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1-STATISTIC\2021-STATISTIC-2021-2022\2021.10.15\MEDEE-2021-2022\"/>
    </mc:Choice>
  </mc:AlternateContent>
  <bookViews>
    <workbookView xWindow="0" yWindow="0" windowWidth="28800" windowHeight="13545" tabRatio="899" activeTab="13"/>
  </bookViews>
  <sheets>
    <sheet name="1-r nuur " sheetId="2" r:id="rId1"/>
    <sheet name="1" sheetId="8" r:id="rId2"/>
    <sheet name="2" sheetId="4" r:id="rId3"/>
    <sheet name="3" sheetId="5" r:id="rId4"/>
    <sheet name="4" sheetId="12" r:id="rId5"/>
    <sheet name="5" sheetId="13" r:id="rId6"/>
    <sheet name="6" sheetId="10" r:id="rId7"/>
    <sheet name="7" sheetId="6" r:id="rId8"/>
    <sheet name="8" sheetId="15" r:id="rId9"/>
    <sheet name="9" sheetId="19" r:id="rId10"/>
    <sheet name="10" sheetId="7" r:id="rId11"/>
    <sheet name="11" sheetId="16" r:id="rId12"/>
    <sheet name="12" sheetId="17" r:id="rId13"/>
    <sheet name="13" sheetId="18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2" hidden="1">'2'!$A$7:$AZ$1009</definedName>
    <definedName name="_xlnm._FilterDatabase" localSheetId="3" hidden="1">'3'!$A$5:$AW$1009</definedName>
    <definedName name="_xlnm._FilterDatabase" localSheetId="7" hidden="1">'7'!#REF!</definedName>
    <definedName name="_ftn1" localSheetId="0">'1-r nuur '!#REF!</definedName>
    <definedName name="_ftn2" localSheetId="0">'1-r nuur '!#REF!</definedName>
    <definedName name="_ftnref1" localSheetId="0">'1-r nuur '!#REF!</definedName>
    <definedName name="_ftnref2" localSheetId="0">'1-r nuur '!#REF!</definedName>
    <definedName name="_xlnm.Print_Area" localSheetId="1">'1'!$A$1:$AG$96</definedName>
    <definedName name="_xlnm.Print_Area" localSheetId="10">'10'!$A$1:$AZ$109</definedName>
    <definedName name="_xlnm.Print_Area" localSheetId="11">'11'!$A$1:$AE$63</definedName>
    <definedName name="_xlnm.Print_Area" localSheetId="12">'12'!$A$1:$U$25</definedName>
    <definedName name="_xlnm.Print_Area" localSheetId="13">'13'!$A$1:$P$104</definedName>
    <definedName name="_xlnm.Print_Area" localSheetId="2">'2'!$A$1:$AZ$1009</definedName>
    <definedName name="_xlnm.Print_Area" localSheetId="3">'3'!$A$1:$AW$1009</definedName>
    <definedName name="_xlnm.Print_Area" localSheetId="4">'4'!$A$1:$AK$44</definedName>
    <definedName name="_xlnm.Print_Area" localSheetId="5">'5'!$A$1:$AB$50</definedName>
    <definedName name="_xlnm.Print_Area" localSheetId="6">'6'!$A$1:$T$68</definedName>
    <definedName name="_xlnm.Print_Area" localSheetId="7">'7'!$A$1:$AY$897</definedName>
    <definedName name="_xlnm.Print_Area" localSheetId="8">'8'!$A$1:$AG$44</definedName>
    <definedName name="_xlnm.Print_Area" localSheetId="9">'9'!$A$1:$AA$51</definedName>
    <definedName name="_xlnm.Print_Titles" localSheetId="11">'11'!$8:$12</definedName>
    <definedName name="_xlnm.Print_Titles" localSheetId="13">'13'!$12:$14</definedName>
    <definedName name="_xlnm.Print_Titles" localSheetId="3">'3'!$6:$11</definedName>
    <definedName name="_xlnm.Print_Titles" localSheetId="5">'5'!$7:$11</definedName>
    <definedName name="_xlnm.Print_Titles" localSheetId="9">'9'!$8:$12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9" i="19" l="1"/>
  <c r="Z49" i="19"/>
  <c r="Y49" i="19"/>
  <c r="X49" i="19"/>
  <c r="W49" i="19"/>
  <c r="V49" i="19"/>
  <c r="S49" i="19"/>
  <c r="R49" i="19"/>
  <c r="N49" i="19" s="1"/>
  <c r="Q49" i="19"/>
  <c r="P49" i="19"/>
  <c r="M49" i="19"/>
  <c r="L49" i="19"/>
  <c r="K49" i="19"/>
  <c r="J49" i="19"/>
  <c r="AA48" i="19"/>
  <c r="Z48" i="19"/>
  <c r="Y48" i="19"/>
  <c r="X48" i="19"/>
  <c r="W48" i="19"/>
  <c r="V48" i="19"/>
  <c r="S48" i="19"/>
  <c r="R48" i="19"/>
  <c r="Q48" i="19"/>
  <c r="P48" i="19"/>
  <c r="M48" i="19"/>
  <c r="L48" i="19"/>
  <c r="K48" i="19"/>
  <c r="J48" i="19"/>
  <c r="AA47" i="19"/>
  <c r="Z47" i="19"/>
  <c r="Y47" i="19"/>
  <c r="X47" i="19"/>
  <c r="W47" i="19"/>
  <c r="V47" i="19"/>
  <c r="S47" i="19"/>
  <c r="R47" i="19"/>
  <c r="Q47" i="19"/>
  <c r="P47" i="19"/>
  <c r="M47" i="19"/>
  <c r="L47" i="19"/>
  <c r="K47" i="19"/>
  <c r="J47" i="19"/>
  <c r="AA46" i="19"/>
  <c r="Z46" i="19"/>
  <c r="Y46" i="19"/>
  <c r="X46" i="19"/>
  <c r="W46" i="19"/>
  <c r="V46" i="19"/>
  <c r="S46" i="19"/>
  <c r="R46" i="19"/>
  <c r="Q46" i="19"/>
  <c r="P46" i="19"/>
  <c r="M46" i="19"/>
  <c r="L46" i="19"/>
  <c r="K46" i="19"/>
  <c r="J46" i="19"/>
  <c r="AA45" i="19"/>
  <c r="Z45" i="19"/>
  <c r="Y45" i="19"/>
  <c r="X45" i="19"/>
  <c r="W45" i="19"/>
  <c r="V45" i="19"/>
  <c r="S45" i="19"/>
  <c r="R45" i="19"/>
  <c r="Q45" i="19"/>
  <c r="P45" i="19"/>
  <c r="M45" i="19"/>
  <c r="L45" i="19"/>
  <c r="K45" i="19"/>
  <c r="J45" i="19"/>
  <c r="AA44" i="19"/>
  <c r="Z44" i="19"/>
  <c r="Y44" i="19"/>
  <c r="X44" i="19"/>
  <c r="W44" i="19"/>
  <c r="V44" i="19"/>
  <c r="S44" i="19"/>
  <c r="R44" i="19"/>
  <c r="Q44" i="19"/>
  <c r="P44" i="19"/>
  <c r="M44" i="19"/>
  <c r="L44" i="19"/>
  <c r="K44" i="19"/>
  <c r="J44" i="19"/>
  <c r="AA43" i="19"/>
  <c r="Z43" i="19"/>
  <c r="Y43" i="19"/>
  <c r="X43" i="19"/>
  <c r="W43" i="19"/>
  <c r="V43" i="19"/>
  <c r="S43" i="19"/>
  <c r="R43" i="19"/>
  <c r="Q43" i="19"/>
  <c r="P43" i="19"/>
  <c r="M43" i="19"/>
  <c r="L43" i="19"/>
  <c r="K43" i="19"/>
  <c r="J43" i="19"/>
  <c r="AA42" i="19"/>
  <c r="Z42" i="19"/>
  <c r="Y42" i="19"/>
  <c r="X42" i="19"/>
  <c r="W42" i="19"/>
  <c r="V42" i="19"/>
  <c r="S42" i="19"/>
  <c r="R42" i="19"/>
  <c r="Q42" i="19"/>
  <c r="P42" i="19"/>
  <c r="M42" i="19"/>
  <c r="L42" i="19"/>
  <c r="K42" i="19"/>
  <c r="J42" i="19"/>
  <c r="AA41" i="19"/>
  <c r="Z41" i="19"/>
  <c r="Y41" i="19"/>
  <c r="X41" i="19"/>
  <c r="W41" i="19"/>
  <c r="V41" i="19"/>
  <c r="S41" i="19"/>
  <c r="R41" i="19"/>
  <c r="Q41" i="19"/>
  <c r="P41" i="19"/>
  <c r="M41" i="19"/>
  <c r="L41" i="19"/>
  <c r="K41" i="19"/>
  <c r="J41" i="19"/>
  <c r="AA40" i="19"/>
  <c r="Z40" i="19"/>
  <c r="Y40" i="19"/>
  <c r="X40" i="19"/>
  <c r="W40" i="19"/>
  <c r="V40" i="19"/>
  <c r="S40" i="19"/>
  <c r="R40" i="19"/>
  <c r="Q40" i="19"/>
  <c r="P40" i="19"/>
  <c r="M40" i="19"/>
  <c r="L40" i="19"/>
  <c r="K40" i="19"/>
  <c r="J40" i="19"/>
  <c r="AA38" i="19"/>
  <c r="Z38" i="19"/>
  <c r="Y38" i="19"/>
  <c r="X38" i="19"/>
  <c r="W38" i="19"/>
  <c r="V38" i="19"/>
  <c r="S38" i="19"/>
  <c r="R38" i="19"/>
  <c r="Q38" i="19"/>
  <c r="P38" i="19"/>
  <c r="M38" i="19"/>
  <c r="L38" i="19"/>
  <c r="K38" i="19"/>
  <c r="J38" i="19"/>
  <c r="AA37" i="19"/>
  <c r="Z37" i="19"/>
  <c r="Y37" i="19"/>
  <c r="X37" i="19"/>
  <c r="W37" i="19"/>
  <c r="V37" i="19"/>
  <c r="S37" i="19"/>
  <c r="R37" i="19"/>
  <c r="Q37" i="19"/>
  <c r="P37" i="19"/>
  <c r="M37" i="19"/>
  <c r="L37" i="19"/>
  <c r="K37" i="19"/>
  <c r="J37" i="19"/>
  <c r="AA36" i="19"/>
  <c r="Z36" i="19"/>
  <c r="Y36" i="19"/>
  <c r="X36" i="19"/>
  <c r="W36" i="19"/>
  <c r="V36" i="19"/>
  <c r="S36" i="19"/>
  <c r="R36" i="19"/>
  <c r="Q36" i="19"/>
  <c r="P36" i="19"/>
  <c r="M36" i="19"/>
  <c r="L36" i="19"/>
  <c r="K36" i="19"/>
  <c r="J36" i="19"/>
  <c r="AA34" i="19"/>
  <c r="Z34" i="19"/>
  <c r="Y34" i="19"/>
  <c r="X34" i="19"/>
  <c r="W34" i="19"/>
  <c r="V34" i="19"/>
  <c r="S34" i="19"/>
  <c r="R34" i="19"/>
  <c r="Q34" i="19"/>
  <c r="P34" i="19"/>
  <c r="M34" i="19"/>
  <c r="L34" i="19"/>
  <c r="K34" i="19"/>
  <c r="J34" i="19"/>
  <c r="AA33" i="19"/>
  <c r="Z33" i="19"/>
  <c r="Y33" i="19"/>
  <c r="X33" i="19"/>
  <c r="W33" i="19"/>
  <c r="V33" i="19"/>
  <c r="S33" i="19"/>
  <c r="R33" i="19"/>
  <c r="Q33" i="19"/>
  <c r="P33" i="19"/>
  <c r="M33" i="19"/>
  <c r="L33" i="19"/>
  <c r="K33" i="19"/>
  <c r="J33" i="19"/>
  <c r="AA32" i="19"/>
  <c r="Z32" i="19"/>
  <c r="Y32" i="19"/>
  <c r="X32" i="19"/>
  <c r="W32" i="19"/>
  <c r="V32" i="19"/>
  <c r="S32" i="19"/>
  <c r="R32" i="19"/>
  <c r="Q32" i="19"/>
  <c r="P32" i="19"/>
  <c r="M32" i="19"/>
  <c r="L32" i="19"/>
  <c r="K32" i="19"/>
  <c r="J32" i="19"/>
  <c r="AA31" i="19"/>
  <c r="Z31" i="19"/>
  <c r="Y31" i="19"/>
  <c r="X31" i="19"/>
  <c r="W31" i="19"/>
  <c r="V31" i="19"/>
  <c r="S31" i="19"/>
  <c r="R31" i="19"/>
  <c r="Q31" i="19"/>
  <c r="P31" i="19"/>
  <c r="M31" i="19"/>
  <c r="L31" i="19"/>
  <c r="K31" i="19"/>
  <c r="J31" i="19"/>
  <c r="AA30" i="19"/>
  <c r="Z30" i="19"/>
  <c r="Y30" i="19"/>
  <c r="X30" i="19"/>
  <c r="W30" i="19"/>
  <c r="V30" i="19"/>
  <c r="S30" i="19"/>
  <c r="R30" i="19"/>
  <c r="Q30" i="19"/>
  <c r="P30" i="19"/>
  <c r="M30" i="19"/>
  <c r="L30" i="19"/>
  <c r="K30" i="19"/>
  <c r="J30" i="19"/>
  <c r="AA29" i="19"/>
  <c r="Z29" i="19"/>
  <c r="Y29" i="19"/>
  <c r="X29" i="19"/>
  <c r="W29" i="19"/>
  <c r="V29" i="19"/>
  <c r="S29" i="19"/>
  <c r="R29" i="19"/>
  <c r="Q29" i="19"/>
  <c r="P29" i="19"/>
  <c r="M29" i="19"/>
  <c r="L29" i="19"/>
  <c r="K29" i="19"/>
  <c r="J29" i="19"/>
  <c r="AA28" i="19"/>
  <c r="Z28" i="19"/>
  <c r="Y28" i="19"/>
  <c r="X28" i="19"/>
  <c r="W28" i="19"/>
  <c r="V28" i="19"/>
  <c r="S28" i="19"/>
  <c r="R28" i="19"/>
  <c r="Q28" i="19"/>
  <c r="P28" i="19"/>
  <c r="M28" i="19"/>
  <c r="L28" i="19"/>
  <c r="K28" i="19"/>
  <c r="J28" i="19"/>
  <c r="AA26" i="19"/>
  <c r="Z26" i="19"/>
  <c r="Y26" i="19"/>
  <c r="X26" i="19"/>
  <c r="W26" i="19"/>
  <c r="V26" i="19"/>
  <c r="S26" i="19"/>
  <c r="R26" i="19"/>
  <c r="Q26" i="19"/>
  <c r="P26" i="19"/>
  <c r="M26" i="19"/>
  <c r="L26" i="19"/>
  <c r="K26" i="19"/>
  <c r="J26" i="19"/>
  <c r="AA25" i="19"/>
  <c r="Z25" i="19"/>
  <c r="Y25" i="19"/>
  <c r="X25" i="19"/>
  <c r="W25" i="19"/>
  <c r="V25" i="19"/>
  <c r="S25" i="19"/>
  <c r="R25" i="19"/>
  <c r="Q25" i="19"/>
  <c r="P25" i="19"/>
  <c r="M25" i="19"/>
  <c r="L25" i="19"/>
  <c r="K25" i="19"/>
  <c r="J25" i="19"/>
  <c r="AA24" i="19"/>
  <c r="Z24" i="19"/>
  <c r="Y24" i="19"/>
  <c r="X24" i="19"/>
  <c r="W24" i="19"/>
  <c r="V24" i="19"/>
  <c r="S24" i="19"/>
  <c r="R24" i="19"/>
  <c r="Q24" i="19"/>
  <c r="O24" i="19" s="1"/>
  <c r="P24" i="19"/>
  <c r="M24" i="19"/>
  <c r="L24" i="19"/>
  <c r="K24" i="19"/>
  <c r="J24" i="19"/>
  <c r="AA23" i="19"/>
  <c r="Z23" i="19"/>
  <c r="Y23" i="19"/>
  <c r="X23" i="19"/>
  <c r="W23" i="19"/>
  <c r="V23" i="19"/>
  <c r="S23" i="19"/>
  <c r="R23" i="19"/>
  <c r="Q23" i="19"/>
  <c r="P23" i="19"/>
  <c r="M23" i="19"/>
  <c r="L23" i="19"/>
  <c r="K23" i="19"/>
  <c r="J23" i="19"/>
  <c r="AA22" i="19"/>
  <c r="Z22" i="19"/>
  <c r="Y22" i="19"/>
  <c r="X22" i="19"/>
  <c r="W22" i="19"/>
  <c r="V22" i="19"/>
  <c r="S22" i="19"/>
  <c r="R22" i="19"/>
  <c r="Q22" i="19"/>
  <c r="P22" i="19"/>
  <c r="M22" i="19"/>
  <c r="L22" i="19"/>
  <c r="K22" i="19"/>
  <c r="J22" i="19"/>
  <c r="AA21" i="19"/>
  <c r="Z21" i="19"/>
  <c r="Y21" i="19"/>
  <c r="X21" i="19"/>
  <c r="W21" i="19"/>
  <c r="V21" i="19"/>
  <c r="S21" i="19"/>
  <c r="R21" i="19"/>
  <c r="Q21" i="19"/>
  <c r="P21" i="19"/>
  <c r="M21" i="19"/>
  <c r="L21" i="19"/>
  <c r="K21" i="19"/>
  <c r="J21" i="19"/>
  <c r="AA19" i="19"/>
  <c r="Z19" i="19"/>
  <c r="Y19" i="19"/>
  <c r="X19" i="19"/>
  <c r="T19" i="19" s="1"/>
  <c r="W19" i="19"/>
  <c r="V19" i="19"/>
  <c r="S19" i="19"/>
  <c r="R19" i="19"/>
  <c r="Q19" i="19"/>
  <c r="P19" i="19"/>
  <c r="M19" i="19"/>
  <c r="L19" i="19"/>
  <c r="K19" i="19"/>
  <c r="J19" i="19"/>
  <c r="AA18" i="19"/>
  <c r="Z18" i="19"/>
  <c r="Y18" i="19"/>
  <c r="X18" i="19"/>
  <c r="W18" i="19"/>
  <c r="V18" i="19"/>
  <c r="S18" i="19"/>
  <c r="R18" i="19"/>
  <c r="Q18" i="19"/>
  <c r="P18" i="19"/>
  <c r="M18" i="19"/>
  <c r="L18" i="19"/>
  <c r="K18" i="19"/>
  <c r="J18" i="19"/>
  <c r="G18" i="19" s="1"/>
  <c r="AA17" i="19"/>
  <c r="Z17" i="19"/>
  <c r="Y17" i="19"/>
  <c r="X17" i="19"/>
  <c r="W17" i="19"/>
  <c r="V17" i="19"/>
  <c r="S17" i="19"/>
  <c r="R17" i="19"/>
  <c r="Q17" i="19"/>
  <c r="P17" i="19"/>
  <c r="M17" i="19"/>
  <c r="L17" i="19"/>
  <c r="K17" i="19"/>
  <c r="J17" i="19"/>
  <c r="AA16" i="19"/>
  <c r="Z16" i="19"/>
  <c r="Y16" i="19"/>
  <c r="X16" i="19"/>
  <c r="W16" i="19"/>
  <c r="V16" i="19"/>
  <c r="S16" i="19"/>
  <c r="R16" i="19"/>
  <c r="Q16" i="19"/>
  <c r="P16" i="19"/>
  <c r="N16" i="19" s="1"/>
  <c r="M16" i="19"/>
  <c r="L16" i="19"/>
  <c r="K16" i="19"/>
  <c r="J16" i="19"/>
  <c r="AA15" i="19"/>
  <c r="Z15" i="19"/>
  <c r="Y15" i="19"/>
  <c r="X15" i="19"/>
  <c r="W15" i="19"/>
  <c r="V15" i="19"/>
  <c r="S15" i="19"/>
  <c r="R15" i="19"/>
  <c r="Q15" i="19"/>
  <c r="P15" i="19"/>
  <c r="M15" i="19"/>
  <c r="L15" i="19"/>
  <c r="K15" i="19"/>
  <c r="J15" i="19"/>
  <c r="G31" i="19" l="1"/>
  <c r="T31" i="19"/>
  <c r="N33" i="19"/>
  <c r="G25" i="19"/>
  <c r="G48" i="19"/>
  <c r="I29" i="19"/>
  <c r="I33" i="19"/>
  <c r="O49" i="19"/>
  <c r="N44" i="19"/>
  <c r="O16" i="19"/>
  <c r="U28" i="19"/>
  <c r="K35" i="19"/>
  <c r="O41" i="19"/>
  <c r="O45" i="19"/>
  <c r="N41" i="19"/>
  <c r="O28" i="19"/>
  <c r="G30" i="19"/>
  <c r="G34" i="19"/>
  <c r="N37" i="19"/>
  <c r="T40" i="19"/>
  <c r="I42" i="19"/>
  <c r="O43" i="19"/>
  <c r="U43" i="19"/>
  <c r="G46" i="19"/>
  <c r="T47" i="19"/>
  <c r="G49" i="19"/>
  <c r="G19" i="19"/>
  <c r="N22" i="19"/>
  <c r="G24" i="19"/>
  <c r="N28" i="19"/>
  <c r="U40" i="19"/>
  <c r="N42" i="19"/>
  <c r="G44" i="19"/>
  <c r="I46" i="19"/>
  <c r="I49" i="19"/>
  <c r="I18" i="19"/>
  <c r="O21" i="19"/>
  <c r="O25" i="19"/>
  <c r="T28" i="19"/>
  <c r="G32" i="19"/>
  <c r="G37" i="19"/>
  <c r="U44" i="19"/>
  <c r="AA35" i="19"/>
  <c r="G22" i="19"/>
  <c r="L20" i="19"/>
  <c r="G26" i="19"/>
  <c r="O30" i="19"/>
  <c r="O40" i="19"/>
  <c r="G42" i="19"/>
  <c r="R39" i="19"/>
  <c r="X14" i="19"/>
  <c r="G17" i="19"/>
  <c r="I30" i="19"/>
  <c r="G41" i="19"/>
  <c r="N48" i="19"/>
  <c r="I17" i="19"/>
  <c r="N19" i="19"/>
  <c r="G29" i="19"/>
  <c r="N31" i="19"/>
  <c r="C31" i="19" s="1"/>
  <c r="G33" i="19"/>
  <c r="O48" i="19"/>
  <c r="N18" i="19"/>
  <c r="R35" i="19"/>
  <c r="I19" i="19"/>
  <c r="I21" i="19"/>
  <c r="O23" i="19"/>
  <c r="I25" i="19"/>
  <c r="O33" i="19"/>
  <c r="L35" i="19"/>
  <c r="N40" i="19"/>
  <c r="I43" i="19"/>
  <c r="G47" i="19"/>
  <c r="G15" i="19"/>
  <c r="Y14" i="19"/>
  <c r="Q14" i="19"/>
  <c r="AA14" i="19"/>
  <c r="U37" i="19"/>
  <c r="I47" i="19"/>
  <c r="Y39" i="19"/>
  <c r="I45" i="19"/>
  <c r="O17" i="19"/>
  <c r="I22" i="19"/>
  <c r="U23" i="19"/>
  <c r="O32" i="19"/>
  <c r="I26" i="19"/>
  <c r="T32" i="19"/>
  <c r="U24" i="19"/>
  <c r="Q27" i="19"/>
  <c r="AA27" i="19"/>
  <c r="U32" i="19"/>
  <c r="I34" i="19"/>
  <c r="U36" i="19"/>
  <c r="U48" i="19"/>
  <c r="J20" i="19"/>
  <c r="N17" i="19"/>
  <c r="N32" i="19"/>
  <c r="V35" i="19"/>
  <c r="I38" i="19"/>
  <c r="K14" i="19"/>
  <c r="I37" i="19"/>
  <c r="S27" i="19"/>
  <c r="I44" i="19"/>
  <c r="V14" i="19"/>
  <c r="P20" i="19"/>
  <c r="N29" i="19"/>
  <c r="N34" i="19"/>
  <c r="O37" i="19"/>
  <c r="S39" i="19"/>
  <c r="O44" i="19"/>
  <c r="S35" i="19"/>
  <c r="Z14" i="19"/>
  <c r="N24" i="19"/>
  <c r="J35" i="19"/>
  <c r="T48" i="19"/>
  <c r="U16" i="19"/>
  <c r="I23" i="19"/>
  <c r="I24" i="19"/>
  <c r="N25" i="19"/>
  <c r="G28" i="19"/>
  <c r="O36" i="19"/>
  <c r="L39" i="19"/>
  <c r="I41" i="19"/>
  <c r="G45" i="19"/>
  <c r="M20" i="19"/>
  <c r="R27" i="19"/>
  <c r="Z27" i="19"/>
  <c r="Z39" i="19"/>
  <c r="N15" i="19"/>
  <c r="T17" i="19"/>
  <c r="T18" i="19"/>
  <c r="G21" i="19"/>
  <c r="O22" i="19"/>
  <c r="O26" i="19"/>
  <c r="I31" i="19"/>
  <c r="O34" i="19"/>
  <c r="N38" i="19"/>
  <c r="Z35" i="19"/>
  <c r="O42" i="19"/>
  <c r="N45" i="19"/>
  <c r="N46" i="19"/>
  <c r="U47" i="19"/>
  <c r="T49" i="19"/>
  <c r="O15" i="19"/>
  <c r="U15" i="19"/>
  <c r="U17" i="19"/>
  <c r="U18" i="19"/>
  <c r="G23" i="19"/>
  <c r="T29" i="19"/>
  <c r="T30" i="19"/>
  <c r="L27" i="19"/>
  <c r="I32" i="19"/>
  <c r="T36" i="19"/>
  <c r="P35" i="19"/>
  <c r="O38" i="19"/>
  <c r="W39" i="19"/>
  <c r="G43" i="19"/>
  <c r="O46" i="19"/>
  <c r="O47" i="19"/>
  <c r="U49" i="19"/>
  <c r="X35" i="19"/>
  <c r="R14" i="19"/>
  <c r="T24" i="19"/>
  <c r="U29" i="19"/>
  <c r="Q35" i="19"/>
  <c r="T44" i="19"/>
  <c r="S14" i="19"/>
  <c r="K20" i="19"/>
  <c r="T25" i="19"/>
  <c r="T34" i="19"/>
  <c r="N36" i="19"/>
  <c r="J39" i="19"/>
  <c r="J14" i="19"/>
  <c r="T16" i="19"/>
  <c r="U19" i="19"/>
  <c r="U25" i="19"/>
  <c r="U26" i="19"/>
  <c r="I28" i="19"/>
  <c r="O29" i="19"/>
  <c r="T33" i="19"/>
  <c r="U34" i="19"/>
  <c r="G38" i="19"/>
  <c r="U41" i="19"/>
  <c r="T45" i="19"/>
  <c r="U30" i="19"/>
  <c r="T26" i="19"/>
  <c r="I16" i="19"/>
  <c r="O18" i="19"/>
  <c r="X20" i="19"/>
  <c r="T23" i="19"/>
  <c r="U31" i="19"/>
  <c r="U33" i="19"/>
  <c r="U38" i="19"/>
  <c r="X39" i="19"/>
  <c r="N43" i="19"/>
  <c r="T43" i="19"/>
  <c r="U45" i="19"/>
  <c r="I48" i="19"/>
  <c r="J27" i="19"/>
  <c r="AA20" i="19"/>
  <c r="Y35" i="19"/>
  <c r="W14" i="19"/>
  <c r="Q39" i="19"/>
  <c r="T15" i="19"/>
  <c r="X27" i="19"/>
  <c r="W35" i="19"/>
  <c r="AA39" i="19"/>
  <c r="T46" i="19"/>
  <c r="I15" i="19"/>
  <c r="O19" i="19"/>
  <c r="T21" i="19"/>
  <c r="T22" i="19"/>
  <c r="M27" i="19"/>
  <c r="Y27" i="19"/>
  <c r="O31" i="19"/>
  <c r="U46" i="19"/>
  <c r="Y20" i="19"/>
  <c r="Z20" i="19"/>
  <c r="I40" i="19"/>
  <c r="M39" i="19"/>
  <c r="P14" i="19"/>
  <c r="Q20" i="19"/>
  <c r="I36" i="19"/>
  <c r="M35" i="19"/>
  <c r="P39" i="19"/>
  <c r="S20" i="19"/>
  <c r="L14" i="19"/>
  <c r="G16" i="19"/>
  <c r="V20" i="19"/>
  <c r="W20" i="19"/>
  <c r="U21" i="19"/>
  <c r="U22" i="19"/>
  <c r="V27" i="19"/>
  <c r="P27" i="19"/>
  <c r="N30" i="19"/>
  <c r="K39" i="19"/>
  <c r="G40" i="19"/>
  <c r="T41" i="19"/>
  <c r="T42" i="19"/>
  <c r="N47" i="19"/>
  <c r="K27" i="19"/>
  <c r="V39" i="19"/>
  <c r="R20" i="19"/>
  <c r="M14" i="19"/>
  <c r="N21" i="19"/>
  <c r="N23" i="19"/>
  <c r="N26" i="19"/>
  <c r="W27" i="19"/>
  <c r="G36" i="19"/>
  <c r="T37" i="19"/>
  <c r="T38" i="19"/>
  <c r="U42" i="19"/>
  <c r="P104" i="18"/>
  <c r="O104" i="18"/>
  <c r="P103" i="18"/>
  <c r="O103" i="18"/>
  <c r="P102" i="18"/>
  <c r="O102" i="18"/>
  <c r="P101" i="18"/>
  <c r="O101" i="18"/>
  <c r="P100" i="18"/>
  <c r="O100" i="18"/>
  <c r="P99" i="18"/>
  <c r="O99" i="18"/>
  <c r="P98" i="18"/>
  <c r="O98" i="18"/>
  <c r="P97" i="18"/>
  <c r="O97" i="18"/>
  <c r="P96" i="18"/>
  <c r="O96" i="18"/>
  <c r="P95" i="18"/>
  <c r="O95" i="18"/>
  <c r="P94" i="18"/>
  <c r="O94" i="18"/>
  <c r="P93" i="18"/>
  <c r="O93" i="18"/>
  <c r="P92" i="18"/>
  <c r="O92" i="18"/>
  <c r="P91" i="18"/>
  <c r="O91" i="18"/>
  <c r="P90" i="18"/>
  <c r="O90" i="18"/>
  <c r="P89" i="18"/>
  <c r="O89" i="18"/>
  <c r="P88" i="18"/>
  <c r="O88" i="18"/>
  <c r="P87" i="18"/>
  <c r="O87" i="18"/>
  <c r="P86" i="18"/>
  <c r="O86" i="18"/>
  <c r="P85" i="18"/>
  <c r="O85" i="18"/>
  <c r="P84" i="18"/>
  <c r="O84" i="18"/>
  <c r="P83" i="18"/>
  <c r="O83" i="18"/>
  <c r="P82" i="18"/>
  <c r="O82" i="18"/>
  <c r="P81" i="18"/>
  <c r="O81" i="18"/>
  <c r="P80" i="18"/>
  <c r="O80" i="18"/>
  <c r="P79" i="18"/>
  <c r="O79" i="18"/>
  <c r="P78" i="18"/>
  <c r="O78" i="18"/>
  <c r="P77" i="18"/>
  <c r="O77" i="18"/>
  <c r="P76" i="18"/>
  <c r="O76" i="18"/>
  <c r="P75" i="18"/>
  <c r="O75" i="18"/>
  <c r="P74" i="18"/>
  <c r="O74" i="18"/>
  <c r="P73" i="18"/>
  <c r="O73" i="18"/>
  <c r="P72" i="18"/>
  <c r="O72" i="18"/>
  <c r="P71" i="18"/>
  <c r="O71" i="18"/>
  <c r="P70" i="18"/>
  <c r="O70" i="18"/>
  <c r="P69" i="18"/>
  <c r="O69" i="18"/>
  <c r="P68" i="18"/>
  <c r="O68" i="18"/>
  <c r="P67" i="18"/>
  <c r="O67" i="18"/>
  <c r="P66" i="18"/>
  <c r="O66" i="18"/>
  <c r="P65" i="18"/>
  <c r="O65" i="18"/>
  <c r="P64" i="18"/>
  <c r="O64" i="18"/>
  <c r="P63" i="18"/>
  <c r="O63" i="18"/>
  <c r="P62" i="18"/>
  <c r="O62" i="18"/>
  <c r="P61" i="18"/>
  <c r="O61" i="18"/>
  <c r="P60" i="18"/>
  <c r="O60" i="18"/>
  <c r="P59" i="18"/>
  <c r="O59" i="18"/>
  <c r="P58" i="18"/>
  <c r="O58" i="18"/>
  <c r="P57" i="18"/>
  <c r="O57" i="18"/>
  <c r="P56" i="18"/>
  <c r="O56" i="18"/>
  <c r="P55" i="18"/>
  <c r="O55" i="18"/>
  <c r="P54" i="18"/>
  <c r="O54" i="18"/>
  <c r="P53" i="18"/>
  <c r="O53" i="18"/>
  <c r="P52" i="18"/>
  <c r="O52" i="18"/>
  <c r="P51" i="18"/>
  <c r="O51" i="18"/>
  <c r="P50" i="18"/>
  <c r="O50" i="18"/>
  <c r="P49" i="18"/>
  <c r="O49" i="18"/>
  <c r="P48" i="18"/>
  <c r="O48" i="18"/>
  <c r="P47" i="18"/>
  <c r="O47" i="18"/>
  <c r="P46" i="18"/>
  <c r="O46" i="18"/>
  <c r="P45" i="18"/>
  <c r="O45" i="18"/>
  <c r="P44" i="18"/>
  <c r="O44" i="18"/>
  <c r="P43" i="18"/>
  <c r="O43" i="18"/>
  <c r="P42" i="18"/>
  <c r="O42" i="18"/>
  <c r="P41" i="18"/>
  <c r="O41" i="18"/>
  <c r="P40" i="18"/>
  <c r="O40" i="18"/>
  <c r="P39" i="18"/>
  <c r="O39" i="18"/>
  <c r="P38" i="18"/>
  <c r="O38" i="18"/>
  <c r="P37" i="18"/>
  <c r="O37" i="18"/>
  <c r="P36" i="18"/>
  <c r="O36" i="18"/>
  <c r="P35" i="18"/>
  <c r="O35" i="18"/>
  <c r="P34" i="18"/>
  <c r="O34" i="18"/>
  <c r="P33" i="18"/>
  <c r="O33" i="18"/>
  <c r="P32" i="18"/>
  <c r="O32" i="18"/>
  <c r="P31" i="18"/>
  <c r="O31" i="18"/>
  <c r="P30" i="18"/>
  <c r="O30" i="18"/>
  <c r="P29" i="18"/>
  <c r="O29" i="18"/>
  <c r="P28" i="18"/>
  <c r="O28" i="18"/>
  <c r="P27" i="18"/>
  <c r="O27" i="18"/>
  <c r="P26" i="18"/>
  <c r="O26" i="18"/>
  <c r="P25" i="18"/>
  <c r="O25" i="18"/>
  <c r="P24" i="18"/>
  <c r="O24" i="18"/>
  <c r="P23" i="18"/>
  <c r="O23" i="18"/>
  <c r="P22" i="18"/>
  <c r="O22" i="18"/>
  <c r="P21" i="18"/>
  <c r="O21" i="18"/>
  <c r="P20" i="18"/>
  <c r="O20" i="18"/>
  <c r="P19" i="18"/>
  <c r="O19" i="18"/>
  <c r="P18" i="18"/>
  <c r="O18" i="18"/>
  <c r="P17" i="18"/>
  <c r="O17" i="18"/>
  <c r="P16" i="18"/>
  <c r="O16" i="18"/>
  <c r="P15" i="18"/>
  <c r="O15" i="18"/>
  <c r="C22" i="19" l="1"/>
  <c r="C33" i="19"/>
  <c r="E43" i="19"/>
  <c r="C49" i="19"/>
  <c r="E44" i="19"/>
  <c r="C32" i="19"/>
  <c r="C44" i="19"/>
  <c r="E37" i="19"/>
  <c r="C28" i="19"/>
  <c r="E45" i="19"/>
  <c r="E23" i="19"/>
  <c r="C45" i="19"/>
  <c r="C19" i="19"/>
  <c r="C37" i="19"/>
  <c r="Z13" i="19"/>
  <c r="E49" i="19"/>
  <c r="E24" i="19"/>
  <c r="O27" i="19"/>
  <c r="Y13" i="19"/>
  <c r="I27" i="19"/>
  <c r="C17" i="19"/>
  <c r="C16" i="19"/>
  <c r="E22" i="19"/>
  <c r="E33" i="19"/>
  <c r="C24" i="19"/>
  <c r="C42" i="19"/>
  <c r="E25" i="19"/>
  <c r="U35" i="19"/>
  <c r="C18" i="19"/>
  <c r="G27" i="19"/>
  <c r="E18" i="19"/>
  <c r="E47" i="19"/>
  <c r="E26" i="19"/>
  <c r="E16" i="19"/>
  <c r="C41" i="19"/>
  <c r="E31" i="19"/>
  <c r="J13" i="19"/>
  <c r="N14" i="19"/>
  <c r="C29" i="19"/>
  <c r="I20" i="19"/>
  <c r="C48" i="19"/>
  <c r="S13" i="19"/>
  <c r="T27" i="19"/>
  <c r="X13" i="19"/>
  <c r="E41" i="19"/>
  <c r="N35" i="19"/>
  <c r="L13" i="19"/>
  <c r="E32" i="19"/>
  <c r="C43" i="19"/>
  <c r="E34" i="19"/>
  <c r="U27" i="19"/>
  <c r="C34" i="19"/>
  <c r="C23" i="19"/>
  <c r="C46" i="19"/>
  <c r="E28" i="19"/>
  <c r="C25" i="19"/>
  <c r="O35" i="19"/>
  <c r="O39" i="19"/>
  <c r="C26" i="19"/>
  <c r="E48" i="19"/>
  <c r="E17" i="19"/>
  <c r="V13" i="19"/>
  <c r="U39" i="19"/>
  <c r="O20" i="19"/>
  <c r="U14" i="19"/>
  <c r="C38" i="19"/>
  <c r="E46" i="19"/>
  <c r="O14" i="19"/>
  <c r="E29" i="19"/>
  <c r="K13" i="19"/>
  <c r="E38" i="19"/>
  <c r="C30" i="19"/>
  <c r="N39" i="19"/>
  <c r="T14" i="19"/>
  <c r="R13" i="19"/>
  <c r="U20" i="19"/>
  <c r="Q13" i="19"/>
  <c r="AA13" i="19"/>
  <c r="E30" i="19"/>
  <c r="C15" i="19"/>
  <c r="G20" i="19"/>
  <c r="N20" i="19"/>
  <c r="G35" i="19"/>
  <c r="C36" i="19"/>
  <c r="E36" i="19"/>
  <c r="I35" i="19"/>
  <c r="G39" i="19"/>
  <c r="C40" i="19"/>
  <c r="P13" i="19"/>
  <c r="E21" i="19"/>
  <c r="T39" i="19"/>
  <c r="E40" i="19"/>
  <c r="I39" i="19"/>
  <c r="T20" i="19"/>
  <c r="E42" i="19"/>
  <c r="M13" i="19"/>
  <c r="C21" i="19"/>
  <c r="W13" i="19"/>
  <c r="E19" i="19"/>
  <c r="E15" i="19"/>
  <c r="I14" i="19"/>
  <c r="C47" i="19"/>
  <c r="G14" i="19"/>
  <c r="N27" i="19"/>
  <c r="T35" i="19"/>
  <c r="U23" i="17"/>
  <c r="T23" i="17"/>
  <c r="S23" i="17"/>
  <c r="R23" i="17"/>
  <c r="Q23" i="17"/>
  <c r="P23" i="17"/>
  <c r="M23" i="17"/>
  <c r="L23" i="17"/>
  <c r="K23" i="17"/>
  <c r="J23" i="17"/>
  <c r="I23" i="17"/>
  <c r="G23" i="17"/>
  <c r="E23" i="17"/>
  <c r="C23" i="17"/>
  <c r="U22" i="17"/>
  <c r="T22" i="17"/>
  <c r="S22" i="17"/>
  <c r="R22" i="17"/>
  <c r="Q22" i="17"/>
  <c r="P22" i="17"/>
  <c r="M22" i="17"/>
  <c r="L22" i="17"/>
  <c r="K22" i="17"/>
  <c r="J22" i="17"/>
  <c r="I22" i="17"/>
  <c r="G22" i="17"/>
  <c r="E22" i="17"/>
  <c r="C22" i="17"/>
  <c r="U21" i="17"/>
  <c r="T21" i="17"/>
  <c r="S21" i="17"/>
  <c r="R21" i="17"/>
  <c r="Q21" i="17"/>
  <c r="P21" i="17"/>
  <c r="M21" i="17"/>
  <c r="L21" i="17"/>
  <c r="K21" i="17"/>
  <c r="J21" i="17"/>
  <c r="I21" i="17"/>
  <c r="G21" i="17"/>
  <c r="E21" i="17"/>
  <c r="C21" i="17"/>
  <c r="U20" i="17"/>
  <c r="T20" i="17"/>
  <c r="S20" i="17"/>
  <c r="R20" i="17"/>
  <c r="Q20" i="17"/>
  <c r="P20" i="17"/>
  <c r="M20" i="17"/>
  <c r="L20" i="17"/>
  <c r="K20" i="17"/>
  <c r="J20" i="17"/>
  <c r="I20" i="17"/>
  <c r="G20" i="17"/>
  <c r="E20" i="17"/>
  <c r="C20" i="17"/>
  <c r="U19" i="17"/>
  <c r="T19" i="17"/>
  <c r="S19" i="17"/>
  <c r="R19" i="17"/>
  <c r="Q19" i="17"/>
  <c r="P19" i="17"/>
  <c r="M19" i="17"/>
  <c r="L19" i="17"/>
  <c r="K19" i="17"/>
  <c r="J19" i="17"/>
  <c r="I19" i="17"/>
  <c r="G19" i="17"/>
  <c r="E19" i="17"/>
  <c r="C19" i="17"/>
  <c r="U18" i="17"/>
  <c r="T18" i="17"/>
  <c r="S18" i="17"/>
  <c r="R18" i="17"/>
  <c r="Q18" i="17"/>
  <c r="P18" i="17"/>
  <c r="M18" i="17"/>
  <c r="L18" i="17"/>
  <c r="K18" i="17"/>
  <c r="J18" i="17"/>
  <c r="I18" i="17"/>
  <c r="G18" i="17"/>
  <c r="E18" i="17"/>
  <c r="C18" i="17"/>
  <c r="U17" i="17"/>
  <c r="T17" i="17"/>
  <c r="S17" i="17"/>
  <c r="R17" i="17"/>
  <c r="Q17" i="17"/>
  <c r="P17" i="17"/>
  <c r="M17" i="17"/>
  <c r="L17" i="17"/>
  <c r="K17" i="17"/>
  <c r="J17" i="17"/>
  <c r="I17" i="17"/>
  <c r="G17" i="17"/>
  <c r="E17" i="17"/>
  <c r="C17" i="17"/>
  <c r="U16" i="17"/>
  <c r="T16" i="17"/>
  <c r="S16" i="17"/>
  <c r="R16" i="17"/>
  <c r="Q16" i="17"/>
  <c r="P16" i="17"/>
  <c r="M16" i="17"/>
  <c r="L16" i="17"/>
  <c r="K16" i="17"/>
  <c r="J16" i="17"/>
  <c r="I16" i="17"/>
  <c r="G16" i="17"/>
  <c r="E16" i="17"/>
  <c r="C16" i="17"/>
  <c r="U15" i="17"/>
  <c r="T15" i="17"/>
  <c r="S15" i="17"/>
  <c r="R15" i="17"/>
  <c r="Q15" i="17"/>
  <c r="P15" i="17"/>
  <c r="M15" i="17"/>
  <c r="L15" i="17"/>
  <c r="K15" i="17"/>
  <c r="J15" i="17"/>
  <c r="I15" i="17"/>
  <c r="G15" i="17"/>
  <c r="E15" i="17"/>
  <c r="C15" i="17"/>
  <c r="U14" i="17"/>
  <c r="T14" i="17"/>
  <c r="S14" i="17"/>
  <c r="R14" i="17"/>
  <c r="Q14" i="17"/>
  <c r="P14" i="17"/>
  <c r="M14" i="17"/>
  <c r="L14" i="17"/>
  <c r="K14" i="17"/>
  <c r="J14" i="17"/>
  <c r="I14" i="17"/>
  <c r="G14" i="17"/>
  <c r="E14" i="17"/>
  <c r="C14" i="17"/>
  <c r="U13" i="17"/>
  <c r="T13" i="17"/>
  <c r="S13" i="17"/>
  <c r="R13" i="17"/>
  <c r="Q13" i="17"/>
  <c r="P13" i="17"/>
  <c r="M13" i="17"/>
  <c r="L13" i="17"/>
  <c r="K13" i="17"/>
  <c r="J13" i="17"/>
  <c r="I13" i="17"/>
  <c r="G13" i="17"/>
  <c r="E13" i="17"/>
  <c r="C13" i="17"/>
  <c r="C27" i="19" l="1"/>
  <c r="E27" i="19"/>
  <c r="M12" i="17"/>
  <c r="E12" i="17"/>
  <c r="O21" i="17"/>
  <c r="U13" i="19"/>
  <c r="E35" i="19"/>
  <c r="I12" i="17"/>
  <c r="O17" i="17"/>
  <c r="E39" i="19"/>
  <c r="O13" i="17"/>
  <c r="L12" i="17"/>
  <c r="C12" i="17"/>
  <c r="P12" i="17"/>
  <c r="N14" i="17"/>
  <c r="N18" i="17"/>
  <c r="N22" i="17"/>
  <c r="Q12" i="17"/>
  <c r="O14" i="17"/>
  <c r="C35" i="19"/>
  <c r="O13" i="19"/>
  <c r="G12" i="17"/>
  <c r="T13" i="19"/>
  <c r="T12" i="17"/>
  <c r="K12" i="17"/>
  <c r="U12" i="17"/>
  <c r="E20" i="19"/>
  <c r="C39" i="19"/>
  <c r="E14" i="19"/>
  <c r="I13" i="19"/>
  <c r="C20" i="19"/>
  <c r="N13" i="19"/>
  <c r="G13" i="19"/>
  <c r="C14" i="19"/>
  <c r="N13" i="17"/>
  <c r="N17" i="17"/>
  <c r="N21" i="17"/>
  <c r="R12" i="17"/>
  <c r="N12" i="17" s="1"/>
  <c r="J12" i="17"/>
  <c r="N16" i="17"/>
  <c r="N20" i="17"/>
  <c r="S12" i="17"/>
  <c r="O12" i="17" s="1"/>
  <c r="O16" i="17"/>
  <c r="O20" i="17"/>
  <c r="N15" i="17"/>
  <c r="N19" i="17"/>
  <c r="N23" i="17"/>
  <c r="O15" i="17"/>
  <c r="O19" i="17"/>
  <c r="O23" i="17"/>
  <c r="O18" i="17"/>
  <c r="O22" i="17"/>
  <c r="AC60" i="16"/>
  <c r="AB60" i="16"/>
  <c r="AA60" i="16"/>
  <c r="Z60" i="16"/>
  <c r="Y60" i="16"/>
  <c r="X60" i="16"/>
  <c r="W60" i="16"/>
  <c r="V60" i="16"/>
  <c r="U60" i="16"/>
  <c r="T60" i="16"/>
  <c r="S60" i="16"/>
  <c r="R60" i="16"/>
  <c r="O60" i="16"/>
  <c r="N60" i="16"/>
  <c r="M60" i="16"/>
  <c r="L60" i="16"/>
  <c r="K60" i="16"/>
  <c r="J60" i="16"/>
  <c r="I60" i="16"/>
  <c r="G60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O59" i="16"/>
  <c r="N59" i="16"/>
  <c r="M59" i="16"/>
  <c r="L59" i="16"/>
  <c r="K59" i="16"/>
  <c r="J59" i="16"/>
  <c r="I59" i="16"/>
  <c r="G59" i="16"/>
  <c r="AC58" i="16"/>
  <c r="AB58" i="16"/>
  <c r="AA58" i="16"/>
  <c r="Z58" i="16"/>
  <c r="Y58" i="16"/>
  <c r="X58" i="16"/>
  <c r="W58" i="16"/>
  <c r="V58" i="16"/>
  <c r="U58" i="16"/>
  <c r="T58" i="16"/>
  <c r="S58" i="16"/>
  <c r="R58" i="16"/>
  <c r="O58" i="16"/>
  <c r="N58" i="16"/>
  <c r="M58" i="16"/>
  <c r="L58" i="16"/>
  <c r="K58" i="16"/>
  <c r="J58" i="16"/>
  <c r="I58" i="16"/>
  <c r="G58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O57" i="16"/>
  <c r="N57" i="16"/>
  <c r="M57" i="16"/>
  <c r="L57" i="16"/>
  <c r="K57" i="16"/>
  <c r="J57" i="16"/>
  <c r="I57" i="16"/>
  <c r="G57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O55" i="16"/>
  <c r="N55" i="16"/>
  <c r="M55" i="16"/>
  <c r="L55" i="16"/>
  <c r="K55" i="16"/>
  <c r="J55" i="16"/>
  <c r="I55" i="16"/>
  <c r="G55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O54" i="16"/>
  <c r="N54" i="16"/>
  <c r="M54" i="16"/>
  <c r="L54" i="16"/>
  <c r="K54" i="16"/>
  <c r="J54" i="16"/>
  <c r="I54" i="16"/>
  <c r="G54" i="16"/>
  <c r="AC52" i="16"/>
  <c r="AB52" i="16"/>
  <c r="AA52" i="16"/>
  <c r="Z52" i="16"/>
  <c r="Y52" i="16"/>
  <c r="X52" i="16"/>
  <c r="W52" i="16"/>
  <c r="V52" i="16"/>
  <c r="U52" i="16"/>
  <c r="T52" i="16"/>
  <c r="S52" i="16"/>
  <c r="R52" i="16"/>
  <c r="O52" i="16"/>
  <c r="N52" i="16"/>
  <c r="M52" i="16"/>
  <c r="L52" i="16"/>
  <c r="K52" i="16"/>
  <c r="J52" i="16"/>
  <c r="I52" i="16"/>
  <c r="G52" i="16"/>
  <c r="AC51" i="16"/>
  <c r="AB51" i="16"/>
  <c r="AA51" i="16"/>
  <c r="Z51" i="16"/>
  <c r="Y51" i="16"/>
  <c r="X51" i="16"/>
  <c r="W51" i="16"/>
  <c r="V51" i="16"/>
  <c r="V50" i="16" s="1"/>
  <c r="U51" i="16"/>
  <c r="T51" i="16"/>
  <c r="S51" i="16"/>
  <c r="R51" i="16"/>
  <c r="O51" i="16"/>
  <c r="N51" i="16"/>
  <c r="M51" i="16"/>
  <c r="L51" i="16"/>
  <c r="K51" i="16"/>
  <c r="J51" i="16"/>
  <c r="I51" i="16"/>
  <c r="G51" i="16"/>
  <c r="AE48" i="16"/>
  <c r="AD48" i="16"/>
  <c r="AC48" i="16"/>
  <c r="AB48" i="16"/>
  <c r="AA48" i="16"/>
  <c r="Z48" i="16"/>
  <c r="Y48" i="16"/>
  <c r="X48" i="16"/>
  <c r="W48" i="16"/>
  <c r="V48" i="16"/>
  <c r="U48" i="16"/>
  <c r="T48" i="16"/>
  <c r="S48" i="16"/>
  <c r="R48" i="16"/>
  <c r="O48" i="16"/>
  <c r="N48" i="16"/>
  <c r="M48" i="16"/>
  <c r="L48" i="16"/>
  <c r="K48" i="16"/>
  <c r="J48" i="16"/>
  <c r="I48" i="16"/>
  <c r="G48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O47" i="16"/>
  <c r="N47" i="16"/>
  <c r="M47" i="16"/>
  <c r="L47" i="16"/>
  <c r="K47" i="16"/>
  <c r="J47" i="16"/>
  <c r="I47" i="16"/>
  <c r="G47" i="16"/>
  <c r="AE46" i="16"/>
  <c r="AD46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O46" i="16"/>
  <c r="N46" i="16"/>
  <c r="M46" i="16"/>
  <c r="L46" i="16"/>
  <c r="K46" i="16"/>
  <c r="J46" i="16"/>
  <c r="I46" i="16"/>
  <c r="G46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O45" i="16"/>
  <c r="N45" i="16"/>
  <c r="M45" i="16"/>
  <c r="L45" i="16"/>
  <c r="K45" i="16"/>
  <c r="J45" i="16"/>
  <c r="I45" i="16"/>
  <c r="G45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O43" i="16"/>
  <c r="N43" i="16"/>
  <c r="M43" i="16"/>
  <c r="L43" i="16"/>
  <c r="K43" i="16"/>
  <c r="J43" i="16"/>
  <c r="I43" i="16"/>
  <c r="G43" i="16"/>
  <c r="AE42" i="16"/>
  <c r="AD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P42" i="16" s="1"/>
  <c r="O42" i="16"/>
  <c r="N42" i="16"/>
  <c r="M42" i="16"/>
  <c r="L42" i="16"/>
  <c r="K42" i="16"/>
  <c r="J42" i="16"/>
  <c r="I42" i="16"/>
  <c r="G42" i="16"/>
  <c r="AE41" i="16"/>
  <c r="AD41" i="16"/>
  <c r="AC41" i="16"/>
  <c r="AB41" i="16"/>
  <c r="AA41" i="16"/>
  <c r="Z41" i="16"/>
  <c r="Y41" i="16"/>
  <c r="X41" i="16"/>
  <c r="W41" i="16"/>
  <c r="V41" i="16"/>
  <c r="U41" i="16"/>
  <c r="T41" i="16"/>
  <c r="S41" i="16"/>
  <c r="R41" i="16"/>
  <c r="O41" i="16"/>
  <c r="N41" i="16"/>
  <c r="M41" i="16"/>
  <c r="L41" i="16"/>
  <c r="K41" i="16"/>
  <c r="J41" i="16"/>
  <c r="I41" i="16"/>
  <c r="G41" i="16"/>
  <c r="AE39" i="16"/>
  <c r="AD39" i="16"/>
  <c r="AA39" i="16"/>
  <c r="Z39" i="16"/>
  <c r="Y39" i="16"/>
  <c r="X39" i="16"/>
  <c r="W39" i="16"/>
  <c r="V39" i="16"/>
  <c r="U39" i="16"/>
  <c r="T39" i="16"/>
  <c r="S39" i="16"/>
  <c r="R39" i="16"/>
  <c r="O39" i="16"/>
  <c r="N39" i="16"/>
  <c r="M39" i="16"/>
  <c r="L39" i="16"/>
  <c r="K39" i="16"/>
  <c r="J39" i="16"/>
  <c r="I39" i="16"/>
  <c r="G39" i="16"/>
  <c r="AE38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O38" i="16"/>
  <c r="N38" i="16"/>
  <c r="M38" i="16"/>
  <c r="L38" i="16"/>
  <c r="K38" i="16"/>
  <c r="J38" i="16"/>
  <c r="I38" i="16"/>
  <c r="G38" i="16"/>
  <c r="AE37" i="16"/>
  <c r="AD37" i="16"/>
  <c r="AC37" i="16"/>
  <c r="AB37" i="16"/>
  <c r="AA37" i="16"/>
  <c r="Z37" i="16"/>
  <c r="Y37" i="16"/>
  <c r="X37" i="16"/>
  <c r="W37" i="16"/>
  <c r="V37" i="16"/>
  <c r="U37" i="16"/>
  <c r="T37" i="16"/>
  <c r="S37" i="16"/>
  <c r="R37" i="16"/>
  <c r="O37" i="16"/>
  <c r="N37" i="16"/>
  <c r="M37" i="16"/>
  <c r="L37" i="16"/>
  <c r="K37" i="16"/>
  <c r="J37" i="16"/>
  <c r="I37" i="16"/>
  <c r="G37" i="16"/>
  <c r="AE36" i="16"/>
  <c r="AD36" i="16"/>
  <c r="AC36" i="16"/>
  <c r="AB36" i="16"/>
  <c r="AA36" i="16"/>
  <c r="Z36" i="16"/>
  <c r="Y36" i="16"/>
  <c r="X36" i="16"/>
  <c r="W36" i="16"/>
  <c r="V36" i="16"/>
  <c r="U36" i="16"/>
  <c r="T36" i="16"/>
  <c r="S36" i="16"/>
  <c r="R36" i="16"/>
  <c r="O36" i="16"/>
  <c r="N36" i="16"/>
  <c r="M36" i="16"/>
  <c r="L36" i="16"/>
  <c r="K36" i="16"/>
  <c r="J36" i="16"/>
  <c r="I36" i="16"/>
  <c r="G36" i="16"/>
  <c r="AE35" i="16"/>
  <c r="AD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O35" i="16"/>
  <c r="N35" i="16"/>
  <c r="M35" i="16"/>
  <c r="L35" i="16"/>
  <c r="K35" i="16"/>
  <c r="J35" i="16"/>
  <c r="I35" i="16"/>
  <c r="G35" i="16"/>
  <c r="AE34" i="16"/>
  <c r="AD34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O34" i="16"/>
  <c r="N34" i="16"/>
  <c r="M34" i="16"/>
  <c r="L34" i="16"/>
  <c r="K34" i="16"/>
  <c r="J34" i="16"/>
  <c r="I34" i="16"/>
  <c r="G34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O32" i="16"/>
  <c r="N32" i="16"/>
  <c r="M32" i="16"/>
  <c r="L32" i="16"/>
  <c r="K32" i="16"/>
  <c r="J32" i="16"/>
  <c r="I32" i="16"/>
  <c r="G32" i="16"/>
  <c r="AE31" i="16"/>
  <c r="AD31" i="16"/>
  <c r="AC31" i="16"/>
  <c r="AB31" i="16"/>
  <c r="AA31" i="16"/>
  <c r="Z31" i="16"/>
  <c r="Y31" i="16"/>
  <c r="X31" i="16"/>
  <c r="W31" i="16"/>
  <c r="V31" i="16"/>
  <c r="U31" i="16"/>
  <c r="T31" i="16"/>
  <c r="S31" i="16"/>
  <c r="R31" i="16"/>
  <c r="O31" i="16"/>
  <c r="N31" i="16"/>
  <c r="M31" i="16"/>
  <c r="L31" i="16"/>
  <c r="K31" i="16"/>
  <c r="J31" i="16"/>
  <c r="I31" i="16"/>
  <c r="G31" i="16"/>
  <c r="AE30" i="16"/>
  <c r="AD30" i="16"/>
  <c r="AC30" i="16"/>
  <c r="AB30" i="16"/>
  <c r="AA30" i="16"/>
  <c r="Z30" i="16"/>
  <c r="Y30" i="16"/>
  <c r="X30" i="16"/>
  <c r="W30" i="16"/>
  <c r="V30" i="16"/>
  <c r="U30" i="16"/>
  <c r="T30" i="16"/>
  <c r="S30" i="16"/>
  <c r="R30" i="16"/>
  <c r="O30" i="16"/>
  <c r="N30" i="16"/>
  <c r="M30" i="16"/>
  <c r="L30" i="16"/>
  <c r="K30" i="16"/>
  <c r="J30" i="16"/>
  <c r="I30" i="16"/>
  <c r="G30" i="16"/>
  <c r="AE29" i="16"/>
  <c r="AD29" i="16"/>
  <c r="AC29" i="16"/>
  <c r="AB29" i="16"/>
  <c r="AA29" i="16"/>
  <c r="Z29" i="16"/>
  <c r="Y29" i="16"/>
  <c r="X29" i="16"/>
  <c r="W29" i="16"/>
  <c r="V29" i="16"/>
  <c r="U29" i="16"/>
  <c r="T29" i="16"/>
  <c r="S29" i="16"/>
  <c r="R29" i="16"/>
  <c r="O29" i="16"/>
  <c r="N29" i="16"/>
  <c r="M29" i="16"/>
  <c r="L29" i="16"/>
  <c r="K29" i="16"/>
  <c r="J29" i="16"/>
  <c r="I29" i="16"/>
  <c r="G29" i="16"/>
  <c r="AE28" i="16"/>
  <c r="AD28" i="16"/>
  <c r="AC28" i="16"/>
  <c r="AB28" i="16"/>
  <c r="AA28" i="16"/>
  <c r="Z28" i="16"/>
  <c r="Y28" i="16"/>
  <c r="X28" i="16"/>
  <c r="W28" i="16"/>
  <c r="V28" i="16"/>
  <c r="U28" i="16"/>
  <c r="T28" i="16"/>
  <c r="S28" i="16"/>
  <c r="R28" i="16"/>
  <c r="O28" i="16"/>
  <c r="N28" i="16"/>
  <c r="M28" i="16"/>
  <c r="L28" i="16"/>
  <c r="K28" i="16"/>
  <c r="J28" i="16"/>
  <c r="I28" i="16"/>
  <c r="G28" i="16"/>
  <c r="AE26" i="16"/>
  <c r="AD26" i="16"/>
  <c r="AC26" i="16"/>
  <c r="AB26" i="16"/>
  <c r="AA26" i="16"/>
  <c r="Z26" i="16"/>
  <c r="Y26" i="16"/>
  <c r="X26" i="16"/>
  <c r="W26" i="16"/>
  <c r="V26" i="16"/>
  <c r="U26" i="16"/>
  <c r="T26" i="16"/>
  <c r="S26" i="16"/>
  <c r="R26" i="16"/>
  <c r="O26" i="16"/>
  <c r="N26" i="16"/>
  <c r="M26" i="16"/>
  <c r="L26" i="16"/>
  <c r="K26" i="16"/>
  <c r="J26" i="16"/>
  <c r="I26" i="16"/>
  <c r="G26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O25" i="16"/>
  <c r="N25" i="16"/>
  <c r="M25" i="16"/>
  <c r="L25" i="16"/>
  <c r="K25" i="16"/>
  <c r="J25" i="16"/>
  <c r="I25" i="16"/>
  <c r="G25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O24" i="16"/>
  <c r="N24" i="16"/>
  <c r="M24" i="16"/>
  <c r="L24" i="16"/>
  <c r="K24" i="16"/>
  <c r="J24" i="16"/>
  <c r="I24" i="16"/>
  <c r="G24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O23" i="16"/>
  <c r="N23" i="16"/>
  <c r="M23" i="16"/>
  <c r="L23" i="16"/>
  <c r="K23" i="16"/>
  <c r="J23" i="16"/>
  <c r="I23" i="16"/>
  <c r="G23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O22" i="16"/>
  <c r="N22" i="16"/>
  <c r="M22" i="16"/>
  <c r="L22" i="16"/>
  <c r="K22" i="16"/>
  <c r="J22" i="16"/>
  <c r="I22" i="16"/>
  <c r="G22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O20" i="16"/>
  <c r="N20" i="16"/>
  <c r="M20" i="16"/>
  <c r="L20" i="16"/>
  <c r="K20" i="16"/>
  <c r="J20" i="16"/>
  <c r="I20" i="16"/>
  <c r="G20" i="16"/>
  <c r="AE19" i="16"/>
  <c r="AD19" i="16"/>
  <c r="AC19" i="16"/>
  <c r="AB19" i="16"/>
  <c r="AA19" i="16"/>
  <c r="Z19" i="16"/>
  <c r="Y19" i="16"/>
  <c r="X19" i="16"/>
  <c r="W19" i="16"/>
  <c r="V19" i="16"/>
  <c r="U19" i="16"/>
  <c r="T19" i="16"/>
  <c r="S19" i="16"/>
  <c r="R19" i="16"/>
  <c r="O19" i="16"/>
  <c r="N19" i="16"/>
  <c r="M19" i="16"/>
  <c r="L19" i="16"/>
  <c r="K19" i="16"/>
  <c r="J19" i="16"/>
  <c r="I19" i="16"/>
  <c r="G19" i="16"/>
  <c r="AE18" i="16"/>
  <c r="AD18" i="16"/>
  <c r="AC18" i="16"/>
  <c r="AB18" i="16"/>
  <c r="AA18" i="16"/>
  <c r="Z18" i="16"/>
  <c r="Y18" i="16"/>
  <c r="X18" i="16"/>
  <c r="W18" i="16"/>
  <c r="V18" i="16"/>
  <c r="U18" i="16"/>
  <c r="T18" i="16"/>
  <c r="S18" i="16"/>
  <c r="R18" i="16"/>
  <c r="O18" i="16"/>
  <c r="N18" i="16"/>
  <c r="M18" i="16"/>
  <c r="L18" i="16"/>
  <c r="K18" i="16"/>
  <c r="J18" i="16"/>
  <c r="I18" i="16"/>
  <c r="G18" i="16"/>
  <c r="AE17" i="16"/>
  <c r="AD17" i="16"/>
  <c r="AC17" i="16"/>
  <c r="AB17" i="16"/>
  <c r="AA17" i="16"/>
  <c r="Z17" i="16"/>
  <c r="Y17" i="16"/>
  <c r="X17" i="16"/>
  <c r="W17" i="16"/>
  <c r="V17" i="16"/>
  <c r="U17" i="16"/>
  <c r="T17" i="16"/>
  <c r="S17" i="16"/>
  <c r="Q17" i="16" s="1"/>
  <c r="R17" i="16"/>
  <c r="O17" i="16"/>
  <c r="N17" i="16"/>
  <c r="M17" i="16"/>
  <c r="L17" i="16"/>
  <c r="K17" i="16"/>
  <c r="J17" i="16"/>
  <c r="I17" i="16"/>
  <c r="G17" i="16"/>
  <c r="AE16" i="16"/>
  <c r="AD16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O16" i="16"/>
  <c r="N16" i="16"/>
  <c r="M16" i="16"/>
  <c r="L16" i="16"/>
  <c r="K16" i="16"/>
  <c r="J16" i="16"/>
  <c r="I16" i="16"/>
  <c r="G16" i="16"/>
  <c r="AE15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O15" i="16"/>
  <c r="N15" i="16"/>
  <c r="M15" i="16"/>
  <c r="L15" i="16"/>
  <c r="K15" i="16"/>
  <c r="J15" i="16"/>
  <c r="I15" i="16"/>
  <c r="G15" i="16"/>
  <c r="AE14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O14" i="16"/>
  <c r="N14" i="16"/>
  <c r="M14" i="16"/>
  <c r="L14" i="16"/>
  <c r="K14" i="16"/>
  <c r="J14" i="16"/>
  <c r="I14" i="16"/>
  <c r="G14" i="16"/>
  <c r="AC40" i="16" l="1"/>
  <c r="AC50" i="16"/>
  <c r="Y50" i="16"/>
  <c r="K53" i="16"/>
  <c r="N50" i="16"/>
  <c r="AB56" i="16"/>
  <c r="Y56" i="16"/>
  <c r="Z53" i="16"/>
  <c r="L53" i="16"/>
  <c r="AE27" i="16"/>
  <c r="I50" i="16"/>
  <c r="W50" i="16"/>
  <c r="Y40" i="16"/>
  <c r="L44" i="16"/>
  <c r="Y33" i="16"/>
  <c r="Q47" i="16"/>
  <c r="P55" i="16"/>
  <c r="AD27" i="16"/>
  <c r="M27" i="16"/>
  <c r="T40" i="16"/>
  <c r="AA56" i="16"/>
  <c r="Q35" i="16"/>
  <c r="N13" i="16"/>
  <c r="V27" i="16"/>
  <c r="I27" i="16"/>
  <c r="AB40" i="16"/>
  <c r="N53" i="16"/>
  <c r="Q15" i="16"/>
  <c r="J21" i="16"/>
  <c r="Q29" i="16"/>
  <c r="Q45" i="16"/>
  <c r="E13" i="19"/>
  <c r="L27" i="16"/>
  <c r="N27" i="16"/>
  <c r="J40" i="16"/>
  <c r="G27" i="16"/>
  <c r="AE40" i="16"/>
  <c r="P43" i="16"/>
  <c r="X44" i="16"/>
  <c r="P48" i="16"/>
  <c r="I53" i="16"/>
  <c r="AA53" i="16"/>
  <c r="G56" i="16"/>
  <c r="K13" i="16"/>
  <c r="U13" i="16"/>
  <c r="AC13" i="16"/>
  <c r="V21" i="16"/>
  <c r="Z33" i="16"/>
  <c r="Z40" i="16"/>
  <c r="M53" i="16"/>
  <c r="Q41" i="16"/>
  <c r="AB44" i="16"/>
  <c r="M44" i="16"/>
  <c r="AB53" i="16"/>
  <c r="X53" i="16"/>
  <c r="I56" i="16"/>
  <c r="M56" i="16"/>
  <c r="W27" i="16"/>
  <c r="W13" i="16"/>
  <c r="AD40" i="16"/>
  <c r="AE44" i="16"/>
  <c r="G50" i="16"/>
  <c r="L56" i="16"/>
  <c r="X13" i="16"/>
  <c r="X40" i="16"/>
  <c r="Q51" i="16"/>
  <c r="J53" i="16"/>
  <c r="G21" i="16"/>
  <c r="X33" i="16"/>
  <c r="Q37" i="16"/>
  <c r="AB50" i="16"/>
  <c r="AB49" i="16" s="1"/>
  <c r="G53" i="16"/>
  <c r="Q54" i="16"/>
  <c r="Y53" i="16"/>
  <c r="Y49" i="16" s="1"/>
  <c r="AC53" i="16"/>
  <c r="X56" i="16"/>
  <c r="C13" i="19"/>
  <c r="Q31" i="16"/>
  <c r="Q39" i="16"/>
  <c r="P46" i="16"/>
  <c r="Q58" i="16"/>
  <c r="Q25" i="16"/>
  <c r="Y27" i="16"/>
  <c r="T44" i="16"/>
  <c r="P54" i="16"/>
  <c r="R53" i="16"/>
  <c r="Q19" i="16"/>
  <c r="P17" i="16"/>
  <c r="O27" i="16"/>
  <c r="P29" i="16"/>
  <c r="V40" i="16"/>
  <c r="P39" i="16"/>
  <c r="P58" i="16"/>
  <c r="Q23" i="16"/>
  <c r="AE33" i="16"/>
  <c r="W40" i="16"/>
  <c r="R56" i="16"/>
  <c r="Z56" i="16"/>
  <c r="O13" i="16"/>
  <c r="AA13" i="16"/>
  <c r="N33" i="16"/>
  <c r="G33" i="16"/>
  <c r="W44" i="16"/>
  <c r="N44" i="16"/>
  <c r="O40" i="16"/>
  <c r="O44" i="16"/>
  <c r="I13" i="16"/>
  <c r="Z27" i="16"/>
  <c r="M40" i="16"/>
  <c r="N40" i="16"/>
  <c r="P15" i="16"/>
  <c r="P23" i="16"/>
  <c r="P51" i="16"/>
  <c r="AB13" i="16"/>
  <c r="J27" i="16"/>
  <c r="I33" i="16"/>
  <c r="Q43" i="16"/>
  <c r="I44" i="16"/>
  <c r="T13" i="16"/>
  <c r="W21" i="16"/>
  <c r="I40" i="16"/>
  <c r="J44" i="16"/>
  <c r="Z50" i="16"/>
  <c r="S53" i="16"/>
  <c r="P57" i="16"/>
  <c r="V56" i="16"/>
  <c r="N56" i="16"/>
  <c r="AC44" i="16"/>
  <c r="M50" i="16"/>
  <c r="AA50" i="16"/>
  <c r="V53" i="16"/>
  <c r="V49" i="16" s="1"/>
  <c r="J56" i="16"/>
  <c r="Y44" i="16"/>
  <c r="V13" i="16"/>
  <c r="AD13" i="16"/>
  <c r="X21" i="16"/>
  <c r="N21" i="16"/>
  <c r="AE13" i="16"/>
  <c r="Y21" i="16"/>
  <c r="I21" i="16"/>
  <c r="T33" i="16"/>
  <c r="AB33" i="16"/>
  <c r="W33" i="16"/>
  <c r="AD44" i="16"/>
  <c r="X50" i="16"/>
  <c r="J50" i="16"/>
  <c r="U56" i="16"/>
  <c r="AC56" i="16"/>
  <c r="G13" i="16"/>
  <c r="Y13" i="16"/>
  <c r="R21" i="16"/>
  <c r="X27" i="16"/>
  <c r="R33" i="16"/>
  <c r="O33" i="16"/>
  <c r="L40" i="16"/>
  <c r="U40" i="16"/>
  <c r="O50" i="16"/>
  <c r="K50" i="16"/>
  <c r="K49" i="16" s="1"/>
  <c r="Q59" i="16"/>
  <c r="J13" i="16"/>
  <c r="P16" i="16"/>
  <c r="O21" i="16"/>
  <c r="AE21" i="16"/>
  <c r="L21" i="16"/>
  <c r="AD21" i="16"/>
  <c r="Q24" i="16"/>
  <c r="P25" i="16"/>
  <c r="P26" i="16"/>
  <c r="P28" i="16"/>
  <c r="P35" i="16"/>
  <c r="K56" i="16"/>
  <c r="L13" i="16"/>
  <c r="Q16" i="16"/>
  <c r="M21" i="16"/>
  <c r="Q26" i="16"/>
  <c r="Q28" i="16"/>
  <c r="S27" i="16"/>
  <c r="AA27" i="16"/>
  <c r="V33" i="16"/>
  <c r="Q34" i="16"/>
  <c r="S33" i="16"/>
  <c r="AA33" i="16"/>
  <c r="Q36" i="16"/>
  <c r="P37" i="16"/>
  <c r="P38" i="16"/>
  <c r="P47" i="16"/>
  <c r="Q55" i="16"/>
  <c r="T56" i="16"/>
  <c r="Q60" i="16"/>
  <c r="M13" i="16"/>
  <c r="T27" i="16"/>
  <c r="AB27" i="16"/>
  <c r="J33" i="16"/>
  <c r="R44" i="16"/>
  <c r="P45" i="16"/>
  <c r="Z44" i="16"/>
  <c r="G44" i="16"/>
  <c r="T53" i="16"/>
  <c r="P19" i="16"/>
  <c r="P20" i="16"/>
  <c r="Q30" i="16"/>
  <c r="P31" i="16"/>
  <c r="P32" i="16"/>
  <c r="L33" i="16"/>
  <c r="AD33" i="16"/>
  <c r="Q20" i="16"/>
  <c r="AA21" i="16"/>
  <c r="M33" i="16"/>
  <c r="L50" i="16"/>
  <c r="U50" i="16"/>
  <c r="P14" i="16"/>
  <c r="R13" i="16"/>
  <c r="Z13" i="16"/>
  <c r="T21" i="16"/>
  <c r="AB21" i="16"/>
  <c r="R27" i="16"/>
  <c r="U44" i="16"/>
  <c r="U53" i="16"/>
  <c r="Q18" i="16"/>
  <c r="P22" i="16"/>
  <c r="T50" i="16"/>
  <c r="Q22" i="16"/>
  <c r="S21" i="16"/>
  <c r="R40" i="16"/>
  <c r="P41" i="16"/>
  <c r="G40" i="16"/>
  <c r="P59" i="16"/>
  <c r="S13" i="16"/>
  <c r="Q14" i="16"/>
  <c r="Z21" i="16"/>
  <c r="V44" i="16"/>
  <c r="P52" i="16"/>
  <c r="R50" i="16"/>
  <c r="S56" i="16"/>
  <c r="Q57" i="16"/>
  <c r="P18" i="16"/>
  <c r="K21" i="16"/>
  <c r="U21" i="16"/>
  <c r="AC21" i="16"/>
  <c r="P24" i="16"/>
  <c r="K27" i="16"/>
  <c r="U27" i="16"/>
  <c r="AC27" i="16"/>
  <c r="P30" i="16"/>
  <c r="K33" i="16"/>
  <c r="U33" i="16"/>
  <c r="AC33" i="16"/>
  <c r="P36" i="16"/>
  <c r="K40" i="16"/>
  <c r="S40" i="16"/>
  <c r="AA40" i="16"/>
  <c r="K44" i="16"/>
  <c r="S44" i="16"/>
  <c r="AA44" i="16"/>
  <c r="Q52" i="16"/>
  <c r="S50" i="16"/>
  <c r="P60" i="16"/>
  <c r="Q32" i="16"/>
  <c r="Q38" i="16"/>
  <c r="O53" i="16"/>
  <c r="W53" i="16"/>
  <c r="P34" i="16"/>
  <c r="O56" i="16"/>
  <c r="W56" i="16"/>
  <c r="Q42" i="16"/>
  <c r="Q46" i="16"/>
  <c r="Q48" i="16"/>
  <c r="N49" i="16" l="1"/>
  <c r="Z49" i="16"/>
  <c r="AC49" i="16"/>
  <c r="AA49" i="16"/>
  <c r="W49" i="16"/>
  <c r="O49" i="16"/>
  <c r="I49" i="16"/>
  <c r="Q53" i="16"/>
  <c r="L49" i="16"/>
  <c r="P56" i="16"/>
  <c r="P21" i="16"/>
  <c r="M49" i="16"/>
  <c r="G49" i="16"/>
  <c r="J49" i="16"/>
  <c r="X49" i="16"/>
  <c r="P33" i="16"/>
  <c r="T49" i="16"/>
  <c r="Q13" i="16"/>
  <c r="Q44" i="16"/>
  <c r="Q27" i="16"/>
  <c r="P40" i="16"/>
  <c r="Q40" i="16"/>
  <c r="Q21" i="16"/>
  <c r="P27" i="16"/>
  <c r="P13" i="16"/>
  <c r="S49" i="16"/>
  <c r="Q50" i="16"/>
  <c r="Q56" i="16"/>
  <c r="P53" i="16"/>
  <c r="R49" i="16"/>
  <c r="P50" i="16"/>
  <c r="P44" i="16"/>
  <c r="U49" i="16"/>
  <c r="Q33" i="16"/>
  <c r="Q49" i="16" l="1"/>
  <c r="P49" i="16"/>
  <c r="AG42" i="15" l="1"/>
  <c r="AF42" i="15"/>
  <c r="AE42" i="15"/>
  <c r="AD42" i="15"/>
  <c r="AC42" i="15"/>
  <c r="AB42" i="15"/>
  <c r="AA42" i="15"/>
  <c r="Z42" i="15"/>
  <c r="Y42" i="15"/>
  <c r="X42" i="15"/>
  <c r="W42" i="15"/>
  <c r="V42" i="15"/>
  <c r="Q42" i="15"/>
  <c r="P42" i="15"/>
  <c r="M42" i="15"/>
  <c r="L42" i="15"/>
  <c r="K42" i="15"/>
  <c r="J42" i="15"/>
  <c r="I42" i="15"/>
  <c r="G42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Q41" i="15"/>
  <c r="P41" i="15"/>
  <c r="M41" i="15"/>
  <c r="L41" i="15"/>
  <c r="K41" i="15"/>
  <c r="J41" i="15"/>
  <c r="I41" i="15"/>
  <c r="G41" i="15"/>
  <c r="AG40" i="15"/>
  <c r="AF40" i="15"/>
  <c r="AE40" i="15"/>
  <c r="AD40" i="15"/>
  <c r="AC40" i="15"/>
  <c r="AB40" i="15"/>
  <c r="AA40" i="15"/>
  <c r="Z40" i="15"/>
  <c r="Y40" i="15"/>
  <c r="X40" i="15"/>
  <c r="W40" i="15"/>
  <c r="V40" i="15"/>
  <c r="Q40" i="15"/>
  <c r="P40" i="15"/>
  <c r="M40" i="15"/>
  <c r="L40" i="15"/>
  <c r="K40" i="15"/>
  <c r="J40" i="15"/>
  <c r="I40" i="15"/>
  <c r="G40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Q39" i="15"/>
  <c r="P39" i="15"/>
  <c r="M39" i="15"/>
  <c r="L39" i="15"/>
  <c r="K39" i="15"/>
  <c r="J39" i="15"/>
  <c r="I39" i="15"/>
  <c r="G39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Q38" i="15"/>
  <c r="P38" i="15"/>
  <c r="M38" i="15"/>
  <c r="L38" i="15"/>
  <c r="K38" i="15"/>
  <c r="J38" i="15"/>
  <c r="I38" i="15"/>
  <c r="G38" i="15"/>
  <c r="AG37" i="15"/>
  <c r="AF37" i="15"/>
  <c r="AE37" i="15"/>
  <c r="AD37" i="15"/>
  <c r="AC37" i="15"/>
  <c r="AB37" i="15"/>
  <c r="AA37" i="15"/>
  <c r="Z37" i="15"/>
  <c r="Y37" i="15"/>
  <c r="X37" i="15"/>
  <c r="W37" i="15"/>
  <c r="V37" i="15"/>
  <c r="Q37" i="15"/>
  <c r="P37" i="15"/>
  <c r="M37" i="15"/>
  <c r="L37" i="15"/>
  <c r="K37" i="15"/>
  <c r="J37" i="15"/>
  <c r="I37" i="15"/>
  <c r="G37" i="15"/>
  <c r="AG36" i="15"/>
  <c r="AF36" i="15"/>
  <c r="AE36" i="15"/>
  <c r="AD36" i="15"/>
  <c r="AC36" i="15"/>
  <c r="AB36" i="15"/>
  <c r="AA36" i="15"/>
  <c r="Z36" i="15"/>
  <c r="Y36" i="15"/>
  <c r="X36" i="15"/>
  <c r="W36" i="15"/>
  <c r="V36" i="15"/>
  <c r="Q36" i="15"/>
  <c r="P36" i="15"/>
  <c r="M36" i="15"/>
  <c r="L36" i="15"/>
  <c r="K36" i="15"/>
  <c r="J36" i="15"/>
  <c r="I36" i="15"/>
  <c r="G36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Q35" i="15"/>
  <c r="P35" i="15"/>
  <c r="M35" i="15"/>
  <c r="L35" i="15"/>
  <c r="K35" i="15"/>
  <c r="J35" i="15"/>
  <c r="I35" i="15"/>
  <c r="G35" i="15"/>
  <c r="AG34" i="15"/>
  <c r="AF34" i="15"/>
  <c r="AE34" i="15"/>
  <c r="AD34" i="15"/>
  <c r="AC34" i="15"/>
  <c r="AB34" i="15"/>
  <c r="AA34" i="15"/>
  <c r="Z34" i="15"/>
  <c r="Y34" i="15"/>
  <c r="X34" i="15"/>
  <c r="W34" i="15"/>
  <c r="V34" i="15"/>
  <c r="Q34" i="15"/>
  <c r="P34" i="15"/>
  <c r="M34" i="15"/>
  <c r="L34" i="15"/>
  <c r="K34" i="15"/>
  <c r="J34" i="15"/>
  <c r="I34" i="15"/>
  <c r="G34" i="15"/>
  <c r="AG33" i="15"/>
  <c r="AF33" i="15"/>
  <c r="AE33" i="15"/>
  <c r="AD33" i="15"/>
  <c r="AC33" i="15"/>
  <c r="AB33" i="15"/>
  <c r="AA33" i="15"/>
  <c r="Z33" i="15"/>
  <c r="Y33" i="15"/>
  <c r="X33" i="15"/>
  <c r="W33" i="15"/>
  <c r="V33" i="15"/>
  <c r="Q33" i="15"/>
  <c r="P33" i="15"/>
  <c r="M33" i="15"/>
  <c r="L33" i="15"/>
  <c r="K33" i="15"/>
  <c r="J33" i="15"/>
  <c r="I33" i="15"/>
  <c r="G33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Q32" i="15"/>
  <c r="P32" i="15"/>
  <c r="M32" i="15"/>
  <c r="L32" i="15"/>
  <c r="K32" i="15"/>
  <c r="J32" i="15"/>
  <c r="I32" i="15"/>
  <c r="G32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Q31" i="15"/>
  <c r="P31" i="15"/>
  <c r="M31" i="15"/>
  <c r="L31" i="15"/>
  <c r="K31" i="15"/>
  <c r="J31" i="15"/>
  <c r="I31" i="15"/>
  <c r="G31" i="15"/>
  <c r="AG30" i="15"/>
  <c r="AF30" i="15"/>
  <c r="AE30" i="15"/>
  <c r="AD30" i="15"/>
  <c r="AC30" i="15"/>
  <c r="AB30" i="15"/>
  <c r="AA30" i="15"/>
  <c r="Z30" i="15"/>
  <c r="Y30" i="15"/>
  <c r="X30" i="15"/>
  <c r="W30" i="15"/>
  <c r="V30" i="15"/>
  <c r="Q30" i="15"/>
  <c r="P30" i="15"/>
  <c r="M30" i="15"/>
  <c r="L30" i="15"/>
  <c r="K30" i="15"/>
  <c r="J30" i="15"/>
  <c r="I30" i="15"/>
  <c r="G30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Q29" i="15"/>
  <c r="P29" i="15"/>
  <c r="M29" i="15"/>
  <c r="L29" i="15"/>
  <c r="K29" i="15"/>
  <c r="J29" i="15"/>
  <c r="I29" i="15"/>
  <c r="G29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Q28" i="15"/>
  <c r="P28" i="15"/>
  <c r="M28" i="15"/>
  <c r="L28" i="15"/>
  <c r="K28" i="15"/>
  <c r="J28" i="15"/>
  <c r="I28" i="15"/>
  <c r="G28" i="15"/>
  <c r="AG27" i="15"/>
  <c r="AF27" i="15"/>
  <c r="AE27" i="15"/>
  <c r="AD27" i="15"/>
  <c r="AC27" i="15"/>
  <c r="AB27" i="15"/>
  <c r="AA27" i="15"/>
  <c r="Z27" i="15"/>
  <c r="Y27" i="15"/>
  <c r="X27" i="15"/>
  <c r="W27" i="15"/>
  <c r="V27" i="15"/>
  <c r="Q27" i="15"/>
  <c r="P27" i="15"/>
  <c r="M27" i="15"/>
  <c r="L27" i="15"/>
  <c r="K27" i="15"/>
  <c r="J27" i="15"/>
  <c r="I27" i="15"/>
  <c r="G27" i="15"/>
  <c r="AG26" i="15"/>
  <c r="AF26" i="15"/>
  <c r="AE26" i="15"/>
  <c r="AD26" i="15"/>
  <c r="AC26" i="15"/>
  <c r="AB26" i="15"/>
  <c r="AA26" i="15"/>
  <c r="Z26" i="15"/>
  <c r="Y26" i="15"/>
  <c r="X26" i="15"/>
  <c r="W26" i="15"/>
  <c r="V26" i="15"/>
  <c r="Q26" i="15"/>
  <c r="P26" i="15"/>
  <c r="M26" i="15"/>
  <c r="L26" i="15"/>
  <c r="K26" i="15"/>
  <c r="J26" i="15"/>
  <c r="I26" i="15"/>
  <c r="G26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Q25" i="15"/>
  <c r="P25" i="15"/>
  <c r="M25" i="15"/>
  <c r="L25" i="15"/>
  <c r="K25" i="15"/>
  <c r="J25" i="15"/>
  <c r="I25" i="15"/>
  <c r="G25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Q24" i="15"/>
  <c r="P24" i="15"/>
  <c r="M24" i="15"/>
  <c r="L24" i="15"/>
  <c r="K24" i="15"/>
  <c r="J24" i="15"/>
  <c r="I24" i="15"/>
  <c r="G24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Q23" i="15"/>
  <c r="P23" i="15"/>
  <c r="M23" i="15"/>
  <c r="L23" i="15"/>
  <c r="K23" i="15"/>
  <c r="J23" i="15"/>
  <c r="I23" i="15"/>
  <c r="G23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Q22" i="15"/>
  <c r="P22" i="15"/>
  <c r="M22" i="15"/>
  <c r="L22" i="15"/>
  <c r="K22" i="15"/>
  <c r="J22" i="15"/>
  <c r="I22" i="15"/>
  <c r="G22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Q21" i="15"/>
  <c r="P21" i="15"/>
  <c r="M21" i="15"/>
  <c r="L21" i="15"/>
  <c r="K21" i="15"/>
  <c r="J21" i="15"/>
  <c r="I21" i="15"/>
  <c r="G21" i="15"/>
  <c r="AG20" i="15"/>
  <c r="AF20" i="15"/>
  <c r="AE20" i="15"/>
  <c r="AD20" i="15"/>
  <c r="AC20" i="15"/>
  <c r="AB20" i="15"/>
  <c r="AA20" i="15"/>
  <c r="Z20" i="15"/>
  <c r="Y20" i="15"/>
  <c r="X20" i="15"/>
  <c r="W20" i="15"/>
  <c r="V20" i="15"/>
  <c r="Q20" i="15"/>
  <c r="P20" i="15"/>
  <c r="M20" i="15"/>
  <c r="L20" i="15"/>
  <c r="K20" i="15"/>
  <c r="J20" i="15"/>
  <c r="I20" i="15"/>
  <c r="G20" i="15"/>
  <c r="AG19" i="15"/>
  <c r="AF19" i="15"/>
  <c r="AE19" i="15"/>
  <c r="AD19" i="15"/>
  <c r="AC19" i="15"/>
  <c r="AB19" i="15"/>
  <c r="AA19" i="15"/>
  <c r="Z19" i="15"/>
  <c r="Y19" i="15"/>
  <c r="X19" i="15"/>
  <c r="W19" i="15"/>
  <c r="V19" i="15"/>
  <c r="Q19" i="15"/>
  <c r="P19" i="15"/>
  <c r="M19" i="15"/>
  <c r="L19" i="15"/>
  <c r="K19" i="15"/>
  <c r="J19" i="15"/>
  <c r="I19" i="15"/>
  <c r="G19" i="15"/>
  <c r="AG18" i="15"/>
  <c r="AF18" i="15"/>
  <c r="AE18" i="15"/>
  <c r="AD18" i="15"/>
  <c r="AC18" i="15"/>
  <c r="AB18" i="15"/>
  <c r="AA18" i="15"/>
  <c r="Z18" i="15"/>
  <c r="Y18" i="15"/>
  <c r="X18" i="15"/>
  <c r="W18" i="15"/>
  <c r="V18" i="15"/>
  <c r="Q18" i="15"/>
  <c r="P18" i="15"/>
  <c r="M18" i="15"/>
  <c r="L18" i="15"/>
  <c r="K18" i="15"/>
  <c r="J18" i="15"/>
  <c r="I18" i="15"/>
  <c r="G18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Q17" i="15"/>
  <c r="P17" i="15"/>
  <c r="M17" i="15"/>
  <c r="L17" i="15"/>
  <c r="K17" i="15"/>
  <c r="J17" i="15"/>
  <c r="I17" i="15"/>
  <c r="G17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Q16" i="15"/>
  <c r="P16" i="15"/>
  <c r="M16" i="15"/>
  <c r="L16" i="15"/>
  <c r="K16" i="15"/>
  <c r="J16" i="15"/>
  <c r="I16" i="15"/>
  <c r="G16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Q15" i="15"/>
  <c r="P15" i="15"/>
  <c r="M15" i="15"/>
  <c r="L15" i="15"/>
  <c r="K15" i="15"/>
  <c r="J15" i="15"/>
  <c r="I15" i="15"/>
  <c r="G15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Q14" i="15"/>
  <c r="P14" i="15"/>
  <c r="M14" i="15"/>
  <c r="L14" i="15"/>
  <c r="K14" i="15"/>
  <c r="J14" i="15"/>
  <c r="I14" i="15"/>
  <c r="G14" i="15"/>
  <c r="C33" i="15" l="1"/>
  <c r="C17" i="15"/>
  <c r="C42" i="15"/>
  <c r="E21" i="15"/>
  <c r="E30" i="15"/>
  <c r="E37" i="15"/>
  <c r="O37" i="15"/>
  <c r="E38" i="15"/>
  <c r="E41" i="15"/>
  <c r="E42" i="15"/>
  <c r="C21" i="15"/>
  <c r="C35" i="15"/>
  <c r="C16" i="15"/>
  <c r="C37" i="15"/>
  <c r="N16" i="15"/>
  <c r="E14" i="15"/>
  <c r="E18" i="15"/>
  <c r="O21" i="15"/>
  <c r="E22" i="15"/>
  <c r="E26" i="15"/>
  <c r="E28" i="15"/>
  <c r="C38" i="15"/>
  <c r="N41" i="15"/>
  <c r="N32" i="15"/>
  <c r="K13" i="15"/>
  <c r="Y13" i="15"/>
  <c r="C19" i="15"/>
  <c r="C27" i="15"/>
  <c r="C29" i="15"/>
  <c r="C32" i="15"/>
  <c r="O40" i="15"/>
  <c r="E35" i="15"/>
  <c r="E19" i="15"/>
  <c r="E34" i="15"/>
  <c r="C22" i="15"/>
  <c r="C25" i="15"/>
  <c r="L13" i="15"/>
  <c r="AB13" i="15"/>
  <c r="E15" i="15"/>
  <c r="E24" i="15"/>
  <c r="E31" i="15"/>
  <c r="E40" i="15"/>
  <c r="O41" i="15"/>
  <c r="C15" i="15"/>
  <c r="C20" i="15"/>
  <c r="N20" i="15"/>
  <c r="E25" i="15"/>
  <c r="O25" i="15"/>
  <c r="C26" i="15"/>
  <c r="C31" i="15"/>
  <c r="C36" i="15"/>
  <c r="N36" i="15"/>
  <c r="Q13" i="15"/>
  <c r="AG13" i="15"/>
  <c r="V13" i="15"/>
  <c r="C30" i="15"/>
  <c r="C40" i="15"/>
  <c r="I13" i="15"/>
  <c r="W13" i="15"/>
  <c r="AE13" i="15"/>
  <c r="E16" i="15"/>
  <c r="E23" i="15"/>
  <c r="E32" i="15"/>
  <c r="E39" i="15"/>
  <c r="AD13" i="15"/>
  <c r="N24" i="15"/>
  <c r="O29" i="15"/>
  <c r="J13" i="15"/>
  <c r="X13" i="15"/>
  <c r="AF13" i="15"/>
  <c r="E17" i="15"/>
  <c r="O17" i="15"/>
  <c r="C18" i="15"/>
  <c r="C23" i="15"/>
  <c r="C28" i="15"/>
  <c r="N28" i="15"/>
  <c r="E33" i="15"/>
  <c r="O33" i="15"/>
  <c r="C34" i="15"/>
  <c r="C39" i="15"/>
  <c r="AC13" i="15"/>
  <c r="C14" i="15"/>
  <c r="C24" i="15"/>
  <c r="E29" i="15"/>
  <c r="P13" i="15"/>
  <c r="E20" i="15"/>
  <c r="E27" i="15"/>
  <c r="E36" i="15"/>
  <c r="O20" i="15"/>
  <c r="O28" i="15"/>
  <c r="O32" i="15"/>
  <c r="N40" i="15"/>
  <c r="N23" i="15"/>
  <c r="N27" i="15"/>
  <c r="N31" i="15"/>
  <c r="N35" i="15"/>
  <c r="N39" i="15"/>
  <c r="O15" i="15"/>
  <c r="O19" i="15"/>
  <c r="O23" i="15"/>
  <c r="O27" i="15"/>
  <c r="O31" i="15"/>
  <c r="O35" i="15"/>
  <c r="O39" i="15"/>
  <c r="M13" i="15"/>
  <c r="O16" i="15"/>
  <c r="O24" i="15"/>
  <c r="C41" i="15"/>
  <c r="N19" i="15"/>
  <c r="N14" i="15"/>
  <c r="N26" i="15"/>
  <c r="O14" i="15"/>
  <c r="O18" i="15"/>
  <c r="O22" i="15"/>
  <c r="O26" i="15"/>
  <c r="O30" i="15"/>
  <c r="O34" i="15"/>
  <c r="O38" i="15"/>
  <c r="N42" i="15"/>
  <c r="O36" i="15"/>
  <c r="N15" i="15"/>
  <c r="G13" i="15"/>
  <c r="N18" i="15"/>
  <c r="N22" i="15"/>
  <c r="N30" i="15"/>
  <c r="N34" i="15"/>
  <c r="N38" i="15"/>
  <c r="N17" i="15"/>
  <c r="N21" i="15"/>
  <c r="N25" i="15"/>
  <c r="N29" i="15"/>
  <c r="N33" i="15"/>
  <c r="N37" i="15"/>
  <c r="O42" i="15"/>
  <c r="Z13" i="15"/>
  <c r="AA13" i="15"/>
  <c r="E13" i="15" l="1"/>
  <c r="N13" i="15"/>
  <c r="C13" i="15"/>
  <c r="O13" i="15"/>
  <c r="AB48" i="13" l="1"/>
  <c r="AA48" i="13"/>
  <c r="Z48" i="13"/>
  <c r="Y48" i="13"/>
  <c r="X48" i="13"/>
  <c r="W48" i="13"/>
  <c r="V48" i="13"/>
  <c r="U48" i="13"/>
  <c r="R48" i="13"/>
  <c r="Q48" i="13"/>
  <c r="P48" i="13"/>
  <c r="O48" i="13"/>
  <c r="N48" i="13"/>
  <c r="M48" i="13"/>
  <c r="AB47" i="13"/>
  <c r="AA47" i="13"/>
  <c r="Z47" i="13"/>
  <c r="Y47" i="13"/>
  <c r="X47" i="13"/>
  <c r="W47" i="13"/>
  <c r="V47" i="13"/>
  <c r="U47" i="13"/>
  <c r="R47" i="13"/>
  <c r="Q47" i="13"/>
  <c r="P47" i="13"/>
  <c r="O47" i="13"/>
  <c r="N47" i="13"/>
  <c r="M47" i="13"/>
  <c r="AB46" i="13"/>
  <c r="AA46" i="13"/>
  <c r="Z46" i="13"/>
  <c r="Y46" i="13"/>
  <c r="X46" i="13"/>
  <c r="W46" i="13"/>
  <c r="V46" i="13"/>
  <c r="U46" i="13"/>
  <c r="R46" i="13"/>
  <c r="Q46" i="13"/>
  <c r="P46" i="13"/>
  <c r="O46" i="13"/>
  <c r="N46" i="13"/>
  <c r="M46" i="13"/>
  <c r="AB45" i="13"/>
  <c r="AA45" i="13"/>
  <c r="Z45" i="13"/>
  <c r="Y45" i="13"/>
  <c r="X45" i="13"/>
  <c r="W45" i="13"/>
  <c r="V45" i="13"/>
  <c r="U45" i="13"/>
  <c r="R45" i="13"/>
  <c r="Q45" i="13"/>
  <c r="P45" i="13"/>
  <c r="O45" i="13"/>
  <c r="N45" i="13"/>
  <c r="M45" i="13"/>
  <c r="AB44" i="13"/>
  <c r="AA44" i="13"/>
  <c r="Z44" i="13"/>
  <c r="Y44" i="13"/>
  <c r="X44" i="13"/>
  <c r="W44" i="13"/>
  <c r="V44" i="13"/>
  <c r="U44" i="13"/>
  <c r="R44" i="13"/>
  <c r="Q44" i="13"/>
  <c r="P44" i="13"/>
  <c r="O44" i="13"/>
  <c r="N44" i="13"/>
  <c r="M44" i="13"/>
  <c r="AB43" i="13"/>
  <c r="AA43" i="13"/>
  <c r="Z43" i="13"/>
  <c r="Y43" i="13"/>
  <c r="X43" i="13"/>
  <c r="W43" i="13"/>
  <c r="V43" i="13"/>
  <c r="U43" i="13"/>
  <c r="R43" i="13"/>
  <c r="Q43" i="13"/>
  <c r="P43" i="13"/>
  <c r="O43" i="13"/>
  <c r="N43" i="13"/>
  <c r="M43" i="13"/>
  <c r="AB42" i="13"/>
  <c r="AA42" i="13"/>
  <c r="Z42" i="13"/>
  <c r="Y42" i="13"/>
  <c r="X42" i="13"/>
  <c r="W42" i="13"/>
  <c r="V42" i="13"/>
  <c r="U42" i="13"/>
  <c r="R42" i="13"/>
  <c r="Q42" i="13"/>
  <c r="P42" i="13"/>
  <c r="O42" i="13"/>
  <c r="N42" i="13"/>
  <c r="M42" i="13"/>
  <c r="AB41" i="13"/>
  <c r="AA41" i="13"/>
  <c r="Z41" i="13"/>
  <c r="Y41" i="13"/>
  <c r="X41" i="13"/>
  <c r="W41" i="13"/>
  <c r="V41" i="13"/>
  <c r="U41" i="13"/>
  <c r="R41" i="13"/>
  <c r="Q41" i="13"/>
  <c r="P41" i="13"/>
  <c r="O41" i="13"/>
  <c r="N41" i="13"/>
  <c r="M41" i="13"/>
  <c r="AB40" i="13"/>
  <c r="AA40" i="13"/>
  <c r="Z40" i="13"/>
  <c r="Y40" i="13"/>
  <c r="X40" i="13"/>
  <c r="W40" i="13"/>
  <c r="V40" i="13"/>
  <c r="U40" i="13"/>
  <c r="R40" i="13"/>
  <c r="Q40" i="13"/>
  <c r="P40" i="13"/>
  <c r="O40" i="13"/>
  <c r="N40" i="13"/>
  <c r="M40" i="13"/>
  <c r="AB39" i="13"/>
  <c r="AA39" i="13"/>
  <c r="Z39" i="13"/>
  <c r="Y39" i="13"/>
  <c r="X39" i="13"/>
  <c r="W39" i="13"/>
  <c r="V39" i="13"/>
  <c r="U39" i="13"/>
  <c r="R39" i="13"/>
  <c r="Q39" i="13"/>
  <c r="P39" i="13"/>
  <c r="O39" i="13"/>
  <c r="N39" i="13"/>
  <c r="M39" i="13"/>
  <c r="AB37" i="13"/>
  <c r="AA37" i="13"/>
  <c r="Z37" i="13"/>
  <c r="Y37" i="13"/>
  <c r="X37" i="13"/>
  <c r="W37" i="13"/>
  <c r="V37" i="13"/>
  <c r="U37" i="13"/>
  <c r="R37" i="13"/>
  <c r="Q37" i="13"/>
  <c r="P37" i="13"/>
  <c r="O37" i="13"/>
  <c r="N37" i="13"/>
  <c r="M37" i="13"/>
  <c r="AB36" i="13"/>
  <c r="AA36" i="13"/>
  <c r="Z36" i="13"/>
  <c r="Y36" i="13"/>
  <c r="X36" i="13"/>
  <c r="W36" i="13"/>
  <c r="V36" i="13"/>
  <c r="U36" i="13"/>
  <c r="R36" i="13"/>
  <c r="Q36" i="13"/>
  <c r="P36" i="13"/>
  <c r="O36" i="13"/>
  <c r="N36" i="13"/>
  <c r="M36" i="13"/>
  <c r="AB35" i="13"/>
  <c r="AA35" i="13"/>
  <c r="Z35" i="13"/>
  <c r="Y35" i="13"/>
  <c r="X35" i="13"/>
  <c r="W35" i="13"/>
  <c r="V35" i="13"/>
  <c r="U35" i="13"/>
  <c r="R35" i="13"/>
  <c r="Q35" i="13"/>
  <c r="P35" i="13"/>
  <c r="O35" i="13"/>
  <c r="N35" i="13"/>
  <c r="M35" i="13"/>
  <c r="AB33" i="13"/>
  <c r="AA33" i="13"/>
  <c r="Z33" i="13"/>
  <c r="Y33" i="13"/>
  <c r="X33" i="13"/>
  <c r="W33" i="13"/>
  <c r="V33" i="13"/>
  <c r="U33" i="13"/>
  <c r="R33" i="13"/>
  <c r="Q33" i="13"/>
  <c r="P33" i="13"/>
  <c r="O33" i="13"/>
  <c r="N33" i="13"/>
  <c r="M33" i="13"/>
  <c r="AB32" i="13"/>
  <c r="AA32" i="13"/>
  <c r="Z32" i="13"/>
  <c r="Y32" i="13"/>
  <c r="X32" i="13"/>
  <c r="W32" i="13"/>
  <c r="V32" i="13"/>
  <c r="U32" i="13"/>
  <c r="R32" i="13"/>
  <c r="Q32" i="13"/>
  <c r="P32" i="13"/>
  <c r="O32" i="13"/>
  <c r="N32" i="13"/>
  <c r="M32" i="13"/>
  <c r="AB31" i="13"/>
  <c r="AA31" i="13"/>
  <c r="Z31" i="13"/>
  <c r="Y31" i="13"/>
  <c r="X31" i="13"/>
  <c r="W31" i="13"/>
  <c r="V31" i="13"/>
  <c r="U31" i="13"/>
  <c r="R31" i="13"/>
  <c r="Q31" i="13"/>
  <c r="P31" i="13"/>
  <c r="O31" i="13"/>
  <c r="N31" i="13"/>
  <c r="M31" i="13"/>
  <c r="AB30" i="13"/>
  <c r="AA30" i="13"/>
  <c r="Z30" i="13"/>
  <c r="Y30" i="13"/>
  <c r="X30" i="13"/>
  <c r="W30" i="13"/>
  <c r="V30" i="13"/>
  <c r="U30" i="13"/>
  <c r="R30" i="13"/>
  <c r="Q30" i="13"/>
  <c r="P30" i="13"/>
  <c r="O30" i="13"/>
  <c r="N30" i="13"/>
  <c r="M30" i="13"/>
  <c r="AB29" i="13"/>
  <c r="AA29" i="13"/>
  <c r="Z29" i="13"/>
  <c r="Y29" i="13"/>
  <c r="X29" i="13"/>
  <c r="W29" i="13"/>
  <c r="V29" i="13"/>
  <c r="U29" i="13"/>
  <c r="R29" i="13"/>
  <c r="Q29" i="13"/>
  <c r="P29" i="13"/>
  <c r="O29" i="13"/>
  <c r="N29" i="13"/>
  <c r="M29" i="13"/>
  <c r="AB28" i="13"/>
  <c r="AA28" i="13"/>
  <c r="Z28" i="13"/>
  <c r="Y28" i="13"/>
  <c r="X28" i="13"/>
  <c r="W28" i="13"/>
  <c r="V28" i="13"/>
  <c r="U28" i="13"/>
  <c r="R28" i="13"/>
  <c r="Q28" i="13"/>
  <c r="P28" i="13"/>
  <c r="O28" i="13"/>
  <c r="N28" i="13"/>
  <c r="M28" i="13"/>
  <c r="AB27" i="13"/>
  <c r="AA27" i="13"/>
  <c r="Z27" i="13"/>
  <c r="Y27" i="13"/>
  <c r="X27" i="13"/>
  <c r="W27" i="13"/>
  <c r="V27" i="13"/>
  <c r="U27" i="13"/>
  <c r="R27" i="13"/>
  <c r="Q27" i="13"/>
  <c r="P27" i="13"/>
  <c r="O27" i="13"/>
  <c r="N27" i="13"/>
  <c r="M27" i="13"/>
  <c r="AB25" i="13"/>
  <c r="AA25" i="13"/>
  <c r="Z25" i="13"/>
  <c r="Y25" i="13"/>
  <c r="X25" i="13"/>
  <c r="W25" i="13"/>
  <c r="V25" i="13"/>
  <c r="U25" i="13"/>
  <c r="R25" i="13"/>
  <c r="Q25" i="13"/>
  <c r="P25" i="13"/>
  <c r="O25" i="13"/>
  <c r="N25" i="13"/>
  <c r="M25" i="13"/>
  <c r="AB24" i="13"/>
  <c r="AA24" i="13"/>
  <c r="Z24" i="13"/>
  <c r="Y24" i="13"/>
  <c r="X24" i="13"/>
  <c r="W24" i="13"/>
  <c r="V24" i="13"/>
  <c r="U24" i="13"/>
  <c r="R24" i="13"/>
  <c r="Q24" i="13"/>
  <c r="P24" i="13"/>
  <c r="O24" i="13"/>
  <c r="N24" i="13"/>
  <c r="M24" i="13"/>
  <c r="AB23" i="13"/>
  <c r="AA23" i="13"/>
  <c r="Z23" i="13"/>
  <c r="Y23" i="13"/>
  <c r="X23" i="13"/>
  <c r="W23" i="13"/>
  <c r="V23" i="13"/>
  <c r="U23" i="13"/>
  <c r="R23" i="13"/>
  <c r="Q23" i="13"/>
  <c r="P23" i="13"/>
  <c r="O23" i="13"/>
  <c r="N23" i="13"/>
  <c r="M23" i="13"/>
  <c r="AB22" i="13"/>
  <c r="AA22" i="13"/>
  <c r="Z22" i="13"/>
  <c r="Y22" i="13"/>
  <c r="X22" i="13"/>
  <c r="W22" i="13"/>
  <c r="V22" i="13"/>
  <c r="U22" i="13"/>
  <c r="R22" i="13"/>
  <c r="Q22" i="13"/>
  <c r="P22" i="13"/>
  <c r="O22" i="13"/>
  <c r="N22" i="13"/>
  <c r="M22" i="13"/>
  <c r="AB21" i="13"/>
  <c r="AA21" i="13"/>
  <c r="Z21" i="13"/>
  <c r="Y21" i="13"/>
  <c r="X21" i="13"/>
  <c r="W21" i="13"/>
  <c r="V21" i="13"/>
  <c r="U21" i="13"/>
  <c r="R21" i="13"/>
  <c r="Q21" i="13"/>
  <c r="P21" i="13"/>
  <c r="O21" i="13"/>
  <c r="N21" i="13"/>
  <c r="M21" i="13"/>
  <c r="AB20" i="13"/>
  <c r="AA20" i="13"/>
  <c r="Z20" i="13"/>
  <c r="Y20" i="13"/>
  <c r="X20" i="13"/>
  <c r="W20" i="13"/>
  <c r="V20" i="13"/>
  <c r="U20" i="13"/>
  <c r="R20" i="13"/>
  <c r="Q20" i="13"/>
  <c r="P20" i="13"/>
  <c r="O20" i="13"/>
  <c r="N20" i="13"/>
  <c r="M20" i="13"/>
  <c r="AB18" i="13"/>
  <c r="AA18" i="13"/>
  <c r="Z18" i="13"/>
  <c r="Y18" i="13"/>
  <c r="X18" i="13"/>
  <c r="W18" i="13"/>
  <c r="V18" i="13"/>
  <c r="U18" i="13"/>
  <c r="R18" i="13"/>
  <c r="Q18" i="13"/>
  <c r="P18" i="13"/>
  <c r="O18" i="13"/>
  <c r="N18" i="13"/>
  <c r="M18" i="13"/>
  <c r="AB17" i="13"/>
  <c r="AA17" i="13"/>
  <c r="Z17" i="13"/>
  <c r="Y17" i="13"/>
  <c r="X17" i="13"/>
  <c r="W17" i="13"/>
  <c r="V17" i="13"/>
  <c r="U17" i="13"/>
  <c r="R17" i="13"/>
  <c r="Q17" i="13"/>
  <c r="P17" i="13"/>
  <c r="O17" i="13"/>
  <c r="N17" i="13"/>
  <c r="M17" i="13"/>
  <c r="AB16" i="13"/>
  <c r="AA16" i="13"/>
  <c r="Z16" i="13"/>
  <c r="Y16" i="13"/>
  <c r="X16" i="13"/>
  <c r="W16" i="13"/>
  <c r="V16" i="13"/>
  <c r="U16" i="13"/>
  <c r="R16" i="13"/>
  <c r="Q16" i="13"/>
  <c r="P16" i="13"/>
  <c r="O16" i="13"/>
  <c r="N16" i="13"/>
  <c r="M16" i="13"/>
  <c r="AB15" i="13"/>
  <c r="AA15" i="13"/>
  <c r="Z15" i="13"/>
  <c r="Y15" i="13"/>
  <c r="X15" i="13"/>
  <c r="W15" i="13"/>
  <c r="V15" i="13"/>
  <c r="U15" i="13"/>
  <c r="R15" i="13"/>
  <c r="Q15" i="13"/>
  <c r="P15" i="13"/>
  <c r="O15" i="13"/>
  <c r="N15" i="13"/>
  <c r="M15" i="13"/>
  <c r="AB14" i="13"/>
  <c r="AA14" i="13"/>
  <c r="Z14" i="13"/>
  <c r="Y14" i="13"/>
  <c r="X14" i="13"/>
  <c r="W14" i="13"/>
  <c r="V14" i="13"/>
  <c r="U14" i="13"/>
  <c r="R14" i="13"/>
  <c r="Q14" i="13"/>
  <c r="P14" i="13"/>
  <c r="O14" i="13"/>
  <c r="N14" i="13"/>
  <c r="M14" i="13"/>
  <c r="T28" i="13" l="1"/>
  <c r="S42" i="13"/>
  <c r="J43" i="13"/>
  <c r="S46" i="13"/>
  <c r="X34" i="13"/>
  <c r="M34" i="13"/>
  <c r="W34" i="13"/>
  <c r="AB13" i="13"/>
  <c r="L16" i="13"/>
  <c r="P26" i="13"/>
  <c r="Z26" i="13"/>
  <c r="T29" i="13"/>
  <c r="L30" i="13"/>
  <c r="X26" i="13"/>
  <c r="O34" i="13"/>
  <c r="J44" i="13"/>
  <c r="S47" i="13"/>
  <c r="J48" i="13"/>
  <c r="S14" i="13"/>
  <c r="J15" i="13"/>
  <c r="Y13" i="13"/>
  <c r="S18" i="13"/>
  <c r="S28" i="13"/>
  <c r="L35" i="13"/>
  <c r="T43" i="13"/>
  <c r="L44" i="13"/>
  <c r="L48" i="13"/>
  <c r="V34" i="13"/>
  <c r="L36" i="13"/>
  <c r="W38" i="13"/>
  <c r="P19" i="13"/>
  <c r="R19" i="13"/>
  <c r="T22" i="13"/>
  <c r="X38" i="13"/>
  <c r="T42" i="13"/>
  <c r="L43" i="13"/>
  <c r="T46" i="13"/>
  <c r="M13" i="13"/>
  <c r="AA19" i="13"/>
  <c r="J22" i="13"/>
  <c r="S23" i="13"/>
  <c r="W26" i="13"/>
  <c r="J33" i="13"/>
  <c r="O38" i="13"/>
  <c r="S41" i="13"/>
  <c r="J42" i="13"/>
  <c r="F42" i="13" s="1"/>
  <c r="P13" i="13"/>
  <c r="Z13" i="13"/>
  <c r="R13" i="13"/>
  <c r="T16" i="13"/>
  <c r="AB19" i="13"/>
  <c r="L22" i="13"/>
  <c r="T30" i="13"/>
  <c r="L31" i="13"/>
  <c r="P38" i="13"/>
  <c r="P34" i="13"/>
  <c r="Q13" i="13"/>
  <c r="AA13" i="13"/>
  <c r="J16" i="13"/>
  <c r="S17" i="13"/>
  <c r="S24" i="13"/>
  <c r="O26" i="13"/>
  <c r="J30" i="13"/>
  <c r="U34" i="13"/>
  <c r="J36" i="13"/>
  <c r="X13" i="13"/>
  <c r="L18" i="13"/>
  <c r="X19" i="13"/>
  <c r="Z19" i="13"/>
  <c r="L24" i="13"/>
  <c r="J32" i="13"/>
  <c r="S33" i="13"/>
  <c r="AA34" i="13"/>
  <c r="S36" i="13"/>
  <c r="S39" i="13"/>
  <c r="J40" i="13"/>
  <c r="S44" i="13"/>
  <c r="S48" i="13"/>
  <c r="O13" i="13"/>
  <c r="S16" i="13"/>
  <c r="O19" i="13"/>
  <c r="Q19" i="13"/>
  <c r="S22" i="13"/>
  <c r="J25" i="13"/>
  <c r="J29" i="13"/>
  <c r="S30" i="13"/>
  <c r="T31" i="13"/>
  <c r="L32" i="13"/>
  <c r="AB34" i="13"/>
  <c r="T36" i="13"/>
  <c r="L40" i="13"/>
  <c r="T44" i="13"/>
  <c r="L45" i="13"/>
  <c r="T48" i="13"/>
  <c r="S31" i="13"/>
  <c r="J17" i="13"/>
  <c r="V26" i="13"/>
  <c r="AB26" i="13"/>
  <c r="Z38" i="13"/>
  <c r="T18" i="13"/>
  <c r="T24" i="13"/>
  <c r="J28" i="13"/>
  <c r="J31" i="13"/>
  <c r="S32" i="13"/>
  <c r="S37" i="13"/>
  <c r="Q38" i="13"/>
  <c r="AA38" i="13"/>
  <c r="S40" i="13"/>
  <c r="T41" i="13"/>
  <c r="L42" i="13"/>
  <c r="J46" i="13"/>
  <c r="AA26" i="13"/>
  <c r="J23" i="13"/>
  <c r="F23" i="13" s="1"/>
  <c r="N34" i="13"/>
  <c r="W13" i="13"/>
  <c r="S15" i="13"/>
  <c r="J18" i="13"/>
  <c r="W19" i="13"/>
  <c r="S21" i="13"/>
  <c r="J24" i="13"/>
  <c r="S25" i="13"/>
  <c r="L28" i="13"/>
  <c r="H28" i="13" s="1"/>
  <c r="S29" i="13"/>
  <c r="T32" i="13"/>
  <c r="L33" i="13"/>
  <c r="AB38" i="13"/>
  <c r="T40" i="13"/>
  <c r="J41" i="13"/>
  <c r="L46" i="13"/>
  <c r="V38" i="13"/>
  <c r="Q26" i="13"/>
  <c r="J27" i="13"/>
  <c r="Y34" i="13"/>
  <c r="S35" i="13"/>
  <c r="R38" i="13"/>
  <c r="M26" i="13"/>
  <c r="M38" i="13"/>
  <c r="T14" i="13"/>
  <c r="V13" i="13"/>
  <c r="T25" i="13"/>
  <c r="N26" i="13"/>
  <c r="T27" i="13"/>
  <c r="L29" i="13"/>
  <c r="R34" i="13"/>
  <c r="T37" i="13"/>
  <c r="N38" i="13"/>
  <c r="T39" i="13"/>
  <c r="L41" i="13"/>
  <c r="T47" i="13"/>
  <c r="J20" i="13"/>
  <c r="M19" i="13"/>
  <c r="J21" i="13"/>
  <c r="J37" i="13"/>
  <c r="J39" i="13"/>
  <c r="S45" i="13"/>
  <c r="J47" i="13"/>
  <c r="Y19" i="13"/>
  <c r="R26" i="13"/>
  <c r="Z34" i="13"/>
  <c r="U19" i="13"/>
  <c r="S20" i="13"/>
  <c r="Q34" i="13"/>
  <c r="J35" i="13"/>
  <c r="T20" i="13"/>
  <c r="V19" i="13"/>
  <c r="J14" i="13"/>
  <c r="L14" i="13"/>
  <c r="N13" i="13"/>
  <c r="T15" i="13"/>
  <c r="T17" i="13"/>
  <c r="L20" i="13"/>
  <c r="N19" i="13"/>
  <c r="T21" i="13"/>
  <c r="T23" i="13"/>
  <c r="L25" i="13"/>
  <c r="L27" i="13"/>
  <c r="T33" i="13"/>
  <c r="T35" i="13"/>
  <c r="L37" i="13"/>
  <c r="L39" i="13"/>
  <c r="T45" i="13"/>
  <c r="L47" i="13"/>
  <c r="U13" i="13"/>
  <c r="L15" i="13"/>
  <c r="L17" i="13"/>
  <c r="L21" i="13"/>
  <c r="L23" i="13"/>
  <c r="U26" i="13"/>
  <c r="Y26" i="13"/>
  <c r="S27" i="13"/>
  <c r="U38" i="13"/>
  <c r="Y38" i="13"/>
  <c r="S43" i="13"/>
  <c r="F43" i="13" s="1"/>
  <c r="J45" i="13"/>
  <c r="H47" i="13" l="1"/>
  <c r="F31" i="13"/>
  <c r="F28" i="13"/>
  <c r="H25" i="13"/>
  <c r="F46" i="13"/>
  <c r="F18" i="13"/>
  <c r="H31" i="13"/>
  <c r="J34" i="13"/>
  <c r="F17" i="13"/>
  <c r="H42" i="13"/>
  <c r="H48" i="13"/>
  <c r="H24" i="13"/>
  <c r="H46" i="13"/>
  <c r="F48" i="13"/>
  <c r="H44" i="13"/>
  <c r="H22" i="13"/>
  <c r="H43" i="13"/>
  <c r="F22" i="13"/>
  <c r="F16" i="13"/>
  <c r="F33" i="13"/>
  <c r="T26" i="13"/>
  <c r="H16" i="13"/>
  <c r="R12" i="13"/>
  <c r="F47" i="13"/>
  <c r="H35" i="13"/>
  <c r="H20" i="13"/>
  <c r="H29" i="13"/>
  <c r="F44" i="13"/>
  <c r="H30" i="13"/>
  <c r="F36" i="13"/>
  <c r="H17" i="13"/>
  <c r="P12" i="13"/>
  <c r="F35" i="13"/>
  <c r="L34" i="13"/>
  <c r="F41" i="13"/>
  <c r="Z12" i="13"/>
  <c r="H45" i="13"/>
  <c r="H36" i="13"/>
  <c r="F40" i="13"/>
  <c r="F14" i="13"/>
  <c r="J13" i="13"/>
  <c r="F24" i="13"/>
  <c r="F25" i="13"/>
  <c r="T34" i="13"/>
  <c r="F45" i="13"/>
  <c r="H21" i="13"/>
  <c r="L38" i="13"/>
  <c r="F15" i="13"/>
  <c r="AA12" i="13"/>
  <c r="H40" i="13"/>
  <c r="H18" i="13"/>
  <c r="T38" i="13"/>
  <c r="AB12" i="13"/>
  <c r="H39" i="13"/>
  <c r="J38" i="13"/>
  <c r="L19" i="13"/>
  <c r="F32" i="13"/>
  <c r="Q12" i="13"/>
  <c r="F30" i="13"/>
  <c r="F37" i="13"/>
  <c r="S34" i="13"/>
  <c r="T19" i="13"/>
  <c r="F39" i="13"/>
  <c r="F29" i="13"/>
  <c r="H37" i="13"/>
  <c r="X12" i="13"/>
  <c r="Y12" i="13"/>
  <c r="F21" i="13"/>
  <c r="H41" i="13"/>
  <c r="H32" i="13"/>
  <c r="H33" i="13"/>
  <c r="S19" i="13"/>
  <c r="W12" i="13"/>
  <c r="O12" i="13"/>
  <c r="L13" i="13"/>
  <c r="N12" i="13"/>
  <c r="F27" i="13"/>
  <c r="H15" i="13"/>
  <c r="H14" i="13"/>
  <c r="S38" i="13"/>
  <c r="S13" i="13"/>
  <c r="F13" i="13" s="1"/>
  <c r="U12" i="13"/>
  <c r="J26" i="13"/>
  <c r="S26" i="13"/>
  <c r="F20" i="13"/>
  <c r="H27" i="13"/>
  <c r="J19" i="13"/>
  <c r="M12" i="13"/>
  <c r="L26" i="13"/>
  <c r="H23" i="13"/>
  <c r="T13" i="13"/>
  <c r="V12" i="13"/>
  <c r="F34" i="13" l="1"/>
  <c r="H26" i="13"/>
  <c r="H19" i="13"/>
  <c r="H34" i="13"/>
  <c r="F19" i="13"/>
  <c r="H38" i="13"/>
  <c r="F26" i="13"/>
  <c r="F38" i="13"/>
  <c r="T12" i="13"/>
  <c r="J12" i="13"/>
  <c r="L12" i="13"/>
  <c r="H13" i="13"/>
  <c r="S12" i="13"/>
  <c r="F12" i="13" l="1"/>
  <c r="H12" i="13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O42" i="12"/>
  <c r="N42" i="12"/>
  <c r="M42" i="12"/>
  <c r="L42" i="12"/>
  <c r="K42" i="12"/>
  <c r="J42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O41" i="12"/>
  <c r="N41" i="12"/>
  <c r="M41" i="12"/>
  <c r="L41" i="12"/>
  <c r="K41" i="12"/>
  <c r="J41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O40" i="12"/>
  <c r="N40" i="12"/>
  <c r="M40" i="12"/>
  <c r="L40" i="12"/>
  <c r="K40" i="12"/>
  <c r="J40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O39" i="12"/>
  <c r="N39" i="12"/>
  <c r="M39" i="12"/>
  <c r="L39" i="12"/>
  <c r="K39" i="12"/>
  <c r="J39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O38" i="12"/>
  <c r="N38" i="12"/>
  <c r="M38" i="12"/>
  <c r="L38" i="12"/>
  <c r="K38" i="12"/>
  <c r="J38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O37" i="12"/>
  <c r="N37" i="12"/>
  <c r="M37" i="12"/>
  <c r="L37" i="12"/>
  <c r="K37" i="12"/>
  <c r="J37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O36" i="12"/>
  <c r="N36" i="12"/>
  <c r="M36" i="12"/>
  <c r="L36" i="12"/>
  <c r="K36" i="12"/>
  <c r="J36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O35" i="12"/>
  <c r="N35" i="12"/>
  <c r="M35" i="12"/>
  <c r="L35" i="12"/>
  <c r="K35" i="12"/>
  <c r="J35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O34" i="12"/>
  <c r="N34" i="12"/>
  <c r="M34" i="12"/>
  <c r="L34" i="12"/>
  <c r="K34" i="12"/>
  <c r="J34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O33" i="12"/>
  <c r="N33" i="12"/>
  <c r="M33" i="12"/>
  <c r="L33" i="12"/>
  <c r="K33" i="12"/>
  <c r="J33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O32" i="12"/>
  <c r="N32" i="12"/>
  <c r="M32" i="12"/>
  <c r="L32" i="12"/>
  <c r="K32" i="12"/>
  <c r="J32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O31" i="12"/>
  <c r="N31" i="12"/>
  <c r="M31" i="12"/>
  <c r="L31" i="12"/>
  <c r="K31" i="12"/>
  <c r="J31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O30" i="12"/>
  <c r="N30" i="12"/>
  <c r="M30" i="12"/>
  <c r="L30" i="12"/>
  <c r="K30" i="12"/>
  <c r="J30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O29" i="12"/>
  <c r="N29" i="12"/>
  <c r="M29" i="12"/>
  <c r="L29" i="12"/>
  <c r="K29" i="12"/>
  <c r="J29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O28" i="12"/>
  <c r="N28" i="12"/>
  <c r="M28" i="12"/>
  <c r="L28" i="12"/>
  <c r="K28" i="12"/>
  <c r="J28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O27" i="12"/>
  <c r="N27" i="12"/>
  <c r="M27" i="12"/>
  <c r="L27" i="12"/>
  <c r="K27" i="12"/>
  <c r="J27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O26" i="12"/>
  <c r="N26" i="12"/>
  <c r="M26" i="12"/>
  <c r="L26" i="12"/>
  <c r="K26" i="12"/>
  <c r="J26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O25" i="12"/>
  <c r="N25" i="12"/>
  <c r="M25" i="12"/>
  <c r="L25" i="12"/>
  <c r="K25" i="12"/>
  <c r="J25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O24" i="12"/>
  <c r="N24" i="12"/>
  <c r="M24" i="12"/>
  <c r="L24" i="12"/>
  <c r="K24" i="12"/>
  <c r="J24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O23" i="12"/>
  <c r="N23" i="12"/>
  <c r="M23" i="12"/>
  <c r="L23" i="12"/>
  <c r="K23" i="12"/>
  <c r="J23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O22" i="12"/>
  <c r="N22" i="12"/>
  <c r="M22" i="12"/>
  <c r="L22" i="12"/>
  <c r="K22" i="12"/>
  <c r="J22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O21" i="12"/>
  <c r="N21" i="12"/>
  <c r="M21" i="12"/>
  <c r="L21" i="12"/>
  <c r="K21" i="12"/>
  <c r="J21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O20" i="12"/>
  <c r="N20" i="12"/>
  <c r="M20" i="12"/>
  <c r="L20" i="12"/>
  <c r="K20" i="12"/>
  <c r="J20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O19" i="12"/>
  <c r="N19" i="12"/>
  <c r="M19" i="12"/>
  <c r="L19" i="12"/>
  <c r="K19" i="12"/>
  <c r="J19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S18" i="12"/>
  <c r="R18" i="12"/>
  <c r="Q18" i="12"/>
  <c r="P18" i="12"/>
  <c r="O18" i="12"/>
  <c r="N18" i="12"/>
  <c r="M18" i="12"/>
  <c r="L18" i="12"/>
  <c r="K18" i="12"/>
  <c r="J18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S17" i="12"/>
  <c r="R17" i="12"/>
  <c r="Q17" i="12"/>
  <c r="P17" i="12"/>
  <c r="O17" i="12"/>
  <c r="N17" i="12"/>
  <c r="M17" i="12"/>
  <c r="L17" i="12"/>
  <c r="K17" i="12"/>
  <c r="J17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S16" i="12"/>
  <c r="R16" i="12"/>
  <c r="Q16" i="12"/>
  <c r="P16" i="12"/>
  <c r="O16" i="12"/>
  <c r="N16" i="12"/>
  <c r="M16" i="12"/>
  <c r="L16" i="12"/>
  <c r="K16" i="12"/>
  <c r="J16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S15" i="12"/>
  <c r="R15" i="12"/>
  <c r="Q15" i="12"/>
  <c r="P15" i="12"/>
  <c r="O15" i="12"/>
  <c r="N15" i="12"/>
  <c r="M15" i="12"/>
  <c r="L15" i="12"/>
  <c r="K15" i="12"/>
  <c r="J15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S14" i="12"/>
  <c r="S13" i="12" s="1"/>
  <c r="R14" i="12"/>
  <c r="Q14" i="12"/>
  <c r="P14" i="12"/>
  <c r="O14" i="12"/>
  <c r="N14" i="12"/>
  <c r="M14" i="12"/>
  <c r="L14" i="12"/>
  <c r="K14" i="12"/>
  <c r="J14" i="12"/>
  <c r="H22" i="12" l="1"/>
  <c r="H26" i="12"/>
  <c r="H38" i="12"/>
  <c r="F21" i="12"/>
  <c r="F25" i="12"/>
  <c r="V37" i="12"/>
  <c r="H15" i="12"/>
  <c r="H42" i="12"/>
  <c r="H16" i="12"/>
  <c r="F23" i="12"/>
  <c r="F29" i="12"/>
  <c r="F37" i="12"/>
  <c r="H21" i="12"/>
  <c r="H33" i="12"/>
  <c r="F42" i="12"/>
  <c r="H27" i="12"/>
  <c r="F41" i="12"/>
  <c r="P13" i="12"/>
  <c r="F26" i="12"/>
  <c r="F30" i="12"/>
  <c r="AC13" i="12"/>
  <c r="H14" i="12"/>
  <c r="F15" i="12"/>
  <c r="V20" i="12"/>
  <c r="F38" i="12"/>
  <c r="H40" i="12"/>
  <c r="Q13" i="12"/>
  <c r="W14" i="12"/>
  <c r="F20" i="12"/>
  <c r="H37" i="12"/>
  <c r="H25" i="12"/>
  <c r="H29" i="12"/>
  <c r="H32" i="12"/>
  <c r="W32" i="12"/>
  <c r="F33" i="12"/>
  <c r="F35" i="12"/>
  <c r="F36" i="12"/>
  <c r="V36" i="12"/>
  <c r="AK13" i="12"/>
  <c r="F19" i="12"/>
  <c r="W37" i="12"/>
  <c r="Z13" i="12"/>
  <c r="H31" i="12"/>
  <c r="V24" i="12"/>
  <c r="H41" i="12"/>
  <c r="H19" i="12"/>
  <c r="H24" i="12"/>
  <c r="W24" i="12"/>
  <c r="H30" i="12"/>
  <c r="H35" i="12"/>
  <c r="H20" i="12"/>
  <c r="V41" i="12"/>
  <c r="AH13" i="12"/>
  <c r="F17" i="12"/>
  <c r="V17" i="12"/>
  <c r="F27" i="12"/>
  <c r="F28" i="12"/>
  <c r="V28" i="12"/>
  <c r="F34" i="12"/>
  <c r="F40" i="12"/>
  <c r="V40" i="12"/>
  <c r="W36" i="12"/>
  <c r="H17" i="12"/>
  <c r="AI13" i="12"/>
  <c r="H23" i="12"/>
  <c r="H28" i="12"/>
  <c r="W28" i="12"/>
  <c r="H34" i="12"/>
  <c r="H39" i="12"/>
  <c r="AA13" i="12"/>
  <c r="W20" i="12"/>
  <c r="H36" i="12"/>
  <c r="F24" i="12"/>
  <c r="W41" i="12"/>
  <c r="J13" i="12"/>
  <c r="R13" i="12"/>
  <c r="AD13" i="12"/>
  <c r="AB13" i="12"/>
  <c r="AJ13" i="12"/>
  <c r="F22" i="12"/>
  <c r="F31" i="12"/>
  <c r="F32" i="12"/>
  <c r="V32" i="12"/>
  <c r="F39" i="12"/>
  <c r="F14" i="12"/>
  <c r="V16" i="12"/>
  <c r="V23" i="12"/>
  <c r="V15" i="12"/>
  <c r="F18" i="12"/>
  <c r="V21" i="12"/>
  <c r="V25" i="12"/>
  <c r="V29" i="12"/>
  <c r="V33" i="12"/>
  <c r="W38" i="12"/>
  <c r="V42" i="12"/>
  <c r="W17" i="12"/>
  <c r="W21" i="12"/>
  <c r="W25" i="12"/>
  <c r="W29" i="12"/>
  <c r="W33" i="12"/>
  <c r="W42" i="12"/>
  <c r="AF13" i="12"/>
  <c r="V19" i="12"/>
  <c r="V31" i="12"/>
  <c r="M13" i="12"/>
  <c r="Y13" i="12"/>
  <c r="W16" i="12"/>
  <c r="W19" i="12"/>
  <c r="W27" i="12"/>
  <c r="W31" i="12"/>
  <c r="W35" i="12"/>
  <c r="N13" i="12"/>
  <c r="F16" i="12"/>
  <c r="V18" i="12"/>
  <c r="V22" i="12"/>
  <c r="V26" i="12"/>
  <c r="V30" i="12"/>
  <c r="V34" i="12"/>
  <c r="W39" i="12"/>
  <c r="X13" i="12"/>
  <c r="V27" i="12"/>
  <c r="V35" i="12"/>
  <c r="W40" i="12"/>
  <c r="K13" i="12"/>
  <c r="AG13" i="12"/>
  <c r="W23" i="12"/>
  <c r="V39" i="12"/>
  <c r="O13" i="12"/>
  <c r="W15" i="12"/>
  <c r="H18" i="12"/>
  <c r="W18" i="12"/>
  <c r="W22" i="12"/>
  <c r="W26" i="12"/>
  <c r="W30" i="12"/>
  <c r="W34" i="12"/>
  <c r="V38" i="12"/>
  <c r="L13" i="12"/>
  <c r="AE13" i="12"/>
  <c r="V14" i="12"/>
  <c r="F13" i="12" l="1"/>
  <c r="H13" i="12"/>
  <c r="W13" i="12"/>
  <c r="V13" i="12"/>
  <c r="F67" i="10"/>
  <c r="D67" i="10"/>
  <c r="F66" i="10"/>
  <c r="F64" i="10" s="1"/>
  <c r="D66" i="10"/>
  <c r="F65" i="10"/>
  <c r="D65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3" i="10"/>
  <c r="D63" i="10"/>
  <c r="F62" i="10"/>
  <c r="F61" i="10" s="1"/>
  <c r="D62" i="10"/>
  <c r="T61" i="10"/>
  <c r="S61" i="10"/>
  <c r="R61" i="10"/>
  <c r="R13" i="10" s="1"/>
  <c r="Q61" i="10"/>
  <c r="P61" i="10"/>
  <c r="O61" i="10"/>
  <c r="N61" i="10"/>
  <c r="M61" i="10"/>
  <c r="L61" i="10"/>
  <c r="K61" i="10"/>
  <c r="J61" i="10"/>
  <c r="I61" i="10"/>
  <c r="H61" i="10"/>
  <c r="G61" i="10"/>
  <c r="F60" i="10"/>
  <c r="D60" i="10"/>
  <c r="F59" i="10"/>
  <c r="D59" i="10"/>
  <c r="F58" i="10"/>
  <c r="D58" i="10"/>
  <c r="F57" i="10"/>
  <c r="D57" i="10"/>
  <c r="F56" i="10"/>
  <c r="D56" i="10"/>
  <c r="F55" i="10"/>
  <c r="D55" i="10"/>
  <c r="F54" i="10"/>
  <c r="D54" i="10"/>
  <c r="F53" i="10"/>
  <c r="D53" i="10"/>
  <c r="F52" i="10"/>
  <c r="D52" i="10"/>
  <c r="F51" i="10"/>
  <c r="D51" i="10"/>
  <c r="F50" i="10"/>
  <c r="D50" i="10"/>
  <c r="F49" i="10"/>
  <c r="D49" i="10"/>
  <c r="F48" i="10"/>
  <c r="D48" i="10"/>
  <c r="F47" i="10"/>
  <c r="D47" i="10"/>
  <c r="F46" i="10"/>
  <c r="D46" i="10"/>
  <c r="F45" i="10"/>
  <c r="D45" i="10"/>
  <c r="F44" i="10"/>
  <c r="D44" i="10"/>
  <c r="F43" i="10"/>
  <c r="D43" i="10"/>
  <c r="F42" i="10"/>
  <c r="D42" i="10"/>
  <c r="F41" i="10"/>
  <c r="D41" i="10"/>
  <c r="T40" i="10"/>
  <c r="S40" i="10"/>
  <c r="R40" i="10"/>
  <c r="Q40" i="10"/>
  <c r="P40" i="10"/>
  <c r="P13" i="10" s="1"/>
  <c r="O40" i="10"/>
  <c r="O13" i="10" s="1"/>
  <c r="N40" i="10"/>
  <c r="M40" i="10"/>
  <c r="L40" i="10"/>
  <c r="K40" i="10"/>
  <c r="J40" i="10"/>
  <c r="I40" i="10"/>
  <c r="H40" i="10"/>
  <c r="G40" i="10"/>
  <c r="F39" i="10"/>
  <c r="D39" i="10"/>
  <c r="F38" i="10"/>
  <c r="D38" i="10"/>
  <c r="F37" i="10"/>
  <c r="D37" i="10"/>
  <c r="F36" i="10"/>
  <c r="D36" i="10"/>
  <c r="F35" i="10"/>
  <c r="D35" i="10"/>
  <c r="F34" i="10"/>
  <c r="D34" i="10"/>
  <c r="F33" i="10"/>
  <c r="D33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1" i="10"/>
  <c r="D31" i="10"/>
  <c r="F30" i="10"/>
  <c r="D30" i="10"/>
  <c r="F29" i="10"/>
  <c r="D29" i="10"/>
  <c r="F28" i="10"/>
  <c r="D28" i="10"/>
  <c r="F27" i="10"/>
  <c r="D27" i="10"/>
  <c r="F26" i="10"/>
  <c r="D26" i="10"/>
  <c r="F25" i="10"/>
  <c r="D25" i="10"/>
  <c r="F24" i="10"/>
  <c r="D24" i="10"/>
  <c r="F23" i="10"/>
  <c r="D23" i="10"/>
  <c r="F22" i="10"/>
  <c r="D22" i="10"/>
  <c r="F21" i="10"/>
  <c r="D21" i="10"/>
  <c r="F20" i="10"/>
  <c r="D20" i="10"/>
  <c r="F19" i="10"/>
  <c r="D19" i="10"/>
  <c r="F18" i="10"/>
  <c r="D18" i="10"/>
  <c r="F17" i="10"/>
  <c r="D17" i="10"/>
  <c r="F16" i="10"/>
  <c r="D16" i="10"/>
  <c r="F15" i="10"/>
  <c r="D15" i="10"/>
  <c r="T14" i="10"/>
  <c r="S14" i="10"/>
  <c r="R14" i="10"/>
  <c r="Q14" i="10"/>
  <c r="P14" i="10"/>
  <c r="O14" i="10"/>
  <c r="N14" i="10"/>
  <c r="M14" i="10"/>
  <c r="L14" i="10"/>
  <c r="K14" i="10"/>
  <c r="K13" i="10" s="1"/>
  <c r="J14" i="10"/>
  <c r="I14" i="10"/>
  <c r="H14" i="10"/>
  <c r="G14" i="10"/>
  <c r="C14" i="10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AG90" i="8"/>
  <c r="AF90" i="8"/>
  <c r="AE90" i="8"/>
  <c r="AD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H90" i="8"/>
  <c r="F90" i="8"/>
  <c r="D90" i="8"/>
  <c r="AG81" i="8"/>
  <c r="AF81" i="8"/>
  <c r="AE81" i="8"/>
  <c r="AD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H81" i="8"/>
  <c r="F81" i="8"/>
  <c r="D81" i="8"/>
  <c r="AG60" i="8"/>
  <c r="AF60" i="8"/>
  <c r="AE60" i="8"/>
  <c r="AD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H60" i="8"/>
  <c r="F60" i="8"/>
  <c r="D60" i="8"/>
  <c r="AG34" i="8"/>
  <c r="AF34" i="8"/>
  <c r="AE34" i="8"/>
  <c r="AD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H34" i="8"/>
  <c r="F34" i="8"/>
  <c r="D34" i="8"/>
  <c r="AG15" i="8"/>
  <c r="AF15" i="8"/>
  <c r="AE15" i="8"/>
  <c r="AD15" i="8"/>
  <c r="Z15" i="8"/>
  <c r="Y15" i="8"/>
  <c r="X15" i="8"/>
  <c r="W15" i="8"/>
  <c r="W14" i="8" s="1"/>
  <c r="V15" i="8"/>
  <c r="U15" i="8"/>
  <c r="T15" i="8"/>
  <c r="S15" i="8"/>
  <c r="R15" i="8"/>
  <c r="Q15" i="8"/>
  <c r="P15" i="8"/>
  <c r="O15" i="8"/>
  <c r="O14" i="8" s="1"/>
  <c r="N15" i="8"/>
  <c r="M15" i="8"/>
  <c r="L15" i="8"/>
  <c r="K15" i="8"/>
  <c r="J15" i="8"/>
  <c r="H15" i="8"/>
  <c r="F15" i="8"/>
  <c r="D15" i="8"/>
  <c r="D14" i="8" s="1"/>
  <c r="C15" i="8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Y14" i="8"/>
  <c r="X14" i="8"/>
  <c r="Q14" i="8"/>
  <c r="P14" i="8"/>
  <c r="H14" i="8"/>
  <c r="F14" i="8"/>
  <c r="AE99" i="7"/>
  <c r="I99" i="7"/>
  <c r="G99" i="7"/>
  <c r="AE98" i="7"/>
  <c r="I98" i="7"/>
  <c r="G98" i="7"/>
  <c r="AE97" i="7"/>
  <c r="I97" i="7"/>
  <c r="G97" i="7"/>
  <c r="AE96" i="7"/>
  <c r="I96" i="7"/>
  <c r="G96" i="7"/>
  <c r="AE95" i="7"/>
  <c r="I95" i="7"/>
  <c r="I94" i="7" s="1"/>
  <c r="G95" i="7"/>
  <c r="G94" i="7" s="1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AE93" i="7"/>
  <c r="I93" i="7"/>
  <c r="G93" i="7"/>
  <c r="AE92" i="7"/>
  <c r="I92" i="7"/>
  <c r="G92" i="7"/>
  <c r="AE91" i="7"/>
  <c r="I91" i="7"/>
  <c r="G91" i="7"/>
  <c r="AE90" i="7"/>
  <c r="I90" i="7"/>
  <c r="G90" i="7"/>
  <c r="AE89" i="7"/>
  <c r="I89" i="7"/>
  <c r="G89" i="7"/>
  <c r="AE88" i="7"/>
  <c r="I88" i="7"/>
  <c r="G88" i="7"/>
  <c r="AE87" i="7"/>
  <c r="I87" i="7"/>
  <c r="G87" i="7"/>
  <c r="AE86" i="7"/>
  <c r="I86" i="7"/>
  <c r="I85" i="7" s="1"/>
  <c r="G86" i="7"/>
  <c r="AZ85" i="7"/>
  <c r="AY85" i="7"/>
  <c r="AX85" i="7"/>
  <c r="AW85" i="7"/>
  <c r="AV85" i="7"/>
  <c r="AU85" i="7"/>
  <c r="AT85" i="7"/>
  <c r="AS85" i="7"/>
  <c r="AR85" i="7"/>
  <c r="AQ85" i="7"/>
  <c r="AQ18" i="7" s="1"/>
  <c r="AP85" i="7"/>
  <c r="AO85" i="7"/>
  <c r="AN85" i="7"/>
  <c r="AM85" i="7"/>
  <c r="AL85" i="7"/>
  <c r="AK85" i="7"/>
  <c r="AJ85" i="7"/>
  <c r="AI85" i="7"/>
  <c r="AH85" i="7"/>
  <c r="AG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K18" i="7" s="1"/>
  <c r="AE84" i="7"/>
  <c r="I84" i="7"/>
  <c r="G84" i="7"/>
  <c r="AE83" i="7"/>
  <c r="I83" i="7"/>
  <c r="G83" i="7"/>
  <c r="AE82" i="7"/>
  <c r="I82" i="7"/>
  <c r="G82" i="7"/>
  <c r="AE81" i="7"/>
  <c r="I81" i="7"/>
  <c r="G81" i="7"/>
  <c r="AE80" i="7"/>
  <c r="I80" i="7"/>
  <c r="G80" i="7"/>
  <c r="AE79" i="7"/>
  <c r="I79" i="7"/>
  <c r="G79" i="7"/>
  <c r="AE78" i="7"/>
  <c r="I78" i="7"/>
  <c r="G78" i="7"/>
  <c r="AE77" i="7"/>
  <c r="I77" i="7"/>
  <c r="G77" i="7"/>
  <c r="AE76" i="7"/>
  <c r="I76" i="7"/>
  <c r="G76" i="7"/>
  <c r="AE75" i="7"/>
  <c r="I75" i="7"/>
  <c r="G75" i="7"/>
  <c r="AE74" i="7"/>
  <c r="I74" i="7"/>
  <c r="G74" i="7"/>
  <c r="AE73" i="7"/>
  <c r="I73" i="7"/>
  <c r="G73" i="7"/>
  <c r="AE72" i="7"/>
  <c r="I72" i="7"/>
  <c r="G72" i="7"/>
  <c r="AE71" i="7"/>
  <c r="I71" i="7"/>
  <c r="G71" i="7"/>
  <c r="AE70" i="7"/>
  <c r="I70" i="7"/>
  <c r="G70" i="7"/>
  <c r="AE69" i="7"/>
  <c r="I69" i="7"/>
  <c r="G69" i="7"/>
  <c r="AE68" i="7"/>
  <c r="I68" i="7"/>
  <c r="G68" i="7"/>
  <c r="AE67" i="7"/>
  <c r="I67" i="7"/>
  <c r="G67" i="7"/>
  <c r="AE66" i="7"/>
  <c r="I66" i="7"/>
  <c r="G66" i="7"/>
  <c r="AE65" i="7"/>
  <c r="I65" i="7"/>
  <c r="G65" i="7"/>
  <c r="AZ64" i="7"/>
  <c r="AZ18" i="7" s="1"/>
  <c r="AY64" i="7"/>
  <c r="AX64" i="7"/>
  <c r="AW64" i="7"/>
  <c r="AV64" i="7"/>
  <c r="AU64" i="7"/>
  <c r="AT64" i="7"/>
  <c r="AS64" i="7"/>
  <c r="AR64" i="7"/>
  <c r="AR18" i="7" s="1"/>
  <c r="AQ64" i="7"/>
  <c r="AP64" i="7"/>
  <c r="AO64" i="7"/>
  <c r="AN64" i="7"/>
  <c r="AM64" i="7"/>
  <c r="AL64" i="7"/>
  <c r="AK64" i="7"/>
  <c r="AJ64" i="7"/>
  <c r="AJ18" i="7" s="1"/>
  <c r="AI64" i="7"/>
  <c r="AH64" i="7"/>
  <c r="AG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AE63" i="7"/>
  <c r="I63" i="7"/>
  <c r="G63" i="7"/>
  <c r="AE62" i="7"/>
  <c r="I62" i="7"/>
  <c r="G62" i="7"/>
  <c r="AE61" i="7"/>
  <c r="I61" i="7"/>
  <c r="G61" i="7"/>
  <c r="AE60" i="7"/>
  <c r="I60" i="7"/>
  <c r="G60" i="7"/>
  <c r="AE59" i="7"/>
  <c r="I59" i="7"/>
  <c r="G59" i="7"/>
  <c r="AE58" i="7"/>
  <c r="I58" i="7"/>
  <c r="G58" i="7"/>
  <c r="AE57" i="7"/>
  <c r="I57" i="7"/>
  <c r="G57" i="7"/>
  <c r="AE56" i="7"/>
  <c r="I56" i="7"/>
  <c r="G56" i="7"/>
  <c r="AE55" i="7"/>
  <c r="I55" i="7"/>
  <c r="G55" i="7"/>
  <c r="AE54" i="7"/>
  <c r="I54" i="7"/>
  <c r="G54" i="7"/>
  <c r="AE53" i="7"/>
  <c r="I53" i="7"/>
  <c r="G53" i="7"/>
  <c r="AE52" i="7"/>
  <c r="I52" i="7"/>
  <c r="G52" i="7"/>
  <c r="AE51" i="7"/>
  <c r="I51" i="7"/>
  <c r="G51" i="7"/>
  <c r="AE50" i="7"/>
  <c r="I50" i="7"/>
  <c r="G50" i="7"/>
  <c r="AE49" i="7"/>
  <c r="I49" i="7"/>
  <c r="G49" i="7"/>
  <c r="AE48" i="7"/>
  <c r="I48" i="7"/>
  <c r="G48" i="7"/>
  <c r="AE47" i="7"/>
  <c r="I47" i="7"/>
  <c r="G47" i="7"/>
  <c r="AE46" i="7"/>
  <c r="I46" i="7"/>
  <c r="G46" i="7"/>
  <c r="AE45" i="7"/>
  <c r="I45" i="7"/>
  <c r="G45" i="7"/>
  <c r="AE44" i="7"/>
  <c r="I44" i="7"/>
  <c r="G44" i="7"/>
  <c r="AE43" i="7"/>
  <c r="I43" i="7"/>
  <c r="G43" i="7"/>
  <c r="AE42" i="7"/>
  <c r="I42" i="7"/>
  <c r="G42" i="7"/>
  <c r="AE41" i="7"/>
  <c r="I41" i="7"/>
  <c r="G41" i="7"/>
  <c r="AE40" i="7"/>
  <c r="I40" i="7"/>
  <c r="G40" i="7"/>
  <c r="AE39" i="7"/>
  <c r="I39" i="7"/>
  <c r="G39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AE37" i="7"/>
  <c r="I37" i="7"/>
  <c r="G37" i="7"/>
  <c r="AE36" i="7"/>
  <c r="I36" i="7"/>
  <c r="G36" i="7"/>
  <c r="AE35" i="7"/>
  <c r="I35" i="7"/>
  <c r="G35" i="7"/>
  <c r="AE34" i="7"/>
  <c r="I34" i="7"/>
  <c r="G34" i="7"/>
  <c r="AE33" i="7"/>
  <c r="I33" i="7"/>
  <c r="G33" i="7"/>
  <c r="AE32" i="7"/>
  <c r="I32" i="7"/>
  <c r="G32" i="7"/>
  <c r="AE31" i="7"/>
  <c r="I31" i="7"/>
  <c r="G31" i="7"/>
  <c r="AE30" i="7"/>
  <c r="I30" i="7"/>
  <c r="G30" i="7"/>
  <c r="AE29" i="7"/>
  <c r="I29" i="7"/>
  <c r="G29" i="7"/>
  <c r="AE28" i="7"/>
  <c r="I28" i="7"/>
  <c r="G28" i="7"/>
  <c r="AE27" i="7"/>
  <c r="I27" i="7"/>
  <c r="G27" i="7"/>
  <c r="AE26" i="7"/>
  <c r="I26" i="7"/>
  <c r="G26" i="7"/>
  <c r="AE25" i="7"/>
  <c r="I25" i="7"/>
  <c r="G25" i="7"/>
  <c r="AE24" i="7"/>
  <c r="I24" i="7"/>
  <c r="G24" i="7"/>
  <c r="AE23" i="7"/>
  <c r="I23" i="7"/>
  <c r="G23" i="7"/>
  <c r="AE22" i="7"/>
  <c r="I22" i="7"/>
  <c r="G22" i="7"/>
  <c r="AE21" i="7"/>
  <c r="I21" i="7"/>
  <c r="G21" i="7"/>
  <c r="AE20" i="7"/>
  <c r="I20" i="7"/>
  <c r="G20" i="7"/>
  <c r="F20" i="7"/>
  <c r="AF20" i="7" s="1"/>
  <c r="AZ19" i="7"/>
  <c r="AY19" i="7"/>
  <c r="AX19" i="7"/>
  <c r="AW19" i="7"/>
  <c r="AV19" i="7"/>
  <c r="AU19" i="7"/>
  <c r="AT19" i="7"/>
  <c r="AT18" i="7" s="1"/>
  <c r="AS19" i="7"/>
  <c r="AS18" i="7" s="1"/>
  <c r="AR19" i="7"/>
  <c r="AQ19" i="7"/>
  <c r="AP19" i="7"/>
  <c r="AO19" i="7"/>
  <c r="AO18" i="7" s="1"/>
  <c r="AN19" i="7"/>
  <c r="AN18" i="7" s="1"/>
  <c r="AM19" i="7"/>
  <c r="AM18" i="7" s="1"/>
  <c r="AL19" i="7"/>
  <c r="AL18" i="7" s="1"/>
  <c r="AK19" i="7"/>
  <c r="AK18" i="7" s="1"/>
  <c r="AJ19" i="7"/>
  <c r="AI19" i="7"/>
  <c r="AH19" i="7"/>
  <c r="AG19" i="7"/>
  <c r="AG18" i="7" s="1"/>
  <c r="AE19" i="7"/>
  <c r="AD19" i="7"/>
  <c r="AD18" i="7" s="1"/>
  <c r="AC19" i="7"/>
  <c r="AC18" i="7" s="1"/>
  <c r="AB19" i="7"/>
  <c r="AA19" i="7"/>
  <c r="Z19" i="7"/>
  <c r="Y19" i="7"/>
  <c r="X19" i="7"/>
  <c r="X18" i="7" s="1"/>
  <c r="W19" i="7"/>
  <c r="W18" i="7" s="1"/>
  <c r="V19" i="7"/>
  <c r="V18" i="7" s="1"/>
  <c r="U19" i="7"/>
  <c r="T19" i="7"/>
  <c r="S19" i="7"/>
  <c r="R19" i="7"/>
  <c r="Q19" i="7"/>
  <c r="Q18" i="7" s="1"/>
  <c r="P19" i="7"/>
  <c r="P18" i="7" s="1"/>
  <c r="O19" i="7"/>
  <c r="O18" i="7" s="1"/>
  <c r="N19" i="7"/>
  <c r="M19" i="7"/>
  <c r="L19" i="7"/>
  <c r="K19" i="7"/>
  <c r="F19" i="7"/>
  <c r="AF19" i="7" s="1"/>
  <c r="AH18" i="7"/>
  <c r="AF18" i="7"/>
  <c r="AE18" i="7"/>
  <c r="R18" i="7"/>
  <c r="AC888" i="6"/>
  <c r="AB888" i="6"/>
  <c r="R888" i="6"/>
  <c r="AO888" i="6" s="1"/>
  <c r="K888" i="6"/>
  <c r="J888" i="6"/>
  <c r="AC887" i="6"/>
  <c r="AB887" i="6"/>
  <c r="R887" i="6"/>
  <c r="K887" i="6"/>
  <c r="J887" i="6"/>
  <c r="AO886" i="6"/>
  <c r="AC886" i="6"/>
  <c r="AB886" i="6"/>
  <c r="R886" i="6"/>
  <c r="K886" i="6"/>
  <c r="J886" i="6"/>
  <c r="AC885" i="6"/>
  <c r="AB885" i="6"/>
  <c r="R885" i="6"/>
  <c r="AO885" i="6" s="1"/>
  <c r="K885" i="6"/>
  <c r="J885" i="6"/>
  <c r="AC884" i="6"/>
  <c r="AB884" i="6"/>
  <c r="R884" i="6"/>
  <c r="AO884" i="6" s="1"/>
  <c r="K884" i="6"/>
  <c r="J884" i="6"/>
  <c r="AC883" i="6"/>
  <c r="AB883" i="6"/>
  <c r="R883" i="6"/>
  <c r="AO883" i="6" s="1"/>
  <c r="K883" i="6"/>
  <c r="J883" i="6"/>
  <c r="AC882" i="6"/>
  <c r="AB882" i="6"/>
  <c r="R882" i="6"/>
  <c r="AO882" i="6" s="1"/>
  <c r="K882" i="6"/>
  <c r="J882" i="6"/>
  <c r="AC881" i="6"/>
  <c r="AB881" i="6"/>
  <c r="R881" i="6"/>
  <c r="AO881" i="6" s="1"/>
  <c r="K881" i="6"/>
  <c r="J881" i="6"/>
  <c r="AY880" i="6"/>
  <c r="AX880" i="6"/>
  <c r="AW880" i="6"/>
  <c r="AV880" i="6"/>
  <c r="AU880" i="6"/>
  <c r="AT880" i="6"/>
  <c r="AS880" i="6"/>
  <c r="AR880" i="6"/>
  <c r="AQ880" i="6"/>
  <c r="AP880" i="6"/>
  <c r="AN880" i="6"/>
  <c r="AM880" i="6"/>
  <c r="AL880" i="6"/>
  <c r="AK880" i="6"/>
  <c r="AJ880" i="6"/>
  <c r="AI880" i="6"/>
  <c r="AH880" i="6"/>
  <c r="AG880" i="6"/>
  <c r="AF880" i="6"/>
  <c r="AE880" i="6"/>
  <c r="AB880" i="6"/>
  <c r="AA880" i="6"/>
  <c r="Z880" i="6"/>
  <c r="Y880" i="6"/>
  <c r="X880" i="6"/>
  <c r="W880" i="6"/>
  <c r="V880" i="6"/>
  <c r="U880" i="6"/>
  <c r="T880" i="6"/>
  <c r="S880" i="6"/>
  <c r="Q880" i="6"/>
  <c r="P880" i="6"/>
  <c r="O880" i="6"/>
  <c r="N880" i="6"/>
  <c r="M880" i="6"/>
  <c r="L880" i="6"/>
  <c r="AC879" i="6"/>
  <c r="AB879" i="6"/>
  <c r="K879" i="6"/>
  <c r="J879" i="6"/>
  <c r="AC878" i="6"/>
  <c r="AB878" i="6"/>
  <c r="K878" i="6"/>
  <c r="J878" i="6"/>
  <c r="AC877" i="6"/>
  <c r="AB877" i="6"/>
  <c r="K877" i="6"/>
  <c r="J877" i="6"/>
  <c r="AC876" i="6"/>
  <c r="AB876" i="6"/>
  <c r="K876" i="6"/>
  <c r="J876" i="6"/>
  <c r="AC875" i="6"/>
  <c r="AB875" i="6"/>
  <c r="K875" i="6"/>
  <c r="J875" i="6"/>
  <c r="AC874" i="6"/>
  <c r="AB874" i="6"/>
  <c r="K874" i="6"/>
  <c r="J874" i="6"/>
  <c r="AC873" i="6"/>
  <c r="AB873" i="6"/>
  <c r="K873" i="6"/>
  <c r="J873" i="6"/>
  <c r="AC872" i="6"/>
  <c r="AB872" i="6"/>
  <c r="K872" i="6"/>
  <c r="J872" i="6"/>
  <c r="AC871" i="6"/>
  <c r="AB871" i="6"/>
  <c r="K871" i="6"/>
  <c r="J871" i="6"/>
  <c r="AC870" i="6"/>
  <c r="AB870" i="6"/>
  <c r="K870" i="6"/>
  <c r="J870" i="6"/>
  <c r="AC869" i="6"/>
  <c r="AB869" i="6"/>
  <c r="K869" i="6"/>
  <c r="J869" i="6"/>
  <c r="AC868" i="6"/>
  <c r="AB868" i="6"/>
  <c r="K868" i="6"/>
  <c r="J868" i="6"/>
  <c r="AC867" i="6"/>
  <c r="AB867" i="6"/>
  <c r="K867" i="6"/>
  <c r="J867" i="6"/>
  <c r="AC866" i="6"/>
  <c r="AB866" i="6"/>
  <c r="K866" i="6"/>
  <c r="J866" i="6"/>
  <c r="AC865" i="6"/>
  <c r="AB865" i="6"/>
  <c r="K865" i="6"/>
  <c r="J865" i="6"/>
  <c r="AC864" i="6"/>
  <c r="AB864" i="6"/>
  <c r="K864" i="6"/>
  <c r="J864" i="6"/>
  <c r="AY863" i="6"/>
  <c r="AX863" i="6"/>
  <c r="AW863" i="6"/>
  <c r="AV863" i="6"/>
  <c r="AU863" i="6"/>
  <c r="AT863" i="6"/>
  <c r="AS863" i="6"/>
  <c r="AR863" i="6"/>
  <c r="AQ863" i="6"/>
  <c r="AP863" i="6"/>
  <c r="AO863" i="6"/>
  <c r="AN863" i="6"/>
  <c r="AM863" i="6"/>
  <c r="AL863" i="6"/>
  <c r="AK863" i="6"/>
  <c r="AJ863" i="6"/>
  <c r="AI863" i="6"/>
  <c r="AH863" i="6"/>
  <c r="AG863" i="6"/>
  <c r="AF863" i="6"/>
  <c r="AE863" i="6"/>
  <c r="AB863" i="6"/>
  <c r="AA863" i="6"/>
  <c r="Z863" i="6"/>
  <c r="Y863" i="6"/>
  <c r="X863" i="6"/>
  <c r="W863" i="6"/>
  <c r="V863" i="6"/>
  <c r="U863" i="6"/>
  <c r="T863" i="6"/>
  <c r="S863" i="6"/>
  <c r="R863" i="6"/>
  <c r="Q863" i="6"/>
  <c r="P863" i="6"/>
  <c r="O863" i="6"/>
  <c r="N863" i="6"/>
  <c r="M863" i="6"/>
  <c r="L863" i="6"/>
  <c r="AC862" i="6"/>
  <c r="AB862" i="6"/>
  <c r="K862" i="6"/>
  <c r="J862" i="6"/>
  <c r="AC861" i="6"/>
  <c r="AB861" i="6"/>
  <c r="K861" i="6"/>
  <c r="J861" i="6"/>
  <c r="AC860" i="6"/>
  <c r="AB860" i="6"/>
  <c r="K860" i="6"/>
  <c r="J860" i="6"/>
  <c r="AC859" i="6"/>
  <c r="AB859" i="6"/>
  <c r="K859" i="6"/>
  <c r="J859" i="6"/>
  <c r="AC858" i="6"/>
  <c r="AB858" i="6"/>
  <c r="K858" i="6"/>
  <c r="J858" i="6"/>
  <c r="AY857" i="6"/>
  <c r="AX857" i="6"/>
  <c r="AW857" i="6"/>
  <c r="AV857" i="6"/>
  <c r="AU857" i="6"/>
  <c r="AT857" i="6"/>
  <c r="AS857" i="6"/>
  <c r="AR857" i="6"/>
  <c r="AQ857" i="6"/>
  <c r="AP857" i="6"/>
  <c r="AO857" i="6"/>
  <c r="AN857" i="6"/>
  <c r="AN847" i="6" s="1"/>
  <c r="AM857" i="6"/>
  <c r="AL857" i="6"/>
  <c r="AK857" i="6"/>
  <c r="AJ857" i="6"/>
  <c r="AI857" i="6"/>
  <c r="AH857" i="6"/>
  <c r="AG857" i="6"/>
  <c r="AF857" i="6"/>
  <c r="AE857" i="6"/>
  <c r="AB857" i="6"/>
  <c r="AA857" i="6"/>
  <c r="Z857" i="6"/>
  <c r="Y857" i="6"/>
  <c r="X857" i="6"/>
  <c r="W857" i="6"/>
  <c r="V857" i="6"/>
  <c r="U857" i="6"/>
  <c r="T857" i="6"/>
  <c r="S857" i="6"/>
  <c r="R857" i="6"/>
  <c r="Q857" i="6"/>
  <c r="P857" i="6"/>
  <c r="O857" i="6"/>
  <c r="N857" i="6"/>
  <c r="N847" i="6" s="1"/>
  <c r="M857" i="6"/>
  <c r="L857" i="6"/>
  <c r="AC856" i="6"/>
  <c r="AB856" i="6"/>
  <c r="K856" i="6"/>
  <c r="J856" i="6"/>
  <c r="AC855" i="6"/>
  <c r="AB855" i="6"/>
  <c r="K855" i="6"/>
  <c r="J855" i="6"/>
  <c r="AC854" i="6"/>
  <c r="AB854" i="6"/>
  <c r="K854" i="6"/>
  <c r="J854" i="6"/>
  <c r="AY853" i="6"/>
  <c r="AX853" i="6"/>
  <c r="AW853" i="6"/>
  <c r="AV853" i="6"/>
  <c r="AU853" i="6"/>
  <c r="AT853" i="6"/>
  <c r="AS853" i="6"/>
  <c r="AR853" i="6"/>
  <c r="AQ853" i="6"/>
  <c r="AP853" i="6"/>
  <c r="AO853" i="6"/>
  <c r="AN853" i="6"/>
  <c r="AM853" i="6"/>
  <c r="AL853" i="6"/>
  <c r="AK853" i="6"/>
  <c r="AJ853" i="6"/>
  <c r="AI853" i="6"/>
  <c r="AH853" i="6"/>
  <c r="AG853" i="6"/>
  <c r="AF853" i="6"/>
  <c r="AE853" i="6"/>
  <c r="AB853" i="6"/>
  <c r="AA853" i="6"/>
  <c r="Z853" i="6"/>
  <c r="Y853" i="6"/>
  <c r="X853" i="6"/>
  <c r="W853" i="6"/>
  <c r="V853" i="6"/>
  <c r="U853" i="6"/>
  <c r="T853" i="6"/>
  <c r="S853" i="6"/>
  <c r="R853" i="6"/>
  <c r="Q853" i="6"/>
  <c r="P853" i="6"/>
  <c r="O853" i="6"/>
  <c r="N853" i="6"/>
  <c r="M853" i="6"/>
  <c r="L853" i="6"/>
  <c r="K853" i="6"/>
  <c r="AC852" i="6"/>
  <c r="AB852" i="6"/>
  <c r="K852" i="6"/>
  <c r="J852" i="6"/>
  <c r="AC851" i="6"/>
  <c r="AB851" i="6"/>
  <c r="K851" i="6"/>
  <c r="J851" i="6"/>
  <c r="AC850" i="6"/>
  <c r="AB850" i="6"/>
  <c r="K850" i="6"/>
  <c r="J850" i="6"/>
  <c r="AC849" i="6"/>
  <c r="AB849" i="6"/>
  <c r="K849" i="6"/>
  <c r="J849" i="6"/>
  <c r="J848" i="6" s="1"/>
  <c r="AY848" i="6"/>
  <c r="AX848" i="6"/>
  <c r="AW848" i="6"/>
  <c r="AV848" i="6"/>
  <c r="AU848" i="6"/>
  <c r="AT848" i="6"/>
  <c r="AS848" i="6"/>
  <c r="AR848" i="6"/>
  <c r="AQ848" i="6"/>
  <c r="AP848" i="6"/>
  <c r="AO848" i="6"/>
  <c r="AN848" i="6"/>
  <c r="AM848" i="6"/>
  <c r="AL848" i="6"/>
  <c r="AK848" i="6"/>
  <c r="AJ848" i="6"/>
  <c r="AI848" i="6"/>
  <c r="AH848" i="6"/>
  <c r="AG848" i="6"/>
  <c r="AF848" i="6"/>
  <c r="AE848" i="6"/>
  <c r="AB848" i="6"/>
  <c r="AA848" i="6"/>
  <c r="Z848" i="6"/>
  <c r="Y848" i="6"/>
  <c r="X848" i="6"/>
  <c r="W848" i="6"/>
  <c r="V848" i="6"/>
  <c r="U848" i="6"/>
  <c r="T848" i="6"/>
  <c r="S848" i="6"/>
  <c r="R848" i="6"/>
  <c r="Q848" i="6"/>
  <c r="P848" i="6"/>
  <c r="O848" i="6"/>
  <c r="O847" i="6" s="1"/>
  <c r="N848" i="6"/>
  <c r="M848" i="6"/>
  <c r="L848" i="6"/>
  <c r="AB847" i="6"/>
  <c r="AC846" i="6"/>
  <c r="AB846" i="6"/>
  <c r="K846" i="6"/>
  <c r="J846" i="6"/>
  <c r="AC845" i="6"/>
  <c r="AB845" i="6"/>
  <c r="K845" i="6"/>
  <c r="J845" i="6"/>
  <c r="AC844" i="6"/>
  <c r="AB844" i="6"/>
  <c r="K844" i="6"/>
  <c r="J844" i="6"/>
  <c r="AC843" i="6"/>
  <c r="AB843" i="6"/>
  <c r="K843" i="6"/>
  <c r="J843" i="6"/>
  <c r="AC842" i="6"/>
  <c r="AB842" i="6"/>
  <c r="K842" i="6"/>
  <c r="J842" i="6"/>
  <c r="AC841" i="6"/>
  <c r="AB841" i="6"/>
  <c r="K841" i="6"/>
  <c r="J841" i="6"/>
  <c r="AC840" i="6"/>
  <c r="AB840" i="6"/>
  <c r="K840" i="6"/>
  <c r="J840" i="6"/>
  <c r="AC839" i="6"/>
  <c r="AB839" i="6"/>
  <c r="K839" i="6"/>
  <c r="J839" i="6"/>
  <c r="AY838" i="6"/>
  <c r="AX838" i="6"/>
  <c r="AW838" i="6"/>
  <c r="AV838" i="6"/>
  <c r="AU838" i="6"/>
  <c r="AT838" i="6"/>
  <c r="AS838" i="6"/>
  <c r="AR838" i="6"/>
  <c r="AQ838" i="6"/>
  <c r="AP838" i="6"/>
  <c r="AO838" i="6"/>
  <c r="AN838" i="6"/>
  <c r="AM838" i="6"/>
  <c r="AL838" i="6"/>
  <c r="AK838" i="6"/>
  <c r="AJ838" i="6"/>
  <c r="AI838" i="6"/>
  <c r="AH838" i="6"/>
  <c r="AG838" i="6"/>
  <c r="AF838" i="6"/>
  <c r="AE838" i="6"/>
  <c r="AB838" i="6"/>
  <c r="AA838" i="6"/>
  <c r="Z838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AH837" i="6"/>
  <c r="AG837" i="6"/>
  <c r="AF837" i="6"/>
  <c r="AE837" i="6"/>
  <c r="AC837" i="6"/>
  <c r="AB837" i="6"/>
  <c r="K837" i="6"/>
  <c r="J837" i="6"/>
  <c r="AH836" i="6"/>
  <c r="AG836" i="6"/>
  <c r="AF836" i="6"/>
  <c r="AE836" i="6"/>
  <c r="AC836" i="6"/>
  <c r="AB836" i="6"/>
  <c r="K836" i="6"/>
  <c r="J836" i="6"/>
  <c r="AH835" i="6"/>
  <c r="AG835" i="6"/>
  <c r="AF835" i="6"/>
  <c r="AE835" i="6"/>
  <c r="AC835" i="6"/>
  <c r="AB835" i="6"/>
  <c r="K835" i="6"/>
  <c r="J835" i="6"/>
  <c r="AH834" i="6"/>
  <c r="AG834" i="6"/>
  <c r="AF834" i="6"/>
  <c r="AE834" i="6"/>
  <c r="AC834" i="6"/>
  <c r="AB834" i="6"/>
  <c r="K834" i="6"/>
  <c r="J834" i="6"/>
  <c r="AH833" i="6"/>
  <c r="AG833" i="6"/>
  <c r="AF833" i="6"/>
  <c r="AE833" i="6"/>
  <c r="AC833" i="6"/>
  <c r="AB833" i="6"/>
  <c r="K833" i="6"/>
  <c r="J833" i="6"/>
  <c r="AH832" i="6"/>
  <c r="AG832" i="6"/>
  <c r="AF832" i="6"/>
  <c r="AE832" i="6"/>
  <c r="AC832" i="6"/>
  <c r="AB832" i="6"/>
  <c r="K832" i="6"/>
  <c r="J832" i="6"/>
  <c r="AH831" i="6"/>
  <c r="AG831" i="6"/>
  <c r="AF831" i="6"/>
  <c r="AE831" i="6"/>
  <c r="AC831" i="6"/>
  <c r="AB831" i="6"/>
  <c r="K831" i="6"/>
  <c r="J831" i="6"/>
  <c r="AH830" i="6"/>
  <c r="AG830" i="6"/>
  <c r="AF830" i="6"/>
  <c r="AE830" i="6"/>
  <c r="AC830" i="6"/>
  <c r="AB830" i="6"/>
  <c r="K830" i="6"/>
  <c r="J830" i="6"/>
  <c r="AH829" i="6"/>
  <c r="AG829" i="6"/>
  <c r="AF829" i="6"/>
  <c r="AE829" i="6"/>
  <c r="AC829" i="6"/>
  <c r="AB829" i="6"/>
  <c r="K829" i="6"/>
  <c r="J829" i="6"/>
  <c r="AH828" i="6"/>
  <c r="AG828" i="6"/>
  <c r="AF828" i="6"/>
  <c r="AE828" i="6"/>
  <c r="AC828" i="6"/>
  <c r="AB828" i="6"/>
  <c r="K828" i="6"/>
  <c r="J828" i="6"/>
  <c r="AH827" i="6"/>
  <c r="AG827" i="6"/>
  <c r="AF827" i="6"/>
  <c r="AE827" i="6"/>
  <c r="AC827" i="6"/>
  <c r="AB827" i="6"/>
  <c r="K827" i="6"/>
  <c r="J827" i="6"/>
  <c r="AH826" i="6"/>
  <c r="AG826" i="6"/>
  <c r="AF826" i="6"/>
  <c r="AE826" i="6"/>
  <c r="AC826" i="6"/>
  <c r="AB826" i="6"/>
  <c r="K826" i="6"/>
  <c r="J826" i="6"/>
  <c r="AF825" i="6"/>
  <c r="AE825" i="6"/>
  <c r="AC825" i="6"/>
  <c r="AB825" i="6"/>
  <c r="K825" i="6"/>
  <c r="J825" i="6"/>
  <c r="AF824" i="6"/>
  <c r="AE824" i="6"/>
  <c r="AC824" i="6"/>
  <c r="AB824" i="6"/>
  <c r="K824" i="6"/>
  <c r="J824" i="6"/>
  <c r="AH823" i="6"/>
  <c r="AG823" i="6"/>
  <c r="AF823" i="6"/>
  <c r="AE823" i="6"/>
  <c r="AC823" i="6"/>
  <c r="AB823" i="6"/>
  <c r="K823" i="6"/>
  <c r="J823" i="6"/>
  <c r="AH822" i="6"/>
  <c r="AG822" i="6"/>
  <c r="AF822" i="6"/>
  <c r="AE822" i="6"/>
  <c r="AC822" i="6"/>
  <c r="AB822" i="6"/>
  <c r="K822" i="6"/>
  <c r="J822" i="6"/>
  <c r="AY821" i="6"/>
  <c r="AX821" i="6"/>
  <c r="AW821" i="6"/>
  <c r="AV821" i="6"/>
  <c r="AU821" i="6"/>
  <c r="AT821" i="6"/>
  <c r="AS821" i="6"/>
  <c r="AR821" i="6"/>
  <c r="AQ821" i="6"/>
  <c r="AP821" i="6"/>
  <c r="AO821" i="6"/>
  <c r="AN821" i="6"/>
  <c r="AM821" i="6"/>
  <c r="AL821" i="6"/>
  <c r="AK821" i="6"/>
  <c r="AJ821" i="6"/>
  <c r="AI821" i="6"/>
  <c r="AB821" i="6"/>
  <c r="AA821" i="6"/>
  <c r="Z821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AC820" i="6"/>
  <c r="AB820" i="6"/>
  <c r="K820" i="6"/>
  <c r="J820" i="6"/>
  <c r="AC819" i="6"/>
  <c r="AB819" i="6"/>
  <c r="K819" i="6"/>
  <c r="J819" i="6"/>
  <c r="AC818" i="6"/>
  <c r="AB818" i="6"/>
  <c r="K818" i="6"/>
  <c r="J818" i="6"/>
  <c r="AC817" i="6"/>
  <c r="AB817" i="6"/>
  <c r="K817" i="6"/>
  <c r="J817" i="6"/>
  <c r="AC816" i="6"/>
  <c r="AB816" i="6"/>
  <c r="K816" i="6"/>
  <c r="J816" i="6"/>
  <c r="AC815" i="6"/>
  <c r="AB815" i="6"/>
  <c r="K815" i="6"/>
  <c r="J815" i="6"/>
  <c r="AC814" i="6"/>
  <c r="AB814" i="6"/>
  <c r="K814" i="6"/>
  <c r="J814" i="6"/>
  <c r="AC813" i="6"/>
  <c r="AB813" i="6"/>
  <c r="K813" i="6"/>
  <c r="J813" i="6"/>
  <c r="AC812" i="6"/>
  <c r="AB812" i="6"/>
  <c r="K812" i="6"/>
  <c r="J812" i="6"/>
  <c r="AC811" i="6"/>
  <c r="AB811" i="6"/>
  <c r="K811" i="6"/>
  <c r="J811" i="6"/>
  <c r="AC810" i="6"/>
  <c r="AB810" i="6"/>
  <c r="K810" i="6"/>
  <c r="J810" i="6"/>
  <c r="AC809" i="6"/>
  <c r="AB809" i="6"/>
  <c r="K809" i="6"/>
  <c r="J809" i="6"/>
  <c r="AC808" i="6"/>
  <c r="AB808" i="6"/>
  <c r="K808" i="6"/>
  <c r="J808" i="6"/>
  <c r="AY807" i="6"/>
  <c r="AX807" i="6"/>
  <c r="AW807" i="6"/>
  <c r="AV807" i="6"/>
  <c r="AU807" i="6"/>
  <c r="AT807" i="6"/>
  <c r="AS807" i="6"/>
  <c r="AR807" i="6"/>
  <c r="AQ807" i="6"/>
  <c r="AP807" i="6"/>
  <c r="AO807" i="6"/>
  <c r="AN807" i="6"/>
  <c r="AM807" i="6"/>
  <c r="AL807" i="6"/>
  <c r="AK807" i="6"/>
  <c r="AJ807" i="6"/>
  <c r="AI807" i="6"/>
  <c r="AH807" i="6"/>
  <c r="AG807" i="6"/>
  <c r="AF807" i="6"/>
  <c r="AE807" i="6"/>
  <c r="AB807" i="6"/>
  <c r="AA807" i="6"/>
  <c r="Z807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AC806" i="6"/>
  <c r="AB806" i="6"/>
  <c r="K806" i="6"/>
  <c r="J806" i="6"/>
  <c r="R806" i="6" s="1"/>
  <c r="AC805" i="6"/>
  <c r="AB805" i="6"/>
  <c r="R805" i="6"/>
  <c r="K805" i="6"/>
  <c r="J805" i="6"/>
  <c r="AC804" i="6"/>
  <c r="AB804" i="6"/>
  <c r="K804" i="6"/>
  <c r="J804" i="6"/>
  <c r="AC803" i="6"/>
  <c r="AB803" i="6"/>
  <c r="K803" i="6"/>
  <c r="J803" i="6"/>
  <c r="AC802" i="6"/>
  <c r="AB802" i="6"/>
  <c r="K802" i="6"/>
  <c r="J802" i="6"/>
  <c r="R802" i="6" s="1"/>
  <c r="AC801" i="6"/>
  <c r="AB801" i="6"/>
  <c r="K801" i="6"/>
  <c r="J801" i="6"/>
  <c r="R801" i="6" s="1"/>
  <c r="AC800" i="6"/>
  <c r="AB800" i="6"/>
  <c r="K800" i="6"/>
  <c r="J800" i="6"/>
  <c r="R800" i="6" s="1"/>
  <c r="AC799" i="6"/>
  <c r="AB799" i="6"/>
  <c r="K799" i="6"/>
  <c r="J799" i="6"/>
  <c r="AC798" i="6"/>
  <c r="AB798" i="6"/>
  <c r="K798" i="6"/>
  <c r="J798" i="6"/>
  <c r="R798" i="6" s="1"/>
  <c r="AC797" i="6"/>
  <c r="AB797" i="6"/>
  <c r="K797" i="6"/>
  <c r="J797" i="6"/>
  <c r="R797" i="6" s="1"/>
  <c r="AC796" i="6"/>
  <c r="AB796" i="6"/>
  <c r="K796" i="6"/>
  <c r="J796" i="6"/>
  <c r="R796" i="6" s="1"/>
  <c r="AC795" i="6"/>
  <c r="AB795" i="6"/>
  <c r="K795" i="6"/>
  <c r="J795" i="6"/>
  <c r="AC794" i="6"/>
  <c r="AB794" i="6"/>
  <c r="K794" i="6"/>
  <c r="J794" i="6"/>
  <c r="R794" i="6" s="1"/>
  <c r="AC793" i="6"/>
  <c r="AB793" i="6"/>
  <c r="K793" i="6"/>
  <c r="J793" i="6"/>
  <c r="R793" i="6" s="1"/>
  <c r="AC792" i="6"/>
  <c r="AB792" i="6"/>
  <c r="K792" i="6"/>
  <c r="J792" i="6"/>
  <c r="R792" i="6" s="1"/>
  <c r="AC791" i="6"/>
  <c r="AB791" i="6"/>
  <c r="K791" i="6"/>
  <c r="J791" i="6"/>
  <c r="R791" i="6" s="1"/>
  <c r="AC790" i="6"/>
  <c r="AB790" i="6"/>
  <c r="K790" i="6"/>
  <c r="J790" i="6"/>
  <c r="AC789" i="6"/>
  <c r="AB789" i="6"/>
  <c r="K789" i="6"/>
  <c r="J789" i="6"/>
  <c r="R789" i="6" s="1"/>
  <c r="AC788" i="6"/>
  <c r="AB788" i="6"/>
  <c r="K788" i="6"/>
  <c r="J788" i="6"/>
  <c r="R788" i="6" s="1"/>
  <c r="AC787" i="6"/>
  <c r="AB787" i="6"/>
  <c r="K787" i="6"/>
  <c r="J787" i="6"/>
  <c r="R787" i="6" s="1"/>
  <c r="AC786" i="6"/>
  <c r="AB786" i="6"/>
  <c r="K786" i="6"/>
  <c r="J786" i="6"/>
  <c r="AC785" i="6"/>
  <c r="AB785" i="6"/>
  <c r="K785" i="6"/>
  <c r="J785" i="6"/>
  <c r="R785" i="6" s="1"/>
  <c r="AC784" i="6"/>
  <c r="AB784" i="6"/>
  <c r="K784" i="6"/>
  <c r="J784" i="6"/>
  <c r="R784" i="6" s="1"/>
  <c r="AC783" i="6"/>
  <c r="AB783" i="6"/>
  <c r="K783" i="6"/>
  <c r="J783" i="6"/>
  <c r="R783" i="6" s="1"/>
  <c r="AC782" i="6"/>
  <c r="AB782" i="6"/>
  <c r="K782" i="6"/>
  <c r="J782" i="6"/>
  <c r="R782" i="6" s="1"/>
  <c r="AC781" i="6"/>
  <c r="AB781" i="6"/>
  <c r="K781" i="6"/>
  <c r="J781" i="6"/>
  <c r="R781" i="6" s="1"/>
  <c r="AC780" i="6"/>
  <c r="AB780" i="6"/>
  <c r="K780" i="6"/>
  <c r="J780" i="6"/>
  <c r="R780" i="6" s="1"/>
  <c r="AC779" i="6"/>
  <c r="AB779" i="6"/>
  <c r="K779" i="6"/>
  <c r="J779" i="6"/>
  <c r="AC778" i="6"/>
  <c r="AB778" i="6"/>
  <c r="K778" i="6"/>
  <c r="J778" i="6"/>
  <c r="R778" i="6" s="1"/>
  <c r="AY777" i="6"/>
  <c r="AX777" i="6"/>
  <c r="AW777" i="6"/>
  <c r="AV777" i="6"/>
  <c r="AU777" i="6"/>
  <c r="AT777" i="6"/>
  <c r="AS777" i="6"/>
  <c r="AR777" i="6"/>
  <c r="AQ777" i="6"/>
  <c r="AP777" i="6"/>
  <c r="AO777" i="6"/>
  <c r="AN777" i="6"/>
  <c r="AM777" i="6"/>
  <c r="AL777" i="6"/>
  <c r="AK777" i="6"/>
  <c r="AJ777" i="6"/>
  <c r="AI777" i="6"/>
  <c r="AH777" i="6"/>
  <c r="AG777" i="6"/>
  <c r="AF777" i="6"/>
  <c r="AE777" i="6"/>
  <c r="AB777" i="6"/>
  <c r="AA777" i="6"/>
  <c r="Z777" i="6"/>
  <c r="Y777" i="6"/>
  <c r="X777" i="6"/>
  <c r="W777" i="6"/>
  <c r="V777" i="6"/>
  <c r="U777" i="6"/>
  <c r="T777" i="6"/>
  <c r="S777" i="6"/>
  <c r="Q777" i="6"/>
  <c r="P777" i="6"/>
  <c r="O777" i="6"/>
  <c r="N777" i="6"/>
  <c r="M777" i="6"/>
  <c r="L777" i="6"/>
  <c r="AB776" i="6"/>
  <c r="AC775" i="6"/>
  <c r="AB775" i="6"/>
  <c r="K775" i="6"/>
  <c r="K774" i="6" s="1"/>
  <c r="J775" i="6"/>
  <c r="AY774" i="6"/>
  <c r="AX774" i="6"/>
  <c r="AW774" i="6"/>
  <c r="AV774" i="6"/>
  <c r="AU774" i="6"/>
  <c r="AT774" i="6"/>
  <c r="AS774" i="6"/>
  <c r="AR774" i="6"/>
  <c r="AQ774" i="6"/>
  <c r="AP774" i="6"/>
  <c r="AO774" i="6"/>
  <c r="AN774" i="6"/>
  <c r="AM774" i="6"/>
  <c r="AL774" i="6"/>
  <c r="AK774" i="6"/>
  <c r="AJ774" i="6"/>
  <c r="AI774" i="6"/>
  <c r="AH774" i="6"/>
  <c r="AG774" i="6"/>
  <c r="AF774" i="6"/>
  <c r="AE774" i="6"/>
  <c r="AB774" i="6"/>
  <c r="AA774" i="6"/>
  <c r="Z774" i="6"/>
  <c r="Y774" i="6"/>
  <c r="X774" i="6"/>
  <c r="W774" i="6"/>
  <c r="V774" i="6"/>
  <c r="U774" i="6"/>
  <c r="T774" i="6"/>
  <c r="S774" i="6"/>
  <c r="R774" i="6"/>
  <c r="Q774" i="6"/>
  <c r="P774" i="6"/>
  <c r="O774" i="6"/>
  <c r="N774" i="6"/>
  <c r="M774" i="6"/>
  <c r="L774" i="6"/>
  <c r="AC773" i="6"/>
  <c r="AB773" i="6"/>
  <c r="K773" i="6"/>
  <c r="J773" i="6"/>
  <c r="AC772" i="6"/>
  <c r="AB772" i="6"/>
  <c r="K772" i="6"/>
  <c r="J772" i="6"/>
  <c r="AC771" i="6"/>
  <c r="AB771" i="6"/>
  <c r="K771" i="6"/>
  <c r="J771" i="6"/>
  <c r="AC770" i="6"/>
  <c r="AB770" i="6"/>
  <c r="K770" i="6"/>
  <c r="J770" i="6"/>
  <c r="AC769" i="6"/>
  <c r="AB769" i="6"/>
  <c r="K769" i="6"/>
  <c r="J769" i="6"/>
  <c r="AC768" i="6"/>
  <c r="AB768" i="6"/>
  <c r="K768" i="6"/>
  <c r="J768" i="6"/>
  <c r="AC767" i="6"/>
  <c r="AB767" i="6"/>
  <c r="K767" i="6"/>
  <c r="J767" i="6"/>
  <c r="AC766" i="6"/>
  <c r="AB766" i="6"/>
  <c r="K766" i="6"/>
  <c r="J766" i="6"/>
  <c r="AC765" i="6"/>
  <c r="AB765" i="6"/>
  <c r="K765" i="6"/>
  <c r="J765" i="6"/>
  <c r="AC764" i="6"/>
  <c r="AB764" i="6"/>
  <c r="K764" i="6"/>
  <c r="J764" i="6"/>
  <c r="AC763" i="6"/>
  <c r="AB763" i="6"/>
  <c r="K763" i="6"/>
  <c r="J763" i="6"/>
  <c r="AC762" i="6"/>
  <c r="AB762" i="6"/>
  <c r="K762" i="6"/>
  <c r="J762" i="6"/>
  <c r="AC761" i="6"/>
  <c r="AB761" i="6"/>
  <c r="K761" i="6"/>
  <c r="J761" i="6"/>
  <c r="AC760" i="6"/>
  <c r="AB760" i="6"/>
  <c r="K760" i="6"/>
  <c r="J760" i="6"/>
  <c r="AC759" i="6"/>
  <c r="AB759" i="6"/>
  <c r="K759" i="6"/>
  <c r="J759" i="6"/>
  <c r="AC758" i="6"/>
  <c r="AB758" i="6"/>
  <c r="K758" i="6"/>
  <c r="J758" i="6"/>
  <c r="AC757" i="6"/>
  <c r="AB757" i="6"/>
  <c r="K757" i="6"/>
  <c r="J757" i="6"/>
  <c r="AC756" i="6"/>
  <c r="AB756" i="6"/>
  <c r="K756" i="6"/>
  <c r="J756" i="6"/>
  <c r="AC755" i="6"/>
  <c r="AB755" i="6"/>
  <c r="K755" i="6"/>
  <c r="J755" i="6"/>
  <c r="AC754" i="6"/>
  <c r="AB754" i="6"/>
  <c r="K754" i="6"/>
  <c r="J754" i="6"/>
  <c r="AC753" i="6"/>
  <c r="AB753" i="6"/>
  <c r="K753" i="6"/>
  <c r="J753" i="6"/>
  <c r="AC752" i="6"/>
  <c r="AB752" i="6"/>
  <c r="K752" i="6"/>
  <c r="J752" i="6"/>
  <c r="AC751" i="6"/>
  <c r="AB751" i="6"/>
  <c r="K751" i="6"/>
  <c r="J751" i="6"/>
  <c r="AY750" i="6"/>
  <c r="AX750" i="6"/>
  <c r="AW750" i="6"/>
  <c r="AV750" i="6"/>
  <c r="AU750" i="6"/>
  <c r="AT750" i="6"/>
  <c r="AS750" i="6"/>
  <c r="AR750" i="6"/>
  <c r="AQ750" i="6"/>
  <c r="AP750" i="6"/>
  <c r="AO750" i="6"/>
  <c r="AN750" i="6"/>
  <c r="AM750" i="6"/>
  <c r="AL750" i="6"/>
  <c r="AK750" i="6"/>
  <c r="AJ750" i="6"/>
  <c r="AI750" i="6"/>
  <c r="AH750" i="6"/>
  <c r="AG750" i="6"/>
  <c r="AF750" i="6"/>
  <c r="AE750" i="6"/>
  <c r="AB750" i="6"/>
  <c r="AA750" i="6"/>
  <c r="Z750" i="6"/>
  <c r="Z745" i="6" s="1"/>
  <c r="Y750" i="6"/>
  <c r="X750" i="6"/>
  <c r="W750" i="6"/>
  <c r="V750" i="6"/>
  <c r="U750" i="6"/>
  <c r="T750" i="6"/>
  <c r="S750" i="6"/>
  <c r="R750" i="6"/>
  <c r="Q750" i="6"/>
  <c r="P750" i="6"/>
  <c r="O750" i="6"/>
  <c r="N750" i="6"/>
  <c r="M750" i="6"/>
  <c r="L750" i="6"/>
  <c r="AC749" i="6"/>
  <c r="AB749" i="6"/>
  <c r="K749" i="6"/>
  <c r="J749" i="6"/>
  <c r="AC748" i="6"/>
  <c r="AB748" i="6"/>
  <c r="K748" i="6"/>
  <c r="J748" i="6"/>
  <c r="J746" i="6" s="1"/>
  <c r="AC747" i="6"/>
  <c r="AB747" i="6"/>
  <c r="K747" i="6"/>
  <c r="J747" i="6"/>
  <c r="AY746" i="6"/>
  <c r="AY745" i="6" s="1"/>
  <c r="AX746" i="6"/>
  <c r="AW746" i="6"/>
  <c r="AV746" i="6"/>
  <c r="AU746" i="6"/>
  <c r="AT746" i="6"/>
  <c r="AS746" i="6"/>
  <c r="AR746" i="6"/>
  <c r="AQ746" i="6"/>
  <c r="AP746" i="6"/>
  <c r="AO746" i="6"/>
  <c r="AN746" i="6"/>
  <c r="AM746" i="6"/>
  <c r="AL746" i="6"/>
  <c r="AK746" i="6"/>
  <c r="AJ746" i="6"/>
  <c r="AI746" i="6"/>
  <c r="AH746" i="6"/>
  <c r="AG746" i="6"/>
  <c r="AF746" i="6"/>
  <c r="AE746" i="6"/>
  <c r="AB746" i="6"/>
  <c r="AA746" i="6"/>
  <c r="Z746" i="6"/>
  <c r="Y746" i="6"/>
  <c r="X746" i="6"/>
  <c r="W746" i="6"/>
  <c r="V746" i="6"/>
  <c r="U746" i="6"/>
  <c r="T746" i="6"/>
  <c r="S746" i="6"/>
  <c r="R746" i="6"/>
  <c r="Q746" i="6"/>
  <c r="P746" i="6"/>
  <c r="O746" i="6"/>
  <c r="N746" i="6"/>
  <c r="M746" i="6"/>
  <c r="L746" i="6"/>
  <c r="L745" i="6" s="1"/>
  <c r="AB745" i="6"/>
  <c r="AC744" i="6"/>
  <c r="AB744" i="6"/>
  <c r="K744" i="6"/>
  <c r="J744" i="6"/>
  <c r="AC743" i="6"/>
  <c r="AB743" i="6"/>
  <c r="K743" i="6"/>
  <c r="J743" i="6"/>
  <c r="AC742" i="6"/>
  <c r="AB742" i="6"/>
  <c r="K742" i="6"/>
  <c r="J742" i="6"/>
  <c r="AC741" i="6"/>
  <c r="AB741" i="6"/>
  <c r="K741" i="6"/>
  <c r="J741" i="6"/>
  <c r="AC740" i="6"/>
  <c r="AB740" i="6"/>
  <c r="K740" i="6"/>
  <c r="J740" i="6"/>
  <c r="AC739" i="6"/>
  <c r="AB739" i="6"/>
  <c r="K739" i="6"/>
  <c r="J739" i="6"/>
  <c r="AC738" i="6"/>
  <c r="AB738" i="6"/>
  <c r="K738" i="6"/>
  <c r="J738" i="6"/>
  <c r="AC737" i="6"/>
  <c r="AB737" i="6"/>
  <c r="K737" i="6"/>
  <c r="J737" i="6"/>
  <c r="AC736" i="6"/>
  <c r="AB736" i="6"/>
  <c r="K736" i="6"/>
  <c r="J736" i="6"/>
  <c r="AC735" i="6"/>
  <c r="AB735" i="6"/>
  <c r="K735" i="6"/>
  <c r="J735" i="6"/>
  <c r="AC734" i="6"/>
  <c r="AB734" i="6"/>
  <c r="K734" i="6"/>
  <c r="J734" i="6"/>
  <c r="AC733" i="6"/>
  <c r="AB733" i="6"/>
  <c r="K733" i="6"/>
  <c r="J733" i="6"/>
  <c r="AC732" i="6"/>
  <c r="AB732" i="6"/>
  <c r="K732" i="6"/>
  <c r="J732" i="6"/>
  <c r="AC731" i="6"/>
  <c r="AB731" i="6"/>
  <c r="K731" i="6"/>
  <c r="J731" i="6"/>
  <c r="AC730" i="6"/>
  <c r="AB730" i="6"/>
  <c r="K730" i="6"/>
  <c r="J730" i="6"/>
  <c r="AC729" i="6"/>
  <c r="AB729" i="6"/>
  <c r="K729" i="6"/>
  <c r="J729" i="6"/>
  <c r="AC728" i="6"/>
  <c r="AB728" i="6"/>
  <c r="K728" i="6"/>
  <c r="J728" i="6"/>
  <c r="AC727" i="6"/>
  <c r="AB727" i="6"/>
  <c r="K727" i="6"/>
  <c r="J727" i="6"/>
  <c r="AC726" i="6"/>
  <c r="AB726" i="6"/>
  <c r="K726" i="6"/>
  <c r="J726" i="6"/>
  <c r="AC725" i="6"/>
  <c r="AB725" i="6"/>
  <c r="K725" i="6"/>
  <c r="J725" i="6"/>
  <c r="AC724" i="6"/>
  <c r="AB724" i="6"/>
  <c r="K724" i="6"/>
  <c r="J724" i="6"/>
  <c r="AC723" i="6"/>
  <c r="AB723" i="6"/>
  <c r="K723" i="6"/>
  <c r="J723" i="6"/>
  <c r="AC722" i="6"/>
  <c r="AB722" i="6"/>
  <c r="K722" i="6"/>
  <c r="J722" i="6"/>
  <c r="AC721" i="6"/>
  <c r="AB721" i="6"/>
  <c r="K721" i="6"/>
  <c r="J721" i="6"/>
  <c r="AC720" i="6"/>
  <c r="AB720" i="6"/>
  <c r="K720" i="6"/>
  <c r="J720" i="6"/>
  <c r="AC719" i="6"/>
  <c r="AB719" i="6"/>
  <c r="K719" i="6"/>
  <c r="J719" i="6"/>
  <c r="AC718" i="6"/>
  <c r="AB718" i="6"/>
  <c r="K718" i="6"/>
  <c r="J718" i="6"/>
  <c r="AC717" i="6"/>
  <c r="AB717" i="6"/>
  <c r="K717" i="6"/>
  <c r="J717" i="6"/>
  <c r="AC716" i="6"/>
  <c r="AB716" i="6"/>
  <c r="K716" i="6"/>
  <c r="J716" i="6"/>
  <c r="AC715" i="6"/>
  <c r="AB715" i="6"/>
  <c r="K715" i="6"/>
  <c r="J715" i="6"/>
  <c r="AC714" i="6"/>
  <c r="AB714" i="6"/>
  <c r="K714" i="6"/>
  <c r="J714" i="6"/>
  <c r="AY713" i="6"/>
  <c r="AX713" i="6"/>
  <c r="AW713" i="6"/>
  <c r="AV713" i="6"/>
  <c r="AU713" i="6"/>
  <c r="AT713" i="6"/>
  <c r="AS713" i="6"/>
  <c r="AR713" i="6"/>
  <c r="AQ713" i="6"/>
  <c r="AP713" i="6"/>
  <c r="AO713" i="6"/>
  <c r="AN713" i="6"/>
  <c r="AM713" i="6"/>
  <c r="AL713" i="6"/>
  <c r="AK713" i="6"/>
  <c r="AJ713" i="6"/>
  <c r="AI713" i="6"/>
  <c r="AH713" i="6"/>
  <c r="AG713" i="6"/>
  <c r="AF713" i="6"/>
  <c r="AE713" i="6"/>
  <c r="AB713" i="6"/>
  <c r="AA713" i="6"/>
  <c r="Z713" i="6"/>
  <c r="Y713" i="6"/>
  <c r="X713" i="6"/>
  <c r="W713" i="6"/>
  <c r="V713" i="6"/>
  <c r="U713" i="6"/>
  <c r="T713" i="6"/>
  <c r="S713" i="6"/>
  <c r="R713" i="6"/>
  <c r="Q713" i="6"/>
  <c r="P713" i="6"/>
  <c r="O713" i="6"/>
  <c r="N713" i="6"/>
  <c r="M713" i="6"/>
  <c r="L713" i="6"/>
  <c r="AC712" i="6"/>
  <c r="AB712" i="6"/>
  <c r="K712" i="6"/>
  <c r="J712" i="6"/>
  <c r="AC711" i="6"/>
  <c r="AB711" i="6"/>
  <c r="K711" i="6"/>
  <c r="J711" i="6"/>
  <c r="AC710" i="6"/>
  <c r="AB710" i="6"/>
  <c r="K710" i="6"/>
  <c r="J710" i="6"/>
  <c r="AC709" i="6"/>
  <c r="AB709" i="6"/>
  <c r="K709" i="6"/>
  <c r="J709" i="6"/>
  <c r="AC708" i="6"/>
  <c r="AB708" i="6"/>
  <c r="K708" i="6"/>
  <c r="J708" i="6"/>
  <c r="AC707" i="6"/>
  <c r="AB707" i="6"/>
  <c r="K707" i="6"/>
  <c r="J707" i="6"/>
  <c r="AC706" i="6"/>
  <c r="AB706" i="6"/>
  <c r="K706" i="6"/>
  <c r="J706" i="6"/>
  <c r="AC705" i="6"/>
  <c r="AB705" i="6"/>
  <c r="K705" i="6"/>
  <c r="J705" i="6"/>
  <c r="AC704" i="6"/>
  <c r="AB704" i="6"/>
  <c r="K704" i="6"/>
  <c r="J704" i="6"/>
  <c r="AC703" i="6"/>
  <c r="AB703" i="6"/>
  <c r="K703" i="6"/>
  <c r="J703" i="6"/>
  <c r="AC702" i="6"/>
  <c r="AB702" i="6"/>
  <c r="K702" i="6"/>
  <c r="J702" i="6"/>
  <c r="AC701" i="6"/>
  <c r="AB701" i="6"/>
  <c r="K701" i="6"/>
  <c r="J701" i="6"/>
  <c r="AC700" i="6"/>
  <c r="AB700" i="6"/>
  <c r="K700" i="6"/>
  <c r="J700" i="6"/>
  <c r="AC699" i="6"/>
  <c r="AB699" i="6"/>
  <c r="K699" i="6"/>
  <c r="J699" i="6"/>
  <c r="AC698" i="6"/>
  <c r="AB698" i="6"/>
  <c r="K698" i="6"/>
  <c r="J698" i="6"/>
  <c r="AY697" i="6"/>
  <c r="AX697" i="6"/>
  <c r="AW697" i="6"/>
  <c r="AV697" i="6"/>
  <c r="AU697" i="6"/>
  <c r="AT697" i="6"/>
  <c r="AS697" i="6"/>
  <c r="AR697" i="6"/>
  <c r="AQ697" i="6"/>
  <c r="AP697" i="6"/>
  <c r="AO697" i="6"/>
  <c r="AN697" i="6"/>
  <c r="AM697" i="6"/>
  <c r="AL697" i="6"/>
  <c r="AK697" i="6"/>
  <c r="AJ697" i="6"/>
  <c r="AI697" i="6"/>
  <c r="AH697" i="6"/>
  <c r="AG697" i="6"/>
  <c r="AF697" i="6"/>
  <c r="AE697" i="6"/>
  <c r="AB697" i="6"/>
  <c r="AA697" i="6"/>
  <c r="Z697" i="6"/>
  <c r="Y697" i="6"/>
  <c r="X697" i="6"/>
  <c r="W697" i="6"/>
  <c r="V697" i="6"/>
  <c r="U697" i="6"/>
  <c r="T697" i="6"/>
  <c r="S697" i="6"/>
  <c r="R697" i="6"/>
  <c r="Q697" i="6"/>
  <c r="P697" i="6"/>
  <c r="O697" i="6"/>
  <c r="N697" i="6"/>
  <c r="M697" i="6"/>
  <c r="L697" i="6"/>
  <c r="AC696" i="6"/>
  <c r="AB696" i="6"/>
  <c r="K696" i="6"/>
  <c r="J696" i="6"/>
  <c r="AC695" i="6"/>
  <c r="AB695" i="6"/>
  <c r="K695" i="6"/>
  <c r="J695" i="6"/>
  <c r="AC694" i="6"/>
  <c r="AB694" i="6"/>
  <c r="K694" i="6"/>
  <c r="J694" i="6"/>
  <c r="AC693" i="6"/>
  <c r="AB693" i="6"/>
  <c r="K693" i="6"/>
  <c r="J693" i="6"/>
  <c r="AC692" i="6"/>
  <c r="AB692" i="6"/>
  <c r="K692" i="6"/>
  <c r="J692" i="6"/>
  <c r="AC691" i="6"/>
  <c r="AB691" i="6"/>
  <c r="K691" i="6"/>
  <c r="J691" i="6"/>
  <c r="AC690" i="6"/>
  <c r="AB690" i="6"/>
  <c r="K690" i="6"/>
  <c r="J690" i="6"/>
  <c r="AC689" i="6"/>
  <c r="AB689" i="6"/>
  <c r="K689" i="6"/>
  <c r="J689" i="6"/>
  <c r="AC688" i="6"/>
  <c r="AB688" i="6"/>
  <c r="K688" i="6"/>
  <c r="J688" i="6"/>
  <c r="AC687" i="6"/>
  <c r="AB687" i="6"/>
  <c r="K687" i="6"/>
  <c r="J687" i="6"/>
  <c r="AC686" i="6"/>
  <c r="AB686" i="6"/>
  <c r="K686" i="6"/>
  <c r="J686" i="6"/>
  <c r="AC685" i="6"/>
  <c r="AB685" i="6"/>
  <c r="K685" i="6"/>
  <c r="J685" i="6"/>
  <c r="AC684" i="6"/>
  <c r="AB684" i="6"/>
  <c r="K684" i="6"/>
  <c r="J684" i="6"/>
  <c r="AC683" i="6"/>
  <c r="AB683" i="6"/>
  <c r="K683" i="6"/>
  <c r="J683" i="6"/>
  <c r="AC682" i="6"/>
  <c r="AB682" i="6"/>
  <c r="K682" i="6"/>
  <c r="J682" i="6"/>
  <c r="AC681" i="6"/>
  <c r="AB681" i="6"/>
  <c r="K681" i="6"/>
  <c r="J681" i="6"/>
  <c r="AC680" i="6"/>
  <c r="AB680" i="6"/>
  <c r="K680" i="6"/>
  <c r="J680" i="6"/>
  <c r="AC679" i="6"/>
  <c r="AB679" i="6"/>
  <c r="K679" i="6"/>
  <c r="J679" i="6"/>
  <c r="AC678" i="6"/>
  <c r="AB678" i="6"/>
  <c r="K678" i="6"/>
  <c r="J678" i="6"/>
  <c r="AC677" i="6"/>
  <c r="AB677" i="6"/>
  <c r="K677" i="6"/>
  <c r="J677" i="6"/>
  <c r="AC676" i="6"/>
  <c r="AB676" i="6"/>
  <c r="K676" i="6"/>
  <c r="J676" i="6"/>
  <c r="AC675" i="6"/>
  <c r="AB675" i="6"/>
  <c r="K675" i="6"/>
  <c r="J675" i="6"/>
  <c r="AC674" i="6"/>
  <c r="AB674" i="6"/>
  <c r="K674" i="6"/>
  <c r="J674" i="6"/>
  <c r="AC673" i="6"/>
  <c r="AB673" i="6"/>
  <c r="K673" i="6"/>
  <c r="J673" i="6"/>
  <c r="AC672" i="6"/>
  <c r="AB672" i="6"/>
  <c r="K672" i="6"/>
  <c r="J672" i="6"/>
  <c r="AY671" i="6"/>
  <c r="AX671" i="6"/>
  <c r="AW671" i="6"/>
  <c r="AV671" i="6"/>
  <c r="AU671" i="6"/>
  <c r="AT671" i="6"/>
  <c r="AS671" i="6"/>
  <c r="AR671" i="6"/>
  <c r="AQ671" i="6"/>
  <c r="AP671" i="6"/>
  <c r="AO671" i="6"/>
  <c r="AN671" i="6"/>
  <c r="AM671" i="6"/>
  <c r="AL671" i="6"/>
  <c r="AK671" i="6"/>
  <c r="AJ671" i="6"/>
  <c r="AI671" i="6"/>
  <c r="AH671" i="6"/>
  <c r="AG671" i="6"/>
  <c r="AF671" i="6"/>
  <c r="AE671" i="6"/>
  <c r="AB671" i="6"/>
  <c r="AA671" i="6"/>
  <c r="Z671" i="6"/>
  <c r="Y671" i="6"/>
  <c r="X671" i="6"/>
  <c r="W671" i="6"/>
  <c r="V671" i="6"/>
  <c r="U671" i="6"/>
  <c r="T671" i="6"/>
  <c r="S671" i="6"/>
  <c r="R671" i="6"/>
  <c r="Q671" i="6"/>
  <c r="P671" i="6"/>
  <c r="O671" i="6"/>
  <c r="N671" i="6"/>
  <c r="M671" i="6"/>
  <c r="L671" i="6"/>
  <c r="AC670" i="6"/>
  <c r="AB670" i="6"/>
  <c r="K670" i="6"/>
  <c r="J670" i="6"/>
  <c r="AC669" i="6"/>
  <c r="AB669" i="6"/>
  <c r="K669" i="6"/>
  <c r="J669" i="6"/>
  <c r="AC668" i="6"/>
  <c r="AB668" i="6"/>
  <c r="K668" i="6"/>
  <c r="J668" i="6"/>
  <c r="AC667" i="6"/>
  <c r="AB667" i="6"/>
  <c r="K667" i="6"/>
  <c r="J667" i="6"/>
  <c r="AC666" i="6"/>
  <c r="AB666" i="6"/>
  <c r="K666" i="6"/>
  <c r="J666" i="6"/>
  <c r="AC665" i="6"/>
  <c r="AB665" i="6"/>
  <c r="K665" i="6"/>
  <c r="J665" i="6"/>
  <c r="AC664" i="6"/>
  <c r="AB664" i="6"/>
  <c r="K664" i="6"/>
  <c r="J664" i="6"/>
  <c r="AC663" i="6"/>
  <c r="AB663" i="6"/>
  <c r="K663" i="6"/>
  <c r="J663" i="6"/>
  <c r="AC662" i="6"/>
  <c r="AB662" i="6"/>
  <c r="K662" i="6"/>
  <c r="J662" i="6"/>
  <c r="AC661" i="6"/>
  <c r="AB661" i="6"/>
  <c r="K661" i="6"/>
  <c r="J661" i="6"/>
  <c r="AC660" i="6"/>
  <c r="AB660" i="6"/>
  <c r="K660" i="6"/>
  <c r="J660" i="6"/>
  <c r="AC659" i="6"/>
  <c r="AB659" i="6"/>
  <c r="K659" i="6"/>
  <c r="J659" i="6"/>
  <c r="AC658" i="6"/>
  <c r="AB658" i="6"/>
  <c r="K658" i="6"/>
  <c r="J658" i="6"/>
  <c r="AC657" i="6"/>
  <c r="AB657" i="6"/>
  <c r="K657" i="6"/>
  <c r="J657" i="6"/>
  <c r="AC656" i="6"/>
  <c r="AB656" i="6"/>
  <c r="K656" i="6"/>
  <c r="J656" i="6"/>
  <c r="AC655" i="6"/>
  <c r="AB655" i="6"/>
  <c r="K655" i="6"/>
  <c r="J655" i="6"/>
  <c r="AC654" i="6"/>
  <c r="AB654" i="6"/>
  <c r="K654" i="6"/>
  <c r="J654" i="6"/>
  <c r="AC653" i="6"/>
  <c r="AB653" i="6"/>
  <c r="K653" i="6"/>
  <c r="J653" i="6"/>
  <c r="AC652" i="6"/>
  <c r="AB652" i="6"/>
  <c r="K652" i="6"/>
  <c r="J652" i="6"/>
  <c r="AC651" i="6"/>
  <c r="AB651" i="6"/>
  <c r="K651" i="6"/>
  <c r="J651" i="6"/>
  <c r="AC650" i="6"/>
  <c r="AB650" i="6"/>
  <c r="K650" i="6"/>
  <c r="J650" i="6"/>
  <c r="AY649" i="6"/>
  <c r="AX649" i="6"/>
  <c r="AW649" i="6"/>
  <c r="AV649" i="6"/>
  <c r="AU649" i="6"/>
  <c r="AT649" i="6"/>
  <c r="AS649" i="6"/>
  <c r="AR649" i="6"/>
  <c r="AQ649" i="6"/>
  <c r="AP649" i="6"/>
  <c r="AO649" i="6"/>
  <c r="AN649" i="6"/>
  <c r="AM649" i="6"/>
  <c r="AL649" i="6"/>
  <c r="AK649" i="6"/>
  <c r="AJ649" i="6"/>
  <c r="AI649" i="6"/>
  <c r="AH649" i="6"/>
  <c r="AG649" i="6"/>
  <c r="AF649" i="6"/>
  <c r="AE649" i="6"/>
  <c r="AB649" i="6"/>
  <c r="AA649" i="6"/>
  <c r="Z649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AC648" i="6"/>
  <c r="AB648" i="6"/>
  <c r="K648" i="6"/>
  <c r="J648" i="6"/>
  <c r="AC647" i="6"/>
  <c r="AB647" i="6"/>
  <c r="K647" i="6"/>
  <c r="J647" i="6"/>
  <c r="AC646" i="6"/>
  <c r="AB646" i="6"/>
  <c r="K646" i="6"/>
  <c r="J646" i="6"/>
  <c r="AC645" i="6"/>
  <c r="AB645" i="6"/>
  <c r="K645" i="6"/>
  <c r="J645" i="6"/>
  <c r="AC644" i="6"/>
  <c r="AB644" i="6"/>
  <c r="K644" i="6"/>
  <c r="J644" i="6"/>
  <c r="AC643" i="6"/>
  <c r="AB643" i="6"/>
  <c r="K643" i="6"/>
  <c r="J643" i="6"/>
  <c r="AC642" i="6"/>
  <c r="AB642" i="6"/>
  <c r="K642" i="6"/>
  <c r="J642" i="6"/>
  <c r="AC641" i="6"/>
  <c r="AB641" i="6"/>
  <c r="K641" i="6"/>
  <c r="J641" i="6"/>
  <c r="AC640" i="6"/>
  <c r="AB640" i="6"/>
  <c r="K640" i="6"/>
  <c r="J640" i="6"/>
  <c r="AC639" i="6"/>
  <c r="AB639" i="6"/>
  <c r="K639" i="6"/>
  <c r="J639" i="6"/>
  <c r="AC638" i="6"/>
  <c r="AB638" i="6"/>
  <c r="K638" i="6"/>
  <c r="J638" i="6"/>
  <c r="AC637" i="6"/>
  <c r="AB637" i="6"/>
  <c r="K637" i="6"/>
  <c r="J637" i="6"/>
  <c r="AY636" i="6"/>
  <c r="AX636" i="6"/>
  <c r="AW636" i="6"/>
  <c r="AV636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AC635" i="6"/>
  <c r="AB635" i="6"/>
  <c r="K635" i="6"/>
  <c r="J635" i="6"/>
  <c r="AC634" i="6"/>
  <c r="AB634" i="6"/>
  <c r="K634" i="6"/>
  <c r="J634" i="6"/>
  <c r="AC633" i="6"/>
  <c r="AB633" i="6"/>
  <c r="K633" i="6"/>
  <c r="J633" i="6"/>
  <c r="AC632" i="6"/>
  <c r="AB632" i="6"/>
  <c r="K632" i="6"/>
  <c r="J632" i="6"/>
  <c r="AC631" i="6"/>
  <c r="AB631" i="6"/>
  <c r="K631" i="6"/>
  <c r="J631" i="6"/>
  <c r="AC630" i="6"/>
  <c r="AB630" i="6"/>
  <c r="K630" i="6"/>
  <c r="J630" i="6"/>
  <c r="AC629" i="6"/>
  <c r="AB629" i="6"/>
  <c r="K629" i="6"/>
  <c r="J629" i="6"/>
  <c r="AC628" i="6"/>
  <c r="AB628" i="6"/>
  <c r="K628" i="6"/>
  <c r="J628" i="6"/>
  <c r="AC627" i="6"/>
  <c r="AB627" i="6"/>
  <c r="K627" i="6"/>
  <c r="J627" i="6"/>
  <c r="AY626" i="6"/>
  <c r="AX626" i="6"/>
  <c r="AW626" i="6"/>
  <c r="AV626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AC625" i="6"/>
  <c r="AB625" i="6"/>
  <c r="K625" i="6"/>
  <c r="J625" i="6"/>
  <c r="AC624" i="6"/>
  <c r="AB624" i="6"/>
  <c r="K624" i="6"/>
  <c r="J624" i="6"/>
  <c r="AC623" i="6"/>
  <c r="AB623" i="6"/>
  <c r="K623" i="6"/>
  <c r="J623" i="6"/>
  <c r="AC622" i="6"/>
  <c r="AB622" i="6"/>
  <c r="K622" i="6"/>
  <c r="J622" i="6"/>
  <c r="AC621" i="6"/>
  <c r="AB621" i="6"/>
  <c r="K621" i="6"/>
  <c r="J621" i="6"/>
  <c r="AC620" i="6"/>
  <c r="AB620" i="6"/>
  <c r="K620" i="6"/>
  <c r="J620" i="6"/>
  <c r="AC619" i="6"/>
  <c r="AB619" i="6"/>
  <c r="K619" i="6"/>
  <c r="J619" i="6"/>
  <c r="AC618" i="6"/>
  <c r="AB618" i="6"/>
  <c r="K618" i="6"/>
  <c r="J618" i="6"/>
  <c r="AC617" i="6"/>
  <c r="AB617" i="6"/>
  <c r="K617" i="6"/>
  <c r="J617" i="6"/>
  <c r="AY616" i="6"/>
  <c r="AX616" i="6"/>
  <c r="AW616" i="6"/>
  <c r="AV616" i="6"/>
  <c r="AU616" i="6"/>
  <c r="AT616" i="6"/>
  <c r="AS616" i="6"/>
  <c r="AR616" i="6"/>
  <c r="AQ616" i="6"/>
  <c r="AP616" i="6"/>
  <c r="AO616" i="6"/>
  <c r="AN616" i="6"/>
  <c r="AM616" i="6"/>
  <c r="AL616" i="6"/>
  <c r="AK616" i="6"/>
  <c r="AJ616" i="6"/>
  <c r="AI616" i="6"/>
  <c r="AH616" i="6"/>
  <c r="AG616" i="6"/>
  <c r="AF616" i="6"/>
  <c r="AE616" i="6"/>
  <c r="AB616" i="6"/>
  <c r="AA616" i="6"/>
  <c r="Z616" i="6"/>
  <c r="Y616" i="6"/>
  <c r="X616" i="6"/>
  <c r="W616" i="6"/>
  <c r="V616" i="6"/>
  <c r="U616" i="6"/>
  <c r="T616" i="6"/>
  <c r="S616" i="6"/>
  <c r="R616" i="6"/>
  <c r="Q616" i="6"/>
  <c r="P616" i="6"/>
  <c r="O616" i="6"/>
  <c r="N616" i="6"/>
  <c r="M616" i="6"/>
  <c r="L616" i="6"/>
  <c r="AC615" i="6"/>
  <c r="AB615" i="6"/>
  <c r="K615" i="6"/>
  <c r="J615" i="6"/>
  <c r="AC614" i="6"/>
  <c r="AB614" i="6"/>
  <c r="K614" i="6"/>
  <c r="J614" i="6"/>
  <c r="AC613" i="6"/>
  <c r="AB613" i="6"/>
  <c r="K613" i="6"/>
  <c r="J613" i="6"/>
  <c r="AC612" i="6"/>
  <c r="AB612" i="6"/>
  <c r="K612" i="6"/>
  <c r="J612" i="6"/>
  <c r="AC611" i="6"/>
  <c r="AB611" i="6"/>
  <c r="K611" i="6"/>
  <c r="J611" i="6"/>
  <c r="AC610" i="6"/>
  <c r="AB610" i="6"/>
  <c r="K610" i="6"/>
  <c r="J610" i="6"/>
  <c r="AC609" i="6"/>
  <c r="AB609" i="6"/>
  <c r="K609" i="6"/>
  <c r="J609" i="6"/>
  <c r="AC608" i="6"/>
  <c r="AB608" i="6"/>
  <c r="K608" i="6"/>
  <c r="J608" i="6"/>
  <c r="AC607" i="6"/>
  <c r="AB607" i="6"/>
  <c r="K607" i="6"/>
  <c r="J607" i="6"/>
  <c r="AC606" i="6"/>
  <c r="AB606" i="6"/>
  <c r="K606" i="6"/>
  <c r="J606" i="6"/>
  <c r="AC605" i="6"/>
  <c r="AB605" i="6"/>
  <c r="K605" i="6"/>
  <c r="J605" i="6"/>
  <c r="AC604" i="6"/>
  <c r="AB604" i="6"/>
  <c r="K604" i="6"/>
  <c r="J604" i="6"/>
  <c r="AC603" i="6"/>
  <c r="AB603" i="6"/>
  <c r="K603" i="6"/>
  <c r="J603" i="6"/>
  <c r="AC602" i="6"/>
  <c r="AB602" i="6"/>
  <c r="K602" i="6"/>
  <c r="J602" i="6"/>
  <c r="AC601" i="6"/>
  <c r="AB601" i="6"/>
  <c r="K601" i="6"/>
  <c r="J601" i="6"/>
  <c r="AC600" i="6"/>
  <c r="AB600" i="6"/>
  <c r="K600" i="6"/>
  <c r="J600" i="6"/>
  <c r="AY599" i="6"/>
  <c r="AX599" i="6"/>
  <c r="AW599" i="6"/>
  <c r="AV599" i="6"/>
  <c r="AU599" i="6"/>
  <c r="AT599" i="6"/>
  <c r="AS599" i="6"/>
  <c r="AR599" i="6"/>
  <c r="AQ599" i="6"/>
  <c r="AP599" i="6"/>
  <c r="AO599" i="6"/>
  <c r="AN599" i="6"/>
  <c r="AM599" i="6"/>
  <c r="AL599" i="6"/>
  <c r="AK599" i="6"/>
  <c r="AJ599" i="6"/>
  <c r="AI599" i="6"/>
  <c r="AH599" i="6"/>
  <c r="AG599" i="6"/>
  <c r="AF599" i="6"/>
  <c r="AE599" i="6"/>
  <c r="AB599" i="6"/>
  <c r="AA599" i="6"/>
  <c r="Z599" i="6"/>
  <c r="Y599" i="6"/>
  <c r="X599" i="6"/>
  <c r="W599" i="6"/>
  <c r="V599" i="6"/>
  <c r="U599" i="6"/>
  <c r="T599" i="6"/>
  <c r="S599" i="6"/>
  <c r="R599" i="6"/>
  <c r="Q599" i="6"/>
  <c r="P599" i="6"/>
  <c r="O599" i="6"/>
  <c r="N599" i="6"/>
  <c r="M599" i="6"/>
  <c r="L599" i="6"/>
  <c r="AC598" i="6"/>
  <c r="AB598" i="6"/>
  <c r="K598" i="6"/>
  <c r="J598" i="6"/>
  <c r="AC597" i="6"/>
  <c r="AB597" i="6"/>
  <c r="K597" i="6"/>
  <c r="J597" i="6"/>
  <c r="AC596" i="6"/>
  <c r="AB596" i="6"/>
  <c r="K596" i="6"/>
  <c r="J596" i="6"/>
  <c r="AC595" i="6"/>
  <c r="AB595" i="6"/>
  <c r="K595" i="6"/>
  <c r="J595" i="6"/>
  <c r="AC594" i="6"/>
  <c r="AB594" i="6"/>
  <c r="K594" i="6"/>
  <c r="J594" i="6"/>
  <c r="AC593" i="6"/>
  <c r="AB593" i="6"/>
  <c r="K593" i="6"/>
  <c r="J593" i="6"/>
  <c r="AC592" i="6"/>
  <c r="AB592" i="6"/>
  <c r="K592" i="6"/>
  <c r="J592" i="6"/>
  <c r="AC591" i="6"/>
  <c r="AB591" i="6"/>
  <c r="K591" i="6"/>
  <c r="J591" i="6"/>
  <c r="AC590" i="6"/>
  <c r="AB590" i="6"/>
  <c r="K590" i="6"/>
  <c r="J590" i="6"/>
  <c r="AC589" i="6"/>
  <c r="AB589" i="6"/>
  <c r="K589" i="6"/>
  <c r="J589" i="6"/>
  <c r="AC588" i="6"/>
  <c r="AB588" i="6"/>
  <c r="K588" i="6"/>
  <c r="J588" i="6"/>
  <c r="AC587" i="6"/>
  <c r="AB587" i="6"/>
  <c r="K587" i="6"/>
  <c r="J587" i="6"/>
  <c r="AC586" i="6"/>
  <c r="AB586" i="6"/>
  <c r="K586" i="6"/>
  <c r="J586" i="6"/>
  <c r="AW585" i="6"/>
  <c r="AC585" i="6"/>
  <c r="AB585" i="6"/>
  <c r="K585" i="6"/>
  <c r="J585" i="6"/>
  <c r="AW584" i="6"/>
  <c r="AC584" i="6"/>
  <c r="AB584" i="6"/>
  <c r="K584" i="6"/>
  <c r="J584" i="6"/>
  <c r="AC583" i="6"/>
  <c r="AB583" i="6"/>
  <c r="W583" i="6"/>
  <c r="K583" i="6"/>
  <c r="J583" i="6"/>
  <c r="AC582" i="6"/>
  <c r="AB582" i="6"/>
  <c r="W582" i="6"/>
  <c r="K582" i="6"/>
  <c r="J582" i="6"/>
  <c r="AC581" i="6"/>
  <c r="AB581" i="6"/>
  <c r="K581" i="6"/>
  <c r="J581" i="6"/>
  <c r="AW580" i="6"/>
  <c r="AC580" i="6"/>
  <c r="AB580" i="6"/>
  <c r="K580" i="6"/>
  <c r="J580" i="6"/>
  <c r="AW579" i="6"/>
  <c r="AC579" i="6"/>
  <c r="AB579" i="6"/>
  <c r="K579" i="6"/>
  <c r="J579" i="6"/>
  <c r="AY578" i="6"/>
  <c r="AX578" i="6"/>
  <c r="AV578" i="6"/>
  <c r="AU578" i="6"/>
  <c r="AT578" i="6"/>
  <c r="AS578" i="6"/>
  <c r="AR578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AE578" i="6"/>
  <c r="AB578" i="6"/>
  <c r="AA578" i="6"/>
  <c r="Z578" i="6"/>
  <c r="Y578" i="6"/>
  <c r="X578" i="6"/>
  <c r="V578" i="6"/>
  <c r="U578" i="6"/>
  <c r="T578" i="6"/>
  <c r="S578" i="6"/>
  <c r="R578" i="6"/>
  <c r="Q578" i="6"/>
  <c r="P578" i="6"/>
  <c r="O578" i="6"/>
  <c r="N578" i="6"/>
  <c r="M578" i="6"/>
  <c r="L578" i="6"/>
  <c r="AC577" i="6"/>
  <c r="AB577" i="6"/>
  <c r="K577" i="6"/>
  <c r="J577" i="6"/>
  <c r="AC576" i="6"/>
  <c r="AB576" i="6"/>
  <c r="K576" i="6"/>
  <c r="J576" i="6"/>
  <c r="AC575" i="6"/>
  <c r="AB575" i="6"/>
  <c r="K575" i="6"/>
  <c r="J575" i="6"/>
  <c r="AC574" i="6"/>
  <c r="AB574" i="6"/>
  <c r="K574" i="6"/>
  <c r="J574" i="6"/>
  <c r="AC573" i="6"/>
  <c r="AB573" i="6"/>
  <c r="K573" i="6"/>
  <c r="J573" i="6"/>
  <c r="AC572" i="6"/>
  <c r="AB572" i="6"/>
  <c r="K572" i="6"/>
  <c r="J572" i="6"/>
  <c r="AC571" i="6"/>
  <c r="AB571" i="6"/>
  <c r="K571" i="6"/>
  <c r="J571" i="6"/>
  <c r="AC570" i="6"/>
  <c r="AB570" i="6"/>
  <c r="K570" i="6"/>
  <c r="J570" i="6"/>
  <c r="AC569" i="6"/>
  <c r="AB569" i="6"/>
  <c r="K569" i="6"/>
  <c r="J569" i="6"/>
  <c r="AC568" i="6"/>
  <c r="AB568" i="6"/>
  <c r="K568" i="6"/>
  <c r="J568" i="6"/>
  <c r="AC567" i="6"/>
  <c r="AB567" i="6"/>
  <c r="K567" i="6"/>
  <c r="J567" i="6"/>
  <c r="AC566" i="6"/>
  <c r="AB566" i="6"/>
  <c r="K566" i="6"/>
  <c r="J566" i="6"/>
  <c r="AC565" i="6"/>
  <c r="AB565" i="6"/>
  <c r="K565" i="6"/>
  <c r="J565" i="6"/>
  <c r="J563" i="6" s="1"/>
  <c r="AC564" i="6"/>
  <c r="AB564" i="6"/>
  <c r="K564" i="6"/>
  <c r="J564" i="6"/>
  <c r="AY563" i="6"/>
  <c r="AX563" i="6"/>
  <c r="AW563" i="6"/>
  <c r="AV563" i="6"/>
  <c r="AU563" i="6"/>
  <c r="AT563" i="6"/>
  <c r="AS563" i="6"/>
  <c r="AR563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AE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AC562" i="6"/>
  <c r="AB562" i="6"/>
  <c r="K562" i="6"/>
  <c r="J562" i="6"/>
  <c r="AC561" i="6"/>
  <c r="AB561" i="6"/>
  <c r="K561" i="6"/>
  <c r="J561" i="6"/>
  <c r="AC560" i="6"/>
  <c r="AB560" i="6"/>
  <c r="K560" i="6"/>
  <c r="J560" i="6"/>
  <c r="AC559" i="6"/>
  <c r="AB559" i="6"/>
  <c r="K559" i="6"/>
  <c r="J559" i="6"/>
  <c r="AC558" i="6"/>
  <c r="AB558" i="6"/>
  <c r="K558" i="6"/>
  <c r="J558" i="6"/>
  <c r="AC557" i="6"/>
  <c r="AB557" i="6"/>
  <c r="K557" i="6"/>
  <c r="J557" i="6"/>
  <c r="AC556" i="6"/>
  <c r="AB556" i="6"/>
  <c r="K556" i="6"/>
  <c r="J556" i="6"/>
  <c r="AC555" i="6"/>
  <c r="AB555" i="6"/>
  <c r="K555" i="6"/>
  <c r="J555" i="6"/>
  <c r="AC554" i="6"/>
  <c r="AB554" i="6"/>
  <c r="K554" i="6"/>
  <c r="J554" i="6"/>
  <c r="AC553" i="6"/>
  <c r="AB553" i="6"/>
  <c r="K553" i="6"/>
  <c r="J553" i="6"/>
  <c r="AC552" i="6"/>
  <c r="AB552" i="6"/>
  <c r="K552" i="6"/>
  <c r="J552" i="6"/>
  <c r="AC551" i="6"/>
  <c r="AB551" i="6"/>
  <c r="K551" i="6"/>
  <c r="J551" i="6"/>
  <c r="AC550" i="6"/>
  <c r="AB550" i="6"/>
  <c r="K550" i="6"/>
  <c r="J550" i="6"/>
  <c r="AC549" i="6"/>
  <c r="AB549" i="6"/>
  <c r="K549" i="6"/>
  <c r="J549" i="6"/>
  <c r="AC548" i="6"/>
  <c r="AB548" i="6"/>
  <c r="K548" i="6"/>
  <c r="J548" i="6"/>
  <c r="AC547" i="6"/>
  <c r="AB547" i="6"/>
  <c r="K547" i="6"/>
  <c r="J547" i="6"/>
  <c r="AC546" i="6"/>
  <c r="AB546" i="6"/>
  <c r="K546" i="6"/>
  <c r="J546" i="6"/>
  <c r="AC545" i="6"/>
  <c r="AB545" i="6"/>
  <c r="K545" i="6"/>
  <c r="J545" i="6"/>
  <c r="AC544" i="6"/>
  <c r="AB544" i="6"/>
  <c r="K544" i="6"/>
  <c r="J544" i="6"/>
  <c r="AC543" i="6"/>
  <c r="AB543" i="6"/>
  <c r="K543" i="6"/>
  <c r="J543" i="6"/>
  <c r="AC542" i="6"/>
  <c r="AB542" i="6"/>
  <c r="K542" i="6"/>
  <c r="J542" i="6"/>
  <c r="AC541" i="6"/>
  <c r="AB541" i="6"/>
  <c r="K541" i="6"/>
  <c r="J541" i="6"/>
  <c r="AC540" i="6"/>
  <c r="AB540" i="6"/>
  <c r="K540" i="6"/>
  <c r="J540" i="6"/>
  <c r="AC539" i="6"/>
  <c r="AB539" i="6"/>
  <c r="K539" i="6"/>
  <c r="J539" i="6"/>
  <c r="AC538" i="6"/>
  <c r="AB538" i="6"/>
  <c r="K538" i="6"/>
  <c r="J538" i="6"/>
  <c r="AC537" i="6"/>
  <c r="AB537" i="6"/>
  <c r="K537" i="6"/>
  <c r="J537" i="6"/>
  <c r="AC536" i="6"/>
  <c r="AB536" i="6"/>
  <c r="K536" i="6"/>
  <c r="J536" i="6"/>
  <c r="AC535" i="6"/>
  <c r="AB535" i="6"/>
  <c r="K535" i="6"/>
  <c r="J535" i="6"/>
  <c r="AY534" i="6"/>
  <c r="AX534" i="6"/>
  <c r="AW534" i="6"/>
  <c r="AV534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AC533" i="6"/>
  <c r="AB533" i="6"/>
  <c r="K533" i="6"/>
  <c r="J533" i="6"/>
  <c r="AC532" i="6"/>
  <c r="AB532" i="6"/>
  <c r="K532" i="6"/>
  <c r="J532" i="6"/>
  <c r="AC531" i="6"/>
  <c r="AB531" i="6"/>
  <c r="K531" i="6"/>
  <c r="J531" i="6"/>
  <c r="AC530" i="6"/>
  <c r="AB530" i="6"/>
  <c r="K530" i="6"/>
  <c r="J530" i="6"/>
  <c r="AC529" i="6"/>
  <c r="AB529" i="6"/>
  <c r="K529" i="6"/>
  <c r="J529" i="6"/>
  <c r="AC528" i="6"/>
  <c r="AB528" i="6"/>
  <c r="K528" i="6"/>
  <c r="J528" i="6"/>
  <c r="AC527" i="6"/>
  <c r="AB527" i="6"/>
  <c r="K527" i="6"/>
  <c r="J527" i="6"/>
  <c r="AC526" i="6"/>
  <c r="AB526" i="6"/>
  <c r="K526" i="6"/>
  <c r="J526" i="6"/>
  <c r="AC525" i="6"/>
  <c r="AB525" i="6"/>
  <c r="K525" i="6"/>
  <c r="J525" i="6"/>
  <c r="AC524" i="6"/>
  <c r="AB524" i="6"/>
  <c r="K524" i="6"/>
  <c r="J524" i="6"/>
  <c r="AC523" i="6"/>
  <c r="AB523" i="6"/>
  <c r="K523" i="6"/>
  <c r="J523" i="6"/>
  <c r="AC522" i="6"/>
  <c r="AB522" i="6"/>
  <c r="K522" i="6"/>
  <c r="J522" i="6"/>
  <c r="AC521" i="6"/>
  <c r="AB521" i="6"/>
  <c r="K521" i="6"/>
  <c r="J521" i="6"/>
  <c r="AC520" i="6"/>
  <c r="AB520" i="6"/>
  <c r="K520" i="6"/>
  <c r="J520" i="6"/>
  <c r="AC519" i="6"/>
  <c r="AB519" i="6"/>
  <c r="K519" i="6"/>
  <c r="J519" i="6"/>
  <c r="AC518" i="6"/>
  <c r="AB518" i="6"/>
  <c r="K518" i="6"/>
  <c r="J518" i="6"/>
  <c r="AC517" i="6"/>
  <c r="AB517" i="6"/>
  <c r="K517" i="6"/>
  <c r="J517" i="6"/>
  <c r="AY516" i="6"/>
  <c r="AX516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AE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AC515" i="6"/>
  <c r="AB515" i="6"/>
  <c r="K515" i="6"/>
  <c r="J515" i="6"/>
  <c r="AC514" i="6"/>
  <c r="AB514" i="6"/>
  <c r="K514" i="6"/>
  <c r="J514" i="6"/>
  <c r="AC513" i="6"/>
  <c r="AB513" i="6"/>
  <c r="K513" i="6"/>
  <c r="J513" i="6"/>
  <c r="AC512" i="6"/>
  <c r="AB512" i="6"/>
  <c r="K512" i="6"/>
  <c r="J512" i="6"/>
  <c r="AC511" i="6"/>
  <c r="AB511" i="6"/>
  <c r="K511" i="6"/>
  <c r="J511" i="6"/>
  <c r="AC510" i="6"/>
  <c r="AB510" i="6"/>
  <c r="K510" i="6"/>
  <c r="J510" i="6"/>
  <c r="AC509" i="6"/>
  <c r="AB509" i="6"/>
  <c r="K509" i="6"/>
  <c r="J509" i="6"/>
  <c r="AC508" i="6"/>
  <c r="AB508" i="6"/>
  <c r="K508" i="6"/>
  <c r="J508" i="6"/>
  <c r="AC507" i="6"/>
  <c r="AB507" i="6"/>
  <c r="K507" i="6"/>
  <c r="J507" i="6"/>
  <c r="AC506" i="6"/>
  <c r="AB506" i="6"/>
  <c r="K506" i="6"/>
  <c r="J506" i="6"/>
  <c r="AC505" i="6"/>
  <c r="AB505" i="6"/>
  <c r="K505" i="6"/>
  <c r="J505" i="6"/>
  <c r="AC504" i="6"/>
  <c r="AB504" i="6"/>
  <c r="K504" i="6"/>
  <c r="J504" i="6"/>
  <c r="AC503" i="6"/>
  <c r="AB503" i="6"/>
  <c r="K503" i="6"/>
  <c r="J503" i="6"/>
  <c r="AC502" i="6"/>
  <c r="AB502" i="6"/>
  <c r="K502" i="6"/>
  <c r="J502" i="6"/>
  <c r="AC501" i="6"/>
  <c r="AB501" i="6"/>
  <c r="K501" i="6"/>
  <c r="J501" i="6"/>
  <c r="AY500" i="6"/>
  <c r="AX500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AE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AC499" i="6"/>
  <c r="AB499" i="6"/>
  <c r="K499" i="6"/>
  <c r="J499" i="6"/>
  <c r="AC498" i="6"/>
  <c r="AB498" i="6"/>
  <c r="K498" i="6"/>
  <c r="J498" i="6"/>
  <c r="AC497" i="6"/>
  <c r="AB497" i="6"/>
  <c r="K497" i="6"/>
  <c r="J497" i="6"/>
  <c r="AC496" i="6"/>
  <c r="AB496" i="6"/>
  <c r="K496" i="6"/>
  <c r="J496" i="6"/>
  <c r="AC495" i="6"/>
  <c r="AB495" i="6"/>
  <c r="K495" i="6"/>
  <c r="J495" i="6"/>
  <c r="AC494" i="6"/>
  <c r="AB494" i="6"/>
  <c r="K494" i="6"/>
  <c r="J494" i="6"/>
  <c r="AC493" i="6"/>
  <c r="AB493" i="6"/>
  <c r="K493" i="6"/>
  <c r="J493" i="6"/>
  <c r="AC492" i="6"/>
  <c r="AB492" i="6"/>
  <c r="K492" i="6"/>
  <c r="J492" i="6"/>
  <c r="AC491" i="6"/>
  <c r="AB491" i="6"/>
  <c r="K491" i="6"/>
  <c r="J491" i="6"/>
  <c r="AC490" i="6"/>
  <c r="AB490" i="6"/>
  <c r="K490" i="6"/>
  <c r="J490" i="6"/>
  <c r="AC489" i="6"/>
  <c r="AB489" i="6"/>
  <c r="K489" i="6"/>
  <c r="J489" i="6"/>
  <c r="AC488" i="6"/>
  <c r="AB488" i="6"/>
  <c r="K488" i="6"/>
  <c r="J488" i="6"/>
  <c r="AC487" i="6"/>
  <c r="AB487" i="6"/>
  <c r="K487" i="6"/>
  <c r="J487" i="6"/>
  <c r="AC486" i="6"/>
  <c r="AB486" i="6"/>
  <c r="K486" i="6"/>
  <c r="J486" i="6"/>
  <c r="AC485" i="6"/>
  <c r="AB485" i="6"/>
  <c r="K485" i="6"/>
  <c r="J485" i="6"/>
  <c r="AC484" i="6"/>
  <c r="AB484" i="6"/>
  <c r="K484" i="6"/>
  <c r="J484" i="6"/>
  <c r="AC483" i="6"/>
  <c r="AB483" i="6"/>
  <c r="K483" i="6"/>
  <c r="J483" i="6"/>
  <c r="AY482" i="6"/>
  <c r="AX482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AE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AC481" i="6"/>
  <c r="AB481" i="6"/>
  <c r="K481" i="6"/>
  <c r="J481" i="6"/>
  <c r="AC480" i="6"/>
  <c r="AB480" i="6"/>
  <c r="K480" i="6"/>
  <c r="J480" i="6"/>
  <c r="AC479" i="6"/>
  <c r="AB479" i="6"/>
  <c r="K479" i="6"/>
  <c r="J479" i="6"/>
  <c r="AC478" i="6"/>
  <c r="AB478" i="6"/>
  <c r="K478" i="6"/>
  <c r="J478" i="6"/>
  <c r="AC477" i="6"/>
  <c r="AB477" i="6"/>
  <c r="K477" i="6"/>
  <c r="J477" i="6"/>
  <c r="AC476" i="6"/>
  <c r="AB476" i="6"/>
  <c r="K476" i="6"/>
  <c r="J476" i="6"/>
  <c r="AC475" i="6"/>
  <c r="AB475" i="6"/>
  <c r="K475" i="6"/>
  <c r="J475" i="6"/>
  <c r="AC474" i="6"/>
  <c r="AB474" i="6"/>
  <c r="K474" i="6"/>
  <c r="J474" i="6"/>
  <c r="AC473" i="6"/>
  <c r="AB473" i="6"/>
  <c r="K473" i="6"/>
  <c r="J473" i="6"/>
  <c r="AC472" i="6"/>
  <c r="AB472" i="6"/>
  <c r="K472" i="6"/>
  <c r="J472" i="6"/>
  <c r="AC471" i="6"/>
  <c r="AB471" i="6"/>
  <c r="K471" i="6"/>
  <c r="J471" i="6"/>
  <c r="AC470" i="6"/>
  <c r="AB470" i="6"/>
  <c r="K470" i="6"/>
  <c r="J470" i="6"/>
  <c r="AC469" i="6"/>
  <c r="AB469" i="6"/>
  <c r="K469" i="6"/>
  <c r="J469" i="6"/>
  <c r="AC468" i="6"/>
  <c r="AB468" i="6"/>
  <c r="K468" i="6"/>
  <c r="J468" i="6"/>
  <c r="AC467" i="6"/>
  <c r="AB467" i="6"/>
  <c r="K467" i="6"/>
  <c r="J467" i="6"/>
  <c r="AC466" i="6"/>
  <c r="AB466" i="6"/>
  <c r="K466" i="6"/>
  <c r="J466" i="6"/>
  <c r="AY465" i="6"/>
  <c r="AX465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AE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AC464" i="6"/>
  <c r="AB464" i="6"/>
  <c r="K464" i="6"/>
  <c r="J464" i="6"/>
  <c r="AC463" i="6"/>
  <c r="AB463" i="6"/>
  <c r="K463" i="6"/>
  <c r="J463" i="6"/>
  <c r="AC462" i="6"/>
  <c r="AB462" i="6"/>
  <c r="K462" i="6"/>
  <c r="J462" i="6"/>
  <c r="AC461" i="6"/>
  <c r="AB461" i="6"/>
  <c r="K461" i="6"/>
  <c r="J461" i="6"/>
  <c r="AC460" i="6"/>
  <c r="AB460" i="6"/>
  <c r="K460" i="6"/>
  <c r="J460" i="6"/>
  <c r="AC459" i="6"/>
  <c r="AB459" i="6"/>
  <c r="K459" i="6"/>
  <c r="J459" i="6"/>
  <c r="AC458" i="6"/>
  <c r="AB458" i="6"/>
  <c r="K458" i="6"/>
  <c r="J458" i="6"/>
  <c r="AC457" i="6"/>
  <c r="AB457" i="6"/>
  <c r="K457" i="6"/>
  <c r="J457" i="6"/>
  <c r="AC456" i="6"/>
  <c r="AB456" i="6"/>
  <c r="K456" i="6"/>
  <c r="J456" i="6"/>
  <c r="AC455" i="6"/>
  <c r="AB455" i="6"/>
  <c r="K455" i="6"/>
  <c r="J455" i="6"/>
  <c r="AC454" i="6"/>
  <c r="AB454" i="6"/>
  <c r="K454" i="6"/>
  <c r="J454" i="6"/>
  <c r="AC453" i="6"/>
  <c r="AB453" i="6"/>
  <c r="K453" i="6"/>
  <c r="J453" i="6"/>
  <c r="AY452" i="6"/>
  <c r="AX452" i="6"/>
  <c r="AW452" i="6"/>
  <c r="AV452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I452" i="6"/>
  <c r="AH452" i="6"/>
  <c r="AG452" i="6"/>
  <c r="AF452" i="6"/>
  <c r="AE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AC451" i="6"/>
  <c r="AB451" i="6"/>
  <c r="K451" i="6"/>
  <c r="J451" i="6"/>
  <c r="AC450" i="6"/>
  <c r="AB450" i="6"/>
  <c r="K450" i="6"/>
  <c r="J450" i="6"/>
  <c r="AC449" i="6"/>
  <c r="AB449" i="6"/>
  <c r="K449" i="6"/>
  <c r="J449" i="6"/>
  <c r="AC448" i="6"/>
  <c r="AB448" i="6"/>
  <c r="K448" i="6"/>
  <c r="J448" i="6"/>
  <c r="AC447" i="6"/>
  <c r="AB447" i="6"/>
  <c r="O447" i="6"/>
  <c r="K447" i="6"/>
  <c r="J447" i="6"/>
  <c r="AC446" i="6"/>
  <c r="AB446" i="6"/>
  <c r="O446" i="6"/>
  <c r="K446" i="6" s="1"/>
  <c r="J446" i="6"/>
  <c r="AC445" i="6"/>
  <c r="AB445" i="6"/>
  <c r="O445" i="6"/>
  <c r="K445" i="6"/>
  <c r="J445" i="6"/>
  <c r="AC444" i="6"/>
  <c r="AB444" i="6"/>
  <c r="K444" i="6"/>
  <c r="J444" i="6"/>
  <c r="AC443" i="6"/>
  <c r="AB443" i="6"/>
  <c r="K443" i="6"/>
  <c r="J443" i="6"/>
  <c r="AC442" i="6"/>
  <c r="AB442" i="6"/>
  <c r="K442" i="6"/>
  <c r="J442" i="6"/>
  <c r="AC441" i="6"/>
  <c r="AB441" i="6"/>
  <c r="K441" i="6"/>
  <c r="J441" i="6"/>
  <c r="AC440" i="6"/>
  <c r="AB440" i="6"/>
  <c r="O440" i="6"/>
  <c r="J440" i="6"/>
  <c r="AC439" i="6"/>
  <c r="AB439" i="6"/>
  <c r="K439" i="6"/>
  <c r="J439" i="6"/>
  <c r="AY438" i="6"/>
  <c r="AX438" i="6"/>
  <c r="AW438" i="6"/>
  <c r="AV438" i="6"/>
  <c r="AU438" i="6"/>
  <c r="AT438" i="6"/>
  <c r="AT397" i="6" s="1"/>
  <c r="AS438" i="6"/>
  <c r="AS397" i="6" s="1"/>
  <c r="AR438" i="6"/>
  <c r="AQ438" i="6"/>
  <c r="AP438" i="6"/>
  <c r="AO438" i="6"/>
  <c r="AN438" i="6"/>
  <c r="AM438" i="6"/>
  <c r="AL438" i="6"/>
  <c r="AK438" i="6"/>
  <c r="AJ438" i="6"/>
  <c r="AI438" i="6"/>
  <c r="AH438" i="6"/>
  <c r="AG438" i="6"/>
  <c r="AF438" i="6"/>
  <c r="AE438" i="6"/>
  <c r="AB438" i="6"/>
  <c r="AA438" i="6"/>
  <c r="Z438" i="6"/>
  <c r="Y438" i="6"/>
  <c r="X438" i="6"/>
  <c r="W438" i="6"/>
  <c r="V438" i="6"/>
  <c r="U438" i="6"/>
  <c r="T438" i="6"/>
  <c r="S438" i="6"/>
  <c r="R438" i="6"/>
  <c r="Q438" i="6"/>
  <c r="P438" i="6"/>
  <c r="N438" i="6"/>
  <c r="M438" i="6"/>
  <c r="L438" i="6"/>
  <c r="AC437" i="6"/>
  <c r="AB437" i="6"/>
  <c r="K437" i="6"/>
  <c r="J437" i="6"/>
  <c r="AC436" i="6"/>
  <c r="AB436" i="6"/>
  <c r="K436" i="6"/>
  <c r="J436" i="6"/>
  <c r="AC435" i="6"/>
  <c r="AB435" i="6"/>
  <c r="K435" i="6"/>
  <c r="J435" i="6"/>
  <c r="AC434" i="6"/>
  <c r="AB434" i="6"/>
  <c r="K434" i="6"/>
  <c r="J434" i="6"/>
  <c r="AC433" i="6"/>
  <c r="AB433" i="6"/>
  <c r="K433" i="6"/>
  <c r="J433" i="6"/>
  <c r="AC432" i="6"/>
  <c r="AB432" i="6"/>
  <c r="K432" i="6"/>
  <c r="J432" i="6"/>
  <c r="AC431" i="6"/>
  <c r="AB431" i="6"/>
  <c r="K431" i="6"/>
  <c r="J431" i="6"/>
  <c r="AC430" i="6"/>
  <c r="AB430" i="6"/>
  <c r="K430" i="6"/>
  <c r="J430" i="6"/>
  <c r="AC429" i="6"/>
  <c r="AB429" i="6"/>
  <c r="K429" i="6"/>
  <c r="J429" i="6"/>
  <c r="AC428" i="6"/>
  <c r="AB428" i="6"/>
  <c r="K428" i="6"/>
  <c r="J428" i="6"/>
  <c r="AC427" i="6"/>
  <c r="AB427" i="6"/>
  <c r="K427" i="6"/>
  <c r="J427" i="6"/>
  <c r="AC426" i="6"/>
  <c r="AB426" i="6"/>
  <c r="K426" i="6"/>
  <c r="J426" i="6"/>
  <c r="AY425" i="6"/>
  <c r="AX425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AE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AC424" i="6"/>
  <c r="AB424" i="6"/>
  <c r="K424" i="6"/>
  <c r="J424" i="6"/>
  <c r="AC423" i="6"/>
  <c r="AB423" i="6"/>
  <c r="K423" i="6"/>
  <c r="J423" i="6"/>
  <c r="AC422" i="6"/>
  <c r="AB422" i="6"/>
  <c r="K422" i="6"/>
  <c r="J422" i="6"/>
  <c r="AC421" i="6"/>
  <c r="AB421" i="6"/>
  <c r="K421" i="6"/>
  <c r="J421" i="6"/>
  <c r="AC420" i="6"/>
  <c r="AB420" i="6"/>
  <c r="K420" i="6"/>
  <c r="J420" i="6"/>
  <c r="AC419" i="6"/>
  <c r="AB419" i="6"/>
  <c r="K419" i="6"/>
  <c r="J419" i="6"/>
  <c r="AC418" i="6"/>
  <c r="AB418" i="6"/>
  <c r="K418" i="6"/>
  <c r="J418" i="6"/>
  <c r="AC417" i="6"/>
  <c r="AB417" i="6"/>
  <c r="K417" i="6"/>
  <c r="J417" i="6"/>
  <c r="AC416" i="6"/>
  <c r="AB416" i="6"/>
  <c r="K416" i="6"/>
  <c r="J416" i="6"/>
  <c r="J413" i="6" s="1"/>
  <c r="AC415" i="6"/>
  <c r="AB415" i="6"/>
  <c r="K415" i="6"/>
  <c r="J415" i="6"/>
  <c r="AC414" i="6"/>
  <c r="AB414" i="6"/>
  <c r="K414" i="6"/>
  <c r="J414" i="6"/>
  <c r="AY413" i="6"/>
  <c r="AX413" i="6"/>
  <c r="AW413" i="6"/>
  <c r="AV413" i="6"/>
  <c r="AU413" i="6"/>
  <c r="AT413" i="6"/>
  <c r="AS413" i="6"/>
  <c r="AR413" i="6"/>
  <c r="AQ413" i="6"/>
  <c r="AP413" i="6"/>
  <c r="AO413" i="6"/>
  <c r="AN413" i="6"/>
  <c r="AM413" i="6"/>
  <c r="AL413" i="6"/>
  <c r="AK413" i="6"/>
  <c r="AJ413" i="6"/>
  <c r="AI413" i="6"/>
  <c r="AH413" i="6"/>
  <c r="AG413" i="6"/>
  <c r="AF413" i="6"/>
  <c r="AE413" i="6"/>
  <c r="AB413" i="6"/>
  <c r="AA413" i="6"/>
  <c r="Z413" i="6"/>
  <c r="Y413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AC412" i="6"/>
  <c r="AB412" i="6"/>
  <c r="K412" i="6"/>
  <c r="J412" i="6"/>
  <c r="AC411" i="6"/>
  <c r="AB411" i="6"/>
  <c r="K411" i="6"/>
  <c r="J411" i="6"/>
  <c r="AC410" i="6"/>
  <c r="AB410" i="6"/>
  <c r="K410" i="6"/>
  <c r="J410" i="6"/>
  <c r="AC409" i="6"/>
  <c r="AB409" i="6"/>
  <c r="K409" i="6"/>
  <c r="J409" i="6"/>
  <c r="AC408" i="6"/>
  <c r="AB408" i="6"/>
  <c r="K408" i="6"/>
  <c r="J408" i="6"/>
  <c r="AC407" i="6"/>
  <c r="AB407" i="6"/>
  <c r="K407" i="6"/>
  <c r="J407" i="6"/>
  <c r="AC406" i="6"/>
  <c r="AB406" i="6"/>
  <c r="K406" i="6"/>
  <c r="J406" i="6"/>
  <c r="AC405" i="6"/>
  <c r="AB405" i="6"/>
  <c r="K405" i="6"/>
  <c r="J405" i="6"/>
  <c r="AC404" i="6"/>
  <c r="AB404" i="6"/>
  <c r="K404" i="6"/>
  <c r="J404" i="6"/>
  <c r="AC403" i="6"/>
  <c r="AB403" i="6"/>
  <c r="K403" i="6"/>
  <c r="J403" i="6"/>
  <c r="AC402" i="6"/>
  <c r="AB402" i="6"/>
  <c r="K402" i="6"/>
  <c r="J402" i="6"/>
  <c r="AC401" i="6"/>
  <c r="AB401" i="6"/>
  <c r="K401" i="6"/>
  <c r="J401" i="6"/>
  <c r="AC400" i="6"/>
  <c r="AB400" i="6"/>
  <c r="K400" i="6"/>
  <c r="J400" i="6"/>
  <c r="AC399" i="6"/>
  <c r="AB399" i="6"/>
  <c r="K399" i="6"/>
  <c r="J399" i="6"/>
  <c r="AY398" i="6"/>
  <c r="AX398" i="6"/>
  <c r="AW398" i="6"/>
  <c r="AV398" i="6"/>
  <c r="AU398" i="6"/>
  <c r="AT398" i="6"/>
  <c r="AS398" i="6"/>
  <c r="AR398" i="6"/>
  <c r="AQ398" i="6"/>
  <c r="AP398" i="6"/>
  <c r="AO398" i="6"/>
  <c r="AN398" i="6"/>
  <c r="AM398" i="6"/>
  <c r="AL398" i="6"/>
  <c r="AK398" i="6"/>
  <c r="AJ398" i="6"/>
  <c r="AI398" i="6"/>
  <c r="AH398" i="6"/>
  <c r="AG398" i="6"/>
  <c r="AF398" i="6"/>
  <c r="AE398" i="6"/>
  <c r="AB398" i="6"/>
  <c r="AA398" i="6"/>
  <c r="Z398" i="6"/>
  <c r="Y398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AB397" i="6"/>
  <c r="AB396" i="6"/>
  <c r="AB395" i="6"/>
  <c r="AC394" i="6"/>
  <c r="AB394" i="6"/>
  <c r="K394" i="6"/>
  <c r="J394" i="6"/>
  <c r="AC393" i="6"/>
  <c r="AB393" i="6"/>
  <c r="K393" i="6"/>
  <c r="J393" i="6"/>
  <c r="AC392" i="6"/>
  <c r="AB392" i="6"/>
  <c r="K392" i="6"/>
  <c r="J392" i="6"/>
  <c r="AC391" i="6"/>
  <c r="AB391" i="6"/>
  <c r="K391" i="6"/>
  <c r="K389" i="6" s="1"/>
  <c r="J391" i="6"/>
  <c r="AC390" i="6"/>
  <c r="AB390" i="6"/>
  <c r="K390" i="6"/>
  <c r="J390" i="6"/>
  <c r="AY389" i="6"/>
  <c r="AX389" i="6"/>
  <c r="AW389" i="6"/>
  <c r="AV389" i="6"/>
  <c r="AU389" i="6"/>
  <c r="AT389" i="6"/>
  <c r="AS389" i="6"/>
  <c r="AR389" i="6"/>
  <c r="AQ389" i="6"/>
  <c r="AP389" i="6"/>
  <c r="AO389" i="6"/>
  <c r="AN389" i="6"/>
  <c r="AM389" i="6"/>
  <c r="AL389" i="6"/>
  <c r="AK389" i="6"/>
  <c r="AJ389" i="6"/>
  <c r="AI389" i="6"/>
  <c r="AH389" i="6"/>
  <c r="AG389" i="6"/>
  <c r="AF389" i="6"/>
  <c r="AE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AC388" i="6"/>
  <c r="AB388" i="6"/>
  <c r="K388" i="6"/>
  <c r="J388" i="6"/>
  <c r="AC387" i="6"/>
  <c r="AB387" i="6"/>
  <c r="K387" i="6"/>
  <c r="J387" i="6"/>
  <c r="AC386" i="6"/>
  <c r="AB386" i="6"/>
  <c r="K386" i="6"/>
  <c r="J386" i="6"/>
  <c r="AY385" i="6"/>
  <c r="AX385" i="6"/>
  <c r="AW385" i="6"/>
  <c r="AV385" i="6"/>
  <c r="AU385" i="6"/>
  <c r="AT385" i="6"/>
  <c r="AS385" i="6"/>
  <c r="AR385" i="6"/>
  <c r="AQ385" i="6"/>
  <c r="AP385" i="6"/>
  <c r="AO385" i="6"/>
  <c r="AN385" i="6"/>
  <c r="AM385" i="6"/>
  <c r="AL385" i="6"/>
  <c r="AK385" i="6"/>
  <c r="AJ385" i="6"/>
  <c r="AI385" i="6"/>
  <c r="AH385" i="6"/>
  <c r="AG385" i="6"/>
  <c r="AF385" i="6"/>
  <c r="AE385" i="6"/>
  <c r="AB385" i="6"/>
  <c r="AA385" i="6"/>
  <c r="Z385" i="6"/>
  <c r="Y385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AC384" i="6"/>
  <c r="AB384" i="6"/>
  <c r="K384" i="6"/>
  <c r="J384" i="6"/>
  <c r="AC383" i="6"/>
  <c r="AB383" i="6"/>
  <c r="K383" i="6"/>
  <c r="J383" i="6"/>
  <c r="J382" i="6" s="1"/>
  <c r="AY382" i="6"/>
  <c r="AX382" i="6"/>
  <c r="AW382" i="6"/>
  <c r="AV382" i="6"/>
  <c r="AU382" i="6"/>
  <c r="AT382" i="6"/>
  <c r="AS382" i="6"/>
  <c r="AR382" i="6"/>
  <c r="AQ382" i="6"/>
  <c r="AP382" i="6"/>
  <c r="AO382" i="6"/>
  <c r="AN382" i="6"/>
  <c r="AM382" i="6"/>
  <c r="AL382" i="6"/>
  <c r="AK382" i="6"/>
  <c r="AJ382" i="6"/>
  <c r="AI382" i="6"/>
  <c r="AH382" i="6"/>
  <c r="AG382" i="6"/>
  <c r="AF382" i="6"/>
  <c r="AE382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AC381" i="6"/>
  <c r="AB381" i="6"/>
  <c r="K381" i="6"/>
  <c r="J381" i="6"/>
  <c r="AC380" i="6"/>
  <c r="AB380" i="6"/>
  <c r="K380" i="6"/>
  <c r="J380" i="6"/>
  <c r="AC379" i="6"/>
  <c r="AB379" i="6"/>
  <c r="K379" i="6"/>
  <c r="J379" i="6"/>
  <c r="AC378" i="6"/>
  <c r="AB378" i="6"/>
  <c r="K378" i="6"/>
  <c r="J378" i="6"/>
  <c r="AY377" i="6"/>
  <c r="AX377" i="6"/>
  <c r="AW377" i="6"/>
  <c r="AV377" i="6"/>
  <c r="AU377" i="6"/>
  <c r="AT377" i="6"/>
  <c r="AS377" i="6"/>
  <c r="AR377" i="6"/>
  <c r="AQ377" i="6"/>
  <c r="AP377" i="6"/>
  <c r="AO377" i="6"/>
  <c r="AN377" i="6"/>
  <c r="AM377" i="6"/>
  <c r="AL377" i="6"/>
  <c r="AK377" i="6"/>
  <c r="AJ377" i="6"/>
  <c r="AI377" i="6"/>
  <c r="AH377" i="6"/>
  <c r="AG377" i="6"/>
  <c r="AF377" i="6"/>
  <c r="AE377" i="6"/>
  <c r="AB377" i="6"/>
  <c r="AA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AC376" i="6"/>
  <c r="AB376" i="6"/>
  <c r="K376" i="6"/>
  <c r="J376" i="6"/>
  <c r="AC375" i="6"/>
  <c r="AB375" i="6"/>
  <c r="K375" i="6"/>
  <c r="J375" i="6"/>
  <c r="AC374" i="6"/>
  <c r="AB374" i="6"/>
  <c r="K374" i="6"/>
  <c r="J374" i="6"/>
  <c r="AC373" i="6"/>
  <c r="AB373" i="6"/>
  <c r="K373" i="6"/>
  <c r="J373" i="6"/>
  <c r="AC372" i="6"/>
  <c r="AB372" i="6"/>
  <c r="K372" i="6"/>
  <c r="J372" i="6"/>
  <c r="AY371" i="6"/>
  <c r="AX371" i="6"/>
  <c r="AW371" i="6"/>
  <c r="AV371" i="6"/>
  <c r="AU371" i="6"/>
  <c r="AT371" i="6"/>
  <c r="AS371" i="6"/>
  <c r="AR371" i="6"/>
  <c r="AQ371" i="6"/>
  <c r="AP371" i="6"/>
  <c r="AO371" i="6"/>
  <c r="AN371" i="6"/>
  <c r="AM371" i="6"/>
  <c r="AL371" i="6"/>
  <c r="AK371" i="6"/>
  <c r="AJ371" i="6"/>
  <c r="AI371" i="6"/>
  <c r="AH371" i="6"/>
  <c r="AG371" i="6"/>
  <c r="AF371" i="6"/>
  <c r="AE371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AC370" i="6"/>
  <c r="AB370" i="6"/>
  <c r="K370" i="6"/>
  <c r="J370" i="6"/>
  <c r="AC369" i="6"/>
  <c r="AB369" i="6"/>
  <c r="K369" i="6"/>
  <c r="J369" i="6"/>
  <c r="AC368" i="6"/>
  <c r="AB368" i="6"/>
  <c r="K368" i="6"/>
  <c r="J368" i="6"/>
  <c r="AC367" i="6"/>
  <c r="AB367" i="6"/>
  <c r="K367" i="6"/>
  <c r="J367" i="6"/>
  <c r="AC366" i="6"/>
  <c r="AB366" i="6"/>
  <c r="K366" i="6"/>
  <c r="J366" i="6"/>
  <c r="AC365" i="6"/>
  <c r="AB365" i="6"/>
  <c r="K365" i="6"/>
  <c r="J365" i="6"/>
  <c r="AC364" i="6"/>
  <c r="AB364" i="6"/>
  <c r="K364" i="6"/>
  <c r="J364" i="6"/>
  <c r="AY363" i="6"/>
  <c r="AX363" i="6"/>
  <c r="AW363" i="6"/>
  <c r="AV363" i="6"/>
  <c r="AU363" i="6"/>
  <c r="AT363" i="6"/>
  <c r="AS363" i="6"/>
  <c r="AR363" i="6"/>
  <c r="AQ363" i="6"/>
  <c r="AP363" i="6"/>
  <c r="AO363" i="6"/>
  <c r="AN363" i="6"/>
  <c r="AM363" i="6"/>
  <c r="AL363" i="6"/>
  <c r="AK363" i="6"/>
  <c r="AJ363" i="6"/>
  <c r="AI363" i="6"/>
  <c r="AH363" i="6"/>
  <c r="AG363" i="6"/>
  <c r="AF363" i="6"/>
  <c r="AE363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AC362" i="6"/>
  <c r="AB362" i="6"/>
  <c r="K362" i="6"/>
  <c r="J362" i="6"/>
  <c r="AC361" i="6"/>
  <c r="AB361" i="6"/>
  <c r="K361" i="6"/>
  <c r="J361" i="6"/>
  <c r="AC360" i="6"/>
  <c r="AB360" i="6"/>
  <c r="K360" i="6"/>
  <c r="J360" i="6"/>
  <c r="AC359" i="6"/>
  <c r="AB359" i="6"/>
  <c r="K359" i="6"/>
  <c r="J359" i="6"/>
  <c r="AY358" i="6"/>
  <c r="AX358" i="6"/>
  <c r="AW358" i="6"/>
  <c r="AV358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I358" i="6"/>
  <c r="AH358" i="6"/>
  <c r="AG358" i="6"/>
  <c r="AF358" i="6"/>
  <c r="AE358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AC357" i="6"/>
  <c r="AB357" i="6"/>
  <c r="K357" i="6"/>
  <c r="J357" i="6"/>
  <c r="AC356" i="6"/>
  <c r="AB356" i="6"/>
  <c r="K356" i="6"/>
  <c r="J356" i="6"/>
  <c r="AC355" i="6"/>
  <c r="AB355" i="6"/>
  <c r="K355" i="6"/>
  <c r="J355" i="6"/>
  <c r="AC354" i="6"/>
  <c r="AB354" i="6"/>
  <c r="K354" i="6"/>
  <c r="J354" i="6"/>
  <c r="AC353" i="6"/>
  <c r="AB353" i="6"/>
  <c r="K353" i="6"/>
  <c r="J353" i="6"/>
  <c r="AC352" i="6"/>
  <c r="AB352" i="6"/>
  <c r="K352" i="6"/>
  <c r="J352" i="6"/>
  <c r="AC351" i="6"/>
  <c r="AB351" i="6"/>
  <c r="K351" i="6"/>
  <c r="J351" i="6"/>
  <c r="AC350" i="6"/>
  <c r="AB350" i="6"/>
  <c r="K350" i="6"/>
  <c r="J350" i="6"/>
  <c r="AC349" i="6"/>
  <c r="AB349" i="6"/>
  <c r="K349" i="6"/>
  <c r="J349" i="6"/>
  <c r="AY348" i="6"/>
  <c r="AX348" i="6"/>
  <c r="AW348" i="6"/>
  <c r="AV348" i="6"/>
  <c r="AU348" i="6"/>
  <c r="AT348" i="6"/>
  <c r="AS348" i="6"/>
  <c r="AR348" i="6"/>
  <c r="AQ348" i="6"/>
  <c r="AP348" i="6"/>
  <c r="AO348" i="6"/>
  <c r="AN348" i="6"/>
  <c r="AM348" i="6"/>
  <c r="AL348" i="6"/>
  <c r="AK348" i="6"/>
  <c r="AJ348" i="6"/>
  <c r="AI348" i="6"/>
  <c r="AH348" i="6"/>
  <c r="AG348" i="6"/>
  <c r="AF348" i="6"/>
  <c r="AE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AC347" i="6"/>
  <c r="AB347" i="6"/>
  <c r="K347" i="6"/>
  <c r="J347" i="6"/>
  <c r="AC346" i="6"/>
  <c r="AB346" i="6"/>
  <c r="K346" i="6"/>
  <c r="J346" i="6"/>
  <c r="AC345" i="6"/>
  <c r="AB345" i="6"/>
  <c r="K345" i="6"/>
  <c r="J345" i="6"/>
  <c r="AC344" i="6"/>
  <c r="AB344" i="6"/>
  <c r="K344" i="6"/>
  <c r="J344" i="6"/>
  <c r="AC343" i="6"/>
  <c r="AB343" i="6"/>
  <c r="K343" i="6"/>
  <c r="K341" i="6" s="1"/>
  <c r="J343" i="6"/>
  <c r="AC342" i="6"/>
  <c r="AB342" i="6"/>
  <c r="K342" i="6"/>
  <c r="J342" i="6"/>
  <c r="AY341" i="6"/>
  <c r="AX341" i="6"/>
  <c r="AW341" i="6"/>
  <c r="AV341" i="6"/>
  <c r="AU341" i="6"/>
  <c r="AT341" i="6"/>
  <c r="AS341" i="6"/>
  <c r="AR341" i="6"/>
  <c r="AQ341" i="6"/>
  <c r="AP341" i="6"/>
  <c r="AO341" i="6"/>
  <c r="AN341" i="6"/>
  <c r="AM341" i="6"/>
  <c r="AL341" i="6"/>
  <c r="AK341" i="6"/>
  <c r="AJ341" i="6"/>
  <c r="AI341" i="6"/>
  <c r="AH341" i="6"/>
  <c r="AG341" i="6"/>
  <c r="AF341" i="6"/>
  <c r="AE341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AC340" i="6"/>
  <c r="AB340" i="6"/>
  <c r="K340" i="6"/>
  <c r="J340" i="6"/>
  <c r="AC339" i="6"/>
  <c r="AB339" i="6"/>
  <c r="K339" i="6"/>
  <c r="J339" i="6"/>
  <c r="AC338" i="6"/>
  <c r="AB338" i="6"/>
  <c r="K338" i="6"/>
  <c r="J338" i="6"/>
  <c r="AY337" i="6"/>
  <c r="AX337" i="6"/>
  <c r="AW337" i="6"/>
  <c r="AV337" i="6"/>
  <c r="AU337" i="6"/>
  <c r="AT337" i="6"/>
  <c r="AS337" i="6"/>
  <c r="AR337" i="6"/>
  <c r="AQ337" i="6"/>
  <c r="AP337" i="6"/>
  <c r="AO337" i="6"/>
  <c r="AN337" i="6"/>
  <c r="AM337" i="6"/>
  <c r="AL337" i="6"/>
  <c r="AK337" i="6"/>
  <c r="AJ337" i="6"/>
  <c r="AI337" i="6"/>
  <c r="AH337" i="6"/>
  <c r="AG337" i="6"/>
  <c r="AF337" i="6"/>
  <c r="AE337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AC336" i="6"/>
  <c r="AB336" i="6"/>
  <c r="K336" i="6"/>
  <c r="J336" i="6"/>
  <c r="T336" i="6" s="1"/>
  <c r="AC335" i="6"/>
  <c r="AB335" i="6"/>
  <c r="K335" i="6"/>
  <c r="J335" i="6"/>
  <c r="AC334" i="6"/>
  <c r="AB334" i="6"/>
  <c r="K334" i="6"/>
  <c r="J334" i="6"/>
  <c r="T334" i="6" s="1"/>
  <c r="AC333" i="6"/>
  <c r="AB333" i="6"/>
  <c r="K333" i="6"/>
  <c r="J333" i="6"/>
  <c r="T333" i="6" s="1"/>
  <c r="AC332" i="6"/>
  <c r="AB332" i="6"/>
  <c r="K332" i="6"/>
  <c r="J332" i="6"/>
  <c r="T332" i="6" s="1"/>
  <c r="AC331" i="6"/>
  <c r="AB331" i="6"/>
  <c r="K331" i="6"/>
  <c r="J331" i="6"/>
  <c r="AY330" i="6"/>
  <c r="AX330" i="6"/>
  <c r="AW330" i="6"/>
  <c r="AV330" i="6"/>
  <c r="AU330" i="6"/>
  <c r="AT330" i="6"/>
  <c r="AS330" i="6"/>
  <c r="AR330" i="6"/>
  <c r="AQ330" i="6"/>
  <c r="AP330" i="6"/>
  <c r="AO330" i="6"/>
  <c r="AN330" i="6"/>
  <c r="AM330" i="6"/>
  <c r="AL330" i="6"/>
  <c r="AK330" i="6"/>
  <c r="AJ330" i="6"/>
  <c r="AI330" i="6"/>
  <c r="AH330" i="6"/>
  <c r="AG330" i="6"/>
  <c r="AF330" i="6"/>
  <c r="AE330" i="6"/>
  <c r="AB330" i="6"/>
  <c r="AA330" i="6"/>
  <c r="Z330" i="6"/>
  <c r="Y330" i="6"/>
  <c r="X330" i="6"/>
  <c r="W330" i="6"/>
  <c r="V330" i="6"/>
  <c r="U330" i="6"/>
  <c r="S330" i="6"/>
  <c r="R330" i="6"/>
  <c r="Q330" i="6"/>
  <c r="P330" i="6"/>
  <c r="O330" i="6"/>
  <c r="N330" i="6"/>
  <c r="M330" i="6"/>
  <c r="L330" i="6"/>
  <c r="AC329" i="6"/>
  <c r="AB329" i="6"/>
  <c r="K329" i="6"/>
  <c r="J329" i="6"/>
  <c r="AC328" i="6"/>
  <c r="AB328" i="6"/>
  <c r="K328" i="6"/>
  <c r="J328" i="6"/>
  <c r="AC327" i="6"/>
  <c r="AB327" i="6"/>
  <c r="K327" i="6"/>
  <c r="J327" i="6"/>
  <c r="AC326" i="6"/>
  <c r="AB326" i="6"/>
  <c r="K326" i="6"/>
  <c r="J326" i="6"/>
  <c r="AC325" i="6"/>
  <c r="AB325" i="6"/>
  <c r="K325" i="6"/>
  <c r="J325" i="6"/>
  <c r="AC324" i="6"/>
  <c r="AB324" i="6"/>
  <c r="K324" i="6"/>
  <c r="J324" i="6"/>
  <c r="AC323" i="6"/>
  <c r="AB323" i="6"/>
  <c r="K323" i="6"/>
  <c r="J323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AC321" i="6"/>
  <c r="AB321" i="6"/>
  <c r="K321" i="6"/>
  <c r="J321" i="6"/>
  <c r="AC320" i="6"/>
  <c r="AB320" i="6"/>
  <c r="K320" i="6"/>
  <c r="J320" i="6"/>
  <c r="AC319" i="6"/>
  <c r="AB319" i="6"/>
  <c r="K319" i="6"/>
  <c r="K317" i="6" s="1"/>
  <c r="J319" i="6"/>
  <c r="AC318" i="6"/>
  <c r="AB318" i="6"/>
  <c r="K318" i="6"/>
  <c r="J318" i="6"/>
  <c r="AY317" i="6"/>
  <c r="AX317" i="6"/>
  <c r="AW317" i="6"/>
  <c r="AV317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I317" i="6"/>
  <c r="AH317" i="6"/>
  <c r="AG317" i="6"/>
  <c r="AF317" i="6"/>
  <c r="AE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AC316" i="6"/>
  <c r="AB316" i="6"/>
  <c r="K316" i="6"/>
  <c r="J316" i="6"/>
  <c r="AC315" i="6"/>
  <c r="AB315" i="6"/>
  <c r="K315" i="6"/>
  <c r="J315" i="6"/>
  <c r="AC314" i="6"/>
  <c r="AB314" i="6"/>
  <c r="K314" i="6"/>
  <c r="J314" i="6"/>
  <c r="AC313" i="6"/>
  <c r="AB313" i="6"/>
  <c r="K313" i="6"/>
  <c r="J313" i="6"/>
  <c r="AC312" i="6"/>
  <c r="AB312" i="6"/>
  <c r="K312" i="6"/>
  <c r="J312" i="6"/>
  <c r="AC311" i="6"/>
  <c r="AB311" i="6"/>
  <c r="K311" i="6"/>
  <c r="J311" i="6"/>
  <c r="AC310" i="6"/>
  <c r="AB310" i="6"/>
  <c r="K310" i="6"/>
  <c r="J310" i="6"/>
  <c r="J309" i="6" s="1"/>
  <c r="AY309" i="6"/>
  <c r="AX309" i="6"/>
  <c r="AW309" i="6"/>
  <c r="AV309" i="6"/>
  <c r="AU309" i="6"/>
  <c r="AT309" i="6"/>
  <c r="AS309" i="6"/>
  <c r="AR309" i="6"/>
  <c r="AQ309" i="6"/>
  <c r="AP309" i="6"/>
  <c r="AO309" i="6"/>
  <c r="AN309" i="6"/>
  <c r="AM309" i="6"/>
  <c r="AL309" i="6"/>
  <c r="AK309" i="6"/>
  <c r="AJ309" i="6"/>
  <c r="AI309" i="6"/>
  <c r="AH309" i="6"/>
  <c r="AG309" i="6"/>
  <c r="AF309" i="6"/>
  <c r="AE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AC308" i="6"/>
  <c r="AB308" i="6"/>
  <c r="K308" i="6"/>
  <c r="J308" i="6"/>
  <c r="AC307" i="6"/>
  <c r="AB307" i="6"/>
  <c r="K307" i="6"/>
  <c r="J307" i="6"/>
  <c r="AC306" i="6"/>
  <c r="AB306" i="6"/>
  <c r="K306" i="6"/>
  <c r="J306" i="6"/>
  <c r="AC305" i="6"/>
  <c r="AB305" i="6"/>
  <c r="K305" i="6"/>
  <c r="J305" i="6"/>
  <c r="AC304" i="6"/>
  <c r="AB304" i="6"/>
  <c r="K304" i="6"/>
  <c r="J304" i="6"/>
  <c r="AY303" i="6"/>
  <c r="AX303" i="6"/>
  <c r="AW303" i="6"/>
  <c r="AV303" i="6"/>
  <c r="AU303" i="6"/>
  <c r="AT303" i="6"/>
  <c r="AS303" i="6"/>
  <c r="AR303" i="6"/>
  <c r="AQ303" i="6"/>
  <c r="AP303" i="6"/>
  <c r="AO303" i="6"/>
  <c r="AN303" i="6"/>
  <c r="AM303" i="6"/>
  <c r="AL303" i="6"/>
  <c r="AK303" i="6"/>
  <c r="AJ303" i="6"/>
  <c r="AI303" i="6"/>
  <c r="AH303" i="6"/>
  <c r="AG303" i="6"/>
  <c r="AF303" i="6"/>
  <c r="AE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AC302" i="6"/>
  <c r="AB302" i="6"/>
  <c r="K302" i="6"/>
  <c r="J302" i="6"/>
  <c r="AC301" i="6"/>
  <c r="AB301" i="6"/>
  <c r="K301" i="6"/>
  <c r="J301" i="6"/>
  <c r="AC300" i="6"/>
  <c r="AB300" i="6"/>
  <c r="K300" i="6"/>
  <c r="J300" i="6"/>
  <c r="AC299" i="6"/>
  <c r="AB299" i="6"/>
  <c r="K299" i="6"/>
  <c r="J299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AC297" i="6"/>
  <c r="AB297" i="6"/>
  <c r="K297" i="6"/>
  <c r="J297" i="6"/>
  <c r="AC296" i="6"/>
  <c r="AB296" i="6"/>
  <c r="K296" i="6"/>
  <c r="J296" i="6"/>
  <c r="AC295" i="6"/>
  <c r="AB295" i="6"/>
  <c r="K295" i="6"/>
  <c r="J295" i="6"/>
  <c r="AC294" i="6"/>
  <c r="AB294" i="6"/>
  <c r="K294" i="6"/>
  <c r="J294" i="6"/>
  <c r="AC293" i="6"/>
  <c r="AB293" i="6"/>
  <c r="K293" i="6"/>
  <c r="J293" i="6"/>
  <c r="AC292" i="6"/>
  <c r="AB292" i="6"/>
  <c r="K292" i="6"/>
  <c r="J292" i="6"/>
  <c r="AC291" i="6"/>
  <c r="AB291" i="6"/>
  <c r="K291" i="6"/>
  <c r="K290" i="6" s="1"/>
  <c r="J291" i="6"/>
  <c r="J290" i="6" s="1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AC289" i="6"/>
  <c r="AB289" i="6"/>
  <c r="K289" i="6"/>
  <c r="K287" i="6" s="1"/>
  <c r="J289" i="6"/>
  <c r="AC288" i="6"/>
  <c r="AB288" i="6"/>
  <c r="K288" i="6"/>
  <c r="J288" i="6"/>
  <c r="J287" i="6" s="1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AC286" i="6"/>
  <c r="AB286" i="6"/>
  <c r="K286" i="6"/>
  <c r="J286" i="6"/>
  <c r="AC285" i="6"/>
  <c r="AB285" i="6"/>
  <c r="K285" i="6"/>
  <c r="J285" i="6"/>
  <c r="AC284" i="6"/>
  <c r="AB284" i="6"/>
  <c r="K284" i="6"/>
  <c r="K283" i="6" s="1"/>
  <c r="J284" i="6"/>
  <c r="AY283" i="6"/>
  <c r="AX283" i="6"/>
  <c r="AW283" i="6"/>
  <c r="AV283" i="6"/>
  <c r="AU283" i="6"/>
  <c r="AT283" i="6"/>
  <c r="AS283" i="6"/>
  <c r="AR283" i="6"/>
  <c r="AQ283" i="6"/>
  <c r="AP283" i="6"/>
  <c r="AO283" i="6"/>
  <c r="AN283" i="6"/>
  <c r="AM283" i="6"/>
  <c r="AL283" i="6"/>
  <c r="AK283" i="6"/>
  <c r="AJ283" i="6"/>
  <c r="AI283" i="6"/>
  <c r="AH283" i="6"/>
  <c r="AG283" i="6"/>
  <c r="AF283" i="6"/>
  <c r="AE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AC282" i="6"/>
  <c r="AB282" i="6"/>
  <c r="K282" i="6"/>
  <c r="J282" i="6"/>
  <c r="R282" i="6" s="1"/>
  <c r="AC281" i="6"/>
  <c r="AB281" i="6"/>
  <c r="K281" i="6"/>
  <c r="J281" i="6"/>
  <c r="R281" i="6" s="1"/>
  <c r="AC280" i="6"/>
  <c r="AB280" i="6"/>
  <c r="K280" i="6"/>
  <c r="J280" i="6"/>
  <c r="AC279" i="6"/>
  <c r="AB279" i="6"/>
  <c r="K279" i="6"/>
  <c r="J279" i="6"/>
  <c r="R279" i="6" s="1"/>
  <c r="AC278" i="6"/>
  <c r="AB278" i="6"/>
  <c r="K278" i="6"/>
  <c r="J278" i="6"/>
  <c r="R278" i="6" s="1"/>
  <c r="AC277" i="6"/>
  <c r="AB277" i="6"/>
  <c r="K277" i="6"/>
  <c r="J277" i="6"/>
  <c r="AC276" i="6"/>
  <c r="AB276" i="6"/>
  <c r="K276" i="6"/>
  <c r="J276" i="6"/>
  <c r="R276" i="6" s="1"/>
  <c r="AC275" i="6"/>
  <c r="AB275" i="6"/>
  <c r="K275" i="6"/>
  <c r="J275" i="6"/>
  <c r="R275" i="6" s="1"/>
  <c r="AC274" i="6"/>
  <c r="AB274" i="6"/>
  <c r="K274" i="6"/>
  <c r="J274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B273" i="6"/>
  <c r="AA273" i="6"/>
  <c r="Z273" i="6"/>
  <c r="Y273" i="6"/>
  <c r="X273" i="6"/>
  <c r="W273" i="6"/>
  <c r="V273" i="6"/>
  <c r="U273" i="6"/>
  <c r="T273" i="6"/>
  <c r="S273" i="6"/>
  <c r="Q273" i="6"/>
  <c r="P273" i="6"/>
  <c r="O273" i="6"/>
  <c r="N273" i="6"/>
  <c r="M273" i="6"/>
  <c r="L273" i="6"/>
  <c r="AC272" i="6"/>
  <c r="AB272" i="6"/>
  <c r="K272" i="6"/>
  <c r="J272" i="6"/>
  <c r="AC271" i="6"/>
  <c r="AB271" i="6"/>
  <c r="K271" i="6"/>
  <c r="J271" i="6"/>
  <c r="AC270" i="6"/>
  <c r="AB270" i="6"/>
  <c r="K270" i="6"/>
  <c r="J270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AC268" i="6"/>
  <c r="AB268" i="6"/>
  <c r="K268" i="6"/>
  <c r="J268" i="6"/>
  <c r="AC267" i="6"/>
  <c r="AB267" i="6"/>
  <c r="K267" i="6"/>
  <c r="J267" i="6"/>
  <c r="AC266" i="6"/>
  <c r="AB266" i="6"/>
  <c r="K266" i="6"/>
  <c r="J266" i="6"/>
  <c r="AC265" i="6"/>
  <c r="AB265" i="6"/>
  <c r="K265" i="6"/>
  <c r="J265" i="6"/>
  <c r="AC264" i="6"/>
  <c r="AB264" i="6"/>
  <c r="K264" i="6"/>
  <c r="J264" i="6"/>
  <c r="AC263" i="6"/>
  <c r="AB263" i="6"/>
  <c r="K263" i="6"/>
  <c r="J263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AC261" i="6"/>
  <c r="AB261" i="6"/>
  <c r="K261" i="6"/>
  <c r="J261" i="6"/>
  <c r="AC260" i="6"/>
  <c r="AB260" i="6"/>
  <c r="K260" i="6"/>
  <c r="J260" i="6"/>
  <c r="AC259" i="6"/>
  <c r="AB259" i="6"/>
  <c r="K259" i="6"/>
  <c r="J259" i="6"/>
  <c r="AC258" i="6"/>
  <c r="AB258" i="6"/>
  <c r="K258" i="6"/>
  <c r="J258" i="6"/>
  <c r="AC257" i="6"/>
  <c r="AB257" i="6"/>
  <c r="K257" i="6"/>
  <c r="J257" i="6"/>
  <c r="AC256" i="6"/>
  <c r="AB256" i="6"/>
  <c r="K256" i="6"/>
  <c r="J256" i="6"/>
  <c r="AC255" i="6"/>
  <c r="AB255" i="6"/>
  <c r="K255" i="6"/>
  <c r="J255" i="6"/>
  <c r="AC254" i="6"/>
  <c r="AB254" i="6"/>
  <c r="K254" i="6"/>
  <c r="J254" i="6"/>
  <c r="AC253" i="6"/>
  <c r="AB253" i="6"/>
  <c r="K253" i="6"/>
  <c r="J253" i="6"/>
  <c r="AC252" i="6"/>
  <c r="AB252" i="6"/>
  <c r="K252" i="6"/>
  <c r="J252" i="6"/>
  <c r="AC251" i="6"/>
  <c r="AB251" i="6"/>
  <c r="K251" i="6"/>
  <c r="J251" i="6"/>
  <c r="AY250" i="6"/>
  <c r="AX250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AE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AB249" i="6"/>
  <c r="AC248" i="6"/>
  <c r="AB248" i="6"/>
  <c r="W248" i="6"/>
  <c r="W236" i="6" s="1"/>
  <c r="V248" i="6"/>
  <c r="V236" i="6" s="1"/>
  <c r="K248" i="6"/>
  <c r="J248" i="6"/>
  <c r="AC247" i="6"/>
  <c r="AB247" i="6"/>
  <c r="K247" i="6"/>
  <c r="J247" i="6"/>
  <c r="AC246" i="6"/>
  <c r="AB246" i="6"/>
  <c r="K246" i="6"/>
  <c r="J246" i="6"/>
  <c r="AC245" i="6"/>
  <c r="AB245" i="6"/>
  <c r="K245" i="6"/>
  <c r="J245" i="6"/>
  <c r="AC244" i="6"/>
  <c r="AB244" i="6"/>
  <c r="K244" i="6"/>
  <c r="J244" i="6"/>
  <c r="AC243" i="6"/>
  <c r="AB243" i="6"/>
  <c r="K243" i="6"/>
  <c r="J243" i="6"/>
  <c r="AC242" i="6"/>
  <c r="AB242" i="6"/>
  <c r="K242" i="6"/>
  <c r="J242" i="6"/>
  <c r="AC241" i="6"/>
  <c r="AB241" i="6"/>
  <c r="K241" i="6"/>
  <c r="J241" i="6"/>
  <c r="AC240" i="6"/>
  <c r="AB240" i="6"/>
  <c r="K240" i="6"/>
  <c r="J240" i="6"/>
  <c r="AC239" i="6"/>
  <c r="AB239" i="6"/>
  <c r="K239" i="6"/>
  <c r="J239" i="6"/>
  <c r="AC238" i="6"/>
  <c r="AB238" i="6"/>
  <c r="K238" i="6"/>
  <c r="K236" i="6" s="1"/>
  <c r="J238" i="6"/>
  <c r="AC237" i="6"/>
  <c r="AB237" i="6"/>
  <c r="K237" i="6"/>
  <c r="J237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B236" i="6"/>
  <c r="AA236" i="6"/>
  <c r="Z236" i="6"/>
  <c r="Y236" i="6"/>
  <c r="X236" i="6"/>
  <c r="U236" i="6"/>
  <c r="T236" i="6"/>
  <c r="S236" i="6"/>
  <c r="R236" i="6"/>
  <c r="Q236" i="6"/>
  <c r="P236" i="6"/>
  <c r="O236" i="6"/>
  <c r="N236" i="6"/>
  <c r="M236" i="6"/>
  <c r="L236" i="6"/>
  <c r="AC235" i="6"/>
  <c r="AB235" i="6"/>
  <c r="K235" i="6"/>
  <c r="J235" i="6"/>
  <c r="AC234" i="6"/>
  <c r="AB234" i="6"/>
  <c r="K234" i="6"/>
  <c r="J234" i="6"/>
  <c r="AC233" i="6"/>
  <c r="AB233" i="6"/>
  <c r="K233" i="6"/>
  <c r="J233" i="6"/>
  <c r="AC232" i="6"/>
  <c r="AB232" i="6"/>
  <c r="K232" i="6"/>
  <c r="J232" i="6"/>
  <c r="AC231" i="6"/>
  <c r="AB231" i="6"/>
  <c r="K231" i="6"/>
  <c r="J231" i="6"/>
  <c r="AC230" i="6"/>
  <c r="AB230" i="6"/>
  <c r="K230" i="6"/>
  <c r="J230" i="6"/>
  <c r="AC229" i="6"/>
  <c r="AB229" i="6"/>
  <c r="K229" i="6"/>
  <c r="J229" i="6"/>
  <c r="AC228" i="6"/>
  <c r="AB228" i="6"/>
  <c r="K228" i="6"/>
  <c r="J228" i="6"/>
  <c r="AC227" i="6"/>
  <c r="AB227" i="6"/>
  <c r="K227" i="6"/>
  <c r="J227" i="6"/>
  <c r="AC226" i="6"/>
  <c r="AB226" i="6"/>
  <c r="K226" i="6"/>
  <c r="J226" i="6"/>
  <c r="AC225" i="6"/>
  <c r="AB225" i="6"/>
  <c r="K225" i="6"/>
  <c r="J225" i="6"/>
  <c r="AC224" i="6"/>
  <c r="AB224" i="6"/>
  <c r="K224" i="6"/>
  <c r="J224" i="6"/>
  <c r="AC223" i="6"/>
  <c r="AB223" i="6"/>
  <c r="K223" i="6"/>
  <c r="J223" i="6"/>
  <c r="AC222" i="6"/>
  <c r="AB222" i="6"/>
  <c r="K222" i="6"/>
  <c r="J222" i="6"/>
  <c r="AC221" i="6"/>
  <c r="AB221" i="6"/>
  <c r="K221" i="6"/>
  <c r="K220" i="6" s="1"/>
  <c r="J221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AC219" i="6"/>
  <c r="AB219" i="6"/>
  <c r="K219" i="6"/>
  <c r="J219" i="6"/>
  <c r="AC218" i="6"/>
  <c r="AB218" i="6"/>
  <c r="K218" i="6"/>
  <c r="J218" i="6"/>
  <c r="AC217" i="6"/>
  <c r="AB217" i="6"/>
  <c r="K217" i="6"/>
  <c r="J217" i="6"/>
  <c r="AC216" i="6"/>
  <c r="AB216" i="6"/>
  <c r="K216" i="6"/>
  <c r="J216" i="6"/>
  <c r="AC215" i="6"/>
  <c r="AB215" i="6"/>
  <c r="K215" i="6"/>
  <c r="J215" i="6"/>
  <c r="AC214" i="6"/>
  <c r="AB214" i="6"/>
  <c r="K214" i="6"/>
  <c r="J214" i="6"/>
  <c r="AC213" i="6"/>
  <c r="AB213" i="6"/>
  <c r="K213" i="6"/>
  <c r="J213" i="6"/>
  <c r="AC212" i="6"/>
  <c r="AB212" i="6"/>
  <c r="K212" i="6"/>
  <c r="J212" i="6"/>
  <c r="AC211" i="6"/>
  <c r="AB211" i="6"/>
  <c r="K211" i="6"/>
  <c r="J211" i="6"/>
  <c r="AC210" i="6"/>
  <c r="AB210" i="6"/>
  <c r="K210" i="6"/>
  <c r="J210" i="6"/>
  <c r="AC209" i="6"/>
  <c r="AB209" i="6"/>
  <c r="K209" i="6"/>
  <c r="K206" i="6" s="1"/>
  <c r="J209" i="6"/>
  <c r="AC208" i="6"/>
  <c r="AB208" i="6"/>
  <c r="K208" i="6"/>
  <c r="J208" i="6"/>
  <c r="AC207" i="6"/>
  <c r="AB207" i="6"/>
  <c r="K207" i="6"/>
  <c r="J207" i="6"/>
  <c r="AY206" i="6"/>
  <c r="AX206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AI205" i="6"/>
  <c r="AH205" i="6"/>
  <c r="AG205" i="6"/>
  <c r="AF205" i="6"/>
  <c r="AE205" i="6"/>
  <c r="AC205" i="6"/>
  <c r="AB205" i="6"/>
  <c r="K205" i="6"/>
  <c r="J205" i="6"/>
  <c r="AI204" i="6"/>
  <c r="AH204" i="6"/>
  <c r="AG204" i="6"/>
  <c r="AF204" i="6"/>
  <c r="AE204" i="6"/>
  <c r="AC204" i="6"/>
  <c r="AB204" i="6"/>
  <c r="K204" i="6"/>
  <c r="J204" i="6"/>
  <c r="AI203" i="6"/>
  <c r="AH203" i="6"/>
  <c r="AG203" i="6"/>
  <c r="AF203" i="6"/>
  <c r="AE203" i="6"/>
  <c r="AC203" i="6"/>
  <c r="AB203" i="6"/>
  <c r="K203" i="6"/>
  <c r="J203" i="6"/>
  <c r="AF202" i="6"/>
  <c r="AE202" i="6"/>
  <c r="AC202" i="6"/>
  <c r="AB202" i="6"/>
  <c r="K202" i="6"/>
  <c r="J202" i="6"/>
  <c r="AI201" i="6"/>
  <c r="AH201" i="6"/>
  <c r="AG201" i="6"/>
  <c r="AF201" i="6"/>
  <c r="AE201" i="6"/>
  <c r="AC201" i="6"/>
  <c r="AB201" i="6"/>
  <c r="K201" i="6"/>
  <c r="J201" i="6"/>
  <c r="AI200" i="6"/>
  <c r="AH200" i="6"/>
  <c r="AG200" i="6"/>
  <c r="AF200" i="6"/>
  <c r="AE200" i="6"/>
  <c r="AC200" i="6"/>
  <c r="AB200" i="6"/>
  <c r="K200" i="6"/>
  <c r="J200" i="6"/>
  <c r="AI199" i="6"/>
  <c r="AH199" i="6"/>
  <c r="AG199" i="6"/>
  <c r="AF199" i="6"/>
  <c r="AE199" i="6"/>
  <c r="AC199" i="6"/>
  <c r="AB199" i="6"/>
  <c r="K199" i="6"/>
  <c r="J199" i="6"/>
  <c r="AI198" i="6"/>
  <c r="AH198" i="6"/>
  <c r="AG198" i="6"/>
  <c r="AF198" i="6"/>
  <c r="AE198" i="6"/>
  <c r="AC198" i="6"/>
  <c r="AB198" i="6"/>
  <c r="K198" i="6"/>
  <c r="J198" i="6"/>
  <c r="AI197" i="6"/>
  <c r="AH197" i="6"/>
  <c r="AG197" i="6"/>
  <c r="AF197" i="6"/>
  <c r="AE197" i="6"/>
  <c r="AC197" i="6"/>
  <c r="AB197" i="6"/>
  <c r="K197" i="6"/>
  <c r="J197" i="6"/>
  <c r="AI196" i="6"/>
  <c r="AH196" i="6"/>
  <c r="AG196" i="6"/>
  <c r="AF196" i="6"/>
  <c r="AE196" i="6"/>
  <c r="AC196" i="6"/>
  <c r="AB196" i="6"/>
  <c r="K196" i="6"/>
  <c r="J196" i="6"/>
  <c r="AI195" i="6"/>
  <c r="AH195" i="6"/>
  <c r="AG195" i="6"/>
  <c r="AF195" i="6"/>
  <c r="AE195" i="6"/>
  <c r="AC195" i="6"/>
  <c r="AB195" i="6"/>
  <c r="K195" i="6"/>
  <c r="J195" i="6"/>
  <c r="AI194" i="6"/>
  <c r="AH194" i="6"/>
  <c r="AG194" i="6"/>
  <c r="AF194" i="6"/>
  <c r="AE194" i="6"/>
  <c r="AC194" i="6"/>
  <c r="AB194" i="6"/>
  <c r="K194" i="6"/>
  <c r="J194" i="6"/>
  <c r="AI193" i="6"/>
  <c r="AH193" i="6"/>
  <c r="AG193" i="6"/>
  <c r="AF193" i="6"/>
  <c r="AE193" i="6"/>
  <c r="AC193" i="6"/>
  <c r="AB193" i="6"/>
  <c r="K193" i="6"/>
  <c r="K192" i="6" s="1"/>
  <c r="J193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AC191" i="6"/>
  <c r="AB191" i="6"/>
  <c r="K191" i="6"/>
  <c r="J191" i="6"/>
  <c r="AC190" i="6"/>
  <c r="AB190" i="6"/>
  <c r="K190" i="6"/>
  <c r="J190" i="6"/>
  <c r="AC189" i="6"/>
  <c r="AB189" i="6"/>
  <c r="K189" i="6"/>
  <c r="J189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AC187" i="6"/>
  <c r="AB187" i="6"/>
  <c r="K187" i="6"/>
  <c r="J187" i="6"/>
  <c r="AC186" i="6"/>
  <c r="AB186" i="6"/>
  <c r="K186" i="6"/>
  <c r="J186" i="6"/>
  <c r="AC185" i="6"/>
  <c r="AB185" i="6"/>
  <c r="K185" i="6"/>
  <c r="J185" i="6"/>
  <c r="AC184" i="6"/>
  <c r="AB184" i="6"/>
  <c r="K184" i="6"/>
  <c r="J184" i="6"/>
  <c r="AC183" i="6"/>
  <c r="AB183" i="6"/>
  <c r="K183" i="6"/>
  <c r="J183" i="6"/>
  <c r="AC182" i="6"/>
  <c r="AB182" i="6"/>
  <c r="K182" i="6"/>
  <c r="J182" i="6"/>
  <c r="AC181" i="6"/>
  <c r="AB181" i="6"/>
  <c r="K181" i="6"/>
  <c r="K179" i="6" s="1"/>
  <c r="J181" i="6"/>
  <c r="AC180" i="6"/>
  <c r="AB180" i="6"/>
  <c r="K180" i="6"/>
  <c r="J180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AC178" i="6"/>
  <c r="AB178" i="6"/>
  <c r="K178" i="6"/>
  <c r="J178" i="6"/>
  <c r="AC177" i="6"/>
  <c r="AB177" i="6"/>
  <c r="K177" i="6"/>
  <c r="J177" i="6"/>
  <c r="AC176" i="6"/>
  <c r="AB176" i="6"/>
  <c r="K176" i="6"/>
  <c r="J176" i="6"/>
  <c r="AC175" i="6"/>
  <c r="AB175" i="6"/>
  <c r="K175" i="6"/>
  <c r="J175" i="6"/>
  <c r="AC174" i="6"/>
  <c r="AB174" i="6"/>
  <c r="K174" i="6"/>
  <c r="J174" i="6"/>
  <c r="AC173" i="6"/>
  <c r="AB173" i="6"/>
  <c r="K173" i="6"/>
  <c r="J173" i="6"/>
  <c r="AC172" i="6"/>
  <c r="AB172" i="6"/>
  <c r="K172" i="6"/>
  <c r="J172" i="6"/>
  <c r="AC171" i="6"/>
  <c r="AB171" i="6"/>
  <c r="K171" i="6"/>
  <c r="J171" i="6"/>
  <c r="AY170" i="6"/>
  <c r="AX170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AC169" i="6"/>
  <c r="AB169" i="6"/>
  <c r="K169" i="6"/>
  <c r="J169" i="6"/>
  <c r="AC168" i="6"/>
  <c r="AB168" i="6"/>
  <c r="K168" i="6"/>
  <c r="J168" i="6"/>
  <c r="AC167" i="6"/>
  <c r="AB167" i="6"/>
  <c r="K167" i="6"/>
  <c r="J167" i="6"/>
  <c r="AC166" i="6"/>
  <c r="AB166" i="6"/>
  <c r="K166" i="6"/>
  <c r="J166" i="6"/>
  <c r="AC165" i="6"/>
  <c r="AB165" i="6"/>
  <c r="K165" i="6"/>
  <c r="J165" i="6"/>
  <c r="AC164" i="6"/>
  <c r="AB164" i="6"/>
  <c r="K164" i="6"/>
  <c r="J164" i="6"/>
  <c r="AC163" i="6"/>
  <c r="AB163" i="6"/>
  <c r="K163" i="6"/>
  <c r="J163" i="6"/>
  <c r="AC162" i="6"/>
  <c r="AB162" i="6"/>
  <c r="K162" i="6"/>
  <c r="J162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AC160" i="6"/>
  <c r="AB160" i="6"/>
  <c r="K160" i="6"/>
  <c r="J160" i="6"/>
  <c r="AC159" i="6"/>
  <c r="AB159" i="6"/>
  <c r="K159" i="6"/>
  <c r="J159" i="6"/>
  <c r="AC158" i="6"/>
  <c r="AB158" i="6"/>
  <c r="K158" i="6"/>
  <c r="J158" i="6"/>
  <c r="AC157" i="6"/>
  <c r="AB157" i="6"/>
  <c r="K157" i="6"/>
  <c r="J157" i="6"/>
  <c r="AC156" i="6"/>
  <c r="AB156" i="6"/>
  <c r="K156" i="6"/>
  <c r="J156" i="6"/>
  <c r="AC155" i="6"/>
  <c r="AB155" i="6"/>
  <c r="K155" i="6"/>
  <c r="K154" i="6" s="1"/>
  <c r="J155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AC153" i="6"/>
  <c r="AB153" i="6"/>
  <c r="K153" i="6"/>
  <c r="J153" i="6"/>
  <c r="AC152" i="6"/>
  <c r="AB152" i="6"/>
  <c r="K152" i="6"/>
  <c r="J152" i="6"/>
  <c r="AC151" i="6"/>
  <c r="AB151" i="6"/>
  <c r="K151" i="6"/>
  <c r="J151" i="6"/>
  <c r="AC150" i="6"/>
  <c r="AB150" i="6"/>
  <c r="K150" i="6"/>
  <c r="J150" i="6"/>
  <c r="AC149" i="6"/>
  <c r="AB149" i="6"/>
  <c r="K149" i="6"/>
  <c r="J149" i="6"/>
  <c r="AC148" i="6"/>
  <c r="AB148" i="6"/>
  <c r="K148" i="6"/>
  <c r="J148" i="6"/>
  <c r="AC147" i="6"/>
  <c r="AB147" i="6"/>
  <c r="K147" i="6"/>
  <c r="J147" i="6"/>
  <c r="AC146" i="6"/>
  <c r="AB146" i="6"/>
  <c r="K146" i="6"/>
  <c r="J146" i="6"/>
  <c r="AC145" i="6"/>
  <c r="AB145" i="6"/>
  <c r="K145" i="6"/>
  <c r="J145" i="6"/>
  <c r="AC144" i="6"/>
  <c r="AB144" i="6"/>
  <c r="K144" i="6"/>
  <c r="J144" i="6"/>
  <c r="AC143" i="6"/>
  <c r="AB143" i="6"/>
  <c r="K143" i="6"/>
  <c r="J143" i="6"/>
  <c r="AC142" i="6"/>
  <c r="AB142" i="6"/>
  <c r="K142" i="6"/>
  <c r="J142" i="6"/>
  <c r="AC141" i="6"/>
  <c r="AB141" i="6"/>
  <c r="K141" i="6"/>
  <c r="J141" i="6"/>
  <c r="AC140" i="6"/>
  <c r="AB140" i="6"/>
  <c r="K140" i="6"/>
  <c r="J140" i="6"/>
  <c r="AC139" i="6"/>
  <c r="AB139" i="6"/>
  <c r="K139" i="6"/>
  <c r="J139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AC137" i="6"/>
  <c r="AB137" i="6"/>
  <c r="K137" i="6"/>
  <c r="J137" i="6"/>
  <c r="AC136" i="6"/>
  <c r="AB136" i="6"/>
  <c r="K136" i="6"/>
  <c r="J136" i="6"/>
  <c r="AC135" i="6"/>
  <c r="AB135" i="6"/>
  <c r="K135" i="6"/>
  <c r="J135" i="6"/>
  <c r="AC134" i="6"/>
  <c r="AB134" i="6"/>
  <c r="K134" i="6"/>
  <c r="J134" i="6"/>
  <c r="AC133" i="6"/>
  <c r="AB133" i="6"/>
  <c r="K133" i="6"/>
  <c r="J133" i="6"/>
  <c r="AC132" i="6"/>
  <c r="AB132" i="6"/>
  <c r="K132" i="6"/>
  <c r="J132" i="6"/>
  <c r="AC131" i="6"/>
  <c r="AB131" i="6"/>
  <c r="K131" i="6"/>
  <c r="J131" i="6"/>
  <c r="AC130" i="6"/>
  <c r="AB130" i="6"/>
  <c r="K130" i="6"/>
  <c r="J130" i="6"/>
  <c r="AC129" i="6"/>
  <c r="AB129" i="6"/>
  <c r="K129" i="6"/>
  <c r="J129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AC127" i="6"/>
  <c r="AB127" i="6"/>
  <c r="K127" i="6"/>
  <c r="J127" i="6"/>
  <c r="AC126" i="6"/>
  <c r="AB126" i="6"/>
  <c r="K126" i="6"/>
  <c r="J126" i="6"/>
  <c r="AC125" i="6"/>
  <c r="AB125" i="6"/>
  <c r="K125" i="6"/>
  <c r="J125" i="6"/>
  <c r="AC124" i="6"/>
  <c r="AB124" i="6"/>
  <c r="K124" i="6"/>
  <c r="J124" i="6"/>
  <c r="AC123" i="6"/>
  <c r="AB123" i="6"/>
  <c r="K123" i="6"/>
  <c r="J123" i="6"/>
  <c r="AC122" i="6"/>
  <c r="AB122" i="6"/>
  <c r="K122" i="6"/>
  <c r="J122" i="6"/>
  <c r="AC121" i="6"/>
  <c r="AB121" i="6"/>
  <c r="K121" i="6"/>
  <c r="J121" i="6"/>
  <c r="AC120" i="6"/>
  <c r="AB120" i="6"/>
  <c r="K120" i="6"/>
  <c r="J120" i="6"/>
  <c r="AC119" i="6"/>
  <c r="AB119" i="6"/>
  <c r="K119" i="6"/>
  <c r="J119" i="6"/>
  <c r="AC118" i="6"/>
  <c r="AB118" i="6"/>
  <c r="K118" i="6"/>
  <c r="J118" i="6"/>
  <c r="AC117" i="6"/>
  <c r="AB117" i="6"/>
  <c r="K117" i="6"/>
  <c r="J117" i="6"/>
  <c r="AC116" i="6"/>
  <c r="AB116" i="6"/>
  <c r="K116" i="6"/>
  <c r="J116" i="6"/>
  <c r="AC115" i="6"/>
  <c r="AB115" i="6"/>
  <c r="K115" i="6"/>
  <c r="J115" i="6"/>
  <c r="AC114" i="6"/>
  <c r="AB114" i="6"/>
  <c r="K114" i="6"/>
  <c r="J114" i="6"/>
  <c r="AC113" i="6"/>
  <c r="AB113" i="6"/>
  <c r="K113" i="6"/>
  <c r="J113" i="6"/>
  <c r="AC112" i="6"/>
  <c r="AB112" i="6"/>
  <c r="K112" i="6"/>
  <c r="J112" i="6"/>
  <c r="AC111" i="6"/>
  <c r="AB111" i="6"/>
  <c r="K111" i="6"/>
  <c r="J111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AC109" i="6"/>
  <c r="AB109" i="6"/>
  <c r="K109" i="6"/>
  <c r="J109" i="6"/>
  <c r="AC108" i="6"/>
  <c r="AB108" i="6"/>
  <c r="K108" i="6"/>
  <c r="J108" i="6"/>
  <c r="AC107" i="6"/>
  <c r="AB107" i="6"/>
  <c r="K107" i="6"/>
  <c r="J107" i="6"/>
  <c r="AC106" i="6"/>
  <c r="AB106" i="6"/>
  <c r="K106" i="6"/>
  <c r="J106" i="6"/>
  <c r="AC105" i="6"/>
  <c r="AB105" i="6"/>
  <c r="K105" i="6"/>
  <c r="J105" i="6"/>
  <c r="AC104" i="6"/>
  <c r="AB104" i="6"/>
  <c r="K104" i="6"/>
  <c r="J104" i="6"/>
  <c r="AC103" i="6"/>
  <c r="AB103" i="6"/>
  <c r="K103" i="6"/>
  <c r="J103" i="6"/>
  <c r="AC102" i="6"/>
  <c r="AB102" i="6"/>
  <c r="K102" i="6"/>
  <c r="J102" i="6"/>
  <c r="AC101" i="6"/>
  <c r="AB101" i="6"/>
  <c r="K101" i="6"/>
  <c r="J101" i="6"/>
  <c r="AC100" i="6"/>
  <c r="AB100" i="6"/>
  <c r="K100" i="6"/>
  <c r="J100" i="6"/>
  <c r="AC99" i="6"/>
  <c r="AB99" i="6"/>
  <c r="K99" i="6"/>
  <c r="J99" i="6"/>
  <c r="AC98" i="6"/>
  <c r="AB98" i="6"/>
  <c r="K98" i="6"/>
  <c r="J98" i="6"/>
  <c r="AC97" i="6"/>
  <c r="AB97" i="6"/>
  <c r="K97" i="6"/>
  <c r="J97" i="6"/>
  <c r="J96" i="6" s="1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AC95" i="6"/>
  <c r="AB95" i="6"/>
  <c r="K95" i="6"/>
  <c r="J95" i="6"/>
  <c r="AC94" i="6"/>
  <c r="AB94" i="6"/>
  <c r="K94" i="6"/>
  <c r="J94" i="6"/>
  <c r="AC93" i="6"/>
  <c r="AB93" i="6"/>
  <c r="K93" i="6"/>
  <c r="J93" i="6"/>
  <c r="AC92" i="6"/>
  <c r="AB92" i="6"/>
  <c r="K92" i="6"/>
  <c r="J92" i="6"/>
  <c r="AC91" i="6"/>
  <c r="AB91" i="6"/>
  <c r="K91" i="6"/>
  <c r="J91" i="6"/>
  <c r="AC90" i="6"/>
  <c r="AB90" i="6"/>
  <c r="K90" i="6"/>
  <c r="J90" i="6"/>
  <c r="AC89" i="6"/>
  <c r="AB89" i="6"/>
  <c r="K89" i="6"/>
  <c r="J89" i="6"/>
  <c r="AC88" i="6"/>
  <c r="AB88" i="6"/>
  <c r="K88" i="6"/>
  <c r="J88" i="6"/>
  <c r="AC87" i="6"/>
  <c r="AB87" i="6"/>
  <c r="K87" i="6"/>
  <c r="J87" i="6"/>
  <c r="AC86" i="6"/>
  <c r="AB86" i="6"/>
  <c r="K86" i="6"/>
  <c r="J86" i="6"/>
  <c r="AC85" i="6"/>
  <c r="AB85" i="6"/>
  <c r="K85" i="6"/>
  <c r="J85" i="6"/>
  <c r="AC84" i="6"/>
  <c r="AB84" i="6"/>
  <c r="K84" i="6"/>
  <c r="J84" i="6"/>
  <c r="AC83" i="6"/>
  <c r="AB83" i="6"/>
  <c r="K83" i="6"/>
  <c r="J83" i="6"/>
  <c r="AC82" i="6"/>
  <c r="AB82" i="6"/>
  <c r="K82" i="6"/>
  <c r="J82" i="6"/>
  <c r="AC81" i="6"/>
  <c r="AB81" i="6"/>
  <c r="K81" i="6"/>
  <c r="J81" i="6"/>
  <c r="AC80" i="6"/>
  <c r="AB80" i="6"/>
  <c r="K80" i="6"/>
  <c r="J80" i="6"/>
  <c r="AC79" i="6"/>
  <c r="AB79" i="6"/>
  <c r="K79" i="6"/>
  <c r="J79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J78" i="6" s="1"/>
  <c r="AC77" i="6"/>
  <c r="AB77" i="6"/>
  <c r="K77" i="6"/>
  <c r="J77" i="6"/>
  <c r="AC76" i="6"/>
  <c r="AB76" i="6"/>
  <c r="K76" i="6"/>
  <c r="J76" i="6"/>
  <c r="AC75" i="6"/>
  <c r="AB75" i="6"/>
  <c r="K75" i="6"/>
  <c r="J75" i="6"/>
  <c r="AC74" i="6"/>
  <c r="AB74" i="6"/>
  <c r="K74" i="6"/>
  <c r="J74" i="6"/>
  <c r="AC73" i="6"/>
  <c r="AB73" i="6"/>
  <c r="K73" i="6"/>
  <c r="J73" i="6"/>
  <c r="AC72" i="6"/>
  <c r="AB72" i="6"/>
  <c r="K72" i="6"/>
  <c r="J72" i="6"/>
  <c r="AC71" i="6"/>
  <c r="AB71" i="6"/>
  <c r="K71" i="6"/>
  <c r="J71" i="6"/>
  <c r="AC70" i="6"/>
  <c r="AB70" i="6"/>
  <c r="K70" i="6"/>
  <c r="J70" i="6"/>
  <c r="AC69" i="6"/>
  <c r="AB69" i="6"/>
  <c r="K69" i="6"/>
  <c r="J69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AC67" i="6"/>
  <c r="AB67" i="6"/>
  <c r="K67" i="6"/>
  <c r="J67" i="6"/>
  <c r="AC66" i="6"/>
  <c r="AB66" i="6"/>
  <c r="K66" i="6"/>
  <c r="J66" i="6"/>
  <c r="AC65" i="6"/>
  <c r="AB65" i="6"/>
  <c r="K65" i="6"/>
  <c r="J65" i="6"/>
  <c r="AC64" i="6"/>
  <c r="AB64" i="6"/>
  <c r="K64" i="6"/>
  <c r="J64" i="6"/>
  <c r="AC63" i="6"/>
  <c r="AB63" i="6"/>
  <c r="K63" i="6"/>
  <c r="J63" i="6"/>
  <c r="AC62" i="6"/>
  <c r="AB62" i="6"/>
  <c r="K62" i="6"/>
  <c r="J62" i="6"/>
  <c r="AC61" i="6"/>
  <c r="AB61" i="6"/>
  <c r="K61" i="6"/>
  <c r="J61" i="6"/>
  <c r="AC60" i="6"/>
  <c r="AB60" i="6"/>
  <c r="K60" i="6"/>
  <c r="J60" i="6"/>
  <c r="AC59" i="6"/>
  <c r="AB59" i="6"/>
  <c r="K59" i="6"/>
  <c r="J59" i="6"/>
  <c r="AC58" i="6"/>
  <c r="AB58" i="6"/>
  <c r="K58" i="6"/>
  <c r="J58" i="6"/>
  <c r="AC57" i="6"/>
  <c r="AB57" i="6"/>
  <c r="K57" i="6"/>
  <c r="J57" i="6"/>
  <c r="AC56" i="6"/>
  <c r="AB56" i="6"/>
  <c r="K56" i="6"/>
  <c r="J56" i="6"/>
  <c r="AC55" i="6"/>
  <c r="AB55" i="6"/>
  <c r="K55" i="6"/>
  <c r="J55" i="6"/>
  <c r="AC54" i="6"/>
  <c r="AB54" i="6"/>
  <c r="K54" i="6"/>
  <c r="J54" i="6"/>
  <c r="AC53" i="6"/>
  <c r="AB53" i="6"/>
  <c r="K53" i="6"/>
  <c r="J53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AC51" i="6"/>
  <c r="AB51" i="6"/>
  <c r="K51" i="6"/>
  <c r="J51" i="6"/>
  <c r="AC50" i="6"/>
  <c r="AB50" i="6"/>
  <c r="K50" i="6"/>
  <c r="J50" i="6"/>
  <c r="AC49" i="6"/>
  <c r="AB49" i="6"/>
  <c r="K49" i="6"/>
  <c r="J49" i="6"/>
  <c r="AC48" i="6"/>
  <c r="AB48" i="6"/>
  <c r="K48" i="6"/>
  <c r="J48" i="6"/>
  <c r="AC47" i="6"/>
  <c r="AB47" i="6"/>
  <c r="K47" i="6"/>
  <c r="J47" i="6"/>
  <c r="AC46" i="6"/>
  <c r="AB46" i="6"/>
  <c r="K46" i="6"/>
  <c r="J46" i="6"/>
  <c r="AC45" i="6"/>
  <c r="AB45" i="6"/>
  <c r="K45" i="6"/>
  <c r="J45" i="6"/>
  <c r="AC44" i="6"/>
  <c r="AB44" i="6"/>
  <c r="K44" i="6"/>
  <c r="J44" i="6"/>
  <c r="AC43" i="6"/>
  <c r="AB43" i="6"/>
  <c r="K43" i="6"/>
  <c r="J43" i="6"/>
  <c r="AC42" i="6"/>
  <c r="AB42" i="6"/>
  <c r="K42" i="6"/>
  <c r="J42" i="6"/>
  <c r="AC41" i="6"/>
  <c r="AB41" i="6"/>
  <c r="K41" i="6"/>
  <c r="J41" i="6"/>
  <c r="AC40" i="6"/>
  <c r="AB40" i="6"/>
  <c r="K40" i="6"/>
  <c r="J40" i="6"/>
  <c r="AC39" i="6"/>
  <c r="AB39" i="6"/>
  <c r="K39" i="6"/>
  <c r="J39" i="6"/>
  <c r="AC38" i="6"/>
  <c r="AB38" i="6"/>
  <c r="K38" i="6"/>
  <c r="J38" i="6"/>
  <c r="AC37" i="6"/>
  <c r="AB37" i="6"/>
  <c r="K37" i="6"/>
  <c r="J37" i="6"/>
  <c r="AC36" i="6"/>
  <c r="AB36" i="6"/>
  <c r="K36" i="6"/>
  <c r="J36" i="6"/>
  <c r="AC35" i="6"/>
  <c r="AB35" i="6"/>
  <c r="K35" i="6"/>
  <c r="J35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AC33" i="6"/>
  <c r="AB33" i="6"/>
  <c r="K33" i="6"/>
  <c r="J33" i="6"/>
  <c r="AC32" i="6"/>
  <c r="AB32" i="6"/>
  <c r="K32" i="6"/>
  <c r="J32" i="6"/>
  <c r="AC31" i="6"/>
  <c r="AB31" i="6"/>
  <c r="K31" i="6"/>
  <c r="J31" i="6"/>
  <c r="AC30" i="6"/>
  <c r="AB30" i="6"/>
  <c r="K30" i="6"/>
  <c r="J30" i="6"/>
  <c r="AC29" i="6"/>
  <c r="AB29" i="6"/>
  <c r="K29" i="6"/>
  <c r="J29" i="6"/>
  <c r="AC28" i="6"/>
  <c r="AB28" i="6"/>
  <c r="K28" i="6"/>
  <c r="J28" i="6"/>
  <c r="AC27" i="6"/>
  <c r="AB27" i="6"/>
  <c r="K27" i="6"/>
  <c r="J27" i="6"/>
  <c r="AC26" i="6"/>
  <c r="AB26" i="6"/>
  <c r="K26" i="6"/>
  <c r="J26" i="6"/>
  <c r="AC25" i="6"/>
  <c r="AB25" i="6"/>
  <c r="K25" i="6"/>
  <c r="J25" i="6"/>
  <c r="AC24" i="6"/>
  <c r="AB24" i="6"/>
  <c r="K24" i="6"/>
  <c r="J24" i="6"/>
  <c r="AC23" i="6"/>
  <c r="AB23" i="6"/>
  <c r="K23" i="6"/>
  <c r="J23" i="6"/>
  <c r="AC22" i="6"/>
  <c r="AB22" i="6"/>
  <c r="K22" i="6"/>
  <c r="J22" i="6"/>
  <c r="AC21" i="6"/>
  <c r="AB21" i="6"/>
  <c r="K21" i="6"/>
  <c r="J21" i="6"/>
  <c r="AC20" i="6"/>
  <c r="AB20" i="6"/>
  <c r="K20" i="6"/>
  <c r="J20" i="6"/>
  <c r="AC19" i="6"/>
  <c r="AB19" i="6"/>
  <c r="K19" i="6"/>
  <c r="J19" i="6"/>
  <c r="AC18" i="6"/>
  <c r="AB18" i="6"/>
  <c r="K18" i="6"/>
  <c r="J18" i="6"/>
  <c r="AC17" i="6"/>
  <c r="AB17" i="6"/>
  <c r="K17" i="6"/>
  <c r="J17" i="6"/>
  <c r="AC16" i="6"/>
  <c r="AB16" i="6"/>
  <c r="K16" i="6"/>
  <c r="J16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AB14" i="6"/>
  <c r="I14" i="6"/>
  <c r="I15" i="6" s="1"/>
  <c r="AD13" i="6"/>
  <c r="AI1008" i="5"/>
  <c r="AH1008" i="5"/>
  <c r="L1008" i="5"/>
  <c r="J1008" i="5"/>
  <c r="C1008" i="5"/>
  <c r="AF1008" i="5" s="1"/>
  <c r="A1008" i="5"/>
  <c r="AE1008" i="5" s="1"/>
  <c r="AI1007" i="5"/>
  <c r="AH1007" i="5"/>
  <c r="L1007" i="5"/>
  <c r="J1007" i="5"/>
  <c r="C1007" i="5"/>
  <c r="AF1007" i="5" s="1"/>
  <c r="A1007" i="5"/>
  <c r="AE1007" i="5" s="1"/>
  <c r="AI1006" i="5"/>
  <c r="AH1006" i="5"/>
  <c r="L1006" i="5"/>
  <c r="J1006" i="5"/>
  <c r="C1006" i="5"/>
  <c r="AF1006" i="5" s="1"/>
  <c r="A1006" i="5"/>
  <c r="AE1006" i="5" s="1"/>
  <c r="AI1005" i="5"/>
  <c r="AH1005" i="5"/>
  <c r="L1005" i="5"/>
  <c r="J1005" i="5"/>
  <c r="C1005" i="5"/>
  <c r="AF1005" i="5" s="1"/>
  <c r="A1005" i="5"/>
  <c r="AE1005" i="5" s="1"/>
  <c r="AI1004" i="5"/>
  <c r="AH1004" i="5"/>
  <c r="L1004" i="5"/>
  <c r="J1004" i="5"/>
  <c r="C1004" i="5"/>
  <c r="AF1004" i="5" s="1"/>
  <c r="A1004" i="5"/>
  <c r="AE1004" i="5" s="1"/>
  <c r="AI1003" i="5"/>
  <c r="AH1003" i="5"/>
  <c r="AH1000" i="5" s="1"/>
  <c r="L1003" i="5"/>
  <c r="J1003" i="5"/>
  <c r="C1003" i="5"/>
  <c r="AF1003" i="5" s="1"/>
  <c r="A1003" i="5"/>
  <c r="AE1003" i="5" s="1"/>
  <c r="AI1002" i="5"/>
  <c r="AH1002" i="5"/>
  <c r="L1002" i="5"/>
  <c r="J1002" i="5"/>
  <c r="C1002" i="5"/>
  <c r="AF1002" i="5" s="1"/>
  <c r="A1002" i="5"/>
  <c r="AE1002" i="5" s="1"/>
  <c r="AI1001" i="5"/>
  <c r="AH1001" i="5"/>
  <c r="L1001" i="5"/>
  <c r="J1001" i="5"/>
  <c r="C1001" i="5"/>
  <c r="AF1001" i="5" s="1"/>
  <c r="A1001" i="5"/>
  <c r="AE1001" i="5" s="1"/>
  <c r="AW1000" i="5"/>
  <c r="AV1000" i="5"/>
  <c r="AU1000" i="5"/>
  <c r="AT1000" i="5"/>
  <c r="AS1000" i="5"/>
  <c r="AR1000" i="5"/>
  <c r="AQ1000" i="5"/>
  <c r="AP1000" i="5"/>
  <c r="AO1000" i="5"/>
  <c r="AN1000" i="5"/>
  <c r="AM1000" i="5"/>
  <c r="AL1000" i="5"/>
  <c r="AK1000" i="5"/>
  <c r="AJ1000" i="5"/>
  <c r="AE1000" i="5"/>
  <c r="AD1000" i="5"/>
  <c r="AC1000" i="5"/>
  <c r="AB1000" i="5"/>
  <c r="AA1000" i="5"/>
  <c r="Z1000" i="5"/>
  <c r="Y1000" i="5"/>
  <c r="X1000" i="5"/>
  <c r="W1000" i="5"/>
  <c r="V1000" i="5"/>
  <c r="U1000" i="5"/>
  <c r="T1000" i="5"/>
  <c r="S1000" i="5"/>
  <c r="R1000" i="5"/>
  <c r="Q1000" i="5"/>
  <c r="P1000" i="5"/>
  <c r="O1000" i="5"/>
  <c r="N1000" i="5"/>
  <c r="M1000" i="5"/>
  <c r="AI999" i="5"/>
  <c r="AH999" i="5"/>
  <c r="L999" i="5"/>
  <c r="J999" i="5"/>
  <c r="C999" i="5"/>
  <c r="AF999" i="5" s="1"/>
  <c r="A999" i="5"/>
  <c r="AE999" i="5" s="1"/>
  <c r="AI998" i="5"/>
  <c r="AH998" i="5"/>
  <c r="L998" i="5"/>
  <c r="J998" i="5"/>
  <c r="C998" i="5"/>
  <c r="AF998" i="5" s="1"/>
  <c r="A998" i="5"/>
  <c r="AE998" i="5" s="1"/>
  <c r="AI997" i="5"/>
  <c r="AH997" i="5"/>
  <c r="L997" i="5"/>
  <c r="J997" i="5"/>
  <c r="C997" i="5"/>
  <c r="AF997" i="5" s="1"/>
  <c r="A997" i="5"/>
  <c r="AE997" i="5" s="1"/>
  <c r="AI996" i="5"/>
  <c r="AH996" i="5"/>
  <c r="L996" i="5"/>
  <c r="J996" i="5"/>
  <c r="C996" i="5"/>
  <c r="AF996" i="5" s="1"/>
  <c r="A996" i="5"/>
  <c r="AE996" i="5" s="1"/>
  <c r="AI995" i="5"/>
  <c r="AH995" i="5"/>
  <c r="L995" i="5"/>
  <c r="J995" i="5"/>
  <c r="C995" i="5"/>
  <c r="AF995" i="5" s="1"/>
  <c r="A995" i="5"/>
  <c r="AE995" i="5" s="1"/>
  <c r="AI994" i="5"/>
  <c r="AH994" i="5"/>
  <c r="L994" i="5"/>
  <c r="J994" i="5"/>
  <c r="C994" i="5"/>
  <c r="AF994" i="5" s="1"/>
  <c r="A994" i="5"/>
  <c r="AE994" i="5" s="1"/>
  <c r="AI993" i="5"/>
  <c r="AH993" i="5"/>
  <c r="L993" i="5"/>
  <c r="J993" i="5"/>
  <c r="C993" i="5"/>
  <c r="AF993" i="5" s="1"/>
  <c r="A993" i="5"/>
  <c r="AE993" i="5" s="1"/>
  <c r="AI992" i="5"/>
  <c r="AH992" i="5"/>
  <c r="L992" i="5"/>
  <c r="J992" i="5"/>
  <c r="C992" i="5"/>
  <c r="AF992" i="5" s="1"/>
  <c r="A992" i="5"/>
  <c r="AE992" i="5" s="1"/>
  <c r="AI991" i="5"/>
  <c r="AH991" i="5"/>
  <c r="L991" i="5"/>
  <c r="J991" i="5"/>
  <c r="C991" i="5"/>
  <c r="AF991" i="5" s="1"/>
  <c r="A991" i="5"/>
  <c r="AE991" i="5" s="1"/>
  <c r="AI990" i="5"/>
  <c r="AH990" i="5"/>
  <c r="L990" i="5"/>
  <c r="J990" i="5"/>
  <c r="C990" i="5"/>
  <c r="AF990" i="5" s="1"/>
  <c r="A990" i="5"/>
  <c r="AE990" i="5" s="1"/>
  <c r="AI989" i="5"/>
  <c r="AH989" i="5"/>
  <c r="L989" i="5"/>
  <c r="J989" i="5"/>
  <c r="C989" i="5"/>
  <c r="AF989" i="5" s="1"/>
  <c r="A989" i="5"/>
  <c r="AE989" i="5" s="1"/>
  <c r="AI988" i="5"/>
  <c r="AH988" i="5"/>
  <c r="L988" i="5"/>
  <c r="J988" i="5"/>
  <c r="C988" i="5"/>
  <c r="AF988" i="5" s="1"/>
  <c r="A988" i="5"/>
  <c r="AE988" i="5" s="1"/>
  <c r="AI987" i="5"/>
  <c r="AH987" i="5"/>
  <c r="L987" i="5"/>
  <c r="J987" i="5"/>
  <c r="C987" i="5"/>
  <c r="AF987" i="5" s="1"/>
  <c r="A987" i="5"/>
  <c r="AE987" i="5" s="1"/>
  <c r="AI986" i="5"/>
  <c r="AH986" i="5"/>
  <c r="L986" i="5"/>
  <c r="J986" i="5"/>
  <c r="C986" i="5"/>
  <c r="AF986" i="5" s="1"/>
  <c r="A986" i="5"/>
  <c r="AE986" i="5" s="1"/>
  <c r="AI985" i="5"/>
  <c r="AH985" i="5"/>
  <c r="L985" i="5"/>
  <c r="J985" i="5"/>
  <c r="C985" i="5"/>
  <c r="AF985" i="5" s="1"/>
  <c r="A985" i="5"/>
  <c r="AE985" i="5" s="1"/>
  <c r="AI984" i="5"/>
  <c r="AH984" i="5"/>
  <c r="L984" i="5"/>
  <c r="J984" i="5"/>
  <c r="C984" i="5"/>
  <c r="AF984" i="5" s="1"/>
  <c r="A984" i="5"/>
  <c r="AE984" i="5" s="1"/>
  <c r="AW983" i="5"/>
  <c r="AV983" i="5"/>
  <c r="AU983" i="5"/>
  <c r="AT983" i="5"/>
  <c r="AS983" i="5"/>
  <c r="AR983" i="5"/>
  <c r="AQ983" i="5"/>
  <c r="AP983" i="5"/>
  <c r="AO983" i="5"/>
  <c r="AN983" i="5"/>
  <c r="AM983" i="5"/>
  <c r="AL983" i="5"/>
  <c r="AK983" i="5"/>
  <c r="AJ983" i="5"/>
  <c r="AE983" i="5"/>
  <c r="AD983" i="5"/>
  <c r="AC983" i="5"/>
  <c r="AB983" i="5"/>
  <c r="AA983" i="5"/>
  <c r="Z983" i="5"/>
  <c r="Y983" i="5"/>
  <c r="X983" i="5"/>
  <c r="W983" i="5"/>
  <c r="V983" i="5"/>
  <c r="U983" i="5"/>
  <c r="T983" i="5"/>
  <c r="S983" i="5"/>
  <c r="R983" i="5"/>
  <c r="Q983" i="5"/>
  <c r="P983" i="5"/>
  <c r="O983" i="5"/>
  <c r="J983" i="5" s="1"/>
  <c r="N983" i="5"/>
  <c r="M983" i="5"/>
  <c r="AI982" i="5"/>
  <c r="AH982" i="5"/>
  <c r="L982" i="5"/>
  <c r="J982" i="5"/>
  <c r="C982" i="5"/>
  <c r="AF982" i="5" s="1"/>
  <c r="A982" i="5"/>
  <c r="AE982" i="5" s="1"/>
  <c r="AI981" i="5"/>
  <c r="AH981" i="5"/>
  <c r="L981" i="5"/>
  <c r="J981" i="5"/>
  <c r="C981" i="5"/>
  <c r="AF981" i="5" s="1"/>
  <c r="A981" i="5"/>
  <c r="AE981" i="5" s="1"/>
  <c r="AI980" i="5"/>
  <c r="AH980" i="5"/>
  <c r="L980" i="5"/>
  <c r="J980" i="5"/>
  <c r="C980" i="5"/>
  <c r="AF980" i="5" s="1"/>
  <c r="A980" i="5"/>
  <c r="AE980" i="5" s="1"/>
  <c r="AI979" i="5"/>
  <c r="AH979" i="5"/>
  <c r="L979" i="5"/>
  <c r="J979" i="5"/>
  <c r="C979" i="5"/>
  <c r="AF979" i="5" s="1"/>
  <c r="A979" i="5"/>
  <c r="AE979" i="5" s="1"/>
  <c r="AI978" i="5"/>
  <c r="AH978" i="5"/>
  <c r="L978" i="5"/>
  <c r="J978" i="5"/>
  <c r="C978" i="5"/>
  <c r="AF978" i="5" s="1"/>
  <c r="A978" i="5"/>
  <c r="AE978" i="5" s="1"/>
  <c r="AW977" i="5"/>
  <c r="AV977" i="5"/>
  <c r="AU977" i="5"/>
  <c r="AT977" i="5"/>
  <c r="AS977" i="5"/>
  <c r="AR977" i="5"/>
  <c r="AQ977" i="5"/>
  <c r="AP977" i="5"/>
  <c r="AO977" i="5"/>
  <c r="AN977" i="5"/>
  <c r="AM977" i="5"/>
  <c r="AL977" i="5"/>
  <c r="AK977" i="5"/>
  <c r="AJ977" i="5"/>
  <c r="AE977" i="5"/>
  <c r="AD977" i="5"/>
  <c r="AC977" i="5"/>
  <c r="AB977" i="5"/>
  <c r="AA977" i="5"/>
  <c r="Z977" i="5"/>
  <c r="Y977" i="5"/>
  <c r="X977" i="5"/>
  <c r="W977" i="5"/>
  <c r="V977" i="5"/>
  <c r="U977" i="5"/>
  <c r="T977" i="5"/>
  <c r="S977" i="5"/>
  <c r="R977" i="5"/>
  <c r="Q977" i="5"/>
  <c r="P977" i="5"/>
  <c r="O977" i="5"/>
  <c r="N977" i="5"/>
  <c r="M977" i="5"/>
  <c r="AI976" i="5"/>
  <c r="AH976" i="5"/>
  <c r="L976" i="5"/>
  <c r="J976" i="5"/>
  <c r="C976" i="5"/>
  <c r="AF976" i="5" s="1"/>
  <c r="A976" i="5"/>
  <c r="AE976" i="5" s="1"/>
  <c r="AI975" i="5"/>
  <c r="AH975" i="5"/>
  <c r="L975" i="5"/>
  <c r="J975" i="5"/>
  <c r="C975" i="5"/>
  <c r="AF975" i="5" s="1"/>
  <c r="A975" i="5"/>
  <c r="AE975" i="5" s="1"/>
  <c r="AI974" i="5"/>
  <c r="AH974" i="5"/>
  <c r="L974" i="5"/>
  <c r="J974" i="5"/>
  <c r="C974" i="5"/>
  <c r="AF974" i="5" s="1"/>
  <c r="A974" i="5"/>
  <c r="AE974" i="5" s="1"/>
  <c r="AI973" i="5"/>
  <c r="AH973" i="5"/>
  <c r="L973" i="5"/>
  <c r="J973" i="5"/>
  <c r="C973" i="5"/>
  <c r="AF973" i="5" s="1"/>
  <c r="A973" i="5"/>
  <c r="AE973" i="5" s="1"/>
  <c r="AW972" i="5"/>
  <c r="AV972" i="5"/>
  <c r="AU972" i="5"/>
  <c r="AT972" i="5"/>
  <c r="AS972" i="5"/>
  <c r="AR972" i="5"/>
  <c r="AQ972" i="5"/>
  <c r="AP972" i="5"/>
  <c r="AO972" i="5"/>
  <c r="AN972" i="5"/>
  <c r="AM972" i="5"/>
  <c r="AL972" i="5"/>
  <c r="AK972" i="5"/>
  <c r="AJ972" i="5"/>
  <c r="AE972" i="5"/>
  <c r="AD972" i="5"/>
  <c r="AC972" i="5"/>
  <c r="AB972" i="5"/>
  <c r="AA972" i="5"/>
  <c r="Z972" i="5"/>
  <c r="Y972" i="5"/>
  <c r="X972" i="5"/>
  <c r="W972" i="5"/>
  <c r="V972" i="5"/>
  <c r="U972" i="5"/>
  <c r="T972" i="5"/>
  <c r="S972" i="5"/>
  <c r="R972" i="5"/>
  <c r="Q972" i="5"/>
  <c r="P972" i="5"/>
  <c r="O972" i="5"/>
  <c r="N972" i="5"/>
  <c r="M972" i="5"/>
  <c r="AI971" i="5"/>
  <c r="AH971" i="5"/>
  <c r="L971" i="5"/>
  <c r="J971" i="5"/>
  <c r="C971" i="5"/>
  <c r="AF971" i="5" s="1"/>
  <c r="A971" i="5"/>
  <c r="AE971" i="5" s="1"/>
  <c r="AI970" i="5"/>
  <c r="AH970" i="5"/>
  <c r="L970" i="5"/>
  <c r="J970" i="5"/>
  <c r="C970" i="5"/>
  <c r="AF970" i="5" s="1"/>
  <c r="A970" i="5"/>
  <c r="AE970" i="5" s="1"/>
  <c r="AI969" i="5"/>
  <c r="AH969" i="5"/>
  <c r="L969" i="5"/>
  <c r="J969" i="5"/>
  <c r="C969" i="5"/>
  <c r="AF969" i="5" s="1"/>
  <c r="A969" i="5"/>
  <c r="AE969" i="5" s="1"/>
  <c r="AI968" i="5"/>
  <c r="AH968" i="5"/>
  <c r="L968" i="5"/>
  <c r="J968" i="5"/>
  <c r="C968" i="5"/>
  <c r="AF968" i="5" s="1"/>
  <c r="A968" i="5"/>
  <c r="AE968" i="5" s="1"/>
  <c r="AW967" i="5"/>
  <c r="AV967" i="5"/>
  <c r="AU967" i="5"/>
  <c r="AT967" i="5"/>
  <c r="AS967" i="5"/>
  <c r="AR967" i="5"/>
  <c r="AQ967" i="5"/>
  <c r="AP967" i="5"/>
  <c r="AO967" i="5"/>
  <c r="AN967" i="5"/>
  <c r="AM967" i="5"/>
  <c r="AL967" i="5"/>
  <c r="AK967" i="5"/>
  <c r="AJ967" i="5"/>
  <c r="AE967" i="5"/>
  <c r="AD967" i="5"/>
  <c r="AC967" i="5"/>
  <c r="AB967" i="5"/>
  <c r="AA967" i="5"/>
  <c r="Z967" i="5"/>
  <c r="Y967" i="5"/>
  <c r="X967" i="5"/>
  <c r="W967" i="5"/>
  <c r="V967" i="5"/>
  <c r="U967" i="5"/>
  <c r="T967" i="5"/>
  <c r="S967" i="5"/>
  <c r="R967" i="5"/>
  <c r="Q967" i="5"/>
  <c r="P967" i="5"/>
  <c r="O967" i="5"/>
  <c r="N967" i="5"/>
  <c r="M967" i="5"/>
  <c r="M966" i="5" s="1"/>
  <c r="AO966" i="5"/>
  <c r="AM966" i="5"/>
  <c r="AE966" i="5"/>
  <c r="AI965" i="5"/>
  <c r="AH965" i="5"/>
  <c r="L965" i="5"/>
  <c r="J965" i="5"/>
  <c r="C965" i="5"/>
  <c r="AF965" i="5" s="1"/>
  <c r="A965" i="5"/>
  <c r="AE965" i="5" s="1"/>
  <c r="AI964" i="5"/>
  <c r="AH964" i="5"/>
  <c r="L964" i="5"/>
  <c r="J964" i="5"/>
  <c r="C964" i="5"/>
  <c r="AF964" i="5" s="1"/>
  <c r="A964" i="5"/>
  <c r="AE964" i="5" s="1"/>
  <c r="AI963" i="5"/>
  <c r="AH963" i="5"/>
  <c r="L963" i="5"/>
  <c r="J963" i="5"/>
  <c r="C963" i="5"/>
  <c r="AF963" i="5" s="1"/>
  <c r="A963" i="5"/>
  <c r="AE963" i="5" s="1"/>
  <c r="AI962" i="5"/>
  <c r="AH962" i="5"/>
  <c r="L962" i="5"/>
  <c r="J962" i="5"/>
  <c r="C962" i="5"/>
  <c r="AF962" i="5" s="1"/>
  <c r="A962" i="5"/>
  <c r="AE962" i="5" s="1"/>
  <c r="AI961" i="5"/>
  <c r="AH961" i="5"/>
  <c r="L961" i="5"/>
  <c r="J961" i="5"/>
  <c r="C961" i="5"/>
  <c r="AF961" i="5" s="1"/>
  <c r="A961" i="5"/>
  <c r="AE961" i="5" s="1"/>
  <c r="AI960" i="5"/>
  <c r="AH960" i="5"/>
  <c r="L960" i="5"/>
  <c r="J960" i="5"/>
  <c r="C960" i="5"/>
  <c r="AF960" i="5" s="1"/>
  <c r="A960" i="5"/>
  <c r="AE960" i="5" s="1"/>
  <c r="AI959" i="5"/>
  <c r="AH959" i="5"/>
  <c r="L959" i="5"/>
  <c r="J959" i="5"/>
  <c r="C959" i="5"/>
  <c r="AF959" i="5" s="1"/>
  <c r="A959" i="5"/>
  <c r="AE959" i="5" s="1"/>
  <c r="AI958" i="5"/>
  <c r="AH958" i="5"/>
  <c r="L958" i="5"/>
  <c r="J958" i="5"/>
  <c r="C958" i="5"/>
  <c r="AF958" i="5" s="1"/>
  <c r="A958" i="5"/>
  <c r="AE958" i="5" s="1"/>
  <c r="AW957" i="5"/>
  <c r="AV957" i="5"/>
  <c r="AU957" i="5"/>
  <c r="AT957" i="5"/>
  <c r="AS957" i="5"/>
  <c r="AR957" i="5"/>
  <c r="AQ957" i="5"/>
  <c r="AP957" i="5"/>
  <c r="AO957" i="5"/>
  <c r="AN957" i="5"/>
  <c r="AM957" i="5"/>
  <c r="AL957" i="5"/>
  <c r="AK957" i="5"/>
  <c r="AJ957" i="5"/>
  <c r="AE957" i="5"/>
  <c r="AD957" i="5"/>
  <c r="AC957" i="5"/>
  <c r="AB957" i="5"/>
  <c r="AA957" i="5"/>
  <c r="Z957" i="5"/>
  <c r="Y957" i="5"/>
  <c r="X957" i="5"/>
  <c r="W957" i="5"/>
  <c r="V957" i="5"/>
  <c r="U957" i="5"/>
  <c r="T957" i="5"/>
  <c r="S957" i="5"/>
  <c r="R957" i="5"/>
  <c r="Q957" i="5"/>
  <c r="P957" i="5"/>
  <c r="O957" i="5"/>
  <c r="N957" i="5"/>
  <c r="M957" i="5"/>
  <c r="AI956" i="5"/>
  <c r="AH956" i="5"/>
  <c r="L956" i="5"/>
  <c r="J956" i="5"/>
  <c r="C956" i="5"/>
  <c r="AF956" i="5" s="1"/>
  <c r="A956" i="5"/>
  <c r="AE956" i="5" s="1"/>
  <c r="AI955" i="5"/>
  <c r="AH955" i="5"/>
  <c r="L955" i="5"/>
  <c r="J955" i="5"/>
  <c r="C955" i="5"/>
  <c r="AF955" i="5" s="1"/>
  <c r="A955" i="5"/>
  <c r="AE955" i="5" s="1"/>
  <c r="AI954" i="5"/>
  <c r="AH954" i="5"/>
  <c r="L954" i="5"/>
  <c r="J954" i="5"/>
  <c r="C954" i="5"/>
  <c r="AF954" i="5" s="1"/>
  <c r="A954" i="5"/>
  <c r="AE954" i="5" s="1"/>
  <c r="AI953" i="5"/>
  <c r="AH953" i="5"/>
  <c r="L953" i="5"/>
  <c r="J953" i="5"/>
  <c r="C953" i="5"/>
  <c r="AF953" i="5" s="1"/>
  <c r="A953" i="5"/>
  <c r="AE953" i="5" s="1"/>
  <c r="AI952" i="5"/>
  <c r="AH952" i="5"/>
  <c r="L952" i="5"/>
  <c r="J952" i="5"/>
  <c r="C952" i="5"/>
  <c r="AF952" i="5" s="1"/>
  <c r="A952" i="5"/>
  <c r="AE952" i="5" s="1"/>
  <c r="AI951" i="5"/>
  <c r="AH951" i="5"/>
  <c r="L951" i="5"/>
  <c r="J951" i="5"/>
  <c r="C951" i="5"/>
  <c r="AF951" i="5" s="1"/>
  <c r="A951" i="5"/>
  <c r="AE951" i="5" s="1"/>
  <c r="AI950" i="5"/>
  <c r="AH950" i="5"/>
  <c r="L950" i="5"/>
  <c r="J950" i="5"/>
  <c r="C950" i="5"/>
  <c r="AF950" i="5" s="1"/>
  <c r="A950" i="5"/>
  <c r="AE950" i="5" s="1"/>
  <c r="AI949" i="5"/>
  <c r="AH949" i="5"/>
  <c r="L949" i="5"/>
  <c r="J949" i="5"/>
  <c r="C949" i="5"/>
  <c r="AF949" i="5" s="1"/>
  <c r="A949" i="5"/>
  <c r="AE949" i="5" s="1"/>
  <c r="AI948" i="5"/>
  <c r="AH948" i="5"/>
  <c r="L948" i="5"/>
  <c r="J948" i="5"/>
  <c r="C948" i="5"/>
  <c r="AF948" i="5" s="1"/>
  <c r="A948" i="5"/>
  <c r="AE948" i="5" s="1"/>
  <c r="AI947" i="5"/>
  <c r="AH947" i="5"/>
  <c r="L947" i="5"/>
  <c r="J947" i="5"/>
  <c r="C947" i="5"/>
  <c r="AF947" i="5" s="1"/>
  <c r="A947" i="5"/>
  <c r="AE947" i="5" s="1"/>
  <c r="AI946" i="5"/>
  <c r="AH946" i="5"/>
  <c r="L946" i="5"/>
  <c r="J946" i="5"/>
  <c r="C946" i="5"/>
  <c r="AF946" i="5" s="1"/>
  <c r="A946" i="5"/>
  <c r="AE946" i="5" s="1"/>
  <c r="AI945" i="5"/>
  <c r="AH945" i="5"/>
  <c r="L945" i="5"/>
  <c r="J945" i="5"/>
  <c r="C945" i="5"/>
  <c r="AF945" i="5" s="1"/>
  <c r="A945" i="5"/>
  <c r="AE945" i="5" s="1"/>
  <c r="AI944" i="5"/>
  <c r="AH944" i="5"/>
  <c r="L944" i="5"/>
  <c r="J944" i="5"/>
  <c r="C944" i="5"/>
  <c r="AF944" i="5" s="1"/>
  <c r="A944" i="5"/>
  <c r="AE944" i="5" s="1"/>
  <c r="AI943" i="5"/>
  <c r="AH943" i="5"/>
  <c r="L943" i="5"/>
  <c r="J943" i="5"/>
  <c r="C943" i="5"/>
  <c r="AF943" i="5" s="1"/>
  <c r="A943" i="5"/>
  <c r="AE943" i="5" s="1"/>
  <c r="AI942" i="5"/>
  <c r="AH942" i="5"/>
  <c r="L942" i="5"/>
  <c r="J942" i="5"/>
  <c r="C942" i="5"/>
  <c r="AF942" i="5" s="1"/>
  <c r="A942" i="5"/>
  <c r="AE942" i="5" s="1"/>
  <c r="AI941" i="5"/>
  <c r="AH941" i="5"/>
  <c r="L941" i="5"/>
  <c r="J941" i="5"/>
  <c r="C941" i="5"/>
  <c r="AF941" i="5" s="1"/>
  <c r="A941" i="5"/>
  <c r="AE941" i="5" s="1"/>
  <c r="AI940" i="5"/>
  <c r="AH940" i="5"/>
  <c r="L940" i="5"/>
  <c r="J940" i="5"/>
  <c r="C940" i="5"/>
  <c r="AF940" i="5" s="1"/>
  <c r="A940" i="5"/>
  <c r="AE940" i="5" s="1"/>
  <c r="AI939" i="5"/>
  <c r="AH939" i="5"/>
  <c r="L939" i="5"/>
  <c r="J939" i="5"/>
  <c r="C939" i="5"/>
  <c r="AF939" i="5" s="1"/>
  <c r="A939" i="5"/>
  <c r="AE939" i="5" s="1"/>
  <c r="AW938" i="5"/>
  <c r="AV938" i="5"/>
  <c r="AU938" i="5"/>
  <c r="AT938" i="5"/>
  <c r="AS938" i="5"/>
  <c r="AR938" i="5"/>
  <c r="AQ938" i="5"/>
  <c r="AP938" i="5"/>
  <c r="AO938" i="5"/>
  <c r="AN938" i="5"/>
  <c r="AM938" i="5"/>
  <c r="AL938" i="5"/>
  <c r="AK938" i="5"/>
  <c r="AJ938" i="5"/>
  <c r="AE938" i="5"/>
  <c r="AD938" i="5"/>
  <c r="AC938" i="5"/>
  <c r="AB938" i="5"/>
  <c r="AA938" i="5"/>
  <c r="Z938" i="5"/>
  <c r="Y938" i="5"/>
  <c r="X938" i="5"/>
  <c r="W938" i="5"/>
  <c r="V938" i="5"/>
  <c r="U938" i="5"/>
  <c r="T938" i="5"/>
  <c r="S938" i="5"/>
  <c r="R938" i="5"/>
  <c r="Q938" i="5"/>
  <c r="P938" i="5"/>
  <c r="O938" i="5"/>
  <c r="N938" i="5"/>
  <c r="M938" i="5"/>
  <c r="AI937" i="5"/>
  <c r="AH937" i="5"/>
  <c r="L937" i="5"/>
  <c r="J937" i="5"/>
  <c r="C937" i="5"/>
  <c r="AF937" i="5" s="1"/>
  <c r="A937" i="5"/>
  <c r="AE937" i="5" s="1"/>
  <c r="AI936" i="5"/>
  <c r="AH936" i="5"/>
  <c r="L936" i="5"/>
  <c r="J936" i="5"/>
  <c r="C936" i="5"/>
  <c r="AF936" i="5" s="1"/>
  <c r="A936" i="5"/>
  <c r="AE936" i="5" s="1"/>
  <c r="AI935" i="5"/>
  <c r="AH935" i="5"/>
  <c r="L935" i="5"/>
  <c r="J935" i="5"/>
  <c r="C935" i="5"/>
  <c r="AF935" i="5" s="1"/>
  <c r="A935" i="5"/>
  <c r="AE935" i="5" s="1"/>
  <c r="AI934" i="5"/>
  <c r="AH934" i="5"/>
  <c r="L934" i="5"/>
  <c r="J934" i="5"/>
  <c r="C934" i="5"/>
  <c r="AF934" i="5" s="1"/>
  <c r="A934" i="5"/>
  <c r="AE934" i="5" s="1"/>
  <c r="AI933" i="5"/>
  <c r="AH933" i="5"/>
  <c r="L933" i="5"/>
  <c r="J933" i="5"/>
  <c r="C933" i="5"/>
  <c r="AF933" i="5" s="1"/>
  <c r="A933" i="5"/>
  <c r="AE933" i="5" s="1"/>
  <c r="AI932" i="5"/>
  <c r="AH932" i="5"/>
  <c r="L932" i="5"/>
  <c r="J932" i="5"/>
  <c r="C932" i="5"/>
  <c r="AF932" i="5" s="1"/>
  <c r="A932" i="5"/>
  <c r="AE932" i="5" s="1"/>
  <c r="AI931" i="5"/>
  <c r="AH931" i="5"/>
  <c r="L931" i="5"/>
  <c r="J931" i="5"/>
  <c r="C931" i="5"/>
  <c r="AF931" i="5" s="1"/>
  <c r="A931" i="5"/>
  <c r="AE931" i="5" s="1"/>
  <c r="AI930" i="5"/>
  <c r="AH930" i="5"/>
  <c r="L930" i="5"/>
  <c r="J930" i="5"/>
  <c r="C930" i="5"/>
  <c r="AF930" i="5" s="1"/>
  <c r="A930" i="5"/>
  <c r="AE930" i="5" s="1"/>
  <c r="AI929" i="5"/>
  <c r="AH929" i="5"/>
  <c r="L929" i="5"/>
  <c r="J929" i="5"/>
  <c r="C929" i="5"/>
  <c r="AF929" i="5" s="1"/>
  <c r="A929" i="5"/>
  <c r="AE929" i="5" s="1"/>
  <c r="AI928" i="5"/>
  <c r="AH928" i="5"/>
  <c r="L928" i="5"/>
  <c r="J928" i="5"/>
  <c r="C928" i="5"/>
  <c r="AF928" i="5" s="1"/>
  <c r="A928" i="5"/>
  <c r="AE928" i="5" s="1"/>
  <c r="AI927" i="5"/>
  <c r="AH927" i="5"/>
  <c r="L927" i="5"/>
  <c r="J927" i="5"/>
  <c r="C927" i="5"/>
  <c r="AF927" i="5" s="1"/>
  <c r="A927" i="5"/>
  <c r="AE927" i="5" s="1"/>
  <c r="AI926" i="5"/>
  <c r="AH926" i="5"/>
  <c r="L926" i="5"/>
  <c r="J926" i="5"/>
  <c r="C926" i="5"/>
  <c r="AF926" i="5" s="1"/>
  <c r="A926" i="5"/>
  <c r="AE926" i="5" s="1"/>
  <c r="AI925" i="5"/>
  <c r="AH925" i="5"/>
  <c r="L925" i="5"/>
  <c r="J925" i="5"/>
  <c r="C925" i="5"/>
  <c r="AF925" i="5" s="1"/>
  <c r="A925" i="5"/>
  <c r="AE925" i="5" s="1"/>
  <c r="AI924" i="5"/>
  <c r="AH924" i="5"/>
  <c r="L924" i="5"/>
  <c r="J924" i="5"/>
  <c r="C924" i="5"/>
  <c r="AF924" i="5" s="1"/>
  <c r="A924" i="5"/>
  <c r="AE924" i="5" s="1"/>
  <c r="AW923" i="5"/>
  <c r="AV923" i="5"/>
  <c r="AU923" i="5"/>
  <c r="AT923" i="5"/>
  <c r="AS923" i="5"/>
  <c r="AR923" i="5"/>
  <c r="AQ923" i="5"/>
  <c r="AP923" i="5"/>
  <c r="AO923" i="5"/>
  <c r="AN923" i="5"/>
  <c r="AM923" i="5"/>
  <c r="AL923" i="5"/>
  <c r="AK923" i="5"/>
  <c r="AJ923" i="5"/>
  <c r="AE923" i="5"/>
  <c r="AD923" i="5"/>
  <c r="AC923" i="5"/>
  <c r="AB923" i="5"/>
  <c r="AA923" i="5"/>
  <c r="Z923" i="5"/>
  <c r="Y923" i="5"/>
  <c r="X923" i="5"/>
  <c r="W923" i="5"/>
  <c r="V923" i="5"/>
  <c r="U923" i="5"/>
  <c r="T923" i="5"/>
  <c r="S923" i="5"/>
  <c r="R923" i="5"/>
  <c r="Q923" i="5"/>
  <c r="P923" i="5"/>
  <c r="O923" i="5"/>
  <c r="N923" i="5"/>
  <c r="L923" i="5" s="1"/>
  <c r="M923" i="5"/>
  <c r="AI922" i="5"/>
  <c r="AH922" i="5"/>
  <c r="L922" i="5"/>
  <c r="J922" i="5"/>
  <c r="C922" i="5"/>
  <c r="AF922" i="5" s="1"/>
  <c r="A922" i="5"/>
  <c r="AE922" i="5" s="1"/>
  <c r="AI921" i="5"/>
  <c r="AH921" i="5"/>
  <c r="L921" i="5"/>
  <c r="J921" i="5"/>
  <c r="C921" i="5"/>
  <c r="AF921" i="5" s="1"/>
  <c r="A921" i="5"/>
  <c r="AE921" i="5" s="1"/>
  <c r="AI920" i="5"/>
  <c r="AH920" i="5"/>
  <c r="L920" i="5"/>
  <c r="J920" i="5"/>
  <c r="C920" i="5"/>
  <c r="AF920" i="5" s="1"/>
  <c r="A920" i="5"/>
  <c r="AE920" i="5" s="1"/>
  <c r="AI919" i="5"/>
  <c r="AH919" i="5"/>
  <c r="L919" i="5"/>
  <c r="J919" i="5"/>
  <c r="C919" i="5"/>
  <c r="AF919" i="5" s="1"/>
  <c r="A919" i="5"/>
  <c r="AE919" i="5" s="1"/>
  <c r="AI918" i="5"/>
  <c r="AH918" i="5"/>
  <c r="L918" i="5"/>
  <c r="J918" i="5"/>
  <c r="C918" i="5"/>
  <c r="AF918" i="5" s="1"/>
  <c r="A918" i="5"/>
  <c r="AE918" i="5" s="1"/>
  <c r="AI917" i="5"/>
  <c r="AH917" i="5"/>
  <c r="L917" i="5"/>
  <c r="J917" i="5"/>
  <c r="C917" i="5"/>
  <c r="AF917" i="5" s="1"/>
  <c r="A917" i="5"/>
  <c r="AE917" i="5" s="1"/>
  <c r="AI916" i="5"/>
  <c r="AH916" i="5"/>
  <c r="L916" i="5"/>
  <c r="J916" i="5"/>
  <c r="C916" i="5"/>
  <c r="AF916" i="5" s="1"/>
  <c r="A916" i="5"/>
  <c r="AE916" i="5" s="1"/>
  <c r="AI915" i="5"/>
  <c r="AH915" i="5"/>
  <c r="L915" i="5"/>
  <c r="J915" i="5"/>
  <c r="C915" i="5"/>
  <c r="AF915" i="5" s="1"/>
  <c r="A915" i="5"/>
  <c r="AE915" i="5" s="1"/>
  <c r="AI914" i="5"/>
  <c r="AH914" i="5"/>
  <c r="L914" i="5"/>
  <c r="J914" i="5"/>
  <c r="C914" i="5"/>
  <c r="AF914" i="5" s="1"/>
  <c r="A914" i="5"/>
  <c r="AE914" i="5" s="1"/>
  <c r="AI913" i="5"/>
  <c r="AH913" i="5"/>
  <c r="L913" i="5"/>
  <c r="J913" i="5"/>
  <c r="C913" i="5"/>
  <c r="AF913" i="5" s="1"/>
  <c r="A913" i="5"/>
  <c r="AE913" i="5" s="1"/>
  <c r="AI912" i="5"/>
  <c r="AH912" i="5"/>
  <c r="L912" i="5"/>
  <c r="J912" i="5"/>
  <c r="C912" i="5"/>
  <c r="AF912" i="5" s="1"/>
  <c r="A912" i="5"/>
  <c r="AE912" i="5" s="1"/>
  <c r="AI911" i="5"/>
  <c r="AH911" i="5"/>
  <c r="L911" i="5"/>
  <c r="J911" i="5"/>
  <c r="C911" i="5"/>
  <c r="AF911" i="5" s="1"/>
  <c r="A911" i="5"/>
  <c r="AE911" i="5" s="1"/>
  <c r="AI910" i="5"/>
  <c r="AH910" i="5"/>
  <c r="L910" i="5"/>
  <c r="J910" i="5"/>
  <c r="C910" i="5"/>
  <c r="AF910" i="5" s="1"/>
  <c r="A910" i="5"/>
  <c r="AE910" i="5" s="1"/>
  <c r="AI909" i="5"/>
  <c r="AH909" i="5"/>
  <c r="L909" i="5"/>
  <c r="J909" i="5"/>
  <c r="C909" i="5"/>
  <c r="AF909" i="5" s="1"/>
  <c r="A909" i="5"/>
  <c r="AE909" i="5" s="1"/>
  <c r="AI908" i="5"/>
  <c r="AH908" i="5"/>
  <c r="L908" i="5"/>
  <c r="J908" i="5"/>
  <c r="C908" i="5"/>
  <c r="AF908" i="5" s="1"/>
  <c r="A908" i="5"/>
  <c r="AE908" i="5" s="1"/>
  <c r="AI907" i="5"/>
  <c r="AH907" i="5"/>
  <c r="L907" i="5"/>
  <c r="J907" i="5"/>
  <c r="C907" i="5"/>
  <c r="AF907" i="5" s="1"/>
  <c r="A907" i="5"/>
  <c r="AE907" i="5" s="1"/>
  <c r="AI906" i="5"/>
  <c r="AH906" i="5"/>
  <c r="L906" i="5"/>
  <c r="J906" i="5"/>
  <c r="C906" i="5"/>
  <c r="AF906" i="5" s="1"/>
  <c r="A906" i="5"/>
  <c r="AE906" i="5" s="1"/>
  <c r="AI905" i="5"/>
  <c r="AH905" i="5"/>
  <c r="L905" i="5"/>
  <c r="J905" i="5"/>
  <c r="C905" i="5"/>
  <c r="AF905" i="5" s="1"/>
  <c r="A905" i="5"/>
  <c r="AE905" i="5" s="1"/>
  <c r="AI904" i="5"/>
  <c r="AH904" i="5"/>
  <c r="L904" i="5"/>
  <c r="J904" i="5"/>
  <c r="C904" i="5"/>
  <c r="AF904" i="5" s="1"/>
  <c r="A904" i="5"/>
  <c r="AE904" i="5" s="1"/>
  <c r="AI903" i="5"/>
  <c r="AH903" i="5"/>
  <c r="L903" i="5"/>
  <c r="J903" i="5"/>
  <c r="C903" i="5"/>
  <c r="AF903" i="5" s="1"/>
  <c r="A903" i="5"/>
  <c r="AE903" i="5" s="1"/>
  <c r="AI902" i="5"/>
  <c r="AH902" i="5"/>
  <c r="L902" i="5"/>
  <c r="J902" i="5"/>
  <c r="C902" i="5"/>
  <c r="AF902" i="5" s="1"/>
  <c r="A902" i="5"/>
  <c r="AE902" i="5" s="1"/>
  <c r="AI901" i="5"/>
  <c r="AH901" i="5"/>
  <c r="L901" i="5"/>
  <c r="J901" i="5"/>
  <c r="C901" i="5"/>
  <c r="AF901" i="5" s="1"/>
  <c r="A901" i="5"/>
  <c r="AE901" i="5" s="1"/>
  <c r="AI900" i="5"/>
  <c r="AH900" i="5"/>
  <c r="L900" i="5"/>
  <c r="J900" i="5"/>
  <c r="C900" i="5"/>
  <c r="AF900" i="5" s="1"/>
  <c r="A900" i="5"/>
  <c r="AE900" i="5" s="1"/>
  <c r="AI899" i="5"/>
  <c r="AH899" i="5"/>
  <c r="L899" i="5"/>
  <c r="J899" i="5"/>
  <c r="C899" i="5"/>
  <c r="AF899" i="5" s="1"/>
  <c r="A899" i="5"/>
  <c r="AE899" i="5" s="1"/>
  <c r="AI898" i="5"/>
  <c r="AH898" i="5"/>
  <c r="L898" i="5"/>
  <c r="J898" i="5"/>
  <c r="C898" i="5"/>
  <c r="AF898" i="5" s="1"/>
  <c r="A898" i="5"/>
  <c r="AE898" i="5" s="1"/>
  <c r="AI897" i="5"/>
  <c r="AH897" i="5"/>
  <c r="L897" i="5"/>
  <c r="J897" i="5"/>
  <c r="C897" i="5"/>
  <c r="AF897" i="5" s="1"/>
  <c r="A897" i="5"/>
  <c r="AE897" i="5" s="1"/>
  <c r="AI896" i="5"/>
  <c r="AH896" i="5"/>
  <c r="L896" i="5"/>
  <c r="J896" i="5"/>
  <c r="C896" i="5"/>
  <c r="AF896" i="5" s="1"/>
  <c r="A896" i="5"/>
  <c r="AE896" i="5" s="1"/>
  <c r="AI895" i="5"/>
  <c r="AH895" i="5"/>
  <c r="L895" i="5"/>
  <c r="J895" i="5"/>
  <c r="C895" i="5"/>
  <c r="AF895" i="5" s="1"/>
  <c r="A895" i="5"/>
  <c r="AE895" i="5" s="1"/>
  <c r="AI894" i="5"/>
  <c r="AH894" i="5"/>
  <c r="L894" i="5"/>
  <c r="J894" i="5"/>
  <c r="C894" i="5"/>
  <c r="AF894" i="5" s="1"/>
  <c r="A894" i="5"/>
  <c r="AE894" i="5" s="1"/>
  <c r="AW893" i="5"/>
  <c r="AV893" i="5"/>
  <c r="AU893" i="5"/>
  <c r="AT893" i="5"/>
  <c r="AS893" i="5"/>
  <c r="AR893" i="5"/>
  <c r="AQ893" i="5"/>
  <c r="AP893" i="5"/>
  <c r="AO893" i="5"/>
  <c r="AN893" i="5"/>
  <c r="AM893" i="5"/>
  <c r="AL893" i="5"/>
  <c r="AK893" i="5"/>
  <c r="AJ893" i="5"/>
  <c r="AE893" i="5"/>
  <c r="AD893" i="5"/>
  <c r="AC893" i="5"/>
  <c r="AB893" i="5"/>
  <c r="AA893" i="5"/>
  <c r="Z893" i="5"/>
  <c r="Y893" i="5"/>
  <c r="X893" i="5"/>
  <c r="W893" i="5"/>
  <c r="V893" i="5"/>
  <c r="U893" i="5"/>
  <c r="T893" i="5"/>
  <c r="S893" i="5"/>
  <c r="R893" i="5"/>
  <c r="Q893" i="5"/>
  <c r="P893" i="5"/>
  <c r="O893" i="5"/>
  <c r="N893" i="5"/>
  <c r="M893" i="5"/>
  <c r="AE892" i="5"/>
  <c r="L892" i="5"/>
  <c r="J892" i="5"/>
  <c r="AI891" i="5"/>
  <c r="AI890" i="5" s="1"/>
  <c r="AH891" i="5"/>
  <c r="AH890" i="5" s="1"/>
  <c r="L891" i="5"/>
  <c r="J891" i="5"/>
  <c r="C891" i="5"/>
  <c r="AF891" i="5" s="1"/>
  <c r="A891" i="5"/>
  <c r="AE891" i="5" s="1"/>
  <c r="AW890" i="5"/>
  <c r="AV890" i="5"/>
  <c r="AU890" i="5"/>
  <c r="AT890" i="5"/>
  <c r="AS890" i="5"/>
  <c r="AR890" i="5"/>
  <c r="AQ890" i="5"/>
  <c r="AP890" i="5"/>
  <c r="AO890" i="5"/>
  <c r="AN890" i="5"/>
  <c r="AM890" i="5"/>
  <c r="AL890" i="5"/>
  <c r="AK890" i="5"/>
  <c r="AJ890" i="5"/>
  <c r="AE890" i="5"/>
  <c r="AD890" i="5"/>
  <c r="AC890" i="5"/>
  <c r="AB890" i="5"/>
  <c r="AA890" i="5"/>
  <c r="Z890" i="5"/>
  <c r="Y890" i="5"/>
  <c r="X890" i="5"/>
  <c r="W890" i="5"/>
  <c r="V890" i="5"/>
  <c r="U890" i="5"/>
  <c r="T890" i="5"/>
  <c r="S890" i="5"/>
  <c r="R890" i="5"/>
  <c r="Q890" i="5"/>
  <c r="P890" i="5"/>
  <c r="O890" i="5"/>
  <c r="J890" i="5" s="1"/>
  <c r="N890" i="5"/>
  <c r="M890" i="5"/>
  <c r="AI889" i="5"/>
  <c r="AH889" i="5"/>
  <c r="L889" i="5"/>
  <c r="J889" i="5"/>
  <c r="C889" i="5"/>
  <c r="AF889" i="5" s="1"/>
  <c r="A889" i="5"/>
  <c r="AE889" i="5" s="1"/>
  <c r="AI888" i="5"/>
  <c r="AH888" i="5"/>
  <c r="L888" i="5"/>
  <c r="J888" i="5"/>
  <c r="C888" i="5"/>
  <c r="AF888" i="5" s="1"/>
  <c r="A888" i="5"/>
  <c r="AE888" i="5" s="1"/>
  <c r="AI887" i="5"/>
  <c r="AH887" i="5"/>
  <c r="L887" i="5"/>
  <c r="J887" i="5"/>
  <c r="C887" i="5"/>
  <c r="AF887" i="5" s="1"/>
  <c r="A887" i="5"/>
  <c r="AE887" i="5" s="1"/>
  <c r="AI886" i="5"/>
  <c r="AH886" i="5"/>
  <c r="L886" i="5"/>
  <c r="J886" i="5"/>
  <c r="C886" i="5"/>
  <c r="AF886" i="5" s="1"/>
  <c r="A886" i="5"/>
  <c r="AE886" i="5" s="1"/>
  <c r="AI885" i="5"/>
  <c r="AH885" i="5"/>
  <c r="L885" i="5"/>
  <c r="J885" i="5"/>
  <c r="C885" i="5"/>
  <c r="AF885" i="5" s="1"/>
  <c r="A885" i="5"/>
  <c r="AE885" i="5" s="1"/>
  <c r="AI884" i="5"/>
  <c r="AH884" i="5"/>
  <c r="L884" i="5"/>
  <c r="J884" i="5"/>
  <c r="C884" i="5"/>
  <c r="AF884" i="5" s="1"/>
  <c r="A884" i="5"/>
  <c r="AE884" i="5" s="1"/>
  <c r="AI883" i="5"/>
  <c r="AH883" i="5"/>
  <c r="L883" i="5"/>
  <c r="J883" i="5"/>
  <c r="C883" i="5"/>
  <c r="AF883" i="5" s="1"/>
  <c r="A883" i="5"/>
  <c r="AE883" i="5" s="1"/>
  <c r="AI882" i="5"/>
  <c r="AH882" i="5"/>
  <c r="L882" i="5"/>
  <c r="J882" i="5"/>
  <c r="C882" i="5"/>
  <c r="AF882" i="5" s="1"/>
  <c r="A882" i="5"/>
  <c r="AE882" i="5" s="1"/>
  <c r="AI881" i="5"/>
  <c r="AH881" i="5"/>
  <c r="L881" i="5"/>
  <c r="J881" i="5"/>
  <c r="C881" i="5"/>
  <c r="AF881" i="5" s="1"/>
  <c r="A881" i="5"/>
  <c r="AE881" i="5" s="1"/>
  <c r="AI880" i="5"/>
  <c r="AH880" i="5"/>
  <c r="L880" i="5"/>
  <c r="J880" i="5"/>
  <c r="C880" i="5"/>
  <c r="AF880" i="5" s="1"/>
  <c r="A880" i="5"/>
  <c r="AE880" i="5" s="1"/>
  <c r="AI879" i="5"/>
  <c r="AH879" i="5"/>
  <c r="L879" i="5"/>
  <c r="J879" i="5"/>
  <c r="C879" i="5"/>
  <c r="AF879" i="5" s="1"/>
  <c r="A879" i="5"/>
  <c r="AE879" i="5" s="1"/>
  <c r="AI878" i="5"/>
  <c r="AH878" i="5"/>
  <c r="L878" i="5"/>
  <c r="J878" i="5"/>
  <c r="C878" i="5"/>
  <c r="AF878" i="5" s="1"/>
  <c r="A878" i="5"/>
  <c r="AE878" i="5" s="1"/>
  <c r="AI877" i="5"/>
  <c r="AH877" i="5"/>
  <c r="L877" i="5"/>
  <c r="J877" i="5"/>
  <c r="C877" i="5"/>
  <c r="AF877" i="5" s="1"/>
  <c r="A877" i="5"/>
  <c r="AE877" i="5" s="1"/>
  <c r="AI876" i="5"/>
  <c r="AH876" i="5"/>
  <c r="L876" i="5"/>
  <c r="J876" i="5"/>
  <c r="C876" i="5"/>
  <c r="AF876" i="5" s="1"/>
  <c r="A876" i="5"/>
  <c r="AE876" i="5" s="1"/>
  <c r="AI875" i="5"/>
  <c r="AH875" i="5"/>
  <c r="L875" i="5"/>
  <c r="J875" i="5"/>
  <c r="C875" i="5"/>
  <c r="AF875" i="5" s="1"/>
  <c r="A875" i="5"/>
  <c r="AE875" i="5" s="1"/>
  <c r="AI874" i="5"/>
  <c r="AH874" i="5"/>
  <c r="L874" i="5"/>
  <c r="J874" i="5"/>
  <c r="C874" i="5"/>
  <c r="AF874" i="5" s="1"/>
  <c r="A874" i="5"/>
  <c r="AE874" i="5" s="1"/>
  <c r="AI873" i="5"/>
  <c r="AH873" i="5"/>
  <c r="L873" i="5"/>
  <c r="J873" i="5"/>
  <c r="C873" i="5"/>
  <c r="AF873" i="5" s="1"/>
  <c r="A873" i="5"/>
  <c r="AE873" i="5" s="1"/>
  <c r="AI872" i="5"/>
  <c r="AH872" i="5"/>
  <c r="L872" i="5"/>
  <c r="J872" i="5"/>
  <c r="C872" i="5"/>
  <c r="AF872" i="5" s="1"/>
  <c r="A872" i="5"/>
  <c r="AE872" i="5" s="1"/>
  <c r="AI871" i="5"/>
  <c r="AH871" i="5"/>
  <c r="L871" i="5"/>
  <c r="J871" i="5"/>
  <c r="C871" i="5"/>
  <c r="AF871" i="5" s="1"/>
  <c r="A871" i="5"/>
  <c r="AE871" i="5" s="1"/>
  <c r="AI870" i="5"/>
  <c r="AH870" i="5"/>
  <c r="L870" i="5"/>
  <c r="J870" i="5"/>
  <c r="C870" i="5"/>
  <c r="AF870" i="5" s="1"/>
  <c r="A870" i="5"/>
  <c r="AE870" i="5" s="1"/>
  <c r="AI869" i="5"/>
  <c r="AH869" i="5"/>
  <c r="L869" i="5"/>
  <c r="J869" i="5"/>
  <c r="C869" i="5"/>
  <c r="AF869" i="5" s="1"/>
  <c r="A869" i="5"/>
  <c r="AE869" i="5" s="1"/>
  <c r="AI868" i="5"/>
  <c r="AH868" i="5"/>
  <c r="L868" i="5"/>
  <c r="J868" i="5"/>
  <c r="C868" i="5"/>
  <c r="AF868" i="5" s="1"/>
  <c r="A868" i="5"/>
  <c r="AE868" i="5" s="1"/>
  <c r="AI867" i="5"/>
  <c r="AH867" i="5"/>
  <c r="L867" i="5"/>
  <c r="J867" i="5"/>
  <c r="C867" i="5"/>
  <c r="AF867" i="5" s="1"/>
  <c r="A867" i="5"/>
  <c r="AE867" i="5" s="1"/>
  <c r="AW866" i="5"/>
  <c r="AV866" i="5"/>
  <c r="AU866" i="5"/>
  <c r="AT866" i="5"/>
  <c r="AS866" i="5"/>
  <c r="AR866" i="5"/>
  <c r="AQ866" i="5"/>
  <c r="AP866" i="5"/>
  <c r="AO866" i="5"/>
  <c r="AN866" i="5"/>
  <c r="AM866" i="5"/>
  <c r="AL866" i="5"/>
  <c r="AK866" i="5"/>
  <c r="AJ866" i="5"/>
  <c r="AE866" i="5"/>
  <c r="AD866" i="5"/>
  <c r="AC866" i="5"/>
  <c r="AB866" i="5"/>
  <c r="AA866" i="5"/>
  <c r="Z866" i="5"/>
  <c r="Y866" i="5"/>
  <c r="X866" i="5"/>
  <c r="W866" i="5"/>
  <c r="V866" i="5"/>
  <c r="U866" i="5"/>
  <c r="T866" i="5"/>
  <c r="S866" i="5"/>
  <c r="R866" i="5"/>
  <c r="Q866" i="5"/>
  <c r="P866" i="5"/>
  <c r="O866" i="5"/>
  <c r="N866" i="5"/>
  <c r="M866" i="5"/>
  <c r="AI865" i="5"/>
  <c r="AH865" i="5"/>
  <c r="L865" i="5"/>
  <c r="J865" i="5"/>
  <c r="C865" i="5"/>
  <c r="AF865" i="5" s="1"/>
  <c r="A865" i="5"/>
  <c r="AE865" i="5" s="1"/>
  <c r="AI864" i="5"/>
  <c r="AH864" i="5"/>
  <c r="L864" i="5"/>
  <c r="J864" i="5"/>
  <c r="C864" i="5"/>
  <c r="AF864" i="5" s="1"/>
  <c r="A864" i="5"/>
  <c r="AE864" i="5" s="1"/>
  <c r="AI863" i="5"/>
  <c r="AH863" i="5"/>
  <c r="L863" i="5"/>
  <c r="J863" i="5"/>
  <c r="C863" i="5"/>
  <c r="AF863" i="5" s="1"/>
  <c r="A863" i="5"/>
  <c r="AE863" i="5" s="1"/>
  <c r="AW862" i="5"/>
  <c r="AV862" i="5"/>
  <c r="AU862" i="5"/>
  <c r="AT862" i="5"/>
  <c r="AS862" i="5"/>
  <c r="AR862" i="5"/>
  <c r="AQ862" i="5"/>
  <c r="AP862" i="5"/>
  <c r="AO862" i="5"/>
  <c r="AN862" i="5"/>
  <c r="AM862" i="5"/>
  <c r="AL862" i="5"/>
  <c r="AK862" i="5"/>
  <c r="AJ862" i="5"/>
  <c r="AE862" i="5"/>
  <c r="AD862" i="5"/>
  <c r="AC862" i="5"/>
  <c r="AB862" i="5"/>
  <c r="AA862" i="5"/>
  <c r="Z862" i="5"/>
  <c r="Y862" i="5"/>
  <c r="X862" i="5"/>
  <c r="W862" i="5"/>
  <c r="V862" i="5"/>
  <c r="U862" i="5"/>
  <c r="T862" i="5"/>
  <c r="S862" i="5"/>
  <c r="R862" i="5"/>
  <c r="Q862" i="5"/>
  <c r="P862" i="5"/>
  <c r="O862" i="5"/>
  <c r="N862" i="5"/>
  <c r="M862" i="5"/>
  <c r="AG861" i="5"/>
  <c r="AE861" i="5"/>
  <c r="AI860" i="5"/>
  <c r="AH860" i="5"/>
  <c r="L860" i="5"/>
  <c r="J860" i="5"/>
  <c r="C860" i="5"/>
  <c r="AF860" i="5" s="1"/>
  <c r="A860" i="5"/>
  <c r="AE860" i="5" s="1"/>
  <c r="AI859" i="5"/>
  <c r="AH859" i="5"/>
  <c r="L859" i="5"/>
  <c r="J859" i="5"/>
  <c r="C859" i="5"/>
  <c r="AF859" i="5" s="1"/>
  <c r="A859" i="5"/>
  <c r="AE859" i="5" s="1"/>
  <c r="AI858" i="5"/>
  <c r="AH858" i="5"/>
  <c r="L858" i="5"/>
  <c r="J858" i="5"/>
  <c r="C858" i="5"/>
  <c r="AF858" i="5" s="1"/>
  <c r="A858" i="5"/>
  <c r="AE858" i="5" s="1"/>
  <c r="AI857" i="5"/>
  <c r="AH857" i="5"/>
  <c r="L857" i="5"/>
  <c r="J857" i="5"/>
  <c r="C857" i="5"/>
  <c r="AF857" i="5" s="1"/>
  <c r="A857" i="5"/>
  <c r="AE857" i="5" s="1"/>
  <c r="AI856" i="5"/>
  <c r="AH856" i="5"/>
  <c r="L856" i="5"/>
  <c r="J856" i="5"/>
  <c r="C856" i="5"/>
  <c r="AF856" i="5" s="1"/>
  <c r="A856" i="5"/>
  <c r="AE856" i="5" s="1"/>
  <c r="AI855" i="5"/>
  <c r="AH855" i="5"/>
  <c r="L855" i="5"/>
  <c r="J855" i="5"/>
  <c r="C855" i="5"/>
  <c r="AF855" i="5" s="1"/>
  <c r="A855" i="5"/>
  <c r="AE855" i="5" s="1"/>
  <c r="AI854" i="5"/>
  <c r="AH854" i="5"/>
  <c r="L854" i="5"/>
  <c r="J854" i="5"/>
  <c r="C854" i="5"/>
  <c r="AF854" i="5" s="1"/>
  <c r="A854" i="5"/>
  <c r="AE854" i="5" s="1"/>
  <c r="AI853" i="5"/>
  <c r="AH853" i="5"/>
  <c r="L853" i="5"/>
  <c r="J853" i="5"/>
  <c r="C853" i="5"/>
  <c r="AF853" i="5" s="1"/>
  <c r="A853" i="5"/>
  <c r="AE853" i="5" s="1"/>
  <c r="AI852" i="5"/>
  <c r="AH852" i="5"/>
  <c r="L852" i="5"/>
  <c r="J852" i="5"/>
  <c r="C852" i="5"/>
  <c r="AF852" i="5" s="1"/>
  <c r="A852" i="5"/>
  <c r="AE852" i="5" s="1"/>
  <c r="AI851" i="5"/>
  <c r="AH851" i="5"/>
  <c r="L851" i="5"/>
  <c r="J851" i="5"/>
  <c r="C851" i="5"/>
  <c r="AF851" i="5" s="1"/>
  <c r="A851" i="5"/>
  <c r="AE851" i="5" s="1"/>
  <c r="AI850" i="5"/>
  <c r="AH850" i="5"/>
  <c r="L850" i="5"/>
  <c r="J850" i="5"/>
  <c r="C850" i="5"/>
  <c r="AF850" i="5" s="1"/>
  <c r="A850" i="5"/>
  <c r="AE850" i="5" s="1"/>
  <c r="AI849" i="5"/>
  <c r="AH849" i="5"/>
  <c r="L849" i="5"/>
  <c r="J849" i="5"/>
  <c r="C849" i="5"/>
  <c r="AF849" i="5" s="1"/>
  <c r="A849" i="5"/>
  <c r="AE849" i="5" s="1"/>
  <c r="AI848" i="5"/>
  <c r="AH848" i="5"/>
  <c r="L848" i="5"/>
  <c r="J848" i="5"/>
  <c r="C848" i="5"/>
  <c r="AF848" i="5" s="1"/>
  <c r="A848" i="5"/>
  <c r="AE848" i="5" s="1"/>
  <c r="AI847" i="5"/>
  <c r="AH847" i="5"/>
  <c r="L847" i="5"/>
  <c r="J847" i="5"/>
  <c r="C847" i="5"/>
  <c r="AF847" i="5" s="1"/>
  <c r="A847" i="5"/>
  <c r="AE847" i="5" s="1"/>
  <c r="AI846" i="5"/>
  <c r="AH846" i="5"/>
  <c r="L846" i="5"/>
  <c r="J846" i="5"/>
  <c r="C846" i="5"/>
  <c r="AF846" i="5" s="1"/>
  <c r="A846" i="5"/>
  <c r="AE846" i="5" s="1"/>
  <c r="AI845" i="5"/>
  <c r="AH845" i="5"/>
  <c r="L845" i="5"/>
  <c r="J845" i="5"/>
  <c r="C845" i="5"/>
  <c r="AF845" i="5" s="1"/>
  <c r="A845" i="5"/>
  <c r="AE845" i="5" s="1"/>
  <c r="AI844" i="5"/>
  <c r="AH844" i="5"/>
  <c r="L844" i="5"/>
  <c r="J844" i="5"/>
  <c r="C844" i="5"/>
  <c r="AF844" i="5" s="1"/>
  <c r="A844" i="5"/>
  <c r="AE844" i="5" s="1"/>
  <c r="AI843" i="5"/>
  <c r="AH843" i="5"/>
  <c r="L843" i="5"/>
  <c r="J843" i="5"/>
  <c r="C843" i="5"/>
  <c r="AF843" i="5" s="1"/>
  <c r="A843" i="5"/>
  <c r="AE843" i="5" s="1"/>
  <c r="AI842" i="5"/>
  <c r="AH842" i="5"/>
  <c r="L842" i="5"/>
  <c r="J842" i="5"/>
  <c r="C842" i="5"/>
  <c r="AF842" i="5" s="1"/>
  <c r="A842" i="5"/>
  <c r="AE842" i="5" s="1"/>
  <c r="AI841" i="5"/>
  <c r="AH841" i="5"/>
  <c r="L841" i="5"/>
  <c r="J841" i="5"/>
  <c r="C841" i="5"/>
  <c r="AF841" i="5" s="1"/>
  <c r="A841" i="5"/>
  <c r="AE841" i="5" s="1"/>
  <c r="AI840" i="5"/>
  <c r="AH840" i="5"/>
  <c r="L840" i="5"/>
  <c r="J840" i="5"/>
  <c r="C840" i="5"/>
  <c r="AF840" i="5" s="1"/>
  <c r="A840" i="5"/>
  <c r="AE840" i="5" s="1"/>
  <c r="AI839" i="5"/>
  <c r="AH839" i="5"/>
  <c r="L839" i="5"/>
  <c r="J839" i="5"/>
  <c r="C839" i="5"/>
  <c r="AF839" i="5" s="1"/>
  <c r="A839" i="5"/>
  <c r="AE839" i="5" s="1"/>
  <c r="AI838" i="5"/>
  <c r="AH838" i="5"/>
  <c r="L838" i="5"/>
  <c r="J838" i="5"/>
  <c r="C838" i="5"/>
  <c r="AF838" i="5" s="1"/>
  <c r="A838" i="5"/>
  <c r="AE838" i="5" s="1"/>
  <c r="AI837" i="5"/>
  <c r="AH837" i="5"/>
  <c r="L837" i="5"/>
  <c r="J837" i="5"/>
  <c r="C837" i="5"/>
  <c r="AF837" i="5" s="1"/>
  <c r="A837" i="5"/>
  <c r="AE837" i="5" s="1"/>
  <c r="AI836" i="5"/>
  <c r="AH836" i="5"/>
  <c r="L836" i="5"/>
  <c r="J836" i="5"/>
  <c r="C836" i="5"/>
  <c r="AF836" i="5" s="1"/>
  <c r="A836" i="5"/>
  <c r="AE836" i="5" s="1"/>
  <c r="AI835" i="5"/>
  <c r="AH835" i="5"/>
  <c r="L835" i="5"/>
  <c r="J835" i="5"/>
  <c r="C835" i="5"/>
  <c r="AF835" i="5" s="1"/>
  <c r="A835" i="5"/>
  <c r="AE835" i="5" s="1"/>
  <c r="AI834" i="5"/>
  <c r="AH834" i="5"/>
  <c r="L834" i="5"/>
  <c r="J834" i="5"/>
  <c r="C834" i="5"/>
  <c r="AF834" i="5" s="1"/>
  <c r="A834" i="5"/>
  <c r="AE834" i="5" s="1"/>
  <c r="AI833" i="5"/>
  <c r="AH833" i="5"/>
  <c r="L833" i="5"/>
  <c r="J833" i="5"/>
  <c r="C833" i="5"/>
  <c r="AF833" i="5" s="1"/>
  <c r="A833" i="5"/>
  <c r="AE833" i="5" s="1"/>
  <c r="AI832" i="5"/>
  <c r="AH832" i="5"/>
  <c r="L832" i="5"/>
  <c r="J832" i="5"/>
  <c r="C832" i="5"/>
  <c r="AF832" i="5" s="1"/>
  <c r="A832" i="5"/>
  <c r="AE832" i="5" s="1"/>
  <c r="AI831" i="5"/>
  <c r="AH831" i="5"/>
  <c r="L831" i="5"/>
  <c r="J831" i="5"/>
  <c r="C831" i="5"/>
  <c r="AF831" i="5" s="1"/>
  <c r="A831" i="5"/>
  <c r="AE831" i="5" s="1"/>
  <c r="AI830" i="5"/>
  <c r="AH830" i="5"/>
  <c r="L830" i="5"/>
  <c r="J830" i="5"/>
  <c r="C830" i="5"/>
  <c r="AF830" i="5" s="1"/>
  <c r="A830" i="5"/>
  <c r="AE830" i="5" s="1"/>
  <c r="AW829" i="5"/>
  <c r="AV829" i="5"/>
  <c r="AU829" i="5"/>
  <c r="AT829" i="5"/>
  <c r="AS829" i="5"/>
  <c r="AR829" i="5"/>
  <c r="AQ829" i="5"/>
  <c r="AP829" i="5"/>
  <c r="AO829" i="5"/>
  <c r="AN829" i="5"/>
  <c r="AM829" i="5"/>
  <c r="AL829" i="5"/>
  <c r="AK829" i="5"/>
  <c r="AJ829" i="5"/>
  <c r="AE829" i="5"/>
  <c r="AD829" i="5"/>
  <c r="AC829" i="5"/>
  <c r="AB829" i="5"/>
  <c r="AA829" i="5"/>
  <c r="Z829" i="5"/>
  <c r="Y829" i="5"/>
  <c r="X829" i="5"/>
  <c r="W829" i="5"/>
  <c r="V829" i="5"/>
  <c r="U829" i="5"/>
  <c r="T829" i="5"/>
  <c r="S829" i="5"/>
  <c r="R829" i="5"/>
  <c r="Q829" i="5"/>
  <c r="P829" i="5"/>
  <c r="O829" i="5"/>
  <c r="N829" i="5"/>
  <c r="M829" i="5"/>
  <c r="AI828" i="5"/>
  <c r="AH828" i="5"/>
  <c r="L828" i="5"/>
  <c r="J828" i="5"/>
  <c r="C828" i="5"/>
  <c r="AF828" i="5" s="1"/>
  <c r="A828" i="5"/>
  <c r="AE828" i="5" s="1"/>
  <c r="AI827" i="5"/>
  <c r="AH827" i="5"/>
  <c r="L827" i="5"/>
  <c r="J827" i="5"/>
  <c r="C827" i="5"/>
  <c r="AF827" i="5" s="1"/>
  <c r="A827" i="5"/>
  <c r="AE827" i="5" s="1"/>
  <c r="AI826" i="5"/>
  <c r="AH826" i="5"/>
  <c r="L826" i="5"/>
  <c r="J826" i="5"/>
  <c r="C826" i="5"/>
  <c r="AF826" i="5" s="1"/>
  <c r="A826" i="5"/>
  <c r="AE826" i="5" s="1"/>
  <c r="AI825" i="5"/>
  <c r="AH825" i="5"/>
  <c r="L825" i="5"/>
  <c r="J825" i="5"/>
  <c r="C825" i="5"/>
  <c r="AF825" i="5" s="1"/>
  <c r="A825" i="5"/>
  <c r="AE825" i="5" s="1"/>
  <c r="AI824" i="5"/>
  <c r="AH824" i="5"/>
  <c r="L824" i="5"/>
  <c r="J824" i="5"/>
  <c r="C824" i="5"/>
  <c r="AF824" i="5" s="1"/>
  <c r="A824" i="5"/>
  <c r="AE824" i="5" s="1"/>
  <c r="AI823" i="5"/>
  <c r="AH823" i="5"/>
  <c r="L823" i="5"/>
  <c r="J823" i="5"/>
  <c r="C823" i="5"/>
  <c r="AF823" i="5" s="1"/>
  <c r="A823" i="5"/>
  <c r="AE823" i="5" s="1"/>
  <c r="AI822" i="5"/>
  <c r="AH822" i="5"/>
  <c r="L822" i="5"/>
  <c r="J822" i="5"/>
  <c r="C822" i="5"/>
  <c r="AF822" i="5" s="1"/>
  <c r="A822" i="5"/>
  <c r="AE822" i="5" s="1"/>
  <c r="AI821" i="5"/>
  <c r="AH821" i="5"/>
  <c r="L821" i="5"/>
  <c r="J821" i="5"/>
  <c r="C821" i="5"/>
  <c r="AF821" i="5" s="1"/>
  <c r="A821" i="5"/>
  <c r="AE821" i="5" s="1"/>
  <c r="AI820" i="5"/>
  <c r="AH820" i="5"/>
  <c r="L820" i="5"/>
  <c r="J820" i="5"/>
  <c r="C820" i="5"/>
  <c r="AF820" i="5" s="1"/>
  <c r="A820" i="5"/>
  <c r="AE820" i="5" s="1"/>
  <c r="AI819" i="5"/>
  <c r="AH819" i="5"/>
  <c r="L819" i="5"/>
  <c r="J819" i="5"/>
  <c r="C819" i="5"/>
  <c r="AF819" i="5" s="1"/>
  <c r="A819" i="5"/>
  <c r="AE819" i="5" s="1"/>
  <c r="AI818" i="5"/>
  <c r="AH818" i="5"/>
  <c r="L818" i="5"/>
  <c r="J818" i="5"/>
  <c r="C818" i="5"/>
  <c r="AF818" i="5" s="1"/>
  <c r="A818" i="5"/>
  <c r="AE818" i="5" s="1"/>
  <c r="AI817" i="5"/>
  <c r="AH817" i="5"/>
  <c r="L817" i="5"/>
  <c r="J817" i="5"/>
  <c r="C817" i="5"/>
  <c r="AF817" i="5" s="1"/>
  <c r="A817" i="5"/>
  <c r="AE817" i="5" s="1"/>
  <c r="AI816" i="5"/>
  <c r="AH816" i="5"/>
  <c r="L816" i="5"/>
  <c r="J816" i="5"/>
  <c r="C816" i="5"/>
  <c r="AF816" i="5" s="1"/>
  <c r="A816" i="5"/>
  <c r="AE816" i="5" s="1"/>
  <c r="AI815" i="5"/>
  <c r="AH815" i="5"/>
  <c r="L815" i="5"/>
  <c r="J815" i="5"/>
  <c r="C815" i="5"/>
  <c r="AF815" i="5" s="1"/>
  <c r="A815" i="5"/>
  <c r="AE815" i="5" s="1"/>
  <c r="AI814" i="5"/>
  <c r="AH814" i="5"/>
  <c r="L814" i="5"/>
  <c r="J814" i="5"/>
  <c r="C814" i="5"/>
  <c r="AF814" i="5" s="1"/>
  <c r="A814" i="5"/>
  <c r="AE814" i="5" s="1"/>
  <c r="AI813" i="5"/>
  <c r="AH813" i="5"/>
  <c r="L813" i="5"/>
  <c r="J813" i="5"/>
  <c r="C813" i="5"/>
  <c r="AF813" i="5" s="1"/>
  <c r="A813" i="5"/>
  <c r="AE813" i="5" s="1"/>
  <c r="AI812" i="5"/>
  <c r="AH812" i="5"/>
  <c r="L812" i="5"/>
  <c r="J812" i="5"/>
  <c r="C812" i="5"/>
  <c r="AF812" i="5" s="1"/>
  <c r="A812" i="5"/>
  <c r="AE812" i="5" s="1"/>
  <c r="AI811" i="5"/>
  <c r="AH811" i="5"/>
  <c r="L811" i="5"/>
  <c r="J811" i="5"/>
  <c r="C811" i="5"/>
  <c r="AF811" i="5" s="1"/>
  <c r="A811" i="5"/>
  <c r="AE811" i="5" s="1"/>
  <c r="AI810" i="5"/>
  <c r="AH810" i="5"/>
  <c r="L810" i="5"/>
  <c r="J810" i="5"/>
  <c r="C810" i="5"/>
  <c r="AF810" i="5" s="1"/>
  <c r="A810" i="5"/>
  <c r="AE810" i="5" s="1"/>
  <c r="AI809" i="5"/>
  <c r="AH809" i="5"/>
  <c r="L809" i="5"/>
  <c r="J809" i="5"/>
  <c r="C809" i="5"/>
  <c r="AF809" i="5" s="1"/>
  <c r="A809" i="5"/>
  <c r="AE809" i="5" s="1"/>
  <c r="AW808" i="5"/>
  <c r="AV808" i="5"/>
  <c r="AU808" i="5"/>
  <c r="AT808" i="5"/>
  <c r="AS808" i="5"/>
  <c r="AR808" i="5"/>
  <c r="AQ808" i="5"/>
  <c r="AP808" i="5"/>
  <c r="AO808" i="5"/>
  <c r="AN808" i="5"/>
  <c r="AM808" i="5"/>
  <c r="AL808" i="5"/>
  <c r="AK808" i="5"/>
  <c r="AJ808" i="5"/>
  <c r="AE808" i="5"/>
  <c r="AD808" i="5"/>
  <c r="AC808" i="5"/>
  <c r="AB808" i="5"/>
  <c r="AA808" i="5"/>
  <c r="Z808" i="5"/>
  <c r="Y808" i="5"/>
  <c r="X808" i="5"/>
  <c r="W808" i="5"/>
  <c r="V808" i="5"/>
  <c r="U808" i="5"/>
  <c r="T808" i="5"/>
  <c r="L808" i="5" s="1"/>
  <c r="S808" i="5"/>
  <c r="R808" i="5"/>
  <c r="Q808" i="5"/>
  <c r="P808" i="5"/>
  <c r="O808" i="5"/>
  <c r="N808" i="5"/>
  <c r="M808" i="5"/>
  <c r="AI807" i="5"/>
  <c r="AH807" i="5"/>
  <c r="L807" i="5"/>
  <c r="J807" i="5"/>
  <c r="C807" i="5"/>
  <c r="AF807" i="5" s="1"/>
  <c r="A807" i="5"/>
  <c r="AE807" i="5" s="1"/>
  <c r="AI806" i="5"/>
  <c r="AH806" i="5"/>
  <c r="L806" i="5"/>
  <c r="J806" i="5"/>
  <c r="C806" i="5"/>
  <c r="AF806" i="5" s="1"/>
  <c r="A806" i="5"/>
  <c r="AE806" i="5" s="1"/>
  <c r="AI805" i="5"/>
  <c r="AH805" i="5"/>
  <c r="L805" i="5"/>
  <c r="J805" i="5"/>
  <c r="C805" i="5"/>
  <c r="AF805" i="5" s="1"/>
  <c r="A805" i="5"/>
  <c r="AE805" i="5" s="1"/>
  <c r="AI804" i="5"/>
  <c r="AH804" i="5"/>
  <c r="L804" i="5"/>
  <c r="J804" i="5"/>
  <c r="C804" i="5"/>
  <c r="AF804" i="5" s="1"/>
  <c r="A804" i="5"/>
  <c r="AE804" i="5" s="1"/>
  <c r="AI803" i="5"/>
  <c r="AH803" i="5"/>
  <c r="L803" i="5"/>
  <c r="J803" i="5"/>
  <c r="C803" i="5"/>
  <c r="AF803" i="5" s="1"/>
  <c r="A803" i="5"/>
  <c r="AE803" i="5" s="1"/>
  <c r="AI802" i="5"/>
  <c r="AH802" i="5"/>
  <c r="L802" i="5"/>
  <c r="J802" i="5"/>
  <c r="C802" i="5"/>
  <c r="AF802" i="5" s="1"/>
  <c r="A802" i="5"/>
  <c r="AE802" i="5" s="1"/>
  <c r="AI801" i="5"/>
  <c r="AH801" i="5"/>
  <c r="L801" i="5"/>
  <c r="J801" i="5"/>
  <c r="C801" i="5"/>
  <c r="AF801" i="5" s="1"/>
  <c r="A801" i="5"/>
  <c r="AE801" i="5" s="1"/>
  <c r="AI800" i="5"/>
  <c r="AH800" i="5"/>
  <c r="L800" i="5"/>
  <c r="J800" i="5"/>
  <c r="C800" i="5"/>
  <c r="AF800" i="5" s="1"/>
  <c r="A800" i="5"/>
  <c r="AE800" i="5" s="1"/>
  <c r="AI799" i="5"/>
  <c r="AH799" i="5"/>
  <c r="L799" i="5"/>
  <c r="J799" i="5"/>
  <c r="C799" i="5"/>
  <c r="AF799" i="5" s="1"/>
  <c r="A799" i="5"/>
  <c r="AE799" i="5" s="1"/>
  <c r="AI798" i="5"/>
  <c r="AH798" i="5"/>
  <c r="L798" i="5"/>
  <c r="J798" i="5"/>
  <c r="C798" i="5"/>
  <c r="AF798" i="5" s="1"/>
  <c r="A798" i="5"/>
  <c r="AE798" i="5" s="1"/>
  <c r="AI797" i="5"/>
  <c r="AH797" i="5"/>
  <c r="L797" i="5"/>
  <c r="J797" i="5"/>
  <c r="C797" i="5"/>
  <c r="AF797" i="5" s="1"/>
  <c r="A797" i="5"/>
  <c r="AE797" i="5" s="1"/>
  <c r="AI796" i="5"/>
  <c r="AH796" i="5"/>
  <c r="L796" i="5"/>
  <c r="J796" i="5"/>
  <c r="C796" i="5"/>
  <c r="AF796" i="5" s="1"/>
  <c r="A796" i="5"/>
  <c r="AE796" i="5" s="1"/>
  <c r="AI795" i="5"/>
  <c r="AH795" i="5"/>
  <c r="L795" i="5"/>
  <c r="J795" i="5"/>
  <c r="C795" i="5"/>
  <c r="AF795" i="5" s="1"/>
  <c r="A795" i="5"/>
  <c r="AE795" i="5" s="1"/>
  <c r="AI794" i="5"/>
  <c r="AH794" i="5"/>
  <c r="L794" i="5"/>
  <c r="J794" i="5"/>
  <c r="C794" i="5"/>
  <c r="AF794" i="5" s="1"/>
  <c r="A794" i="5"/>
  <c r="AE794" i="5" s="1"/>
  <c r="AI793" i="5"/>
  <c r="AH793" i="5"/>
  <c r="L793" i="5"/>
  <c r="J793" i="5"/>
  <c r="C793" i="5"/>
  <c r="AF793" i="5" s="1"/>
  <c r="A793" i="5"/>
  <c r="AE793" i="5" s="1"/>
  <c r="AI792" i="5"/>
  <c r="AH792" i="5"/>
  <c r="L792" i="5"/>
  <c r="J792" i="5"/>
  <c r="C792" i="5"/>
  <c r="AF792" i="5" s="1"/>
  <c r="A792" i="5"/>
  <c r="AE792" i="5" s="1"/>
  <c r="AI791" i="5"/>
  <c r="AH791" i="5"/>
  <c r="L791" i="5"/>
  <c r="J791" i="5"/>
  <c r="C791" i="5"/>
  <c r="AF791" i="5" s="1"/>
  <c r="A791" i="5"/>
  <c r="AE791" i="5" s="1"/>
  <c r="AI790" i="5"/>
  <c r="AH790" i="5"/>
  <c r="L790" i="5"/>
  <c r="J790" i="5"/>
  <c r="C790" i="5"/>
  <c r="AF790" i="5" s="1"/>
  <c r="A790" i="5"/>
  <c r="AE790" i="5" s="1"/>
  <c r="AI789" i="5"/>
  <c r="AH789" i="5"/>
  <c r="L789" i="5"/>
  <c r="J789" i="5"/>
  <c r="C789" i="5"/>
  <c r="AF789" i="5" s="1"/>
  <c r="A789" i="5"/>
  <c r="AE789" i="5" s="1"/>
  <c r="AI788" i="5"/>
  <c r="AH788" i="5"/>
  <c r="L788" i="5"/>
  <c r="J788" i="5"/>
  <c r="C788" i="5"/>
  <c r="AF788" i="5" s="1"/>
  <c r="A788" i="5"/>
  <c r="AE788" i="5" s="1"/>
  <c r="AI787" i="5"/>
  <c r="AH787" i="5"/>
  <c r="L787" i="5"/>
  <c r="J787" i="5"/>
  <c r="C787" i="5"/>
  <c r="AF787" i="5" s="1"/>
  <c r="A787" i="5"/>
  <c r="AE787" i="5" s="1"/>
  <c r="AI786" i="5"/>
  <c r="AH786" i="5"/>
  <c r="L786" i="5"/>
  <c r="J786" i="5"/>
  <c r="C786" i="5"/>
  <c r="AF786" i="5" s="1"/>
  <c r="A786" i="5"/>
  <c r="AE786" i="5" s="1"/>
  <c r="AI785" i="5"/>
  <c r="AH785" i="5"/>
  <c r="L785" i="5"/>
  <c r="J785" i="5"/>
  <c r="C785" i="5"/>
  <c r="AF785" i="5" s="1"/>
  <c r="A785" i="5"/>
  <c r="AE785" i="5" s="1"/>
  <c r="AI784" i="5"/>
  <c r="AH784" i="5"/>
  <c r="L784" i="5"/>
  <c r="J784" i="5"/>
  <c r="C784" i="5"/>
  <c r="AF784" i="5" s="1"/>
  <c r="A784" i="5"/>
  <c r="AE784" i="5" s="1"/>
  <c r="AI783" i="5"/>
  <c r="AH783" i="5"/>
  <c r="L783" i="5"/>
  <c r="J783" i="5"/>
  <c r="C783" i="5"/>
  <c r="AF783" i="5" s="1"/>
  <c r="A783" i="5"/>
  <c r="AE783" i="5" s="1"/>
  <c r="AI782" i="5"/>
  <c r="AH782" i="5"/>
  <c r="L782" i="5"/>
  <c r="J782" i="5"/>
  <c r="C782" i="5"/>
  <c r="AF782" i="5" s="1"/>
  <c r="A782" i="5"/>
  <c r="AE782" i="5" s="1"/>
  <c r="AI781" i="5"/>
  <c r="AH781" i="5"/>
  <c r="L781" i="5"/>
  <c r="J781" i="5"/>
  <c r="C781" i="5"/>
  <c r="AF781" i="5" s="1"/>
  <c r="A781" i="5"/>
  <c r="AE781" i="5" s="1"/>
  <c r="AI780" i="5"/>
  <c r="AH780" i="5"/>
  <c r="L780" i="5"/>
  <c r="J780" i="5"/>
  <c r="C780" i="5"/>
  <c r="AF780" i="5" s="1"/>
  <c r="A780" i="5"/>
  <c r="AE780" i="5" s="1"/>
  <c r="AI779" i="5"/>
  <c r="AH779" i="5"/>
  <c r="L779" i="5"/>
  <c r="J779" i="5"/>
  <c r="C779" i="5"/>
  <c r="AF779" i="5" s="1"/>
  <c r="A779" i="5"/>
  <c r="AE779" i="5" s="1"/>
  <c r="AI778" i="5"/>
  <c r="AH778" i="5"/>
  <c r="L778" i="5"/>
  <c r="J778" i="5"/>
  <c r="C778" i="5"/>
  <c r="AF778" i="5" s="1"/>
  <c r="A778" i="5"/>
  <c r="AE778" i="5" s="1"/>
  <c r="AI777" i="5"/>
  <c r="AH777" i="5"/>
  <c r="L777" i="5"/>
  <c r="J777" i="5"/>
  <c r="C777" i="5"/>
  <c r="AF777" i="5" s="1"/>
  <c r="A777" i="5"/>
  <c r="AE777" i="5" s="1"/>
  <c r="AI776" i="5"/>
  <c r="AH776" i="5"/>
  <c r="L776" i="5"/>
  <c r="J776" i="5"/>
  <c r="C776" i="5"/>
  <c r="AF776" i="5" s="1"/>
  <c r="A776" i="5"/>
  <c r="AE776" i="5" s="1"/>
  <c r="AI775" i="5"/>
  <c r="AH775" i="5"/>
  <c r="L775" i="5"/>
  <c r="J775" i="5"/>
  <c r="C775" i="5"/>
  <c r="AF775" i="5" s="1"/>
  <c r="A775" i="5"/>
  <c r="AE775" i="5" s="1"/>
  <c r="AI774" i="5"/>
  <c r="AH774" i="5"/>
  <c r="L774" i="5"/>
  <c r="J774" i="5"/>
  <c r="C774" i="5"/>
  <c r="AF774" i="5" s="1"/>
  <c r="A774" i="5"/>
  <c r="AE774" i="5" s="1"/>
  <c r="AI773" i="5"/>
  <c r="AH773" i="5"/>
  <c r="L773" i="5"/>
  <c r="J773" i="5"/>
  <c r="C773" i="5"/>
  <c r="AF773" i="5" s="1"/>
  <c r="A773" i="5"/>
  <c r="AE773" i="5" s="1"/>
  <c r="AI772" i="5"/>
  <c r="AH772" i="5"/>
  <c r="L772" i="5"/>
  <c r="J772" i="5"/>
  <c r="C772" i="5"/>
  <c r="AF772" i="5" s="1"/>
  <c r="A772" i="5"/>
  <c r="AE772" i="5" s="1"/>
  <c r="AW771" i="5"/>
  <c r="AV771" i="5"/>
  <c r="AU771" i="5"/>
  <c r="AT771" i="5"/>
  <c r="AS771" i="5"/>
  <c r="AR771" i="5"/>
  <c r="AQ771" i="5"/>
  <c r="AP771" i="5"/>
  <c r="AO771" i="5"/>
  <c r="AN771" i="5"/>
  <c r="AM771" i="5"/>
  <c r="AL771" i="5"/>
  <c r="AK771" i="5"/>
  <c r="AJ771" i="5"/>
  <c r="AE771" i="5"/>
  <c r="AD771" i="5"/>
  <c r="AC771" i="5"/>
  <c r="AB771" i="5"/>
  <c r="AA771" i="5"/>
  <c r="Z771" i="5"/>
  <c r="Y771" i="5"/>
  <c r="X771" i="5"/>
  <c r="W771" i="5"/>
  <c r="V771" i="5"/>
  <c r="U771" i="5"/>
  <c r="T771" i="5"/>
  <c r="S771" i="5"/>
  <c r="R771" i="5"/>
  <c r="Q771" i="5"/>
  <c r="P771" i="5"/>
  <c r="O771" i="5"/>
  <c r="N771" i="5"/>
  <c r="M771" i="5"/>
  <c r="AI770" i="5"/>
  <c r="AH770" i="5"/>
  <c r="L770" i="5"/>
  <c r="J770" i="5"/>
  <c r="AA770" i="5" s="1"/>
  <c r="C770" i="5"/>
  <c r="AF770" i="5" s="1"/>
  <c r="A770" i="5"/>
  <c r="AE770" i="5" s="1"/>
  <c r="AI769" i="5"/>
  <c r="AH769" i="5"/>
  <c r="L769" i="5"/>
  <c r="J769" i="5"/>
  <c r="AA769" i="5" s="1"/>
  <c r="C769" i="5"/>
  <c r="AF769" i="5" s="1"/>
  <c r="A769" i="5"/>
  <c r="AE769" i="5" s="1"/>
  <c r="AI768" i="5"/>
  <c r="AH768" i="5"/>
  <c r="L768" i="5"/>
  <c r="J768" i="5"/>
  <c r="AA768" i="5" s="1"/>
  <c r="C768" i="5"/>
  <c r="AF768" i="5" s="1"/>
  <c r="A768" i="5"/>
  <c r="AE768" i="5" s="1"/>
  <c r="AI767" i="5"/>
  <c r="AH767" i="5"/>
  <c r="L767" i="5"/>
  <c r="J767" i="5"/>
  <c r="AA767" i="5" s="1"/>
  <c r="C767" i="5"/>
  <c r="AF767" i="5" s="1"/>
  <c r="A767" i="5"/>
  <c r="AE767" i="5" s="1"/>
  <c r="AI766" i="5"/>
  <c r="AH766" i="5"/>
  <c r="L766" i="5"/>
  <c r="J766" i="5"/>
  <c r="AA766" i="5" s="1"/>
  <c r="C766" i="5"/>
  <c r="AF766" i="5" s="1"/>
  <c r="A766" i="5"/>
  <c r="AE766" i="5" s="1"/>
  <c r="AI765" i="5"/>
  <c r="AH765" i="5"/>
  <c r="L765" i="5"/>
  <c r="J765" i="5"/>
  <c r="AA765" i="5" s="1"/>
  <c r="C765" i="5"/>
  <c r="AF765" i="5" s="1"/>
  <c r="A765" i="5"/>
  <c r="AE765" i="5" s="1"/>
  <c r="AI764" i="5"/>
  <c r="AH764" i="5"/>
  <c r="L764" i="5"/>
  <c r="J764" i="5"/>
  <c r="AA764" i="5" s="1"/>
  <c r="C764" i="5"/>
  <c r="AF764" i="5" s="1"/>
  <c r="A764" i="5"/>
  <c r="AE764" i="5" s="1"/>
  <c r="AI763" i="5"/>
  <c r="AH763" i="5"/>
  <c r="L763" i="5"/>
  <c r="J763" i="5"/>
  <c r="AA763" i="5" s="1"/>
  <c r="C763" i="5"/>
  <c r="AF763" i="5" s="1"/>
  <c r="A763" i="5"/>
  <c r="AE763" i="5" s="1"/>
  <c r="AI762" i="5"/>
  <c r="AH762" i="5"/>
  <c r="L762" i="5"/>
  <c r="J762" i="5"/>
  <c r="AA762" i="5" s="1"/>
  <c r="C762" i="5"/>
  <c r="AF762" i="5" s="1"/>
  <c r="A762" i="5"/>
  <c r="AE762" i="5" s="1"/>
  <c r="AI761" i="5"/>
  <c r="AH761" i="5"/>
  <c r="L761" i="5"/>
  <c r="J761" i="5"/>
  <c r="AA761" i="5" s="1"/>
  <c r="C761" i="5"/>
  <c r="AF761" i="5" s="1"/>
  <c r="A761" i="5"/>
  <c r="AE761" i="5" s="1"/>
  <c r="AI760" i="5"/>
  <c r="AH760" i="5"/>
  <c r="L760" i="5"/>
  <c r="J760" i="5"/>
  <c r="AA760" i="5" s="1"/>
  <c r="C760" i="5"/>
  <c r="AF760" i="5" s="1"/>
  <c r="A760" i="5"/>
  <c r="AE760" i="5" s="1"/>
  <c r="AI759" i="5"/>
  <c r="AH759" i="5"/>
  <c r="L759" i="5"/>
  <c r="J759" i="5"/>
  <c r="AA759" i="5" s="1"/>
  <c r="C759" i="5"/>
  <c r="AF759" i="5" s="1"/>
  <c r="A759" i="5"/>
  <c r="AE759" i="5" s="1"/>
  <c r="AI758" i="5"/>
  <c r="AH758" i="5"/>
  <c r="L758" i="5"/>
  <c r="J758" i="5"/>
  <c r="AA758" i="5" s="1"/>
  <c r="C758" i="5"/>
  <c r="AF758" i="5" s="1"/>
  <c r="A758" i="5"/>
  <c r="AE758" i="5" s="1"/>
  <c r="AI757" i="5"/>
  <c r="AH757" i="5"/>
  <c r="L757" i="5"/>
  <c r="J757" i="5"/>
  <c r="AA757" i="5" s="1"/>
  <c r="C757" i="5"/>
  <c r="AF757" i="5" s="1"/>
  <c r="A757" i="5"/>
  <c r="AE757" i="5" s="1"/>
  <c r="AI756" i="5"/>
  <c r="AH756" i="5"/>
  <c r="L756" i="5"/>
  <c r="J756" i="5"/>
  <c r="AA756" i="5" s="1"/>
  <c r="C756" i="5"/>
  <c r="AF756" i="5" s="1"/>
  <c r="A756" i="5"/>
  <c r="AE756" i="5" s="1"/>
  <c r="AI755" i="5"/>
  <c r="AH755" i="5"/>
  <c r="L755" i="5"/>
  <c r="J755" i="5"/>
  <c r="AA755" i="5" s="1"/>
  <c r="C755" i="5"/>
  <c r="AF755" i="5" s="1"/>
  <c r="A755" i="5"/>
  <c r="AE755" i="5" s="1"/>
  <c r="AI754" i="5"/>
  <c r="AH754" i="5"/>
  <c r="L754" i="5"/>
  <c r="J754" i="5"/>
  <c r="AA754" i="5" s="1"/>
  <c r="C754" i="5"/>
  <c r="AF754" i="5" s="1"/>
  <c r="A754" i="5"/>
  <c r="AE754" i="5" s="1"/>
  <c r="AI753" i="5"/>
  <c r="AH753" i="5"/>
  <c r="L753" i="5"/>
  <c r="J753" i="5"/>
  <c r="AA753" i="5" s="1"/>
  <c r="C753" i="5"/>
  <c r="AF753" i="5" s="1"/>
  <c r="A753" i="5"/>
  <c r="AE753" i="5" s="1"/>
  <c r="AI752" i="5"/>
  <c r="AH752" i="5"/>
  <c r="L752" i="5"/>
  <c r="J752" i="5"/>
  <c r="AA752" i="5" s="1"/>
  <c r="C752" i="5"/>
  <c r="AF752" i="5" s="1"/>
  <c r="A752" i="5"/>
  <c r="AE752" i="5" s="1"/>
  <c r="AI751" i="5"/>
  <c r="AH751" i="5"/>
  <c r="L751" i="5"/>
  <c r="J751" i="5"/>
  <c r="AA751" i="5" s="1"/>
  <c r="C751" i="5"/>
  <c r="AF751" i="5" s="1"/>
  <c r="A751" i="5"/>
  <c r="AE751" i="5" s="1"/>
  <c r="AI750" i="5"/>
  <c r="AH750" i="5"/>
  <c r="L750" i="5"/>
  <c r="J750" i="5"/>
  <c r="AA750" i="5" s="1"/>
  <c r="C750" i="5"/>
  <c r="AF750" i="5" s="1"/>
  <c r="A750" i="5"/>
  <c r="AE750" i="5" s="1"/>
  <c r="AI749" i="5"/>
  <c r="AH749" i="5"/>
  <c r="L749" i="5"/>
  <c r="J749" i="5"/>
  <c r="AA749" i="5" s="1"/>
  <c r="C749" i="5"/>
  <c r="AF749" i="5" s="1"/>
  <c r="A749" i="5"/>
  <c r="AE749" i="5" s="1"/>
  <c r="AI748" i="5"/>
  <c r="AH748" i="5"/>
  <c r="L748" i="5"/>
  <c r="J748" i="5"/>
  <c r="AA748" i="5" s="1"/>
  <c r="C748" i="5"/>
  <c r="AF748" i="5" s="1"/>
  <c r="A748" i="5"/>
  <c r="AE748" i="5" s="1"/>
  <c r="AI747" i="5"/>
  <c r="AH747" i="5"/>
  <c r="L747" i="5"/>
  <c r="J747" i="5"/>
  <c r="AA747" i="5" s="1"/>
  <c r="C747" i="5"/>
  <c r="AF747" i="5" s="1"/>
  <c r="A747" i="5"/>
  <c r="AE747" i="5" s="1"/>
  <c r="AI746" i="5"/>
  <c r="AH746" i="5"/>
  <c r="L746" i="5"/>
  <c r="J746" i="5"/>
  <c r="AA746" i="5" s="1"/>
  <c r="C746" i="5"/>
  <c r="AF746" i="5" s="1"/>
  <c r="A746" i="5"/>
  <c r="AE746" i="5" s="1"/>
  <c r="AI745" i="5"/>
  <c r="AH745" i="5"/>
  <c r="L745" i="5"/>
  <c r="J745" i="5"/>
  <c r="AA745" i="5" s="1"/>
  <c r="C745" i="5"/>
  <c r="AF745" i="5" s="1"/>
  <c r="A745" i="5"/>
  <c r="AE745" i="5" s="1"/>
  <c r="AI744" i="5"/>
  <c r="AH744" i="5"/>
  <c r="L744" i="5"/>
  <c r="J744" i="5"/>
  <c r="AA744" i="5" s="1"/>
  <c r="C744" i="5"/>
  <c r="AF744" i="5" s="1"/>
  <c r="A744" i="5"/>
  <c r="AE744" i="5" s="1"/>
  <c r="AI743" i="5"/>
  <c r="AH743" i="5"/>
  <c r="L743" i="5"/>
  <c r="J743" i="5"/>
  <c r="AA743" i="5" s="1"/>
  <c r="C743" i="5"/>
  <c r="AF743" i="5" s="1"/>
  <c r="A743" i="5"/>
  <c r="AE743" i="5" s="1"/>
  <c r="AI742" i="5"/>
  <c r="AH742" i="5"/>
  <c r="L742" i="5"/>
  <c r="J742" i="5"/>
  <c r="AA742" i="5" s="1"/>
  <c r="C742" i="5"/>
  <c r="AF742" i="5" s="1"/>
  <c r="A742" i="5"/>
  <c r="AE742" i="5" s="1"/>
  <c r="AI741" i="5"/>
  <c r="AH741" i="5"/>
  <c r="L741" i="5"/>
  <c r="J741" i="5"/>
  <c r="AA741" i="5" s="1"/>
  <c r="C741" i="5"/>
  <c r="AF741" i="5" s="1"/>
  <c r="A741" i="5"/>
  <c r="AE741" i="5" s="1"/>
  <c r="AI740" i="5"/>
  <c r="AH740" i="5"/>
  <c r="L740" i="5"/>
  <c r="J740" i="5"/>
  <c r="AA740" i="5" s="1"/>
  <c r="C740" i="5"/>
  <c r="AF740" i="5" s="1"/>
  <c r="A740" i="5"/>
  <c r="AE740" i="5" s="1"/>
  <c r="AI739" i="5"/>
  <c r="AH739" i="5"/>
  <c r="L739" i="5"/>
  <c r="J739" i="5"/>
  <c r="AA739" i="5" s="1"/>
  <c r="C739" i="5"/>
  <c r="AF739" i="5" s="1"/>
  <c r="A739" i="5"/>
  <c r="AE739" i="5" s="1"/>
  <c r="AI738" i="5"/>
  <c r="AH738" i="5"/>
  <c r="L738" i="5"/>
  <c r="J738" i="5"/>
  <c r="AA738" i="5" s="1"/>
  <c r="C738" i="5"/>
  <c r="AF738" i="5" s="1"/>
  <c r="A738" i="5"/>
  <c r="AE738" i="5" s="1"/>
  <c r="AW737" i="5"/>
  <c r="AV737" i="5"/>
  <c r="AU737" i="5"/>
  <c r="AT737" i="5"/>
  <c r="AS737" i="5"/>
  <c r="AR737" i="5"/>
  <c r="AQ737" i="5"/>
  <c r="AP737" i="5"/>
  <c r="AO737" i="5"/>
  <c r="AN737" i="5"/>
  <c r="AM737" i="5"/>
  <c r="AL737" i="5"/>
  <c r="AK737" i="5"/>
  <c r="AJ737" i="5"/>
  <c r="AE737" i="5"/>
  <c r="AD737" i="5"/>
  <c r="AC737" i="5"/>
  <c r="AB737" i="5"/>
  <c r="Z737" i="5"/>
  <c r="Y737" i="5"/>
  <c r="X737" i="5"/>
  <c r="W737" i="5"/>
  <c r="V737" i="5"/>
  <c r="U737" i="5"/>
  <c r="T737" i="5"/>
  <c r="S737" i="5"/>
  <c r="R737" i="5"/>
  <c r="Q737" i="5"/>
  <c r="P737" i="5"/>
  <c r="O737" i="5"/>
  <c r="N737" i="5"/>
  <c r="M737" i="5"/>
  <c r="AI736" i="5"/>
  <c r="AH736" i="5"/>
  <c r="L736" i="5"/>
  <c r="J736" i="5"/>
  <c r="C736" i="5"/>
  <c r="AF736" i="5" s="1"/>
  <c r="A736" i="5"/>
  <c r="AE736" i="5" s="1"/>
  <c r="AI735" i="5"/>
  <c r="AH735" i="5"/>
  <c r="L735" i="5"/>
  <c r="J735" i="5"/>
  <c r="C735" i="5"/>
  <c r="AF735" i="5" s="1"/>
  <c r="A735" i="5"/>
  <c r="AE735" i="5" s="1"/>
  <c r="AI734" i="5"/>
  <c r="AH734" i="5"/>
  <c r="L734" i="5"/>
  <c r="J734" i="5"/>
  <c r="C734" i="5"/>
  <c r="AF734" i="5" s="1"/>
  <c r="A734" i="5"/>
  <c r="AE734" i="5" s="1"/>
  <c r="AI733" i="5"/>
  <c r="AH733" i="5"/>
  <c r="L733" i="5"/>
  <c r="J733" i="5"/>
  <c r="C733" i="5"/>
  <c r="AF733" i="5" s="1"/>
  <c r="A733" i="5"/>
  <c r="AE733" i="5" s="1"/>
  <c r="AI732" i="5"/>
  <c r="AH732" i="5"/>
  <c r="L732" i="5"/>
  <c r="J732" i="5"/>
  <c r="C732" i="5"/>
  <c r="AF732" i="5" s="1"/>
  <c r="A732" i="5"/>
  <c r="AE732" i="5" s="1"/>
  <c r="AI731" i="5"/>
  <c r="AH731" i="5"/>
  <c r="L731" i="5"/>
  <c r="J731" i="5"/>
  <c r="C731" i="5"/>
  <c r="AF731" i="5" s="1"/>
  <c r="A731" i="5"/>
  <c r="AE731" i="5" s="1"/>
  <c r="AI730" i="5"/>
  <c r="AH730" i="5"/>
  <c r="L730" i="5"/>
  <c r="J730" i="5"/>
  <c r="C730" i="5"/>
  <c r="AF730" i="5" s="1"/>
  <c r="A730" i="5"/>
  <c r="AE730" i="5" s="1"/>
  <c r="AI729" i="5"/>
  <c r="AH729" i="5"/>
  <c r="L729" i="5"/>
  <c r="J729" i="5"/>
  <c r="C729" i="5"/>
  <c r="AF729" i="5" s="1"/>
  <c r="A729" i="5"/>
  <c r="AE729" i="5" s="1"/>
  <c r="AI728" i="5"/>
  <c r="AH728" i="5"/>
  <c r="L728" i="5"/>
  <c r="J728" i="5"/>
  <c r="C728" i="5"/>
  <c r="AF728" i="5" s="1"/>
  <c r="A728" i="5"/>
  <c r="AE728" i="5" s="1"/>
  <c r="AI727" i="5"/>
  <c r="AH727" i="5"/>
  <c r="L727" i="5"/>
  <c r="J727" i="5"/>
  <c r="C727" i="5"/>
  <c r="AF727" i="5" s="1"/>
  <c r="A727" i="5"/>
  <c r="AE727" i="5" s="1"/>
  <c r="AI726" i="5"/>
  <c r="AH726" i="5"/>
  <c r="L726" i="5"/>
  <c r="J726" i="5"/>
  <c r="C726" i="5"/>
  <c r="AF726" i="5" s="1"/>
  <c r="A726" i="5"/>
  <c r="AE726" i="5" s="1"/>
  <c r="AI725" i="5"/>
  <c r="AH725" i="5"/>
  <c r="L725" i="5"/>
  <c r="J725" i="5"/>
  <c r="C725" i="5"/>
  <c r="AF725" i="5" s="1"/>
  <c r="A725" i="5"/>
  <c r="AE725" i="5" s="1"/>
  <c r="AI724" i="5"/>
  <c r="AH724" i="5"/>
  <c r="L724" i="5"/>
  <c r="J724" i="5"/>
  <c r="C724" i="5"/>
  <c r="AF724" i="5" s="1"/>
  <c r="A724" i="5"/>
  <c r="AE724" i="5" s="1"/>
  <c r="AI723" i="5"/>
  <c r="AH723" i="5"/>
  <c r="L723" i="5"/>
  <c r="J723" i="5"/>
  <c r="C723" i="5"/>
  <c r="AF723" i="5" s="1"/>
  <c r="A723" i="5"/>
  <c r="AE723" i="5" s="1"/>
  <c r="AW722" i="5"/>
  <c r="AV722" i="5"/>
  <c r="AU722" i="5"/>
  <c r="AT722" i="5"/>
  <c r="AS722" i="5"/>
  <c r="AR722" i="5"/>
  <c r="AQ722" i="5"/>
  <c r="AP722" i="5"/>
  <c r="AO722" i="5"/>
  <c r="AN722" i="5"/>
  <c r="AM722" i="5"/>
  <c r="AL722" i="5"/>
  <c r="AK722" i="5"/>
  <c r="AJ722" i="5"/>
  <c r="AE722" i="5"/>
  <c r="AD722" i="5"/>
  <c r="AC722" i="5"/>
  <c r="AB722" i="5"/>
  <c r="AA722" i="5"/>
  <c r="Z722" i="5"/>
  <c r="Y722" i="5"/>
  <c r="X722" i="5"/>
  <c r="W722" i="5"/>
  <c r="V722" i="5"/>
  <c r="U722" i="5"/>
  <c r="T722" i="5"/>
  <c r="S722" i="5"/>
  <c r="R722" i="5"/>
  <c r="Q722" i="5"/>
  <c r="P722" i="5"/>
  <c r="O722" i="5"/>
  <c r="N722" i="5"/>
  <c r="M722" i="5"/>
  <c r="AI721" i="5"/>
  <c r="AH721" i="5"/>
  <c r="L721" i="5"/>
  <c r="J721" i="5"/>
  <c r="C721" i="5"/>
  <c r="AF721" i="5" s="1"/>
  <c r="A721" i="5"/>
  <c r="AE721" i="5" s="1"/>
  <c r="AI720" i="5"/>
  <c r="AH720" i="5"/>
  <c r="L720" i="5"/>
  <c r="J720" i="5"/>
  <c r="C720" i="5"/>
  <c r="AF720" i="5" s="1"/>
  <c r="A720" i="5"/>
  <c r="AE720" i="5" s="1"/>
  <c r="AI719" i="5"/>
  <c r="AH719" i="5"/>
  <c r="L719" i="5"/>
  <c r="J719" i="5"/>
  <c r="C719" i="5"/>
  <c r="AF719" i="5" s="1"/>
  <c r="A719" i="5"/>
  <c r="AE719" i="5" s="1"/>
  <c r="AI718" i="5"/>
  <c r="AH718" i="5"/>
  <c r="L718" i="5"/>
  <c r="J718" i="5"/>
  <c r="C718" i="5"/>
  <c r="AF718" i="5" s="1"/>
  <c r="A718" i="5"/>
  <c r="AE718" i="5" s="1"/>
  <c r="AI717" i="5"/>
  <c r="AH717" i="5"/>
  <c r="L717" i="5"/>
  <c r="J717" i="5"/>
  <c r="C717" i="5"/>
  <c r="AF717" i="5" s="1"/>
  <c r="A717" i="5"/>
  <c r="AE717" i="5" s="1"/>
  <c r="AI716" i="5"/>
  <c r="AH716" i="5"/>
  <c r="L716" i="5"/>
  <c r="J716" i="5"/>
  <c r="C716" i="5"/>
  <c r="AF716" i="5" s="1"/>
  <c r="A716" i="5"/>
  <c r="AE716" i="5" s="1"/>
  <c r="AI715" i="5"/>
  <c r="AH715" i="5"/>
  <c r="L715" i="5"/>
  <c r="J715" i="5"/>
  <c r="C715" i="5"/>
  <c r="AF715" i="5" s="1"/>
  <c r="A715" i="5"/>
  <c r="AE715" i="5" s="1"/>
  <c r="AI714" i="5"/>
  <c r="AH714" i="5"/>
  <c r="L714" i="5"/>
  <c r="J714" i="5"/>
  <c r="C714" i="5"/>
  <c r="AF714" i="5" s="1"/>
  <c r="A714" i="5"/>
  <c r="AE714" i="5" s="1"/>
  <c r="AI713" i="5"/>
  <c r="AH713" i="5"/>
  <c r="L713" i="5"/>
  <c r="J713" i="5"/>
  <c r="C713" i="5"/>
  <c r="AF713" i="5" s="1"/>
  <c r="A713" i="5"/>
  <c r="AE713" i="5" s="1"/>
  <c r="AI712" i="5"/>
  <c r="AH712" i="5"/>
  <c r="L712" i="5"/>
  <c r="J712" i="5"/>
  <c r="C712" i="5"/>
  <c r="AF712" i="5" s="1"/>
  <c r="A712" i="5"/>
  <c r="AE712" i="5" s="1"/>
  <c r="AI711" i="5"/>
  <c r="AH711" i="5"/>
  <c r="L711" i="5"/>
  <c r="J711" i="5"/>
  <c r="C711" i="5"/>
  <c r="AF711" i="5" s="1"/>
  <c r="A711" i="5"/>
  <c r="AE711" i="5" s="1"/>
  <c r="AW710" i="5"/>
  <c r="AV710" i="5"/>
  <c r="AU710" i="5"/>
  <c r="AT710" i="5"/>
  <c r="AS710" i="5"/>
  <c r="AR710" i="5"/>
  <c r="AQ710" i="5"/>
  <c r="AP710" i="5"/>
  <c r="AO710" i="5"/>
  <c r="AN710" i="5"/>
  <c r="AM710" i="5"/>
  <c r="AL710" i="5"/>
  <c r="AK710" i="5"/>
  <c r="AJ710" i="5"/>
  <c r="AE710" i="5"/>
  <c r="AD710" i="5"/>
  <c r="AC710" i="5"/>
  <c r="AB710" i="5"/>
  <c r="AA710" i="5"/>
  <c r="Z710" i="5"/>
  <c r="Y710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AI709" i="5"/>
  <c r="AH709" i="5"/>
  <c r="L709" i="5"/>
  <c r="J709" i="5"/>
  <c r="C709" i="5"/>
  <c r="AF709" i="5" s="1"/>
  <c r="A709" i="5"/>
  <c r="AE709" i="5" s="1"/>
  <c r="AI708" i="5"/>
  <c r="AH708" i="5"/>
  <c r="L708" i="5"/>
  <c r="J708" i="5"/>
  <c r="C708" i="5"/>
  <c r="AF708" i="5" s="1"/>
  <c r="A708" i="5"/>
  <c r="AE708" i="5" s="1"/>
  <c r="AI707" i="5"/>
  <c r="AH707" i="5"/>
  <c r="L707" i="5"/>
  <c r="J707" i="5"/>
  <c r="C707" i="5"/>
  <c r="AF707" i="5" s="1"/>
  <c r="A707" i="5"/>
  <c r="AE707" i="5" s="1"/>
  <c r="AI706" i="5"/>
  <c r="AH706" i="5"/>
  <c r="L706" i="5"/>
  <c r="J706" i="5"/>
  <c r="C706" i="5"/>
  <c r="AF706" i="5" s="1"/>
  <c r="A706" i="5"/>
  <c r="AE706" i="5" s="1"/>
  <c r="AI705" i="5"/>
  <c r="AH705" i="5"/>
  <c r="L705" i="5"/>
  <c r="J705" i="5"/>
  <c r="C705" i="5"/>
  <c r="AF705" i="5" s="1"/>
  <c r="A705" i="5"/>
  <c r="AE705" i="5" s="1"/>
  <c r="AI704" i="5"/>
  <c r="AH704" i="5"/>
  <c r="L704" i="5"/>
  <c r="J704" i="5"/>
  <c r="C704" i="5"/>
  <c r="AF704" i="5" s="1"/>
  <c r="A704" i="5"/>
  <c r="AE704" i="5" s="1"/>
  <c r="AI703" i="5"/>
  <c r="AH703" i="5"/>
  <c r="L703" i="5"/>
  <c r="J703" i="5"/>
  <c r="C703" i="5"/>
  <c r="AF703" i="5" s="1"/>
  <c r="A703" i="5"/>
  <c r="AE703" i="5" s="1"/>
  <c r="AI702" i="5"/>
  <c r="AH702" i="5"/>
  <c r="L702" i="5"/>
  <c r="J702" i="5"/>
  <c r="C702" i="5"/>
  <c r="AF702" i="5" s="1"/>
  <c r="A702" i="5"/>
  <c r="AE702" i="5" s="1"/>
  <c r="AI701" i="5"/>
  <c r="AH701" i="5"/>
  <c r="L701" i="5"/>
  <c r="J701" i="5"/>
  <c r="C701" i="5"/>
  <c r="AF701" i="5" s="1"/>
  <c r="A701" i="5"/>
  <c r="AE701" i="5" s="1"/>
  <c r="AI700" i="5"/>
  <c r="AH700" i="5"/>
  <c r="L700" i="5"/>
  <c r="J700" i="5"/>
  <c r="C700" i="5"/>
  <c r="AF700" i="5" s="1"/>
  <c r="A700" i="5"/>
  <c r="AE700" i="5" s="1"/>
  <c r="AI699" i="5"/>
  <c r="AH699" i="5"/>
  <c r="L699" i="5"/>
  <c r="J699" i="5"/>
  <c r="C699" i="5"/>
  <c r="AF699" i="5" s="1"/>
  <c r="A699" i="5"/>
  <c r="AE699" i="5" s="1"/>
  <c r="AI698" i="5"/>
  <c r="AH698" i="5"/>
  <c r="L698" i="5"/>
  <c r="J698" i="5"/>
  <c r="C698" i="5"/>
  <c r="AF698" i="5" s="1"/>
  <c r="A698" i="5"/>
  <c r="AE698" i="5" s="1"/>
  <c r="AI697" i="5"/>
  <c r="AH697" i="5"/>
  <c r="L697" i="5"/>
  <c r="J697" i="5"/>
  <c r="C697" i="5"/>
  <c r="AF697" i="5" s="1"/>
  <c r="A697" i="5"/>
  <c r="AE697" i="5" s="1"/>
  <c r="AI696" i="5"/>
  <c r="AH696" i="5"/>
  <c r="L696" i="5"/>
  <c r="J696" i="5"/>
  <c r="C696" i="5"/>
  <c r="AF696" i="5" s="1"/>
  <c r="A696" i="5"/>
  <c r="AE696" i="5" s="1"/>
  <c r="AW695" i="5"/>
  <c r="AV695" i="5"/>
  <c r="AU695" i="5"/>
  <c r="AT695" i="5"/>
  <c r="AS695" i="5"/>
  <c r="AR695" i="5"/>
  <c r="AQ695" i="5"/>
  <c r="AP695" i="5"/>
  <c r="AO695" i="5"/>
  <c r="AN695" i="5"/>
  <c r="AM695" i="5"/>
  <c r="AL695" i="5"/>
  <c r="AK695" i="5"/>
  <c r="AJ695" i="5"/>
  <c r="AE695" i="5"/>
  <c r="AD695" i="5"/>
  <c r="AC695" i="5"/>
  <c r="AB695" i="5"/>
  <c r="AA695" i="5"/>
  <c r="Z695" i="5"/>
  <c r="Y695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AI694" i="5"/>
  <c r="AH694" i="5"/>
  <c r="L694" i="5"/>
  <c r="J694" i="5"/>
  <c r="C694" i="5"/>
  <c r="AF694" i="5" s="1"/>
  <c r="A694" i="5"/>
  <c r="AE694" i="5" s="1"/>
  <c r="AI693" i="5"/>
  <c r="AH693" i="5"/>
  <c r="L693" i="5"/>
  <c r="J693" i="5"/>
  <c r="C693" i="5"/>
  <c r="AF693" i="5" s="1"/>
  <c r="A693" i="5"/>
  <c r="AE693" i="5" s="1"/>
  <c r="AI692" i="5"/>
  <c r="AH692" i="5"/>
  <c r="L692" i="5"/>
  <c r="J692" i="5"/>
  <c r="C692" i="5"/>
  <c r="AF692" i="5" s="1"/>
  <c r="A692" i="5"/>
  <c r="AE692" i="5" s="1"/>
  <c r="AI691" i="5"/>
  <c r="AH691" i="5"/>
  <c r="L691" i="5"/>
  <c r="J691" i="5"/>
  <c r="C691" i="5"/>
  <c r="AF691" i="5" s="1"/>
  <c r="A691" i="5"/>
  <c r="AE691" i="5" s="1"/>
  <c r="AI690" i="5"/>
  <c r="AH690" i="5"/>
  <c r="L690" i="5"/>
  <c r="J690" i="5"/>
  <c r="C690" i="5"/>
  <c r="AF690" i="5" s="1"/>
  <c r="A690" i="5"/>
  <c r="AE690" i="5" s="1"/>
  <c r="AI689" i="5"/>
  <c r="AH689" i="5"/>
  <c r="L689" i="5"/>
  <c r="J689" i="5"/>
  <c r="C689" i="5"/>
  <c r="AF689" i="5" s="1"/>
  <c r="A689" i="5"/>
  <c r="AE689" i="5" s="1"/>
  <c r="AI688" i="5"/>
  <c r="AH688" i="5"/>
  <c r="L688" i="5"/>
  <c r="J688" i="5"/>
  <c r="C688" i="5"/>
  <c r="AF688" i="5" s="1"/>
  <c r="A688" i="5"/>
  <c r="AE688" i="5" s="1"/>
  <c r="AI687" i="5"/>
  <c r="AH687" i="5"/>
  <c r="L687" i="5"/>
  <c r="J687" i="5"/>
  <c r="C687" i="5"/>
  <c r="AF687" i="5" s="1"/>
  <c r="A687" i="5"/>
  <c r="AE687" i="5" s="1"/>
  <c r="AI686" i="5"/>
  <c r="AH686" i="5"/>
  <c r="L686" i="5"/>
  <c r="J686" i="5"/>
  <c r="C686" i="5"/>
  <c r="AF686" i="5" s="1"/>
  <c r="A686" i="5"/>
  <c r="AE686" i="5" s="1"/>
  <c r="AI685" i="5"/>
  <c r="AH685" i="5"/>
  <c r="L685" i="5"/>
  <c r="J685" i="5"/>
  <c r="C685" i="5"/>
  <c r="AF685" i="5" s="1"/>
  <c r="A685" i="5"/>
  <c r="AE685" i="5" s="1"/>
  <c r="AI684" i="5"/>
  <c r="AH684" i="5"/>
  <c r="L684" i="5"/>
  <c r="J684" i="5"/>
  <c r="C684" i="5"/>
  <c r="AF684" i="5" s="1"/>
  <c r="A684" i="5"/>
  <c r="AE684" i="5" s="1"/>
  <c r="AI683" i="5"/>
  <c r="AH683" i="5"/>
  <c r="L683" i="5"/>
  <c r="J683" i="5"/>
  <c r="C683" i="5"/>
  <c r="AF683" i="5" s="1"/>
  <c r="A683" i="5"/>
  <c r="AE683" i="5" s="1"/>
  <c r="AI682" i="5"/>
  <c r="AH682" i="5"/>
  <c r="L682" i="5"/>
  <c r="J682" i="5"/>
  <c r="C682" i="5"/>
  <c r="AF682" i="5" s="1"/>
  <c r="A682" i="5"/>
  <c r="AE682" i="5" s="1"/>
  <c r="AI681" i="5"/>
  <c r="AH681" i="5"/>
  <c r="L681" i="5"/>
  <c r="J681" i="5"/>
  <c r="C681" i="5"/>
  <c r="AF681" i="5" s="1"/>
  <c r="A681" i="5"/>
  <c r="AE681" i="5" s="1"/>
  <c r="AI680" i="5"/>
  <c r="AH680" i="5"/>
  <c r="L680" i="5"/>
  <c r="J680" i="5"/>
  <c r="C680" i="5"/>
  <c r="AF680" i="5" s="1"/>
  <c r="A680" i="5"/>
  <c r="AE680" i="5" s="1"/>
  <c r="AI679" i="5"/>
  <c r="AH679" i="5"/>
  <c r="L679" i="5"/>
  <c r="J679" i="5"/>
  <c r="C679" i="5"/>
  <c r="AF679" i="5" s="1"/>
  <c r="A679" i="5"/>
  <c r="AE679" i="5" s="1"/>
  <c r="AI678" i="5"/>
  <c r="AH678" i="5"/>
  <c r="L678" i="5"/>
  <c r="J678" i="5"/>
  <c r="C678" i="5"/>
  <c r="AF678" i="5" s="1"/>
  <c r="A678" i="5"/>
  <c r="AE678" i="5" s="1"/>
  <c r="AI677" i="5"/>
  <c r="AH677" i="5"/>
  <c r="L677" i="5"/>
  <c r="J677" i="5"/>
  <c r="C677" i="5"/>
  <c r="AF677" i="5" s="1"/>
  <c r="A677" i="5"/>
  <c r="AE677" i="5" s="1"/>
  <c r="AW676" i="5"/>
  <c r="AV676" i="5"/>
  <c r="AU676" i="5"/>
  <c r="AT676" i="5"/>
  <c r="AS676" i="5"/>
  <c r="AR676" i="5"/>
  <c r="AQ676" i="5"/>
  <c r="AP676" i="5"/>
  <c r="AO676" i="5"/>
  <c r="AN676" i="5"/>
  <c r="AM676" i="5"/>
  <c r="AL676" i="5"/>
  <c r="AK676" i="5"/>
  <c r="AJ676" i="5"/>
  <c r="AE676" i="5"/>
  <c r="AD676" i="5"/>
  <c r="AC676" i="5"/>
  <c r="AB676" i="5"/>
  <c r="AA676" i="5"/>
  <c r="Z676" i="5"/>
  <c r="Y676" i="5"/>
  <c r="X676" i="5"/>
  <c r="W676" i="5"/>
  <c r="V676" i="5"/>
  <c r="U676" i="5"/>
  <c r="T676" i="5"/>
  <c r="S676" i="5"/>
  <c r="R676" i="5"/>
  <c r="Q676" i="5"/>
  <c r="P676" i="5"/>
  <c r="O676" i="5"/>
  <c r="N676" i="5"/>
  <c r="M676" i="5"/>
  <c r="AI675" i="5"/>
  <c r="AH675" i="5"/>
  <c r="L675" i="5"/>
  <c r="J675" i="5"/>
  <c r="C675" i="5"/>
  <c r="AF675" i="5" s="1"/>
  <c r="A675" i="5"/>
  <c r="AE675" i="5" s="1"/>
  <c r="AI674" i="5"/>
  <c r="AH674" i="5"/>
  <c r="L674" i="5"/>
  <c r="J674" i="5"/>
  <c r="C674" i="5"/>
  <c r="AF674" i="5" s="1"/>
  <c r="A674" i="5"/>
  <c r="AE674" i="5" s="1"/>
  <c r="AI673" i="5"/>
  <c r="AH673" i="5"/>
  <c r="L673" i="5"/>
  <c r="J673" i="5"/>
  <c r="C673" i="5"/>
  <c r="AF673" i="5" s="1"/>
  <c r="A673" i="5"/>
  <c r="AE673" i="5" s="1"/>
  <c r="AI672" i="5"/>
  <c r="AH672" i="5"/>
  <c r="L672" i="5"/>
  <c r="J672" i="5"/>
  <c r="C672" i="5"/>
  <c r="AF672" i="5" s="1"/>
  <c r="A672" i="5"/>
  <c r="AE672" i="5" s="1"/>
  <c r="AI671" i="5"/>
  <c r="AH671" i="5"/>
  <c r="L671" i="5"/>
  <c r="J671" i="5"/>
  <c r="C671" i="5"/>
  <c r="AF671" i="5" s="1"/>
  <c r="A671" i="5"/>
  <c r="AE671" i="5" s="1"/>
  <c r="AI670" i="5"/>
  <c r="AH670" i="5"/>
  <c r="L670" i="5"/>
  <c r="J670" i="5"/>
  <c r="C670" i="5"/>
  <c r="AF670" i="5" s="1"/>
  <c r="A670" i="5"/>
  <c r="AE670" i="5" s="1"/>
  <c r="AI669" i="5"/>
  <c r="AH669" i="5"/>
  <c r="L669" i="5"/>
  <c r="J669" i="5"/>
  <c r="C669" i="5"/>
  <c r="AF669" i="5" s="1"/>
  <c r="A669" i="5"/>
  <c r="AE669" i="5" s="1"/>
  <c r="AI668" i="5"/>
  <c r="AH668" i="5"/>
  <c r="L668" i="5"/>
  <c r="J668" i="5"/>
  <c r="C668" i="5"/>
  <c r="AF668" i="5" s="1"/>
  <c r="A668" i="5"/>
  <c r="AE668" i="5" s="1"/>
  <c r="AI667" i="5"/>
  <c r="AH667" i="5"/>
  <c r="L667" i="5"/>
  <c r="J667" i="5"/>
  <c r="C667" i="5"/>
  <c r="AF667" i="5" s="1"/>
  <c r="A667" i="5"/>
  <c r="AE667" i="5" s="1"/>
  <c r="AI666" i="5"/>
  <c r="AH666" i="5"/>
  <c r="L666" i="5"/>
  <c r="J666" i="5"/>
  <c r="C666" i="5"/>
  <c r="AF666" i="5" s="1"/>
  <c r="A666" i="5"/>
  <c r="AE666" i="5" s="1"/>
  <c r="AI665" i="5"/>
  <c r="AH665" i="5"/>
  <c r="L665" i="5"/>
  <c r="J665" i="5"/>
  <c r="C665" i="5"/>
  <c r="AF665" i="5" s="1"/>
  <c r="A665" i="5"/>
  <c r="AE665" i="5" s="1"/>
  <c r="AI664" i="5"/>
  <c r="AH664" i="5"/>
  <c r="L664" i="5"/>
  <c r="J664" i="5"/>
  <c r="C664" i="5"/>
  <c r="AF664" i="5" s="1"/>
  <c r="A664" i="5"/>
  <c r="AE664" i="5" s="1"/>
  <c r="AI663" i="5"/>
  <c r="AH663" i="5"/>
  <c r="L663" i="5"/>
  <c r="J663" i="5"/>
  <c r="C663" i="5"/>
  <c r="AF663" i="5" s="1"/>
  <c r="A663" i="5"/>
  <c r="AE663" i="5" s="1"/>
  <c r="AI662" i="5"/>
  <c r="AH662" i="5"/>
  <c r="L662" i="5"/>
  <c r="J662" i="5"/>
  <c r="C662" i="5"/>
  <c r="AF662" i="5" s="1"/>
  <c r="A662" i="5"/>
  <c r="AE662" i="5" s="1"/>
  <c r="AI661" i="5"/>
  <c r="AH661" i="5"/>
  <c r="L661" i="5"/>
  <c r="J661" i="5"/>
  <c r="C661" i="5"/>
  <c r="AF661" i="5" s="1"/>
  <c r="A661" i="5"/>
  <c r="AE661" i="5" s="1"/>
  <c r="AI660" i="5"/>
  <c r="AH660" i="5"/>
  <c r="L660" i="5"/>
  <c r="J660" i="5"/>
  <c r="C660" i="5"/>
  <c r="AF660" i="5" s="1"/>
  <c r="A660" i="5"/>
  <c r="AE660" i="5" s="1"/>
  <c r="AI659" i="5"/>
  <c r="AH659" i="5"/>
  <c r="L659" i="5"/>
  <c r="J659" i="5"/>
  <c r="C659" i="5"/>
  <c r="AF659" i="5" s="1"/>
  <c r="A659" i="5"/>
  <c r="AE659" i="5" s="1"/>
  <c r="AI658" i="5"/>
  <c r="AH658" i="5"/>
  <c r="L658" i="5"/>
  <c r="J658" i="5"/>
  <c r="C658" i="5"/>
  <c r="AF658" i="5" s="1"/>
  <c r="A658" i="5"/>
  <c r="AE658" i="5" s="1"/>
  <c r="AI657" i="5"/>
  <c r="AH657" i="5"/>
  <c r="L657" i="5"/>
  <c r="J657" i="5"/>
  <c r="C657" i="5"/>
  <c r="AF657" i="5" s="1"/>
  <c r="A657" i="5"/>
  <c r="AE657" i="5" s="1"/>
  <c r="AI656" i="5"/>
  <c r="AH656" i="5"/>
  <c r="L656" i="5"/>
  <c r="J656" i="5"/>
  <c r="C656" i="5"/>
  <c r="AF656" i="5" s="1"/>
  <c r="A656" i="5"/>
  <c r="AE656" i="5" s="1"/>
  <c r="AI655" i="5"/>
  <c r="AH655" i="5"/>
  <c r="L655" i="5"/>
  <c r="J655" i="5"/>
  <c r="C655" i="5"/>
  <c r="AF655" i="5" s="1"/>
  <c r="A655" i="5"/>
  <c r="AE655" i="5" s="1"/>
  <c r="AI654" i="5"/>
  <c r="AH654" i="5"/>
  <c r="L654" i="5"/>
  <c r="J654" i="5"/>
  <c r="C654" i="5"/>
  <c r="AF654" i="5" s="1"/>
  <c r="A654" i="5"/>
  <c r="AE654" i="5" s="1"/>
  <c r="AI653" i="5"/>
  <c r="AH653" i="5"/>
  <c r="L653" i="5"/>
  <c r="J653" i="5"/>
  <c r="C653" i="5"/>
  <c r="AF653" i="5" s="1"/>
  <c r="A653" i="5"/>
  <c r="AE653" i="5" s="1"/>
  <c r="AI652" i="5"/>
  <c r="AH652" i="5"/>
  <c r="L652" i="5"/>
  <c r="J652" i="5"/>
  <c r="C652" i="5"/>
  <c r="AF652" i="5" s="1"/>
  <c r="A652" i="5"/>
  <c r="AE652" i="5" s="1"/>
  <c r="AI651" i="5"/>
  <c r="AH651" i="5"/>
  <c r="L651" i="5"/>
  <c r="J651" i="5"/>
  <c r="C651" i="5"/>
  <c r="AF651" i="5" s="1"/>
  <c r="A651" i="5"/>
  <c r="AE651" i="5" s="1"/>
  <c r="AI650" i="5"/>
  <c r="AH650" i="5"/>
  <c r="L650" i="5"/>
  <c r="J650" i="5"/>
  <c r="C650" i="5"/>
  <c r="AF650" i="5" s="1"/>
  <c r="A650" i="5"/>
  <c r="AE650" i="5" s="1"/>
  <c r="AW649" i="5"/>
  <c r="AV649" i="5"/>
  <c r="AU649" i="5"/>
  <c r="AT649" i="5"/>
  <c r="AS649" i="5"/>
  <c r="AR649" i="5"/>
  <c r="AQ649" i="5"/>
  <c r="AP649" i="5"/>
  <c r="AO649" i="5"/>
  <c r="AN649" i="5"/>
  <c r="AM649" i="5"/>
  <c r="AL649" i="5"/>
  <c r="AK649" i="5"/>
  <c r="AJ649" i="5"/>
  <c r="AE649" i="5"/>
  <c r="AD649" i="5"/>
  <c r="AC649" i="5"/>
  <c r="AB649" i="5"/>
  <c r="AA649" i="5"/>
  <c r="Z649" i="5"/>
  <c r="Y649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AI648" i="5"/>
  <c r="AH648" i="5"/>
  <c r="L648" i="5"/>
  <c r="J648" i="5"/>
  <c r="AA648" i="5" s="1"/>
  <c r="C648" i="5"/>
  <c r="AF648" i="5" s="1"/>
  <c r="A648" i="5"/>
  <c r="AE648" i="5" s="1"/>
  <c r="AI647" i="5"/>
  <c r="AH647" i="5"/>
  <c r="L647" i="5"/>
  <c r="J647" i="5"/>
  <c r="AA647" i="5" s="1"/>
  <c r="C647" i="5"/>
  <c r="AF647" i="5" s="1"/>
  <c r="A647" i="5"/>
  <c r="AE647" i="5" s="1"/>
  <c r="AI646" i="5"/>
  <c r="AH646" i="5"/>
  <c r="L646" i="5"/>
  <c r="J646" i="5"/>
  <c r="C646" i="5"/>
  <c r="AF646" i="5" s="1"/>
  <c r="A646" i="5"/>
  <c r="AE646" i="5" s="1"/>
  <c r="AI645" i="5"/>
  <c r="AH645" i="5"/>
  <c r="L645" i="5"/>
  <c r="J645" i="5"/>
  <c r="AA645" i="5" s="1"/>
  <c r="C645" i="5"/>
  <c r="AF645" i="5" s="1"/>
  <c r="A645" i="5"/>
  <c r="AE645" i="5" s="1"/>
  <c r="AI644" i="5"/>
  <c r="AH644" i="5"/>
  <c r="L644" i="5"/>
  <c r="J644" i="5"/>
  <c r="AA644" i="5" s="1"/>
  <c r="C644" i="5"/>
  <c r="AF644" i="5" s="1"/>
  <c r="A644" i="5"/>
  <c r="AE644" i="5" s="1"/>
  <c r="AI643" i="5"/>
  <c r="AH643" i="5"/>
  <c r="L643" i="5"/>
  <c r="J643" i="5"/>
  <c r="AA643" i="5" s="1"/>
  <c r="C643" i="5"/>
  <c r="AF643" i="5" s="1"/>
  <c r="A643" i="5"/>
  <c r="AE643" i="5" s="1"/>
  <c r="AI642" i="5"/>
  <c r="AH642" i="5"/>
  <c r="L642" i="5"/>
  <c r="J642" i="5"/>
  <c r="AA642" i="5" s="1"/>
  <c r="C642" i="5"/>
  <c r="AF642" i="5" s="1"/>
  <c r="A642" i="5"/>
  <c r="AE642" i="5" s="1"/>
  <c r="AI641" i="5"/>
  <c r="AH641" i="5"/>
  <c r="L641" i="5"/>
  <c r="J641" i="5"/>
  <c r="AA641" i="5" s="1"/>
  <c r="C641" i="5"/>
  <c r="AF641" i="5" s="1"/>
  <c r="A641" i="5"/>
  <c r="AE641" i="5" s="1"/>
  <c r="AI640" i="5"/>
  <c r="AH640" i="5"/>
  <c r="L640" i="5"/>
  <c r="J640" i="5"/>
  <c r="AA640" i="5" s="1"/>
  <c r="C640" i="5"/>
  <c r="AF640" i="5" s="1"/>
  <c r="A640" i="5"/>
  <c r="AE640" i="5" s="1"/>
  <c r="AI639" i="5"/>
  <c r="AH639" i="5"/>
  <c r="L639" i="5"/>
  <c r="J639" i="5"/>
  <c r="AA639" i="5" s="1"/>
  <c r="C639" i="5"/>
  <c r="AF639" i="5" s="1"/>
  <c r="A639" i="5"/>
  <c r="AE639" i="5" s="1"/>
  <c r="AI638" i="5"/>
  <c r="AH638" i="5"/>
  <c r="L638" i="5"/>
  <c r="J638" i="5"/>
  <c r="C638" i="5"/>
  <c r="AF638" i="5" s="1"/>
  <c r="A638" i="5"/>
  <c r="AE638" i="5" s="1"/>
  <c r="AI637" i="5"/>
  <c r="AH637" i="5"/>
  <c r="L637" i="5"/>
  <c r="J637" i="5"/>
  <c r="AA637" i="5" s="1"/>
  <c r="C637" i="5"/>
  <c r="AF637" i="5" s="1"/>
  <c r="A637" i="5"/>
  <c r="AE637" i="5" s="1"/>
  <c r="AI636" i="5"/>
  <c r="AH636" i="5"/>
  <c r="L636" i="5"/>
  <c r="J636" i="5"/>
  <c r="AA636" i="5" s="1"/>
  <c r="C636" i="5"/>
  <c r="AF636" i="5" s="1"/>
  <c r="A636" i="5"/>
  <c r="AE636" i="5" s="1"/>
  <c r="AI635" i="5"/>
  <c r="AH635" i="5"/>
  <c r="L635" i="5"/>
  <c r="J635" i="5"/>
  <c r="AA635" i="5" s="1"/>
  <c r="C635" i="5"/>
  <c r="AF635" i="5" s="1"/>
  <c r="A635" i="5"/>
  <c r="AE635" i="5" s="1"/>
  <c r="AW634" i="5"/>
  <c r="AV634" i="5"/>
  <c r="AU634" i="5"/>
  <c r="AT634" i="5"/>
  <c r="AS634" i="5"/>
  <c r="AR634" i="5"/>
  <c r="AQ634" i="5"/>
  <c r="AP634" i="5"/>
  <c r="AO634" i="5"/>
  <c r="AN634" i="5"/>
  <c r="AM634" i="5"/>
  <c r="AL634" i="5"/>
  <c r="AK634" i="5"/>
  <c r="AJ634" i="5"/>
  <c r="AE634" i="5"/>
  <c r="AD634" i="5"/>
  <c r="AC634" i="5"/>
  <c r="AB634" i="5"/>
  <c r="Z634" i="5"/>
  <c r="Y634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AI633" i="5"/>
  <c r="AH633" i="5"/>
  <c r="L633" i="5"/>
  <c r="J633" i="5"/>
  <c r="C633" i="5"/>
  <c r="AF633" i="5" s="1"/>
  <c r="A633" i="5"/>
  <c r="AE633" i="5" s="1"/>
  <c r="AI632" i="5"/>
  <c r="AH632" i="5"/>
  <c r="L632" i="5"/>
  <c r="J632" i="5"/>
  <c r="C632" i="5"/>
  <c r="AF632" i="5" s="1"/>
  <c r="A632" i="5"/>
  <c r="AE632" i="5" s="1"/>
  <c r="AI631" i="5"/>
  <c r="AH631" i="5"/>
  <c r="L631" i="5"/>
  <c r="J631" i="5"/>
  <c r="C631" i="5"/>
  <c r="AF631" i="5" s="1"/>
  <c r="A631" i="5"/>
  <c r="AE631" i="5" s="1"/>
  <c r="AI630" i="5"/>
  <c r="AH630" i="5"/>
  <c r="L630" i="5"/>
  <c r="J630" i="5"/>
  <c r="C630" i="5"/>
  <c r="AF630" i="5" s="1"/>
  <c r="A630" i="5"/>
  <c r="AE630" i="5" s="1"/>
  <c r="AI629" i="5"/>
  <c r="AH629" i="5"/>
  <c r="L629" i="5"/>
  <c r="J629" i="5"/>
  <c r="C629" i="5"/>
  <c r="AF629" i="5" s="1"/>
  <c r="A629" i="5"/>
  <c r="AE629" i="5" s="1"/>
  <c r="AI628" i="5"/>
  <c r="AH628" i="5"/>
  <c r="L628" i="5"/>
  <c r="J628" i="5"/>
  <c r="C628" i="5"/>
  <c r="AF628" i="5" s="1"/>
  <c r="A628" i="5"/>
  <c r="AE628" i="5" s="1"/>
  <c r="AI627" i="5"/>
  <c r="AH627" i="5"/>
  <c r="L627" i="5"/>
  <c r="J627" i="5"/>
  <c r="C627" i="5"/>
  <c r="AF627" i="5" s="1"/>
  <c r="A627" i="5"/>
  <c r="AE627" i="5" s="1"/>
  <c r="AI626" i="5"/>
  <c r="AH626" i="5"/>
  <c r="L626" i="5"/>
  <c r="J626" i="5"/>
  <c r="C626" i="5"/>
  <c r="AF626" i="5" s="1"/>
  <c r="A626" i="5"/>
  <c r="AE626" i="5" s="1"/>
  <c r="AI625" i="5"/>
  <c r="AH625" i="5"/>
  <c r="L625" i="5"/>
  <c r="J625" i="5"/>
  <c r="C625" i="5"/>
  <c r="AF625" i="5" s="1"/>
  <c r="A625" i="5"/>
  <c r="AE625" i="5" s="1"/>
  <c r="AI624" i="5"/>
  <c r="AH624" i="5"/>
  <c r="L624" i="5"/>
  <c r="J624" i="5"/>
  <c r="C624" i="5"/>
  <c r="AF624" i="5" s="1"/>
  <c r="A624" i="5"/>
  <c r="AE624" i="5" s="1"/>
  <c r="AI623" i="5"/>
  <c r="AH623" i="5"/>
  <c r="L623" i="5"/>
  <c r="J623" i="5"/>
  <c r="C623" i="5"/>
  <c r="AF623" i="5" s="1"/>
  <c r="A623" i="5"/>
  <c r="AE623" i="5" s="1"/>
  <c r="AI622" i="5"/>
  <c r="AH622" i="5"/>
  <c r="L622" i="5"/>
  <c r="J622" i="5"/>
  <c r="C622" i="5"/>
  <c r="AF622" i="5" s="1"/>
  <c r="A622" i="5"/>
  <c r="AE622" i="5" s="1"/>
  <c r="AI621" i="5"/>
  <c r="AH621" i="5"/>
  <c r="L621" i="5"/>
  <c r="J621" i="5"/>
  <c r="C621" i="5"/>
  <c r="AF621" i="5" s="1"/>
  <c r="A621" i="5"/>
  <c r="AE621" i="5" s="1"/>
  <c r="AI620" i="5"/>
  <c r="AH620" i="5"/>
  <c r="L620" i="5"/>
  <c r="J620" i="5"/>
  <c r="C620" i="5"/>
  <c r="AF620" i="5" s="1"/>
  <c r="A620" i="5"/>
  <c r="AE620" i="5" s="1"/>
  <c r="AI619" i="5"/>
  <c r="AH619" i="5"/>
  <c r="L619" i="5"/>
  <c r="J619" i="5"/>
  <c r="C619" i="5"/>
  <c r="AF619" i="5" s="1"/>
  <c r="A619" i="5"/>
  <c r="AE619" i="5" s="1"/>
  <c r="AI618" i="5"/>
  <c r="AH618" i="5"/>
  <c r="L618" i="5"/>
  <c r="J618" i="5"/>
  <c r="C618" i="5"/>
  <c r="AF618" i="5" s="1"/>
  <c r="A618" i="5"/>
  <c r="AE618" i="5" s="1"/>
  <c r="AI617" i="5"/>
  <c r="AH617" i="5"/>
  <c r="L617" i="5"/>
  <c r="J617" i="5"/>
  <c r="C617" i="5"/>
  <c r="AF617" i="5" s="1"/>
  <c r="A617" i="5"/>
  <c r="AE617" i="5" s="1"/>
  <c r="AI616" i="5"/>
  <c r="AH616" i="5"/>
  <c r="L616" i="5"/>
  <c r="J616" i="5"/>
  <c r="C616" i="5"/>
  <c r="AF616" i="5" s="1"/>
  <c r="A616" i="5"/>
  <c r="AE616" i="5" s="1"/>
  <c r="AI615" i="5"/>
  <c r="AH615" i="5"/>
  <c r="L615" i="5"/>
  <c r="J615" i="5"/>
  <c r="C615" i="5"/>
  <c r="AF615" i="5" s="1"/>
  <c r="A615" i="5"/>
  <c r="AE615" i="5" s="1"/>
  <c r="AI614" i="5"/>
  <c r="AH614" i="5"/>
  <c r="L614" i="5"/>
  <c r="J614" i="5"/>
  <c r="C614" i="5"/>
  <c r="AF614" i="5" s="1"/>
  <c r="A614" i="5"/>
  <c r="AE614" i="5" s="1"/>
  <c r="AI613" i="5"/>
  <c r="AH613" i="5"/>
  <c r="L613" i="5"/>
  <c r="J613" i="5"/>
  <c r="C613" i="5"/>
  <c r="AF613" i="5" s="1"/>
  <c r="A613" i="5"/>
  <c r="AE613" i="5" s="1"/>
  <c r="AI612" i="5"/>
  <c r="AH612" i="5"/>
  <c r="L612" i="5"/>
  <c r="J612" i="5"/>
  <c r="C612" i="5"/>
  <c r="AF612" i="5" s="1"/>
  <c r="A612" i="5"/>
  <c r="AE612" i="5" s="1"/>
  <c r="AI611" i="5"/>
  <c r="AH611" i="5"/>
  <c r="L611" i="5"/>
  <c r="J611" i="5"/>
  <c r="C611" i="5"/>
  <c r="AF611" i="5" s="1"/>
  <c r="A611" i="5"/>
  <c r="AE611" i="5" s="1"/>
  <c r="AI610" i="5"/>
  <c r="AH610" i="5"/>
  <c r="L610" i="5"/>
  <c r="J610" i="5"/>
  <c r="C610" i="5"/>
  <c r="AF610" i="5" s="1"/>
  <c r="A610" i="5"/>
  <c r="AE610" i="5" s="1"/>
  <c r="AI609" i="5"/>
  <c r="AH609" i="5"/>
  <c r="L609" i="5"/>
  <c r="J609" i="5"/>
  <c r="C609" i="5"/>
  <c r="AF609" i="5" s="1"/>
  <c r="A609" i="5"/>
  <c r="AE609" i="5" s="1"/>
  <c r="AI608" i="5"/>
  <c r="AH608" i="5"/>
  <c r="L608" i="5"/>
  <c r="J608" i="5"/>
  <c r="C608" i="5"/>
  <c r="AF608" i="5" s="1"/>
  <c r="A608" i="5"/>
  <c r="AE608" i="5" s="1"/>
  <c r="AI607" i="5"/>
  <c r="AH607" i="5"/>
  <c r="L607" i="5"/>
  <c r="J607" i="5"/>
  <c r="C607" i="5"/>
  <c r="AF607" i="5" s="1"/>
  <c r="A607" i="5"/>
  <c r="AE607" i="5" s="1"/>
  <c r="AI606" i="5"/>
  <c r="AH606" i="5"/>
  <c r="L606" i="5"/>
  <c r="J606" i="5"/>
  <c r="C606" i="5"/>
  <c r="AF606" i="5" s="1"/>
  <c r="A606" i="5"/>
  <c r="AE606" i="5" s="1"/>
  <c r="AI605" i="5"/>
  <c r="AH605" i="5"/>
  <c r="L605" i="5"/>
  <c r="J605" i="5"/>
  <c r="C605" i="5"/>
  <c r="AF605" i="5" s="1"/>
  <c r="A605" i="5"/>
  <c r="AE605" i="5" s="1"/>
  <c r="AI604" i="5"/>
  <c r="AH604" i="5"/>
  <c r="L604" i="5"/>
  <c r="J604" i="5"/>
  <c r="C604" i="5"/>
  <c r="AF604" i="5" s="1"/>
  <c r="A604" i="5"/>
  <c r="AE604" i="5" s="1"/>
  <c r="AI603" i="5"/>
  <c r="AH603" i="5"/>
  <c r="L603" i="5"/>
  <c r="J603" i="5"/>
  <c r="C603" i="5"/>
  <c r="AF603" i="5" s="1"/>
  <c r="A603" i="5"/>
  <c r="AE603" i="5" s="1"/>
  <c r="AW602" i="5"/>
  <c r="AV602" i="5"/>
  <c r="AU602" i="5"/>
  <c r="AT602" i="5"/>
  <c r="AS602" i="5"/>
  <c r="AR602" i="5"/>
  <c r="AQ602" i="5"/>
  <c r="AP602" i="5"/>
  <c r="AO602" i="5"/>
  <c r="AN602" i="5"/>
  <c r="AM602" i="5"/>
  <c r="AL602" i="5"/>
  <c r="AK602" i="5"/>
  <c r="AJ602" i="5"/>
  <c r="AE602" i="5"/>
  <c r="AD602" i="5"/>
  <c r="AC602" i="5"/>
  <c r="AB602" i="5"/>
  <c r="AA602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AI601" i="5"/>
  <c r="AH601" i="5"/>
  <c r="L601" i="5"/>
  <c r="J601" i="5"/>
  <c r="C601" i="5"/>
  <c r="AF601" i="5" s="1"/>
  <c r="A601" i="5"/>
  <c r="AE601" i="5" s="1"/>
  <c r="AI600" i="5"/>
  <c r="AH600" i="5"/>
  <c r="L600" i="5"/>
  <c r="J600" i="5"/>
  <c r="C600" i="5"/>
  <c r="AF600" i="5" s="1"/>
  <c r="A600" i="5"/>
  <c r="AE600" i="5" s="1"/>
  <c r="AI599" i="5"/>
  <c r="AH599" i="5"/>
  <c r="L599" i="5"/>
  <c r="J599" i="5"/>
  <c r="C599" i="5"/>
  <c r="AF599" i="5" s="1"/>
  <c r="A599" i="5"/>
  <c r="AE599" i="5" s="1"/>
  <c r="AI598" i="5"/>
  <c r="AH598" i="5"/>
  <c r="L598" i="5"/>
  <c r="J598" i="5"/>
  <c r="C598" i="5"/>
  <c r="AF598" i="5" s="1"/>
  <c r="A598" i="5"/>
  <c r="AE598" i="5" s="1"/>
  <c r="AI597" i="5"/>
  <c r="AH597" i="5"/>
  <c r="L597" i="5"/>
  <c r="J597" i="5"/>
  <c r="C597" i="5"/>
  <c r="AF597" i="5" s="1"/>
  <c r="A597" i="5"/>
  <c r="AE597" i="5" s="1"/>
  <c r="AI596" i="5"/>
  <c r="AH596" i="5"/>
  <c r="L596" i="5"/>
  <c r="J596" i="5"/>
  <c r="C596" i="5"/>
  <c r="AF596" i="5" s="1"/>
  <c r="A596" i="5"/>
  <c r="AE596" i="5" s="1"/>
  <c r="AI595" i="5"/>
  <c r="AH595" i="5"/>
  <c r="L595" i="5"/>
  <c r="J595" i="5"/>
  <c r="C595" i="5"/>
  <c r="AF595" i="5" s="1"/>
  <c r="A595" i="5"/>
  <c r="AE595" i="5" s="1"/>
  <c r="AI594" i="5"/>
  <c r="AH594" i="5"/>
  <c r="L594" i="5"/>
  <c r="J594" i="5"/>
  <c r="C594" i="5"/>
  <c r="AF594" i="5" s="1"/>
  <c r="A594" i="5"/>
  <c r="AE594" i="5" s="1"/>
  <c r="AI593" i="5"/>
  <c r="AH593" i="5"/>
  <c r="L593" i="5"/>
  <c r="J593" i="5"/>
  <c r="C593" i="5"/>
  <c r="AF593" i="5" s="1"/>
  <c r="A593" i="5"/>
  <c r="AE593" i="5" s="1"/>
  <c r="AI592" i="5"/>
  <c r="AH592" i="5"/>
  <c r="L592" i="5"/>
  <c r="J592" i="5"/>
  <c r="C592" i="5"/>
  <c r="AF592" i="5" s="1"/>
  <c r="A592" i="5"/>
  <c r="AE592" i="5" s="1"/>
  <c r="AI591" i="5"/>
  <c r="AH591" i="5"/>
  <c r="L591" i="5"/>
  <c r="J591" i="5"/>
  <c r="C591" i="5"/>
  <c r="AF591" i="5" s="1"/>
  <c r="A591" i="5"/>
  <c r="AE591" i="5" s="1"/>
  <c r="AI590" i="5"/>
  <c r="AH590" i="5"/>
  <c r="L590" i="5"/>
  <c r="J590" i="5"/>
  <c r="C590" i="5"/>
  <c r="AF590" i="5" s="1"/>
  <c r="A590" i="5"/>
  <c r="AE590" i="5" s="1"/>
  <c r="AI589" i="5"/>
  <c r="AH589" i="5"/>
  <c r="L589" i="5"/>
  <c r="J589" i="5"/>
  <c r="C589" i="5"/>
  <c r="AF589" i="5" s="1"/>
  <c r="A589" i="5"/>
  <c r="AE589" i="5" s="1"/>
  <c r="AI588" i="5"/>
  <c r="AH588" i="5"/>
  <c r="L588" i="5"/>
  <c r="J588" i="5"/>
  <c r="C588" i="5"/>
  <c r="AF588" i="5" s="1"/>
  <c r="A588" i="5"/>
  <c r="AE588" i="5" s="1"/>
  <c r="AI587" i="5"/>
  <c r="AH587" i="5"/>
  <c r="L587" i="5"/>
  <c r="J587" i="5"/>
  <c r="C587" i="5"/>
  <c r="AF587" i="5" s="1"/>
  <c r="A587" i="5"/>
  <c r="AE587" i="5" s="1"/>
  <c r="AI586" i="5"/>
  <c r="AH586" i="5"/>
  <c r="L586" i="5"/>
  <c r="J586" i="5"/>
  <c r="C586" i="5"/>
  <c r="AF586" i="5" s="1"/>
  <c r="A586" i="5"/>
  <c r="AE586" i="5" s="1"/>
  <c r="AI585" i="5"/>
  <c r="AH585" i="5"/>
  <c r="L585" i="5"/>
  <c r="J585" i="5"/>
  <c r="C585" i="5"/>
  <c r="AF585" i="5" s="1"/>
  <c r="A585" i="5"/>
  <c r="AE585" i="5" s="1"/>
  <c r="AI584" i="5"/>
  <c r="AH584" i="5"/>
  <c r="L584" i="5"/>
  <c r="J584" i="5"/>
  <c r="C584" i="5"/>
  <c r="AF584" i="5" s="1"/>
  <c r="A584" i="5"/>
  <c r="AE584" i="5" s="1"/>
  <c r="AI583" i="5"/>
  <c r="AH583" i="5"/>
  <c r="L583" i="5"/>
  <c r="J583" i="5"/>
  <c r="C583" i="5"/>
  <c r="AF583" i="5" s="1"/>
  <c r="A583" i="5"/>
  <c r="AE583" i="5" s="1"/>
  <c r="AI582" i="5"/>
  <c r="AH582" i="5"/>
  <c r="L582" i="5"/>
  <c r="J582" i="5"/>
  <c r="C582" i="5"/>
  <c r="AF582" i="5" s="1"/>
  <c r="A582" i="5"/>
  <c r="AE582" i="5" s="1"/>
  <c r="AI581" i="5"/>
  <c r="AH581" i="5"/>
  <c r="L581" i="5"/>
  <c r="J581" i="5"/>
  <c r="C581" i="5"/>
  <c r="AF581" i="5" s="1"/>
  <c r="A581" i="5"/>
  <c r="AE581" i="5" s="1"/>
  <c r="AI580" i="5"/>
  <c r="AH580" i="5"/>
  <c r="L580" i="5"/>
  <c r="J580" i="5"/>
  <c r="C580" i="5"/>
  <c r="AF580" i="5" s="1"/>
  <c r="A580" i="5"/>
  <c r="AE580" i="5" s="1"/>
  <c r="AI579" i="5"/>
  <c r="AH579" i="5"/>
  <c r="L579" i="5"/>
  <c r="J579" i="5"/>
  <c r="C579" i="5"/>
  <c r="AF579" i="5" s="1"/>
  <c r="A579" i="5"/>
  <c r="AE579" i="5" s="1"/>
  <c r="AI578" i="5"/>
  <c r="AH578" i="5"/>
  <c r="L578" i="5"/>
  <c r="J578" i="5"/>
  <c r="C578" i="5"/>
  <c r="AF578" i="5" s="1"/>
  <c r="A578" i="5"/>
  <c r="AE578" i="5" s="1"/>
  <c r="AW577" i="5"/>
  <c r="AV577" i="5"/>
  <c r="AU577" i="5"/>
  <c r="AT577" i="5"/>
  <c r="AS577" i="5"/>
  <c r="AR577" i="5"/>
  <c r="AQ577" i="5"/>
  <c r="AP577" i="5"/>
  <c r="AO577" i="5"/>
  <c r="AN577" i="5"/>
  <c r="AM577" i="5"/>
  <c r="AL577" i="5"/>
  <c r="AK577" i="5"/>
  <c r="AJ577" i="5"/>
  <c r="AE577" i="5"/>
  <c r="AD577" i="5"/>
  <c r="AC577" i="5"/>
  <c r="AB577" i="5"/>
  <c r="AA577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AI576" i="5"/>
  <c r="AH576" i="5"/>
  <c r="L576" i="5"/>
  <c r="J576" i="5"/>
  <c r="C576" i="5"/>
  <c r="AF576" i="5" s="1"/>
  <c r="A576" i="5"/>
  <c r="AE576" i="5" s="1"/>
  <c r="AI575" i="5"/>
  <c r="AH575" i="5"/>
  <c r="L575" i="5"/>
  <c r="J575" i="5"/>
  <c r="C575" i="5"/>
  <c r="AF575" i="5" s="1"/>
  <c r="A575" i="5"/>
  <c r="AE575" i="5" s="1"/>
  <c r="AI574" i="5"/>
  <c r="AH574" i="5"/>
  <c r="L574" i="5"/>
  <c r="J574" i="5"/>
  <c r="C574" i="5"/>
  <c r="AF574" i="5" s="1"/>
  <c r="A574" i="5"/>
  <c r="AE574" i="5" s="1"/>
  <c r="AI573" i="5"/>
  <c r="AH573" i="5"/>
  <c r="L573" i="5"/>
  <c r="J573" i="5"/>
  <c r="C573" i="5"/>
  <c r="AF573" i="5" s="1"/>
  <c r="A573" i="5"/>
  <c r="AE573" i="5" s="1"/>
  <c r="AI572" i="5"/>
  <c r="AH572" i="5"/>
  <c r="L572" i="5"/>
  <c r="J572" i="5"/>
  <c r="C572" i="5"/>
  <c r="AF572" i="5" s="1"/>
  <c r="A572" i="5"/>
  <c r="AE572" i="5" s="1"/>
  <c r="AI571" i="5"/>
  <c r="AH571" i="5"/>
  <c r="L571" i="5"/>
  <c r="J571" i="5"/>
  <c r="C571" i="5"/>
  <c r="AF571" i="5" s="1"/>
  <c r="A571" i="5"/>
  <c r="AE571" i="5" s="1"/>
  <c r="AI570" i="5"/>
  <c r="AH570" i="5"/>
  <c r="L570" i="5"/>
  <c r="J570" i="5"/>
  <c r="C570" i="5"/>
  <c r="AF570" i="5" s="1"/>
  <c r="A570" i="5"/>
  <c r="AE570" i="5" s="1"/>
  <c r="AI569" i="5"/>
  <c r="AH569" i="5"/>
  <c r="L569" i="5"/>
  <c r="J569" i="5"/>
  <c r="C569" i="5"/>
  <c r="AF569" i="5" s="1"/>
  <c r="A569" i="5"/>
  <c r="AE569" i="5" s="1"/>
  <c r="AI568" i="5"/>
  <c r="AH568" i="5"/>
  <c r="L568" i="5"/>
  <c r="J568" i="5"/>
  <c r="C568" i="5"/>
  <c r="AF568" i="5" s="1"/>
  <c r="A568" i="5"/>
  <c r="AE568" i="5" s="1"/>
  <c r="AI567" i="5"/>
  <c r="AH567" i="5"/>
  <c r="L567" i="5"/>
  <c r="J567" i="5"/>
  <c r="C567" i="5"/>
  <c r="AF567" i="5" s="1"/>
  <c r="A567" i="5"/>
  <c r="AE567" i="5" s="1"/>
  <c r="AI566" i="5"/>
  <c r="AH566" i="5"/>
  <c r="L566" i="5"/>
  <c r="J566" i="5"/>
  <c r="C566" i="5"/>
  <c r="AF566" i="5" s="1"/>
  <c r="A566" i="5"/>
  <c r="AE566" i="5" s="1"/>
  <c r="AI565" i="5"/>
  <c r="AH565" i="5"/>
  <c r="L565" i="5"/>
  <c r="J565" i="5"/>
  <c r="C565" i="5"/>
  <c r="AF565" i="5" s="1"/>
  <c r="A565" i="5"/>
  <c r="AE565" i="5" s="1"/>
  <c r="AI564" i="5"/>
  <c r="AH564" i="5"/>
  <c r="L564" i="5"/>
  <c r="J564" i="5"/>
  <c r="C564" i="5"/>
  <c r="AF564" i="5" s="1"/>
  <c r="A564" i="5"/>
  <c r="AE564" i="5" s="1"/>
  <c r="AI563" i="5"/>
  <c r="AH563" i="5"/>
  <c r="L563" i="5"/>
  <c r="J563" i="5"/>
  <c r="C563" i="5"/>
  <c r="AF563" i="5" s="1"/>
  <c r="A563" i="5"/>
  <c r="AE563" i="5" s="1"/>
  <c r="AI562" i="5"/>
  <c r="AH562" i="5"/>
  <c r="L562" i="5"/>
  <c r="J562" i="5"/>
  <c r="C562" i="5"/>
  <c r="AF562" i="5" s="1"/>
  <c r="A562" i="5"/>
  <c r="AE562" i="5" s="1"/>
  <c r="AI561" i="5"/>
  <c r="AH561" i="5"/>
  <c r="L561" i="5"/>
  <c r="J561" i="5"/>
  <c r="C561" i="5"/>
  <c r="AF561" i="5" s="1"/>
  <c r="A561" i="5"/>
  <c r="AE561" i="5" s="1"/>
  <c r="AI560" i="5"/>
  <c r="AH560" i="5"/>
  <c r="L560" i="5"/>
  <c r="J560" i="5"/>
  <c r="C560" i="5"/>
  <c r="AF560" i="5" s="1"/>
  <c r="A560" i="5"/>
  <c r="AE560" i="5" s="1"/>
  <c r="AI559" i="5"/>
  <c r="AH559" i="5"/>
  <c r="L559" i="5"/>
  <c r="J559" i="5"/>
  <c r="C559" i="5"/>
  <c r="AF559" i="5" s="1"/>
  <c r="A559" i="5"/>
  <c r="AE559" i="5" s="1"/>
  <c r="AI558" i="5"/>
  <c r="AH558" i="5"/>
  <c r="L558" i="5"/>
  <c r="J558" i="5"/>
  <c r="C558" i="5"/>
  <c r="AF558" i="5" s="1"/>
  <c r="A558" i="5"/>
  <c r="AE558" i="5" s="1"/>
  <c r="AI557" i="5"/>
  <c r="AH557" i="5"/>
  <c r="L557" i="5"/>
  <c r="J557" i="5"/>
  <c r="C557" i="5"/>
  <c r="AF557" i="5" s="1"/>
  <c r="A557" i="5"/>
  <c r="AE557" i="5" s="1"/>
  <c r="AW556" i="5"/>
  <c r="AV556" i="5"/>
  <c r="AU556" i="5"/>
  <c r="AT556" i="5"/>
  <c r="AS556" i="5"/>
  <c r="AR556" i="5"/>
  <c r="AQ556" i="5"/>
  <c r="AP556" i="5"/>
  <c r="AO556" i="5"/>
  <c r="AN556" i="5"/>
  <c r="AM556" i="5"/>
  <c r="AL556" i="5"/>
  <c r="AK556" i="5"/>
  <c r="AJ556" i="5"/>
  <c r="AE556" i="5"/>
  <c r="AD556" i="5"/>
  <c r="AC556" i="5"/>
  <c r="AB556" i="5"/>
  <c r="AA556" i="5"/>
  <c r="Z556" i="5"/>
  <c r="Y556" i="5"/>
  <c r="X556" i="5"/>
  <c r="W556" i="5"/>
  <c r="V556" i="5"/>
  <c r="U556" i="5"/>
  <c r="T556" i="5"/>
  <c r="S556" i="5"/>
  <c r="R556" i="5"/>
  <c r="Q556" i="5"/>
  <c r="P556" i="5"/>
  <c r="O556" i="5"/>
  <c r="N556" i="5"/>
  <c r="M556" i="5"/>
  <c r="AI555" i="5"/>
  <c r="AH555" i="5"/>
  <c r="L555" i="5"/>
  <c r="J555" i="5"/>
  <c r="AA555" i="5" s="1"/>
  <c r="C555" i="5"/>
  <c r="AF555" i="5" s="1"/>
  <c r="A555" i="5"/>
  <c r="AE555" i="5" s="1"/>
  <c r="AI554" i="5"/>
  <c r="AH554" i="5"/>
  <c r="L554" i="5"/>
  <c r="J554" i="5"/>
  <c r="AA554" i="5" s="1"/>
  <c r="C554" i="5"/>
  <c r="AF554" i="5" s="1"/>
  <c r="A554" i="5"/>
  <c r="AE554" i="5" s="1"/>
  <c r="AI553" i="5"/>
  <c r="AH553" i="5"/>
  <c r="L553" i="5"/>
  <c r="J553" i="5"/>
  <c r="AA553" i="5" s="1"/>
  <c r="C553" i="5"/>
  <c r="AF553" i="5" s="1"/>
  <c r="A553" i="5"/>
  <c r="AE553" i="5" s="1"/>
  <c r="AI552" i="5"/>
  <c r="AH552" i="5"/>
  <c r="L552" i="5"/>
  <c r="J552" i="5"/>
  <c r="C552" i="5"/>
  <c r="AF552" i="5" s="1"/>
  <c r="A552" i="5"/>
  <c r="AE552" i="5" s="1"/>
  <c r="AI551" i="5"/>
  <c r="AH551" i="5"/>
  <c r="L551" i="5"/>
  <c r="J551" i="5"/>
  <c r="AA551" i="5" s="1"/>
  <c r="C551" i="5"/>
  <c r="AF551" i="5" s="1"/>
  <c r="A551" i="5"/>
  <c r="AE551" i="5" s="1"/>
  <c r="AI550" i="5"/>
  <c r="AH550" i="5"/>
  <c r="L550" i="5"/>
  <c r="J550" i="5"/>
  <c r="AA550" i="5" s="1"/>
  <c r="C550" i="5"/>
  <c r="AF550" i="5" s="1"/>
  <c r="A550" i="5"/>
  <c r="AE550" i="5" s="1"/>
  <c r="AI549" i="5"/>
  <c r="AH549" i="5"/>
  <c r="L549" i="5"/>
  <c r="J549" i="5"/>
  <c r="AA549" i="5" s="1"/>
  <c r="C549" i="5"/>
  <c r="AF549" i="5" s="1"/>
  <c r="A549" i="5"/>
  <c r="AE549" i="5" s="1"/>
  <c r="AI548" i="5"/>
  <c r="AH548" i="5"/>
  <c r="L548" i="5"/>
  <c r="J548" i="5"/>
  <c r="AA548" i="5" s="1"/>
  <c r="C548" i="5"/>
  <c r="AF548" i="5" s="1"/>
  <c r="A548" i="5"/>
  <c r="AE548" i="5" s="1"/>
  <c r="AI547" i="5"/>
  <c r="AH547" i="5"/>
  <c r="L547" i="5"/>
  <c r="J547" i="5"/>
  <c r="C547" i="5"/>
  <c r="AF547" i="5" s="1"/>
  <c r="A547" i="5"/>
  <c r="AE547" i="5" s="1"/>
  <c r="AI546" i="5"/>
  <c r="AH546" i="5"/>
  <c r="L546" i="5"/>
  <c r="J546" i="5"/>
  <c r="AA546" i="5" s="1"/>
  <c r="C546" i="5"/>
  <c r="AF546" i="5" s="1"/>
  <c r="A546" i="5"/>
  <c r="AE546" i="5" s="1"/>
  <c r="AI545" i="5"/>
  <c r="AH545" i="5"/>
  <c r="L545" i="5"/>
  <c r="J545" i="5"/>
  <c r="AA545" i="5" s="1"/>
  <c r="C545" i="5"/>
  <c r="AF545" i="5" s="1"/>
  <c r="A545" i="5"/>
  <c r="AE545" i="5" s="1"/>
  <c r="AI544" i="5"/>
  <c r="AH544" i="5"/>
  <c r="L544" i="5"/>
  <c r="J544" i="5"/>
  <c r="AA544" i="5" s="1"/>
  <c r="C544" i="5"/>
  <c r="AF544" i="5" s="1"/>
  <c r="A544" i="5"/>
  <c r="AE544" i="5" s="1"/>
  <c r="AI543" i="5"/>
  <c r="AH543" i="5"/>
  <c r="L543" i="5"/>
  <c r="J543" i="5"/>
  <c r="AA543" i="5" s="1"/>
  <c r="C543" i="5"/>
  <c r="AF543" i="5" s="1"/>
  <c r="A543" i="5"/>
  <c r="AE543" i="5" s="1"/>
  <c r="AI542" i="5"/>
  <c r="AH542" i="5"/>
  <c r="L542" i="5"/>
  <c r="J542" i="5"/>
  <c r="AA542" i="5" s="1"/>
  <c r="C542" i="5"/>
  <c r="AF542" i="5" s="1"/>
  <c r="A542" i="5"/>
  <c r="AE542" i="5" s="1"/>
  <c r="AI541" i="5"/>
  <c r="AH541" i="5"/>
  <c r="L541" i="5"/>
  <c r="J541" i="5"/>
  <c r="AA541" i="5" s="1"/>
  <c r="C541" i="5"/>
  <c r="AF541" i="5" s="1"/>
  <c r="A541" i="5"/>
  <c r="AE541" i="5" s="1"/>
  <c r="AI540" i="5"/>
  <c r="AH540" i="5"/>
  <c r="L540" i="5"/>
  <c r="J540" i="5"/>
  <c r="AA540" i="5" s="1"/>
  <c r="C540" i="5"/>
  <c r="AF540" i="5" s="1"/>
  <c r="A540" i="5"/>
  <c r="AE540" i="5" s="1"/>
  <c r="AI539" i="5"/>
  <c r="AH539" i="5"/>
  <c r="L539" i="5"/>
  <c r="J539" i="5"/>
  <c r="C539" i="5"/>
  <c r="AF539" i="5" s="1"/>
  <c r="A539" i="5"/>
  <c r="AE539" i="5" s="1"/>
  <c r="AW538" i="5"/>
  <c r="AV538" i="5"/>
  <c r="AU538" i="5"/>
  <c r="AT538" i="5"/>
  <c r="AS538" i="5"/>
  <c r="AR538" i="5"/>
  <c r="AQ538" i="5"/>
  <c r="AP538" i="5"/>
  <c r="AO538" i="5"/>
  <c r="AN538" i="5"/>
  <c r="AM538" i="5"/>
  <c r="AL538" i="5"/>
  <c r="AK538" i="5"/>
  <c r="AJ538" i="5"/>
  <c r="AE538" i="5"/>
  <c r="AD538" i="5"/>
  <c r="AC538" i="5"/>
  <c r="AB538" i="5"/>
  <c r="Z538" i="5"/>
  <c r="Y538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AI537" i="5"/>
  <c r="AH537" i="5"/>
  <c r="L537" i="5"/>
  <c r="J537" i="5"/>
  <c r="C537" i="5"/>
  <c r="AF537" i="5" s="1"/>
  <c r="A537" i="5"/>
  <c r="AE537" i="5" s="1"/>
  <c r="AI536" i="5"/>
  <c r="AH536" i="5"/>
  <c r="L536" i="5"/>
  <c r="J536" i="5"/>
  <c r="C536" i="5"/>
  <c r="AF536" i="5" s="1"/>
  <c r="A536" i="5"/>
  <c r="AE536" i="5" s="1"/>
  <c r="AI535" i="5"/>
  <c r="AH535" i="5"/>
  <c r="L535" i="5"/>
  <c r="J535" i="5"/>
  <c r="C535" i="5"/>
  <c r="AF535" i="5" s="1"/>
  <c r="A535" i="5"/>
  <c r="AE535" i="5" s="1"/>
  <c r="AI534" i="5"/>
  <c r="AH534" i="5"/>
  <c r="L534" i="5"/>
  <c r="J534" i="5"/>
  <c r="C534" i="5"/>
  <c r="AF534" i="5" s="1"/>
  <c r="A534" i="5"/>
  <c r="AE534" i="5" s="1"/>
  <c r="AI533" i="5"/>
  <c r="AH533" i="5"/>
  <c r="L533" i="5"/>
  <c r="J533" i="5"/>
  <c r="C533" i="5"/>
  <c r="AF533" i="5" s="1"/>
  <c r="A533" i="5"/>
  <c r="AE533" i="5" s="1"/>
  <c r="AI532" i="5"/>
  <c r="AH532" i="5"/>
  <c r="L532" i="5"/>
  <c r="J532" i="5"/>
  <c r="C532" i="5"/>
  <c r="AF532" i="5" s="1"/>
  <c r="A532" i="5"/>
  <c r="AE532" i="5" s="1"/>
  <c r="AI531" i="5"/>
  <c r="AH531" i="5"/>
  <c r="L531" i="5"/>
  <c r="J531" i="5"/>
  <c r="C531" i="5"/>
  <c r="AF531" i="5" s="1"/>
  <c r="A531" i="5"/>
  <c r="AE531" i="5" s="1"/>
  <c r="AI530" i="5"/>
  <c r="AH530" i="5"/>
  <c r="L530" i="5"/>
  <c r="J530" i="5"/>
  <c r="C530" i="5"/>
  <c r="AF530" i="5" s="1"/>
  <c r="A530" i="5"/>
  <c r="AE530" i="5" s="1"/>
  <c r="AI529" i="5"/>
  <c r="AH529" i="5"/>
  <c r="L529" i="5"/>
  <c r="J529" i="5"/>
  <c r="C529" i="5"/>
  <c r="AF529" i="5" s="1"/>
  <c r="A529" i="5"/>
  <c r="AE529" i="5" s="1"/>
  <c r="AI528" i="5"/>
  <c r="AH528" i="5"/>
  <c r="L528" i="5"/>
  <c r="J528" i="5"/>
  <c r="C528" i="5"/>
  <c r="AF528" i="5" s="1"/>
  <c r="A528" i="5"/>
  <c r="AE528" i="5" s="1"/>
  <c r="AI527" i="5"/>
  <c r="AH527" i="5"/>
  <c r="L527" i="5"/>
  <c r="J527" i="5"/>
  <c r="C527" i="5"/>
  <c r="AF527" i="5" s="1"/>
  <c r="A527" i="5"/>
  <c r="AE527" i="5" s="1"/>
  <c r="AI526" i="5"/>
  <c r="AH526" i="5"/>
  <c r="L526" i="5"/>
  <c r="J526" i="5"/>
  <c r="C526" i="5"/>
  <c r="AF526" i="5" s="1"/>
  <c r="A526" i="5"/>
  <c r="AE526" i="5" s="1"/>
  <c r="AI525" i="5"/>
  <c r="AH525" i="5"/>
  <c r="L525" i="5"/>
  <c r="J525" i="5"/>
  <c r="C525" i="5"/>
  <c r="AF525" i="5" s="1"/>
  <c r="A525" i="5"/>
  <c r="AE525" i="5" s="1"/>
  <c r="AI524" i="5"/>
  <c r="AH524" i="5"/>
  <c r="L524" i="5"/>
  <c r="J524" i="5"/>
  <c r="C524" i="5"/>
  <c r="AF524" i="5" s="1"/>
  <c r="A524" i="5"/>
  <c r="AE524" i="5" s="1"/>
  <c r="AI523" i="5"/>
  <c r="AH523" i="5"/>
  <c r="L523" i="5"/>
  <c r="J523" i="5"/>
  <c r="C523" i="5"/>
  <c r="AF523" i="5" s="1"/>
  <c r="A523" i="5"/>
  <c r="AE523" i="5" s="1"/>
  <c r="AI522" i="5"/>
  <c r="AH522" i="5"/>
  <c r="L522" i="5"/>
  <c r="J522" i="5"/>
  <c r="C522" i="5"/>
  <c r="AF522" i="5" s="1"/>
  <c r="A522" i="5"/>
  <c r="AE522" i="5" s="1"/>
  <c r="AI521" i="5"/>
  <c r="AH521" i="5"/>
  <c r="L521" i="5"/>
  <c r="J521" i="5"/>
  <c r="C521" i="5"/>
  <c r="AF521" i="5" s="1"/>
  <c r="A521" i="5"/>
  <c r="AE521" i="5" s="1"/>
  <c r="AW520" i="5"/>
  <c r="AV520" i="5"/>
  <c r="AU520" i="5"/>
  <c r="AT520" i="5"/>
  <c r="AS520" i="5"/>
  <c r="AR520" i="5"/>
  <c r="AQ520" i="5"/>
  <c r="AP520" i="5"/>
  <c r="AO520" i="5"/>
  <c r="AN520" i="5"/>
  <c r="AM520" i="5"/>
  <c r="AL520" i="5"/>
  <c r="AK520" i="5"/>
  <c r="AJ520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AI519" i="5"/>
  <c r="AH519" i="5"/>
  <c r="L519" i="5"/>
  <c r="J519" i="5"/>
  <c r="C519" i="5"/>
  <c r="AF519" i="5" s="1"/>
  <c r="A519" i="5"/>
  <c r="AE519" i="5" s="1"/>
  <c r="AI518" i="5"/>
  <c r="AH518" i="5"/>
  <c r="L518" i="5"/>
  <c r="J518" i="5"/>
  <c r="C518" i="5"/>
  <c r="AF518" i="5" s="1"/>
  <c r="A518" i="5"/>
  <c r="AE518" i="5" s="1"/>
  <c r="AI517" i="5"/>
  <c r="AH517" i="5"/>
  <c r="L517" i="5"/>
  <c r="J517" i="5"/>
  <c r="C517" i="5"/>
  <c r="AF517" i="5" s="1"/>
  <c r="A517" i="5"/>
  <c r="AE517" i="5" s="1"/>
  <c r="AI516" i="5"/>
  <c r="AH516" i="5"/>
  <c r="L516" i="5"/>
  <c r="J516" i="5"/>
  <c r="C516" i="5"/>
  <c r="AF516" i="5" s="1"/>
  <c r="A516" i="5"/>
  <c r="AE516" i="5" s="1"/>
  <c r="AI515" i="5"/>
  <c r="AH515" i="5"/>
  <c r="L515" i="5"/>
  <c r="J515" i="5"/>
  <c r="C515" i="5"/>
  <c r="AF515" i="5" s="1"/>
  <c r="A515" i="5"/>
  <c r="AE515" i="5" s="1"/>
  <c r="AI514" i="5"/>
  <c r="AH514" i="5"/>
  <c r="L514" i="5"/>
  <c r="J514" i="5"/>
  <c r="C514" i="5"/>
  <c r="AF514" i="5" s="1"/>
  <c r="A514" i="5"/>
  <c r="AE514" i="5" s="1"/>
  <c r="AI513" i="5"/>
  <c r="AH513" i="5"/>
  <c r="L513" i="5"/>
  <c r="J513" i="5"/>
  <c r="C513" i="5"/>
  <c r="AF513" i="5" s="1"/>
  <c r="A513" i="5"/>
  <c r="AE513" i="5" s="1"/>
  <c r="AI512" i="5"/>
  <c r="AH512" i="5"/>
  <c r="L512" i="5"/>
  <c r="J512" i="5"/>
  <c r="C512" i="5"/>
  <c r="AF512" i="5" s="1"/>
  <c r="A512" i="5"/>
  <c r="AE512" i="5" s="1"/>
  <c r="AI511" i="5"/>
  <c r="AH511" i="5"/>
  <c r="L511" i="5"/>
  <c r="J511" i="5"/>
  <c r="C511" i="5"/>
  <c r="AF511" i="5" s="1"/>
  <c r="A511" i="5"/>
  <c r="AE511" i="5" s="1"/>
  <c r="AI510" i="5"/>
  <c r="AH510" i="5"/>
  <c r="L510" i="5"/>
  <c r="J510" i="5"/>
  <c r="C510" i="5"/>
  <c r="AF510" i="5" s="1"/>
  <c r="A510" i="5"/>
  <c r="AE510" i="5" s="1"/>
  <c r="AI509" i="5"/>
  <c r="AH509" i="5"/>
  <c r="L509" i="5"/>
  <c r="J509" i="5"/>
  <c r="C509" i="5"/>
  <c r="AF509" i="5" s="1"/>
  <c r="A509" i="5"/>
  <c r="AE509" i="5" s="1"/>
  <c r="AI508" i="5"/>
  <c r="AH508" i="5"/>
  <c r="L508" i="5"/>
  <c r="J508" i="5"/>
  <c r="C508" i="5"/>
  <c r="AF508" i="5" s="1"/>
  <c r="A508" i="5"/>
  <c r="AE508" i="5" s="1"/>
  <c r="AI507" i="5"/>
  <c r="AH507" i="5"/>
  <c r="L507" i="5"/>
  <c r="J507" i="5"/>
  <c r="C507" i="5"/>
  <c r="AF507" i="5" s="1"/>
  <c r="A507" i="5"/>
  <c r="AE507" i="5" s="1"/>
  <c r="AI506" i="5"/>
  <c r="AH506" i="5"/>
  <c r="L506" i="5"/>
  <c r="J506" i="5"/>
  <c r="C506" i="5"/>
  <c r="AF506" i="5" s="1"/>
  <c r="A506" i="5"/>
  <c r="AE506" i="5" s="1"/>
  <c r="AI505" i="5"/>
  <c r="AH505" i="5"/>
  <c r="L505" i="5"/>
  <c r="J505" i="5"/>
  <c r="C505" i="5"/>
  <c r="AF505" i="5" s="1"/>
  <c r="A505" i="5"/>
  <c r="AE505" i="5" s="1"/>
  <c r="AW504" i="5"/>
  <c r="AV504" i="5"/>
  <c r="AU504" i="5"/>
  <c r="AT504" i="5"/>
  <c r="AS504" i="5"/>
  <c r="AR504" i="5"/>
  <c r="AQ504" i="5"/>
  <c r="AP504" i="5"/>
  <c r="AO504" i="5"/>
  <c r="AN504" i="5"/>
  <c r="AM504" i="5"/>
  <c r="AL504" i="5"/>
  <c r="AK504" i="5"/>
  <c r="AJ504" i="5"/>
  <c r="AE504" i="5"/>
  <c r="AD504" i="5"/>
  <c r="AC504" i="5"/>
  <c r="AB504" i="5"/>
  <c r="AA504" i="5"/>
  <c r="Z504" i="5"/>
  <c r="Y504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AI503" i="5"/>
  <c r="AH503" i="5"/>
  <c r="L503" i="5"/>
  <c r="J503" i="5"/>
  <c r="C503" i="5"/>
  <c r="AF503" i="5" s="1"/>
  <c r="A503" i="5"/>
  <c r="AE503" i="5" s="1"/>
  <c r="AI502" i="5"/>
  <c r="AH502" i="5"/>
  <c r="L502" i="5"/>
  <c r="J502" i="5"/>
  <c r="C502" i="5"/>
  <c r="AF502" i="5" s="1"/>
  <c r="A502" i="5"/>
  <c r="AE502" i="5" s="1"/>
  <c r="AI501" i="5"/>
  <c r="AH501" i="5"/>
  <c r="L501" i="5"/>
  <c r="J501" i="5"/>
  <c r="C501" i="5"/>
  <c r="AF501" i="5" s="1"/>
  <c r="A501" i="5"/>
  <c r="AE501" i="5" s="1"/>
  <c r="AI500" i="5"/>
  <c r="AH500" i="5"/>
  <c r="L500" i="5"/>
  <c r="J500" i="5"/>
  <c r="C500" i="5"/>
  <c r="AF500" i="5" s="1"/>
  <c r="A500" i="5"/>
  <c r="AE500" i="5" s="1"/>
  <c r="AI499" i="5"/>
  <c r="AH499" i="5"/>
  <c r="L499" i="5"/>
  <c r="J499" i="5"/>
  <c r="C499" i="5"/>
  <c r="AF499" i="5" s="1"/>
  <c r="A499" i="5"/>
  <c r="AE499" i="5" s="1"/>
  <c r="AI498" i="5"/>
  <c r="AH498" i="5"/>
  <c r="L498" i="5"/>
  <c r="J498" i="5"/>
  <c r="C498" i="5"/>
  <c r="AF498" i="5" s="1"/>
  <c r="A498" i="5"/>
  <c r="AE498" i="5" s="1"/>
  <c r="AI497" i="5"/>
  <c r="AH497" i="5"/>
  <c r="L497" i="5"/>
  <c r="J497" i="5"/>
  <c r="C497" i="5"/>
  <c r="AF497" i="5" s="1"/>
  <c r="A497" i="5"/>
  <c r="AE497" i="5" s="1"/>
  <c r="AI496" i="5"/>
  <c r="AH496" i="5"/>
  <c r="L496" i="5"/>
  <c r="J496" i="5"/>
  <c r="C496" i="5"/>
  <c r="AF496" i="5" s="1"/>
  <c r="A496" i="5"/>
  <c r="AE496" i="5" s="1"/>
  <c r="AI495" i="5"/>
  <c r="AH495" i="5"/>
  <c r="L495" i="5"/>
  <c r="J495" i="5"/>
  <c r="C495" i="5"/>
  <c r="AF495" i="5" s="1"/>
  <c r="A495" i="5"/>
  <c r="AE495" i="5" s="1"/>
  <c r="AI494" i="5"/>
  <c r="AH494" i="5"/>
  <c r="L494" i="5"/>
  <c r="J494" i="5"/>
  <c r="C494" i="5"/>
  <c r="AF494" i="5" s="1"/>
  <c r="A494" i="5"/>
  <c r="AE494" i="5" s="1"/>
  <c r="AI493" i="5"/>
  <c r="AH493" i="5"/>
  <c r="L493" i="5"/>
  <c r="J493" i="5"/>
  <c r="C493" i="5"/>
  <c r="AF493" i="5" s="1"/>
  <c r="A493" i="5"/>
  <c r="AE493" i="5" s="1"/>
  <c r="AI492" i="5"/>
  <c r="AH492" i="5"/>
  <c r="L492" i="5"/>
  <c r="J492" i="5"/>
  <c r="C492" i="5"/>
  <c r="AF492" i="5" s="1"/>
  <c r="A492" i="5"/>
  <c r="AE492" i="5" s="1"/>
  <c r="AI491" i="5"/>
  <c r="AH491" i="5"/>
  <c r="L491" i="5"/>
  <c r="J491" i="5"/>
  <c r="C491" i="5"/>
  <c r="AF491" i="5" s="1"/>
  <c r="A491" i="5"/>
  <c r="AE491" i="5" s="1"/>
  <c r="AI490" i="5"/>
  <c r="AH490" i="5"/>
  <c r="L490" i="5"/>
  <c r="J490" i="5"/>
  <c r="C490" i="5"/>
  <c r="AF490" i="5" s="1"/>
  <c r="A490" i="5"/>
  <c r="AE490" i="5" s="1"/>
  <c r="AI489" i="5"/>
  <c r="AH489" i="5"/>
  <c r="L489" i="5"/>
  <c r="J489" i="5"/>
  <c r="C489" i="5"/>
  <c r="AF489" i="5" s="1"/>
  <c r="A489" i="5"/>
  <c r="AE489" i="5" s="1"/>
  <c r="AI488" i="5"/>
  <c r="AH488" i="5"/>
  <c r="L488" i="5"/>
  <c r="J488" i="5"/>
  <c r="C488" i="5"/>
  <c r="AF488" i="5" s="1"/>
  <c r="A488" i="5"/>
  <c r="AE488" i="5" s="1"/>
  <c r="AI487" i="5"/>
  <c r="AH487" i="5"/>
  <c r="L487" i="5"/>
  <c r="J487" i="5"/>
  <c r="C487" i="5"/>
  <c r="AF487" i="5" s="1"/>
  <c r="A487" i="5"/>
  <c r="AE487" i="5" s="1"/>
  <c r="AI486" i="5"/>
  <c r="AH486" i="5"/>
  <c r="L486" i="5"/>
  <c r="J486" i="5"/>
  <c r="C486" i="5"/>
  <c r="AF486" i="5" s="1"/>
  <c r="A486" i="5"/>
  <c r="AE486" i="5" s="1"/>
  <c r="AI485" i="5"/>
  <c r="AH485" i="5"/>
  <c r="L485" i="5"/>
  <c r="J485" i="5"/>
  <c r="C485" i="5"/>
  <c r="AF485" i="5" s="1"/>
  <c r="A485" i="5"/>
  <c r="AE485" i="5" s="1"/>
  <c r="AI484" i="5"/>
  <c r="AH484" i="5"/>
  <c r="L484" i="5"/>
  <c r="J484" i="5"/>
  <c r="C484" i="5"/>
  <c r="AF484" i="5" s="1"/>
  <c r="A484" i="5"/>
  <c r="AE484" i="5" s="1"/>
  <c r="AI483" i="5"/>
  <c r="AH483" i="5"/>
  <c r="L483" i="5"/>
  <c r="J483" i="5"/>
  <c r="C483" i="5"/>
  <c r="AF483" i="5" s="1"/>
  <c r="A483" i="5"/>
  <c r="AE483" i="5" s="1"/>
  <c r="AI482" i="5"/>
  <c r="AH482" i="5"/>
  <c r="L482" i="5"/>
  <c r="J482" i="5"/>
  <c r="C482" i="5"/>
  <c r="AF482" i="5" s="1"/>
  <c r="A482" i="5"/>
  <c r="AE482" i="5" s="1"/>
  <c r="AI481" i="5"/>
  <c r="AH481" i="5"/>
  <c r="L481" i="5"/>
  <c r="J481" i="5"/>
  <c r="C481" i="5"/>
  <c r="AF481" i="5" s="1"/>
  <c r="A481" i="5"/>
  <c r="AE481" i="5" s="1"/>
  <c r="AW480" i="5"/>
  <c r="AV480" i="5"/>
  <c r="AU480" i="5"/>
  <c r="AT480" i="5"/>
  <c r="AS480" i="5"/>
  <c r="AR480" i="5"/>
  <c r="AQ480" i="5"/>
  <c r="AP480" i="5"/>
  <c r="AO480" i="5"/>
  <c r="AN480" i="5"/>
  <c r="AM480" i="5"/>
  <c r="AL480" i="5"/>
  <c r="AK480" i="5"/>
  <c r="AJ480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AI479" i="5"/>
  <c r="AH479" i="5"/>
  <c r="L479" i="5"/>
  <c r="J479" i="5"/>
  <c r="C479" i="5"/>
  <c r="AF479" i="5" s="1"/>
  <c r="A479" i="5"/>
  <c r="AE479" i="5" s="1"/>
  <c r="AI478" i="5"/>
  <c r="AH478" i="5"/>
  <c r="L478" i="5"/>
  <c r="J478" i="5"/>
  <c r="C478" i="5"/>
  <c r="AF478" i="5" s="1"/>
  <c r="A478" i="5"/>
  <c r="AE478" i="5" s="1"/>
  <c r="AI477" i="5"/>
  <c r="AH477" i="5"/>
  <c r="L477" i="5"/>
  <c r="J477" i="5"/>
  <c r="C477" i="5"/>
  <c r="AF477" i="5" s="1"/>
  <c r="A477" i="5"/>
  <c r="AE477" i="5" s="1"/>
  <c r="AI476" i="5"/>
  <c r="AH476" i="5"/>
  <c r="L476" i="5"/>
  <c r="J476" i="5"/>
  <c r="C476" i="5"/>
  <c r="AF476" i="5" s="1"/>
  <c r="A476" i="5"/>
  <c r="AE476" i="5" s="1"/>
  <c r="AI475" i="5"/>
  <c r="AH475" i="5"/>
  <c r="L475" i="5"/>
  <c r="J475" i="5"/>
  <c r="C475" i="5"/>
  <c r="AF475" i="5" s="1"/>
  <c r="A475" i="5"/>
  <c r="AE475" i="5" s="1"/>
  <c r="AI474" i="5"/>
  <c r="AH474" i="5"/>
  <c r="L474" i="5"/>
  <c r="J474" i="5"/>
  <c r="C474" i="5"/>
  <c r="AF474" i="5" s="1"/>
  <c r="A474" i="5"/>
  <c r="AE474" i="5" s="1"/>
  <c r="AI473" i="5"/>
  <c r="AH473" i="5"/>
  <c r="L473" i="5"/>
  <c r="J473" i="5"/>
  <c r="C473" i="5"/>
  <c r="AF473" i="5" s="1"/>
  <c r="A473" i="5"/>
  <c r="AE473" i="5" s="1"/>
  <c r="AI472" i="5"/>
  <c r="AH472" i="5"/>
  <c r="L472" i="5"/>
  <c r="J472" i="5"/>
  <c r="C472" i="5"/>
  <c r="AF472" i="5" s="1"/>
  <c r="A472" i="5"/>
  <c r="AE472" i="5" s="1"/>
  <c r="AI471" i="5"/>
  <c r="AH471" i="5"/>
  <c r="L471" i="5"/>
  <c r="J471" i="5"/>
  <c r="C471" i="5"/>
  <c r="AF471" i="5" s="1"/>
  <c r="A471" i="5"/>
  <c r="AE471" i="5" s="1"/>
  <c r="AI470" i="5"/>
  <c r="AH470" i="5"/>
  <c r="L470" i="5"/>
  <c r="J470" i="5"/>
  <c r="C470" i="5"/>
  <c r="AF470" i="5" s="1"/>
  <c r="A470" i="5"/>
  <c r="AE470" i="5" s="1"/>
  <c r="AI469" i="5"/>
  <c r="AH469" i="5"/>
  <c r="L469" i="5"/>
  <c r="J469" i="5"/>
  <c r="C469" i="5"/>
  <c r="AF469" i="5" s="1"/>
  <c r="A469" i="5"/>
  <c r="AE469" i="5" s="1"/>
  <c r="AI468" i="5"/>
  <c r="AH468" i="5"/>
  <c r="L468" i="5"/>
  <c r="J468" i="5"/>
  <c r="C468" i="5"/>
  <c r="AF468" i="5" s="1"/>
  <c r="A468" i="5"/>
  <c r="AE468" i="5" s="1"/>
  <c r="AI467" i="5"/>
  <c r="AH467" i="5"/>
  <c r="L467" i="5"/>
  <c r="J467" i="5"/>
  <c r="C467" i="5"/>
  <c r="AF467" i="5" s="1"/>
  <c r="A467" i="5"/>
  <c r="AE467" i="5" s="1"/>
  <c r="AW466" i="5"/>
  <c r="AV466" i="5"/>
  <c r="AU466" i="5"/>
  <c r="AT466" i="5"/>
  <c r="AS466" i="5"/>
  <c r="AR466" i="5"/>
  <c r="AQ466" i="5"/>
  <c r="AP466" i="5"/>
  <c r="AO466" i="5"/>
  <c r="AN466" i="5"/>
  <c r="AM466" i="5"/>
  <c r="AL466" i="5"/>
  <c r="AK466" i="5"/>
  <c r="AJ466" i="5"/>
  <c r="AE466" i="5"/>
  <c r="AD466" i="5"/>
  <c r="AC466" i="5"/>
  <c r="AB466" i="5"/>
  <c r="AA466" i="5"/>
  <c r="Z466" i="5"/>
  <c r="Y466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AI465" i="5"/>
  <c r="AH465" i="5"/>
  <c r="L465" i="5"/>
  <c r="J465" i="5"/>
  <c r="C465" i="5"/>
  <c r="AF465" i="5" s="1"/>
  <c r="A465" i="5"/>
  <c r="AE465" i="5" s="1"/>
  <c r="AI464" i="5"/>
  <c r="AH464" i="5"/>
  <c r="L464" i="5"/>
  <c r="J464" i="5"/>
  <c r="C464" i="5"/>
  <c r="AF464" i="5" s="1"/>
  <c r="A464" i="5"/>
  <c r="AE464" i="5" s="1"/>
  <c r="AI463" i="5"/>
  <c r="AH463" i="5"/>
  <c r="L463" i="5"/>
  <c r="J463" i="5"/>
  <c r="C463" i="5"/>
  <c r="AF463" i="5" s="1"/>
  <c r="A463" i="5"/>
  <c r="AE463" i="5" s="1"/>
  <c r="AI462" i="5"/>
  <c r="AH462" i="5"/>
  <c r="L462" i="5"/>
  <c r="J462" i="5"/>
  <c r="C462" i="5"/>
  <c r="AF462" i="5" s="1"/>
  <c r="A462" i="5"/>
  <c r="AE462" i="5" s="1"/>
  <c r="AI461" i="5"/>
  <c r="AH461" i="5"/>
  <c r="L461" i="5"/>
  <c r="J461" i="5"/>
  <c r="C461" i="5"/>
  <c r="AF461" i="5" s="1"/>
  <c r="A461" i="5"/>
  <c r="AE461" i="5" s="1"/>
  <c r="AI460" i="5"/>
  <c r="AH460" i="5"/>
  <c r="L460" i="5"/>
  <c r="J460" i="5"/>
  <c r="C460" i="5"/>
  <c r="AF460" i="5" s="1"/>
  <c r="A460" i="5"/>
  <c r="AE460" i="5" s="1"/>
  <c r="AI459" i="5"/>
  <c r="AH459" i="5"/>
  <c r="L459" i="5"/>
  <c r="J459" i="5"/>
  <c r="C459" i="5"/>
  <c r="AF459" i="5" s="1"/>
  <c r="A459" i="5"/>
  <c r="AE459" i="5" s="1"/>
  <c r="AI458" i="5"/>
  <c r="AH458" i="5"/>
  <c r="L458" i="5"/>
  <c r="J458" i="5"/>
  <c r="C458" i="5"/>
  <c r="AF458" i="5" s="1"/>
  <c r="A458" i="5"/>
  <c r="AE458" i="5" s="1"/>
  <c r="AI457" i="5"/>
  <c r="AH457" i="5"/>
  <c r="L457" i="5"/>
  <c r="J457" i="5"/>
  <c r="C457" i="5"/>
  <c r="AF457" i="5" s="1"/>
  <c r="A457" i="5"/>
  <c r="AE457" i="5" s="1"/>
  <c r="AI456" i="5"/>
  <c r="AH456" i="5"/>
  <c r="L456" i="5"/>
  <c r="J456" i="5"/>
  <c r="C456" i="5"/>
  <c r="AF456" i="5" s="1"/>
  <c r="A456" i="5"/>
  <c r="AE456" i="5" s="1"/>
  <c r="AI455" i="5"/>
  <c r="AH455" i="5"/>
  <c r="L455" i="5"/>
  <c r="J455" i="5"/>
  <c r="C455" i="5"/>
  <c r="AF455" i="5" s="1"/>
  <c r="A455" i="5"/>
  <c r="AE455" i="5" s="1"/>
  <c r="AI454" i="5"/>
  <c r="AH454" i="5"/>
  <c r="L454" i="5"/>
  <c r="J454" i="5"/>
  <c r="C454" i="5"/>
  <c r="AF454" i="5" s="1"/>
  <c r="A454" i="5"/>
  <c r="AE454" i="5" s="1"/>
  <c r="AI453" i="5"/>
  <c r="AH453" i="5"/>
  <c r="L453" i="5"/>
  <c r="J453" i="5"/>
  <c r="C453" i="5"/>
  <c r="AF453" i="5" s="1"/>
  <c r="A453" i="5"/>
  <c r="AE453" i="5" s="1"/>
  <c r="AI452" i="5"/>
  <c r="AH452" i="5"/>
  <c r="L452" i="5"/>
  <c r="J452" i="5"/>
  <c r="C452" i="5"/>
  <c r="AF452" i="5" s="1"/>
  <c r="A452" i="5"/>
  <c r="AE452" i="5" s="1"/>
  <c r="AI451" i="5"/>
  <c r="AH451" i="5"/>
  <c r="L451" i="5"/>
  <c r="J451" i="5"/>
  <c r="C451" i="5"/>
  <c r="AF451" i="5" s="1"/>
  <c r="A451" i="5"/>
  <c r="AE451" i="5" s="1"/>
  <c r="AI450" i="5"/>
  <c r="AH450" i="5"/>
  <c r="L450" i="5"/>
  <c r="J450" i="5"/>
  <c r="C450" i="5"/>
  <c r="AF450" i="5" s="1"/>
  <c r="A450" i="5"/>
  <c r="AE450" i="5" s="1"/>
  <c r="AI449" i="5"/>
  <c r="AH449" i="5"/>
  <c r="L449" i="5"/>
  <c r="J449" i="5"/>
  <c r="C449" i="5"/>
  <c r="AF449" i="5" s="1"/>
  <c r="A449" i="5"/>
  <c r="AE449" i="5" s="1"/>
  <c r="AI448" i="5"/>
  <c r="AH448" i="5"/>
  <c r="L448" i="5"/>
  <c r="J448" i="5"/>
  <c r="C448" i="5"/>
  <c r="AF448" i="5" s="1"/>
  <c r="A448" i="5"/>
  <c r="AE448" i="5" s="1"/>
  <c r="AW447" i="5"/>
  <c r="AV447" i="5"/>
  <c r="AU447" i="5"/>
  <c r="AT447" i="5"/>
  <c r="AS447" i="5"/>
  <c r="AR447" i="5"/>
  <c r="AQ447" i="5"/>
  <c r="AP447" i="5"/>
  <c r="AO447" i="5"/>
  <c r="AN447" i="5"/>
  <c r="AM447" i="5"/>
  <c r="AL447" i="5"/>
  <c r="AK447" i="5"/>
  <c r="AJ447" i="5"/>
  <c r="AE447" i="5"/>
  <c r="AD447" i="5"/>
  <c r="AC447" i="5"/>
  <c r="AB447" i="5"/>
  <c r="AA447" i="5"/>
  <c r="Z447" i="5"/>
  <c r="Y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AI446" i="5"/>
  <c r="AH446" i="5"/>
  <c r="L446" i="5"/>
  <c r="J446" i="5"/>
  <c r="C446" i="5"/>
  <c r="AF446" i="5" s="1"/>
  <c r="A446" i="5"/>
  <c r="AE446" i="5" s="1"/>
  <c r="AI445" i="5"/>
  <c r="AH445" i="5"/>
  <c r="L445" i="5"/>
  <c r="J445" i="5"/>
  <c r="C445" i="5"/>
  <c r="AF445" i="5" s="1"/>
  <c r="A445" i="5"/>
  <c r="AE445" i="5" s="1"/>
  <c r="AI444" i="5"/>
  <c r="AH444" i="5"/>
  <c r="L444" i="5"/>
  <c r="J444" i="5"/>
  <c r="C444" i="5"/>
  <c r="AF444" i="5" s="1"/>
  <c r="A444" i="5"/>
  <c r="AE444" i="5" s="1"/>
  <c r="AI443" i="5"/>
  <c r="AH443" i="5"/>
  <c r="L443" i="5"/>
  <c r="J443" i="5"/>
  <c r="C443" i="5"/>
  <c r="AF443" i="5" s="1"/>
  <c r="A443" i="5"/>
  <c r="AE443" i="5" s="1"/>
  <c r="AI442" i="5"/>
  <c r="AH442" i="5"/>
  <c r="L442" i="5"/>
  <c r="J442" i="5"/>
  <c r="C442" i="5"/>
  <c r="AF442" i="5" s="1"/>
  <c r="A442" i="5"/>
  <c r="AE442" i="5" s="1"/>
  <c r="AI441" i="5"/>
  <c r="AH441" i="5"/>
  <c r="L441" i="5"/>
  <c r="J441" i="5"/>
  <c r="C441" i="5"/>
  <c r="AF441" i="5" s="1"/>
  <c r="A441" i="5"/>
  <c r="AE441" i="5" s="1"/>
  <c r="AI440" i="5"/>
  <c r="AH440" i="5"/>
  <c r="L440" i="5"/>
  <c r="J440" i="5"/>
  <c r="C440" i="5"/>
  <c r="AF440" i="5" s="1"/>
  <c r="A440" i="5"/>
  <c r="AE440" i="5" s="1"/>
  <c r="AI439" i="5"/>
  <c r="AH439" i="5"/>
  <c r="L439" i="5"/>
  <c r="J439" i="5"/>
  <c r="C439" i="5"/>
  <c r="AF439" i="5" s="1"/>
  <c r="A439" i="5"/>
  <c r="AE439" i="5" s="1"/>
  <c r="AI438" i="5"/>
  <c r="AH438" i="5"/>
  <c r="L438" i="5"/>
  <c r="J438" i="5"/>
  <c r="C438" i="5"/>
  <c r="AF438" i="5" s="1"/>
  <c r="A438" i="5"/>
  <c r="AE438" i="5" s="1"/>
  <c r="AI437" i="5"/>
  <c r="AH437" i="5"/>
  <c r="L437" i="5"/>
  <c r="J437" i="5"/>
  <c r="C437" i="5"/>
  <c r="AF437" i="5" s="1"/>
  <c r="A437" i="5"/>
  <c r="AE437" i="5" s="1"/>
  <c r="AI436" i="5"/>
  <c r="AH436" i="5"/>
  <c r="L436" i="5"/>
  <c r="J436" i="5"/>
  <c r="C436" i="5"/>
  <c r="AF436" i="5" s="1"/>
  <c r="A436" i="5"/>
  <c r="AE436" i="5" s="1"/>
  <c r="AI435" i="5"/>
  <c r="AH435" i="5"/>
  <c r="L435" i="5"/>
  <c r="J435" i="5"/>
  <c r="C435" i="5"/>
  <c r="AF435" i="5" s="1"/>
  <c r="A435" i="5"/>
  <c r="AE435" i="5" s="1"/>
  <c r="AI434" i="5"/>
  <c r="AH434" i="5"/>
  <c r="L434" i="5"/>
  <c r="J434" i="5"/>
  <c r="C434" i="5"/>
  <c r="AF434" i="5" s="1"/>
  <c r="A434" i="5"/>
  <c r="AE434" i="5" s="1"/>
  <c r="AI433" i="5"/>
  <c r="AH433" i="5"/>
  <c r="L433" i="5"/>
  <c r="J433" i="5"/>
  <c r="C433" i="5"/>
  <c r="AF433" i="5" s="1"/>
  <c r="A433" i="5"/>
  <c r="AE433" i="5" s="1"/>
  <c r="AI432" i="5"/>
  <c r="AH432" i="5"/>
  <c r="L432" i="5"/>
  <c r="J432" i="5"/>
  <c r="C432" i="5"/>
  <c r="AF432" i="5" s="1"/>
  <c r="A432" i="5"/>
  <c r="AE432" i="5" s="1"/>
  <c r="AI431" i="5"/>
  <c r="AH431" i="5"/>
  <c r="L431" i="5"/>
  <c r="J431" i="5"/>
  <c r="C431" i="5"/>
  <c r="AF431" i="5" s="1"/>
  <c r="A431" i="5"/>
  <c r="AE431" i="5" s="1"/>
  <c r="AI430" i="5"/>
  <c r="AH430" i="5"/>
  <c r="L430" i="5"/>
  <c r="J430" i="5"/>
  <c r="C430" i="5"/>
  <c r="AF430" i="5" s="1"/>
  <c r="A430" i="5"/>
  <c r="AE430" i="5" s="1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K429" i="5"/>
  <c r="AJ429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AE428" i="5"/>
  <c r="L427" i="5"/>
  <c r="J427" i="5"/>
  <c r="A427" i="5"/>
  <c r="AE427" i="5" s="1"/>
  <c r="L426" i="5"/>
  <c r="J426" i="5"/>
  <c r="A426" i="5"/>
  <c r="AE426" i="5" s="1"/>
  <c r="AI425" i="5"/>
  <c r="AH425" i="5"/>
  <c r="L425" i="5"/>
  <c r="J425" i="5"/>
  <c r="C425" i="5"/>
  <c r="AF425" i="5" s="1"/>
  <c r="A425" i="5"/>
  <c r="AE425" i="5" s="1"/>
  <c r="AI424" i="5"/>
  <c r="AH424" i="5"/>
  <c r="L424" i="5"/>
  <c r="J424" i="5"/>
  <c r="C424" i="5"/>
  <c r="AF424" i="5" s="1"/>
  <c r="A424" i="5"/>
  <c r="AE424" i="5" s="1"/>
  <c r="AI423" i="5"/>
  <c r="AH423" i="5"/>
  <c r="L423" i="5"/>
  <c r="J423" i="5"/>
  <c r="C423" i="5"/>
  <c r="AF423" i="5" s="1"/>
  <c r="A423" i="5"/>
  <c r="AE423" i="5" s="1"/>
  <c r="AI422" i="5"/>
  <c r="AH422" i="5"/>
  <c r="L422" i="5"/>
  <c r="J422" i="5"/>
  <c r="C422" i="5"/>
  <c r="AF422" i="5" s="1"/>
  <c r="A422" i="5"/>
  <c r="AE422" i="5" s="1"/>
  <c r="AI421" i="5"/>
  <c r="AH421" i="5"/>
  <c r="L421" i="5"/>
  <c r="J421" i="5"/>
  <c r="C421" i="5"/>
  <c r="AF421" i="5" s="1"/>
  <c r="A421" i="5"/>
  <c r="AE421" i="5" s="1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K420" i="5"/>
  <c r="AJ420" i="5"/>
  <c r="AD420" i="5"/>
  <c r="AC420" i="5"/>
  <c r="AB420" i="5"/>
  <c r="AA420" i="5"/>
  <c r="Z420" i="5"/>
  <c r="Y420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A420" i="5"/>
  <c r="AE420" i="5" s="1"/>
  <c r="AI419" i="5"/>
  <c r="AH419" i="5"/>
  <c r="L419" i="5"/>
  <c r="J419" i="5"/>
  <c r="C419" i="5"/>
  <c r="AF419" i="5" s="1"/>
  <c r="A419" i="5"/>
  <c r="AE419" i="5" s="1"/>
  <c r="AI418" i="5"/>
  <c r="AH418" i="5"/>
  <c r="L418" i="5"/>
  <c r="J418" i="5"/>
  <c r="C418" i="5"/>
  <c r="AF418" i="5" s="1"/>
  <c r="A418" i="5"/>
  <c r="AE418" i="5" s="1"/>
  <c r="AI417" i="5"/>
  <c r="AH417" i="5"/>
  <c r="L417" i="5"/>
  <c r="J417" i="5"/>
  <c r="C417" i="5"/>
  <c r="AF417" i="5" s="1"/>
  <c r="A417" i="5"/>
  <c r="AE417" i="5" s="1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K416" i="5"/>
  <c r="AJ416" i="5"/>
  <c r="AD416" i="5"/>
  <c r="AC416" i="5"/>
  <c r="AB416" i="5"/>
  <c r="AA416" i="5"/>
  <c r="Z416" i="5"/>
  <c r="Y416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A416" i="5"/>
  <c r="AE416" i="5" s="1"/>
  <c r="AI415" i="5"/>
  <c r="AI413" i="5" s="1"/>
  <c r="AH415" i="5"/>
  <c r="L415" i="5"/>
  <c r="J415" i="5"/>
  <c r="C415" i="5"/>
  <c r="AF415" i="5" s="1"/>
  <c r="A415" i="5"/>
  <c r="AE415" i="5" s="1"/>
  <c r="AI414" i="5"/>
  <c r="AH414" i="5"/>
  <c r="L414" i="5"/>
  <c r="J414" i="5"/>
  <c r="C414" i="5"/>
  <c r="AF414" i="5" s="1"/>
  <c r="A414" i="5"/>
  <c r="AE414" i="5" s="1"/>
  <c r="AW413" i="5"/>
  <c r="AV413" i="5"/>
  <c r="AU413" i="5"/>
  <c r="AT413" i="5"/>
  <c r="AS413" i="5"/>
  <c r="AR413" i="5"/>
  <c r="AQ413" i="5"/>
  <c r="AP413" i="5"/>
  <c r="AO413" i="5"/>
  <c r="AN413" i="5"/>
  <c r="AM413" i="5"/>
  <c r="AL413" i="5"/>
  <c r="AK413" i="5"/>
  <c r="AJ413" i="5"/>
  <c r="AD413" i="5"/>
  <c r="AC413" i="5"/>
  <c r="AB413" i="5"/>
  <c r="AA413" i="5"/>
  <c r="Z413" i="5"/>
  <c r="Y413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A413" i="5"/>
  <c r="AE413" i="5" s="1"/>
  <c r="AI412" i="5"/>
  <c r="AH412" i="5"/>
  <c r="L412" i="5"/>
  <c r="J412" i="5"/>
  <c r="C412" i="5"/>
  <c r="AF412" i="5" s="1"/>
  <c r="A412" i="5"/>
  <c r="AE412" i="5" s="1"/>
  <c r="AI411" i="5"/>
  <c r="AH411" i="5"/>
  <c r="L411" i="5"/>
  <c r="J411" i="5"/>
  <c r="C411" i="5"/>
  <c r="AF411" i="5" s="1"/>
  <c r="A411" i="5"/>
  <c r="AE411" i="5" s="1"/>
  <c r="AI410" i="5"/>
  <c r="AH410" i="5"/>
  <c r="L410" i="5"/>
  <c r="J410" i="5"/>
  <c r="C410" i="5"/>
  <c r="AF410" i="5" s="1"/>
  <c r="A410" i="5"/>
  <c r="AE410" i="5" s="1"/>
  <c r="AI409" i="5"/>
  <c r="AH409" i="5"/>
  <c r="L409" i="5"/>
  <c r="J409" i="5"/>
  <c r="C409" i="5"/>
  <c r="AF409" i="5" s="1"/>
  <c r="A409" i="5"/>
  <c r="AE409" i="5" s="1"/>
  <c r="AW408" i="5"/>
  <c r="AV408" i="5"/>
  <c r="AU408" i="5"/>
  <c r="AT408" i="5"/>
  <c r="AS408" i="5"/>
  <c r="AR408" i="5"/>
  <c r="AQ408" i="5"/>
  <c r="AP408" i="5"/>
  <c r="AO408" i="5"/>
  <c r="AN408" i="5"/>
  <c r="AM408" i="5"/>
  <c r="AL408" i="5"/>
  <c r="AK408" i="5"/>
  <c r="AJ408" i="5"/>
  <c r="AD408" i="5"/>
  <c r="AC408" i="5"/>
  <c r="AB408" i="5"/>
  <c r="AA408" i="5"/>
  <c r="Z408" i="5"/>
  <c r="Y408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A408" i="5"/>
  <c r="AE408" i="5" s="1"/>
  <c r="AI407" i="5"/>
  <c r="AH407" i="5"/>
  <c r="L407" i="5"/>
  <c r="J407" i="5"/>
  <c r="C407" i="5"/>
  <c r="AF407" i="5" s="1"/>
  <c r="A407" i="5"/>
  <c r="AE407" i="5" s="1"/>
  <c r="AI406" i="5"/>
  <c r="AH406" i="5"/>
  <c r="L406" i="5"/>
  <c r="J406" i="5"/>
  <c r="C406" i="5"/>
  <c r="AF406" i="5" s="1"/>
  <c r="A406" i="5"/>
  <c r="AE406" i="5" s="1"/>
  <c r="AI405" i="5"/>
  <c r="AH405" i="5"/>
  <c r="L405" i="5"/>
  <c r="J405" i="5"/>
  <c r="C405" i="5"/>
  <c r="AF405" i="5" s="1"/>
  <c r="A405" i="5"/>
  <c r="AE405" i="5" s="1"/>
  <c r="AI404" i="5"/>
  <c r="AH404" i="5"/>
  <c r="L404" i="5"/>
  <c r="J404" i="5"/>
  <c r="C404" i="5"/>
  <c r="AF404" i="5" s="1"/>
  <c r="A404" i="5"/>
  <c r="AE404" i="5" s="1"/>
  <c r="AI403" i="5"/>
  <c r="AH403" i="5"/>
  <c r="L403" i="5"/>
  <c r="J403" i="5"/>
  <c r="C403" i="5"/>
  <c r="AF403" i="5" s="1"/>
  <c r="A403" i="5"/>
  <c r="AE403" i="5" s="1"/>
  <c r="AW402" i="5"/>
  <c r="AV402" i="5"/>
  <c r="AU402" i="5"/>
  <c r="AT402" i="5"/>
  <c r="AS402" i="5"/>
  <c r="AR402" i="5"/>
  <c r="AQ402" i="5"/>
  <c r="AP402" i="5"/>
  <c r="AO402" i="5"/>
  <c r="AN402" i="5"/>
  <c r="AM402" i="5"/>
  <c r="AL402" i="5"/>
  <c r="AK402" i="5"/>
  <c r="AJ402" i="5"/>
  <c r="AD402" i="5"/>
  <c r="AC402" i="5"/>
  <c r="AB402" i="5"/>
  <c r="AA402" i="5"/>
  <c r="Z402" i="5"/>
  <c r="Y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A402" i="5"/>
  <c r="AE402" i="5" s="1"/>
  <c r="AI401" i="5"/>
  <c r="AH401" i="5"/>
  <c r="L401" i="5"/>
  <c r="J401" i="5"/>
  <c r="C401" i="5"/>
  <c r="AF401" i="5" s="1"/>
  <c r="A401" i="5"/>
  <c r="AE401" i="5" s="1"/>
  <c r="AI400" i="5"/>
  <c r="AH400" i="5"/>
  <c r="L400" i="5"/>
  <c r="J400" i="5"/>
  <c r="C400" i="5"/>
  <c r="AF400" i="5" s="1"/>
  <c r="A400" i="5"/>
  <c r="AE400" i="5" s="1"/>
  <c r="AI399" i="5"/>
  <c r="AH399" i="5"/>
  <c r="L399" i="5"/>
  <c r="J399" i="5"/>
  <c r="C399" i="5"/>
  <c r="AF399" i="5" s="1"/>
  <c r="A399" i="5"/>
  <c r="AE399" i="5" s="1"/>
  <c r="AI398" i="5"/>
  <c r="AH398" i="5"/>
  <c r="L398" i="5"/>
  <c r="J398" i="5"/>
  <c r="C398" i="5"/>
  <c r="AF398" i="5" s="1"/>
  <c r="A398" i="5"/>
  <c r="AE398" i="5" s="1"/>
  <c r="AI397" i="5"/>
  <c r="AH397" i="5"/>
  <c r="L397" i="5"/>
  <c r="J397" i="5"/>
  <c r="C397" i="5"/>
  <c r="AF397" i="5" s="1"/>
  <c r="A397" i="5"/>
  <c r="AE397" i="5" s="1"/>
  <c r="AI396" i="5"/>
  <c r="AH396" i="5"/>
  <c r="L396" i="5"/>
  <c r="J396" i="5"/>
  <c r="C396" i="5"/>
  <c r="AF396" i="5" s="1"/>
  <c r="A396" i="5"/>
  <c r="AE396" i="5" s="1"/>
  <c r="AI395" i="5"/>
  <c r="AH395" i="5"/>
  <c r="L395" i="5"/>
  <c r="J395" i="5"/>
  <c r="C395" i="5"/>
  <c r="AF395" i="5" s="1"/>
  <c r="A395" i="5"/>
  <c r="AE395" i="5" s="1"/>
  <c r="AW394" i="5"/>
  <c r="AV394" i="5"/>
  <c r="AU394" i="5"/>
  <c r="AT394" i="5"/>
  <c r="AS394" i="5"/>
  <c r="AR394" i="5"/>
  <c r="AQ394" i="5"/>
  <c r="AP394" i="5"/>
  <c r="AO394" i="5"/>
  <c r="AN394" i="5"/>
  <c r="AM394" i="5"/>
  <c r="AL394" i="5"/>
  <c r="AK394" i="5"/>
  <c r="AJ394" i="5"/>
  <c r="AD394" i="5"/>
  <c r="AC394" i="5"/>
  <c r="AB394" i="5"/>
  <c r="AA394" i="5"/>
  <c r="Z394" i="5"/>
  <c r="Y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A394" i="5"/>
  <c r="AE394" i="5" s="1"/>
  <c r="AI393" i="5"/>
  <c r="AH393" i="5"/>
  <c r="L393" i="5"/>
  <c r="J393" i="5"/>
  <c r="C393" i="5"/>
  <c r="AF393" i="5" s="1"/>
  <c r="A393" i="5"/>
  <c r="AE393" i="5" s="1"/>
  <c r="AI392" i="5"/>
  <c r="AH392" i="5"/>
  <c r="L392" i="5"/>
  <c r="J392" i="5"/>
  <c r="C392" i="5"/>
  <c r="AF392" i="5" s="1"/>
  <c r="A392" i="5"/>
  <c r="AE392" i="5" s="1"/>
  <c r="AI391" i="5"/>
  <c r="AH391" i="5"/>
  <c r="L391" i="5"/>
  <c r="J391" i="5"/>
  <c r="C391" i="5"/>
  <c r="AF391" i="5" s="1"/>
  <c r="A391" i="5"/>
  <c r="AE391" i="5" s="1"/>
  <c r="AI390" i="5"/>
  <c r="AH390" i="5"/>
  <c r="L390" i="5"/>
  <c r="J390" i="5"/>
  <c r="C390" i="5"/>
  <c r="AF390" i="5" s="1"/>
  <c r="A390" i="5"/>
  <c r="AE390" i="5" s="1"/>
  <c r="AW389" i="5"/>
  <c r="AV389" i="5"/>
  <c r="AU389" i="5"/>
  <c r="AT389" i="5"/>
  <c r="AS389" i="5"/>
  <c r="AR389" i="5"/>
  <c r="AQ389" i="5"/>
  <c r="AP389" i="5"/>
  <c r="AO389" i="5"/>
  <c r="AN389" i="5"/>
  <c r="AM389" i="5"/>
  <c r="AL389" i="5"/>
  <c r="AK389" i="5"/>
  <c r="AJ389" i="5"/>
  <c r="AD389" i="5"/>
  <c r="AC389" i="5"/>
  <c r="AB389" i="5"/>
  <c r="AA389" i="5"/>
  <c r="Z389" i="5"/>
  <c r="Y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A389" i="5"/>
  <c r="AE389" i="5" s="1"/>
  <c r="AI388" i="5"/>
  <c r="AH388" i="5"/>
  <c r="L388" i="5"/>
  <c r="J388" i="5"/>
  <c r="C388" i="5"/>
  <c r="AF388" i="5" s="1"/>
  <c r="A388" i="5"/>
  <c r="AE388" i="5" s="1"/>
  <c r="AI387" i="5"/>
  <c r="AH387" i="5"/>
  <c r="L387" i="5"/>
  <c r="J387" i="5"/>
  <c r="C387" i="5"/>
  <c r="AF387" i="5" s="1"/>
  <c r="A387" i="5"/>
  <c r="AE387" i="5" s="1"/>
  <c r="AI386" i="5"/>
  <c r="AH386" i="5"/>
  <c r="L386" i="5"/>
  <c r="J386" i="5"/>
  <c r="C386" i="5"/>
  <c r="AF386" i="5" s="1"/>
  <c r="A386" i="5"/>
  <c r="AE386" i="5" s="1"/>
  <c r="AI385" i="5"/>
  <c r="AH385" i="5"/>
  <c r="L385" i="5"/>
  <c r="J385" i="5"/>
  <c r="C385" i="5"/>
  <c r="AF385" i="5" s="1"/>
  <c r="A385" i="5"/>
  <c r="AE385" i="5" s="1"/>
  <c r="AI384" i="5"/>
  <c r="AH384" i="5"/>
  <c r="L384" i="5"/>
  <c r="J384" i="5"/>
  <c r="C384" i="5"/>
  <c r="AF384" i="5" s="1"/>
  <c r="A384" i="5"/>
  <c r="AE384" i="5" s="1"/>
  <c r="AI383" i="5"/>
  <c r="AH383" i="5"/>
  <c r="L383" i="5"/>
  <c r="J383" i="5"/>
  <c r="C383" i="5"/>
  <c r="AF383" i="5" s="1"/>
  <c r="A383" i="5"/>
  <c r="AE383" i="5" s="1"/>
  <c r="AI382" i="5"/>
  <c r="AH382" i="5"/>
  <c r="L382" i="5"/>
  <c r="J382" i="5"/>
  <c r="C382" i="5"/>
  <c r="AF382" i="5" s="1"/>
  <c r="A382" i="5"/>
  <c r="AE382" i="5" s="1"/>
  <c r="AI381" i="5"/>
  <c r="AH381" i="5"/>
  <c r="L381" i="5"/>
  <c r="J381" i="5"/>
  <c r="C381" i="5"/>
  <c r="AF381" i="5" s="1"/>
  <c r="A381" i="5"/>
  <c r="AE381" i="5" s="1"/>
  <c r="AI380" i="5"/>
  <c r="AH380" i="5"/>
  <c r="L380" i="5"/>
  <c r="J380" i="5"/>
  <c r="C380" i="5"/>
  <c r="AF380" i="5" s="1"/>
  <c r="A380" i="5"/>
  <c r="AE380" i="5" s="1"/>
  <c r="AW379" i="5"/>
  <c r="AV379" i="5"/>
  <c r="AU379" i="5"/>
  <c r="AT379" i="5"/>
  <c r="AS379" i="5"/>
  <c r="AR379" i="5"/>
  <c r="AQ379" i="5"/>
  <c r="AP379" i="5"/>
  <c r="AO379" i="5"/>
  <c r="AN379" i="5"/>
  <c r="AM379" i="5"/>
  <c r="AL379" i="5"/>
  <c r="AK379" i="5"/>
  <c r="AJ379" i="5"/>
  <c r="AD379" i="5"/>
  <c r="AC379" i="5"/>
  <c r="AB379" i="5"/>
  <c r="AA379" i="5"/>
  <c r="Z379" i="5"/>
  <c r="Y379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A379" i="5"/>
  <c r="AE379" i="5" s="1"/>
  <c r="AI378" i="5"/>
  <c r="AH378" i="5"/>
  <c r="L378" i="5"/>
  <c r="J378" i="5"/>
  <c r="C378" i="5"/>
  <c r="AF378" i="5" s="1"/>
  <c r="A378" i="5"/>
  <c r="AE378" i="5" s="1"/>
  <c r="AI377" i="5"/>
  <c r="AH377" i="5"/>
  <c r="L377" i="5"/>
  <c r="J377" i="5"/>
  <c r="C377" i="5"/>
  <c r="AF377" i="5" s="1"/>
  <c r="A377" i="5"/>
  <c r="AE377" i="5" s="1"/>
  <c r="AI376" i="5"/>
  <c r="AH376" i="5"/>
  <c r="L376" i="5"/>
  <c r="J376" i="5"/>
  <c r="C376" i="5"/>
  <c r="AF376" i="5" s="1"/>
  <c r="A376" i="5"/>
  <c r="AE376" i="5" s="1"/>
  <c r="AI375" i="5"/>
  <c r="AH375" i="5"/>
  <c r="L375" i="5"/>
  <c r="J375" i="5"/>
  <c r="C375" i="5"/>
  <c r="AF375" i="5" s="1"/>
  <c r="A375" i="5"/>
  <c r="AE375" i="5" s="1"/>
  <c r="AI374" i="5"/>
  <c r="AH374" i="5"/>
  <c r="L374" i="5"/>
  <c r="J374" i="5"/>
  <c r="C374" i="5"/>
  <c r="AF374" i="5" s="1"/>
  <c r="A374" i="5"/>
  <c r="AE374" i="5" s="1"/>
  <c r="AI373" i="5"/>
  <c r="AH373" i="5"/>
  <c r="L373" i="5"/>
  <c r="J373" i="5"/>
  <c r="C373" i="5"/>
  <c r="AF373" i="5" s="1"/>
  <c r="A373" i="5"/>
  <c r="AE373" i="5" s="1"/>
  <c r="AW372" i="5"/>
  <c r="AV372" i="5"/>
  <c r="AU372" i="5"/>
  <c r="AT372" i="5"/>
  <c r="AS372" i="5"/>
  <c r="AR372" i="5"/>
  <c r="AQ372" i="5"/>
  <c r="AP372" i="5"/>
  <c r="AO372" i="5"/>
  <c r="AN372" i="5"/>
  <c r="AM372" i="5"/>
  <c r="AL372" i="5"/>
  <c r="AK372" i="5"/>
  <c r="AJ372" i="5"/>
  <c r="AD372" i="5"/>
  <c r="AC372" i="5"/>
  <c r="AB372" i="5"/>
  <c r="AA372" i="5"/>
  <c r="Z372" i="5"/>
  <c r="Y372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A372" i="5"/>
  <c r="AE372" i="5" s="1"/>
  <c r="AI371" i="5"/>
  <c r="AH371" i="5"/>
  <c r="L371" i="5"/>
  <c r="J371" i="5"/>
  <c r="C371" i="5"/>
  <c r="AF371" i="5" s="1"/>
  <c r="A371" i="5"/>
  <c r="AE371" i="5" s="1"/>
  <c r="AI370" i="5"/>
  <c r="AH370" i="5"/>
  <c r="L370" i="5"/>
  <c r="J370" i="5"/>
  <c r="C370" i="5"/>
  <c r="AF370" i="5" s="1"/>
  <c r="A370" i="5"/>
  <c r="AE370" i="5" s="1"/>
  <c r="AI369" i="5"/>
  <c r="AH369" i="5"/>
  <c r="L369" i="5"/>
  <c r="J369" i="5"/>
  <c r="C369" i="5"/>
  <c r="AF369" i="5" s="1"/>
  <c r="A369" i="5"/>
  <c r="AE369" i="5" s="1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K368" i="5"/>
  <c r="AJ368" i="5"/>
  <c r="AD368" i="5"/>
  <c r="AC368" i="5"/>
  <c r="AB368" i="5"/>
  <c r="AA368" i="5"/>
  <c r="Z368" i="5"/>
  <c r="Y368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A368" i="5"/>
  <c r="AE368" i="5" s="1"/>
  <c r="AI367" i="5"/>
  <c r="AH367" i="5"/>
  <c r="L367" i="5"/>
  <c r="J367" i="5"/>
  <c r="C367" i="5"/>
  <c r="AF367" i="5" s="1"/>
  <c r="A367" i="5"/>
  <c r="AE367" i="5" s="1"/>
  <c r="AI366" i="5"/>
  <c r="AH366" i="5"/>
  <c r="L366" i="5"/>
  <c r="J366" i="5"/>
  <c r="C366" i="5"/>
  <c r="AF366" i="5" s="1"/>
  <c r="A366" i="5"/>
  <c r="AE366" i="5" s="1"/>
  <c r="AI365" i="5"/>
  <c r="AH365" i="5"/>
  <c r="L365" i="5"/>
  <c r="J365" i="5"/>
  <c r="C365" i="5"/>
  <c r="AF365" i="5" s="1"/>
  <c r="A365" i="5"/>
  <c r="AE365" i="5" s="1"/>
  <c r="AI364" i="5"/>
  <c r="AH364" i="5"/>
  <c r="L364" i="5"/>
  <c r="J364" i="5"/>
  <c r="C364" i="5"/>
  <c r="AF364" i="5" s="1"/>
  <c r="A364" i="5"/>
  <c r="AE364" i="5" s="1"/>
  <c r="AI363" i="5"/>
  <c r="AH363" i="5"/>
  <c r="L363" i="5"/>
  <c r="J363" i="5"/>
  <c r="C363" i="5"/>
  <c r="AF363" i="5" s="1"/>
  <c r="A363" i="5"/>
  <c r="AE363" i="5" s="1"/>
  <c r="AI362" i="5"/>
  <c r="AH362" i="5"/>
  <c r="L362" i="5"/>
  <c r="J362" i="5"/>
  <c r="C362" i="5"/>
  <c r="AF362" i="5" s="1"/>
  <c r="A362" i="5"/>
  <c r="AE362" i="5" s="1"/>
  <c r="AI361" i="5"/>
  <c r="AH361" i="5"/>
  <c r="L361" i="5"/>
  <c r="J361" i="5"/>
  <c r="C361" i="5"/>
  <c r="AF361" i="5" s="1"/>
  <c r="A361" i="5"/>
  <c r="AE361" i="5" s="1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K360" i="5"/>
  <c r="AJ360" i="5"/>
  <c r="AD360" i="5"/>
  <c r="AC360" i="5"/>
  <c r="AB360" i="5"/>
  <c r="AA360" i="5"/>
  <c r="Z360" i="5"/>
  <c r="Y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A360" i="5"/>
  <c r="AE360" i="5" s="1"/>
  <c r="AI359" i="5"/>
  <c r="AH359" i="5"/>
  <c r="L359" i="5"/>
  <c r="J359" i="5"/>
  <c r="C359" i="5"/>
  <c r="AF359" i="5" s="1"/>
  <c r="A359" i="5"/>
  <c r="AE359" i="5" s="1"/>
  <c r="AI358" i="5"/>
  <c r="AH358" i="5"/>
  <c r="L358" i="5"/>
  <c r="J358" i="5"/>
  <c r="C358" i="5"/>
  <c r="AF358" i="5" s="1"/>
  <c r="A358" i="5"/>
  <c r="AE358" i="5" s="1"/>
  <c r="AI357" i="5"/>
  <c r="AH357" i="5"/>
  <c r="L357" i="5"/>
  <c r="J357" i="5"/>
  <c r="C357" i="5"/>
  <c r="AF357" i="5" s="1"/>
  <c r="A357" i="5"/>
  <c r="AE357" i="5" s="1"/>
  <c r="AI356" i="5"/>
  <c r="AH356" i="5"/>
  <c r="L356" i="5"/>
  <c r="J356" i="5"/>
  <c r="C356" i="5"/>
  <c r="AF356" i="5" s="1"/>
  <c r="A356" i="5"/>
  <c r="AE356" i="5" s="1"/>
  <c r="AI355" i="5"/>
  <c r="AH355" i="5"/>
  <c r="L355" i="5"/>
  <c r="J355" i="5"/>
  <c r="C355" i="5"/>
  <c r="AF355" i="5" s="1"/>
  <c r="A355" i="5"/>
  <c r="AE355" i="5" s="1"/>
  <c r="AI354" i="5"/>
  <c r="AH354" i="5"/>
  <c r="L354" i="5"/>
  <c r="J354" i="5"/>
  <c r="C354" i="5"/>
  <c r="AF354" i="5" s="1"/>
  <c r="A354" i="5"/>
  <c r="AE354" i="5" s="1"/>
  <c r="AI353" i="5"/>
  <c r="AH353" i="5"/>
  <c r="L353" i="5"/>
  <c r="J353" i="5"/>
  <c r="C353" i="5"/>
  <c r="AF353" i="5" s="1"/>
  <c r="A353" i="5"/>
  <c r="AE353" i="5" s="1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K352" i="5"/>
  <c r="AJ352" i="5"/>
  <c r="AD352" i="5"/>
  <c r="AC352" i="5"/>
  <c r="AB352" i="5"/>
  <c r="AA352" i="5"/>
  <c r="Z352" i="5"/>
  <c r="Y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A352" i="5"/>
  <c r="AE352" i="5" s="1"/>
  <c r="AI351" i="5"/>
  <c r="AH351" i="5"/>
  <c r="L351" i="5"/>
  <c r="J351" i="5"/>
  <c r="C351" i="5"/>
  <c r="AF351" i="5" s="1"/>
  <c r="A351" i="5"/>
  <c r="AE351" i="5" s="1"/>
  <c r="AI350" i="5"/>
  <c r="AH350" i="5"/>
  <c r="L350" i="5"/>
  <c r="J350" i="5"/>
  <c r="C350" i="5"/>
  <c r="AF350" i="5" s="1"/>
  <c r="A350" i="5"/>
  <c r="AE350" i="5" s="1"/>
  <c r="AI349" i="5"/>
  <c r="AH349" i="5"/>
  <c r="L349" i="5"/>
  <c r="J349" i="5"/>
  <c r="C349" i="5"/>
  <c r="AF349" i="5" s="1"/>
  <c r="A349" i="5"/>
  <c r="AE349" i="5" s="1"/>
  <c r="AI348" i="5"/>
  <c r="AH348" i="5"/>
  <c r="L348" i="5"/>
  <c r="J348" i="5"/>
  <c r="C348" i="5"/>
  <c r="AF348" i="5" s="1"/>
  <c r="A348" i="5"/>
  <c r="AE348" i="5" s="1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K347" i="5"/>
  <c r="AJ347" i="5"/>
  <c r="AD347" i="5"/>
  <c r="AC347" i="5"/>
  <c r="AB347" i="5"/>
  <c r="AA347" i="5"/>
  <c r="Z347" i="5"/>
  <c r="Y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A347" i="5"/>
  <c r="AE347" i="5" s="1"/>
  <c r="AI346" i="5"/>
  <c r="AH346" i="5"/>
  <c r="L346" i="5"/>
  <c r="J346" i="5"/>
  <c r="C346" i="5"/>
  <c r="AF346" i="5" s="1"/>
  <c r="A346" i="5"/>
  <c r="AE346" i="5" s="1"/>
  <c r="AI345" i="5"/>
  <c r="AH345" i="5"/>
  <c r="L345" i="5"/>
  <c r="J345" i="5"/>
  <c r="C345" i="5"/>
  <c r="AF345" i="5" s="1"/>
  <c r="A345" i="5"/>
  <c r="AE345" i="5" s="1"/>
  <c r="AI344" i="5"/>
  <c r="AH344" i="5"/>
  <c r="L344" i="5"/>
  <c r="J344" i="5"/>
  <c r="C344" i="5"/>
  <c r="AF344" i="5" s="1"/>
  <c r="A344" i="5"/>
  <c r="AE344" i="5" s="1"/>
  <c r="AI343" i="5"/>
  <c r="AH343" i="5"/>
  <c r="L343" i="5"/>
  <c r="J343" i="5"/>
  <c r="C343" i="5"/>
  <c r="AF343" i="5" s="1"/>
  <c r="A343" i="5"/>
  <c r="AE343" i="5" s="1"/>
  <c r="AI342" i="5"/>
  <c r="AH342" i="5"/>
  <c r="L342" i="5"/>
  <c r="J342" i="5"/>
  <c r="C342" i="5"/>
  <c r="AF342" i="5" s="1"/>
  <c r="A342" i="5"/>
  <c r="AE342" i="5" s="1"/>
  <c r="AI341" i="5"/>
  <c r="AH341" i="5"/>
  <c r="L341" i="5"/>
  <c r="J341" i="5"/>
  <c r="C341" i="5"/>
  <c r="AF341" i="5" s="1"/>
  <c r="A341" i="5"/>
  <c r="AE341" i="5" s="1"/>
  <c r="AI340" i="5"/>
  <c r="AH340" i="5"/>
  <c r="L340" i="5"/>
  <c r="J340" i="5"/>
  <c r="C340" i="5"/>
  <c r="AF340" i="5" s="1"/>
  <c r="A340" i="5"/>
  <c r="AE340" i="5" s="1"/>
  <c r="AW339" i="5"/>
  <c r="AV339" i="5"/>
  <c r="AU339" i="5"/>
  <c r="AT339" i="5"/>
  <c r="AS339" i="5"/>
  <c r="AR339" i="5"/>
  <c r="AQ339" i="5"/>
  <c r="AP339" i="5"/>
  <c r="AO339" i="5"/>
  <c r="AN339" i="5"/>
  <c r="AM339" i="5"/>
  <c r="AL339" i="5"/>
  <c r="AK339" i="5"/>
  <c r="AJ339" i="5"/>
  <c r="AD339" i="5"/>
  <c r="AC339" i="5"/>
  <c r="AB339" i="5"/>
  <c r="AA339" i="5"/>
  <c r="Z339" i="5"/>
  <c r="Y339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A339" i="5"/>
  <c r="AE339" i="5" s="1"/>
  <c r="AI338" i="5"/>
  <c r="AH338" i="5"/>
  <c r="L338" i="5"/>
  <c r="J338" i="5"/>
  <c r="C338" i="5"/>
  <c r="AF338" i="5" s="1"/>
  <c r="A338" i="5"/>
  <c r="AE338" i="5" s="1"/>
  <c r="AI337" i="5"/>
  <c r="AH337" i="5"/>
  <c r="L337" i="5"/>
  <c r="J337" i="5"/>
  <c r="C337" i="5"/>
  <c r="AF337" i="5" s="1"/>
  <c r="A337" i="5"/>
  <c r="AE337" i="5" s="1"/>
  <c r="AI336" i="5"/>
  <c r="AH336" i="5"/>
  <c r="L336" i="5"/>
  <c r="J336" i="5"/>
  <c r="C336" i="5"/>
  <c r="AF336" i="5" s="1"/>
  <c r="A336" i="5"/>
  <c r="AE336" i="5" s="1"/>
  <c r="AI335" i="5"/>
  <c r="AH335" i="5"/>
  <c r="L335" i="5"/>
  <c r="J335" i="5"/>
  <c r="C335" i="5"/>
  <c r="AF335" i="5" s="1"/>
  <c r="A335" i="5"/>
  <c r="AE335" i="5" s="1"/>
  <c r="AI334" i="5"/>
  <c r="AH334" i="5"/>
  <c r="L334" i="5"/>
  <c r="J334" i="5"/>
  <c r="C334" i="5"/>
  <c r="AF334" i="5" s="1"/>
  <c r="A334" i="5"/>
  <c r="AE334" i="5" s="1"/>
  <c r="AW333" i="5"/>
  <c r="AV333" i="5"/>
  <c r="AU333" i="5"/>
  <c r="AT333" i="5"/>
  <c r="AS333" i="5"/>
  <c r="AR333" i="5"/>
  <c r="AQ333" i="5"/>
  <c r="AP333" i="5"/>
  <c r="AO333" i="5"/>
  <c r="AN333" i="5"/>
  <c r="AM333" i="5"/>
  <c r="AL333" i="5"/>
  <c r="AK333" i="5"/>
  <c r="AJ333" i="5"/>
  <c r="AD333" i="5"/>
  <c r="AC333" i="5"/>
  <c r="AB333" i="5"/>
  <c r="AA333" i="5"/>
  <c r="Z333" i="5"/>
  <c r="Y333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A333" i="5"/>
  <c r="AE333" i="5" s="1"/>
  <c r="AI332" i="5"/>
  <c r="AH332" i="5"/>
  <c r="L332" i="5"/>
  <c r="J332" i="5"/>
  <c r="C332" i="5"/>
  <c r="AF332" i="5" s="1"/>
  <c r="A332" i="5"/>
  <c r="AE332" i="5" s="1"/>
  <c r="AI331" i="5"/>
  <c r="AH331" i="5"/>
  <c r="L331" i="5"/>
  <c r="J331" i="5"/>
  <c r="C331" i="5"/>
  <c r="AF331" i="5" s="1"/>
  <c r="A331" i="5"/>
  <c r="AE331" i="5" s="1"/>
  <c r="AI330" i="5"/>
  <c r="AH330" i="5"/>
  <c r="L330" i="5"/>
  <c r="J330" i="5"/>
  <c r="C330" i="5"/>
  <c r="AF330" i="5" s="1"/>
  <c r="A330" i="5"/>
  <c r="AE330" i="5" s="1"/>
  <c r="AI329" i="5"/>
  <c r="AH329" i="5"/>
  <c r="L329" i="5"/>
  <c r="J329" i="5"/>
  <c r="C329" i="5"/>
  <c r="AF329" i="5" s="1"/>
  <c r="A329" i="5"/>
  <c r="AE329" i="5" s="1"/>
  <c r="AW328" i="5"/>
  <c r="AV328" i="5"/>
  <c r="AU328" i="5"/>
  <c r="AT328" i="5"/>
  <c r="AS328" i="5"/>
  <c r="AR328" i="5"/>
  <c r="AQ328" i="5"/>
  <c r="AP328" i="5"/>
  <c r="AO328" i="5"/>
  <c r="AN328" i="5"/>
  <c r="AM328" i="5"/>
  <c r="AL328" i="5"/>
  <c r="AK328" i="5"/>
  <c r="AJ328" i="5"/>
  <c r="AD328" i="5"/>
  <c r="AC328" i="5"/>
  <c r="AB328" i="5"/>
  <c r="AA328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A328" i="5"/>
  <c r="AE328" i="5" s="1"/>
  <c r="AI327" i="5"/>
  <c r="AH327" i="5"/>
  <c r="L327" i="5"/>
  <c r="J327" i="5"/>
  <c r="C327" i="5"/>
  <c r="AF327" i="5" s="1"/>
  <c r="A327" i="5"/>
  <c r="AE327" i="5" s="1"/>
  <c r="AI326" i="5"/>
  <c r="AH326" i="5"/>
  <c r="L326" i="5"/>
  <c r="J326" i="5"/>
  <c r="C326" i="5"/>
  <c r="AF326" i="5" s="1"/>
  <c r="A326" i="5"/>
  <c r="AE326" i="5" s="1"/>
  <c r="AI325" i="5"/>
  <c r="AH325" i="5"/>
  <c r="L325" i="5"/>
  <c r="J325" i="5"/>
  <c r="C325" i="5"/>
  <c r="AF325" i="5" s="1"/>
  <c r="A325" i="5"/>
  <c r="AE325" i="5" s="1"/>
  <c r="AI324" i="5"/>
  <c r="AH324" i="5"/>
  <c r="L324" i="5"/>
  <c r="J324" i="5"/>
  <c r="C324" i="5"/>
  <c r="AF324" i="5" s="1"/>
  <c r="A324" i="5"/>
  <c r="AE324" i="5" s="1"/>
  <c r="AI323" i="5"/>
  <c r="AH323" i="5"/>
  <c r="L323" i="5"/>
  <c r="J323" i="5"/>
  <c r="C323" i="5"/>
  <c r="AF323" i="5" s="1"/>
  <c r="A323" i="5"/>
  <c r="AE323" i="5" s="1"/>
  <c r="AI322" i="5"/>
  <c r="AH322" i="5"/>
  <c r="L322" i="5"/>
  <c r="J322" i="5"/>
  <c r="C322" i="5"/>
  <c r="AF322" i="5" s="1"/>
  <c r="A322" i="5"/>
  <c r="AE322" i="5" s="1"/>
  <c r="AI321" i="5"/>
  <c r="AH321" i="5"/>
  <c r="L321" i="5"/>
  <c r="J321" i="5"/>
  <c r="C321" i="5"/>
  <c r="AF321" i="5" s="1"/>
  <c r="A321" i="5"/>
  <c r="AE321" i="5" s="1"/>
  <c r="AW320" i="5"/>
  <c r="AV320" i="5"/>
  <c r="AU320" i="5"/>
  <c r="AT320" i="5"/>
  <c r="AS320" i="5"/>
  <c r="AR320" i="5"/>
  <c r="AQ320" i="5"/>
  <c r="AP320" i="5"/>
  <c r="AO320" i="5"/>
  <c r="AN320" i="5"/>
  <c r="AM320" i="5"/>
  <c r="AL320" i="5"/>
  <c r="AK320" i="5"/>
  <c r="AJ320" i="5"/>
  <c r="AD320" i="5"/>
  <c r="AC320" i="5"/>
  <c r="AB320" i="5"/>
  <c r="AA320" i="5"/>
  <c r="Z320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A320" i="5"/>
  <c r="AE320" i="5" s="1"/>
  <c r="AI319" i="5"/>
  <c r="AH319" i="5"/>
  <c r="L319" i="5"/>
  <c r="J319" i="5"/>
  <c r="C319" i="5"/>
  <c r="AF319" i="5" s="1"/>
  <c r="A319" i="5"/>
  <c r="AE319" i="5" s="1"/>
  <c r="AI318" i="5"/>
  <c r="AI317" i="5" s="1"/>
  <c r="AH318" i="5"/>
  <c r="L318" i="5"/>
  <c r="J318" i="5"/>
  <c r="C318" i="5"/>
  <c r="AF318" i="5" s="1"/>
  <c r="A318" i="5"/>
  <c r="AE318" i="5" s="1"/>
  <c r="AW317" i="5"/>
  <c r="AV317" i="5"/>
  <c r="AU317" i="5"/>
  <c r="AT317" i="5"/>
  <c r="AS317" i="5"/>
  <c r="AR317" i="5"/>
  <c r="AQ317" i="5"/>
  <c r="AP317" i="5"/>
  <c r="AO317" i="5"/>
  <c r="AN317" i="5"/>
  <c r="AM317" i="5"/>
  <c r="AL317" i="5"/>
  <c r="AK317" i="5"/>
  <c r="AJ317" i="5"/>
  <c r="AD317" i="5"/>
  <c r="AC317" i="5"/>
  <c r="AB317" i="5"/>
  <c r="AA317" i="5"/>
  <c r="Z317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A317" i="5"/>
  <c r="AE317" i="5" s="1"/>
  <c r="AI316" i="5"/>
  <c r="AH316" i="5"/>
  <c r="L316" i="5"/>
  <c r="J316" i="5"/>
  <c r="C316" i="5"/>
  <c r="AF316" i="5" s="1"/>
  <c r="A316" i="5"/>
  <c r="AE316" i="5" s="1"/>
  <c r="AI315" i="5"/>
  <c r="AH315" i="5"/>
  <c r="L315" i="5"/>
  <c r="J315" i="5"/>
  <c r="C315" i="5"/>
  <c r="AF315" i="5" s="1"/>
  <c r="A315" i="5"/>
  <c r="AE315" i="5" s="1"/>
  <c r="AI314" i="5"/>
  <c r="AH314" i="5"/>
  <c r="L314" i="5"/>
  <c r="J314" i="5"/>
  <c r="C314" i="5"/>
  <c r="AF314" i="5" s="1"/>
  <c r="A314" i="5"/>
  <c r="AE314" i="5" s="1"/>
  <c r="AW313" i="5"/>
  <c r="AV313" i="5"/>
  <c r="AU313" i="5"/>
  <c r="AT313" i="5"/>
  <c r="AS313" i="5"/>
  <c r="AR313" i="5"/>
  <c r="AQ313" i="5"/>
  <c r="AP313" i="5"/>
  <c r="AO313" i="5"/>
  <c r="AN313" i="5"/>
  <c r="AM313" i="5"/>
  <c r="AL313" i="5"/>
  <c r="AK313" i="5"/>
  <c r="AJ313" i="5"/>
  <c r="AD313" i="5"/>
  <c r="AC313" i="5"/>
  <c r="AB313" i="5"/>
  <c r="AA313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A313" i="5"/>
  <c r="AE313" i="5" s="1"/>
  <c r="AI312" i="5"/>
  <c r="AH312" i="5"/>
  <c r="L312" i="5"/>
  <c r="J312" i="5"/>
  <c r="C312" i="5"/>
  <c r="AF312" i="5" s="1"/>
  <c r="A312" i="5"/>
  <c r="AE312" i="5" s="1"/>
  <c r="AI311" i="5"/>
  <c r="AH311" i="5"/>
  <c r="L311" i="5"/>
  <c r="J311" i="5"/>
  <c r="C311" i="5"/>
  <c r="AF311" i="5" s="1"/>
  <c r="A311" i="5"/>
  <c r="AE311" i="5" s="1"/>
  <c r="AI310" i="5"/>
  <c r="AH310" i="5"/>
  <c r="L310" i="5"/>
  <c r="J310" i="5"/>
  <c r="C310" i="5"/>
  <c r="AF310" i="5" s="1"/>
  <c r="A310" i="5"/>
  <c r="AE310" i="5" s="1"/>
  <c r="AI309" i="5"/>
  <c r="AH309" i="5"/>
  <c r="L309" i="5"/>
  <c r="J309" i="5"/>
  <c r="C309" i="5"/>
  <c r="AF309" i="5" s="1"/>
  <c r="A309" i="5"/>
  <c r="AE309" i="5" s="1"/>
  <c r="AI308" i="5"/>
  <c r="AH308" i="5"/>
  <c r="L308" i="5"/>
  <c r="J308" i="5"/>
  <c r="C308" i="5"/>
  <c r="AF308" i="5" s="1"/>
  <c r="A308" i="5"/>
  <c r="AE308" i="5" s="1"/>
  <c r="AI307" i="5"/>
  <c r="AH307" i="5"/>
  <c r="L307" i="5"/>
  <c r="J307" i="5"/>
  <c r="C307" i="5"/>
  <c r="AF307" i="5" s="1"/>
  <c r="A307" i="5"/>
  <c r="AE307" i="5" s="1"/>
  <c r="AI306" i="5"/>
  <c r="AH306" i="5"/>
  <c r="L306" i="5"/>
  <c r="J306" i="5"/>
  <c r="C306" i="5"/>
  <c r="AF306" i="5" s="1"/>
  <c r="A306" i="5"/>
  <c r="AE306" i="5" s="1"/>
  <c r="AI305" i="5"/>
  <c r="AH305" i="5"/>
  <c r="L305" i="5"/>
  <c r="J305" i="5"/>
  <c r="C305" i="5"/>
  <c r="AF305" i="5" s="1"/>
  <c r="A305" i="5"/>
  <c r="AE305" i="5" s="1"/>
  <c r="AI304" i="5"/>
  <c r="AH304" i="5"/>
  <c r="L304" i="5"/>
  <c r="J304" i="5"/>
  <c r="C304" i="5"/>
  <c r="AF304" i="5" s="1"/>
  <c r="A304" i="5"/>
  <c r="AE304" i="5" s="1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K303" i="5"/>
  <c r="AJ303" i="5"/>
  <c r="AD303" i="5"/>
  <c r="AC303" i="5"/>
  <c r="AB303" i="5"/>
  <c r="AA303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A303" i="5"/>
  <c r="AE303" i="5" s="1"/>
  <c r="AI302" i="5"/>
  <c r="AH302" i="5"/>
  <c r="L302" i="5"/>
  <c r="J302" i="5"/>
  <c r="C302" i="5"/>
  <c r="AF302" i="5" s="1"/>
  <c r="A302" i="5"/>
  <c r="AE302" i="5" s="1"/>
  <c r="AI301" i="5"/>
  <c r="AH301" i="5"/>
  <c r="L301" i="5"/>
  <c r="J301" i="5"/>
  <c r="C301" i="5"/>
  <c r="AF301" i="5" s="1"/>
  <c r="A301" i="5"/>
  <c r="AE301" i="5" s="1"/>
  <c r="AI300" i="5"/>
  <c r="AH300" i="5"/>
  <c r="L300" i="5"/>
  <c r="J300" i="5"/>
  <c r="C300" i="5"/>
  <c r="AF300" i="5" s="1"/>
  <c r="A300" i="5"/>
  <c r="AE300" i="5" s="1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K299" i="5"/>
  <c r="AJ299" i="5"/>
  <c r="AD299" i="5"/>
  <c r="AC299" i="5"/>
  <c r="AB299" i="5"/>
  <c r="AA299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A299" i="5"/>
  <c r="AE299" i="5" s="1"/>
  <c r="AI298" i="5"/>
  <c r="AH298" i="5"/>
  <c r="L298" i="5"/>
  <c r="J298" i="5"/>
  <c r="C298" i="5"/>
  <c r="AF298" i="5" s="1"/>
  <c r="A298" i="5"/>
  <c r="AE298" i="5" s="1"/>
  <c r="AI297" i="5"/>
  <c r="AH297" i="5"/>
  <c r="L297" i="5"/>
  <c r="J297" i="5"/>
  <c r="C297" i="5"/>
  <c r="AF297" i="5" s="1"/>
  <c r="A297" i="5"/>
  <c r="AE297" i="5" s="1"/>
  <c r="AI296" i="5"/>
  <c r="AH296" i="5"/>
  <c r="L296" i="5"/>
  <c r="J296" i="5"/>
  <c r="C296" i="5"/>
  <c r="AF296" i="5" s="1"/>
  <c r="A296" i="5"/>
  <c r="AE296" i="5" s="1"/>
  <c r="AI295" i="5"/>
  <c r="AH295" i="5"/>
  <c r="L295" i="5"/>
  <c r="J295" i="5"/>
  <c r="C295" i="5"/>
  <c r="AF295" i="5" s="1"/>
  <c r="A295" i="5"/>
  <c r="AE295" i="5" s="1"/>
  <c r="AI294" i="5"/>
  <c r="AH294" i="5"/>
  <c r="L294" i="5"/>
  <c r="J294" i="5"/>
  <c r="C294" i="5"/>
  <c r="AF294" i="5" s="1"/>
  <c r="A294" i="5"/>
  <c r="AE294" i="5" s="1"/>
  <c r="AI293" i="5"/>
  <c r="AH293" i="5"/>
  <c r="L293" i="5"/>
  <c r="J293" i="5"/>
  <c r="C293" i="5"/>
  <c r="AF293" i="5" s="1"/>
  <c r="A293" i="5"/>
  <c r="AE293" i="5" s="1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K292" i="5"/>
  <c r="AJ292" i="5"/>
  <c r="AD292" i="5"/>
  <c r="AC292" i="5"/>
  <c r="AB292" i="5"/>
  <c r="AA292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A292" i="5"/>
  <c r="AE292" i="5" s="1"/>
  <c r="AI291" i="5"/>
  <c r="AH291" i="5"/>
  <c r="L291" i="5"/>
  <c r="J291" i="5"/>
  <c r="C291" i="5"/>
  <c r="AF291" i="5" s="1"/>
  <c r="A291" i="5"/>
  <c r="AE291" i="5" s="1"/>
  <c r="AI290" i="5"/>
  <c r="AH290" i="5"/>
  <c r="L290" i="5"/>
  <c r="J290" i="5"/>
  <c r="C290" i="5"/>
  <c r="AF290" i="5" s="1"/>
  <c r="A290" i="5"/>
  <c r="AE290" i="5" s="1"/>
  <c r="AI289" i="5"/>
  <c r="AH289" i="5"/>
  <c r="L289" i="5"/>
  <c r="J289" i="5"/>
  <c r="C289" i="5"/>
  <c r="AF289" i="5" s="1"/>
  <c r="A289" i="5"/>
  <c r="AE289" i="5" s="1"/>
  <c r="AI288" i="5"/>
  <c r="AH288" i="5"/>
  <c r="L288" i="5"/>
  <c r="J288" i="5"/>
  <c r="C288" i="5"/>
  <c r="AF288" i="5" s="1"/>
  <c r="A288" i="5"/>
  <c r="AE288" i="5" s="1"/>
  <c r="AI287" i="5"/>
  <c r="AH287" i="5"/>
  <c r="L287" i="5"/>
  <c r="J287" i="5"/>
  <c r="C287" i="5"/>
  <c r="AF287" i="5" s="1"/>
  <c r="A287" i="5"/>
  <c r="AE287" i="5" s="1"/>
  <c r="AI286" i="5"/>
  <c r="AH286" i="5"/>
  <c r="L286" i="5"/>
  <c r="J286" i="5"/>
  <c r="C286" i="5"/>
  <c r="AF286" i="5" s="1"/>
  <c r="A286" i="5"/>
  <c r="AE286" i="5" s="1"/>
  <c r="AI285" i="5"/>
  <c r="AH285" i="5"/>
  <c r="L285" i="5"/>
  <c r="J285" i="5"/>
  <c r="C285" i="5"/>
  <c r="AF285" i="5" s="1"/>
  <c r="A285" i="5"/>
  <c r="AE285" i="5" s="1"/>
  <c r="AI284" i="5"/>
  <c r="AH284" i="5"/>
  <c r="L284" i="5"/>
  <c r="J284" i="5"/>
  <c r="C284" i="5"/>
  <c r="AF284" i="5" s="1"/>
  <c r="A284" i="5"/>
  <c r="AE284" i="5" s="1"/>
  <c r="AI283" i="5"/>
  <c r="AH283" i="5"/>
  <c r="L283" i="5"/>
  <c r="J283" i="5"/>
  <c r="C283" i="5"/>
  <c r="AF283" i="5" s="1"/>
  <c r="A283" i="5"/>
  <c r="AE283" i="5" s="1"/>
  <c r="AI282" i="5"/>
  <c r="AH282" i="5"/>
  <c r="L282" i="5"/>
  <c r="J282" i="5"/>
  <c r="C282" i="5"/>
  <c r="AF282" i="5" s="1"/>
  <c r="A282" i="5"/>
  <c r="AE282" i="5" s="1"/>
  <c r="AI281" i="5"/>
  <c r="AH281" i="5"/>
  <c r="L281" i="5"/>
  <c r="J281" i="5"/>
  <c r="C281" i="5"/>
  <c r="AF281" i="5" s="1"/>
  <c r="A281" i="5"/>
  <c r="AE281" i="5" s="1"/>
  <c r="AI280" i="5"/>
  <c r="AH280" i="5"/>
  <c r="L280" i="5"/>
  <c r="J280" i="5"/>
  <c r="C280" i="5"/>
  <c r="AF280" i="5" s="1"/>
  <c r="A280" i="5"/>
  <c r="AE280" i="5" s="1"/>
  <c r="AW279" i="5"/>
  <c r="AV279" i="5"/>
  <c r="AU279" i="5"/>
  <c r="AT279" i="5"/>
  <c r="AS279" i="5"/>
  <c r="AR279" i="5"/>
  <c r="AQ279" i="5"/>
  <c r="AP279" i="5"/>
  <c r="AO279" i="5"/>
  <c r="AN279" i="5"/>
  <c r="AM279" i="5"/>
  <c r="AL279" i="5"/>
  <c r="AK279" i="5"/>
  <c r="AJ279" i="5"/>
  <c r="AD279" i="5"/>
  <c r="AC279" i="5"/>
  <c r="AB279" i="5"/>
  <c r="AA279" i="5"/>
  <c r="Z279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A279" i="5"/>
  <c r="AE279" i="5" s="1"/>
  <c r="AE278" i="5"/>
  <c r="AI277" i="5"/>
  <c r="AH277" i="5"/>
  <c r="L277" i="5"/>
  <c r="J277" i="5"/>
  <c r="C277" i="5"/>
  <c r="A277" i="5"/>
  <c r="AI276" i="5"/>
  <c r="AH276" i="5"/>
  <c r="L276" i="5"/>
  <c r="J276" i="5"/>
  <c r="C276" i="5"/>
  <c r="A276" i="5"/>
  <c r="AI275" i="5"/>
  <c r="AH275" i="5"/>
  <c r="L275" i="5"/>
  <c r="J275" i="5"/>
  <c r="C275" i="5"/>
  <c r="A275" i="5"/>
  <c r="AI274" i="5"/>
  <c r="AH274" i="5"/>
  <c r="L274" i="5"/>
  <c r="J274" i="5"/>
  <c r="C274" i="5"/>
  <c r="A274" i="5"/>
  <c r="AI273" i="5"/>
  <c r="AH273" i="5"/>
  <c r="L273" i="5"/>
  <c r="J273" i="5"/>
  <c r="C273" i="5"/>
  <c r="A273" i="5"/>
  <c r="AI272" i="5"/>
  <c r="AH272" i="5"/>
  <c r="L272" i="5"/>
  <c r="J272" i="5"/>
  <c r="C272" i="5"/>
  <c r="A272" i="5"/>
  <c r="AI271" i="5"/>
  <c r="AH271" i="5"/>
  <c r="L271" i="5"/>
  <c r="J271" i="5"/>
  <c r="C271" i="5"/>
  <c r="A271" i="5"/>
  <c r="AI270" i="5"/>
  <c r="AH270" i="5"/>
  <c r="L270" i="5"/>
  <c r="J270" i="5"/>
  <c r="C270" i="5"/>
  <c r="A270" i="5"/>
  <c r="AI269" i="5"/>
  <c r="AH269" i="5"/>
  <c r="L269" i="5"/>
  <c r="J269" i="5"/>
  <c r="C269" i="5"/>
  <c r="A269" i="5"/>
  <c r="AI268" i="5"/>
  <c r="AH268" i="5"/>
  <c r="L268" i="5"/>
  <c r="J268" i="5"/>
  <c r="C268" i="5"/>
  <c r="A268" i="5"/>
  <c r="AI267" i="5"/>
  <c r="AH267" i="5"/>
  <c r="L267" i="5"/>
  <c r="J267" i="5"/>
  <c r="C267" i="5"/>
  <c r="A267" i="5"/>
  <c r="AI266" i="5"/>
  <c r="AH266" i="5"/>
  <c r="L266" i="5"/>
  <c r="J266" i="5"/>
  <c r="C266" i="5"/>
  <c r="A266" i="5"/>
  <c r="AI265" i="5"/>
  <c r="AH265" i="5"/>
  <c r="L265" i="5"/>
  <c r="J265" i="5"/>
  <c r="C265" i="5"/>
  <c r="A265" i="5"/>
  <c r="AW264" i="5"/>
  <c r="AV264" i="5"/>
  <c r="AU264" i="5"/>
  <c r="AT264" i="5"/>
  <c r="AS264" i="5"/>
  <c r="AR264" i="5"/>
  <c r="AQ264" i="5"/>
  <c r="AP264" i="5"/>
  <c r="AO264" i="5"/>
  <c r="AN264" i="5"/>
  <c r="AM264" i="5"/>
  <c r="AL264" i="5"/>
  <c r="AK264" i="5"/>
  <c r="AJ264" i="5"/>
  <c r="AD264" i="5"/>
  <c r="AC264" i="5"/>
  <c r="AB264" i="5"/>
  <c r="AA264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A264" i="5"/>
  <c r="AE264" i="5" s="1"/>
  <c r="AI263" i="5"/>
  <c r="AH263" i="5"/>
  <c r="L263" i="5"/>
  <c r="J263" i="5"/>
  <c r="C263" i="5"/>
  <c r="AF263" i="5" s="1"/>
  <c r="A263" i="5"/>
  <c r="AE263" i="5" s="1"/>
  <c r="AI262" i="5"/>
  <c r="AH262" i="5"/>
  <c r="L262" i="5"/>
  <c r="J262" i="5"/>
  <c r="C262" i="5"/>
  <c r="AF262" i="5" s="1"/>
  <c r="A262" i="5"/>
  <c r="AE262" i="5" s="1"/>
  <c r="AI261" i="5"/>
  <c r="AH261" i="5"/>
  <c r="L261" i="5"/>
  <c r="J261" i="5"/>
  <c r="C261" i="5"/>
  <c r="AF261" i="5" s="1"/>
  <c r="A261" i="5"/>
  <c r="AE261" i="5" s="1"/>
  <c r="AI260" i="5"/>
  <c r="AH260" i="5"/>
  <c r="L260" i="5"/>
  <c r="J260" i="5"/>
  <c r="C260" i="5"/>
  <c r="AF260" i="5" s="1"/>
  <c r="A260" i="5"/>
  <c r="AE260" i="5" s="1"/>
  <c r="AI259" i="5"/>
  <c r="AH259" i="5"/>
  <c r="L259" i="5"/>
  <c r="J259" i="5"/>
  <c r="C259" i="5"/>
  <c r="AF259" i="5" s="1"/>
  <c r="A259" i="5"/>
  <c r="AE259" i="5" s="1"/>
  <c r="AI258" i="5"/>
  <c r="AH258" i="5"/>
  <c r="L258" i="5"/>
  <c r="J258" i="5"/>
  <c r="C258" i="5"/>
  <c r="AF258" i="5" s="1"/>
  <c r="A258" i="5"/>
  <c r="AE258" i="5" s="1"/>
  <c r="AI257" i="5"/>
  <c r="AH257" i="5"/>
  <c r="L257" i="5"/>
  <c r="J257" i="5"/>
  <c r="C257" i="5"/>
  <c r="AF257" i="5" s="1"/>
  <c r="A257" i="5"/>
  <c r="AE257" i="5" s="1"/>
  <c r="AI256" i="5"/>
  <c r="AH256" i="5"/>
  <c r="L256" i="5"/>
  <c r="J256" i="5"/>
  <c r="C256" i="5"/>
  <c r="AF256" i="5" s="1"/>
  <c r="A256" i="5"/>
  <c r="AE256" i="5" s="1"/>
  <c r="AI255" i="5"/>
  <c r="AH255" i="5"/>
  <c r="L255" i="5"/>
  <c r="J255" i="5"/>
  <c r="C255" i="5"/>
  <c r="AF255" i="5" s="1"/>
  <c r="A255" i="5"/>
  <c r="AE255" i="5" s="1"/>
  <c r="AI254" i="5"/>
  <c r="AH254" i="5"/>
  <c r="L254" i="5"/>
  <c r="J254" i="5"/>
  <c r="C254" i="5"/>
  <c r="AF254" i="5" s="1"/>
  <c r="A254" i="5"/>
  <c r="AE254" i="5" s="1"/>
  <c r="AI253" i="5"/>
  <c r="AH253" i="5"/>
  <c r="L253" i="5"/>
  <c r="J253" i="5"/>
  <c r="C253" i="5"/>
  <c r="AF253" i="5" s="1"/>
  <c r="A253" i="5"/>
  <c r="AE253" i="5" s="1"/>
  <c r="AI252" i="5"/>
  <c r="AH252" i="5"/>
  <c r="L252" i="5"/>
  <c r="J252" i="5"/>
  <c r="C252" i="5"/>
  <c r="AF252" i="5" s="1"/>
  <c r="A252" i="5"/>
  <c r="AE252" i="5" s="1"/>
  <c r="AI251" i="5"/>
  <c r="AH251" i="5"/>
  <c r="L251" i="5"/>
  <c r="J251" i="5"/>
  <c r="C251" i="5"/>
  <c r="AF251" i="5" s="1"/>
  <c r="A251" i="5"/>
  <c r="AE251" i="5" s="1"/>
  <c r="AI250" i="5"/>
  <c r="AH250" i="5"/>
  <c r="L250" i="5"/>
  <c r="J250" i="5"/>
  <c r="C250" i="5"/>
  <c r="AF250" i="5" s="1"/>
  <c r="A250" i="5"/>
  <c r="AE250" i="5" s="1"/>
  <c r="AI249" i="5"/>
  <c r="AH249" i="5"/>
  <c r="L249" i="5"/>
  <c r="J249" i="5"/>
  <c r="C249" i="5"/>
  <c r="AF249" i="5" s="1"/>
  <c r="A249" i="5"/>
  <c r="AE249" i="5" s="1"/>
  <c r="AI248" i="5"/>
  <c r="AH248" i="5"/>
  <c r="L248" i="5"/>
  <c r="J248" i="5"/>
  <c r="C248" i="5"/>
  <c r="AF248" i="5" s="1"/>
  <c r="A248" i="5"/>
  <c r="AE248" i="5" s="1"/>
  <c r="AI247" i="5"/>
  <c r="AH247" i="5"/>
  <c r="L247" i="5"/>
  <c r="J247" i="5"/>
  <c r="C247" i="5"/>
  <c r="AF247" i="5" s="1"/>
  <c r="A247" i="5"/>
  <c r="AE247" i="5" s="1"/>
  <c r="AI246" i="5"/>
  <c r="AH246" i="5"/>
  <c r="L246" i="5"/>
  <c r="J246" i="5"/>
  <c r="C246" i="5"/>
  <c r="AF246" i="5" s="1"/>
  <c r="A246" i="5"/>
  <c r="AE246" i="5" s="1"/>
  <c r="AI245" i="5"/>
  <c r="AH245" i="5"/>
  <c r="L245" i="5"/>
  <c r="J245" i="5"/>
  <c r="C245" i="5"/>
  <c r="AF245" i="5" s="1"/>
  <c r="A245" i="5"/>
  <c r="AE245" i="5" s="1"/>
  <c r="AI244" i="5"/>
  <c r="AH244" i="5"/>
  <c r="L244" i="5"/>
  <c r="J244" i="5"/>
  <c r="C244" i="5"/>
  <c r="AF244" i="5" s="1"/>
  <c r="A244" i="5"/>
  <c r="AE244" i="5" s="1"/>
  <c r="AW243" i="5"/>
  <c r="AV243" i="5"/>
  <c r="AU243" i="5"/>
  <c r="AT243" i="5"/>
  <c r="AS243" i="5"/>
  <c r="AR243" i="5"/>
  <c r="AQ243" i="5"/>
  <c r="AP243" i="5"/>
  <c r="AO243" i="5"/>
  <c r="AN243" i="5"/>
  <c r="AM243" i="5"/>
  <c r="AL243" i="5"/>
  <c r="AK243" i="5"/>
  <c r="AJ243" i="5"/>
  <c r="AD243" i="5"/>
  <c r="AC243" i="5"/>
  <c r="AB243" i="5"/>
  <c r="AA243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A243" i="5"/>
  <c r="AE243" i="5" s="1"/>
  <c r="AI242" i="5"/>
  <c r="AH242" i="5"/>
  <c r="AE242" i="5"/>
  <c r="L242" i="5"/>
  <c r="J242" i="5"/>
  <c r="C242" i="5"/>
  <c r="AF242" i="5" s="1"/>
  <c r="AI241" i="5"/>
  <c r="AH241" i="5"/>
  <c r="L241" i="5"/>
  <c r="J241" i="5"/>
  <c r="C241" i="5"/>
  <c r="AF241" i="5" s="1"/>
  <c r="A241" i="5"/>
  <c r="AE241" i="5" s="1"/>
  <c r="AI240" i="5"/>
  <c r="AH240" i="5"/>
  <c r="L240" i="5"/>
  <c r="J240" i="5"/>
  <c r="C240" i="5"/>
  <c r="AF240" i="5" s="1"/>
  <c r="A240" i="5"/>
  <c r="AE240" i="5" s="1"/>
  <c r="AI239" i="5"/>
  <c r="AH239" i="5"/>
  <c r="L239" i="5"/>
  <c r="J239" i="5"/>
  <c r="C239" i="5"/>
  <c r="AF239" i="5" s="1"/>
  <c r="A239" i="5"/>
  <c r="AE239" i="5" s="1"/>
  <c r="AI238" i="5"/>
  <c r="AH238" i="5"/>
  <c r="L238" i="5"/>
  <c r="J238" i="5"/>
  <c r="C238" i="5"/>
  <c r="AF238" i="5" s="1"/>
  <c r="A238" i="5"/>
  <c r="AE238" i="5" s="1"/>
  <c r="AI237" i="5"/>
  <c r="AH237" i="5"/>
  <c r="L237" i="5"/>
  <c r="J237" i="5"/>
  <c r="C237" i="5"/>
  <c r="AF237" i="5" s="1"/>
  <c r="A237" i="5"/>
  <c r="AE237" i="5" s="1"/>
  <c r="AI236" i="5"/>
  <c r="AH236" i="5"/>
  <c r="L236" i="5"/>
  <c r="J236" i="5"/>
  <c r="C236" i="5"/>
  <c r="AF236" i="5" s="1"/>
  <c r="A236" i="5"/>
  <c r="AE236" i="5" s="1"/>
  <c r="AI235" i="5"/>
  <c r="AH235" i="5"/>
  <c r="L235" i="5"/>
  <c r="J235" i="5"/>
  <c r="C235" i="5"/>
  <c r="AF235" i="5" s="1"/>
  <c r="A235" i="5"/>
  <c r="AE235" i="5" s="1"/>
  <c r="AI234" i="5"/>
  <c r="AH234" i="5"/>
  <c r="L234" i="5"/>
  <c r="J234" i="5"/>
  <c r="C234" i="5"/>
  <c r="AF234" i="5" s="1"/>
  <c r="A234" i="5"/>
  <c r="AE234" i="5" s="1"/>
  <c r="AI233" i="5"/>
  <c r="AH233" i="5"/>
  <c r="L233" i="5"/>
  <c r="J233" i="5"/>
  <c r="C233" i="5"/>
  <c r="AF233" i="5" s="1"/>
  <c r="A233" i="5"/>
  <c r="AE233" i="5" s="1"/>
  <c r="AI232" i="5"/>
  <c r="AH232" i="5"/>
  <c r="L232" i="5"/>
  <c r="J232" i="5"/>
  <c r="C232" i="5"/>
  <c r="AF232" i="5" s="1"/>
  <c r="A232" i="5"/>
  <c r="AE232" i="5" s="1"/>
  <c r="AI231" i="5"/>
  <c r="AH231" i="5"/>
  <c r="L231" i="5"/>
  <c r="J231" i="5"/>
  <c r="C231" i="5"/>
  <c r="AF231" i="5" s="1"/>
  <c r="A231" i="5"/>
  <c r="AE231" i="5" s="1"/>
  <c r="AI230" i="5"/>
  <c r="AH230" i="5"/>
  <c r="L230" i="5"/>
  <c r="J230" i="5"/>
  <c r="C230" i="5"/>
  <c r="AF230" i="5" s="1"/>
  <c r="A230" i="5"/>
  <c r="AE230" i="5" s="1"/>
  <c r="AI229" i="5"/>
  <c r="AH229" i="5"/>
  <c r="L229" i="5"/>
  <c r="J229" i="5"/>
  <c r="C229" i="5"/>
  <c r="AF229" i="5" s="1"/>
  <c r="A229" i="5"/>
  <c r="AE229" i="5" s="1"/>
  <c r="AW228" i="5"/>
  <c r="AV228" i="5"/>
  <c r="AU228" i="5"/>
  <c r="AT228" i="5"/>
  <c r="AS228" i="5"/>
  <c r="AR228" i="5"/>
  <c r="AQ228" i="5"/>
  <c r="AP228" i="5"/>
  <c r="AO228" i="5"/>
  <c r="AN228" i="5"/>
  <c r="AM228" i="5"/>
  <c r="AL228" i="5"/>
  <c r="AK228" i="5"/>
  <c r="AJ228" i="5"/>
  <c r="AD228" i="5"/>
  <c r="AC228" i="5"/>
  <c r="AB228" i="5"/>
  <c r="AA228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A228" i="5"/>
  <c r="AE228" i="5" s="1"/>
  <c r="AI227" i="5"/>
  <c r="AH227" i="5"/>
  <c r="L227" i="5"/>
  <c r="J227" i="5"/>
  <c r="C227" i="5"/>
  <c r="AF227" i="5" s="1"/>
  <c r="A227" i="5"/>
  <c r="AE227" i="5" s="1"/>
  <c r="AI226" i="5"/>
  <c r="AH226" i="5"/>
  <c r="L226" i="5"/>
  <c r="J226" i="5"/>
  <c r="C226" i="5"/>
  <c r="AF226" i="5" s="1"/>
  <c r="A226" i="5"/>
  <c r="AE226" i="5" s="1"/>
  <c r="AI225" i="5"/>
  <c r="AH225" i="5"/>
  <c r="L225" i="5"/>
  <c r="J225" i="5"/>
  <c r="C225" i="5"/>
  <c r="AF225" i="5" s="1"/>
  <c r="A225" i="5"/>
  <c r="AE225" i="5" s="1"/>
  <c r="AI224" i="5"/>
  <c r="AH224" i="5"/>
  <c r="L224" i="5"/>
  <c r="J224" i="5"/>
  <c r="C224" i="5"/>
  <c r="AF224" i="5" s="1"/>
  <c r="A224" i="5"/>
  <c r="AE224" i="5" s="1"/>
  <c r="AI223" i="5"/>
  <c r="AH223" i="5"/>
  <c r="L223" i="5"/>
  <c r="J223" i="5"/>
  <c r="C223" i="5"/>
  <c r="AF223" i="5" s="1"/>
  <c r="A223" i="5"/>
  <c r="AE223" i="5" s="1"/>
  <c r="AI222" i="5"/>
  <c r="AH222" i="5"/>
  <c r="L222" i="5"/>
  <c r="J222" i="5"/>
  <c r="C222" i="5"/>
  <c r="AF222" i="5" s="1"/>
  <c r="A222" i="5"/>
  <c r="AE222" i="5" s="1"/>
  <c r="AI221" i="5"/>
  <c r="AH221" i="5"/>
  <c r="L221" i="5"/>
  <c r="J221" i="5"/>
  <c r="C221" i="5"/>
  <c r="AF221" i="5" s="1"/>
  <c r="A221" i="5"/>
  <c r="AE221" i="5" s="1"/>
  <c r="AI220" i="5"/>
  <c r="AH220" i="5"/>
  <c r="L220" i="5"/>
  <c r="J220" i="5"/>
  <c r="C220" i="5"/>
  <c r="AF220" i="5" s="1"/>
  <c r="A220" i="5"/>
  <c r="AE220" i="5" s="1"/>
  <c r="AI219" i="5"/>
  <c r="AH219" i="5"/>
  <c r="L219" i="5"/>
  <c r="J219" i="5"/>
  <c r="C219" i="5"/>
  <c r="AF219" i="5" s="1"/>
  <c r="A219" i="5"/>
  <c r="AE219" i="5" s="1"/>
  <c r="AI218" i="5"/>
  <c r="AH218" i="5"/>
  <c r="L218" i="5"/>
  <c r="J218" i="5"/>
  <c r="C218" i="5"/>
  <c r="AF218" i="5" s="1"/>
  <c r="A218" i="5"/>
  <c r="AE218" i="5" s="1"/>
  <c r="AI217" i="5"/>
  <c r="AH217" i="5"/>
  <c r="L217" i="5"/>
  <c r="J217" i="5"/>
  <c r="C217" i="5"/>
  <c r="AF217" i="5" s="1"/>
  <c r="A217" i="5"/>
  <c r="AE217" i="5" s="1"/>
  <c r="AI216" i="5"/>
  <c r="AH216" i="5"/>
  <c r="L216" i="5"/>
  <c r="J216" i="5"/>
  <c r="C216" i="5"/>
  <c r="AF216" i="5" s="1"/>
  <c r="A216" i="5"/>
  <c r="AE216" i="5" s="1"/>
  <c r="AI215" i="5"/>
  <c r="AH215" i="5"/>
  <c r="L215" i="5"/>
  <c r="J215" i="5"/>
  <c r="C215" i="5"/>
  <c r="AF215" i="5" s="1"/>
  <c r="A215" i="5"/>
  <c r="AE215" i="5" s="1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K214" i="5"/>
  <c r="AJ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A214" i="5"/>
  <c r="AE214" i="5" s="1"/>
  <c r="AI213" i="5"/>
  <c r="AH213" i="5"/>
  <c r="L213" i="5"/>
  <c r="J213" i="5"/>
  <c r="C213" i="5"/>
  <c r="AF213" i="5" s="1"/>
  <c r="A213" i="5"/>
  <c r="AE213" i="5" s="1"/>
  <c r="AI212" i="5"/>
  <c r="AH212" i="5"/>
  <c r="L212" i="5"/>
  <c r="J212" i="5"/>
  <c r="C212" i="5"/>
  <c r="AF212" i="5" s="1"/>
  <c r="A212" i="5"/>
  <c r="AE212" i="5" s="1"/>
  <c r="AI211" i="5"/>
  <c r="AH211" i="5"/>
  <c r="L211" i="5"/>
  <c r="J211" i="5"/>
  <c r="C211" i="5"/>
  <c r="AF211" i="5" s="1"/>
  <c r="A211" i="5"/>
  <c r="AE211" i="5" s="1"/>
  <c r="AI210" i="5"/>
  <c r="AH210" i="5"/>
  <c r="L210" i="5"/>
  <c r="J210" i="5"/>
  <c r="C210" i="5"/>
  <c r="AF210" i="5" s="1"/>
  <c r="A210" i="5"/>
  <c r="AE210" i="5" s="1"/>
  <c r="AI209" i="5"/>
  <c r="AH209" i="5"/>
  <c r="L209" i="5"/>
  <c r="J209" i="5"/>
  <c r="C209" i="5"/>
  <c r="AF209" i="5" s="1"/>
  <c r="A209" i="5"/>
  <c r="AE209" i="5" s="1"/>
  <c r="AI208" i="5"/>
  <c r="AH208" i="5"/>
  <c r="L208" i="5"/>
  <c r="J208" i="5"/>
  <c r="C208" i="5"/>
  <c r="AF208" i="5" s="1"/>
  <c r="A208" i="5"/>
  <c r="AE208" i="5" s="1"/>
  <c r="AI207" i="5"/>
  <c r="AH207" i="5"/>
  <c r="L207" i="5"/>
  <c r="J207" i="5"/>
  <c r="C207" i="5"/>
  <c r="AF207" i="5" s="1"/>
  <c r="A207" i="5"/>
  <c r="AE207" i="5" s="1"/>
  <c r="AI206" i="5"/>
  <c r="AH206" i="5"/>
  <c r="L206" i="5"/>
  <c r="J206" i="5"/>
  <c r="C206" i="5"/>
  <c r="AF206" i="5" s="1"/>
  <c r="A206" i="5"/>
  <c r="AE206" i="5" s="1"/>
  <c r="AI205" i="5"/>
  <c r="AH205" i="5"/>
  <c r="L205" i="5"/>
  <c r="J205" i="5"/>
  <c r="C205" i="5"/>
  <c r="AF205" i="5" s="1"/>
  <c r="A205" i="5"/>
  <c r="AE205" i="5" s="1"/>
  <c r="AI204" i="5"/>
  <c r="AH204" i="5"/>
  <c r="L204" i="5"/>
  <c r="J204" i="5"/>
  <c r="C204" i="5"/>
  <c r="AF204" i="5" s="1"/>
  <c r="A204" i="5"/>
  <c r="AE204" i="5" s="1"/>
  <c r="AW203" i="5"/>
  <c r="AV203" i="5"/>
  <c r="AU203" i="5"/>
  <c r="AT203" i="5"/>
  <c r="AS203" i="5"/>
  <c r="AR203" i="5"/>
  <c r="AQ203" i="5"/>
  <c r="AP203" i="5"/>
  <c r="AO203" i="5"/>
  <c r="AN203" i="5"/>
  <c r="AM203" i="5"/>
  <c r="AL203" i="5"/>
  <c r="AK203" i="5"/>
  <c r="AJ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A203" i="5"/>
  <c r="AE203" i="5" s="1"/>
  <c r="AI202" i="5"/>
  <c r="AH202" i="5"/>
  <c r="L202" i="5"/>
  <c r="J202" i="5"/>
  <c r="C202" i="5"/>
  <c r="AF202" i="5" s="1"/>
  <c r="A202" i="5"/>
  <c r="AE202" i="5" s="1"/>
  <c r="AI201" i="5"/>
  <c r="AH201" i="5"/>
  <c r="L201" i="5"/>
  <c r="J201" i="5"/>
  <c r="C201" i="5"/>
  <c r="AF201" i="5" s="1"/>
  <c r="A201" i="5"/>
  <c r="AE201" i="5" s="1"/>
  <c r="AI200" i="5"/>
  <c r="AH200" i="5"/>
  <c r="L200" i="5"/>
  <c r="J200" i="5"/>
  <c r="C200" i="5"/>
  <c r="AF200" i="5" s="1"/>
  <c r="A200" i="5"/>
  <c r="AE200" i="5" s="1"/>
  <c r="AI199" i="5"/>
  <c r="AH199" i="5"/>
  <c r="L199" i="5"/>
  <c r="J199" i="5"/>
  <c r="C199" i="5"/>
  <c r="AF199" i="5" s="1"/>
  <c r="A199" i="5"/>
  <c r="AE199" i="5" s="1"/>
  <c r="AI198" i="5"/>
  <c r="AH198" i="5"/>
  <c r="L198" i="5"/>
  <c r="J198" i="5"/>
  <c r="C198" i="5"/>
  <c r="AF198" i="5" s="1"/>
  <c r="A198" i="5"/>
  <c r="AE198" i="5" s="1"/>
  <c r="AI197" i="5"/>
  <c r="AH197" i="5"/>
  <c r="L197" i="5"/>
  <c r="J197" i="5"/>
  <c r="C197" i="5"/>
  <c r="AF197" i="5" s="1"/>
  <c r="A197" i="5"/>
  <c r="AE197" i="5" s="1"/>
  <c r="AI196" i="5"/>
  <c r="AH196" i="5"/>
  <c r="L196" i="5"/>
  <c r="J196" i="5"/>
  <c r="C196" i="5"/>
  <c r="AF196" i="5" s="1"/>
  <c r="A196" i="5"/>
  <c r="AE196" i="5" s="1"/>
  <c r="AI195" i="5"/>
  <c r="AH195" i="5"/>
  <c r="L195" i="5"/>
  <c r="J195" i="5"/>
  <c r="C195" i="5"/>
  <c r="AF195" i="5" s="1"/>
  <c r="A195" i="5"/>
  <c r="AE195" i="5" s="1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AI193" i="5"/>
  <c r="AH193" i="5"/>
  <c r="L193" i="5"/>
  <c r="J193" i="5"/>
  <c r="C193" i="5"/>
  <c r="AF193" i="5" s="1"/>
  <c r="A193" i="5"/>
  <c r="AE193" i="5" s="1"/>
  <c r="AI192" i="5"/>
  <c r="AH192" i="5"/>
  <c r="L192" i="5"/>
  <c r="J192" i="5"/>
  <c r="C192" i="5"/>
  <c r="AF192" i="5" s="1"/>
  <c r="A192" i="5"/>
  <c r="AE192" i="5" s="1"/>
  <c r="AI191" i="5"/>
  <c r="AH191" i="5"/>
  <c r="L191" i="5"/>
  <c r="J191" i="5"/>
  <c r="C191" i="5"/>
  <c r="AF191" i="5" s="1"/>
  <c r="A191" i="5"/>
  <c r="AE191" i="5" s="1"/>
  <c r="AI190" i="5"/>
  <c r="AH190" i="5"/>
  <c r="L190" i="5"/>
  <c r="J190" i="5"/>
  <c r="C190" i="5"/>
  <c r="AF190" i="5" s="1"/>
  <c r="A190" i="5"/>
  <c r="AE190" i="5" s="1"/>
  <c r="AI189" i="5"/>
  <c r="AH189" i="5"/>
  <c r="L189" i="5"/>
  <c r="J189" i="5"/>
  <c r="C189" i="5"/>
  <c r="AF189" i="5" s="1"/>
  <c r="A189" i="5"/>
  <c r="AE189" i="5" s="1"/>
  <c r="AI188" i="5"/>
  <c r="AH188" i="5"/>
  <c r="L188" i="5"/>
  <c r="J188" i="5"/>
  <c r="C188" i="5"/>
  <c r="AF188" i="5" s="1"/>
  <c r="A188" i="5"/>
  <c r="AE188" i="5" s="1"/>
  <c r="AI187" i="5"/>
  <c r="AH187" i="5"/>
  <c r="L187" i="5"/>
  <c r="J187" i="5"/>
  <c r="C187" i="5"/>
  <c r="AF187" i="5" s="1"/>
  <c r="A187" i="5"/>
  <c r="AE187" i="5" s="1"/>
  <c r="AI186" i="5"/>
  <c r="AH186" i="5"/>
  <c r="L186" i="5"/>
  <c r="J186" i="5"/>
  <c r="C186" i="5"/>
  <c r="AF186" i="5" s="1"/>
  <c r="A186" i="5"/>
  <c r="AE186" i="5" s="1"/>
  <c r="AW185" i="5"/>
  <c r="AV185" i="5"/>
  <c r="AU185" i="5"/>
  <c r="AT185" i="5"/>
  <c r="AS185" i="5"/>
  <c r="AR185" i="5"/>
  <c r="AQ185" i="5"/>
  <c r="AP185" i="5"/>
  <c r="AO185" i="5"/>
  <c r="AN185" i="5"/>
  <c r="AM185" i="5"/>
  <c r="AL185" i="5"/>
  <c r="AK185" i="5"/>
  <c r="AJ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AI184" i="5"/>
  <c r="AH184" i="5"/>
  <c r="L184" i="5"/>
  <c r="J184" i="5"/>
  <c r="C184" i="5"/>
  <c r="AF184" i="5" s="1"/>
  <c r="A184" i="5"/>
  <c r="AE184" i="5" s="1"/>
  <c r="AI183" i="5"/>
  <c r="AH183" i="5"/>
  <c r="L183" i="5"/>
  <c r="J183" i="5"/>
  <c r="C183" i="5"/>
  <c r="AF183" i="5" s="1"/>
  <c r="A183" i="5"/>
  <c r="AE183" i="5" s="1"/>
  <c r="AI182" i="5"/>
  <c r="AH182" i="5"/>
  <c r="L182" i="5"/>
  <c r="J182" i="5"/>
  <c r="C182" i="5"/>
  <c r="AF182" i="5" s="1"/>
  <c r="A182" i="5"/>
  <c r="AE182" i="5" s="1"/>
  <c r="AI181" i="5"/>
  <c r="L181" i="5"/>
  <c r="J181" i="5"/>
  <c r="C181" i="5"/>
  <c r="AF181" i="5" s="1"/>
  <c r="A181" i="5"/>
  <c r="AE181" i="5" s="1"/>
  <c r="AI180" i="5"/>
  <c r="L180" i="5"/>
  <c r="J180" i="5"/>
  <c r="C180" i="5"/>
  <c r="AF180" i="5" s="1"/>
  <c r="A180" i="5"/>
  <c r="AE180" i="5" s="1"/>
  <c r="AI179" i="5"/>
  <c r="AH179" i="5"/>
  <c r="L179" i="5"/>
  <c r="J179" i="5"/>
  <c r="C179" i="5"/>
  <c r="AF179" i="5" s="1"/>
  <c r="A179" i="5"/>
  <c r="AE179" i="5" s="1"/>
  <c r="AI178" i="5"/>
  <c r="L178" i="5"/>
  <c r="J178" i="5"/>
  <c r="C178" i="5"/>
  <c r="AF178" i="5" s="1"/>
  <c r="A178" i="5"/>
  <c r="AE178" i="5" s="1"/>
  <c r="AI177" i="5"/>
  <c r="AH177" i="5"/>
  <c r="L177" i="5"/>
  <c r="J177" i="5"/>
  <c r="C177" i="5"/>
  <c r="AF177" i="5" s="1"/>
  <c r="A177" i="5"/>
  <c r="AE177" i="5" s="1"/>
  <c r="AI176" i="5"/>
  <c r="L176" i="5"/>
  <c r="J176" i="5"/>
  <c r="C176" i="5"/>
  <c r="AF176" i="5" s="1"/>
  <c r="A176" i="5"/>
  <c r="AE176" i="5" s="1"/>
  <c r="AI175" i="5"/>
  <c r="AH175" i="5"/>
  <c r="L175" i="5"/>
  <c r="J175" i="5"/>
  <c r="C175" i="5"/>
  <c r="AF175" i="5" s="1"/>
  <c r="A175" i="5"/>
  <c r="AE175" i="5" s="1"/>
  <c r="AI174" i="5"/>
  <c r="AH174" i="5"/>
  <c r="L174" i="5"/>
  <c r="J174" i="5"/>
  <c r="C174" i="5"/>
  <c r="AF174" i="5" s="1"/>
  <c r="A174" i="5"/>
  <c r="AE174" i="5" s="1"/>
  <c r="AI173" i="5"/>
  <c r="AH173" i="5"/>
  <c r="L173" i="5"/>
  <c r="J173" i="5"/>
  <c r="C173" i="5"/>
  <c r="AF173" i="5" s="1"/>
  <c r="A173" i="5"/>
  <c r="AE173" i="5" s="1"/>
  <c r="AI172" i="5"/>
  <c r="AH172" i="5"/>
  <c r="L172" i="5"/>
  <c r="J172" i="5"/>
  <c r="C172" i="5"/>
  <c r="AF172" i="5" s="1"/>
  <c r="A172" i="5"/>
  <c r="AE172" i="5" s="1"/>
  <c r="L171" i="5"/>
  <c r="J171" i="5"/>
  <c r="C171" i="5"/>
  <c r="AF171" i="5" s="1"/>
  <c r="A171" i="5"/>
  <c r="AE171" i="5" s="1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AK170" i="5"/>
  <c r="AJ170" i="5"/>
  <c r="AE170" i="5"/>
  <c r="AD170" i="5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AI169" i="5"/>
  <c r="AH169" i="5"/>
  <c r="L169" i="5"/>
  <c r="J169" i="5"/>
  <c r="C169" i="5"/>
  <c r="AF169" i="5" s="1"/>
  <c r="A169" i="5"/>
  <c r="AE169" i="5" s="1"/>
  <c r="AI168" i="5"/>
  <c r="AH168" i="5"/>
  <c r="L168" i="5"/>
  <c r="J168" i="5"/>
  <c r="C168" i="5"/>
  <c r="AF168" i="5" s="1"/>
  <c r="A168" i="5"/>
  <c r="AE168" i="5" s="1"/>
  <c r="AI167" i="5"/>
  <c r="AH167" i="5"/>
  <c r="L167" i="5"/>
  <c r="J167" i="5"/>
  <c r="C167" i="5"/>
  <c r="AF167" i="5" s="1"/>
  <c r="A167" i="5"/>
  <c r="AE167" i="5" s="1"/>
  <c r="AI166" i="5"/>
  <c r="AH166" i="5"/>
  <c r="L166" i="5"/>
  <c r="J166" i="5"/>
  <c r="C166" i="5"/>
  <c r="AF166" i="5" s="1"/>
  <c r="A166" i="5"/>
  <c r="AE166" i="5" s="1"/>
  <c r="AI165" i="5"/>
  <c r="AH165" i="5"/>
  <c r="L165" i="5"/>
  <c r="J165" i="5"/>
  <c r="C165" i="5"/>
  <c r="AF165" i="5" s="1"/>
  <c r="A165" i="5"/>
  <c r="AE165" i="5" s="1"/>
  <c r="AI164" i="5"/>
  <c r="AH164" i="5"/>
  <c r="L164" i="5"/>
  <c r="J164" i="5"/>
  <c r="C164" i="5"/>
  <c r="AF164" i="5" s="1"/>
  <c r="A164" i="5"/>
  <c r="AE164" i="5" s="1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AI162" i="5"/>
  <c r="AH162" i="5"/>
  <c r="L162" i="5"/>
  <c r="J162" i="5"/>
  <c r="C162" i="5"/>
  <c r="AF162" i="5" s="1"/>
  <c r="A162" i="5"/>
  <c r="AE162" i="5" s="1"/>
  <c r="AI161" i="5"/>
  <c r="AH161" i="5"/>
  <c r="L161" i="5"/>
  <c r="J161" i="5"/>
  <c r="C161" i="5"/>
  <c r="AF161" i="5" s="1"/>
  <c r="A161" i="5"/>
  <c r="AE161" i="5" s="1"/>
  <c r="AI160" i="5"/>
  <c r="AH160" i="5"/>
  <c r="L160" i="5"/>
  <c r="J160" i="5"/>
  <c r="C160" i="5"/>
  <c r="AF160" i="5" s="1"/>
  <c r="A160" i="5"/>
  <c r="AE160" i="5" s="1"/>
  <c r="AI159" i="5"/>
  <c r="AH159" i="5"/>
  <c r="L159" i="5"/>
  <c r="J159" i="5"/>
  <c r="C159" i="5"/>
  <c r="AF159" i="5" s="1"/>
  <c r="A159" i="5"/>
  <c r="AE159" i="5" s="1"/>
  <c r="AI158" i="5"/>
  <c r="AH158" i="5"/>
  <c r="L158" i="5"/>
  <c r="J158" i="5"/>
  <c r="C158" i="5"/>
  <c r="AF158" i="5" s="1"/>
  <c r="A158" i="5"/>
  <c r="AE158" i="5" s="1"/>
  <c r="AI157" i="5"/>
  <c r="AH157" i="5"/>
  <c r="L157" i="5"/>
  <c r="J157" i="5"/>
  <c r="C157" i="5"/>
  <c r="AF157" i="5" s="1"/>
  <c r="A157" i="5"/>
  <c r="AE157" i="5" s="1"/>
  <c r="AI156" i="5"/>
  <c r="AH156" i="5"/>
  <c r="L156" i="5"/>
  <c r="J156" i="5"/>
  <c r="C156" i="5"/>
  <c r="AF156" i="5" s="1"/>
  <c r="A156" i="5"/>
  <c r="AE156" i="5" s="1"/>
  <c r="AI155" i="5"/>
  <c r="AH155" i="5"/>
  <c r="L155" i="5"/>
  <c r="J155" i="5"/>
  <c r="C155" i="5"/>
  <c r="AF155" i="5" s="1"/>
  <c r="A155" i="5"/>
  <c r="AE155" i="5" s="1"/>
  <c r="AI154" i="5"/>
  <c r="AH154" i="5"/>
  <c r="L154" i="5"/>
  <c r="J154" i="5"/>
  <c r="C154" i="5"/>
  <c r="AF154" i="5" s="1"/>
  <c r="A154" i="5"/>
  <c r="AE154" i="5" s="1"/>
  <c r="AI153" i="5"/>
  <c r="AH153" i="5"/>
  <c r="L153" i="5"/>
  <c r="J153" i="5"/>
  <c r="C153" i="5"/>
  <c r="AF153" i="5" s="1"/>
  <c r="A153" i="5"/>
  <c r="AE153" i="5" s="1"/>
  <c r="AI152" i="5"/>
  <c r="AH152" i="5"/>
  <c r="L152" i="5"/>
  <c r="J152" i="5"/>
  <c r="C152" i="5"/>
  <c r="AF152" i="5" s="1"/>
  <c r="A152" i="5"/>
  <c r="AE152" i="5" s="1"/>
  <c r="AI151" i="5"/>
  <c r="AH151" i="5"/>
  <c r="L151" i="5"/>
  <c r="J151" i="5"/>
  <c r="C151" i="5"/>
  <c r="AF151" i="5" s="1"/>
  <c r="A151" i="5"/>
  <c r="AE151" i="5" s="1"/>
  <c r="AI150" i="5"/>
  <c r="AH150" i="5"/>
  <c r="L150" i="5"/>
  <c r="J150" i="5"/>
  <c r="C150" i="5"/>
  <c r="AF150" i="5" s="1"/>
  <c r="A150" i="5"/>
  <c r="AE150" i="5" s="1"/>
  <c r="AI149" i="5"/>
  <c r="AH149" i="5"/>
  <c r="L149" i="5"/>
  <c r="J149" i="5"/>
  <c r="C149" i="5"/>
  <c r="AF149" i="5" s="1"/>
  <c r="A149" i="5"/>
  <c r="AE149" i="5" s="1"/>
  <c r="AI148" i="5"/>
  <c r="AH148" i="5"/>
  <c r="L148" i="5"/>
  <c r="J148" i="5"/>
  <c r="C148" i="5"/>
  <c r="AF148" i="5" s="1"/>
  <c r="A148" i="5"/>
  <c r="AE148" i="5" s="1"/>
  <c r="AI147" i="5"/>
  <c r="AH147" i="5"/>
  <c r="L147" i="5"/>
  <c r="J147" i="5"/>
  <c r="C147" i="5"/>
  <c r="AF147" i="5" s="1"/>
  <c r="A147" i="5"/>
  <c r="AE147" i="5" s="1"/>
  <c r="AI146" i="5"/>
  <c r="AH146" i="5"/>
  <c r="L146" i="5"/>
  <c r="J146" i="5"/>
  <c r="C146" i="5"/>
  <c r="AF146" i="5" s="1"/>
  <c r="A146" i="5"/>
  <c r="AE146" i="5" s="1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AI144" i="5"/>
  <c r="AH144" i="5"/>
  <c r="L144" i="5"/>
  <c r="J144" i="5"/>
  <c r="C144" i="5"/>
  <c r="AF144" i="5" s="1"/>
  <c r="A144" i="5"/>
  <c r="AE144" i="5" s="1"/>
  <c r="AI143" i="5"/>
  <c r="AH143" i="5"/>
  <c r="L143" i="5"/>
  <c r="J143" i="5"/>
  <c r="C143" i="5"/>
  <c r="AF143" i="5" s="1"/>
  <c r="A143" i="5"/>
  <c r="AE143" i="5" s="1"/>
  <c r="AI142" i="5"/>
  <c r="AH142" i="5"/>
  <c r="L142" i="5"/>
  <c r="J142" i="5"/>
  <c r="C142" i="5"/>
  <c r="AF142" i="5" s="1"/>
  <c r="A142" i="5"/>
  <c r="AE142" i="5" s="1"/>
  <c r="AI141" i="5"/>
  <c r="AH141" i="5"/>
  <c r="L141" i="5"/>
  <c r="J141" i="5"/>
  <c r="C141" i="5"/>
  <c r="AF141" i="5" s="1"/>
  <c r="A141" i="5"/>
  <c r="AE141" i="5" s="1"/>
  <c r="AI140" i="5"/>
  <c r="AH140" i="5"/>
  <c r="L140" i="5"/>
  <c r="J140" i="5"/>
  <c r="C140" i="5"/>
  <c r="AF140" i="5" s="1"/>
  <c r="A140" i="5"/>
  <c r="AE140" i="5" s="1"/>
  <c r="AI139" i="5"/>
  <c r="AH139" i="5"/>
  <c r="L139" i="5"/>
  <c r="J139" i="5"/>
  <c r="C139" i="5"/>
  <c r="AF139" i="5" s="1"/>
  <c r="A139" i="5"/>
  <c r="AE139" i="5" s="1"/>
  <c r="AI138" i="5"/>
  <c r="AH138" i="5"/>
  <c r="L138" i="5"/>
  <c r="J138" i="5"/>
  <c r="C138" i="5"/>
  <c r="AF138" i="5" s="1"/>
  <c r="A138" i="5"/>
  <c r="AE138" i="5" s="1"/>
  <c r="AI137" i="5"/>
  <c r="AH137" i="5"/>
  <c r="L137" i="5"/>
  <c r="J137" i="5"/>
  <c r="C137" i="5"/>
  <c r="AF137" i="5" s="1"/>
  <c r="A137" i="5"/>
  <c r="AE137" i="5" s="1"/>
  <c r="AI136" i="5"/>
  <c r="AH136" i="5"/>
  <c r="L136" i="5"/>
  <c r="J136" i="5"/>
  <c r="C136" i="5"/>
  <c r="AF136" i="5" s="1"/>
  <c r="A136" i="5"/>
  <c r="AE136" i="5" s="1"/>
  <c r="AI135" i="5"/>
  <c r="AH135" i="5"/>
  <c r="L135" i="5"/>
  <c r="J135" i="5"/>
  <c r="C135" i="5"/>
  <c r="AF135" i="5" s="1"/>
  <c r="A135" i="5"/>
  <c r="AE135" i="5" s="1"/>
  <c r="AI134" i="5"/>
  <c r="AH134" i="5"/>
  <c r="L134" i="5"/>
  <c r="J134" i="5"/>
  <c r="C134" i="5"/>
  <c r="AF134" i="5" s="1"/>
  <c r="A134" i="5"/>
  <c r="AE134" i="5" s="1"/>
  <c r="AI133" i="5"/>
  <c r="AH133" i="5"/>
  <c r="L133" i="5"/>
  <c r="J133" i="5"/>
  <c r="C133" i="5"/>
  <c r="AF133" i="5" s="1"/>
  <c r="A133" i="5"/>
  <c r="AE133" i="5" s="1"/>
  <c r="AI132" i="5"/>
  <c r="AH132" i="5"/>
  <c r="L132" i="5"/>
  <c r="J132" i="5"/>
  <c r="C132" i="5"/>
  <c r="AF132" i="5" s="1"/>
  <c r="A132" i="5"/>
  <c r="AE132" i="5" s="1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AI130" i="5"/>
  <c r="AH130" i="5"/>
  <c r="L130" i="5"/>
  <c r="J130" i="5"/>
  <c r="C130" i="5"/>
  <c r="AF130" i="5" s="1"/>
  <c r="A130" i="5"/>
  <c r="AE130" i="5" s="1"/>
  <c r="AI129" i="5"/>
  <c r="AH129" i="5"/>
  <c r="L129" i="5"/>
  <c r="J129" i="5"/>
  <c r="C129" i="5"/>
  <c r="AF129" i="5" s="1"/>
  <c r="A129" i="5"/>
  <c r="AE129" i="5" s="1"/>
  <c r="AI128" i="5"/>
  <c r="AH128" i="5"/>
  <c r="L128" i="5"/>
  <c r="J128" i="5"/>
  <c r="C128" i="5"/>
  <c r="AF128" i="5" s="1"/>
  <c r="A128" i="5"/>
  <c r="AE128" i="5" s="1"/>
  <c r="AI127" i="5"/>
  <c r="AH127" i="5"/>
  <c r="L127" i="5"/>
  <c r="J127" i="5"/>
  <c r="C127" i="5"/>
  <c r="AF127" i="5" s="1"/>
  <c r="A127" i="5"/>
  <c r="AE127" i="5" s="1"/>
  <c r="AI126" i="5"/>
  <c r="AH126" i="5"/>
  <c r="L126" i="5"/>
  <c r="J126" i="5"/>
  <c r="C126" i="5"/>
  <c r="AF126" i="5" s="1"/>
  <c r="A126" i="5"/>
  <c r="AE126" i="5" s="1"/>
  <c r="AI125" i="5"/>
  <c r="AH125" i="5"/>
  <c r="L125" i="5"/>
  <c r="J125" i="5"/>
  <c r="C125" i="5"/>
  <c r="AF125" i="5" s="1"/>
  <c r="A125" i="5"/>
  <c r="AE125" i="5" s="1"/>
  <c r="AI124" i="5"/>
  <c r="AH124" i="5"/>
  <c r="L124" i="5"/>
  <c r="J124" i="5"/>
  <c r="C124" i="5"/>
  <c r="AF124" i="5" s="1"/>
  <c r="A124" i="5"/>
  <c r="AE124" i="5" s="1"/>
  <c r="AI123" i="5"/>
  <c r="AH123" i="5"/>
  <c r="L123" i="5"/>
  <c r="J123" i="5"/>
  <c r="C123" i="5"/>
  <c r="AF123" i="5" s="1"/>
  <c r="A123" i="5"/>
  <c r="AE123" i="5" s="1"/>
  <c r="AI122" i="5"/>
  <c r="AH122" i="5"/>
  <c r="L122" i="5"/>
  <c r="J122" i="5"/>
  <c r="C122" i="5"/>
  <c r="AF122" i="5" s="1"/>
  <c r="A122" i="5"/>
  <c r="AE122" i="5" s="1"/>
  <c r="AI121" i="5"/>
  <c r="AH121" i="5"/>
  <c r="L121" i="5"/>
  <c r="J121" i="5"/>
  <c r="C121" i="5"/>
  <c r="AF121" i="5" s="1"/>
  <c r="A121" i="5"/>
  <c r="AE121" i="5" s="1"/>
  <c r="AI120" i="5"/>
  <c r="AH120" i="5"/>
  <c r="L120" i="5"/>
  <c r="J120" i="5"/>
  <c r="C120" i="5"/>
  <c r="AF120" i="5" s="1"/>
  <c r="A120" i="5"/>
  <c r="AE120" i="5" s="1"/>
  <c r="AI119" i="5"/>
  <c r="AH119" i="5"/>
  <c r="L119" i="5"/>
  <c r="J119" i="5"/>
  <c r="C119" i="5"/>
  <c r="AF119" i="5" s="1"/>
  <c r="A119" i="5"/>
  <c r="AE119" i="5" s="1"/>
  <c r="AI118" i="5"/>
  <c r="AH118" i="5"/>
  <c r="L118" i="5"/>
  <c r="J118" i="5"/>
  <c r="C118" i="5"/>
  <c r="AF118" i="5" s="1"/>
  <c r="A118" i="5"/>
  <c r="AE118" i="5" s="1"/>
  <c r="AI117" i="5"/>
  <c r="AH117" i="5"/>
  <c r="L117" i="5"/>
  <c r="J117" i="5"/>
  <c r="C117" i="5"/>
  <c r="AF117" i="5" s="1"/>
  <c r="A117" i="5"/>
  <c r="AE117" i="5" s="1"/>
  <c r="AI116" i="5"/>
  <c r="AH116" i="5"/>
  <c r="L116" i="5"/>
  <c r="J116" i="5"/>
  <c r="C116" i="5"/>
  <c r="AF116" i="5" s="1"/>
  <c r="A116" i="5"/>
  <c r="AE116" i="5" s="1"/>
  <c r="AI115" i="5"/>
  <c r="AH115" i="5"/>
  <c r="L115" i="5"/>
  <c r="J115" i="5"/>
  <c r="C115" i="5"/>
  <c r="AF115" i="5" s="1"/>
  <c r="A115" i="5"/>
  <c r="AE115" i="5" s="1"/>
  <c r="AI114" i="5"/>
  <c r="AH114" i="5"/>
  <c r="L114" i="5"/>
  <c r="J114" i="5"/>
  <c r="C114" i="5"/>
  <c r="AF114" i="5" s="1"/>
  <c r="A114" i="5"/>
  <c r="AE114" i="5" s="1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AI112" i="5"/>
  <c r="AH112" i="5"/>
  <c r="L112" i="5"/>
  <c r="J112" i="5"/>
  <c r="AA112" i="5" s="1"/>
  <c r="C112" i="5"/>
  <c r="AF112" i="5" s="1"/>
  <c r="A112" i="5"/>
  <c r="AE112" i="5" s="1"/>
  <c r="AI111" i="5"/>
  <c r="AH111" i="5"/>
  <c r="L111" i="5"/>
  <c r="J111" i="5"/>
  <c r="AA111" i="5" s="1"/>
  <c r="C111" i="5"/>
  <c r="AF111" i="5" s="1"/>
  <c r="A111" i="5"/>
  <c r="AE111" i="5" s="1"/>
  <c r="AI110" i="5"/>
  <c r="AH110" i="5"/>
  <c r="L110" i="5"/>
  <c r="J110" i="5"/>
  <c r="AA110" i="5" s="1"/>
  <c r="C110" i="5"/>
  <c r="AF110" i="5" s="1"/>
  <c r="A110" i="5"/>
  <c r="AE110" i="5" s="1"/>
  <c r="AI109" i="5"/>
  <c r="AH109" i="5"/>
  <c r="L109" i="5"/>
  <c r="J109" i="5"/>
  <c r="AA109" i="5" s="1"/>
  <c r="C109" i="5"/>
  <c r="AF109" i="5" s="1"/>
  <c r="A109" i="5"/>
  <c r="AE109" i="5" s="1"/>
  <c r="AI108" i="5"/>
  <c r="AH108" i="5"/>
  <c r="L108" i="5"/>
  <c r="J108" i="5"/>
  <c r="AA108" i="5" s="1"/>
  <c r="C108" i="5"/>
  <c r="AF108" i="5" s="1"/>
  <c r="A108" i="5"/>
  <c r="AE108" i="5" s="1"/>
  <c r="AI107" i="5"/>
  <c r="AH107" i="5"/>
  <c r="L107" i="5"/>
  <c r="J107" i="5"/>
  <c r="AA107" i="5" s="1"/>
  <c r="C107" i="5"/>
  <c r="AF107" i="5" s="1"/>
  <c r="A107" i="5"/>
  <c r="AE107" i="5" s="1"/>
  <c r="AI106" i="5"/>
  <c r="AH106" i="5"/>
  <c r="L106" i="5"/>
  <c r="J106" i="5"/>
  <c r="AA106" i="5" s="1"/>
  <c r="C106" i="5"/>
  <c r="AF106" i="5" s="1"/>
  <c r="A106" i="5"/>
  <c r="AE106" i="5" s="1"/>
  <c r="AI105" i="5"/>
  <c r="AH105" i="5"/>
  <c r="L105" i="5"/>
  <c r="J105" i="5"/>
  <c r="AA105" i="5" s="1"/>
  <c r="C105" i="5"/>
  <c r="AF105" i="5" s="1"/>
  <c r="A105" i="5"/>
  <c r="AE105" i="5" s="1"/>
  <c r="AI104" i="5"/>
  <c r="AH104" i="5"/>
  <c r="L104" i="5"/>
  <c r="J104" i="5"/>
  <c r="AA104" i="5" s="1"/>
  <c r="C104" i="5"/>
  <c r="AF104" i="5" s="1"/>
  <c r="A104" i="5"/>
  <c r="AE104" i="5" s="1"/>
  <c r="AI103" i="5"/>
  <c r="AH103" i="5"/>
  <c r="L103" i="5"/>
  <c r="J103" i="5"/>
  <c r="AA103" i="5" s="1"/>
  <c r="C103" i="5"/>
  <c r="AF103" i="5" s="1"/>
  <c r="A103" i="5"/>
  <c r="AE103" i="5" s="1"/>
  <c r="AI102" i="5"/>
  <c r="AH102" i="5"/>
  <c r="L102" i="5"/>
  <c r="J102" i="5"/>
  <c r="AA102" i="5" s="1"/>
  <c r="C102" i="5"/>
  <c r="AF102" i="5" s="1"/>
  <c r="A102" i="5"/>
  <c r="AE102" i="5" s="1"/>
  <c r="AI101" i="5"/>
  <c r="AH101" i="5"/>
  <c r="L101" i="5"/>
  <c r="J101" i="5"/>
  <c r="AA101" i="5" s="1"/>
  <c r="C101" i="5"/>
  <c r="AF101" i="5" s="1"/>
  <c r="A101" i="5"/>
  <c r="AE101" i="5" s="1"/>
  <c r="AI100" i="5"/>
  <c r="AH100" i="5"/>
  <c r="L100" i="5"/>
  <c r="J100" i="5"/>
  <c r="AA100" i="5" s="1"/>
  <c r="C100" i="5"/>
  <c r="AF100" i="5" s="1"/>
  <c r="A100" i="5"/>
  <c r="AE100" i="5" s="1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E99" i="5"/>
  <c r="AD99" i="5"/>
  <c r="AC99" i="5"/>
  <c r="AB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AI98" i="5"/>
  <c r="AH98" i="5"/>
  <c r="L98" i="5"/>
  <c r="J98" i="5"/>
  <c r="C98" i="5"/>
  <c r="AF98" i="5" s="1"/>
  <c r="A98" i="5"/>
  <c r="AE98" i="5" s="1"/>
  <c r="AI97" i="5"/>
  <c r="AH97" i="5"/>
  <c r="L97" i="5"/>
  <c r="J97" i="5"/>
  <c r="C97" i="5"/>
  <c r="AF97" i="5" s="1"/>
  <c r="A97" i="5"/>
  <c r="AE97" i="5" s="1"/>
  <c r="AI96" i="5"/>
  <c r="AH96" i="5"/>
  <c r="L96" i="5"/>
  <c r="J96" i="5"/>
  <c r="C96" i="5"/>
  <c r="AF96" i="5" s="1"/>
  <c r="A96" i="5"/>
  <c r="AE96" i="5" s="1"/>
  <c r="AI95" i="5"/>
  <c r="AH95" i="5"/>
  <c r="L95" i="5"/>
  <c r="J95" i="5"/>
  <c r="C95" i="5"/>
  <c r="AF95" i="5" s="1"/>
  <c r="A95" i="5"/>
  <c r="AE95" i="5" s="1"/>
  <c r="AI94" i="5"/>
  <c r="AH94" i="5"/>
  <c r="L94" i="5"/>
  <c r="J94" i="5"/>
  <c r="C94" i="5"/>
  <c r="AF94" i="5" s="1"/>
  <c r="A94" i="5"/>
  <c r="AE94" i="5" s="1"/>
  <c r="AI93" i="5"/>
  <c r="AH93" i="5"/>
  <c r="L93" i="5"/>
  <c r="J93" i="5"/>
  <c r="C93" i="5"/>
  <c r="AF93" i="5" s="1"/>
  <c r="A93" i="5"/>
  <c r="AE93" i="5" s="1"/>
  <c r="AI92" i="5"/>
  <c r="AH92" i="5"/>
  <c r="L92" i="5"/>
  <c r="J92" i="5"/>
  <c r="C92" i="5"/>
  <c r="AF92" i="5" s="1"/>
  <c r="A92" i="5"/>
  <c r="AE92" i="5" s="1"/>
  <c r="AI91" i="5"/>
  <c r="AH91" i="5"/>
  <c r="L91" i="5"/>
  <c r="J91" i="5"/>
  <c r="C91" i="5"/>
  <c r="AF91" i="5" s="1"/>
  <c r="A91" i="5"/>
  <c r="AE91" i="5" s="1"/>
  <c r="AI90" i="5"/>
  <c r="AH90" i="5"/>
  <c r="L90" i="5"/>
  <c r="J90" i="5"/>
  <c r="C90" i="5"/>
  <c r="AF90" i="5" s="1"/>
  <c r="A90" i="5"/>
  <c r="AE90" i="5" s="1"/>
  <c r="AI89" i="5"/>
  <c r="AH89" i="5"/>
  <c r="L89" i="5"/>
  <c r="J89" i="5"/>
  <c r="C89" i="5"/>
  <c r="AF89" i="5" s="1"/>
  <c r="A89" i="5"/>
  <c r="AE89" i="5" s="1"/>
  <c r="AI88" i="5"/>
  <c r="AH88" i="5"/>
  <c r="L88" i="5"/>
  <c r="J88" i="5"/>
  <c r="C88" i="5"/>
  <c r="AF88" i="5" s="1"/>
  <c r="A88" i="5"/>
  <c r="AE88" i="5" s="1"/>
  <c r="AI87" i="5"/>
  <c r="AH87" i="5"/>
  <c r="L87" i="5"/>
  <c r="J87" i="5"/>
  <c r="C87" i="5"/>
  <c r="AF87" i="5" s="1"/>
  <c r="A87" i="5"/>
  <c r="AE87" i="5" s="1"/>
  <c r="AI86" i="5"/>
  <c r="AH86" i="5"/>
  <c r="L86" i="5"/>
  <c r="J86" i="5"/>
  <c r="C86" i="5"/>
  <c r="AF86" i="5" s="1"/>
  <c r="A86" i="5"/>
  <c r="AE86" i="5" s="1"/>
  <c r="AI85" i="5"/>
  <c r="AH85" i="5"/>
  <c r="L85" i="5"/>
  <c r="J85" i="5"/>
  <c r="C85" i="5"/>
  <c r="AF85" i="5" s="1"/>
  <c r="A85" i="5"/>
  <c r="AE85" i="5" s="1"/>
  <c r="AI84" i="5"/>
  <c r="AH84" i="5"/>
  <c r="L84" i="5"/>
  <c r="J84" i="5"/>
  <c r="C84" i="5"/>
  <c r="AF84" i="5" s="1"/>
  <c r="A84" i="5"/>
  <c r="AE84" i="5" s="1"/>
  <c r="AI83" i="5"/>
  <c r="AH83" i="5"/>
  <c r="L83" i="5"/>
  <c r="J83" i="5"/>
  <c r="C83" i="5"/>
  <c r="AF83" i="5" s="1"/>
  <c r="A83" i="5"/>
  <c r="AE83" i="5" s="1"/>
  <c r="AI82" i="5"/>
  <c r="AH82" i="5"/>
  <c r="L82" i="5"/>
  <c r="J82" i="5"/>
  <c r="C82" i="5"/>
  <c r="AF82" i="5" s="1"/>
  <c r="A82" i="5"/>
  <c r="AE82" i="5" s="1"/>
  <c r="AI81" i="5"/>
  <c r="AH81" i="5"/>
  <c r="L81" i="5"/>
  <c r="J81" i="5"/>
  <c r="C81" i="5"/>
  <c r="AF81" i="5" s="1"/>
  <c r="A81" i="5"/>
  <c r="AE81" i="5" s="1"/>
  <c r="AI80" i="5"/>
  <c r="AH80" i="5"/>
  <c r="L80" i="5"/>
  <c r="J80" i="5"/>
  <c r="C80" i="5"/>
  <c r="AF80" i="5" s="1"/>
  <c r="A80" i="5"/>
  <c r="AE80" i="5" s="1"/>
  <c r="AI79" i="5"/>
  <c r="AH79" i="5"/>
  <c r="L79" i="5"/>
  <c r="J79" i="5"/>
  <c r="C79" i="5"/>
  <c r="AF79" i="5" s="1"/>
  <c r="A79" i="5"/>
  <c r="AE79" i="5" s="1"/>
  <c r="AI78" i="5"/>
  <c r="AH78" i="5"/>
  <c r="L78" i="5"/>
  <c r="J78" i="5"/>
  <c r="C78" i="5"/>
  <c r="AF78" i="5" s="1"/>
  <c r="A78" i="5"/>
  <c r="AE78" i="5" s="1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AI76" i="5"/>
  <c r="AH76" i="5"/>
  <c r="L76" i="5"/>
  <c r="J76" i="5"/>
  <c r="AA76" i="5" s="1"/>
  <c r="C76" i="5"/>
  <c r="AF76" i="5" s="1"/>
  <c r="A76" i="5"/>
  <c r="AE76" i="5" s="1"/>
  <c r="AI75" i="5"/>
  <c r="AH75" i="5"/>
  <c r="L75" i="5"/>
  <c r="J75" i="5"/>
  <c r="AA75" i="5" s="1"/>
  <c r="C75" i="5"/>
  <c r="AF75" i="5" s="1"/>
  <c r="A75" i="5"/>
  <c r="AE75" i="5" s="1"/>
  <c r="AI74" i="5"/>
  <c r="AH74" i="5"/>
  <c r="L74" i="5"/>
  <c r="J74" i="5"/>
  <c r="AA74" i="5" s="1"/>
  <c r="C74" i="5"/>
  <c r="AF74" i="5" s="1"/>
  <c r="A74" i="5"/>
  <c r="AE74" i="5" s="1"/>
  <c r="AI73" i="5"/>
  <c r="AH73" i="5"/>
  <c r="L73" i="5"/>
  <c r="J73" i="5"/>
  <c r="AA73" i="5" s="1"/>
  <c r="C73" i="5"/>
  <c r="AF73" i="5" s="1"/>
  <c r="A73" i="5"/>
  <c r="AE73" i="5" s="1"/>
  <c r="AI72" i="5"/>
  <c r="AH72" i="5"/>
  <c r="L72" i="5"/>
  <c r="J72" i="5"/>
  <c r="AA72" i="5" s="1"/>
  <c r="C72" i="5"/>
  <c r="AF72" i="5" s="1"/>
  <c r="A72" i="5"/>
  <c r="AE72" i="5" s="1"/>
  <c r="AI71" i="5"/>
  <c r="AH71" i="5"/>
  <c r="L71" i="5"/>
  <c r="J71" i="5"/>
  <c r="AA71" i="5" s="1"/>
  <c r="C71" i="5"/>
  <c r="AF71" i="5" s="1"/>
  <c r="A71" i="5"/>
  <c r="AE71" i="5" s="1"/>
  <c r="AI70" i="5"/>
  <c r="AH70" i="5"/>
  <c r="L70" i="5"/>
  <c r="J70" i="5"/>
  <c r="AA70" i="5" s="1"/>
  <c r="C70" i="5"/>
  <c r="AF70" i="5" s="1"/>
  <c r="A70" i="5"/>
  <c r="AE70" i="5" s="1"/>
  <c r="AI69" i="5"/>
  <c r="AH69" i="5"/>
  <c r="L69" i="5"/>
  <c r="J69" i="5"/>
  <c r="AA69" i="5" s="1"/>
  <c r="C69" i="5"/>
  <c r="AF69" i="5" s="1"/>
  <c r="A69" i="5"/>
  <c r="AE69" i="5" s="1"/>
  <c r="AI68" i="5"/>
  <c r="AH68" i="5"/>
  <c r="L68" i="5"/>
  <c r="J68" i="5"/>
  <c r="AA68" i="5" s="1"/>
  <c r="C68" i="5"/>
  <c r="AF68" i="5" s="1"/>
  <c r="A68" i="5"/>
  <c r="AE68" i="5" s="1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E67" i="5"/>
  <c r="AD67" i="5"/>
  <c r="AC67" i="5"/>
  <c r="AB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6" i="5"/>
  <c r="J66" i="5"/>
  <c r="AA66" i="5" s="1"/>
  <c r="C66" i="5"/>
  <c r="AF66" i="5" s="1"/>
  <c r="A66" i="5"/>
  <c r="AE66" i="5" s="1"/>
  <c r="L65" i="5"/>
  <c r="J65" i="5"/>
  <c r="AA65" i="5" s="1"/>
  <c r="C65" i="5"/>
  <c r="AF65" i="5" s="1"/>
  <c r="A65" i="5"/>
  <c r="AE65" i="5" s="1"/>
  <c r="L64" i="5"/>
  <c r="J64" i="5"/>
  <c r="AA64" i="5" s="1"/>
  <c r="C64" i="5"/>
  <c r="AF64" i="5" s="1"/>
  <c r="A64" i="5"/>
  <c r="AE64" i="5" s="1"/>
  <c r="L63" i="5"/>
  <c r="J63" i="5"/>
  <c r="C63" i="5"/>
  <c r="AF63" i="5" s="1"/>
  <c r="A63" i="5"/>
  <c r="AE63" i="5" s="1"/>
  <c r="L62" i="5"/>
  <c r="J62" i="5"/>
  <c r="AA62" i="5" s="1"/>
  <c r="C62" i="5"/>
  <c r="AF62" i="5" s="1"/>
  <c r="A62" i="5"/>
  <c r="AE62" i="5" s="1"/>
  <c r="L61" i="5"/>
  <c r="J61" i="5"/>
  <c r="AA61" i="5" s="1"/>
  <c r="C61" i="5"/>
  <c r="AF61" i="5" s="1"/>
  <c r="A61" i="5"/>
  <c r="AE61" i="5" s="1"/>
  <c r="L60" i="5"/>
  <c r="J60" i="5"/>
  <c r="AA60" i="5" s="1"/>
  <c r="C60" i="5"/>
  <c r="AF60" i="5" s="1"/>
  <c r="A60" i="5"/>
  <c r="AE60" i="5" s="1"/>
  <c r="L59" i="5"/>
  <c r="J59" i="5"/>
  <c r="C59" i="5"/>
  <c r="AF59" i="5" s="1"/>
  <c r="A59" i="5"/>
  <c r="AE59" i="5" s="1"/>
  <c r="L58" i="5"/>
  <c r="J58" i="5"/>
  <c r="AA58" i="5" s="1"/>
  <c r="C58" i="5"/>
  <c r="AF58" i="5" s="1"/>
  <c r="A58" i="5"/>
  <c r="AE58" i="5" s="1"/>
  <c r="L57" i="5"/>
  <c r="J57" i="5"/>
  <c r="AA57" i="5" s="1"/>
  <c r="C57" i="5"/>
  <c r="AF57" i="5" s="1"/>
  <c r="A57" i="5"/>
  <c r="AE57" i="5" s="1"/>
  <c r="L56" i="5"/>
  <c r="J56" i="5"/>
  <c r="AA56" i="5" s="1"/>
  <c r="C56" i="5"/>
  <c r="AF56" i="5" s="1"/>
  <c r="A56" i="5"/>
  <c r="AE56" i="5" s="1"/>
  <c r="L55" i="5"/>
  <c r="J55" i="5"/>
  <c r="C55" i="5"/>
  <c r="AF55" i="5" s="1"/>
  <c r="A55" i="5"/>
  <c r="AE55" i="5" s="1"/>
  <c r="L54" i="5"/>
  <c r="J54" i="5"/>
  <c r="C54" i="5"/>
  <c r="AF54" i="5" s="1"/>
  <c r="A54" i="5"/>
  <c r="AE54" i="5" s="1"/>
  <c r="L53" i="5"/>
  <c r="J53" i="5"/>
  <c r="AA53" i="5" s="1"/>
  <c r="C53" i="5"/>
  <c r="AF53" i="5" s="1"/>
  <c r="A53" i="5"/>
  <c r="AE53" i="5" s="1"/>
  <c r="L52" i="5"/>
  <c r="J52" i="5"/>
  <c r="AA52" i="5" s="1"/>
  <c r="C52" i="5"/>
  <c r="AF52" i="5" s="1"/>
  <c r="A52" i="5"/>
  <c r="AE52" i="5" s="1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E51" i="5"/>
  <c r="AD51" i="5"/>
  <c r="AC51" i="5"/>
  <c r="AB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AI50" i="5"/>
  <c r="AH50" i="5"/>
  <c r="L50" i="5"/>
  <c r="J50" i="5"/>
  <c r="C50" i="5"/>
  <c r="AF50" i="5" s="1"/>
  <c r="A50" i="5"/>
  <c r="AE50" i="5" s="1"/>
  <c r="AI49" i="5"/>
  <c r="AH49" i="5"/>
  <c r="L49" i="5"/>
  <c r="J49" i="5"/>
  <c r="C49" i="5"/>
  <c r="AF49" i="5" s="1"/>
  <c r="A49" i="5"/>
  <c r="AE49" i="5" s="1"/>
  <c r="AI48" i="5"/>
  <c r="AH48" i="5"/>
  <c r="L48" i="5"/>
  <c r="J48" i="5"/>
  <c r="C48" i="5"/>
  <c r="AF48" i="5" s="1"/>
  <c r="A48" i="5"/>
  <c r="AE48" i="5" s="1"/>
  <c r="AI47" i="5"/>
  <c r="AH47" i="5"/>
  <c r="L47" i="5"/>
  <c r="J47" i="5"/>
  <c r="C47" i="5"/>
  <c r="AF47" i="5" s="1"/>
  <c r="A47" i="5"/>
  <c r="AE47" i="5" s="1"/>
  <c r="AI46" i="5"/>
  <c r="AH46" i="5"/>
  <c r="L46" i="5"/>
  <c r="J46" i="5"/>
  <c r="C46" i="5"/>
  <c r="AF46" i="5" s="1"/>
  <c r="A46" i="5"/>
  <c r="AE46" i="5" s="1"/>
  <c r="AI45" i="5"/>
  <c r="AH45" i="5"/>
  <c r="L45" i="5"/>
  <c r="J45" i="5"/>
  <c r="C45" i="5"/>
  <c r="AF45" i="5" s="1"/>
  <c r="A45" i="5"/>
  <c r="AE45" i="5" s="1"/>
  <c r="AI44" i="5"/>
  <c r="AH44" i="5"/>
  <c r="L44" i="5"/>
  <c r="J44" i="5"/>
  <c r="C44" i="5"/>
  <c r="AF44" i="5" s="1"/>
  <c r="A44" i="5"/>
  <c r="AE44" i="5" s="1"/>
  <c r="AI43" i="5"/>
  <c r="AH43" i="5"/>
  <c r="L43" i="5"/>
  <c r="J43" i="5"/>
  <c r="C43" i="5"/>
  <c r="AF43" i="5" s="1"/>
  <c r="A43" i="5"/>
  <c r="AE43" i="5" s="1"/>
  <c r="AI42" i="5"/>
  <c r="AH42" i="5"/>
  <c r="L42" i="5"/>
  <c r="J42" i="5"/>
  <c r="C42" i="5"/>
  <c r="AF42" i="5" s="1"/>
  <c r="A42" i="5"/>
  <c r="AE42" i="5" s="1"/>
  <c r="AI41" i="5"/>
  <c r="AH41" i="5"/>
  <c r="L41" i="5"/>
  <c r="J41" i="5"/>
  <c r="C41" i="5"/>
  <c r="AF41" i="5" s="1"/>
  <c r="A41" i="5"/>
  <c r="AE41" i="5" s="1"/>
  <c r="AI40" i="5"/>
  <c r="AH40" i="5"/>
  <c r="L40" i="5"/>
  <c r="J40" i="5"/>
  <c r="C40" i="5"/>
  <c r="AF40" i="5" s="1"/>
  <c r="A40" i="5"/>
  <c r="AE40" i="5" s="1"/>
  <c r="AI39" i="5"/>
  <c r="AH39" i="5"/>
  <c r="L39" i="5"/>
  <c r="J39" i="5"/>
  <c r="C39" i="5"/>
  <c r="AF39" i="5" s="1"/>
  <c r="A39" i="5"/>
  <c r="AE39" i="5" s="1"/>
  <c r="AI38" i="5"/>
  <c r="AH38" i="5"/>
  <c r="L38" i="5"/>
  <c r="J38" i="5"/>
  <c r="C38" i="5"/>
  <c r="AF38" i="5" s="1"/>
  <c r="A38" i="5"/>
  <c r="AE38" i="5" s="1"/>
  <c r="AI37" i="5"/>
  <c r="AH37" i="5"/>
  <c r="L37" i="5"/>
  <c r="J37" i="5"/>
  <c r="C37" i="5"/>
  <c r="AF37" i="5" s="1"/>
  <c r="A37" i="5"/>
  <c r="AE37" i="5" s="1"/>
  <c r="AI36" i="5"/>
  <c r="AH36" i="5"/>
  <c r="L36" i="5"/>
  <c r="J36" i="5"/>
  <c r="C36" i="5"/>
  <c r="AF36" i="5" s="1"/>
  <c r="A36" i="5"/>
  <c r="AE36" i="5" s="1"/>
  <c r="AI35" i="5"/>
  <c r="AH35" i="5"/>
  <c r="L35" i="5"/>
  <c r="J35" i="5"/>
  <c r="C35" i="5"/>
  <c r="AF35" i="5" s="1"/>
  <c r="A35" i="5"/>
  <c r="AE35" i="5" s="1"/>
  <c r="AI34" i="5"/>
  <c r="AH34" i="5"/>
  <c r="L34" i="5"/>
  <c r="J34" i="5"/>
  <c r="C34" i="5"/>
  <c r="AF34" i="5" s="1"/>
  <c r="A34" i="5"/>
  <c r="AE34" i="5" s="1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AI32" i="5"/>
  <c r="AH32" i="5"/>
  <c r="L32" i="5"/>
  <c r="J32" i="5"/>
  <c r="AA32" i="5" s="1"/>
  <c r="C32" i="5"/>
  <c r="AF32" i="5" s="1"/>
  <c r="A32" i="5"/>
  <c r="AE32" i="5" s="1"/>
  <c r="AI31" i="5"/>
  <c r="AH31" i="5"/>
  <c r="L31" i="5"/>
  <c r="J31" i="5"/>
  <c r="AA31" i="5" s="1"/>
  <c r="C31" i="5"/>
  <c r="AF31" i="5" s="1"/>
  <c r="A31" i="5"/>
  <c r="AE31" i="5" s="1"/>
  <c r="AI30" i="5"/>
  <c r="AH30" i="5"/>
  <c r="L30" i="5"/>
  <c r="J30" i="5"/>
  <c r="AA30" i="5" s="1"/>
  <c r="C30" i="5"/>
  <c r="AF30" i="5" s="1"/>
  <c r="A30" i="5"/>
  <c r="AE30" i="5" s="1"/>
  <c r="AI29" i="5"/>
  <c r="AH29" i="5"/>
  <c r="L29" i="5"/>
  <c r="J29" i="5"/>
  <c r="AA29" i="5" s="1"/>
  <c r="C29" i="5"/>
  <c r="AF29" i="5" s="1"/>
  <c r="A29" i="5"/>
  <c r="AE29" i="5" s="1"/>
  <c r="AI28" i="5"/>
  <c r="AH28" i="5"/>
  <c r="L28" i="5"/>
  <c r="J28" i="5"/>
  <c r="AA28" i="5" s="1"/>
  <c r="C28" i="5"/>
  <c r="AF28" i="5" s="1"/>
  <c r="A28" i="5"/>
  <c r="AE28" i="5" s="1"/>
  <c r="AI27" i="5"/>
  <c r="AH27" i="5"/>
  <c r="L27" i="5"/>
  <c r="J27" i="5"/>
  <c r="AA27" i="5" s="1"/>
  <c r="C27" i="5"/>
  <c r="AF27" i="5" s="1"/>
  <c r="A27" i="5"/>
  <c r="AE27" i="5" s="1"/>
  <c r="AI26" i="5"/>
  <c r="AH26" i="5"/>
  <c r="L26" i="5"/>
  <c r="J26" i="5"/>
  <c r="AA26" i="5" s="1"/>
  <c r="C26" i="5"/>
  <c r="AF26" i="5" s="1"/>
  <c r="A26" i="5"/>
  <c r="AE26" i="5" s="1"/>
  <c r="AI25" i="5"/>
  <c r="AH25" i="5"/>
  <c r="L25" i="5"/>
  <c r="J25" i="5"/>
  <c r="AA25" i="5" s="1"/>
  <c r="C25" i="5"/>
  <c r="AF25" i="5" s="1"/>
  <c r="A25" i="5"/>
  <c r="AE25" i="5" s="1"/>
  <c r="AI24" i="5"/>
  <c r="AH24" i="5"/>
  <c r="L24" i="5"/>
  <c r="J24" i="5"/>
  <c r="AA24" i="5" s="1"/>
  <c r="C24" i="5"/>
  <c r="AF24" i="5" s="1"/>
  <c r="A24" i="5"/>
  <c r="AE24" i="5" s="1"/>
  <c r="AI23" i="5"/>
  <c r="AH23" i="5"/>
  <c r="L23" i="5"/>
  <c r="J23" i="5"/>
  <c r="AA23" i="5" s="1"/>
  <c r="C23" i="5"/>
  <c r="AF23" i="5" s="1"/>
  <c r="A23" i="5"/>
  <c r="AE23" i="5" s="1"/>
  <c r="AI22" i="5"/>
  <c r="AH22" i="5"/>
  <c r="L22" i="5"/>
  <c r="J22" i="5"/>
  <c r="AA22" i="5" s="1"/>
  <c r="C22" i="5"/>
  <c r="AF22" i="5" s="1"/>
  <c r="A22" i="5"/>
  <c r="AE22" i="5" s="1"/>
  <c r="AI21" i="5"/>
  <c r="AH21" i="5"/>
  <c r="L21" i="5"/>
  <c r="J21" i="5"/>
  <c r="AA21" i="5" s="1"/>
  <c r="C21" i="5"/>
  <c r="AF21" i="5" s="1"/>
  <c r="A21" i="5"/>
  <c r="AE21" i="5" s="1"/>
  <c r="AI20" i="5"/>
  <c r="AH20" i="5"/>
  <c r="L20" i="5"/>
  <c r="J20" i="5"/>
  <c r="AA20" i="5" s="1"/>
  <c r="C20" i="5"/>
  <c r="AF20" i="5" s="1"/>
  <c r="A20" i="5"/>
  <c r="AE20" i="5" s="1"/>
  <c r="AI19" i="5"/>
  <c r="AH19" i="5"/>
  <c r="L19" i="5"/>
  <c r="J19" i="5"/>
  <c r="AA19" i="5" s="1"/>
  <c r="C19" i="5"/>
  <c r="AF19" i="5" s="1"/>
  <c r="A19" i="5"/>
  <c r="AE19" i="5" s="1"/>
  <c r="AI18" i="5"/>
  <c r="AH18" i="5"/>
  <c r="L18" i="5"/>
  <c r="J18" i="5"/>
  <c r="AA18" i="5" s="1"/>
  <c r="C18" i="5"/>
  <c r="AF18" i="5" s="1"/>
  <c r="A18" i="5"/>
  <c r="AE18" i="5" s="1"/>
  <c r="AI17" i="5"/>
  <c r="AH17" i="5"/>
  <c r="L17" i="5"/>
  <c r="J17" i="5"/>
  <c r="AA17" i="5" s="1"/>
  <c r="C17" i="5"/>
  <c r="AF17" i="5" s="1"/>
  <c r="A17" i="5"/>
  <c r="AE17" i="5" s="1"/>
  <c r="AI16" i="5"/>
  <c r="AH16" i="5"/>
  <c r="L16" i="5"/>
  <c r="J16" i="5"/>
  <c r="AA16" i="5" s="1"/>
  <c r="C16" i="5"/>
  <c r="AF16" i="5" s="1"/>
  <c r="A16" i="5"/>
  <c r="AE16" i="5" s="1"/>
  <c r="AI15" i="5"/>
  <c r="AH15" i="5"/>
  <c r="L15" i="5"/>
  <c r="J15" i="5"/>
  <c r="AA15" i="5" s="1"/>
  <c r="C15" i="5"/>
  <c r="AF15" i="5" s="1"/>
  <c r="A15" i="5"/>
  <c r="AE15" i="5" s="1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E14" i="5"/>
  <c r="AD14" i="5"/>
  <c r="AC14" i="5"/>
  <c r="AB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I14" i="5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139" i="5" s="1"/>
  <c r="I140" i="5" s="1"/>
  <c r="I141" i="5" s="1"/>
  <c r="I142" i="5" s="1"/>
  <c r="I143" i="5" s="1"/>
  <c r="I144" i="5" s="1"/>
  <c r="I145" i="5" s="1"/>
  <c r="I146" i="5" s="1"/>
  <c r="I147" i="5" s="1"/>
  <c r="I148" i="5" s="1"/>
  <c r="I149" i="5" s="1"/>
  <c r="I150" i="5" s="1"/>
  <c r="I151" i="5" s="1"/>
  <c r="I152" i="5" s="1"/>
  <c r="I153" i="5" s="1"/>
  <c r="I154" i="5" s="1"/>
  <c r="I155" i="5" s="1"/>
  <c r="I156" i="5" s="1"/>
  <c r="I157" i="5" s="1"/>
  <c r="I158" i="5" s="1"/>
  <c r="I159" i="5" s="1"/>
  <c r="I160" i="5" s="1"/>
  <c r="I161" i="5" s="1"/>
  <c r="I162" i="5" s="1"/>
  <c r="I163" i="5" s="1"/>
  <c r="I164" i="5" s="1"/>
  <c r="I165" i="5" s="1"/>
  <c r="I166" i="5" s="1"/>
  <c r="I167" i="5" s="1"/>
  <c r="I168" i="5" s="1"/>
  <c r="I169" i="5" s="1"/>
  <c r="I170" i="5" s="1"/>
  <c r="I171" i="5" s="1"/>
  <c r="I172" i="5" s="1"/>
  <c r="I173" i="5" s="1"/>
  <c r="I174" i="5" s="1"/>
  <c r="I175" i="5" s="1"/>
  <c r="I176" i="5" s="1"/>
  <c r="I177" i="5" s="1"/>
  <c r="I178" i="5" s="1"/>
  <c r="I179" i="5" s="1"/>
  <c r="I180" i="5" s="1"/>
  <c r="I181" i="5" s="1"/>
  <c r="I182" i="5" s="1"/>
  <c r="I183" i="5" s="1"/>
  <c r="I184" i="5" s="1"/>
  <c r="I185" i="5" s="1"/>
  <c r="I186" i="5" s="1"/>
  <c r="I187" i="5" s="1"/>
  <c r="I188" i="5" s="1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s="1"/>
  <c r="I205" i="5" s="1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I216" i="5" s="1"/>
  <c r="I217" i="5" s="1"/>
  <c r="I218" i="5" s="1"/>
  <c r="I219" i="5" s="1"/>
  <c r="I220" i="5" s="1"/>
  <c r="I221" i="5" s="1"/>
  <c r="I222" i="5" s="1"/>
  <c r="I223" i="5" s="1"/>
  <c r="I224" i="5" s="1"/>
  <c r="I225" i="5" s="1"/>
  <c r="I226" i="5" s="1"/>
  <c r="I227" i="5" s="1"/>
  <c r="I228" i="5" s="1"/>
  <c r="I229" i="5" s="1"/>
  <c r="I230" i="5" s="1"/>
  <c r="I231" i="5" s="1"/>
  <c r="I232" i="5" s="1"/>
  <c r="I233" i="5" s="1"/>
  <c r="I234" i="5" s="1"/>
  <c r="I235" i="5" s="1"/>
  <c r="I236" i="5" s="1"/>
  <c r="I237" i="5" s="1"/>
  <c r="I238" i="5" s="1"/>
  <c r="I239" i="5" s="1"/>
  <c r="I240" i="5" s="1"/>
  <c r="I241" i="5" s="1"/>
  <c r="I242" i="5" s="1"/>
  <c r="I243" i="5" s="1"/>
  <c r="I244" i="5" s="1"/>
  <c r="I245" i="5" s="1"/>
  <c r="I246" i="5" s="1"/>
  <c r="I247" i="5" s="1"/>
  <c r="I248" i="5" s="1"/>
  <c r="I249" i="5" s="1"/>
  <c r="I250" i="5" s="1"/>
  <c r="I251" i="5" s="1"/>
  <c r="I252" i="5" s="1"/>
  <c r="I253" i="5" s="1"/>
  <c r="I254" i="5" s="1"/>
  <c r="I255" i="5" s="1"/>
  <c r="I256" i="5" s="1"/>
  <c r="I257" i="5" s="1"/>
  <c r="I258" i="5" s="1"/>
  <c r="I259" i="5" s="1"/>
  <c r="I260" i="5" s="1"/>
  <c r="I261" i="5" s="1"/>
  <c r="I262" i="5" s="1"/>
  <c r="I263" i="5" s="1"/>
  <c r="I264" i="5" s="1"/>
  <c r="I265" i="5" s="1"/>
  <c r="I266" i="5" s="1"/>
  <c r="I267" i="5" s="1"/>
  <c r="I268" i="5" s="1"/>
  <c r="I269" i="5" s="1"/>
  <c r="I270" i="5" s="1"/>
  <c r="I271" i="5" s="1"/>
  <c r="I272" i="5" s="1"/>
  <c r="I273" i="5" s="1"/>
  <c r="I274" i="5" s="1"/>
  <c r="I275" i="5" s="1"/>
  <c r="I276" i="5" s="1"/>
  <c r="I277" i="5" s="1"/>
  <c r="I278" i="5" s="1"/>
  <c r="I279" i="5" s="1"/>
  <c r="I280" i="5" s="1"/>
  <c r="I281" i="5" s="1"/>
  <c r="I282" i="5" s="1"/>
  <c r="I283" i="5" s="1"/>
  <c r="I284" i="5" s="1"/>
  <c r="I285" i="5" s="1"/>
  <c r="I286" i="5" s="1"/>
  <c r="I287" i="5" s="1"/>
  <c r="I288" i="5" s="1"/>
  <c r="I289" i="5" s="1"/>
  <c r="I290" i="5" s="1"/>
  <c r="I291" i="5" s="1"/>
  <c r="I292" i="5" s="1"/>
  <c r="I293" i="5" s="1"/>
  <c r="I294" i="5" s="1"/>
  <c r="I295" i="5" s="1"/>
  <c r="I296" i="5" s="1"/>
  <c r="I297" i="5" s="1"/>
  <c r="I298" i="5" s="1"/>
  <c r="I299" i="5" s="1"/>
  <c r="I300" i="5" s="1"/>
  <c r="I301" i="5" s="1"/>
  <c r="I302" i="5" s="1"/>
  <c r="I303" i="5" s="1"/>
  <c r="I304" i="5" s="1"/>
  <c r="I305" i="5" s="1"/>
  <c r="I306" i="5" s="1"/>
  <c r="I307" i="5" s="1"/>
  <c r="I308" i="5" s="1"/>
  <c r="I309" i="5" s="1"/>
  <c r="I310" i="5" s="1"/>
  <c r="I311" i="5" s="1"/>
  <c r="I312" i="5" s="1"/>
  <c r="I313" i="5" s="1"/>
  <c r="I314" i="5" s="1"/>
  <c r="I315" i="5" s="1"/>
  <c r="I316" i="5" s="1"/>
  <c r="I317" i="5" s="1"/>
  <c r="I318" i="5" s="1"/>
  <c r="I319" i="5" s="1"/>
  <c r="I320" i="5" s="1"/>
  <c r="I321" i="5" s="1"/>
  <c r="I322" i="5" s="1"/>
  <c r="I323" i="5" s="1"/>
  <c r="I324" i="5" s="1"/>
  <c r="I325" i="5" s="1"/>
  <c r="I326" i="5" s="1"/>
  <c r="I327" i="5" s="1"/>
  <c r="I328" i="5" s="1"/>
  <c r="I329" i="5" s="1"/>
  <c r="I330" i="5" s="1"/>
  <c r="I331" i="5" s="1"/>
  <c r="I332" i="5" s="1"/>
  <c r="I333" i="5" s="1"/>
  <c r="I334" i="5" s="1"/>
  <c r="I335" i="5" s="1"/>
  <c r="I336" i="5" s="1"/>
  <c r="I337" i="5" s="1"/>
  <c r="I338" i="5" s="1"/>
  <c r="I339" i="5" s="1"/>
  <c r="I340" i="5" s="1"/>
  <c r="I341" i="5" s="1"/>
  <c r="I342" i="5" s="1"/>
  <c r="I343" i="5" s="1"/>
  <c r="I344" i="5" s="1"/>
  <c r="I345" i="5" s="1"/>
  <c r="I346" i="5" s="1"/>
  <c r="I347" i="5" s="1"/>
  <c r="I348" i="5" s="1"/>
  <c r="I349" i="5" s="1"/>
  <c r="I350" i="5" s="1"/>
  <c r="I351" i="5" s="1"/>
  <c r="I352" i="5" s="1"/>
  <c r="I353" i="5" s="1"/>
  <c r="I354" i="5" s="1"/>
  <c r="I355" i="5" s="1"/>
  <c r="I356" i="5" s="1"/>
  <c r="I357" i="5" s="1"/>
  <c r="I358" i="5" s="1"/>
  <c r="I359" i="5" s="1"/>
  <c r="I360" i="5" s="1"/>
  <c r="I361" i="5" s="1"/>
  <c r="I362" i="5" s="1"/>
  <c r="I363" i="5" s="1"/>
  <c r="I364" i="5" s="1"/>
  <c r="I365" i="5" s="1"/>
  <c r="I366" i="5" s="1"/>
  <c r="I367" i="5" s="1"/>
  <c r="I368" i="5" s="1"/>
  <c r="I369" i="5" s="1"/>
  <c r="I370" i="5" s="1"/>
  <c r="I371" i="5" s="1"/>
  <c r="I372" i="5" s="1"/>
  <c r="I373" i="5" s="1"/>
  <c r="I374" i="5" s="1"/>
  <c r="I375" i="5" s="1"/>
  <c r="I376" i="5" s="1"/>
  <c r="I377" i="5" s="1"/>
  <c r="I378" i="5" s="1"/>
  <c r="I379" i="5" s="1"/>
  <c r="I380" i="5" s="1"/>
  <c r="I381" i="5" s="1"/>
  <c r="I382" i="5" s="1"/>
  <c r="I383" i="5" s="1"/>
  <c r="I384" i="5" s="1"/>
  <c r="I385" i="5" s="1"/>
  <c r="I386" i="5" s="1"/>
  <c r="I387" i="5" s="1"/>
  <c r="I388" i="5" s="1"/>
  <c r="I389" i="5" s="1"/>
  <c r="I390" i="5" s="1"/>
  <c r="I391" i="5" s="1"/>
  <c r="I392" i="5" s="1"/>
  <c r="I393" i="5" s="1"/>
  <c r="I394" i="5" s="1"/>
  <c r="I395" i="5" s="1"/>
  <c r="I396" i="5" s="1"/>
  <c r="I397" i="5" s="1"/>
  <c r="I398" i="5" s="1"/>
  <c r="I399" i="5" s="1"/>
  <c r="I400" i="5" s="1"/>
  <c r="I401" i="5" s="1"/>
  <c r="I402" i="5" s="1"/>
  <c r="I403" i="5" s="1"/>
  <c r="I404" i="5" s="1"/>
  <c r="I405" i="5" s="1"/>
  <c r="I406" i="5" s="1"/>
  <c r="I407" i="5" s="1"/>
  <c r="I408" i="5" s="1"/>
  <c r="I409" i="5" s="1"/>
  <c r="I410" i="5" s="1"/>
  <c r="I411" i="5" s="1"/>
  <c r="I412" i="5" s="1"/>
  <c r="I413" i="5" s="1"/>
  <c r="I414" i="5" s="1"/>
  <c r="I415" i="5" s="1"/>
  <c r="I416" i="5" s="1"/>
  <c r="I417" i="5" s="1"/>
  <c r="I418" i="5" s="1"/>
  <c r="I419" i="5" s="1"/>
  <c r="I420" i="5" s="1"/>
  <c r="I421" i="5" s="1"/>
  <c r="I422" i="5" s="1"/>
  <c r="I423" i="5" s="1"/>
  <c r="I424" i="5" s="1"/>
  <c r="I425" i="5" s="1"/>
  <c r="I426" i="5" s="1"/>
  <c r="I427" i="5" s="1"/>
  <c r="I428" i="5" s="1"/>
  <c r="I429" i="5" s="1"/>
  <c r="I430" i="5" s="1"/>
  <c r="I431" i="5" s="1"/>
  <c r="I432" i="5" s="1"/>
  <c r="I433" i="5" s="1"/>
  <c r="I434" i="5" s="1"/>
  <c r="I435" i="5" s="1"/>
  <c r="I436" i="5" s="1"/>
  <c r="I437" i="5" s="1"/>
  <c r="I438" i="5" s="1"/>
  <c r="I439" i="5" s="1"/>
  <c r="I440" i="5" s="1"/>
  <c r="I441" i="5" s="1"/>
  <c r="I442" i="5" s="1"/>
  <c r="I443" i="5" s="1"/>
  <c r="I444" i="5" s="1"/>
  <c r="I445" i="5" s="1"/>
  <c r="I446" i="5" s="1"/>
  <c r="I447" i="5" s="1"/>
  <c r="I448" i="5" s="1"/>
  <c r="I449" i="5" s="1"/>
  <c r="I450" i="5" s="1"/>
  <c r="I451" i="5" s="1"/>
  <c r="I452" i="5" s="1"/>
  <c r="I453" i="5" s="1"/>
  <c r="I454" i="5" s="1"/>
  <c r="I455" i="5" s="1"/>
  <c r="I456" i="5" s="1"/>
  <c r="I457" i="5" s="1"/>
  <c r="I458" i="5" s="1"/>
  <c r="I459" i="5" s="1"/>
  <c r="I460" i="5" s="1"/>
  <c r="I461" i="5" s="1"/>
  <c r="I462" i="5" s="1"/>
  <c r="I463" i="5" s="1"/>
  <c r="I464" i="5" s="1"/>
  <c r="I465" i="5" s="1"/>
  <c r="I466" i="5" s="1"/>
  <c r="I467" i="5" s="1"/>
  <c r="I468" i="5" s="1"/>
  <c r="I469" i="5" s="1"/>
  <c r="I470" i="5" s="1"/>
  <c r="I471" i="5" s="1"/>
  <c r="I472" i="5" s="1"/>
  <c r="I473" i="5" s="1"/>
  <c r="I474" i="5" s="1"/>
  <c r="I475" i="5" s="1"/>
  <c r="I476" i="5" s="1"/>
  <c r="I477" i="5" s="1"/>
  <c r="I478" i="5" s="1"/>
  <c r="I479" i="5" s="1"/>
  <c r="I480" i="5" s="1"/>
  <c r="I481" i="5" s="1"/>
  <c r="I482" i="5" s="1"/>
  <c r="I483" i="5" s="1"/>
  <c r="I484" i="5" s="1"/>
  <c r="I485" i="5" s="1"/>
  <c r="I486" i="5" s="1"/>
  <c r="I487" i="5" s="1"/>
  <c r="I488" i="5" s="1"/>
  <c r="I489" i="5" s="1"/>
  <c r="I490" i="5" s="1"/>
  <c r="I491" i="5" s="1"/>
  <c r="I492" i="5" s="1"/>
  <c r="I493" i="5" s="1"/>
  <c r="I494" i="5" s="1"/>
  <c r="I495" i="5" s="1"/>
  <c r="I496" i="5" s="1"/>
  <c r="I497" i="5" s="1"/>
  <c r="I498" i="5" s="1"/>
  <c r="I499" i="5" s="1"/>
  <c r="I500" i="5" s="1"/>
  <c r="I501" i="5" s="1"/>
  <c r="I502" i="5" s="1"/>
  <c r="I503" i="5" s="1"/>
  <c r="I504" i="5" s="1"/>
  <c r="I505" i="5" s="1"/>
  <c r="I506" i="5" s="1"/>
  <c r="I507" i="5" s="1"/>
  <c r="I508" i="5" s="1"/>
  <c r="I509" i="5" s="1"/>
  <c r="I510" i="5" s="1"/>
  <c r="I511" i="5" s="1"/>
  <c r="I512" i="5" s="1"/>
  <c r="I513" i="5" s="1"/>
  <c r="I514" i="5" s="1"/>
  <c r="I515" i="5" s="1"/>
  <c r="I516" i="5" s="1"/>
  <c r="I517" i="5" s="1"/>
  <c r="I518" i="5" s="1"/>
  <c r="I519" i="5" s="1"/>
  <c r="I520" i="5" s="1"/>
  <c r="I521" i="5" s="1"/>
  <c r="I522" i="5" s="1"/>
  <c r="I523" i="5" s="1"/>
  <c r="I524" i="5" s="1"/>
  <c r="I525" i="5" s="1"/>
  <c r="I526" i="5" s="1"/>
  <c r="I527" i="5" s="1"/>
  <c r="I528" i="5" s="1"/>
  <c r="I529" i="5" s="1"/>
  <c r="I530" i="5" s="1"/>
  <c r="I531" i="5" s="1"/>
  <c r="I532" i="5" s="1"/>
  <c r="I533" i="5" s="1"/>
  <c r="I534" i="5" s="1"/>
  <c r="I535" i="5" s="1"/>
  <c r="I536" i="5" s="1"/>
  <c r="I537" i="5" s="1"/>
  <c r="I538" i="5" s="1"/>
  <c r="I539" i="5" s="1"/>
  <c r="I540" i="5" s="1"/>
  <c r="I541" i="5" s="1"/>
  <c r="I542" i="5" s="1"/>
  <c r="I543" i="5" s="1"/>
  <c r="I544" i="5" s="1"/>
  <c r="I545" i="5" s="1"/>
  <c r="I546" i="5" s="1"/>
  <c r="I547" i="5" s="1"/>
  <c r="I548" i="5" s="1"/>
  <c r="I549" i="5" s="1"/>
  <c r="I550" i="5" s="1"/>
  <c r="I551" i="5" s="1"/>
  <c r="I552" i="5" s="1"/>
  <c r="I553" i="5" s="1"/>
  <c r="I554" i="5" s="1"/>
  <c r="I555" i="5" s="1"/>
  <c r="I556" i="5" s="1"/>
  <c r="I557" i="5" s="1"/>
  <c r="I558" i="5" s="1"/>
  <c r="I559" i="5" s="1"/>
  <c r="I560" i="5" s="1"/>
  <c r="I561" i="5" s="1"/>
  <c r="I562" i="5" s="1"/>
  <c r="I563" i="5" s="1"/>
  <c r="I564" i="5" s="1"/>
  <c r="I565" i="5" s="1"/>
  <c r="I566" i="5" s="1"/>
  <c r="I567" i="5" s="1"/>
  <c r="I568" i="5" s="1"/>
  <c r="I569" i="5" s="1"/>
  <c r="I570" i="5" s="1"/>
  <c r="I571" i="5" s="1"/>
  <c r="I572" i="5" s="1"/>
  <c r="I573" i="5" s="1"/>
  <c r="I574" i="5" s="1"/>
  <c r="I575" i="5" s="1"/>
  <c r="I576" i="5" s="1"/>
  <c r="I577" i="5" s="1"/>
  <c r="I578" i="5" s="1"/>
  <c r="I579" i="5" s="1"/>
  <c r="I580" i="5" s="1"/>
  <c r="I581" i="5" s="1"/>
  <c r="I582" i="5" s="1"/>
  <c r="I583" i="5" s="1"/>
  <c r="I584" i="5" s="1"/>
  <c r="I585" i="5" s="1"/>
  <c r="I586" i="5" s="1"/>
  <c r="I587" i="5" s="1"/>
  <c r="I588" i="5" s="1"/>
  <c r="I589" i="5" s="1"/>
  <c r="I590" i="5" s="1"/>
  <c r="I591" i="5" s="1"/>
  <c r="I592" i="5" s="1"/>
  <c r="I593" i="5" s="1"/>
  <c r="I594" i="5" s="1"/>
  <c r="I595" i="5" s="1"/>
  <c r="I596" i="5" s="1"/>
  <c r="I597" i="5" s="1"/>
  <c r="I598" i="5" s="1"/>
  <c r="I599" i="5" s="1"/>
  <c r="I600" i="5" s="1"/>
  <c r="I601" i="5" s="1"/>
  <c r="I602" i="5" s="1"/>
  <c r="I603" i="5" s="1"/>
  <c r="I604" i="5" s="1"/>
  <c r="I605" i="5" s="1"/>
  <c r="I606" i="5" s="1"/>
  <c r="I607" i="5" s="1"/>
  <c r="I608" i="5" s="1"/>
  <c r="I609" i="5" s="1"/>
  <c r="I610" i="5" s="1"/>
  <c r="I611" i="5" s="1"/>
  <c r="I612" i="5" s="1"/>
  <c r="I613" i="5" s="1"/>
  <c r="I614" i="5" s="1"/>
  <c r="I615" i="5" s="1"/>
  <c r="I616" i="5" s="1"/>
  <c r="I617" i="5" s="1"/>
  <c r="I618" i="5" s="1"/>
  <c r="I619" i="5" s="1"/>
  <c r="I620" i="5" s="1"/>
  <c r="I621" i="5" s="1"/>
  <c r="I622" i="5" s="1"/>
  <c r="I623" i="5" s="1"/>
  <c r="I624" i="5" s="1"/>
  <c r="I625" i="5" s="1"/>
  <c r="I626" i="5" s="1"/>
  <c r="I627" i="5" s="1"/>
  <c r="I628" i="5" s="1"/>
  <c r="I629" i="5" s="1"/>
  <c r="I630" i="5" s="1"/>
  <c r="I631" i="5" s="1"/>
  <c r="I632" i="5" s="1"/>
  <c r="I633" i="5" s="1"/>
  <c r="I634" i="5" s="1"/>
  <c r="I635" i="5" s="1"/>
  <c r="I636" i="5" s="1"/>
  <c r="I637" i="5" s="1"/>
  <c r="I638" i="5" s="1"/>
  <c r="I639" i="5" s="1"/>
  <c r="I640" i="5" s="1"/>
  <c r="I641" i="5" s="1"/>
  <c r="I642" i="5" s="1"/>
  <c r="I643" i="5" s="1"/>
  <c r="I644" i="5" s="1"/>
  <c r="I645" i="5" s="1"/>
  <c r="I646" i="5" s="1"/>
  <c r="I647" i="5" s="1"/>
  <c r="I648" i="5" s="1"/>
  <c r="I649" i="5" s="1"/>
  <c r="I650" i="5" s="1"/>
  <c r="I651" i="5" s="1"/>
  <c r="I652" i="5" s="1"/>
  <c r="I653" i="5" s="1"/>
  <c r="I654" i="5" s="1"/>
  <c r="I655" i="5" s="1"/>
  <c r="I656" i="5" s="1"/>
  <c r="I657" i="5" s="1"/>
  <c r="I658" i="5" s="1"/>
  <c r="I659" i="5" s="1"/>
  <c r="I660" i="5" s="1"/>
  <c r="I661" i="5" s="1"/>
  <c r="I662" i="5" s="1"/>
  <c r="I663" i="5" s="1"/>
  <c r="I664" i="5" s="1"/>
  <c r="I665" i="5" s="1"/>
  <c r="I666" i="5" s="1"/>
  <c r="I667" i="5" s="1"/>
  <c r="I668" i="5" s="1"/>
  <c r="I669" i="5" s="1"/>
  <c r="I670" i="5" s="1"/>
  <c r="I671" i="5" s="1"/>
  <c r="I672" i="5" s="1"/>
  <c r="I673" i="5" s="1"/>
  <c r="I674" i="5" s="1"/>
  <c r="I675" i="5" s="1"/>
  <c r="I676" i="5" s="1"/>
  <c r="I677" i="5" s="1"/>
  <c r="I678" i="5" s="1"/>
  <c r="I679" i="5" s="1"/>
  <c r="I680" i="5" s="1"/>
  <c r="I681" i="5" s="1"/>
  <c r="I682" i="5" s="1"/>
  <c r="I683" i="5" s="1"/>
  <c r="I684" i="5" s="1"/>
  <c r="I685" i="5" s="1"/>
  <c r="I686" i="5" s="1"/>
  <c r="I687" i="5" s="1"/>
  <c r="I688" i="5" s="1"/>
  <c r="I689" i="5" s="1"/>
  <c r="I690" i="5" s="1"/>
  <c r="I691" i="5" s="1"/>
  <c r="I692" i="5" s="1"/>
  <c r="I693" i="5" s="1"/>
  <c r="I694" i="5" s="1"/>
  <c r="I695" i="5" s="1"/>
  <c r="I696" i="5" s="1"/>
  <c r="I697" i="5" s="1"/>
  <c r="I698" i="5" s="1"/>
  <c r="I699" i="5" s="1"/>
  <c r="I700" i="5" s="1"/>
  <c r="I701" i="5" s="1"/>
  <c r="I702" i="5" s="1"/>
  <c r="I703" i="5" s="1"/>
  <c r="I704" i="5" s="1"/>
  <c r="I705" i="5" s="1"/>
  <c r="I706" i="5" s="1"/>
  <c r="I707" i="5" s="1"/>
  <c r="I708" i="5" s="1"/>
  <c r="I709" i="5" s="1"/>
  <c r="I710" i="5" s="1"/>
  <c r="I711" i="5" s="1"/>
  <c r="I712" i="5" s="1"/>
  <c r="I713" i="5" s="1"/>
  <c r="I714" i="5" s="1"/>
  <c r="I715" i="5" s="1"/>
  <c r="I716" i="5" s="1"/>
  <c r="I717" i="5" s="1"/>
  <c r="I718" i="5" s="1"/>
  <c r="I719" i="5" s="1"/>
  <c r="I720" i="5" s="1"/>
  <c r="I721" i="5" s="1"/>
  <c r="I722" i="5" s="1"/>
  <c r="I723" i="5" s="1"/>
  <c r="I724" i="5" s="1"/>
  <c r="I725" i="5" s="1"/>
  <c r="I726" i="5" s="1"/>
  <c r="I727" i="5" s="1"/>
  <c r="I728" i="5" s="1"/>
  <c r="I729" i="5" s="1"/>
  <c r="I730" i="5" s="1"/>
  <c r="I731" i="5" s="1"/>
  <c r="I732" i="5" s="1"/>
  <c r="I733" i="5" s="1"/>
  <c r="I734" i="5" s="1"/>
  <c r="I735" i="5" s="1"/>
  <c r="I736" i="5" s="1"/>
  <c r="I737" i="5" s="1"/>
  <c r="I738" i="5" s="1"/>
  <c r="I739" i="5" s="1"/>
  <c r="I740" i="5" s="1"/>
  <c r="I741" i="5" s="1"/>
  <c r="I742" i="5" s="1"/>
  <c r="I743" i="5" s="1"/>
  <c r="I744" i="5" s="1"/>
  <c r="I745" i="5" s="1"/>
  <c r="I746" i="5" s="1"/>
  <c r="I747" i="5" s="1"/>
  <c r="I748" i="5" s="1"/>
  <c r="I749" i="5" s="1"/>
  <c r="I750" i="5" s="1"/>
  <c r="I751" i="5" s="1"/>
  <c r="I752" i="5" s="1"/>
  <c r="I753" i="5" s="1"/>
  <c r="I754" i="5" s="1"/>
  <c r="I755" i="5" s="1"/>
  <c r="I756" i="5" s="1"/>
  <c r="I757" i="5" s="1"/>
  <c r="I758" i="5" s="1"/>
  <c r="I759" i="5" s="1"/>
  <c r="I760" i="5" s="1"/>
  <c r="I761" i="5" s="1"/>
  <c r="I762" i="5" s="1"/>
  <c r="I763" i="5" s="1"/>
  <c r="I764" i="5" s="1"/>
  <c r="I765" i="5" s="1"/>
  <c r="I766" i="5" s="1"/>
  <c r="I767" i="5" s="1"/>
  <c r="I768" i="5" s="1"/>
  <c r="I769" i="5" s="1"/>
  <c r="I770" i="5" s="1"/>
  <c r="I771" i="5" s="1"/>
  <c r="I772" i="5" s="1"/>
  <c r="I773" i="5" s="1"/>
  <c r="I774" i="5" s="1"/>
  <c r="I775" i="5" s="1"/>
  <c r="I776" i="5" s="1"/>
  <c r="I777" i="5" s="1"/>
  <c r="I778" i="5" s="1"/>
  <c r="I779" i="5" s="1"/>
  <c r="I780" i="5" s="1"/>
  <c r="I781" i="5" s="1"/>
  <c r="I782" i="5" s="1"/>
  <c r="I783" i="5" s="1"/>
  <c r="I784" i="5" s="1"/>
  <c r="I785" i="5" s="1"/>
  <c r="I786" i="5" s="1"/>
  <c r="I787" i="5" s="1"/>
  <c r="I788" i="5" s="1"/>
  <c r="I789" i="5" s="1"/>
  <c r="I790" i="5" s="1"/>
  <c r="I791" i="5" s="1"/>
  <c r="I792" i="5" s="1"/>
  <c r="I793" i="5" s="1"/>
  <c r="I794" i="5" s="1"/>
  <c r="I795" i="5" s="1"/>
  <c r="I796" i="5" s="1"/>
  <c r="I797" i="5" s="1"/>
  <c r="I798" i="5" s="1"/>
  <c r="I799" i="5" s="1"/>
  <c r="I800" i="5" s="1"/>
  <c r="I801" i="5" s="1"/>
  <c r="I802" i="5" s="1"/>
  <c r="I803" i="5" s="1"/>
  <c r="I804" i="5" s="1"/>
  <c r="I805" i="5" s="1"/>
  <c r="I806" i="5" s="1"/>
  <c r="I807" i="5" s="1"/>
  <c r="I808" i="5" s="1"/>
  <c r="I809" i="5" s="1"/>
  <c r="I810" i="5" s="1"/>
  <c r="I811" i="5" s="1"/>
  <c r="I812" i="5" s="1"/>
  <c r="I813" i="5" s="1"/>
  <c r="I814" i="5" s="1"/>
  <c r="I815" i="5" s="1"/>
  <c r="I816" i="5" s="1"/>
  <c r="I817" i="5" s="1"/>
  <c r="I818" i="5" s="1"/>
  <c r="I819" i="5" s="1"/>
  <c r="I820" i="5" s="1"/>
  <c r="I821" i="5" s="1"/>
  <c r="I822" i="5" s="1"/>
  <c r="I823" i="5" s="1"/>
  <c r="I824" i="5" s="1"/>
  <c r="I825" i="5" s="1"/>
  <c r="I826" i="5" s="1"/>
  <c r="I827" i="5" s="1"/>
  <c r="I828" i="5" s="1"/>
  <c r="I829" i="5" s="1"/>
  <c r="I830" i="5" s="1"/>
  <c r="I831" i="5" s="1"/>
  <c r="I832" i="5" s="1"/>
  <c r="I833" i="5" s="1"/>
  <c r="I834" i="5" s="1"/>
  <c r="I835" i="5" s="1"/>
  <c r="I836" i="5" s="1"/>
  <c r="I837" i="5" s="1"/>
  <c r="I838" i="5" s="1"/>
  <c r="I839" i="5" s="1"/>
  <c r="I840" i="5" s="1"/>
  <c r="I841" i="5" s="1"/>
  <c r="I842" i="5" s="1"/>
  <c r="I843" i="5" s="1"/>
  <c r="I844" i="5" s="1"/>
  <c r="I845" i="5" s="1"/>
  <c r="I846" i="5" s="1"/>
  <c r="I847" i="5" s="1"/>
  <c r="I848" i="5" s="1"/>
  <c r="I849" i="5" s="1"/>
  <c r="I850" i="5" s="1"/>
  <c r="I851" i="5" s="1"/>
  <c r="I852" i="5" s="1"/>
  <c r="I853" i="5" s="1"/>
  <c r="I854" i="5" s="1"/>
  <c r="I855" i="5" s="1"/>
  <c r="I856" i="5" s="1"/>
  <c r="I857" i="5" s="1"/>
  <c r="I858" i="5" s="1"/>
  <c r="I859" i="5" s="1"/>
  <c r="I860" i="5" s="1"/>
  <c r="I861" i="5" s="1"/>
  <c r="I862" i="5" s="1"/>
  <c r="I863" i="5" s="1"/>
  <c r="I864" i="5" s="1"/>
  <c r="I865" i="5" s="1"/>
  <c r="I866" i="5" s="1"/>
  <c r="I867" i="5" s="1"/>
  <c r="I868" i="5" s="1"/>
  <c r="I869" i="5" s="1"/>
  <c r="I870" i="5" s="1"/>
  <c r="I871" i="5" s="1"/>
  <c r="I872" i="5" s="1"/>
  <c r="I873" i="5" s="1"/>
  <c r="I874" i="5" s="1"/>
  <c r="I875" i="5" s="1"/>
  <c r="I876" i="5" s="1"/>
  <c r="I877" i="5" s="1"/>
  <c r="I878" i="5" s="1"/>
  <c r="I879" i="5" s="1"/>
  <c r="I880" i="5" s="1"/>
  <c r="I881" i="5" s="1"/>
  <c r="I882" i="5" s="1"/>
  <c r="I883" i="5" s="1"/>
  <c r="I884" i="5" s="1"/>
  <c r="I885" i="5" s="1"/>
  <c r="I886" i="5" s="1"/>
  <c r="I887" i="5" s="1"/>
  <c r="I888" i="5" s="1"/>
  <c r="I889" i="5" s="1"/>
  <c r="I890" i="5" s="1"/>
  <c r="I891" i="5" s="1"/>
  <c r="I892" i="5" s="1"/>
  <c r="I893" i="5" s="1"/>
  <c r="I894" i="5" s="1"/>
  <c r="I895" i="5" s="1"/>
  <c r="I896" i="5" s="1"/>
  <c r="I897" i="5" s="1"/>
  <c r="I898" i="5" s="1"/>
  <c r="I899" i="5" s="1"/>
  <c r="I900" i="5" s="1"/>
  <c r="I901" i="5" s="1"/>
  <c r="I902" i="5" s="1"/>
  <c r="I903" i="5" s="1"/>
  <c r="I904" i="5" s="1"/>
  <c r="I905" i="5" s="1"/>
  <c r="I906" i="5" s="1"/>
  <c r="I907" i="5" s="1"/>
  <c r="I908" i="5" s="1"/>
  <c r="I909" i="5" s="1"/>
  <c r="I910" i="5" s="1"/>
  <c r="I911" i="5" s="1"/>
  <c r="I912" i="5" s="1"/>
  <c r="I913" i="5" s="1"/>
  <c r="I914" i="5" s="1"/>
  <c r="I915" i="5" s="1"/>
  <c r="I916" i="5" s="1"/>
  <c r="I917" i="5" s="1"/>
  <c r="I918" i="5" s="1"/>
  <c r="I919" i="5" s="1"/>
  <c r="I920" i="5" s="1"/>
  <c r="I921" i="5" s="1"/>
  <c r="I922" i="5" s="1"/>
  <c r="I923" i="5" s="1"/>
  <c r="I924" i="5" s="1"/>
  <c r="I925" i="5" s="1"/>
  <c r="I926" i="5" s="1"/>
  <c r="I927" i="5" s="1"/>
  <c r="I928" i="5" s="1"/>
  <c r="I929" i="5" s="1"/>
  <c r="I930" i="5" s="1"/>
  <c r="I931" i="5" s="1"/>
  <c r="I932" i="5" s="1"/>
  <c r="I933" i="5" s="1"/>
  <c r="I934" i="5" s="1"/>
  <c r="I935" i="5" s="1"/>
  <c r="I936" i="5" s="1"/>
  <c r="I937" i="5" s="1"/>
  <c r="I938" i="5" s="1"/>
  <c r="I939" i="5" s="1"/>
  <c r="I940" i="5" s="1"/>
  <c r="I941" i="5" s="1"/>
  <c r="I942" i="5" s="1"/>
  <c r="I943" i="5" s="1"/>
  <c r="I944" i="5" s="1"/>
  <c r="I945" i="5" s="1"/>
  <c r="I946" i="5" s="1"/>
  <c r="I947" i="5" s="1"/>
  <c r="I948" i="5" s="1"/>
  <c r="I949" i="5" s="1"/>
  <c r="I950" i="5" s="1"/>
  <c r="I951" i="5" s="1"/>
  <c r="I952" i="5" s="1"/>
  <c r="I953" i="5" s="1"/>
  <c r="I954" i="5" s="1"/>
  <c r="I955" i="5" s="1"/>
  <c r="I956" i="5" s="1"/>
  <c r="I957" i="5" s="1"/>
  <c r="I958" i="5" s="1"/>
  <c r="I959" i="5" s="1"/>
  <c r="I960" i="5" s="1"/>
  <c r="I961" i="5" s="1"/>
  <c r="I962" i="5" s="1"/>
  <c r="I963" i="5" s="1"/>
  <c r="I964" i="5" s="1"/>
  <c r="I965" i="5" s="1"/>
  <c r="I966" i="5" s="1"/>
  <c r="I967" i="5" s="1"/>
  <c r="I968" i="5" s="1"/>
  <c r="I969" i="5" s="1"/>
  <c r="I970" i="5" s="1"/>
  <c r="I971" i="5" s="1"/>
  <c r="I972" i="5" s="1"/>
  <c r="I973" i="5" s="1"/>
  <c r="I974" i="5" s="1"/>
  <c r="I975" i="5" s="1"/>
  <c r="I976" i="5" s="1"/>
  <c r="I977" i="5" s="1"/>
  <c r="I978" i="5" s="1"/>
  <c r="I979" i="5" s="1"/>
  <c r="I980" i="5" s="1"/>
  <c r="I981" i="5" s="1"/>
  <c r="I982" i="5" s="1"/>
  <c r="I983" i="5" s="1"/>
  <c r="I984" i="5" s="1"/>
  <c r="I985" i="5" s="1"/>
  <c r="I986" i="5" s="1"/>
  <c r="I987" i="5" s="1"/>
  <c r="I988" i="5" s="1"/>
  <c r="I989" i="5" s="1"/>
  <c r="I990" i="5" s="1"/>
  <c r="I991" i="5" s="1"/>
  <c r="I992" i="5" s="1"/>
  <c r="I993" i="5" s="1"/>
  <c r="I994" i="5" s="1"/>
  <c r="I995" i="5" s="1"/>
  <c r="I996" i="5" s="1"/>
  <c r="I997" i="5" s="1"/>
  <c r="I998" i="5" s="1"/>
  <c r="I999" i="5" s="1"/>
  <c r="I1000" i="5" s="1"/>
  <c r="I1001" i="5" s="1"/>
  <c r="I1002" i="5" s="1"/>
  <c r="I1003" i="5" s="1"/>
  <c r="I1004" i="5" s="1"/>
  <c r="I1005" i="5" s="1"/>
  <c r="I1006" i="5" s="1"/>
  <c r="I1007" i="5" s="1"/>
  <c r="I1008" i="5" s="1"/>
  <c r="AS1009" i="4"/>
  <c r="AC1009" i="4"/>
  <c r="AA1009" i="4"/>
  <c r="V1009" i="4"/>
  <c r="U1009" i="4"/>
  <c r="N1009" i="4"/>
  <c r="M1009" i="4"/>
  <c r="AS1008" i="4"/>
  <c r="AC1008" i="4"/>
  <c r="AA1008" i="4"/>
  <c r="V1008" i="4"/>
  <c r="U1008" i="4"/>
  <c r="N1008" i="4"/>
  <c r="M1008" i="4"/>
  <c r="AS1007" i="4"/>
  <c r="AC1007" i="4"/>
  <c r="AA1007" i="4"/>
  <c r="V1007" i="4"/>
  <c r="U1007" i="4"/>
  <c r="N1007" i="4"/>
  <c r="M1007" i="4"/>
  <c r="AS1006" i="4"/>
  <c r="AC1006" i="4"/>
  <c r="AA1006" i="4"/>
  <c r="V1006" i="4"/>
  <c r="U1006" i="4"/>
  <c r="N1006" i="4"/>
  <c r="M1006" i="4"/>
  <c r="AS1005" i="4"/>
  <c r="AC1005" i="4"/>
  <c r="AA1005" i="4"/>
  <c r="V1005" i="4"/>
  <c r="U1005" i="4"/>
  <c r="N1005" i="4"/>
  <c r="M1005" i="4"/>
  <c r="AS1004" i="4"/>
  <c r="AC1004" i="4"/>
  <c r="AA1004" i="4"/>
  <c r="V1004" i="4"/>
  <c r="U1004" i="4"/>
  <c r="N1004" i="4"/>
  <c r="M1004" i="4"/>
  <c r="AS1003" i="4"/>
  <c r="AC1003" i="4"/>
  <c r="AA1003" i="4"/>
  <c r="V1003" i="4"/>
  <c r="L1003" i="4" s="1"/>
  <c r="U1003" i="4"/>
  <c r="N1003" i="4"/>
  <c r="M1003" i="4"/>
  <c r="AS1002" i="4"/>
  <c r="AC1002" i="4"/>
  <c r="AA1002" i="4"/>
  <c r="V1002" i="4"/>
  <c r="U1002" i="4"/>
  <c r="N1002" i="4"/>
  <c r="L1002" i="4" s="1"/>
  <c r="M1002" i="4"/>
  <c r="AZ1001" i="4"/>
  <c r="AY1001" i="4"/>
  <c r="AX1001" i="4"/>
  <c r="AW1001" i="4"/>
  <c r="AV1001" i="4"/>
  <c r="AU1001" i="4"/>
  <c r="AT1001" i="4"/>
  <c r="AR1001" i="4"/>
  <c r="AQ1001" i="4"/>
  <c r="AP1001" i="4"/>
  <c r="AO1001" i="4"/>
  <c r="AN1001" i="4"/>
  <c r="AM1001" i="4"/>
  <c r="AL1001" i="4"/>
  <c r="AK1001" i="4"/>
  <c r="AA1001" i="4"/>
  <c r="Z1001" i="4"/>
  <c r="Y1001" i="4"/>
  <c r="X1001" i="4"/>
  <c r="W1001" i="4"/>
  <c r="T1001" i="4"/>
  <c r="S1001" i="4"/>
  <c r="R1001" i="4"/>
  <c r="Q1001" i="4"/>
  <c r="P1001" i="4"/>
  <c r="O1001" i="4"/>
  <c r="AS1000" i="4"/>
  <c r="AC1000" i="4"/>
  <c r="AA1000" i="4"/>
  <c r="V1000" i="4"/>
  <c r="U1000" i="4"/>
  <c r="N1000" i="4"/>
  <c r="M1000" i="4"/>
  <c r="AS999" i="4"/>
  <c r="AC999" i="4"/>
  <c r="AA999" i="4"/>
  <c r="V999" i="4"/>
  <c r="U999" i="4"/>
  <c r="N999" i="4"/>
  <c r="M999" i="4"/>
  <c r="AS998" i="4"/>
  <c r="AC998" i="4"/>
  <c r="AA998" i="4"/>
  <c r="V998" i="4"/>
  <c r="U998" i="4"/>
  <c r="N998" i="4"/>
  <c r="M998" i="4"/>
  <c r="K998" i="4" s="1"/>
  <c r="AS997" i="4"/>
  <c r="AC997" i="4"/>
  <c r="AA997" i="4"/>
  <c r="V997" i="4"/>
  <c r="U997" i="4"/>
  <c r="N997" i="4"/>
  <c r="M997" i="4"/>
  <c r="K997" i="4" s="1"/>
  <c r="AS996" i="4"/>
  <c r="AC996" i="4"/>
  <c r="AA996" i="4"/>
  <c r="V996" i="4"/>
  <c r="U996" i="4"/>
  <c r="N996" i="4"/>
  <c r="L996" i="4" s="1"/>
  <c r="M996" i="4"/>
  <c r="K996" i="4" s="1"/>
  <c r="AS995" i="4"/>
  <c r="AC995" i="4"/>
  <c r="AA995" i="4"/>
  <c r="V995" i="4"/>
  <c r="U995" i="4"/>
  <c r="N995" i="4"/>
  <c r="M995" i="4"/>
  <c r="K995" i="4" s="1"/>
  <c r="AS994" i="4"/>
  <c r="AC994" i="4"/>
  <c r="AA994" i="4"/>
  <c r="V994" i="4"/>
  <c r="U994" i="4"/>
  <c r="N994" i="4"/>
  <c r="M994" i="4"/>
  <c r="L994" i="4"/>
  <c r="K994" i="4"/>
  <c r="AS993" i="4"/>
  <c r="AC993" i="4"/>
  <c r="AA993" i="4"/>
  <c r="V993" i="4"/>
  <c r="U993" i="4"/>
  <c r="N993" i="4"/>
  <c r="L993" i="4" s="1"/>
  <c r="M993" i="4"/>
  <c r="AS992" i="4"/>
  <c r="AC992" i="4"/>
  <c r="AA992" i="4"/>
  <c r="V992" i="4"/>
  <c r="U992" i="4"/>
  <c r="N992" i="4"/>
  <c r="M992" i="4"/>
  <c r="K992" i="4" s="1"/>
  <c r="AS991" i="4"/>
  <c r="AC991" i="4"/>
  <c r="AA991" i="4"/>
  <c r="V991" i="4"/>
  <c r="L991" i="4" s="1"/>
  <c r="U991" i="4"/>
  <c r="N991" i="4"/>
  <c r="M991" i="4"/>
  <c r="AS990" i="4"/>
  <c r="AC990" i="4"/>
  <c r="AA990" i="4"/>
  <c r="V990" i="4"/>
  <c r="U990" i="4"/>
  <c r="N990" i="4"/>
  <c r="M990" i="4"/>
  <c r="AS989" i="4"/>
  <c r="AC989" i="4"/>
  <c r="AA989" i="4"/>
  <c r="V989" i="4"/>
  <c r="U989" i="4"/>
  <c r="N989" i="4"/>
  <c r="M989" i="4"/>
  <c r="AS988" i="4"/>
  <c r="AC988" i="4"/>
  <c r="AA988" i="4"/>
  <c r="V988" i="4"/>
  <c r="U988" i="4"/>
  <c r="N988" i="4"/>
  <c r="M988" i="4"/>
  <c r="AS987" i="4"/>
  <c r="AC987" i="4"/>
  <c r="AA987" i="4"/>
  <c r="V987" i="4"/>
  <c r="U987" i="4"/>
  <c r="N987" i="4"/>
  <c r="M987" i="4"/>
  <c r="AS986" i="4"/>
  <c r="AC986" i="4"/>
  <c r="AA986" i="4"/>
  <c r="V986" i="4"/>
  <c r="U986" i="4"/>
  <c r="N986" i="4"/>
  <c r="M986" i="4"/>
  <c r="K986" i="4"/>
  <c r="AS985" i="4"/>
  <c r="AC985" i="4"/>
  <c r="AA985" i="4"/>
  <c r="V985" i="4"/>
  <c r="U985" i="4"/>
  <c r="N985" i="4"/>
  <c r="M985" i="4"/>
  <c r="AZ984" i="4"/>
  <c r="AY984" i="4"/>
  <c r="AX984" i="4"/>
  <c r="AW984" i="4"/>
  <c r="AV984" i="4"/>
  <c r="AU984" i="4"/>
  <c r="AT984" i="4"/>
  <c r="AR984" i="4"/>
  <c r="AQ984" i="4"/>
  <c r="AP984" i="4"/>
  <c r="AO984" i="4"/>
  <c r="AN984" i="4"/>
  <c r="AM984" i="4"/>
  <c r="AL984" i="4"/>
  <c r="AK984" i="4"/>
  <c r="AA984" i="4"/>
  <c r="Z984" i="4"/>
  <c r="Y984" i="4"/>
  <c r="X984" i="4"/>
  <c r="W984" i="4"/>
  <c r="T984" i="4"/>
  <c r="S984" i="4"/>
  <c r="R984" i="4"/>
  <c r="Q984" i="4"/>
  <c r="P984" i="4"/>
  <c r="O984" i="4"/>
  <c r="AS983" i="4"/>
  <c r="AC983" i="4"/>
  <c r="AA983" i="4"/>
  <c r="V983" i="4"/>
  <c r="U983" i="4"/>
  <c r="N983" i="4"/>
  <c r="L983" i="4" s="1"/>
  <c r="M983" i="4"/>
  <c r="K983" i="4" s="1"/>
  <c r="AS982" i="4"/>
  <c r="AC982" i="4"/>
  <c r="AA982" i="4"/>
  <c r="V982" i="4"/>
  <c r="U982" i="4"/>
  <c r="N982" i="4"/>
  <c r="M982" i="4"/>
  <c r="AS981" i="4"/>
  <c r="AC981" i="4"/>
  <c r="AA981" i="4"/>
  <c r="V981" i="4"/>
  <c r="U981" i="4"/>
  <c r="N981" i="4"/>
  <c r="L981" i="4" s="1"/>
  <c r="M981" i="4"/>
  <c r="AS980" i="4"/>
  <c r="AC980" i="4"/>
  <c r="AA980" i="4"/>
  <c r="V980" i="4"/>
  <c r="U980" i="4"/>
  <c r="N980" i="4"/>
  <c r="M980" i="4"/>
  <c r="AS979" i="4"/>
  <c r="AC979" i="4"/>
  <c r="AA979" i="4"/>
  <c r="V979" i="4"/>
  <c r="U979" i="4"/>
  <c r="N979" i="4"/>
  <c r="M979" i="4"/>
  <c r="AZ978" i="4"/>
  <c r="AY978" i="4"/>
  <c r="AX978" i="4"/>
  <c r="AW978" i="4"/>
  <c r="AV978" i="4"/>
  <c r="AU978" i="4"/>
  <c r="AT978" i="4"/>
  <c r="AR978" i="4"/>
  <c r="AQ978" i="4"/>
  <c r="AP978" i="4"/>
  <c r="AO978" i="4"/>
  <c r="AN978" i="4"/>
  <c r="AM978" i="4"/>
  <c r="AL978" i="4"/>
  <c r="AK978" i="4"/>
  <c r="AA978" i="4"/>
  <c r="Z978" i="4"/>
  <c r="Y978" i="4"/>
  <c r="X978" i="4"/>
  <c r="W978" i="4"/>
  <c r="T978" i="4"/>
  <c r="S978" i="4"/>
  <c r="R978" i="4"/>
  <c r="Q978" i="4"/>
  <c r="P978" i="4"/>
  <c r="O978" i="4"/>
  <c r="AS977" i="4"/>
  <c r="AC977" i="4"/>
  <c r="AA977" i="4"/>
  <c r="V977" i="4"/>
  <c r="U977" i="4"/>
  <c r="N977" i="4"/>
  <c r="L977" i="4" s="1"/>
  <c r="M977" i="4"/>
  <c r="AS976" i="4"/>
  <c r="AC976" i="4"/>
  <c r="AA976" i="4"/>
  <c r="V976" i="4"/>
  <c r="U976" i="4"/>
  <c r="N976" i="4"/>
  <c r="M976" i="4"/>
  <c r="K976" i="4" s="1"/>
  <c r="AS975" i="4"/>
  <c r="AC975" i="4"/>
  <c r="AA975" i="4"/>
  <c r="V975" i="4"/>
  <c r="L975" i="4" s="1"/>
  <c r="U975" i="4"/>
  <c r="N975" i="4"/>
  <c r="M975" i="4"/>
  <c r="AS974" i="4"/>
  <c r="AC974" i="4"/>
  <c r="AA974" i="4"/>
  <c r="V974" i="4"/>
  <c r="U974" i="4"/>
  <c r="K974" i="4" s="1"/>
  <c r="N974" i="4"/>
  <c r="M974" i="4"/>
  <c r="AZ973" i="4"/>
  <c r="AY973" i="4"/>
  <c r="AX973" i="4"/>
  <c r="AW973" i="4"/>
  <c r="AV973" i="4"/>
  <c r="AU973" i="4"/>
  <c r="AT973" i="4"/>
  <c r="AR973" i="4"/>
  <c r="AQ973" i="4"/>
  <c r="AP973" i="4"/>
  <c r="AO973" i="4"/>
  <c r="AN973" i="4"/>
  <c r="AM973" i="4"/>
  <c r="AL973" i="4"/>
  <c r="AK973" i="4"/>
  <c r="AA973" i="4"/>
  <c r="Z973" i="4"/>
  <c r="Y973" i="4"/>
  <c r="X973" i="4"/>
  <c r="W973" i="4"/>
  <c r="T973" i="4"/>
  <c r="S973" i="4"/>
  <c r="R973" i="4"/>
  <c r="Q973" i="4"/>
  <c r="P973" i="4"/>
  <c r="O973" i="4"/>
  <c r="AS972" i="4"/>
  <c r="AC972" i="4"/>
  <c r="AA972" i="4"/>
  <c r="V972" i="4"/>
  <c r="U972" i="4"/>
  <c r="N972" i="4"/>
  <c r="M972" i="4"/>
  <c r="AS971" i="4"/>
  <c r="AC971" i="4"/>
  <c r="AA971" i="4"/>
  <c r="V971" i="4"/>
  <c r="U971" i="4"/>
  <c r="N971" i="4"/>
  <c r="M971" i="4"/>
  <c r="AS970" i="4"/>
  <c r="AC970" i="4"/>
  <c r="AA970" i="4"/>
  <c r="V970" i="4"/>
  <c r="U970" i="4"/>
  <c r="N970" i="4"/>
  <c r="M970" i="4"/>
  <c r="AS969" i="4"/>
  <c r="AC969" i="4"/>
  <c r="AA969" i="4"/>
  <c r="V969" i="4"/>
  <c r="U969" i="4"/>
  <c r="N969" i="4"/>
  <c r="M969" i="4"/>
  <c r="K969" i="4" s="1"/>
  <c r="AZ968" i="4"/>
  <c r="AY968" i="4"/>
  <c r="AX968" i="4"/>
  <c r="AW968" i="4"/>
  <c r="AV968" i="4"/>
  <c r="AU968" i="4"/>
  <c r="AT968" i="4"/>
  <c r="AR968" i="4"/>
  <c r="AQ968" i="4"/>
  <c r="AP968" i="4"/>
  <c r="AO968" i="4"/>
  <c r="AN968" i="4"/>
  <c r="AM968" i="4"/>
  <c r="AL968" i="4"/>
  <c r="AK968" i="4"/>
  <c r="AA968" i="4"/>
  <c r="Z968" i="4"/>
  <c r="Y968" i="4"/>
  <c r="X968" i="4"/>
  <c r="W968" i="4"/>
  <c r="T968" i="4"/>
  <c r="S968" i="4"/>
  <c r="R968" i="4"/>
  <c r="Q968" i="4"/>
  <c r="P968" i="4"/>
  <c r="O968" i="4"/>
  <c r="AA967" i="4"/>
  <c r="AS966" i="4"/>
  <c r="AC966" i="4"/>
  <c r="AA966" i="4"/>
  <c r="V966" i="4"/>
  <c r="U966" i="4"/>
  <c r="N966" i="4"/>
  <c r="M966" i="4"/>
  <c r="AS965" i="4"/>
  <c r="AC965" i="4"/>
  <c r="AA965" i="4"/>
  <c r="V965" i="4"/>
  <c r="U965" i="4"/>
  <c r="N965" i="4"/>
  <c r="M965" i="4"/>
  <c r="AS964" i="4"/>
  <c r="AC964" i="4"/>
  <c r="AA964" i="4"/>
  <c r="V964" i="4"/>
  <c r="U964" i="4"/>
  <c r="N964" i="4"/>
  <c r="M964" i="4"/>
  <c r="AS963" i="4"/>
  <c r="AC963" i="4"/>
  <c r="AA963" i="4"/>
  <c r="V963" i="4"/>
  <c r="U963" i="4"/>
  <c r="N963" i="4"/>
  <c r="M963" i="4"/>
  <c r="AS962" i="4"/>
  <c r="AC962" i="4"/>
  <c r="AA962" i="4"/>
  <c r="V962" i="4"/>
  <c r="U962" i="4"/>
  <c r="N962" i="4"/>
  <c r="M962" i="4"/>
  <c r="AS961" i="4"/>
  <c r="AC961" i="4"/>
  <c r="AA961" i="4"/>
  <c r="V961" i="4"/>
  <c r="U961" i="4"/>
  <c r="N961" i="4"/>
  <c r="M961" i="4"/>
  <c r="AS960" i="4"/>
  <c r="AC960" i="4"/>
  <c r="AA960" i="4"/>
  <c r="V960" i="4"/>
  <c r="U960" i="4"/>
  <c r="N960" i="4"/>
  <c r="M960" i="4"/>
  <c r="AS959" i="4"/>
  <c r="AC959" i="4"/>
  <c r="AA959" i="4"/>
  <c r="V959" i="4"/>
  <c r="U959" i="4"/>
  <c r="N959" i="4"/>
  <c r="M959" i="4"/>
  <c r="AZ958" i="4"/>
  <c r="AY958" i="4"/>
  <c r="AX958" i="4"/>
  <c r="AW958" i="4"/>
  <c r="AV958" i="4"/>
  <c r="AU958" i="4"/>
  <c r="AT958" i="4"/>
  <c r="AR958" i="4"/>
  <c r="AQ958" i="4"/>
  <c r="AP958" i="4"/>
  <c r="AO958" i="4"/>
  <c r="AN958" i="4"/>
  <c r="AM958" i="4"/>
  <c r="AL958" i="4"/>
  <c r="AK958" i="4"/>
  <c r="AA958" i="4"/>
  <c r="Z958" i="4"/>
  <c r="Y958" i="4"/>
  <c r="X958" i="4"/>
  <c r="W958" i="4"/>
  <c r="T958" i="4"/>
  <c r="S958" i="4"/>
  <c r="R958" i="4"/>
  <c r="Q958" i="4"/>
  <c r="P958" i="4"/>
  <c r="O958" i="4"/>
  <c r="AS957" i="4"/>
  <c r="AC957" i="4"/>
  <c r="AA957" i="4"/>
  <c r="V957" i="4"/>
  <c r="U957" i="4"/>
  <c r="N957" i="4"/>
  <c r="M957" i="4"/>
  <c r="K957" i="4" s="1"/>
  <c r="AS956" i="4"/>
  <c r="AC956" i="4"/>
  <c r="AA956" i="4"/>
  <c r="V956" i="4"/>
  <c r="U956" i="4"/>
  <c r="N956" i="4"/>
  <c r="M956" i="4"/>
  <c r="AS955" i="4"/>
  <c r="AC955" i="4"/>
  <c r="AA955" i="4"/>
  <c r="V955" i="4"/>
  <c r="U955" i="4"/>
  <c r="N955" i="4"/>
  <c r="M955" i="4"/>
  <c r="AS954" i="4"/>
  <c r="AC954" i="4"/>
  <c r="AA954" i="4"/>
  <c r="V954" i="4"/>
  <c r="U954" i="4"/>
  <c r="N954" i="4"/>
  <c r="M954" i="4"/>
  <c r="AS953" i="4"/>
  <c r="AC953" i="4"/>
  <c r="AA953" i="4"/>
  <c r="V953" i="4"/>
  <c r="U953" i="4"/>
  <c r="N953" i="4"/>
  <c r="L953" i="4" s="1"/>
  <c r="M953" i="4"/>
  <c r="AS952" i="4"/>
  <c r="AC952" i="4"/>
  <c r="AA952" i="4"/>
  <c r="V952" i="4"/>
  <c r="U952" i="4"/>
  <c r="N952" i="4"/>
  <c r="M952" i="4"/>
  <c r="K952" i="4" s="1"/>
  <c r="AS951" i="4"/>
  <c r="AC951" i="4"/>
  <c r="AA951" i="4"/>
  <c r="V951" i="4"/>
  <c r="U951" i="4"/>
  <c r="N951" i="4"/>
  <c r="M951" i="4"/>
  <c r="K951" i="4" s="1"/>
  <c r="AS950" i="4"/>
  <c r="AC950" i="4"/>
  <c r="AA950" i="4"/>
  <c r="V950" i="4"/>
  <c r="U950" i="4"/>
  <c r="N950" i="4"/>
  <c r="M950" i="4"/>
  <c r="K950" i="4"/>
  <c r="AS949" i="4"/>
  <c r="AC949" i="4"/>
  <c r="AA949" i="4"/>
  <c r="V949" i="4"/>
  <c r="U949" i="4"/>
  <c r="N949" i="4"/>
  <c r="M949" i="4"/>
  <c r="AS948" i="4"/>
  <c r="AC948" i="4"/>
  <c r="AA948" i="4"/>
  <c r="V948" i="4"/>
  <c r="U948" i="4"/>
  <c r="N948" i="4"/>
  <c r="M948" i="4"/>
  <c r="K948" i="4" s="1"/>
  <c r="AS947" i="4"/>
  <c r="AC947" i="4"/>
  <c r="AA947" i="4"/>
  <c r="V947" i="4"/>
  <c r="L947" i="4" s="1"/>
  <c r="U947" i="4"/>
  <c r="N947" i="4"/>
  <c r="M947" i="4"/>
  <c r="AS946" i="4"/>
  <c r="AC946" i="4"/>
  <c r="AA946" i="4"/>
  <c r="V946" i="4"/>
  <c r="U946" i="4"/>
  <c r="K946" i="4" s="1"/>
  <c r="N946" i="4"/>
  <c r="M946" i="4"/>
  <c r="AS945" i="4"/>
  <c r="AC945" i="4"/>
  <c r="AA945" i="4"/>
  <c r="V945" i="4"/>
  <c r="U945" i="4"/>
  <c r="N945" i="4"/>
  <c r="M945" i="4"/>
  <c r="AS944" i="4"/>
  <c r="AC944" i="4"/>
  <c r="AA944" i="4"/>
  <c r="V944" i="4"/>
  <c r="U944" i="4"/>
  <c r="N944" i="4"/>
  <c r="M944" i="4"/>
  <c r="AS943" i="4"/>
  <c r="AC943" i="4"/>
  <c r="AA943" i="4"/>
  <c r="V943" i="4"/>
  <c r="U943" i="4"/>
  <c r="N943" i="4"/>
  <c r="M943" i="4"/>
  <c r="AS942" i="4"/>
  <c r="AC942" i="4"/>
  <c r="AA942" i="4"/>
  <c r="V942" i="4"/>
  <c r="U942" i="4"/>
  <c r="N942" i="4"/>
  <c r="M942" i="4"/>
  <c r="K942" i="4"/>
  <c r="AS941" i="4"/>
  <c r="AC941" i="4"/>
  <c r="AA941" i="4"/>
  <c r="V941" i="4"/>
  <c r="U941" i="4"/>
  <c r="N941" i="4"/>
  <c r="M941" i="4"/>
  <c r="AS940" i="4"/>
  <c r="AC940" i="4"/>
  <c r="AA940" i="4"/>
  <c r="V940" i="4"/>
  <c r="U940" i="4"/>
  <c r="N940" i="4"/>
  <c r="M940" i="4"/>
  <c r="AZ939" i="4"/>
  <c r="AY939" i="4"/>
  <c r="AX939" i="4"/>
  <c r="AW939" i="4"/>
  <c r="AV939" i="4"/>
  <c r="AU939" i="4"/>
  <c r="AT939" i="4"/>
  <c r="AR939" i="4"/>
  <c r="AQ939" i="4"/>
  <c r="AP939" i="4"/>
  <c r="AO939" i="4"/>
  <c r="AN939" i="4"/>
  <c r="AM939" i="4"/>
  <c r="AL939" i="4"/>
  <c r="AK939" i="4"/>
  <c r="AA939" i="4"/>
  <c r="Z939" i="4"/>
  <c r="Y939" i="4"/>
  <c r="X939" i="4"/>
  <c r="W939" i="4"/>
  <c r="T939" i="4"/>
  <c r="S939" i="4"/>
  <c r="R939" i="4"/>
  <c r="Q939" i="4"/>
  <c r="P939" i="4"/>
  <c r="O939" i="4"/>
  <c r="AS938" i="4"/>
  <c r="AC938" i="4"/>
  <c r="AA938" i="4"/>
  <c r="V938" i="4"/>
  <c r="U938" i="4"/>
  <c r="N938" i="4"/>
  <c r="M938" i="4"/>
  <c r="K938" i="4" s="1"/>
  <c r="L938" i="4"/>
  <c r="AS937" i="4"/>
  <c r="AC937" i="4"/>
  <c r="AA937" i="4"/>
  <c r="V937" i="4"/>
  <c r="U937" i="4"/>
  <c r="N937" i="4"/>
  <c r="M937" i="4"/>
  <c r="K937" i="4" s="1"/>
  <c r="AS936" i="4"/>
  <c r="AC936" i="4"/>
  <c r="AA936" i="4"/>
  <c r="V936" i="4"/>
  <c r="U936" i="4"/>
  <c r="N936" i="4"/>
  <c r="M936" i="4"/>
  <c r="AS935" i="4"/>
  <c r="AC935" i="4"/>
  <c r="AA935" i="4"/>
  <c r="V935" i="4"/>
  <c r="U935" i="4"/>
  <c r="N935" i="4"/>
  <c r="M935" i="4"/>
  <c r="AS934" i="4"/>
  <c r="AC934" i="4"/>
  <c r="AA934" i="4"/>
  <c r="V934" i="4"/>
  <c r="U934" i="4"/>
  <c r="N934" i="4"/>
  <c r="M934" i="4"/>
  <c r="AS933" i="4"/>
  <c r="AC933" i="4"/>
  <c r="AA933" i="4"/>
  <c r="V933" i="4"/>
  <c r="U933" i="4"/>
  <c r="K933" i="4" s="1"/>
  <c r="N933" i="4"/>
  <c r="M933" i="4"/>
  <c r="AS932" i="4"/>
  <c r="AC932" i="4"/>
  <c r="AA932" i="4"/>
  <c r="V932" i="4"/>
  <c r="U932" i="4"/>
  <c r="N932" i="4"/>
  <c r="M932" i="4"/>
  <c r="AS931" i="4"/>
  <c r="AC931" i="4"/>
  <c r="AA931" i="4"/>
  <c r="V931" i="4"/>
  <c r="U931" i="4"/>
  <c r="N931" i="4"/>
  <c r="L931" i="4" s="1"/>
  <c r="M931" i="4"/>
  <c r="AS930" i="4"/>
  <c r="AC930" i="4"/>
  <c r="AA930" i="4"/>
  <c r="V930" i="4"/>
  <c r="U930" i="4"/>
  <c r="N930" i="4"/>
  <c r="L930" i="4" s="1"/>
  <c r="M930" i="4"/>
  <c r="AS929" i="4"/>
  <c r="AC929" i="4"/>
  <c r="AA929" i="4"/>
  <c r="V929" i="4"/>
  <c r="U929" i="4"/>
  <c r="N929" i="4"/>
  <c r="M929" i="4"/>
  <c r="K929" i="4"/>
  <c r="AS928" i="4"/>
  <c r="AC928" i="4"/>
  <c r="AA928" i="4"/>
  <c r="V928" i="4"/>
  <c r="U928" i="4"/>
  <c r="N928" i="4"/>
  <c r="M928" i="4"/>
  <c r="K928" i="4" s="1"/>
  <c r="AS927" i="4"/>
  <c r="AC927" i="4"/>
  <c r="AA927" i="4"/>
  <c r="V927" i="4"/>
  <c r="U927" i="4"/>
  <c r="N927" i="4"/>
  <c r="M927" i="4"/>
  <c r="AS926" i="4"/>
  <c r="AC926" i="4"/>
  <c r="AA926" i="4"/>
  <c r="V926" i="4"/>
  <c r="U926" i="4"/>
  <c r="N926" i="4"/>
  <c r="M926" i="4"/>
  <c r="K926" i="4"/>
  <c r="AS925" i="4"/>
  <c r="AC925" i="4"/>
  <c r="AA925" i="4"/>
  <c r="V925" i="4"/>
  <c r="U925" i="4"/>
  <c r="N925" i="4"/>
  <c r="M925" i="4"/>
  <c r="AZ924" i="4"/>
  <c r="AY924" i="4"/>
  <c r="AX924" i="4"/>
  <c r="AW924" i="4"/>
  <c r="AV924" i="4"/>
  <c r="AU924" i="4"/>
  <c r="AT924" i="4"/>
  <c r="AR924" i="4"/>
  <c r="AQ924" i="4"/>
  <c r="AP924" i="4"/>
  <c r="AO924" i="4"/>
  <c r="AN924" i="4"/>
  <c r="AM924" i="4"/>
  <c r="AL924" i="4"/>
  <c r="AK924" i="4"/>
  <c r="AA924" i="4"/>
  <c r="Z924" i="4"/>
  <c r="Y924" i="4"/>
  <c r="X924" i="4"/>
  <c r="W924" i="4"/>
  <c r="T924" i="4"/>
  <c r="S924" i="4"/>
  <c r="R924" i="4"/>
  <c r="Q924" i="4"/>
  <c r="P924" i="4"/>
  <c r="O924" i="4"/>
  <c r="AS923" i="4"/>
  <c r="AC923" i="4"/>
  <c r="AA923" i="4"/>
  <c r="V923" i="4"/>
  <c r="U923" i="4"/>
  <c r="N923" i="4"/>
  <c r="M923" i="4"/>
  <c r="AS922" i="4"/>
  <c r="AC922" i="4"/>
  <c r="AA922" i="4"/>
  <c r="V922" i="4"/>
  <c r="U922" i="4"/>
  <c r="N922" i="4"/>
  <c r="M922" i="4"/>
  <c r="AS921" i="4"/>
  <c r="AC921" i="4"/>
  <c r="AA921" i="4"/>
  <c r="V921" i="4"/>
  <c r="U921" i="4"/>
  <c r="N921" i="4"/>
  <c r="M921" i="4"/>
  <c r="AS920" i="4"/>
  <c r="AC920" i="4"/>
  <c r="AA920" i="4"/>
  <c r="V920" i="4"/>
  <c r="U920" i="4"/>
  <c r="N920" i="4"/>
  <c r="M920" i="4"/>
  <c r="AS919" i="4"/>
  <c r="AC919" i="4"/>
  <c r="AA919" i="4"/>
  <c r="V919" i="4"/>
  <c r="U919" i="4"/>
  <c r="N919" i="4"/>
  <c r="M919" i="4"/>
  <c r="AS918" i="4"/>
  <c r="AC918" i="4"/>
  <c r="AA918" i="4"/>
  <c r="V918" i="4"/>
  <c r="U918" i="4"/>
  <c r="N918" i="4"/>
  <c r="M918" i="4"/>
  <c r="K918" i="4"/>
  <c r="AS917" i="4"/>
  <c r="AC917" i="4"/>
  <c r="AA917" i="4"/>
  <c r="V917" i="4"/>
  <c r="U917" i="4"/>
  <c r="N917" i="4"/>
  <c r="M917" i="4"/>
  <c r="AS916" i="4"/>
  <c r="AC916" i="4"/>
  <c r="AA916" i="4"/>
  <c r="V916" i="4"/>
  <c r="U916" i="4"/>
  <c r="N916" i="4"/>
  <c r="M916" i="4"/>
  <c r="AS915" i="4"/>
  <c r="AC915" i="4"/>
  <c r="AA915" i="4"/>
  <c r="V915" i="4"/>
  <c r="U915" i="4"/>
  <c r="N915" i="4"/>
  <c r="L915" i="4" s="1"/>
  <c r="M915" i="4"/>
  <c r="AS914" i="4"/>
  <c r="AC914" i="4"/>
  <c r="AA914" i="4"/>
  <c r="V914" i="4"/>
  <c r="U914" i="4"/>
  <c r="N914" i="4"/>
  <c r="M914" i="4"/>
  <c r="AS913" i="4"/>
  <c r="AC913" i="4"/>
  <c r="AA913" i="4"/>
  <c r="V913" i="4"/>
  <c r="U913" i="4"/>
  <c r="N913" i="4"/>
  <c r="M913" i="4"/>
  <c r="K913" i="4" s="1"/>
  <c r="AS912" i="4"/>
  <c r="AC912" i="4"/>
  <c r="AA912" i="4"/>
  <c r="V912" i="4"/>
  <c r="U912" i="4"/>
  <c r="N912" i="4"/>
  <c r="M912" i="4"/>
  <c r="AS911" i="4"/>
  <c r="AC911" i="4"/>
  <c r="AA911" i="4"/>
  <c r="V911" i="4"/>
  <c r="U911" i="4"/>
  <c r="N911" i="4"/>
  <c r="M911" i="4"/>
  <c r="AS910" i="4"/>
  <c r="AC910" i="4"/>
  <c r="AA910" i="4"/>
  <c r="V910" i="4"/>
  <c r="U910" i="4"/>
  <c r="N910" i="4"/>
  <c r="M910" i="4"/>
  <c r="AS909" i="4"/>
  <c r="AC909" i="4"/>
  <c r="AA909" i="4"/>
  <c r="V909" i="4"/>
  <c r="U909" i="4"/>
  <c r="N909" i="4"/>
  <c r="L909" i="4" s="1"/>
  <c r="M909" i="4"/>
  <c r="AS908" i="4"/>
  <c r="AC908" i="4"/>
  <c r="AA908" i="4"/>
  <c r="V908" i="4"/>
  <c r="U908" i="4"/>
  <c r="N908" i="4"/>
  <c r="M908" i="4"/>
  <c r="AS907" i="4"/>
  <c r="AC907" i="4"/>
  <c r="AA907" i="4"/>
  <c r="V907" i="4"/>
  <c r="U907" i="4"/>
  <c r="N907" i="4"/>
  <c r="M907" i="4"/>
  <c r="AS906" i="4"/>
  <c r="AC906" i="4"/>
  <c r="AA906" i="4"/>
  <c r="V906" i="4"/>
  <c r="U906" i="4"/>
  <c r="N906" i="4"/>
  <c r="M906" i="4"/>
  <c r="K906" i="4" s="1"/>
  <c r="AS905" i="4"/>
  <c r="AC905" i="4"/>
  <c r="AA905" i="4"/>
  <c r="V905" i="4"/>
  <c r="L905" i="4" s="1"/>
  <c r="U905" i="4"/>
  <c r="N905" i="4"/>
  <c r="M905" i="4"/>
  <c r="AS904" i="4"/>
  <c r="AC904" i="4"/>
  <c r="AA904" i="4"/>
  <c r="V904" i="4"/>
  <c r="U904" i="4"/>
  <c r="N904" i="4"/>
  <c r="M904" i="4"/>
  <c r="AS903" i="4"/>
  <c r="AC903" i="4"/>
  <c r="AA903" i="4"/>
  <c r="V903" i="4"/>
  <c r="U903" i="4"/>
  <c r="N903" i="4"/>
  <c r="M903" i="4"/>
  <c r="AS902" i="4"/>
  <c r="AC902" i="4"/>
  <c r="AA902" i="4"/>
  <c r="V902" i="4"/>
  <c r="U902" i="4"/>
  <c r="N902" i="4"/>
  <c r="M902" i="4"/>
  <c r="AS901" i="4"/>
  <c r="AC901" i="4"/>
  <c r="AA901" i="4"/>
  <c r="V901" i="4"/>
  <c r="U901" i="4"/>
  <c r="N901" i="4"/>
  <c r="M901" i="4"/>
  <c r="AS900" i="4"/>
  <c r="AC900" i="4"/>
  <c r="AA900" i="4"/>
  <c r="V900" i="4"/>
  <c r="U900" i="4"/>
  <c r="N900" i="4"/>
  <c r="M900" i="4"/>
  <c r="AS899" i="4"/>
  <c r="AC899" i="4"/>
  <c r="AA899" i="4"/>
  <c r="V899" i="4"/>
  <c r="U899" i="4"/>
  <c r="N899" i="4"/>
  <c r="M899" i="4"/>
  <c r="AS898" i="4"/>
  <c r="AC898" i="4"/>
  <c r="AA898" i="4"/>
  <c r="V898" i="4"/>
  <c r="U898" i="4"/>
  <c r="N898" i="4"/>
  <c r="M898" i="4"/>
  <c r="AS897" i="4"/>
  <c r="AC897" i="4"/>
  <c r="AA897" i="4"/>
  <c r="V897" i="4"/>
  <c r="U897" i="4"/>
  <c r="N897" i="4"/>
  <c r="M897" i="4"/>
  <c r="K897" i="4"/>
  <c r="AS896" i="4"/>
  <c r="AC896" i="4"/>
  <c r="AA896" i="4"/>
  <c r="V896" i="4"/>
  <c r="U896" i="4"/>
  <c r="N896" i="4"/>
  <c r="M896" i="4"/>
  <c r="K896" i="4"/>
  <c r="AS895" i="4"/>
  <c r="AC895" i="4"/>
  <c r="AA895" i="4"/>
  <c r="V895" i="4"/>
  <c r="U895" i="4"/>
  <c r="N895" i="4"/>
  <c r="M895" i="4"/>
  <c r="AZ894" i="4"/>
  <c r="AY894" i="4"/>
  <c r="AX894" i="4"/>
  <c r="AW894" i="4"/>
  <c r="AV894" i="4"/>
  <c r="AU894" i="4"/>
  <c r="AT894" i="4"/>
  <c r="AR894" i="4"/>
  <c r="AQ894" i="4"/>
  <c r="AP894" i="4"/>
  <c r="AO894" i="4"/>
  <c r="AN894" i="4"/>
  <c r="AM894" i="4"/>
  <c r="AL894" i="4"/>
  <c r="AK894" i="4"/>
  <c r="AA894" i="4"/>
  <c r="Z894" i="4"/>
  <c r="Y894" i="4"/>
  <c r="X894" i="4"/>
  <c r="W894" i="4"/>
  <c r="T894" i="4"/>
  <c r="S894" i="4"/>
  <c r="R894" i="4"/>
  <c r="Q894" i="4"/>
  <c r="P894" i="4"/>
  <c r="O894" i="4"/>
  <c r="AA893" i="4"/>
  <c r="AS892" i="4"/>
  <c r="AS891" i="4" s="1"/>
  <c r="AC892" i="4"/>
  <c r="AA892" i="4"/>
  <c r="V892" i="4"/>
  <c r="V891" i="4" s="1"/>
  <c r="U892" i="4"/>
  <c r="U891" i="4" s="1"/>
  <c r="N892" i="4"/>
  <c r="M892" i="4"/>
  <c r="AZ891" i="4"/>
  <c r="AY891" i="4"/>
  <c r="AX891" i="4"/>
  <c r="AW891" i="4"/>
  <c r="AV891" i="4"/>
  <c r="AU891" i="4"/>
  <c r="AT891" i="4"/>
  <c r="AR891" i="4"/>
  <c r="AQ891" i="4"/>
  <c r="AP891" i="4"/>
  <c r="AO891" i="4"/>
  <c r="AN891" i="4"/>
  <c r="AM891" i="4"/>
  <c r="AL891" i="4"/>
  <c r="AK891" i="4"/>
  <c r="AA891" i="4"/>
  <c r="Z891" i="4"/>
  <c r="Y891" i="4"/>
  <c r="X891" i="4"/>
  <c r="W891" i="4"/>
  <c r="T891" i="4"/>
  <c r="S891" i="4"/>
  <c r="R891" i="4"/>
  <c r="Q891" i="4"/>
  <c r="P891" i="4"/>
  <c r="O891" i="4"/>
  <c r="AS890" i="4"/>
  <c r="AC890" i="4"/>
  <c r="AA890" i="4"/>
  <c r="V890" i="4"/>
  <c r="U890" i="4"/>
  <c r="N890" i="4"/>
  <c r="M890" i="4"/>
  <c r="K890" i="4" s="1"/>
  <c r="AS889" i="4"/>
  <c r="AC889" i="4"/>
  <c r="AA889" i="4"/>
  <c r="V889" i="4"/>
  <c r="U889" i="4"/>
  <c r="N889" i="4"/>
  <c r="M889" i="4"/>
  <c r="K889" i="4" s="1"/>
  <c r="AS888" i="4"/>
  <c r="AC888" i="4"/>
  <c r="AA888" i="4"/>
  <c r="V888" i="4"/>
  <c r="U888" i="4"/>
  <c r="N888" i="4"/>
  <c r="M888" i="4"/>
  <c r="AS887" i="4"/>
  <c r="AC887" i="4"/>
  <c r="AA887" i="4"/>
  <c r="V887" i="4"/>
  <c r="U887" i="4"/>
  <c r="N887" i="4"/>
  <c r="M887" i="4"/>
  <c r="AS886" i="4"/>
  <c r="AC886" i="4"/>
  <c r="AA886" i="4"/>
  <c r="V886" i="4"/>
  <c r="U886" i="4"/>
  <c r="N886" i="4"/>
  <c r="M886" i="4"/>
  <c r="AS885" i="4"/>
  <c r="AC885" i="4"/>
  <c r="AA885" i="4"/>
  <c r="V885" i="4"/>
  <c r="U885" i="4"/>
  <c r="K885" i="4" s="1"/>
  <c r="N885" i="4"/>
  <c r="M885" i="4"/>
  <c r="AS884" i="4"/>
  <c r="AC884" i="4"/>
  <c r="AA884" i="4"/>
  <c r="V884" i="4"/>
  <c r="U884" i="4"/>
  <c r="N884" i="4"/>
  <c r="M884" i="4"/>
  <c r="AS883" i="4"/>
  <c r="AC883" i="4"/>
  <c r="AA883" i="4"/>
  <c r="V883" i="4"/>
  <c r="U883" i="4"/>
  <c r="N883" i="4"/>
  <c r="M883" i="4"/>
  <c r="AS882" i="4"/>
  <c r="AC882" i="4"/>
  <c r="AA882" i="4"/>
  <c r="V882" i="4"/>
  <c r="U882" i="4"/>
  <c r="N882" i="4"/>
  <c r="M882" i="4"/>
  <c r="AS881" i="4"/>
  <c r="AC881" i="4"/>
  <c r="AA881" i="4"/>
  <c r="V881" i="4"/>
  <c r="U881" i="4"/>
  <c r="N881" i="4"/>
  <c r="M881" i="4"/>
  <c r="AS880" i="4"/>
  <c r="AC880" i="4"/>
  <c r="AA880" i="4"/>
  <c r="V880" i="4"/>
  <c r="U880" i="4"/>
  <c r="N880" i="4"/>
  <c r="M880" i="4"/>
  <c r="AS879" i="4"/>
  <c r="AC879" i="4"/>
  <c r="AA879" i="4"/>
  <c r="V879" i="4"/>
  <c r="U879" i="4"/>
  <c r="N879" i="4"/>
  <c r="M879" i="4"/>
  <c r="AS878" i="4"/>
  <c r="AC878" i="4"/>
  <c r="AA878" i="4"/>
  <c r="V878" i="4"/>
  <c r="U878" i="4"/>
  <c r="N878" i="4"/>
  <c r="M878" i="4"/>
  <c r="AS877" i="4"/>
  <c r="AC877" i="4"/>
  <c r="AA877" i="4"/>
  <c r="V877" i="4"/>
  <c r="U877" i="4"/>
  <c r="N877" i="4"/>
  <c r="M877" i="4"/>
  <c r="AS876" i="4"/>
  <c r="AC876" i="4"/>
  <c r="AA876" i="4"/>
  <c r="V876" i="4"/>
  <c r="U876" i="4"/>
  <c r="N876" i="4"/>
  <c r="M876" i="4"/>
  <c r="K876" i="4" s="1"/>
  <c r="AS875" i="4"/>
  <c r="AC875" i="4"/>
  <c r="AA875" i="4"/>
  <c r="V875" i="4"/>
  <c r="U875" i="4"/>
  <c r="N875" i="4"/>
  <c r="L875" i="4" s="1"/>
  <c r="M875" i="4"/>
  <c r="K875" i="4"/>
  <c r="AS874" i="4"/>
  <c r="AC874" i="4"/>
  <c r="AA874" i="4"/>
  <c r="V874" i="4"/>
  <c r="U874" i="4"/>
  <c r="N874" i="4"/>
  <c r="M874" i="4"/>
  <c r="AS873" i="4"/>
  <c r="AC873" i="4"/>
  <c r="AA873" i="4"/>
  <c r="V873" i="4"/>
  <c r="U873" i="4"/>
  <c r="N873" i="4"/>
  <c r="M873" i="4"/>
  <c r="AS872" i="4"/>
  <c r="AC872" i="4"/>
  <c r="AA872" i="4"/>
  <c r="V872" i="4"/>
  <c r="U872" i="4"/>
  <c r="N872" i="4"/>
  <c r="M872" i="4"/>
  <c r="AS871" i="4"/>
  <c r="AC871" i="4"/>
  <c r="AA871" i="4"/>
  <c r="V871" i="4"/>
  <c r="U871" i="4"/>
  <c r="N871" i="4"/>
  <c r="M871" i="4"/>
  <c r="AS870" i="4"/>
  <c r="AC870" i="4"/>
  <c r="AA870" i="4"/>
  <c r="V870" i="4"/>
  <c r="U870" i="4"/>
  <c r="N870" i="4"/>
  <c r="M870" i="4"/>
  <c r="AS869" i="4"/>
  <c r="AC869" i="4"/>
  <c r="AA869" i="4"/>
  <c r="V869" i="4"/>
  <c r="U869" i="4"/>
  <c r="N869" i="4"/>
  <c r="M869" i="4"/>
  <c r="AS868" i="4"/>
  <c r="AC868" i="4"/>
  <c r="AA868" i="4"/>
  <c r="V868" i="4"/>
  <c r="U868" i="4"/>
  <c r="N868" i="4"/>
  <c r="M868" i="4"/>
  <c r="AZ867" i="4"/>
  <c r="AY867" i="4"/>
  <c r="AX867" i="4"/>
  <c r="AW867" i="4"/>
  <c r="AV867" i="4"/>
  <c r="AU867" i="4"/>
  <c r="AT867" i="4"/>
  <c r="AR867" i="4"/>
  <c r="AQ867" i="4"/>
  <c r="AP867" i="4"/>
  <c r="AO867" i="4"/>
  <c r="AN867" i="4"/>
  <c r="AM867" i="4"/>
  <c r="AL867" i="4"/>
  <c r="AK867" i="4"/>
  <c r="AA867" i="4"/>
  <c r="Z867" i="4"/>
  <c r="Y867" i="4"/>
  <c r="X867" i="4"/>
  <c r="W867" i="4"/>
  <c r="T867" i="4"/>
  <c r="S867" i="4"/>
  <c r="R867" i="4"/>
  <c r="Q867" i="4"/>
  <c r="P867" i="4"/>
  <c r="O867" i="4"/>
  <c r="AS866" i="4"/>
  <c r="AC866" i="4"/>
  <c r="AA866" i="4"/>
  <c r="V866" i="4"/>
  <c r="U866" i="4"/>
  <c r="N866" i="4"/>
  <c r="M866" i="4"/>
  <c r="AS865" i="4"/>
  <c r="AC865" i="4"/>
  <c r="AA865" i="4"/>
  <c r="V865" i="4"/>
  <c r="U865" i="4"/>
  <c r="N865" i="4"/>
  <c r="M865" i="4"/>
  <c r="AS864" i="4"/>
  <c r="AC864" i="4"/>
  <c r="AA864" i="4"/>
  <c r="V864" i="4"/>
  <c r="U864" i="4"/>
  <c r="N864" i="4"/>
  <c r="M864" i="4"/>
  <c r="AZ863" i="4"/>
  <c r="AY863" i="4"/>
  <c r="AX863" i="4"/>
  <c r="AW863" i="4"/>
  <c r="AV863" i="4"/>
  <c r="AU863" i="4"/>
  <c r="AT863" i="4"/>
  <c r="AR863" i="4"/>
  <c r="AQ863" i="4"/>
  <c r="AP863" i="4"/>
  <c r="AO863" i="4"/>
  <c r="AN863" i="4"/>
  <c r="AM863" i="4"/>
  <c r="AL863" i="4"/>
  <c r="AK863" i="4"/>
  <c r="AA863" i="4"/>
  <c r="Z863" i="4"/>
  <c r="Y863" i="4"/>
  <c r="X863" i="4"/>
  <c r="W863" i="4"/>
  <c r="T863" i="4"/>
  <c r="S863" i="4"/>
  <c r="R863" i="4"/>
  <c r="Q863" i="4"/>
  <c r="P863" i="4"/>
  <c r="O863" i="4"/>
  <c r="AA862" i="4"/>
  <c r="AS861" i="4"/>
  <c r="AC861" i="4"/>
  <c r="AA861" i="4"/>
  <c r="V861" i="4"/>
  <c r="U861" i="4"/>
  <c r="N861" i="4"/>
  <c r="M861" i="4"/>
  <c r="AS860" i="4"/>
  <c r="AC860" i="4"/>
  <c r="AA860" i="4"/>
  <c r="V860" i="4"/>
  <c r="U860" i="4"/>
  <c r="K860" i="4" s="1"/>
  <c r="N860" i="4"/>
  <c r="M860" i="4"/>
  <c r="AS859" i="4"/>
  <c r="AC859" i="4"/>
  <c r="AA859" i="4"/>
  <c r="V859" i="4"/>
  <c r="U859" i="4"/>
  <c r="N859" i="4"/>
  <c r="M859" i="4"/>
  <c r="AS858" i="4"/>
  <c r="AC858" i="4"/>
  <c r="AA858" i="4"/>
  <c r="V858" i="4"/>
  <c r="U858" i="4"/>
  <c r="N858" i="4"/>
  <c r="L858" i="4" s="1"/>
  <c r="M858" i="4"/>
  <c r="AS857" i="4"/>
  <c r="AC857" i="4"/>
  <c r="AA857" i="4"/>
  <c r="V857" i="4"/>
  <c r="U857" i="4"/>
  <c r="N857" i="4"/>
  <c r="M857" i="4"/>
  <c r="AS856" i="4"/>
  <c r="AC856" i="4"/>
  <c r="AA856" i="4"/>
  <c r="V856" i="4"/>
  <c r="U856" i="4"/>
  <c r="N856" i="4"/>
  <c r="M856" i="4"/>
  <c r="AS855" i="4"/>
  <c r="AC855" i="4"/>
  <c r="AA855" i="4"/>
  <c r="V855" i="4"/>
  <c r="U855" i="4"/>
  <c r="N855" i="4"/>
  <c r="M855" i="4"/>
  <c r="K855" i="4"/>
  <c r="AS854" i="4"/>
  <c r="AC854" i="4"/>
  <c r="AA854" i="4"/>
  <c r="V854" i="4"/>
  <c r="U854" i="4"/>
  <c r="N854" i="4"/>
  <c r="L854" i="4" s="1"/>
  <c r="M854" i="4"/>
  <c r="AS853" i="4"/>
  <c r="AC853" i="4"/>
  <c r="AA853" i="4"/>
  <c r="V853" i="4"/>
  <c r="U853" i="4"/>
  <c r="N853" i="4"/>
  <c r="L853" i="4" s="1"/>
  <c r="M853" i="4"/>
  <c r="AS852" i="4"/>
  <c r="AC852" i="4"/>
  <c r="AA852" i="4"/>
  <c r="V852" i="4"/>
  <c r="U852" i="4"/>
  <c r="N852" i="4"/>
  <c r="M852" i="4"/>
  <c r="K852" i="4" s="1"/>
  <c r="AS851" i="4"/>
  <c r="AC851" i="4"/>
  <c r="AA851" i="4"/>
  <c r="V851" i="4"/>
  <c r="L851" i="4" s="1"/>
  <c r="U851" i="4"/>
  <c r="N851" i="4"/>
  <c r="M851" i="4"/>
  <c r="AS850" i="4"/>
  <c r="AC850" i="4"/>
  <c r="AA850" i="4"/>
  <c r="V850" i="4"/>
  <c r="U850" i="4"/>
  <c r="N850" i="4"/>
  <c r="M850" i="4"/>
  <c r="AS849" i="4"/>
  <c r="AC849" i="4"/>
  <c r="AA849" i="4"/>
  <c r="V849" i="4"/>
  <c r="U849" i="4"/>
  <c r="N849" i="4"/>
  <c r="M849" i="4"/>
  <c r="AS848" i="4"/>
  <c r="AC848" i="4"/>
  <c r="AA848" i="4"/>
  <c r="V848" i="4"/>
  <c r="U848" i="4"/>
  <c r="N848" i="4"/>
  <c r="M848" i="4"/>
  <c r="AS847" i="4"/>
  <c r="AC847" i="4"/>
  <c r="AA847" i="4"/>
  <c r="V847" i="4"/>
  <c r="U847" i="4"/>
  <c r="N847" i="4"/>
  <c r="M847" i="4"/>
  <c r="AS846" i="4"/>
  <c r="AC846" i="4"/>
  <c r="AA846" i="4"/>
  <c r="V846" i="4"/>
  <c r="U846" i="4"/>
  <c r="N846" i="4"/>
  <c r="L846" i="4" s="1"/>
  <c r="M846" i="4"/>
  <c r="AS845" i="4"/>
  <c r="AC845" i="4"/>
  <c r="AA845" i="4"/>
  <c r="V845" i="4"/>
  <c r="U845" i="4"/>
  <c r="N845" i="4"/>
  <c r="M845" i="4"/>
  <c r="AS844" i="4"/>
  <c r="AC844" i="4"/>
  <c r="AA844" i="4"/>
  <c r="V844" i="4"/>
  <c r="U844" i="4"/>
  <c r="N844" i="4"/>
  <c r="M844" i="4"/>
  <c r="AS843" i="4"/>
  <c r="AC843" i="4"/>
  <c r="AA843" i="4"/>
  <c r="V843" i="4"/>
  <c r="L843" i="4" s="1"/>
  <c r="U843" i="4"/>
  <c r="N843" i="4"/>
  <c r="M843" i="4"/>
  <c r="AS842" i="4"/>
  <c r="AC842" i="4"/>
  <c r="AA842" i="4"/>
  <c r="V842" i="4"/>
  <c r="U842" i="4"/>
  <c r="N842" i="4"/>
  <c r="M842" i="4"/>
  <c r="AS841" i="4"/>
  <c r="AC841" i="4"/>
  <c r="AA841" i="4"/>
  <c r="V841" i="4"/>
  <c r="U841" i="4"/>
  <c r="N841" i="4"/>
  <c r="M841" i="4"/>
  <c r="AS840" i="4"/>
  <c r="AC840" i="4"/>
  <c r="AA840" i="4"/>
  <c r="V840" i="4"/>
  <c r="U840" i="4"/>
  <c r="N840" i="4"/>
  <c r="L840" i="4" s="1"/>
  <c r="M840" i="4"/>
  <c r="AS839" i="4"/>
  <c r="AC839" i="4"/>
  <c r="AA839" i="4"/>
  <c r="V839" i="4"/>
  <c r="U839" i="4"/>
  <c r="N839" i="4"/>
  <c r="M839" i="4"/>
  <c r="K839" i="4" s="1"/>
  <c r="AS838" i="4"/>
  <c r="AC838" i="4"/>
  <c r="AA838" i="4"/>
  <c r="V838" i="4"/>
  <c r="U838" i="4"/>
  <c r="N838" i="4"/>
  <c r="M838" i="4"/>
  <c r="AS837" i="4"/>
  <c r="AC837" i="4"/>
  <c r="AA837" i="4"/>
  <c r="V837" i="4"/>
  <c r="U837" i="4"/>
  <c r="N837" i="4"/>
  <c r="M837" i="4"/>
  <c r="AS836" i="4"/>
  <c r="AC836" i="4"/>
  <c r="AA836" i="4"/>
  <c r="V836" i="4"/>
  <c r="U836" i="4"/>
  <c r="N836" i="4"/>
  <c r="M836" i="4"/>
  <c r="AS835" i="4"/>
  <c r="AC835" i="4"/>
  <c r="AA835" i="4"/>
  <c r="V835" i="4"/>
  <c r="U835" i="4"/>
  <c r="N835" i="4"/>
  <c r="M835" i="4"/>
  <c r="AS834" i="4"/>
  <c r="AC834" i="4"/>
  <c r="AA834" i="4"/>
  <c r="V834" i="4"/>
  <c r="U834" i="4"/>
  <c r="N834" i="4"/>
  <c r="M834" i="4"/>
  <c r="K834" i="4" s="1"/>
  <c r="AS833" i="4"/>
  <c r="AC833" i="4"/>
  <c r="AA833" i="4"/>
  <c r="V833" i="4"/>
  <c r="U833" i="4"/>
  <c r="N833" i="4"/>
  <c r="M833" i="4"/>
  <c r="AS832" i="4"/>
  <c r="AC832" i="4"/>
  <c r="AA832" i="4"/>
  <c r="V832" i="4"/>
  <c r="U832" i="4"/>
  <c r="N832" i="4"/>
  <c r="M832" i="4"/>
  <c r="AS831" i="4"/>
  <c r="AC831" i="4"/>
  <c r="AA831" i="4"/>
  <c r="V831" i="4"/>
  <c r="U831" i="4"/>
  <c r="N831" i="4"/>
  <c r="M831" i="4"/>
  <c r="AZ830" i="4"/>
  <c r="AY830" i="4"/>
  <c r="AX830" i="4"/>
  <c r="AW830" i="4"/>
  <c r="AV830" i="4"/>
  <c r="AU830" i="4"/>
  <c r="AT830" i="4"/>
  <c r="AR830" i="4"/>
  <c r="AQ830" i="4"/>
  <c r="AP830" i="4"/>
  <c r="AO830" i="4"/>
  <c r="AN830" i="4"/>
  <c r="AM830" i="4"/>
  <c r="AL830" i="4"/>
  <c r="AK830" i="4"/>
  <c r="AA830" i="4"/>
  <c r="Z830" i="4"/>
  <c r="Y830" i="4"/>
  <c r="X830" i="4"/>
  <c r="W830" i="4"/>
  <c r="T830" i="4"/>
  <c r="S830" i="4"/>
  <c r="R830" i="4"/>
  <c r="Q830" i="4"/>
  <c r="P830" i="4"/>
  <c r="O830" i="4"/>
  <c r="AS829" i="4"/>
  <c r="AC829" i="4"/>
  <c r="AA829" i="4"/>
  <c r="V829" i="4"/>
  <c r="U829" i="4"/>
  <c r="N829" i="4"/>
  <c r="L829" i="4" s="1"/>
  <c r="M829" i="4"/>
  <c r="AS828" i="4"/>
  <c r="AC828" i="4"/>
  <c r="AA828" i="4"/>
  <c r="V828" i="4"/>
  <c r="U828" i="4"/>
  <c r="N828" i="4"/>
  <c r="M828" i="4"/>
  <c r="AS827" i="4"/>
  <c r="AC827" i="4"/>
  <c r="AA827" i="4"/>
  <c r="V827" i="4"/>
  <c r="U827" i="4"/>
  <c r="N827" i="4"/>
  <c r="M827" i="4"/>
  <c r="AS826" i="4"/>
  <c r="AC826" i="4"/>
  <c r="AA826" i="4"/>
  <c r="V826" i="4"/>
  <c r="U826" i="4"/>
  <c r="N826" i="4"/>
  <c r="M826" i="4"/>
  <c r="K826" i="4" s="1"/>
  <c r="AS825" i="4"/>
  <c r="AC825" i="4"/>
  <c r="AA825" i="4"/>
  <c r="V825" i="4"/>
  <c r="U825" i="4"/>
  <c r="N825" i="4"/>
  <c r="M825" i="4"/>
  <c r="AS824" i="4"/>
  <c r="AC824" i="4"/>
  <c r="AA824" i="4"/>
  <c r="V824" i="4"/>
  <c r="U824" i="4"/>
  <c r="N824" i="4"/>
  <c r="M824" i="4"/>
  <c r="AS823" i="4"/>
  <c r="AC823" i="4"/>
  <c r="AA823" i="4"/>
  <c r="V823" i="4"/>
  <c r="U823" i="4"/>
  <c r="N823" i="4"/>
  <c r="M823" i="4"/>
  <c r="AS822" i="4"/>
  <c r="AC822" i="4"/>
  <c r="AA822" i="4"/>
  <c r="V822" i="4"/>
  <c r="U822" i="4"/>
  <c r="N822" i="4"/>
  <c r="M822" i="4"/>
  <c r="AS821" i="4"/>
  <c r="AC821" i="4"/>
  <c r="AA821" i="4"/>
  <c r="V821" i="4"/>
  <c r="U821" i="4"/>
  <c r="N821" i="4"/>
  <c r="L821" i="4" s="1"/>
  <c r="M821" i="4"/>
  <c r="AS820" i="4"/>
  <c r="AC820" i="4"/>
  <c r="AA820" i="4"/>
  <c r="V820" i="4"/>
  <c r="U820" i="4"/>
  <c r="N820" i="4"/>
  <c r="M820" i="4"/>
  <c r="AS819" i="4"/>
  <c r="AC819" i="4"/>
  <c r="AA819" i="4"/>
  <c r="V819" i="4"/>
  <c r="U819" i="4"/>
  <c r="N819" i="4"/>
  <c r="L819" i="4" s="1"/>
  <c r="M819" i="4"/>
  <c r="K819" i="4" s="1"/>
  <c r="AS818" i="4"/>
  <c r="AC818" i="4"/>
  <c r="AA818" i="4"/>
  <c r="V818" i="4"/>
  <c r="U818" i="4"/>
  <c r="N818" i="4"/>
  <c r="L818" i="4" s="1"/>
  <c r="M818" i="4"/>
  <c r="K818" i="4"/>
  <c r="AS817" i="4"/>
  <c r="AC817" i="4"/>
  <c r="AA817" i="4"/>
  <c r="V817" i="4"/>
  <c r="U817" i="4"/>
  <c r="N817" i="4"/>
  <c r="L817" i="4" s="1"/>
  <c r="M817" i="4"/>
  <c r="AS816" i="4"/>
  <c r="AC816" i="4"/>
  <c r="AA816" i="4"/>
  <c r="V816" i="4"/>
  <c r="U816" i="4"/>
  <c r="N816" i="4"/>
  <c r="M816" i="4"/>
  <c r="AS815" i="4"/>
  <c r="AC815" i="4"/>
  <c r="AA815" i="4"/>
  <c r="V815" i="4"/>
  <c r="U815" i="4"/>
  <c r="N815" i="4"/>
  <c r="M815" i="4"/>
  <c r="K815" i="4" s="1"/>
  <c r="AS814" i="4"/>
  <c r="AC814" i="4"/>
  <c r="AA814" i="4"/>
  <c r="V814" i="4"/>
  <c r="U814" i="4"/>
  <c r="N814" i="4"/>
  <c r="M814" i="4"/>
  <c r="AS813" i="4"/>
  <c r="AC813" i="4"/>
  <c r="AA813" i="4"/>
  <c r="V813" i="4"/>
  <c r="U813" i="4"/>
  <c r="N813" i="4"/>
  <c r="M813" i="4"/>
  <c r="AS812" i="4"/>
  <c r="AC812" i="4"/>
  <c r="AA812" i="4"/>
  <c r="V812" i="4"/>
  <c r="U812" i="4"/>
  <c r="N812" i="4"/>
  <c r="M812" i="4"/>
  <c r="AS811" i="4"/>
  <c r="AC811" i="4"/>
  <c r="AA811" i="4"/>
  <c r="V811" i="4"/>
  <c r="U811" i="4"/>
  <c r="N811" i="4"/>
  <c r="M811" i="4"/>
  <c r="AS810" i="4"/>
  <c r="AC810" i="4"/>
  <c r="AA810" i="4"/>
  <c r="V810" i="4"/>
  <c r="U810" i="4"/>
  <c r="N810" i="4"/>
  <c r="M810" i="4"/>
  <c r="K810" i="4" s="1"/>
  <c r="AZ809" i="4"/>
  <c r="AY809" i="4"/>
  <c r="AX809" i="4"/>
  <c r="AW809" i="4"/>
  <c r="AV809" i="4"/>
  <c r="AU809" i="4"/>
  <c r="AT809" i="4"/>
  <c r="AR809" i="4"/>
  <c r="AQ809" i="4"/>
  <c r="AP809" i="4"/>
  <c r="AO809" i="4"/>
  <c r="AN809" i="4"/>
  <c r="AM809" i="4"/>
  <c r="AL809" i="4"/>
  <c r="AK809" i="4"/>
  <c r="AA809" i="4"/>
  <c r="Z809" i="4"/>
  <c r="Y809" i="4"/>
  <c r="X809" i="4"/>
  <c r="W809" i="4"/>
  <c r="T809" i="4"/>
  <c r="S809" i="4"/>
  <c r="R809" i="4"/>
  <c r="Q809" i="4"/>
  <c r="P809" i="4"/>
  <c r="O809" i="4"/>
  <c r="AS808" i="4"/>
  <c r="AC808" i="4"/>
  <c r="AA808" i="4"/>
  <c r="V808" i="4"/>
  <c r="U808" i="4"/>
  <c r="N808" i="4"/>
  <c r="M808" i="4"/>
  <c r="AS807" i="4"/>
  <c r="AC807" i="4"/>
  <c r="AA807" i="4"/>
  <c r="V807" i="4"/>
  <c r="U807" i="4"/>
  <c r="N807" i="4"/>
  <c r="M807" i="4"/>
  <c r="K807" i="4" s="1"/>
  <c r="AS806" i="4"/>
  <c r="AC806" i="4"/>
  <c r="AA806" i="4"/>
  <c r="V806" i="4"/>
  <c r="U806" i="4"/>
  <c r="N806" i="4"/>
  <c r="M806" i="4"/>
  <c r="K806" i="4" s="1"/>
  <c r="AS805" i="4"/>
  <c r="AC805" i="4"/>
  <c r="AA805" i="4"/>
  <c r="V805" i="4"/>
  <c r="U805" i="4"/>
  <c r="N805" i="4"/>
  <c r="M805" i="4"/>
  <c r="AS804" i="4"/>
  <c r="AC804" i="4"/>
  <c r="AA804" i="4"/>
  <c r="V804" i="4"/>
  <c r="U804" i="4"/>
  <c r="N804" i="4"/>
  <c r="M804" i="4"/>
  <c r="AS803" i="4"/>
  <c r="AC803" i="4"/>
  <c r="AA803" i="4"/>
  <c r="V803" i="4"/>
  <c r="U803" i="4"/>
  <c r="N803" i="4"/>
  <c r="M803" i="4"/>
  <c r="AS802" i="4"/>
  <c r="AC802" i="4"/>
  <c r="AA802" i="4"/>
  <c r="V802" i="4"/>
  <c r="U802" i="4"/>
  <c r="N802" i="4"/>
  <c r="M802" i="4"/>
  <c r="AS801" i="4"/>
  <c r="AC801" i="4"/>
  <c r="AA801" i="4"/>
  <c r="V801" i="4"/>
  <c r="U801" i="4"/>
  <c r="N801" i="4"/>
  <c r="M801" i="4"/>
  <c r="AS800" i="4"/>
  <c r="AC800" i="4"/>
  <c r="AA800" i="4"/>
  <c r="V800" i="4"/>
  <c r="U800" i="4"/>
  <c r="N800" i="4"/>
  <c r="M800" i="4"/>
  <c r="AS799" i="4"/>
  <c r="AC799" i="4"/>
  <c r="AA799" i="4"/>
  <c r="V799" i="4"/>
  <c r="U799" i="4"/>
  <c r="N799" i="4"/>
  <c r="M799" i="4"/>
  <c r="AS798" i="4"/>
  <c r="AC798" i="4"/>
  <c r="AA798" i="4"/>
  <c r="V798" i="4"/>
  <c r="U798" i="4"/>
  <c r="N798" i="4"/>
  <c r="M798" i="4"/>
  <c r="AS797" i="4"/>
  <c r="AC797" i="4"/>
  <c r="AA797" i="4"/>
  <c r="V797" i="4"/>
  <c r="U797" i="4"/>
  <c r="N797" i="4"/>
  <c r="M797" i="4"/>
  <c r="AS796" i="4"/>
  <c r="AC796" i="4"/>
  <c r="AA796" i="4"/>
  <c r="V796" i="4"/>
  <c r="U796" i="4"/>
  <c r="N796" i="4"/>
  <c r="M796" i="4"/>
  <c r="AS795" i="4"/>
  <c r="AC795" i="4"/>
  <c r="AA795" i="4"/>
  <c r="V795" i="4"/>
  <c r="U795" i="4"/>
  <c r="N795" i="4"/>
  <c r="M795" i="4"/>
  <c r="AS794" i="4"/>
  <c r="AC794" i="4"/>
  <c r="AA794" i="4"/>
  <c r="V794" i="4"/>
  <c r="U794" i="4"/>
  <c r="N794" i="4"/>
  <c r="M794" i="4"/>
  <c r="AS793" i="4"/>
  <c r="AC793" i="4"/>
  <c r="AA793" i="4"/>
  <c r="V793" i="4"/>
  <c r="U793" i="4"/>
  <c r="N793" i="4"/>
  <c r="M793" i="4"/>
  <c r="AS792" i="4"/>
  <c r="AC792" i="4"/>
  <c r="AA792" i="4"/>
  <c r="V792" i="4"/>
  <c r="U792" i="4"/>
  <c r="N792" i="4"/>
  <c r="M792" i="4"/>
  <c r="K792" i="4" s="1"/>
  <c r="AS791" i="4"/>
  <c r="AC791" i="4"/>
  <c r="AA791" i="4"/>
  <c r="V791" i="4"/>
  <c r="U791" i="4"/>
  <c r="N791" i="4"/>
  <c r="L791" i="4" s="1"/>
  <c r="M791" i="4"/>
  <c r="K791" i="4" s="1"/>
  <c r="AS790" i="4"/>
  <c r="AC790" i="4"/>
  <c r="AA790" i="4"/>
  <c r="V790" i="4"/>
  <c r="U790" i="4"/>
  <c r="N790" i="4"/>
  <c r="M790" i="4"/>
  <c r="K790" i="4" s="1"/>
  <c r="AS789" i="4"/>
  <c r="AC789" i="4"/>
  <c r="AA789" i="4"/>
  <c r="V789" i="4"/>
  <c r="U789" i="4"/>
  <c r="N789" i="4"/>
  <c r="M789" i="4"/>
  <c r="K789" i="4"/>
  <c r="AS788" i="4"/>
  <c r="AC788" i="4"/>
  <c r="AA788" i="4"/>
  <c r="V788" i="4"/>
  <c r="U788" i="4"/>
  <c r="N788" i="4"/>
  <c r="M788" i="4"/>
  <c r="K788" i="4"/>
  <c r="AS787" i="4"/>
  <c r="AC787" i="4"/>
  <c r="AA787" i="4"/>
  <c r="V787" i="4"/>
  <c r="U787" i="4"/>
  <c r="N787" i="4"/>
  <c r="M787" i="4"/>
  <c r="AS786" i="4"/>
  <c r="AC786" i="4"/>
  <c r="AA786" i="4"/>
  <c r="V786" i="4"/>
  <c r="L786" i="4" s="1"/>
  <c r="U786" i="4"/>
  <c r="N786" i="4"/>
  <c r="M786" i="4"/>
  <c r="AS785" i="4"/>
  <c r="AC785" i="4"/>
  <c r="AA785" i="4"/>
  <c r="V785" i="4"/>
  <c r="U785" i="4"/>
  <c r="K785" i="4" s="1"/>
  <c r="N785" i="4"/>
  <c r="M785" i="4"/>
  <c r="AS784" i="4"/>
  <c r="AC784" i="4"/>
  <c r="AA784" i="4"/>
  <c r="V784" i="4"/>
  <c r="U784" i="4"/>
  <c r="N784" i="4"/>
  <c r="M784" i="4"/>
  <c r="AS783" i="4"/>
  <c r="AC783" i="4"/>
  <c r="AA783" i="4"/>
  <c r="V783" i="4"/>
  <c r="U783" i="4"/>
  <c r="N783" i="4"/>
  <c r="M783" i="4"/>
  <c r="AS782" i="4"/>
  <c r="AC782" i="4"/>
  <c r="AA782" i="4"/>
  <c r="V782" i="4"/>
  <c r="U782" i="4"/>
  <c r="N782" i="4"/>
  <c r="L782" i="4" s="1"/>
  <c r="M782" i="4"/>
  <c r="AS781" i="4"/>
  <c r="AC781" i="4"/>
  <c r="AA781" i="4"/>
  <c r="V781" i="4"/>
  <c r="U781" i="4"/>
  <c r="N781" i="4"/>
  <c r="M781" i="4"/>
  <c r="AS780" i="4"/>
  <c r="AC780" i="4"/>
  <c r="AA780" i="4"/>
  <c r="V780" i="4"/>
  <c r="U780" i="4"/>
  <c r="N780" i="4"/>
  <c r="M780" i="4"/>
  <c r="AS779" i="4"/>
  <c r="AC779" i="4"/>
  <c r="AA779" i="4"/>
  <c r="V779" i="4"/>
  <c r="U779" i="4"/>
  <c r="N779" i="4"/>
  <c r="M779" i="4"/>
  <c r="AS778" i="4"/>
  <c r="AC778" i="4"/>
  <c r="AA778" i="4"/>
  <c r="V778" i="4"/>
  <c r="U778" i="4"/>
  <c r="N778" i="4"/>
  <c r="L778" i="4" s="1"/>
  <c r="M778" i="4"/>
  <c r="AS777" i="4"/>
  <c r="AC777" i="4"/>
  <c r="AA777" i="4"/>
  <c r="V777" i="4"/>
  <c r="U777" i="4"/>
  <c r="N777" i="4"/>
  <c r="M777" i="4"/>
  <c r="AS776" i="4"/>
  <c r="AC776" i="4"/>
  <c r="AA776" i="4"/>
  <c r="V776" i="4"/>
  <c r="U776" i="4"/>
  <c r="N776" i="4"/>
  <c r="L776" i="4" s="1"/>
  <c r="M776" i="4"/>
  <c r="AS775" i="4"/>
  <c r="AC775" i="4"/>
  <c r="AA775" i="4"/>
  <c r="V775" i="4"/>
  <c r="U775" i="4"/>
  <c r="N775" i="4"/>
  <c r="M775" i="4"/>
  <c r="AS774" i="4"/>
  <c r="AC774" i="4"/>
  <c r="AA774" i="4"/>
  <c r="V774" i="4"/>
  <c r="U774" i="4"/>
  <c r="N774" i="4"/>
  <c r="L774" i="4" s="1"/>
  <c r="M774" i="4"/>
  <c r="AS773" i="4"/>
  <c r="AC773" i="4"/>
  <c r="AA773" i="4"/>
  <c r="V773" i="4"/>
  <c r="U773" i="4"/>
  <c r="N773" i="4"/>
  <c r="L773" i="4" s="1"/>
  <c r="M773" i="4"/>
  <c r="AZ772" i="4"/>
  <c r="AY772" i="4"/>
  <c r="AX772" i="4"/>
  <c r="AW772" i="4"/>
  <c r="AV772" i="4"/>
  <c r="AU772" i="4"/>
  <c r="AT772" i="4"/>
  <c r="AR772" i="4"/>
  <c r="AQ772" i="4"/>
  <c r="AP772" i="4"/>
  <c r="AO772" i="4"/>
  <c r="AN772" i="4"/>
  <c r="AM772" i="4"/>
  <c r="AL772" i="4"/>
  <c r="AK772" i="4"/>
  <c r="AA772" i="4"/>
  <c r="Z772" i="4"/>
  <c r="Y772" i="4"/>
  <c r="X772" i="4"/>
  <c r="W772" i="4"/>
  <c r="T772" i="4"/>
  <c r="S772" i="4"/>
  <c r="R772" i="4"/>
  <c r="Q772" i="4"/>
  <c r="P772" i="4"/>
  <c r="O772" i="4"/>
  <c r="AS771" i="4"/>
  <c r="AC771" i="4"/>
  <c r="AA771" i="4"/>
  <c r="V771" i="4"/>
  <c r="U771" i="4"/>
  <c r="N771" i="4"/>
  <c r="M771" i="4"/>
  <c r="AS770" i="4"/>
  <c r="AC770" i="4"/>
  <c r="AA770" i="4"/>
  <c r="V770" i="4"/>
  <c r="U770" i="4"/>
  <c r="N770" i="4"/>
  <c r="M770" i="4"/>
  <c r="AS769" i="4"/>
  <c r="AC769" i="4"/>
  <c r="AA769" i="4"/>
  <c r="V769" i="4"/>
  <c r="U769" i="4"/>
  <c r="N769" i="4"/>
  <c r="M769" i="4"/>
  <c r="K769" i="4" s="1"/>
  <c r="AS768" i="4"/>
  <c r="AC768" i="4"/>
  <c r="AA768" i="4"/>
  <c r="V768" i="4"/>
  <c r="U768" i="4"/>
  <c r="N768" i="4"/>
  <c r="M768" i="4"/>
  <c r="AS767" i="4"/>
  <c r="AC767" i="4"/>
  <c r="AA767" i="4"/>
  <c r="V767" i="4"/>
  <c r="U767" i="4"/>
  <c r="N767" i="4"/>
  <c r="M767" i="4"/>
  <c r="AS766" i="4"/>
  <c r="AC766" i="4"/>
  <c r="AA766" i="4"/>
  <c r="V766" i="4"/>
  <c r="U766" i="4"/>
  <c r="N766" i="4"/>
  <c r="M766" i="4"/>
  <c r="K766" i="4" s="1"/>
  <c r="AS765" i="4"/>
  <c r="AC765" i="4"/>
  <c r="AA765" i="4"/>
  <c r="V765" i="4"/>
  <c r="U765" i="4"/>
  <c r="N765" i="4"/>
  <c r="M765" i="4"/>
  <c r="AS764" i="4"/>
  <c r="AC764" i="4"/>
  <c r="AA764" i="4"/>
  <c r="V764" i="4"/>
  <c r="U764" i="4"/>
  <c r="N764" i="4"/>
  <c r="M764" i="4"/>
  <c r="AS763" i="4"/>
  <c r="AC763" i="4"/>
  <c r="AA763" i="4"/>
  <c r="V763" i="4"/>
  <c r="U763" i="4"/>
  <c r="N763" i="4"/>
  <c r="M763" i="4"/>
  <c r="AS762" i="4"/>
  <c r="AC762" i="4"/>
  <c r="AA762" i="4"/>
  <c r="V762" i="4"/>
  <c r="U762" i="4"/>
  <c r="N762" i="4"/>
  <c r="M762" i="4"/>
  <c r="AS761" i="4"/>
  <c r="AC761" i="4"/>
  <c r="AA761" i="4"/>
  <c r="V761" i="4"/>
  <c r="U761" i="4"/>
  <c r="N761" i="4"/>
  <c r="M761" i="4"/>
  <c r="AS760" i="4"/>
  <c r="AC760" i="4"/>
  <c r="AA760" i="4"/>
  <c r="V760" i="4"/>
  <c r="U760" i="4"/>
  <c r="N760" i="4"/>
  <c r="M760" i="4"/>
  <c r="AS759" i="4"/>
  <c r="AC759" i="4"/>
  <c r="AA759" i="4"/>
  <c r="V759" i="4"/>
  <c r="U759" i="4"/>
  <c r="N759" i="4"/>
  <c r="M759" i="4"/>
  <c r="AS758" i="4"/>
  <c r="AC758" i="4"/>
  <c r="AA758" i="4"/>
  <c r="V758" i="4"/>
  <c r="U758" i="4"/>
  <c r="N758" i="4"/>
  <c r="M758" i="4"/>
  <c r="K758" i="4" s="1"/>
  <c r="AS757" i="4"/>
  <c r="AC757" i="4"/>
  <c r="AA757" i="4"/>
  <c r="V757" i="4"/>
  <c r="U757" i="4"/>
  <c r="N757" i="4"/>
  <c r="M757" i="4"/>
  <c r="K757" i="4" s="1"/>
  <c r="AS756" i="4"/>
  <c r="AC756" i="4"/>
  <c r="AA756" i="4"/>
  <c r="V756" i="4"/>
  <c r="U756" i="4"/>
  <c r="N756" i="4"/>
  <c r="M756" i="4"/>
  <c r="AS755" i="4"/>
  <c r="AC755" i="4"/>
  <c r="AA755" i="4"/>
  <c r="V755" i="4"/>
  <c r="U755" i="4"/>
  <c r="N755" i="4"/>
  <c r="M755" i="4"/>
  <c r="AS754" i="4"/>
  <c r="AC754" i="4"/>
  <c r="AA754" i="4"/>
  <c r="V754" i="4"/>
  <c r="U754" i="4"/>
  <c r="N754" i="4"/>
  <c r="M754" i="4"/>
  <c r="AS753" i="4"/>
  <c r="AC753" i="4"/>
  <c r="AA753" i="4"/>
  <c r="V753" i="4"/>
  <c r="U753" i="4"/>
  <c r="N753" i="4"/>
  <c r="M753" i="4"/>
  <c r="AS752" i="4"/>
  <c r="AC752" i="4"/>
  <c r="AA752" i="4"/>
  <c r="V752" i="4"/>
  <c r="U752" i="4"/>
  <c r="N752" i="4"/>
  <c r="M752" i="4"/>
  <c r="AS751" i="4"/>
  <c r="AC751" i="4"/>
  <c r="AA751" i="4"/>
  <c r="V751" i="4"/>
  <c r="L751" i="4" s="1"/>
  <c r="U751" i="4"/>
  <c r="N751" i="4"/>
  <c r="M751" i="4"/>
  <c r="AS750" i="4"/>
  <c r="AC750" i="4"/>
  <c r="AA750" i="4"/>
  <c r="V750" i="4"/>
  <c r="U750" i="4"/>
  <c r="K750" i="4" s="1"/>
  <c r="N750" i="4"/>
  <c r="M750" i="4"/>
  <c r="AS749" i="4"/>
  <c r="AC749" i="4"/>
  <c r="AA749" i="4"/>
  <c r="V749" i="4"/>
  <c r="U749" i="4"/>
  <c r="N749" i="4"/>
  <c r="M749" i="4"/>
  <c r="AS748" i="4"/>
  <c r="AC748" i="4"/>
  <c r="AA748" i="4"/>
  <c r="V748" i="4"/>
  <c r="U748" i="4"/>
  <c r="N748" i="4"/>
  <c r="L748" i="4" s="1"/>
  <c r="M748" i="4"/>
  <c r="AS747" i="4"/>
  <c r="AC747" i="4"/>
  <c r="AA747" i="4"/>
  <c r="V747" i="4"/>
  <c r="U747" i="4"/>
  <c r="N747" i="4"/>
  <c r="M747" i="4"/>
  <c r="L747" i="4"/>
  <c r="AS746" i="4"/>
  <c r="AC746" i="4"/>
  <c r="AA746" i="4"/>
  <c r="V746" i="4"/>
  <c r="U746" i="4"/>
  <c r="N746" i="4"/>
  <c r="M746" i="4"/>
  <c r="K746" i="4"/>
  <c r="AS745" i="4"/>
  <c r="AC745" i="4"/>
  <c r="AA745" i="4"/>
  <c r="V745" i="4"/>
  <c r="U745" i="4"/>
  <c r="N745" i="4"/>
  <c r="L745" i="4" s="1"/>
  <c r="M745" i="4"/>
  <c r="AS744" i="4"/>
  <c r="AC744" i="4"/>
  <c r="AA744" i="4"/>
  <c r="V744" i="4"/>
  <c r="U744" i="4"/>
  <c r="N744" i="4"/>
  <c r="M744" i="4"/>
  <c r="AS743" i="4"/>
  <c r="AC743" i="4"/>
  <c r="AA743" i="4"/>
  <c r="V743" i="4"/>
  <c r="U743" i="4"/>
  <c r="N743" i="4"/>
  <c r="M743" i="4"/>
  <c r="AS742" i="4"/>
  <c r="AC742" i="4"/>
  <c r="AA742" i="4"/>
  <c r="V742" i="4"/>
  <c r="U742" i="4"/>
  <c r="N742" i="4"/>
  <c r="M742" i="4"/>
  <c r="AS741" i="4"/>
  <c r="AC741" i="4"/>
  <c r="AA741" i="4"/>
  <c r="V741" i="4"/>
  <c r="U741" i="4"/>
  <c r="N741" i="4"/>
  <c r="M741" i="4"/>
  <c r="AS740" i="4"/>
  <c r="AC740" i="4"/>
  <c r="AA740" i="4"/>
  <c r="V740" i="4"/>
  <c r="U740" i="4"/>
  <c r="N740" i="4"/>
  <c r="M740" i="4"/>
  <c r="AS739" i="4"/>
  <c r="AA739" i="4"/>
  <c r="V739" i="4"/>
  <c r="U739" i="4"/>
  <c r="N739" i="4"/>
  <c r="M739" i="4"/>
  <c r="AZ738" i="4"/>
  <c r="AY738" i="4"/>
  <c r="AX738" i="4"/>
  <c r="AW738" i="4"/>
  <c r="AV738" i="4"/>
  <c r="AU738" i="4"/>
  <c r="AT738" i="4"/>
  <c r="AR738" i="4"/>
  <c r="AQ738" i="4"/>
  <c r="AP738" i="4"/>
  <c r="AO738" i="4"/>
  <c r="AN738" i="4"/>
  <c r="AM738" i="4"/>
  <c r="AL738" i="4"/>
  <c r="AK738" i="4"/>
  <c r="AA738" i="4"/>
  <c r="Z738" i="4"/>
  <c r="Y738" i="4"/>
  <c r="X738" i="4"/>
  <c r="W738" i="4"/>
  <c r="T738" i="4"/>
  <c r="S738" i="4"/>
  <c r="R738" i="4"/>
  <c r="Q738" i="4"/>
  <c r="P738" i="4"/>
  <c r="O738" i="4"/>
  <c r="AS737" i="4"/>
  <c r="AC737" i="4"/>
  <c r="AA737" i="4"/>
  <c r="V737" i="4"/>
  <c r="U737" i="4"/>
  <c r="N737" i="4"/>
  <c r="M737" i="4"/>
  <c r="AS736" i="4"/>
  <c r="AC736" i="4"/>
  <c r="AA736" i="4"/>
  <c r="V736" i="4"/>
  <c r="U736" i="4"/>
  <c r="N736" i="4"/>
  <c r="M736" i="4"/>
  <c r="AS735" i="4"/>
  <c r="AC735" i="4"/>
  <c r="AA735" i="4"/>
  <c r="V735" i="4"/>
  <c r="U735" i="4"/>
  <c r="N735" i="4"/>
  <c r="M735" i="4"/>
  <c r="AS734" i="4"/>
  <c r="AC734" i="4"/>
  <c r="AA734" i="4"/>
  <c r="V734" i="4"/>
  <c r="U734" i="4"/>
  <c r="N734" i="4"/>
  <c r="M734" i="4"/>
  <c r="AS733" i="4"/>
  <c r="AC733" i="4"/>
  <c r="AA733" i="4"/>
  <c r="V733" i="4"/>
  <c r="U733" i="4"/>
  <c r="N733" i="4"/>
  <c r="M733" i="4"/>
  <c r="AS732" i="4"/>
  <c r="AC732" i="4"/>
  <c r="AA732" i="4"/>
  <c r="V732" i="4"/>
  <c r="L732" i="4" s="1"/>
  <c r="U732" i="4"/>
  <c r="N732" i="4"/>
  <c r="M732" i="4"/>
  <c r="AS731" i="4"/>
  <c r="AC731" i="4"/>
  <c r="AA731" i="4"/>
  <c r="V731" i="4"/>
  <c r="U731" i="4"/>
  <c r="N731" i="4"/>
  <c r="M731" i="4"/>
  <c r="AS730" i="4"/>
  <c r="AC730" i="4"/>
  <c r="AA730" i="4"/>
  <c r="V730" i="4"/>
  <c r="U730" i="4"/>
  <c r="N730" i="4"/>
  <c r="M730" i="4"/>
  <c r="AS729" i="4"/>
  <c r="AC729" i="4"/>
  <c r="AA729" i="4"/>
  <c r="V729" i="4"/>
  <c r="U729" i="4"/>
  <c r="N729" i="4"/>
  <c r="L729" i="4" s="1"/>
  <c r="M729" i="4"/>
  <c r="AS728" i="4"/>
  <c r="AC728" i="4"/>
  <c r="AA728" i="4"/>
  <c r="V728" i="4"/>
  <c r="U728" i="4"/>
  <c r="N728" i="4"/>
  <c r="M728" i="4"/>
  <c r="AS727" i="4"/>
  <c r="AC727" i="4"/>
  <c r="AA727" i="4"/>
  <c r="V727" i="4"/>
  <c r="U727" i="4"/>
  <c r="N727" i="4"/>
  <c r="L727" i="4" s="1"/>
  <c r="M727" i="4"/>
  <c r="AS726" i="4"/>
  <c r="AC726" i="4"/>
  <c r="AA726" i="4"/>
  <c r="V726" i="4"/>
  <c r="U726" i="4"/>
  <c r="N726" i="4"/>
  <c r="L726" i="4" s="1"/>
  <c r="M726" i="4"/>
  <c r="K726" i="4" s="1"/>
  <c r="AS725" i="4"/>
  <c r="AC725" i="4"/>
  <c r="AA725" i="4"/>
  <c r="V725" i="4"/>
  <c r="U725" i="4"/>
  <c r="N725" i="4"/>
  <c r="M725" i="4"/>
  <c r="K725" i="4" s="1"/>
  <c r="L725" i="4"/>
  <c r="AS724" i="4"/>
  <c r="AC724" i="4"/>
  <c r="AA724" i="4"/>
  <c r="V724" i="4"/>
  <c r="U724" i="4"/>
  <c r="N724" i="4"/>
  <c r="M724" i="4"/>
  <c r="L724" i="4"/>
  <c r="AZ723" i="4"/>
  <c r="AY723" i="4"/>
  <c r="AX723" i="4"/>
  <c r="AW723" i="4"/>
  <c r="AV723" i="4"/>
  <c r="AU723" i="4"/>
  <c r="AT723" i="4"/>
  <c r="AR723" i="4"/>
  <c r="AQ723" i="4"/>
  <c r="AP723" i="4"/>
  <c r="AO723" i="4"/>
  <c r="AN723" i="4"/>
  <c r="AM723" i="4"/>
  <c r="AL723" i="4"/>
  <c r="AK723" i="4"/>
  <c r="AA723" i="4"/>
  <c r="Z723" i="4"/>
  <c r="Y723" i="4"/>
  <c r="X723" i="4"/>
  <c r="W723" i="4"/>
  <c r="T723" i="4"/>
  <c r="S723" i="4"/>
  <c r="R723" i="4"/>
  <c r="Q723" i="4"/>
  <c r="P723" i="4"/>
  <c r="O723" i="4"/>
  <c r="AS722" i="4"/>
  <c r="AC722" i="4"/>
  <c r="AA722" i="4"/>
  <c r="V722" i="4"/>
  <c r="U722" i="4"/>
  <c r="N722" i="4"/>
  <c r="L722" i="4" s="1"/>
  <c r="M722" i="4"/>
  <c r="AS721" i="4"/>
  <c r="AC721" i="4"/>
  <c r="AA721" i="4"/>
  <c r="V721" i="4"/>
  <c r="U721" i="4"/>
  <c r="N721" i="4"/>
  <c r="M721" i="4"/>
  <c r="K721" i="4" s="1"/>
  <c r="AS720" i="4"/>
  <c r="AC720" i="4"/>
  <c r="AA720" i="4"/>
  <c r="V720" i="4"/>
  <c r="U720" i="4"/>
  <c r="N720" i="4"/>
  <c r="M720" i="4"/>
  <c r="K720" i="4"/>
  <c r="AS719" i="4"/>
  <c r="AC719" i="4"/>
  <c r="AA719" i="4"/>
  <c r="V719" i="4"/>
  <c r="U719" i="4"/>
  <c r="N719" i="4"/>
  <c r="M719" i="4"/>
  <c r="K719" i="4"/>
  <c r="AS718" i="4"/>
  <c r="AC718" i="4"/>
  <c r="AA718" i="4"/>
  <c r="V718" i="4"/>
  <c r="U718" i="4"/>
  <c r="N718" i="4"/>
  <c r="M718" i="4"/>
  <c r="AS717" i="4"/>
  <c r="AC717" i="4"/>
  <c r="AA717" i="4"/>
  <c r="V717" i="4"/>
  <c r="U717" i="4"/>
  <c r="N717" i="4"/>
  <c r="M717" i="4"/>
  <c r="AS716" i="4"/>
  <c r="AC716" i="4"/>
  <c r="AA716" i="4"/>
  <c r="V716" i="4"/>
  <c r="U716" i="4"/>
  <c r="N716" i="4"/>
  <c r="M716" i="4"/>
  <c r="AS715" i="4"/>
  <c r="AC715" i="4"/>
  <c r="AA715" i="4"/>
  <c r="V715" i="4"/>
  <c r="U715" i="4"/>
  <c r="N715" i="4"/>
  <c r="M715" i="4"/>
  <c r="AS714" i="4"/>
  <c r="AC714" i="4"/>
  <c r="AA714" i="4"/>
  <c r="V714" i="4"/>
  <c r="U714" i="4"/>
  <c r="N714" i="4"/>
  <c r="M714" i="4"/>
  <c r="AS713" i="4"/>
  <c r="AC713" i="4"/>
  <c r="AA713" i="4"/>
  <c r="V713" i="4"/>
  <c r="U713" i="4"/>
  <c r="N713" i="4"/>
  <c r="L713" i="4" s="1"/>
  <c r="M713" i="4"/>
  <c r="AS712" i="4"/>
  <c r="AC712" i="4"/>
  <c r="AA712" i="4"/>
  <c r="V712" i="4"/>
  <c r="U712" i="4"/>
  <c r="N712" i="4"/>
  <c r="L712" i="4" s="1"/>
  <c r="M712" i="4"/>
  <c r="K712" i="4" s="1"/>
  <c r="AZ711" i="4"/>
  <c r="AY711" i="4"/>
  <c r="AX711" i="4"/>
  <c r="AW711" i="4"/>
  <c r="AV711" i="4"/>
  <c r="AU711" i="4"/>
  <c r="AT711" i="4"/>
  <c r="AR711" i="4"/>
  <c r="AQ711" i="4"/>
  <c r="AP711" i="4"/>
  <c r="AO711" i="4"/>
  <c r="AN711" i="4"/>
  <c r="AM711" i="4"/>
  <c r="AL711" i="4"/>
  <c r="AK711" i="4"/>
  <c r="AA711" i="4"/>
  <c r="Z711" i="4"/>
  <c r="Y711" i="4"/>
  <c r="X711" i="4"/>
  <c r="W711" i="4"/>
  <c r="T711" i="4"/>
  <c r="S711" i="4"/>
  <c r="R711" i="4"/>
  <c r="Q711" i="4"/>
  <c r="P711" i="4"/>
  <c r="O711" i="4"/>
  <c r="AS710" i="4"/>
  <c r="AC710" i="4"/>
  <c r="AA710" i="4"/>
  <c r="V710" i="4"/>
  <c r="U710" i="4"/>
  <c r="N710" i="4"/>
  <c r="L710" i="4" s="1"/>
  <c r="M710" i="4"/>
  <c r="AS709" i="4"/>
  <c r="AC709" i="4"/>
  <c r="AA709" i="4"/>
  <c r="V709" i="4"/>
  <c r="U709" i="4"/>
  <c r="N709" i="4"/>
  <c r="M709" i="4"/>
  <c r="K709" i="4" s="1"/>
  <c r="AS708" i="4"/>
  <c r="AC708" i="4"/>
  <c r="AA708" i="4"/>
  <c r="V708" i="4"/>
  <c r="U708" i="4"/>
  <c r="N708" i="4"/>
  <c r="M708" i="4"/>
  <c r="AS707" i="4"/>
  <c r="AC707" i="4"/>
  <c r="AA707" i="4"/>
  <c r="V707" i="4"/>
  <c r="U707" i="4"/>
  <c r="N707" i="4"/>
  <c r="M707" i="4"/>
  <c r="AS706" i="4"/>
  <c r="AC706" i="4"/>
  <c r="AA706" i="4"/>
  <c r="V706" i="4"/>
  <c r="U706" i="4"/>
  <c r="N706" i="4"/>
  <c r="M706" i="4"/>
  <c r="K706" i="4" s="1"/>
  <c r="AS705" i="4"/>
  <c r="AC705" i="4"/>
  <c r="AA705" i="4"/>
  <c r="V705" i="4"/>
  <c r="U705" i="4"/>
  <c r="N705" i="4"/>
  <c r="M705" i="4"/>
  <c r="K705" i="4" s="1"/>
  <c r="AS704" i="4"/>
  <c r="AC704" i="4"/>
  <c r="AA704" i="4"/>
  <c r="V704" i="4"/>
  <c r="L704" i="4" s="1"/>
  <c r="U704" i="4"/>
  <c r="N704" i="4"/>
  <c r="M704" i="4"/>
  <c r="K704" i="4" s="1"/>
  <c r="AS703" i="4"/>
  <c r="AC703" i="4"/>
  <c r="AA703" i="4"/>
  <c r="V703" i="4"/>
  <c r="U703" i="4"/>
  <c r="N703" i="4"/>
  <c r="M703" i="4"/>
  <c r="AS702" i="4"/>
  <c r="AC702" i="4"/>
  <c r="AA702" i="4"/>
  <c r="V702" i="4"/>
  <c r="U702" i="4"/>
  <c r="N702" i="4"/>
  <c r="M702" i="4"/>
  <c r="AS701" i="4"/>
  <c r="AC701" i="4"/>
  <c r="AA701" i="4"/>
  <c r="V701" i="4"/>
  <c r="U701" i="4"/>
  <c r="N701" i="4"/>
  <c r="L701" i="4" s="1"/>
  <c r="M701" i="4"/>
  <c r="AS700" i="4"/>
  <c r="AC700" i="4"/>
  <c r="AA700" i="4"/>
  <c r="V700" i="4"/>
  <c r="U700" i="4"/>
  <c r="N700" i="4"/>
  <c r="M700" i="4"/>
  <c r="K700" i="4" s="1"/>
  <c r="AS699" i="4"/>
  <c r="AC699" i="4"/>
  <c r="AA699" i="4"/>
  <c r="V699" i="4"/>
  <c r="U699" i="4"/>
  <c r="N699" i="4"/>
  <c r="M699" i="4"/>
  <c r="AS698" i="4"/>
  <c r="AC698" i="4"/>
  <c r="AA698" i="4"/>
  <c r="V698" i="4"/>
  <c r="U698" i="4"/>
  <c r="N698" i="4"/>
  <c r="L698" i="4" s="1"/>
  <c r="M698" i="4"/>
  <c r="AS697" i="4"/>
  <c r="AC697" i="4"/>
  <c r="AA697" i="4"/>
  <c r="V697" i="4"/>
  <c r="U697" i="4"/>
  <c r="N697" i="4"/>
  <c r="M697" i="4"/>
  <c r="AZ696" i="4"/>
  <c r="AY696" i="4"/>
  <c r="AX696" i="4"/>
  <c r="AW696" i="4"/>
  <c r="AV696" i="4"/>
  <c r="AU696" i="4"/>
  <c r="AT696" i="4"/>
  <c r="AR696" i="4"/>
  <c r="AQ696" i="4"/>
  <c r="AP696" i="4"/>
  <c r="AO696" i="4"/>
  <c r="AN696" i="4"/>
  <c r="AM696" i="4"/>
  <c r="AL696" i="4"/>
  <c r="AK696" i="4"/>
  <c r="AA696" i="4"/>
  <c r="Z696" i="4"/>
  <c r="Y696" i="4"/>
  <c r="X696" i="4"/>
  <c r="W696" i="4"/>
  <c r="T696" i="4"/>
  <c r="S696" i="4"/>
  <c r="R696" i="4"/>
  <c r="Q696" i="4"/>
  <c r="P696" i="4"/>
  <c r="O696" i="4"/>
  <c r="AS695" i="4"/>
  <c r="AC695" i="4"/>
  <c r="AA695" i="4"/>
  <c r="V695" i="4"/>
  <c r="U695" i="4"/>
  <c r="N695" i="4"/>
  <c r="M695" i="4"/>
  <c r="AS694" i="4"/>
  <c r="AC694" i="4"/>
  <c r="AA694" i="4"/>
  <c r="V694" i="4"/>
  <c r="U694" i="4"/>
  <c r="N694" i="4"/>
  <c r="M694" i="4"/>
  <c r="AS693" i="4"/>
  <c r="AC693" i="4"/>
  <c r="AA693" i="4"/>
  <c r="V693" i="4"/>
  <c r="U693" i="4"/>
  <c r="N693" i="4"/>
  <c r="M693" i="4"/>
  <c r="AS692" i="4"/>
  <c r="AC692" i="4"/>
  <c r="AA692" i="4"/>
  <c r="V692" i="4"/>
  <c r="U692" i="4"/>
  <c r="N692" i="4"/>
  <c r="M692" i="4"/>
  <c r="AS691" i="4"/>
  <c r="AC691" i="4"/>
  <c r="AA691" i="4"/>
  <c r="V691" i="4"/>
  <c r="U691" i="4"/>
  <c r="K691" i="4" s="1"/>
  <c r="N691" i="4"/>
  <c r="M691" i="4"/>
  <c r="AS690" i="4"/>
  <c r="AC690" i="4"/>
  <c r="AA690" i="4"/>
  <c r="V690" i="4"/>
  <c r="U690" i="4"/>
  <c r="N690" i="4"/>
  <c r="M690" i="4"/>
  <c r="AS689" i="4"/>
  <c r="AC689" i="4"/>
  <c r="AA689" i="4"/>
  <c r="V689" i="4"/>
  <c r="U689" i="4"/>
  <c r="N689" i="4"/>
  <c r="M689" i="4"/>
  <c r="AS688" i="4"/>
  <c r="AC688" i="4"/>
  <c r="AA688" i="4"/>
  <c r="V688" i="4"/>
  <c r="U688" i="4"/>
  <c r="N688" i="4"/>
  <c r="M688" i="4"/>
  <c r="AS687" i="4"/>
  <c r="AC687" i="4"/>
  <c r="AA687" i="4"/>
  <c r="V687" i="4"/>
  <c r="U687" i="4"/>
  <c r="N687" i="4"/>
  <c r="M687" i="4"/>
  <c r="AS686" i="4"/>
  <c r="AC686" i="4"/>
  <c r="AA686" i="4"/>
  <c r="V686" i="4"/>
  <c r="U686" i="4"/>
  <c r="N686" i="4"/>
  <c r="M686" i="4"/>
  <c r="AS685" i="4"/>
  <c r="AC685" i="4"/>
  <c r="AA685" i="4"/>
  <c r="V685" i="4"/>
  <c r="U685" i="4"/>
  <c r="N685" i="4"/>
  <c r="M685" i="4"/>
  <c r="AS684" i="4"/>
  <c r="AC684" i="4"/>
  <c r="AA684" i="4"/>
  <c r="V684" i="4"/>
  <c r="U684" i="4"/>
  <c r="N684" i="4"/>
  <c r="M684" i="4"/>
  <c r="AS683" i="4"/>
  <c r="AC683" i="4"/>
  <c r="AA683" i="4"/>
  <c r="V683" i="4"/>
  <c r="U683" i="4"/>
  <c r="N683" i="4"/>
  <c r="M683" i="4"/>
  <c r="AS682" i="4"/>
  <c r="AC682" i="4"/>
  <c r="AA682" i="4"/>
  <c r="V682" i="4"/>
  <c r="U682" i="4"/>
  <c r="N682" i="4"/>
  <c r="M682" i="4"/>
  <c r="AS681" i="4"/>
  <c r="AC681" i="4"/>
  <c r="AA681" i="4"/>
  <c r="V681" i="4"/>
  <c r="U681" i="4"/>
  <c r="N681" i="4"/>
  <c r="L681" i="4" s="1"/>
  <c r="M681" i="4"/>
  <c r="AS680" i="4"/>
  <c r="AC680" i="4"/>
  <c r="AA680" i="4"/>
  <c r="V680" i="4"/>
  <c r="U680" i="4"/>
  <c r="N680" i="4"/>
  <c r="M680" i="4"/>
  <c r="K680" i="4" s="1"/>
  <c r="AS679" i="4"/>
  <c r="AC679" i="4"/>
  <c r="AA679" i="4"/>
  <c r="V679" i="4"/>
  <c r="U679" i="4"/>
  <c r="N679" i="4"/>
  <c r="M679" i="4"/>
  <c r="AS678" i="4"/>
  <c r="AC678" i="4"/>
  <c r="AA678" i="4"/>
  <c r="V678" i="4"/>
  <c r="U678" i="4"/>
  <c r="N678" i="4"/>
  <c r="M678" i="4"/>
  <c r="AZ677" i="4"/>
  <c r="AY677" i="4"/>
  <c r="AX677" i="4"/>
  <c r="AW677" i="4"/>
  <c r="AV677" i="4"/>
  <c r="AU677" i="4"/>
  <c r="AT677" i="4"/>
  <c r="AR677" i="4"/>
  <c r="AQ677" i="4"/>
  <c r="AP677" i="4"/>
  <c r="AO677" i="4"/>
  <c r="AN677" i="4"/>
  <c r="AM677" i="4"/>
  <c r="AL677" i="4"/>
  <c r="AK677" i="4"/>
  <c r="AA677" i="4"/>
  <c r="Z677" i="4"/>
  <c r="Y677" i="4"/>
  <c r="X677" i="4"/>
  <c r="W677" i="4"/>
  <c r="T677" i="4"/>
  <c r="S677" i="4"/>
  <c r="R677" i="4"/>
  <c r="Q677" i="4"/>
  <c r="P677" i="4"/>
  <c r="O677" i="4"/>
  <c r="AS676" i="4"/>
  <c r="AC676" i="4"/>
  <c r="AA676" i="4"/>
  <c r="V676" i="4"/>
  <c r="U676" i="4"/>
  <c r="N676" i="4"/>
  <c r="L676" i="4" s="1"/>
  <c r="M676" i="4"/>
  <c r="AS675" i="4"/>
  <c r="AC675" i="4"/>
  <c r="AA675" i="4"/>
  <c r="V675" i="4"/>
  <c r="U675" i="4"/>
  <c r="N675" i="4"/>
  <c r="M675" i="4"/>
  <c r="AS674" i="4"/>
  <c r="AC674" i="4"/>
  <c r="AA674" i="4"/>
  <c r="V674" i="4"/>
  <c r="U674" i="4"/>
  <c r="N674" i="4"/>
  <c r="M674" i="4"/>
  <c r="AS673" i="4"/>
  <c r="AC673" i="4"/>
  <c r="AA673" i="4"/>
  <c r="V673" i="4"/>
  <c r="U673" i="4"/>
  <c r="N673" i="4"/>
  <c r="M673" i="4"/>
  <c r="AS672" i="4"/>
  <c r="AC672" i="4"/>
  <c r="AA672" i="4"/>
  <c r="V672" i="4"/>
  <c r="U672" i="4"/>
  <c r="N672" i="4"/>
  <c r="L672" i="4" s="1"/>
  <c r="M672" i="4"/>
  <c r="AS671" i="4"/>
  <c r="AC671" i="4"/>
  <c r="AA671" i="4"/>
  <c r="V671" i="4"/>
  <c r="U671" i="4"/>
  <c r="N671" i="4"/>
  <c r="M671" i="4"/>
  <c r="K671" i="4" s="1"/>
  <c r="AS670" i="4"/>
  <c r="AC670" i="4"/>
  <c r="AA670" i="4"/>
  <c r="V670" i="4"/>
  <c r="U670" i="4"/>
  <c r="N670" i="4"/>
  <c r="M670" i="4"/>
  <c r="K670" i="4" s="1"/>
  <c r="AS669" i="4"/>
  <c r="AC669" i="4"/>
  <c r="AA669" i="4"/>
  <c r="V669" i="4"/>
  <c r="U669" i="4"/>
  <c r="N669" i="4"/>
  <c r="M669" i="4"/>
  <c r="AS668" i="4"/>
  <c r="AC668" i="4"/>
  <c r="AA668" i="4"/>
  <c r="V668" i="4"/>
  <c r="U668" i="4"/>
  <c r="N668" i="4"/>
  <c r="M668" i="4"/>
  <c r="AS667" i="4"/>
  <c r="AC667" i="4"/>
  <c r="AA667" i="4"/>
  <c r="V667" i="4"/>
  <c r="L667" i="4" s="1"/>
  <c r="U667" i="4"/>
  <c r="N667" i="4"/>
  <c r="M667" i="4"/>
  <c r="AS666" i="4"/>
  <c r="AC666" i="4"/>
  <c r="AA666" i="4"/>
  <c r="V666" i="4"/>
  <c r="L666" i="4" s="1"/>
  <c r="U666" i="4"/>
  <c r="K666" i="4" s="1"/>
  <c r="N666" i="4"/>
  <c r="M666" i="4"/>
  <c r="AS665" i="4"/>
  <c r="AC665" i="4"/>
  <c r="AA665" i="4"/>
  <c r="V665" i="4"/>
  <c r="U665" i="4"/>
  <c r="N665" i="4"/>
  <c r="M665" i="4"/>
  <c r="AS664" i="4"/>
  <c r="AC664" i="4"/>
  <c r="AA664" i="4"/>
  <c r="V664" i="4"/>
  <c r="U664" i="4"/>
  <c r="N664" i="4"/>
  <c r="M664" i="4"/>
  <c r="AS663" i="4"/>
  <c r="AC663" i="4"/>
  <c r="AA663" i="4"/>
  <c r="V663" i="4"/>
  <c r="U663" i="4"/>
  <c r="N663" i="4"/>
  <c r="M663" i="4"/>
  <c r="AS662" i="4"/>
  <c r="AC662" i="4"/>
  <c r="AA662" i="4"/>
  <c r="V662" i="4"/>
  <c r="U662" i="4"/>
  <c r="N662" i="4"/>
  <c r="M662" i="4"/>
  <c r="AS661" i="4"/>
  <c r="AC661" i="4"/>
  <c r="AA661" i="4"/>
  <c r="V661" i="4"/>
  <c r="U661" i="4"/>
  <c r="N661" i="4"/>
  <c r="M661" i="4"/>
  <c r="AS660" i="4"/>
  <c r="AC660" i="4"/>
  <c r="AA660" i="4"/>
  <c r="V660" i="4"/>
  <c r="U660" i="4"/>
  <c r="N660" i="4"/>
  <c r="M660" i="4"/>
  <c r="AS659" i="4"/>
  <c r="AC659" i="4"/>
  <c r="AA659" i="4"/>
  <c r="V659" i="4"/>
  <c r="U659" i="4"/>
  <c r="N659" i="4"/>
  <c r="M659" i="4"/>
  <c r="AS658" i="4"/>
  <c r="AC658" i="4"/>
  <c r="AA658" i="4"/>
  <c r="V658" i="4"/>
  <c r="L658" i="4" s="1"/>
  <c r="U658" i="4"/>
  <c r="N658" i="4"/>
  <c r="M658" i="4"/>
  <c r="AS657" i="4"/>
  <c r="AC657" i="4"/>
  <c r="AA657" i="4"/>
  <c r="V657" i="4"/>
  <c r="U657" i="4"/>
  <c r="N657" i="4"/>
  <c r="M657" i="4"/>
  <c r="AS656" i="4"/>
  <c r="AC656" i="4"/>
  <c r="AA656" i="4"/>
  <c r="V656" i="4"/>
  <c r="U656" i="4"/>
  <c r="N656" i="4"/>
  <c r="L656" i="4" s="1"/>
  <c r="M656" i="4"/>
  <c r="AS655" i="4"/>
  <c r="AC655" i="4"/>
  <c r="AA655" i="4"/>
  <c r="V655" i="4"/>
  <c r="U655" i="4"/>
  <c r="N655" i="4"/>
  <c r="M655" i="4"/>
  <c r="K655" i="4" s="1"/>
  <c r="AS654" i="4"/>
  <c r="AC654" i="4"/>
  <c r="AA654" i="4"/>
  <c r="V654" i="4"/>
  <c r="U654" i="4"/>
  <c r="N654" i="4"/>
  <c r="L654" i="4" s="1"/>
  <c r="M654" i="4"/>
  <c r="K654" i="4"/>
  <c r="AS653" i="4"/>
  <c r="AC653" i="4"/>
  <c r="AA653" i="4"/>
  <c r="V653" i="4"/>
  <c r="U653" i="4"/>
  <c r="N653" i="4"/>
  <c r="L653" i="4" s="1"/>
  <c r="M653" i="4"/>
  <c r="K653" i="4" s="1"/>
  <c r="AS652" i="4"/>
  <c r="AC652" i="4"/>
  <c r="AA652" i="4"/>
  <c r="V652" i="4"/>
  <c r="U652" i="4"/>
  <c r="N652" i="4"/>
  <c r="M652" i="4"/>
  <c r="L652" i="4"/>
  <c r="AS651" i="4"/>
  <c r="AC651" i="4"/>
  <c r="AA651" i="4"/>
  <c r="V651" i="4"/>
  <c r="U651" i="4"/>
  <c r="N651" i="4"/>
  <c r="M651" i="4"/>
  <c r="AZ650" i="4"/>
  <c r="AY650" i="4"/>
  <c r="AX650" i="4"/>
  <c r="AW650" i="4"/>
  <c r="AV650" i="4"/>
  <c r="AU650" i="4"/>
  <c r="AT650" i="4"/>
  <c r="AR650" i="4"/>
  <c r="AQ650" i="4"/>
  <c r="AP650" i="4"/>
  <c r="AO650" i="4"/>
  <c r="AN650" i="4"/>
  <c r="AM650" i="4"/>
  <c r="AL650" i="4"/>
  <c r="AK650" i="4"/>
  <c r="AA650" i="4"/>
  <c r="Z650" i="4"/>
  <c r="Y650" i="4"/>
  <c r="X650" i="4"/>
  <c r="W650" i="4"/>
  <c r="T650" i="4"/>
  <c r="S650" i="4"/>
  <c r="R650" i="4"/>
  <c r="Q650" i="4"/>
  <c r="P650" i="4"/>
  <c r="O650" i="4"/>
  <c r="AS649" i="4"/>
  <c r="AC649" i="4"/>
  <c r="AA649" i="4"/>
  <c r="V649" i="4"/>
  <c r="U649" i="4"/>
  <c r="N649" i="4"/>
  <c r="M649" i="4"/>
  <c r="K649" i="4" s="1"/>
  <c r="AS648" i="4"/>
  <c r="AC648" i="4"/>
  <c r="AA648" i="4"/>
  <c r="V648" i="4"/>
  <c r="U648" i="4"/>
  <c r="N648" i="4"/>
  <c r="M648" i="4"/>
  <c r="AS647" i="4"/>
  <c r="AC647" i="4"/>
  <c r="AA647" i="4"/>
  <c r="V647" i="4"/>
  <c r="U647" i="4"/>
  <c r="N647" i="4"/>
  <c r="M647" i="4"/>
  <c r="AS646" i="4"/>
  <c r="AC646" i="4"/>
  <c r="AA646" i="4"/>
  <c r="V646" i="4"/>
  <c r="U646" i="4"/>
  <c r="N646" i="4"/>
  <c r="M646" i="4"/>
  <c r="AS645" i="4"/>
  <c r="AC645" i="4"/>
  <c r="AA645" i="4"/>
  <c r="V645" i="4"/>
  <c r="U645" i="4"/>
  <c r="N645" i="4"/>
  <c r="M645" i="4"/>
  <c r="AS644" i="4"/>
  <c r="AC644" i="4"/>
  <c r="AA644" i="4"/>
  <c r="V644" i="4"/>
  <c r="U644" i="4"/>
  <c r="N644" i="4"/>
  <c r="M644" i="4"/>
  <c r="AS643" i="4"/>
  <c r="AC643" i="4"/>
  <c r="AA643" i="4"/>
  <c r="V643" i="4"/>
  <c r="U643" i="4"/>
  <c r="N643" i="4"/>
  <c r="L643" i="4" s="1"/>
  <c r="M643" i="4"/>
  <c r="AS642" i="4"/>
  <c r="AC642" i="4"/>
  <c r="AA642" i="4"/>
  <c r="V642" i="4"/>
  <c r="U642" i="4"/>
  <c r="N642" i="4"/>
  <c r="M642" i="4"/>
  <c r="K642" i="4" s="1"/>
  <c r="AS641" i="4"/>
  <c r="AC641" i="4"/>
  <c r="AA641" i="4"/>
  <c r="V641" i="4"/>
  <c r="U641" i="4"/>
  <c r="N641" i="4"/>
  <c r="M641" i="4"/>
  <c r="AS640" i="4"/>
  <c r="AC640" i="4"/>
  <c r="AA640" i="4"/>
  <c r="V640" i="4"/>
  <c r="U640" i="4"/>
  <c r="N640" i="4"/>
  <c r="M640" i="4"/>
  <c r="AS639" i="4"/>
  <c r="AC639" i="4"/>
  <c r="AA639" i="4"/>
  <c r="V639" i="4"/>
  <c r="U639" i="4"/>
  <c r="N639" i="4"/>
  <c r="M639" i="4"/>
  <c r="AS638" i="4"/>
  <c r="AC638" i="4"/>
  <c r="AA638" i="4"/>
  <c r="V638" i="4"/>
  <c r="L638" i="4" s="1"/>
  <c r="U638" i="4"/>
  <c r="N638" i="4"/>
  <c r="M638" i="4"/>
  <c r="AS637" i="4"/>
  <c r="AC637" i="4"/>
  <c r="AA637" i="4"/>
  <c r="V637" i="4"/>
  <c r="U637" i="4"/>
  <c r="N637" i="4"/>
  <c r="M637" i="4"/>
  <c r="K637" i="4"/>
  <c r="AS636" i="4"/>
  <c r="AC636" i="4"/>
  <c r="AA636" i="4"/>
  <c r="V636" i="4"/>
  <c r="L636" i="4" s="1"/>
  <c r="U636" i="4"/>
  <c r="N636" i="4"/>
  <c r="M636" i="4"/>
  <c r="AZ635" i="4"/>
  <c r="AY635" i="4"/>
  <c r="AX635" i="4"/>
  <c r="AW635" i="4"/>
  <c r="AV635" i="4"/>
  <c r="AU635" i="4"/>
  <c r="AT635" i="4"/>
  <c r="AR635" i="4"/>
  <c r="AQ635" i="4"/>
  <c r="AP635" i="4"/>
  <c r="AO635" i="4"/>
  <c r="AN635" i="4"/>
  <c r="AM635" i="4"/>
  <c r="AL635" i="4"/>
  <c r="AK635" i="4"/>
  <c r="AA635" i="4"/>
  <c r="Z635" i="4"/>
  <c r="Y635" i="4"/>
  <c r="X635" i="4"/>
  <c r="W635" i="4"/>
  <c r="T635" i="4"/>
  <c r="S635" i="4"/>
  <c r="R635" i="4"/>
  <c r="Q635" i="4"/>
  <c r="P635" i="4"/>
  <c r="O635" i="4"/>
  <c r="AS634" i="4"/>
  <c r="AC634" i="4"/>
  <c r="AA634" i="4"/>
  <c r="V634" i="4"/>
  <c r="U634" i="4"/>
  <c r="N634" i="4"/>
  <c r="M634" i="4"/>
  <c r="AS633" i="4"/>
  <c r="AC633" i="4"/>
  <c r="AA633" i="4"/>
  <c r="V633" i="4"/>
  <c r="U633" i="4"/>
  <c r="N633" i="4"/>
  <c r="M633" i="4"/>
  <c r="K633" i="4" s="1"/>
  <c r="AS632" i="4"/>
  <c r="AC632" i="4"/>
  <c r="AA632" i="4"/>
  <c r="V632" i="4"/>
  <c r="U632" i="4"/>
  <c r="N632" i="4"/>
  <c r="M632" i="4"/>
  <c r="AS631" i="4"/>
  <c r="AC631" i="4"/>
  <c r="AA631" i="4"/>
  <c r="V631" i="4"/>
  <c r="U631" i="4"/>
  <c r="N631" i="4"/>
  <c r="M631" i="4"/>
  <c r="AS630" i="4"/>
  <c r="AC630" i="4"/>
  <c r="AA630" i="4"/>
  <c r="V630" i="4"/>
  <c r="U630" i="4"/>
  <c r="N630" i="4"/>
  <c r="M630" i="4"/>
  <c r="AS629" i="4"/>
  <c r="AC629" i="4"/>
  <c r="AA629" i="4"/>
  <c r="V629" i="4"/>
  <c r="U629" i="4"/>
  <c r="N629" i="4"/>
  <c r="M629" i="4"/>
  <c r="AS628" i="4"/>
  <c r="AC628" i="4"/>
  <c r="AA628" i="4"/>
  <c r="V628" i="4"/>
  <c r="U628" i="4"/>
  <c r="N628" i="4"/>
  <c r="M628" i="4"/>
  <c r="AS627" i="4"/>
  <c r="AC627" i="4"/>
  <c r="AA627" i="4"/>
  <c r="V627" i="4"/>
  <c r="U627" i="4"/>
  <c r="N627" i="4"/>
  <c r="M627" i="4"/>
  <c r="AS626" i="4"/>
  <c r="AC626" i="4"/>
  <c r="AA626" i="4"/>
  <c r="V626" i="4"/>
  <c r="U626" i="4"/>
  <c r="N626" i="4"/>
  <c r="M626" i="4"/>
  <c r="AS625" i="4"/>
  <c r="AC625" i="4"/>
  <c r="AA625" i="4"/>
  <c r="V625" i="4"/>
  <c r="U625" i="4"/>
  <c r="N625" i="4"/>
  <c r="M625" i="4"/>
  <c r="AS624" i="4"/>
  <c r="AC624" i="4"/>
  <c r="AA624" i="4"/>
  <c r="V624" i="4"/>
  <c r="U624" i="4"/>
  <c r="N624" i="4"/>
  <c r="M624" i="4"/>
  <c r="AS623" i="4"/>
  <c r="AC623" i="4"/>
  <c r="AA623" i="4"/>
  <c r="V623" i="4"/>
  <c r="U623" i="4"/>
  <c r="N623" i="4"/>
  <c r="M623" i="4"/>
  <c r="AS622" i="4"/>
  <c r="AC622" i="4"/>
  <c r="AA622" i="4"/>
  <c r="V622" i="4"/>
  <c r="U622" i="4"/>
  <c r="N622" i="4"/>
  <c r="L622" i="4" s="1"/>
  <c r="M622" i="4"/>
  <c r="AS621" i="4"/>
  <c r="AC621" i="4"/>
  <c r="AA621" i="4"/>
  <c r="V621" i="4"/>
  <c r="U621" i="4"/>
  <c r="N621" i="4"/>
  <c r="M621" i="4"/>
  <c r="AS620" i="4"/>
  <c r="AC620" i="4"/>
  <c r="AA620" i="4"/>
  <c r="V620" i="4"/>
  <c r="U620" i="4"/>
  <c r="N620" i="4"/>
  <c r="M620" i="4"/>
  <c r="AS619" i="4"/>
  <c r="AC619" i="4"/>
  <c r="AA619" i="4"/>
  <c r="V619" i="4"/>
  <c r="U619" i="4"/>
  <c r="N619" i="4"/>
  <c r="M619" i="4"/>
  <c r="AS618" i="4"/>
  <c r="AC618" i="4"/>
  <c r="AA618" i="4"/>
  <c r="V618" i="4"/>
  <c r="U618" i="4"/>
  <c r="N618" i="4"/>
  <c r="M618" i="4"/>
  <c r="AS617" i="4"/>
  <c r="AC617" i="4"/>
  <c r="AA617" i="4"/>
  <c r="V617" i="4"/>
  <c r="U617" i="4"/>
  <c r="N617" i="4"/>
  <c r="M617" i="4"/>
  <c r="AS616" i="4"/>
  <c r="AC616" i="4"/>
  <c r="AA616" i="4"/>
  <c r="V616" i="4"/>
  <c r="U616" i="4"/>
  <c r="N616" i="4"/>
  <c r="M616" i="4"/>
  <c r="AS615" i="4"/>
  <c r="AC615" i="4"/>
  <c r="AA615" i="4"/>
  <c r="V615" i="4"/>
  <c r="U615" i="4"/>
  <c r="N615" i="4"/>
  <c r="L615" i="4" s="1"/>
  <c r="M615" i="4"/>
  <c r="AS614" i="4"/>
  <c r="AC614" i="4"/>
  <c r="AA614" i="4"/>
  <c r="V614" i="4"/>
  <c r="U614" i="4"/>
  <c r="N614" i="4"/>
  <c r="M614" i="4"/>
  <c r="AS613" i="4"/>
  <c r="AC613" i="4"/>
  <c r="AA613" i="4"/>
  <c r="V613" i="4"/>
  <c r="U613" i="4"/>
  <c r="N613" i="4"/>
  <c r="M613" i="4"/>
  <c r="AS612" i="4"/>
  <c r="AC612" i="4"/>
  <c r="AA612" i="4"/>
  <c r="V612" i="4"/>
  <c r="U612" i="4"/>
  <c r="N612" i="4"/>
  <c r="M612" i="4"/>
  <c r="AS611" i="4"/>
  <c r="AC611" i="4"/>
  <c r="AA611" i="4"/>
  <c r="V611" i="4"/>
  <c r="U611" i="4"/>
  <c r="N611" i="4"/>
  <c r="M611" i="4"/>
  <c r="AS610" i="4"/>
  <c r="AC610" i="4"/>
  <c r="AA610" i="4"/>
  <c r="V610" i="4"/>
  <c r="U610" i="4"/>
  <c r="N610" i="4"/>
  <c r="M610" i="4"/>
  <c r="AS609" i="4"/>
  <c r="AC609" i="4"/>
  <c r="AA609" i="4"/>
  <c r="V609" i="4"/>
  <c r="U609" i="4"/>
  <c r="N609" i="4"/>
  <c r="M609" i="4"/>
  <c r="AS608" i="4"/>
  <c r="AC608" i="4"/>
  <c r="AA608" i="4"/>
  <c r="V608" i="4"/>
  <c r="U608" i="4"/>
  <c r="N608" i="4"/>
  <c r="M608" i="4"/>
  <c r="AS607" i="4"/>
  <c r="AC607" i="4"/>
  <c r="AA607" i="4"/>
  <c r="V607" i="4"/>
  <c r="U607" i="4"/>
  <c r="N607" i="4"/>
  <c r="M607" i="4"/>
  <c r="AS606" i="4"/>
  <c r="AC606" i="4"/>
  <c r="AA606" i="4"/>
  <c r="V606" i="4"/>
  <c r="U606" i="4"/>
  <c r="N606" i="4"/>
  <c r="M606" i="4"/>
  <c r="K606" i="4" s="1"/>
  <c r="AS605" i="4"/>
  <c r="AC605" i="4"/>
  <c r="AA605" i="4"/>
  <c r="V605" i="4"/>
  <c r="U605" i="4"/>
  <c r="N605" i="4"/>
  <c r="M605" i="4"/>
  <c r="K605" i="4" s="1"/>
  <c r="AS604" i="4"/>
  <c r="AC604" i="4"/>
  <c r="AA604" i="4"/>
  <c r="V604" i="4"/>
  <c r="U604" i="4"/>
  <c r="N604" i="4"/>
  <c r="M604" i="4"/>
  <c r="AZ603" i="4"/>
  <c r="AY603" i="4"/>
  <c r="AX603" i="4"/>
  <c r="AW603" i="4"/>
  <c r="AV603" i="4"/>
  <c r="AU603" i="4"/>
  <c r="AT603" i="4"/>
  <c r="AR603" i="4"/>
  <c r="AQ603" i="4"/>
  <c r="AP603" i="4"/>
  <c r="AO603" i="4"/>
  <c r="AN603" i="4"/>
  <c r="AM603" i="4"/>
  <c r="AL603" i="4"/>
  <c r="AK603" i="4"/>
  <c r="AA603" i="4"/>
  <c r="Z603" i="4"/>
  <c r="Y603" i="4"/>
  <c r="X603" i="4"/>
  <c r="W603" i="4"/>
  <c r="T603" i="4"/>
  <c r="S603" i="4"/>
  <c r="R603" i="4"/>
  <c r="Q603" i="4"/>
  <c r="P603" i="4"/>
  <c r="O603" i="4"/>
  <c r="AS602" i="4"/>
  <c r="AC602" i="4"/>
  <c r="AA602" i="4"/>
  <c r="V602" i="4"/>
  <c r="U602" i="4"/>
  <c r="N602" i="4"/>
  <c r="M602" i="4"/>
  <c r="K602" i="4" s="1"/>
  <c r="AS601" i="4"/>
  <c r="AC601" i="4"/>
  <c r="AA601" i="4"/>
  <c r="V601" i="4"/>
  <c r="U601" i="4"/>
  <c r="N601" i="4"/>
  <c r="M601" i="4"/>
  <c r="K601" i="4" s="1"/>
  <c r="AS600" i="4"/>
  <c r="AC600" i="4"/>
  <c r="AA600" i="4"/>
  <c r="V600" i="4"/>
  <c r="U600" i="4"/>
  <c r="N600" i="4"/>
  <c r="M600" i="4"/>
  <c r="AS599" i="4"/>
  <c r="AC599" i="4"/>
  <c r="AA599" i="4"/>
  <c r="V599" i="4"/>
  <c r="U599" i="4"/>
  <c r="N599" i="4"/>
  <c r="M599" i="4"/>
  <c r="AS598" i="4"/>
  <c r="AC598" i="4"/>
  <c r="AA598" i="4"/>
  <c r="V598" i="4"/>
  <c r="U598" i="4"/>
  <c r="N598" i="4"/>
  <c r="M598" i="4"/>
  <c r="AS597" i="4"/>
  <c r="AC597" i="4"/>
  <c r="AA597" i="4"/>
  <c r="V597" i="4"/>
  <c r="U597" i="4"/>
  <c r="N597" i="4"/>
  <c r="M597" i="4"/>
  <c r="AS596" i="4"/>
  <c r="AC596" i="4"/>
  <c r="AA596" i="4"/>
  <c r="V596" i="4"/>
  <c r="U596" i="4"/>
  <c r="N596" i="4"/>
  <c r="M596" i="4"/>
  <c r="AS595" i="4"/>
  <c r="AC595" i="4"/>
  <c r="AA595" i="4"/>
  <c r="V595" i="4"/>
  <c r="U595" i="4"/>
  <c r="N595" i="4"/>
  <c r="M595" i="4"/>
  <c r="AS594" i="4"/>
  <c r="AC594" i="4"/>
  <c r="AA594" i="4"/>
  <c r="V594" i="4"/>
  <c r="U594" i="4"/>
  <c r="N594" i="4"/>
  <c r="M594" i="4"/>
  <c r="AS593" i="4"/>
  <c r="AC593" i="4"/>
  <c r="AA593" i="4"/>
  <c r="V593" i="4"/>
  <c r="U593" i="4"/>
  <c r="N593" i="4"/>
  <c r="M593" i="4"/>
  <c r="AS592" i="4"/>
  <c r="AC592" i="4"/>
  <c r="AA592" i="4"/>
  <c r="V592" i="4"/>
  <c r="U592" i="4"/>
  <c r="N592" i="4"/>
  <c r="M592" i="4"/>
  <c r="K592" i="4"/>
  <c r="AS591" i="4"/>
  <c r="AC591" i="4"/>
  <c r="AA591" i="4"/>
  <c r="V591" i="4"/>
  <c r="U591" i="4"/>
  <c r="N591" i="4"/>
  <c r="M591" i="4"/>
  <c r="AS590" i="4"/>
  <c r="AC590" i="4"/>
  <c r="AA590" i="4"/>
  <c r="V590" i="4"/>
  <c r="U590" i="4"/>
  <c r="N590" i="4"/>
  <c r="M590" i="4"/>
  <c r="AS589" i="4"/>
  <c r="AC589" i="4"/>
  <c r="AA589" i="4"/>
  <c r="V589" i="4"/>
  <c r="U589" i="4"/>
  <c r="N589" i="4"/>
  <c r="M589" i="4"/>
  <c r="AS588" i="4"/>
  <c r="AC588" i="4"/>
  <c r="AA588" i="4"/>
  <c r="V588" i="4"/>
  <c r="U588" i="4"/>
  <c r="N588" i="4"/>
  <c r="M588" i="4"/>
  <c r="AS587" i="4"/>
  <c r="AC587" i="4"/>
  <c r="AA587" i="4"/>
  <c r="V587" i="4"/>
  <c r="U587" i="4"/>
  <c r="N587" i="4"/>
  <c r="M587" i="4"/>
  <c r="AS586" i="4"/>
  <c r="AC586" i="4"/>
  <c r="AA586" i="4"/>
  <c r="V586" i="4"/>
  <c r="U586" i="4"/>
  <c r="N586" i="4"/>
  <c r="M586" i="4"/>
  <c r="AS585" i="4"/>
  <c r="AC585" i="4"/>
  <c r="AA585" i="4"/>
  <c r="V585" i="4"/>
  <c r="U585" i="4"/>
  <c r="N585" i="4"/>
  <c r="M585" i="4"/>
  <c r="AS584" i="4"/>
  <c r="AC584" i="4"/>
  <c r="AA584" i="4"/>
  <c r="V584" i="4"/>
  <c r="U584" i="4"/>
  <c r="N584" i="4"/>
  <c r="M584" i="4"/>
  <c r="K584" i="4" s="1"/>
  <c r="L584" i="4"/>
  <c r="AS583" i="4"/>
  <c r="AC583" i="4"/>
  <c r="AA583" i="4"/>
  <c r="V583" i="4"/>
  <c r="U583" i="4"/>
  <c r="N583" i="4"/>
  <c r="M583" i="4"/>
  <c r="AS582" i="4"/>
  <c r="AC582" i="4"/>
  <c r="AA582" i="4"/>
  <c r="V582" i="4"/>
  <c r="U582" i="4"/>
  <c r="N582" i="4"/>
  <c r="M582" i="4"/>
  <c r="K582" i="4" s="1"/>
  <c r="AS581" i="4"/>
  <c r="AC581" i="4"/>
  <c r="AA581" i="4"/>
  <c r="V581" i="4"/>
  <c r="U581" i="4"/>
  <c r="N581" i="4"/>
  <c r="M581" i="4"/>
  <c r="AS580" i="4"/>
  <c r="AC580" i="4"/>
  <c r="AA580" i="4"/>
  <c r="V580" i="4"/>
  <c r="U580" i="4"/>
  <c r="N580" i="4"/>
  <c r="M580" i="4"/>
  <c r="AS579" i="4"/>
  <c r="AC579" i="4"/>
  <c r="AA579" i="4"/>
  <c r="V579" i="4"/>
  <c r="U579" i="4"/>
  <c r="K579" i="4" s="1"/>
  <c r="N579" i="4"/>
  <c r="M579" i="4"/>
  <c r="AZ578" i="4"/>
  <c r="AY578" i="4"/>
  <c r="AX578" i="4"/>
  <c r="AW578" i="4"/>
  <c r="AV578" i="4"/>
  <c r="AU578" i="4"/>
  <c r="AT578" i="4"/>
  <c r="AR578" i="4"/>
  <c r="AQ578" i="4"/>
  <c r="AP578" i="4"/>
  <c r="AO578" i="4"/>
  <c r="AN578" i="4"/>
  <c r="AM578" i="4"/>
  <c r="AL578" i="4"/>
  <c r="AK578" i="4"/>
  <c r="AA578" i="4"/>
  <c r="Z578" i="4"/>
  <c r="Y578" i="4"/>
  <c r="X578" i="4"/>
  <c r="W578" i="4"/>
  <c r="T578" i="4"/>
  <c r="S578" i="4"/>
  <c r="R578" i="4"/>
  <c r="Q578" i="4"/>
  <c r="P578" i="4"/>
  <c r="O578" i="4"/>
  <c r="AS577" i="4"/>
  <c r="AC577" i="4"/>
  <c r="AA577" i="4"/>
  <c r="V577" i="4"/>
  <c r="L577" i="4" s="1"/>
  <c r="U577" i="4"/>
  <c r="N577" i="4"/>
  <c r="M577" i="4"/>
  <c r="AS576" i="4"/>
  <c r="AC576" i="4"/>
  <c r="AA576" i="4"/>
  <c r="V576" i="4"/>
  <c r="L576" i="4" s="1"/>
  <c r="U576" i="4"/>
  <c r="N576" i="4"/>
  <c r="M576" i="4"/>
  <c r="AS575" i="4"/>
  <c r="AC575" i="4"/>
  <c r="AA575" i="4"/>
  <c r="V575" i="4"/>
  <c r="U575" i="4"/>
  <c r="N575" i="4"/>
  <c r="M575" i="4"/>
  <c r="AS574" i="4"/>
  <c r="AC574" i="4"/>
  <c r="AA574" i="4"/>
  <c r="V574" i="4"/>
  <c r="U574" i="4"/>
  <c r="N574" i="4"/>
  <c r="M574" i="4"/>
  <c r="AS573" i="4"/>
  <c r="AC573" i="4"/>
  <c r="AA573" i="4"/>
  <c r="V573" i="4"/>
  <c r="U573" i="4"/>
  <c r="N573" i="4"/>
  <c r="L573" i="4" s="1"/>
  <c r="M573" i="4"/>
  <c r="AS572" i="4"/>
  <c r="AC572" i="4"/>
  <c r="AA572" i="4"/>
  <c r="V572" i="4"/>
  <c r="U572" i="4"/>
  <c r="N572" i="4"/>
  <c r="M572" i="4"/>
  <c r="K572" i="4" s="1"/>
  <c r="AS571" i="4"/>
  <c r="AC571" i="4"/>
  <c r="AA571" i="4"/>
  <c r="V571" i="4"/>
  <c r="U571" i="4"/>
  <c r="N571" i="4"/>
  <c r="M571" i="4"/>
  <c r="AS570" i="4"/>
  <c r="AC570" i="4"/>
  <c r="AA570" i="4"/>
  <c r="V570" i="4"/>
  <c r="U570" i="4"/>
  <c r="N570" i="4"/>
  <c r="L570" i="4" s="1"/>
  <c r="M570" i="4"/>
  <c r="K570" i="4" s="1"/>
  <c r="AS569" i="4"/>
  <c r="AC569" i="4"/>
  <c r="AA569" i="4"/>
  <c r="V569" i="4"/>
  <c r="U569" i="4"/>
  <c r="N569" i="4"/>
  <c r="M569" i="4"/>
  <c r="AS568" i="4"/>
  <c r="AC568" i="4"/>
  <c r="AA568" i="4"/>
  <c r="V568" i="4"/>
  <c r="U568" i="4"/>
  <c r="N568" i="4"/>
  <c r="M568" i="4"/>
  <c r="AS567" i="4"/>
  <c r="AC567" i="4"/>
  <c r="AA567" i="4"/>
  <c r="V567" i="4"/>
  <c r="U567" i="4"/>
  <c r="N567" i="4"/>
  <c r="L567" i="4" s="1"/>
  <c r="M567" i="4"/>
  <c r="AS566" i="4"/>
  <c r="AC566" i="4"/>
  <c r="AA566" i="4"/>
  <c r="V566" i="4"/>
  <c r="U566" i="4"/>
  <c r="N566" i="4"/>
  <c r="M566" i="4"/>
  <c r="AS565" i="4"/>
  <c r="AC565" i="4"/>
  <c r="AA565" i="4"/>
  <c r="V565" i="4"/>
  <c r="U565" i="4"/>
  <c r="N565" i="4"/>
  <c r="M565" i="4"/>
  <c r="K565" i="4" s="1"/>
  <c r="AS564" i="4"/>
  <c r="AC564" i="4"/>
  <c r="AA564" i="4"/>
  <c r="V564" i="4"/>
  <c r="U564" i="4"/>
  <c r="N564" i="4"/>
  <c r="M564" i="4"/>
  <c r="AS563" i="4"/>
  <c r="AC563" i="4"/>
  <c r="AA563" i="4"/>
  <c r="V563" i="4"/>
  <c r="U563" i="4"/>
  <c r="N563" i="4"/>
  <c r="M563" i="4"/>
  <c r="AS562" i="4"/>
  <c r="AC562" i="4"/>
  <c r="AA562" i="4"/>
  <c r="V562" i="4"/>
  <c r="U562" i="4"/>
  <c r="N562" i="4"/>
  <c r="M562" i="4"/>
  <c r="AS561" i="4"/>
  <c r="AC561" i="4"/>
  <c r="AA561" i="4"/>
  <c r="V561" i="4"/>
  <c r="L561" i="4" s="1"/>
  <c r="U561" i="4"/>
  <c r="N561" i="4"/>
  <c r="M561" i="4"/>
  <c r="AS560" i="4"/>
  <c r="AC560" i="4"/>
  <c r="AA560" i="4"/>
  <c r="V560" i="4"/>
  <c r="U560" i="4"/>
  <c r="N560" i="4"/>
  <c r="M560" i="4"/>
  <c r="AS559" i="4"/>
  <c r="AC559" i="4"/>
  <c r="AA559" i="4"/>
  <c r="V559" i="4"/>
  <c r="U559" i="4"/>
  <c r="N559" i="4"/>
  <c r="M559" i="4"/>
  <c r="AS558" i="4"/>
  <c r="AC558" i="4"/>
  <c r="AA558" i="4"/>
  <c r="V558" i="4"/>
  <c r="U558" i="4"/>
  <c r="N558" i="4"/>
  <c r="L558" i="4" s="1"/>
  <c r="M558" i="4"/>
  <c r="AZ557" i="4"/>
  <c r="AY557" i="4"/>
  <c r="AX557" i="4"/>
  <c r="AW557" i="4"/>
  <c r="AV557" i="4"/>
  <c r="AU557" i="4"/>
  <c r="AT557" i="4"/>
  <c r="AR557" i="4"/>
  <c r="AQ557" i="4"/>
  <c r="AP557" i="4"/>
  <c r="AO557" i="4"/>
  <c r="AN557" i="4"/>
  <c r="AM557" i="4"/>
  <c r="AL557" i="4"/>
  <c r="AK557" i="4"/>
  <c r="AA557" i="4"/>
  <c r="Z557" i="4"/>
  <c r="Y557" i="4"/>
  <c r="X557" i="4"/>
  <c r="W557" i="4"/>
  <c r="T557" i="4"/>
  <c r="S557" i="4"/>
  <c r="R557" i="4"/>
  <c r="Q557" i="4"/>
  <c r="P557" i="4"/>
  <c r="O557" i="4"/>
  <c r="AS556" i="4"/>
  <c r="AC556" i="4"/>
  <c r="AA556" i="4"/>
  <c r="V556" i="4"/>
  <c r="U556" i="4"/>
  <c r="K556" i="4" s="1"/>
  <c r="N556" i="4"/>
  <c r="M556" i="4"/>
  <c r="AS555" i="4"/>
  <c r="AC555" i="4"/>
  <c r="AA555" i="4"/>
  <c r="V555" i="4"/>
  <c r="U555" i="4"/>
  <c r="N555" i="4"/>
  <c r="M555" i="4"/>
  <c r="AS554" i="4"/>
  <c r="AC554" i="4"/>
  <c r="AA554" i="4"/>
  <c r="V554" i="4"/>
  <c r="U554" i="4"/>
  <c r="N554" i="4"/>
  <c r="L554" i="4" s="1"/>
  <c r="M554" i="4"/>
  <c r="K554" i="4" s="1"/>
  <c r="AS553" i="4"/>
  <c r="AC553" i="4"/>
  <c r="AA553" i="4"/>
  <c r="V553" i="4"/>
  <c r="U553" i="4"/>
  <c r="N553" i="4"/>
  <c r="L553" i="4" s="1"/>
  <c r="M553" i="4"/>
  <c r="AS552" i="4"/>
  <c r="AC552" i="4"/>
  <c r="AA552" i="4"/>
  <c r="V552" i="4"/>
  <c r="U552" i="4"/>
  <c r="N552" i="4"/>
  <c r="M552" i="4"/>
  <c r="L552" i="4"/>
  <c r="AS551" i="4"/>
  <c r="AC551" i="4"/>
  <c r="AA551" i="4"/>
  <c r="V551" i="4"/>
  <c r="U551" i="4"/>
  <c r="N551" i="4"/>
  <c r="M551" i="4"/>
  <c r="K551" i="4"/>
  <c r="AS550" i="4"/>
  <c r="AC550" i="4"/>
  <c r="AA550" i="4"/>
  <c r="V550" i="4"/>
  <c r="U550" i="4"/>
  <c r="N550" i="4"/>
  <c r="M550" i="4"/>
  <c r="AS549" i="4"/>
  <c r="AC549" i="4"/>
  <c r="AA549" i="4"/>
  <c r="V549" i="4"/>
  <c r="U549" i="4"/>
  <c r="N549" i="4"/>
  <c r="M549" i="4"/>
  <c r="AS548" i="4"/>
  <c r="AC548" i="4"/>
  <c r="AA548" i="4"/>
  <c r="V548" i="4"/>
  <c r="L548" i="4" s="1"/>
  <c r="U548" i="4"/>
  <c r="N548" i="4"/>
  <c r="M548" i="4"/>
  <c r="K548" i="4"/>
  <c r="AS547" i="4"/>
  <c r="AC547" i="4"/>
  <c r="AA547" i="4"/>
  <c r="V547" i="4"/>
  <c r="U547" i="4"/>
  <c r="N547" i="4"/>
  <c r="M547" i="4"/>
  <c r="AS546" i="4"/>
  <c r="AC546" i="4"/>
  <c r="AA546" i="4"/>
  <c r="V546" i="4"/>
  <c r="U546" i="4"/>
  <c r="N546" i="4"/>
  <c r="M546" i="4"/>
  <c r="AS545" i="4"/>
  <c r="AC545" i="4"/>
  <c r="AA545" i="4"/>
  <c r="V545" i="4"/>
  <c r="U545" i="4"/>
  <c r="N545" i="4"/>
  <c r="M545" i="4"/>
  <c r="AS544" i="4"/>
  <c r="AC544" i="4"/>
  <c r="AA544" i="4"/>
  <c r="V544" i="4"/>
  <c r="U544" i="4"/>
  <c r="N544" i="4"/>
  <c r="M544" i="4"/>
  <c r="AS543" i="4"/>
  <c r="AC543" i="4"/>
  <c r="AA543" i="4"/>
  <c r="V543" i="4"/>
  <c r="U543" i="4"/>
  <c r="N543" i="4"/>
  <c r="M543" i="4"/>
  <c r="AS542" i="4"/>
  <c r="AC542" i="4"/>
  <c r="AA542" i="4"/>
  <c r="V542" i="4"/>
  <c r="U542" i="4"/>
  <c r="N542" i="4"/>
  <c r="L542" i="4" s="1"/>
  <c r="M542" i="4"/>
  <c r="AS541" i="4"/>
  <c r="AC541" i="4"/>
  <c r="AA541" i="4"/>
  <c r="V541" i="4"/>
  <c r="U541" i="4"/>
  <c r="N541" i="4"/>
  <c r="M541" i="4"/>
  <c r="K541" i="4" s="1"/>
  <c r="AS540" i="4"/>
  <c r="AC540" i="4"/>
  <c r="AA540" i="4"/>
  <c r="V540" i="4"/>
  <c r="U540" i="4"/>
  <c r="N540" i="4"/>
  <c r="M540" i="4"/>
  <c r="K540" i="4" s="1"/>
  <c r="AZ539" i="4"/>
  <c r="AY539" i="4"/>
  <c r="AX539" i="4"/>
  <c r="AW539" i="4"/>
  <c r="AV539" i="4"/>
  <c r="AU539" i="4"/>
  <c r="AT539" i="4"/>
  <c r="AR539" i="4"/>
  <c r="AQ539" i="4"/>
  <c r="AP539" i="4"/>
  <c r="AO539" i="4"/>
  <c r="AN539" i="4"/>
  <c r="AM539" i="4"/>
  <c r="AL539" i="4"/>
  <c r="AK539" i="4"/>
  <c r="AA539" i="4"/>
  <c r="Z539" i="4"/>
  <c r="Y539" i="4"/>
  <c r="X539" i="4"/>
  <c r="W539" i="4"/>
  <c r="T539" i="4"/>
  <c r="S539" i="4"/>
  <c r="R539" i="4"/>
  <c r="Q539" i="4"/>
  <c r="P539" i="4"/>
  <c r="O539" i="4"/>
  <c r="AS538" i="4"/>
  <c r="AC538" i="4"/>
  <c r="AA538" i="4"/>
  <c r="V538" i="4"/>
  <c r="U538" i="4"/>
  <c r="N538" i="4"/>
  <c r="L538" i="4" s="1"/>
  <c r="M538" i="4"/>
  <c r="AS537" i="4"/>
  <c r="AC537" i="4"/>
  <c r="AA537" i="4"/>
  <c r="V537" i="4"/>
  <c r="U537" i="4"/>
  <c r="N537" i="4"/>
  <c r="M537" i="4"/>
  <c r="AS536" i="4"/>
  <c r="AC536" i="4"/>
  <c r="AA536" i="4"/>
  <c r="V536" i="4"/>
  <c r="U536" i="4"/>
  <c r="N536" i="4"/>
  <c r="M536" i="4"/>
  <c r="K536" i="4"/>
  <c r="AS535" i="4"/>
  <c r="AC535" i="4"/>
  <c r="AA535" i="4"/>
  <c r="V535" i="4"/>
  <c r="U535" i="4"/>
  <c r="N535" i="4"/>
  <c r="M535" i="4"/>
  <c r="K535" i="4"/>
  <c r="AS534" i="4"/>
  <c r="AC534" i="4"/>
  <c r="AA534" i="4"/>
  <c r="V534" i="4"/>
  <c r="U534" i="4"/>
  <c r="N534" i="4"/>
  <c r="M534" i="4"/>
  <c r="AS533" i="4"/>
  <c r="AC533" i="4"/>
  <c r="AA533" i="4"/>
  <c r="V533" i="4"/>
  <c r="U533" i="4"/>
  <c r="N533" i="4"/>
  <c r="M533" i="4"/>
  <c r="AS532" i="4"/>
  <c r="AC532" i="4"/>
  <c r="AA532" i="4"/>
  <c r="V532" i="4"/>
  <c r="U532" i="4"/>
  <c r="N532" i="4"/>
  <c r="M532" i="4"/>
  <c r="AS531" i="4"/>
  <c r="AC531" i="4"/>
  <c r="AA531" i="4"/>
  <c r="V531" i="4"/>
  <c r="U531" i="4"/>
  <c r="N531" i="4"/>
  <c r="M531" i="4"/>
  <c r="AS530" i="4"/>
  <c r="AC530" i="4"/>
  <c r="AA530" i="4"/>
  <c r="V530" i="4"/>
  <c r="U530" i="4"/>
  <c r="N530" i="4"/>
  <c r="M530" i="4"/>
  <c r="AS529" i="4"/>
  <c r="AC529" i="4"/>
  <c r="AA529" i="4"/>
  <c r="V529" i="4"/>
  <c r="U529" i="4"/>
  <c r="N529" i="4"/>
  <c r="M529" i="4"/>
  <c r="AS528" i="4"/>
  <c r="AC528" i="4"/>
  <c r="AA528" i="4"/>
  <c r="V528" i="4"/>
  <c r="U528" i="4"/>
  <c r="N528" i="4"/>
  <c r="M528" i="4"/>
  <c r="AS527" i="4"/>
  <c r="AC527" i="4"/>
  <c r="AA527" i="4"/>
  <c r="V527" i="4"/>
  <c r="U527" i="4"/>
  <c r="N527" i="4"/>
  <c r="M527" i="4"/>
  <c r="K527" i="4"/>
  <c r="AS526" i="4"/>
  <c r="AC526" i="4"/>
  <c r="AA526" i="4"/>
  <c r="V526" i="4"/>
  <c r="U526" i="4"/>
  <c r="N526" i="4"/>
  <c r="L526" i="4" s="1"/>
  <c r="M526" i="4"/>
  <c r="K526" i="4" s="1"/>
  <c r="AS525" i="4"/>
  <c r="AC525" i="4"/>
  <c r="AA525" i="4"/>
  <c r="V525" i="4"/>
  <c r="U525" i="4"/>
  <c r="N525" i="4"/>
  <c r="M525" i="4"/>
  <c r="AS524" i="4"/>
  <c r="AC524" i="4"/>
  <c r="AA524" i="4"/>
  <c r="V524" i="4"/>
  <c r="L524" i="4" s="1"/>
  <c r="U524" i="4"/>
  <c r="N524" i="4"/>
  <c r="M524" i="4"/>
  <c r="AS523" i="4"/>
  <c r="AC523" i="4"/>
  <c r="AA523" i="4"/>
  <c r="V523" i="4"/>
  <c r="U523" i="4"/>
  <c r="N523" i="4"/>
  <c r="M523" i="4"/>
  <c r="AS522" i="4"/>
  <c r="AC522" i="4"/>
  <c r="AA522" i="4"/>
  <c r="V522" i="4"/>
  <c r="U522" i="4"/>
  <c r="N522" i="4"/>
  <c r="M522" i="4"/>
  <c r="AZ521" i="4"/>
  <c r="AY521" i="4"/>
  <c r="AX521" i="4"/>
  <c r="AW521" i="4"/>
  <c r="AV521" i="4"/>
  <c r="AU521" i="4"/>
  <c r="AT521" i="4"/>
  <c r="AR521" i="4"/>
  <c r="AQ521" i="4"/>
  <c r="AP521" i="4"/>
  <c r="AO521" i="4"/>
  <c r="AN521" i="4"/>
  <c r="AM521" i="4"/>
  <c r="AL521" i="4"/>
  <c r="AK521" i="4"/>
  <c r="AA521" i="4"/>
  <c r="Z521" i="4"/>
  <c r="Y521" i="4"/>
  <c r="X521" i="4"/>
  <c r="W521" i="4"/>
  <c r="T521" i="4"/>
  <c r="S521" i="4"/>
  <c r="R521" i="4"/>
  <c r="Q521" i="4"/>
  <c r="P521" i="4"/>
  <c r="O521" i="4"/>
  <c r="AS520" i="4"/>
  <c r="AC520" i="4"/>
  <c r="AA520" i="4"/>
  <c r="V520" i="4"/>
  <c r="U520" i="4"/>
  <c r="N520" i="4"/>
  <c r="L520" i="4" s="1"/>
  <c r="M520" i="4"/>
  <c r="AS519" i="4"/>
  <c r="AC519" i="4"/>
  <c r="AA519" i="4"/>
  <c r="V519" i="4"/>
  <c r="U519" i="4"/>
  <c r="N519" i="4"/>
  <c r="M519" i="4"/>
  <c r="AS518" i="4"/>
  <c r="AC518" i="4"/>
  <c r="AA518" i="4"/>
  <c r="V518" i="4"/>
  <c r="U518" i="4"/>
  <c r="N518" i="4"/>
  <c r="M518" i="4"/>
  <c r="AS517" i="4"/>
  <c r="AC517" i="4"/>
  <c r="AA517" i="4"/>
  <c r="V517" i="4"/>
  <c r="U517" i="4"/>
  <c r="N517" i="4"/>
  <c r="L517" i="4" s="1"/>
  <c r="M517" i="4"/>
  <c r="AS516" i="4"/>
  <c r="AC516" i="4"/>
  <c r="AA516" i="4"/>
  <c r="V516" i="4"/>
  <c r="U516" i="4"/>
  <c r="N516" i="4"/>
  <c r="L516" i="4" s="1"/>
  <c r="M516" i="4"/>
  <c r="AS515" i="4"/>
  <c r="AC515" i="4"/>
  <c r="AA515" i="4"/>
  <c r="V515" i="4"/>
  <c r="U515" i="4"/>
  <c r="N515" i="4"/>
  <c r="M515" i="4"/>
  <c r="K515" i="4" s="1"/>
  <c r="AS514" i="4"/>
  <c r="AC514" i="4"/>
  <c r="AA514" i="4"/>
  <c r="V514" i="4"/>
  <c r="U514" i="4"/>
  <c r="N514" i="4"/>
  <c r="M514" i="4"/>
  <c r="K514" i="4"/>
  <c r="AS513" i="4"/>
  <c r="AC513" i="4"/>
  <c r="AA513" i="4"/>
  <c r="V513" i="4"/>
  <c r="U513" i="4"/>
  <c r="N513" i="4"/>
  <c r="M513" i="4"/>
  <c r="AS512" i="4"/>
  <c r="AC512" i="4"/>
  <c r="AA512" i="4"/>
  <c r="V512" i="4"/>
  <c r="U512" i="4"/>
  <c r="N512" i="4"/>
  <c r="M512" i="4"/>
  <c r="AS511" i="4"/>
  <c r="AC511" i="4"/>
  <c r="AA511" i="4"/>
  <c r="V511" i="4"/>
  <c r="U511" i="4"/>
  <c r="N511" i="4"/>
  <c r="M511" i="4"/>
  <c r="AS510" i="4"/>
  <c r="AC510" i="4"/>
  <c r="AA510" i="4"/>
  <c r="V510" i="4"/>
  <c r="U510" i="4"/>
  <c r="N510" i="4"/>
  <c r="L510" i="4" s="1"/>
  <c r="M510" i="4"/>
  <c r="AS509" i="4"/>
  <c r="AC509" i="4"/>
  <c r="AA509" i="4"/>
  <c r="V509" i="4"/>
  <c r="U509" i="4"/>
  <c r="N509" i="4"/>
  <c r="M509" i="4"/>
  <c r="K509" i="4" s="1"/>
  <c r="AS508" i="4"/>
  <c r="AC508" i="4"/>
  <c r="AA508" i="4"/>
  <c r="V508" i="4"/>
  <c r="U508" i="4"/>
  <c r="N508" i="4"/>
  <c r="M508" i="4"/>
  <c r="AS507" i="4"/>
  <c r="AC507" i="4"/>
  <c r="AA507" i="4"/>
  <c r="V507" i="4"/>
  <c r="U507" i="4"/>
  <c r="N507" i="4"/>
  <c r="M507" i="4"/>
  <c r="AS506" i="4"/>
  <c r="AC506" i="4"/>
  <c r="AA506" i="4"/>
  <c r="V506" i="4"/>
  <c r="U506" i="4"/>
  <c r="N506" i="4"/>
  <c r="L506" i="4" s="1"/>
  <c r="M506" i="4"/>
  <c r="K506" i="4" s="1"/>
  <c r="AZ505" i="4"/>
  <c r="AY505" i="4"/>
  <c r="AX505" i="4"/>
  <c r="AW505" i="4"/>
  <c r="AV505" i="4"/>
  <c r="AU505" i="4"/>
  <c r="AT505" i="4"/>
  <c r="AR505" i="4"/>
  <c r="AQ505" i="4"/>
  <c r="AP505" i="4"/>
  <c r="AO505" i="4"/>
  <c r="AN505" i="4"/>
  <c r="AM505" i="4"/>
  <c r="AL505" i="4"/>
  <c r="AK505" i="4"/>
  <c r="AA505" i="4"/>
  <c r="Z505" i="4"/>
  <c r="Y505" i="4"/>
  <c r="X505" i="4"/>
  <c r="W505" i="4"/>
  <c r="T505" i="4"/>
  <c r="S505" i="4"/>
  <c r="R505" i="4"/>
  <c r="Q505" i="4"/>
  <c r="P505" i="4"/>
  <c r="O505" i="4"/>
  <c r="AS504" i="4"/>
  <c r="AC504" i="4"/>
  <c r="AA504" i="4"/>
  <c r="V504" i="4"/>
  <c r="U504" i="4"/>
  <c r="N504" i="4"/>
  <c r="M504" i="4"/>
  <c r="AS503" i="4"/>
  <c r="AC503" i="4"/>
  <c r="AA503" i="4"/>
  <c r="V503" i="4"/>
  <c r="U503" i="4"/>
  <c r="N503" i="4"/>
  <c r="M503" i="4"/>
  <c r="K503" i="4" s="1"/>
  <c r="AS502" i="4"/>
  <c r="AC502" i="4"/>
  <c r="AA502" i="4"/>
  <c r="V502" i="4"/>
  <c r="U502" i="4"/>
  <c r="N502" i="4"/>
  <c r="M502" i="4"/>
  <c r="AS501" i="4"/>
  <c r="AC501" i="4"/>
  <c r="AA501" i="4"/>
  <c r="V501" i="4"/>
  <c r="U501" i="4"/>
  <c r="N501" i="4"/>
  <c r="M501" i="4"/>
  <c r="AS500" i="4"/>
  <c r="AC500" i="4"/>
  <c r="AA500" i="4"/>
  <c r="V500" i="4"/>
  <c r="U500" i="4"/>
  <c r="N500" i="4"/>
  <c r="M500" i="4"/>
  <c r="AS499" i="4"/>
  <c r="AC499" i="4"/>
  <c r="AA499" i="4"/>
  <c r="V499" i="4"/>
  <c r="U499" i="4"/>
  <c r="N499" i="4"/>
  <c r="M499" i="4"/>
  <c r="AS498" i="4"/>
  <c r="AC498" i="4"/>
  <c r="AA498" i="4"/>
  <c r="V498" i="4"/>
  <c r="U498" i="4"/>
  <c r="N498" i="4"/>
  <c r="M498" i="4"/>
  <c r="AS497" i="4"/>
  <c r="AC497" i="4"/>
  <c r="AA497" i="4"/>
  <c r="V497" i="4"/>
  <c r="U497" i="4"/>
  <c r="N497" i="4"/>
  <c r="M497" i="4"/>
  <c r="AS496" i="4"/>
  <c r="AC496" i="4"/>
  <c r="AA496" i="4"/>
  <c r="V496" i="4"/>
  <c r="U496" i="4"/>
  <c r="N496" i="4"/>
  <c r="M496" i="4"/>
  <c r="AS495" i="4"/>
  <c r="AC495" i="4"/>
  <c r="AA495" i="4"/>
  <c r="V495" i="4"/>
  <c r="U495" i="4"/>
  <c r="N495" i="4"/>
  <c r="L495" i="4" s="1"/>
  <c r="M495" i="4"/>
  <c r="AS494" i="4"/>
  <c r="AC494" i="4"/>
  <c r="AA494" i="4"/>
  <c r="V494" i="4"/>
  <c r="U494" i="4"/>
  <c r="N494" i="4"/>
  <c r="L494" i="4" s="1"/>
  <c r="M494" i="4"/>
  <c r="K494" i="4" s="1"/>
  <c r="AS493" i="4"/>
  <c r="AC493" i="4"/>
  <c r="AA493" i="4"/>
  <c r="V493" i="4"/>
  <c r="U493" i="4"/>
  <c r="N493" i="4"/>
  <c r="M493" i="4"/>
  <c r="AS492" i="4"/>
  <c r="AC492" i="4"/>
  <c r="AA492" i="4"/>
  <c r="V492" i="4"/>
  <c r="U492" i="4"/>
  <c r="N492" i="4"/>
  <c r="M492" i="4"/>
  <c r="AS491" i="4"/>
  <c r="AC491" i="4"/>
  <c r="AA491" i="4"/>
  <c r="V491" i="4"/>
  <c r="U491" i="4"/>
  <c r="N491" i="4"/>
  <c r="M491" i="4"/>
  <c r="AS490" i="4"/>
  <c r="AC490" i="4"/>
  <c r="AA490" i="4"/>
  <c r="V490" i="4"/>
  <c r="U490" i="4"/>
  <c r="N490" i="4"/>
  <c r="M490" i="4"/>
  <c r="AS489" i="4"/>
  <c r="AC489" i="4"/>
  <c r="AA489" i="4"/>
  <c r="V489" i="4"/>
  <c r="U489" i="4"/>
  <c r="N489" i="4"/>
  <c r="M489" i="4"/>
  <c r="AS488" i="4"/>
  <c r="AC488" i="4"/>
  <c r="AA488" i="4"/>
  <c r="V488" i="4"/>
  <c r="U488" i="4"/>
  <c r="N488" i="4"/>
  <c r="M488" i="4"/>
  <c r="AS487" i="4"/>
  <c r="AC487" i="4"/>
  <c r="AA487" i="4"/>
  <c r="V487" i="4"/>
  <c r="U487" i="4"/>
  <c r="N487" i="4"/>
  <c r="L487" i="4" s="1"/>
  <c r="M487" i="4"/>
  <c r="AS486" i="4"/>
  <c r="AC486" i="4"/>
  <c r="AA486" i="4"/>
  <c r="V486" i="4"/>
  <c r="U486" i="4"/>
  <c r="N486" i="4"/>
  <c r="M486" i="4"/>
  <c r="K486" i="4" s="1"/>
  <c r="AS485" i="4"/>
  <c r="AC485" i="4"/>
  <c r="AA485" i="4"/>
  <c r="V485" i="4"/>
  <c r="U485" i="4"/>
  <c r="N485" i="4"/>
  <c r="M485" i="4"/>
  <c r="AS484" i="4"/>
  <c r="AC484" i="4"/>
  <c r="AA484" i="4"/>
  <c r="V484" i="4"/>
  <c r="U484" i="4"/>
  <c r="N484" i="4"/>
  <c r="M484" i="4"/>
  <c r="AS483" i="4"/>
  <c r="AC483" i="4"/>
  <c r="AA483" i="4"/>
  <c r="V483" i="4"/>
  <c r="U483" i="4"/>
  <c r="N483" i="4"/>
  <c r="M483" i="4"/>
  <c r="AS482" i="4"/>
  <c r="AC482" i="4"/>
  <c r="AA482" i="4"/>
  <c r="V482" i="4"/>
  <c r="U482" i="4"/>
  <c r="N482" i="4"/>
  <c r="M482" i="4"/>
  <c r="AZ481" i="4"/>
  <c r="AY481" i="4"/>
  <c r="AX481" i="4"/>
  <c r="AW481" i="4"/>
  <c r="AV481" i="4"/>
  <c r="AU481" i="4"/>
  <c r="AT481" i="4"/>
  <c r="AR481" i="4"/>
  <c r="AQ481" i="4"/>
  <c r="AP481" i="4"/>
  <c r="AO481" i="4"/>
  <c r="AN481" i="4"/>
  <c r="AM481" i="4"/>
  <c r="AL481" i="4"/>
  <c r="AK481" i="4"/>
  <c r="AA481" i="4"/>
  <c r="Z481" i="4"/>
  <c r="Y481" i="4"/>
  <c r="X481" i="4"/>
  <c r="W481" i="4"/>
  <c r="T481" i="4"/>
  <c r="S481" i="4"/>
  <c r="R481" i="4"/>
  <c r="Q481" i="4"/>
  <c r="P481" i="4"/>
  <c r="O481" i="4"/>
  <c r="AS480" i="4"/>
  <c r="AC480" i="4"/>
  <c r="AA480" i="4"/>
  <c r="V480" i="4"/>
  <c r="U480" i="4"/>
  <c r="N480" i="4"/>
  <c r="M480" i="4"/>
  <c r="AS479" i="4"/>
  <c r="AC479" i="4"/>
  <c r="AA479" i="4"/>
  <c r="V479" i="4"/>
  <c r="U479" i="4"/>
  <c r="N479" i="4"/>
  <c r="L479" i="4" s="1"/>
  <c r="M479" i="4"/>
  <c r="K479" i="4" s="1"/>
  <c r="AS478" i="4"/>
  <c r="AC478" i="4"/>
  <c r="AA478" i="4"/>
  <c r="V478" i="4"/>
  <c r="U478" i="4"/>
  <c r="N478" i="4"/>
  <c r="M478" i="4"/>
  <c r="AS477" i="4"/>
  <c r="AC477" i="4"/>
  <c r="AA477" i="4"/>
  <c r="V477" i="4"/>
  <c r="U477" i="4"/>
  <c r="N477" i="4"/>
  <c r="M477" i="4"/>
  <c r="AS476" i="4"/>
  <c r="AC476" i="4"/>
  <c r="AA476" i="4"/>
  <c r="V476" i="4"/>
  <c r="U476" i="4"/>
  <c r="N476" i="4"/>
  <c r="M476" i="4"/>
  <c r="AS475" i="4"/>
  <c r="AC475" i="4"/>
  <c r="AA475" i="4"/>
  <c r="V475" i="4"/>
  <c r="U475" i="4"/>
  <c r="N475" i="4"/>
  <c r="L475" i="4" s="1"/>
  <c r="M475" i="4"/>
  <c r="AS474" i="4"/>
  <c r="AC474" i="4"/>
  <c r="AA474" i="4"/>
  <c r="V474" i="4"/>
  <c r="U474" i="4"/>
  <c r="N474" i="4"/>
  <c r="M474" i="4"/>
  <c r="AS473" i="4"/>
  <c r="AC473" i="4"/>
  <c r="AA473" i="4"/>
  <c r="V473" i="4"/>
  <c r="U473" i="4"/>
  <c r="N473" i="4"/>
  <c r="M473" i="4"/>
  <c r="AS472" i="4"/>
  <c r="AC472" i="4"/>
  <c r="AA472" i="4"/>
  <c r="V472" i="4"/>
  <c r="U472" i="4"/>
  <c r="N472" i="4"/>
  <c r="M472" i="4"/>
  <c r="AS471" i="4"/>
  <c r="AC471" i="4"/>
  <c r="AA471" i="4"/>
  <c r="V471" i="4"/>
  <c r="U471" i="4"/>
  <c r="N471" i="4"/>
  <c r="M471" i="4"/>
  <c r="AS470" i="4"/>
  <c r="AC470" i="4"/>
  <c r="AA470" i="4"/>
  <c r="V470" i="4"/>
  <c r="U470" i="4"/>
  <c r="N470" i="4"/>
  <c r="M470" i="4"/>
  <c r="K470" i="4" s="1"/>
  <c r="AS469" i="4"/>
  <c r="AC469" i="4"/>
  <c r="AA469" i="4"/>
  <c r="V469" i="4"/>
  <c r="U469" i="4"/>
  <c r="N469" i="4"/>
  <c r="M469" i="4"/>
  <c r="K469" i="4" s="1"/>
  <c r="AS468" i="4"/>
  <c r="AC468" i="4"/>
  <c r="AA468" i="4"/>
  <c r="V468" i="4"/>
  <c r="U468" i="4"/>
  <c r="N468" i="4"/>
  <c r="M468" i="4"/>
  <c r="AZ467" i="4"/>
  <c r="AY467" i="4"/>
  <c r="AX467" i="4"/>
  <c r="AW467" i="4"/>
  <c r="AV467" i="4"/>
  <c r="AU467" i="4"/>
  <c r="AT467" i="4"/>
  <c r="AR467" i="4"/>
  <c r="AQ467" i="4"/>
  <c r="AP467" i="4"/>
  <c r="AO467" i="4"/>
  <c r="AN467" i="4"/>
  <c r="AM467" i="4"/>
  <c r="AL467" i="4"/>
  <c r="AK467" i="4"/>
  <c r="AA467" i="4"/>
  <c r="Z467" i="4"/>
  <c r="Y467" i="4"/>
  <c r="X467" i="4"/>
  <c r="W467" i="4"/>
  <c r="T467" i="4"/>
  <c r="S467" i="4"/>
  <c r="R467" i="4"/>
  <c r="Q467" i="4"/>
  <c r="P467" i="4"/>
  <c r="O467" i="4"/>
  <c r="AS466" i="4"/>
  <c r="AC466" i="4"/>
  <c r="AA466" i="4"/>
  <c r="V466" i="4"/>
  <c r="U466" i="4"/>
  <c r="N466" i="4"/>
  <c r="L466" i="4" s="1"/>
  <c r="M466" i="4"/>
  <c r="AS465" i="4"/>
  <c r="AC465" i="4"/>
  <c r="AA465" i="4"/>
  <c r="V465" i="4"/>
  <c r="U465" i="4"/>
  <c r="N465" i="4"/>
  <c r="M465" i="4"/>
  <c r="K465" i="4" s="1"/>
  <c r="AS464" i="4"/>
  <c r="AC464" i="4"/>
  <c r="AA464" i="4"/>
  <c r="V464" i="4"/>
  <c r="U464" i="4"/>
  <c r="N464" i="4"/>
  <c r="M464" i="4"/>
  <c r="L464" i="4"/>
  <c r="AS463" i="4"/>
  <c r="AC463" i="4"/>
  <c r="AA463" i="4"/>
  <c r="V463" i="4"/>
  <c r="U463" i="4"/>
  <c r="N463" i="4"/>
  <c r="L463" i="4" s="1"/>
  <c r="M463" i="4"/>
  <c r="AS462" i="4"/>
  <c r="AC462" i="4"/>
  <c r="AA462" i="4"/>
  <c r="V462" i="4"/>
  <c r="U462" i="4"/>
  <c r="N462" i="4"/>
  <c r="M462" i="4"/>
  <c r="K462" i="4" s="1"/>
  <c r="AS461" i="4"/>
  <c r="AC461" i="4"/>
  <c r="AA461" i="4"/>
  <c r="V461" i="4"/>
  <c r="U461" i="4"/>
  <c r="N461" i="4"/>
  <c r="M461" i="4"/>
  <c r="AS460" i="4"/>
  <c r="AC460" i="4"/>
  <c r="AA460" i="4"/>
  <c r="V460" i="4"/>
  <c r="U460" i="4"/>
  <c r="N460" i="4"/>
  <c r="M460" i="4"/>
  <c r="AS459" i="4"/>
  <c r="AC459" i="4"/>
  <c r="AA459" i="4"/>
  <c r="V459" i="4"/>
  <c r="U459" i="4"/>
  <c r="N459" i="4"/>
  <c r="M459" i="4"/>
  <c r="AS458" i="4"/>
  <c r="AC458" i="4"/>
  <c r="AA458" i="4"/>
  <c r="V458" i="4"/>
  <c r="U458" i="4"/>
  <c r="N458" i="4"/>
  <c r="M458" i="4"/>
  <c r="AS457" i="4"/>
  <c r="AC457" i="4"/>
  <c r="AA457" i="4"/>
  <c r="V457" i="4"/>
  <c r="U457" i="4"/>
  <c r="N457" i="4"/>
  <c r="M457" i="4"/>
  <c r="AS456" i="4"/>
  <c r="AC456" i="4"/>
  <c r="AA456" i="4"/>
  <c r="V456" i="4"/>
  <c r="U456" i="4"/>
  <c r="N456" i="4"/>
  <c r="M456" i="4"/>
  <c r="AS455" i="4"/>
  <c r="AC455" i="4"/>
  <c r="AA455" i="4"/>
  <c r="V455" i="4"/>
  <c r="U455" i="4"/>
  <c r="N455" i="4"/>
  <c r="M455" i="4"/>
  <c r="AS454" i="4"/>
  <c r="AC454" i="4"/>
  <c r="AA454" i="4"/>
  <c r="V454" i="4"/>
  <c r="U454" i="4"/>
  <c r="N454" i="4"/>
  <c r="M454" i="4"/>
  <c r="K454" i="4" s="1"/>
  <c r="AS453" i="4"/>
  <c r="AC453" i="4"/>
  <c r="AA453" i="4"/>
  <c r="V453" i="4"/>
  <c r="U453" i="4"/>
  <c r="N453" i="4"/>
  <c r="M453" i="4"/>
  <c r="AS452" i="4"/>
  <c r="AC452" i="4"/>
  <c r="AA452" i="4"/>
  <c r="V452" i="4"/>
  <c r="U452" i="4"/>
  <c r="N452" i="4"/>
  <c r="M452" i="4"/>
  <c r="AS451" i="4"/>
  <c r="AC451" i="4"/>
  <c r="AA451" i="4"/>
  <c r="V451" i="4"/>
  <c r="U451" i="4"/>
  <c r="N451" i="4"/>
  <c r="M451" i="4"/>
  <c r="AS450" i="4"/>
  <c r="AC450" i="4"/>
  <c r="AA450" i="4"/>
  <c r="V450" i="4"/>
  <c r="U450" i="4"/>
  <c r="N450" i="4"/>
  <c r="L450" i="4" s="1"/>
  <c r="M450" i="4"/>
  <c r="AS449" i="4"/>
  <c r="AC449" i="4"/>
  <c r="AA449" i="4"/>
  <c r="V449" i="4"/>
  <c r="U449" i="4"/>
  <c r="N449" i="4"/>
  <c r="M449" i="4"/>
  <c r="AZ448" i="4"/>
  <c r="AY448" i="4"/>
  <c r="AX448" i="4"/>
  <c r="AW448" i="4"/>
  <c r="AV448" i="4"/>
  <c r="AU448" i="4"/>
  <c r="AT448" i="4"/>
  <c r="AR448" i="4"/>
  <c r="AQ448" i="4"/>
  <c r="AP448" i="4"/>
  <c r="AO448" i="4"/>
  <c r="AN448" i="4"/>
  <c r="AM448" i="4"/>
  <c r="AL448" i="4"/>
  <c r="AK448" i="4"/>
  <c r="AA448" i="4"/>
  <c r="Z448" i="4"/>
  <c r="Y448" i="4"/>
  <c r="X448" i="4"/>
  <c r="W448" i="4"/>
  <c r="T448" i="4"/>
  <c r="S448" i="4"/>
  <c r="R448" i="4"/>
  <c r="Q448" i="4"/>
  <c r="Q429" i="4" s="1"/>
  <c r="P448" i="4"/>
  <c r="O448" i="4"/>
  <c r="AS447" i="4"/>
  <c r="AC447" i="4"/>
  <c r="AA447" i="4"/>
  <c r="V447" i="4"/>
  <c r="U447" i="4"/>
  <c r="N447" i="4"/>
  <c r="M447" i="4"/>
  <c r="AS446" i="4"/>
  <c r="AC446" i="4"/>
  <c r="AA446" i="4"/>
  <c r="V446" i="4"/>
  <c r="U446" i="4"/>
  <c r="N446" i="4"/>
  <c r="M446" i="4"/>
  <c r="K446" i="4" s="1"/>
  <c r="AS445" i="4"/>
  <c r="AC445" i="4"/>
  <c r="AA445" i="4"/>
  <c r="V445" i="4"/>
  <c r="U445" i="4"/>
  <c r="N445" i="4"/>
  <c r="M445" i="4"/>
  <c r="AS444" i="4"/>
  <c r="AC444" i="4"/>
  <c r="AA444" i="4"/>
  <c r="V444" i="4"/>
  <c r="U444" i="4"/>
  <c r="N444" i="4"/>
  <c r="M444" i="4"/>
  <c r="AS443" i="4"/>
  <c r="AC443" i="4"/>
  <c r="AA443" i="4"/>
  <c r="V443" i="4"/>
  <c r="U443" i="4"/>
  <c r="N443" i="4"/>
  <c r="M443" i="4"/>
  <c r="K443" i="4" s="1"/>
  <c r="AS442" i="4"/>
  <c r="AC442" i="4"/>
  <c r="AA442" i="4"/>
  <c r="V442" i="4"/>
  <c r="U442" i="4"/>
  <c r="N442" i="4"/>
  <c r="M442" i="4"/>
  <c r="AS441" i="4"/>
  <c r="AC441" i="4"/>
  <c r="AA441" i="4"/>
  <c r="V441" i="4"/>
  <c r="U441" i="4"/>
  <c r="N441" i="4"/>
  <c r="M441" i="4"/>
  <c r="L441" i="4"/>
  <c r="AS440" i="4"/>
  <c r="AC440" i="4"/>
  <c r="AA440" i="4"/>
  <c r="V440" i="4"/>
  <c r="U440" i="4"/>
  <c r="N440" i="4"/>
  <c r="M440" i="4"/>
  <c r="K440" i="4" s="1"/>
  <c r="AS439" i="4"/>
  <c r="AC439" i="4"/>
  <c r="AA439" i="4"/>
  <c r="V439" i="4"/>
  <c r="L439" i="4" s="1"/>
  <c r="U439" i="4"/>
  <c r="N439" i="4"/>
  <c r="M439" i="4"/>
  <c r="AS438" i="4"/>
  <c r="AC438" i="4"/>
  <c r="AA438" i="4"/>
  <c r="V438" i="4"/>
  <c r="U438" i="4"/>
  <c r="N438" i="4"/>
  <c r="M438" i="4"/>
  <c r="AS437" i="4"/>
  <c r="AC437" i="4"/>
  <c r="AA437" i="4"/>
  <c r="V437" i="4"/>
  <c r="U437" i="4"/>
  <c r="N437" i="4"/>
  <c r="M437" i="4"/>
  <c r="AS436" i="4"/>
  <c r="AC436" i="4"/>
  <c r="AA436" i="4"/>
  <c r="V436" i="4"/>
  <c r="U436" i="4"/>
  <c r="N436" i="4"/>
  <c r="M436" i="4"/>
  <c r="AS435" i="4"/>
  <c r="AC435" i="4"/>
  <c r="AA435" i="4"/>
  <c r="V435" i="4"/>
  <c r="U435" i="4"/>
  <c r="N435" i="4"/>
  <c r="M435" i="4"/>
  <c r="AS434" i="4"/>
  <c r="AC434" i="4"/>
  <c r="AA434" i="4"/>
  <c r="V434" i="4"/>
  <c r="U434" i="4"/>
  <c r="N434" i="4"/>
  <c r="M434" i="4"/>
  <c r="AS433" i="4"/>
  <c r="AC433" i="4"/>
  <c r="AA433" i="4"/>
  <c r="V433" i="4"/>
  <c r="U433" i="4"/>
  <c r="N433" i="4"/>
  <c r="L433" i="4" s="1"/>
  <c r="M433" i="4"/>
  <c r="AS432" i="4"/>
  <c r="AC432" i="4"/>
  <c r="AA432" i="4"/>
  <c r="V432" i="4"/>
  <c r="U432" i="4"/>
  <c r="N432" i="4"/>
  <c r="M432" i="4"/>
  <c r="K432" i="4" s="1"/>
  <c r="AS431" i="4"/>
  <c r="AC431" i="4"/>
  <c r="AA431" i="4"/>
  <c r="V431" i="4"/>
  <c r="U431" i="4"/>
  <c r="N431" i="4"/>
  <c r="M431" i="4"/>
  <c r="AZ430" i="4"/>
  <c r="AY430" i="4"/>
  <c r="AX430" i="4"/>
  <c r="AW430" i="4"/>
  <c r="AV430" i="4"/>
  <c r="AU430" i="4"/>
  <c r="AT430" i="4"/>
  <c r="AR430" i="4"/>
  <c r="AQ430" i="4"/>
  <c r="AP430" i="4"/>
  <c r="AO430" i="4"/>
  <c r="AN430" i="4"/>
  <c r="AM430" i="4"/>
  <c r="AL430" i="4"/>
  <c r="AK430" i="4"/>
  <c r="AA430" i="4"/>
  <c r="Z430" i="4"/>
  <c r="Y430" i="4"/>
  <c r="X430" i="4"/>
  <c r="W430" i="4"/>
  <c r="T430" i="4"/>
  <c r="S430" i="4"/>
  <c r="R430" i="4"/>
  <c r="Q430" i="4"/>
  <c r="P430" i="4"/>
  <c r="O430" i="4"/>
  <c r="AA429" i="4"/>
  <c r="AA428" i="4"/>
  <c r="AA427" i="4"/>
  <c r="AS426" i="4"/>
  <c r="AC426" i="4"/>
  <c r="AA426" i="4"/>
  <c r="V426" i="4"/>
  <c r="U426" i="4"/>
  <c r="N426" i="4"/>
  <c r="M426" i="4"/>
  <c r="AS425" i="4"/>
  <c r="AC425" i="4"/>
  <c r="AA425" i="4"/>
  <c r="V425" i="4"/>
  <c r="U425" i="4"/>
  <c r="N425" i="4"/>
  <c r="M425" i="4"/>
  <c r="AS424" i="4"/>
  <c r="AC424" i="4"/>
  <c r="AA424" i="4"/>
  <c r="V424" i="4"/>
  <c r="U424" i="4"/>
  <c r="N424" i="4"/>
  <c r="M424" i="4"/>
  <c r="AS423" i="4"/>
  <c r="AC423" i="4"/>
  <c r="AA423" i="4"/>
  <c r="V423" i="4"/>
  <c r="U423" i="4"/>
  <c r="N423" i="4"/>
  <c r="L423" i="4" s="1"/>
  <c r="M423" i="4"/>
  <c r="AS422" i="4"/>
  <c r="AC422" i="4"/>
  <c r="AA422" i="4"/>
  <c r="V422" i="4"/>
  <c r="U422" i="4"/>
  <c r="N422" i="4"/>
  <c r="M422" i="4"/>
  <c r="K422" i="4" s="1"/>
  <c r="AZ421" i="4"/>
  <c r="AY421" i="4"/>
  <c r="AX421" i="4"/>
  <c r="AW421" i="4"/>
  <c r="AV421" i="4"/>
  <c r="AU421" i="4"/>
  <c r="AT421" i="4"/>
  <c r="AR421" i="4"/>
  <c r="AQ421" i="4"/>
  <c r="AP421" i="4"/>
  <c r="AO421" i="4"/>
  <c r="AN421" i="4"/>
  <c r="AM421" i="4"/>
  <c r="AL421" i="4"/>
  <c r="AK421" i="4"/>
  <c r="AA421" i="4"/>
  <c r="Z421" i="4"/>
  <c r="Y421" i="4"/>
  <c r="X421" i="4"/>
  <c r="W421" i="4"/>
  <c r="T421" i="4"/>
  <c r="S421" i="4"/>
  <c r="R421" i="4"/>
  <c r="Q421" i="4"/>
  <c r="P421" i="4"/>
  <c r="O421" i="4"/>
  <c r="AS420" i="4"/>
  <c r="AC420" i="4"/>
  <c r="AA420" i="4"/>
  <c r="V420" i="4"/>
  <c r="U420" i="4"/>
  <c r="N420" i="4"/>
  <c r="M420" i="4"/>
  <c r="AS419" i="4"/>
  <c r="AC419" i="4"/>
  <c r="AA419" i="4"/>
  <c r="V419" i="4"/>
  <c r="U419" i="4"/>
  <c r="N419" i="4"/>
  <c r="M419" i="4"/>
  <c r="AS418" i="4"/>
  <c r="AC418" i="4"/>
  <c r="AA418" i="4"/>
  <c r="V418" i="4"/>
  <c r="U418" i="4"/>
  <c r="N418" i="4"/>
  <c r="M418" i="4"/>
  <c r="AZ417" i="4"/>
  <c r="AY417" i="4"/>
  <c r="AX417" i="4"/>
  <c r="AW417" i="4"/>
  <c r="AV417" i="4"/>
  <c r="AU417" i="4"/>
  <c r="AT417" i="4"/>
  <c r="AR417" i="4"/>
  <c r="AQ417" i="4"/>
  <c r="AP417" i="4"/>
  <c r="AO417" i="4"/>
  <c r="AN417" i="4"/>
  <c r="AM417" i="4"/>
  <c r="AL417" i="4"/>
  <c r="AK417" i="4"/>
  <c r="AA417" i="4"/>
  <c r="Z417" i="4"/>
  <c r="Y417" i="4"/>
  <c r="X417" i="4"/>
  <c r="W417" i="4"/>
  <c r="T417" i="4"/>
  <c r="S417" i="4"/>
  <c r="R417" i="4"/>
  <c r="Q417" i="4"/>
  <c r="P417" i="4"/>
  <c r="O417" i="4"/>
  <c r="AS416" i="4"/>
  <c r="AC416" i="4"/>
  <c r="AA416" i="4"/>
  <c r="V416" i="4"/>
  <c r="U416" i="4"/>
  <c r="N416" i="4"/>
  <c r="M416" i="4"/>
  <c r="AS415" i="4"/>
  <c r="AC415" i="4"/>
  <c r="AA415" i="4"/>
  <c r="V415" i="4"/>
  <c r="U415" i="4"/>
  <c r="N415" i="4"/>
  <c r="M415" i="4"/>
  <c r="AZ414" i="4"/>
  <c r="AY414" i="4"/>
  <c r="AX414" i="4"/>
  <c r="AW414" i="4"/>
  <c r="AV414" i="4"/>
  <c r="AU414" i="4"/>
  <c r="AT414" i="4"/>
  <c r="AR414" i="4"/>
  <c r="AQ414" i="4"/>
  <c r="AP414" i="4"/>
  <c r="AO414" i="4"/>
  <c r="AN414" i="4"/>
  <c r="AM414" i="4"/>
  <c r="AL414" i="4"/>
  <c r="AK414" i="4"/>
  <c r="AA414" i="4"/>
  <c r="Z414" i="4"/>
  <c r="Y414" i="4"/>
  <c r="X414" i="4"/>
  <c r="W414" i="4"/>
  <c r="T414" i="4"/>
  <c r="S414" i="4"/>
  <c r="R414" i="4"/>
  <c r="Q414" i="4"/>
  <c r="P414" i="4"/>
  <c r="O414" i="4"/>
  <c r="AS413" i="4"/>
  <c r="AC413" i="4"/>
  <c r="AA413" i="4"/>
  <c r="V413" i="4"/>
  <c r="U413" i="4"/>
  <c r="N413" i="4"/>
  <c r="M413" i="4"/>
  <c r="AS412" i="4"/>
  <c r="AC412" i="4"/>
  <c r="AA412" i="4"/>
  <c r="V412" i="4"/>
  <c r="U412" i="4"/>
  <c r="N412" i="4"/>
  <c r="M412" i="4"/>
  <c r="AS411" i="4"/>
  <c r="AC411" i="4"/>
  <c r="AA411" i="4"/>
  <c r="V411" i="4"/>
  <c r="U411" i="4"/>
  <c r="N411" i="4"/>
  <c r="M411" i="4"/>
  <c r="AS410" i="4"/>
  <c r="AC410" i="4"/>
  <c r="AA410" i="4"/>
  <c r="V410" i="4"/>
  <c r="U410" i="4"/>
  <c r="N410" i="4"/>
  <c r="M410" i="4"/>
  <c r="AZ409" i="4"/>
  <c r="AY409" i="4"/>
  <c r="AX409" i="4"/>
  <c r="AW409" i="4"/>
  <c r="AV409" i="4"/>
  <c r="AU409" i="4"/>
  <c r="AT409" i="4"/>
  <c r="AR409" i="4"/>
  <c r="AQ409" i="4"/>
  <c r="AP409" i="4"/>
  <c r="AO409" i="4"/>
  <c r="AN409" i="4"/>
  <c r="AM409" i="4"/>
  <c r="AL409" i="4"/>
  <c r="AK409" i="4"/>
  <c r="AA409" i="4"/>
  <c r="Z409" i="4"/>
  <c r="Y409" i="4"/>
  <c r="X409" i="4"/>
  <c r="W409" i="4"/>
  <c r="T409" i="4"/>
  <c r="S409" i="4"/>
  <c r="R409" i="4"/>
  <c r="Q409" i="4"/>
  <c r="P409" i="4"/>
  <c r="O409" i="4"/>
  <c r="AS408" i="4"/>
  <c r="AC408" i="4"/>
  <c r="AA408" i="4"/>
  <c r="V408" i="4"/>
  <c r="U408" i="4"/>
  <c r="N408" i="4"/>
  <c r="M408" i="4"/>
  <c r="AS407" i="4"/>
  <c r="AC407" i="4"/>
  <c r="AA407" i="4"/>
  <c r="V407" i="4"/>
  <c r="U407" i="4"/>
  <c r="N407" i="4"/>
  <c r="M407" i="4"/>
  <c r="AS406" i="4"/>
  <c r="AC406" i="4"/>
  <c r="AA406" i="4"/>
  <c r="V406" i="4"/>
  <c r="U406" i="4"/>
  <c r="N406" i="4"/>
  <c r="M406" i="4"/>
  <c r="AS405" i="4"/>
  <c r="AC405" i="4"/>
  <c r="AA405" i="4"/>
  <c r="V405" i="4"/>
  <c r="U405" i="4"/>
  <c r="N405" i="4"/>
  <c r="M405" i="4"/>
  <c r="AS404" i="4"/>
  <c r="AC404" i="4"/>
  <c r="AA404" i="4"/>
  <c r="V404" i="4"/>
  <c r="U404" i="4"/>
  <c r="N404" i="4"/>
  <c r="L404" i="4" s="1"/>
  <c r="M404" i="4"/>
  <c r="K404" i="4" s="1"/>
  <c r="AZ403" i="4"/>
  <c r="AY403" i="4"/>
  <c r="AX403" i="4"/>
  <c r="AW403" i="4"/>
  <c r="AV403" i="4"/>
  <c r="AU403" i="4"/>
  <c r="AT403" i="4"/>
  <c r="AR403" i="4"/>
  <c r="AQ403" i="4"/>
  <c r="AP403" i="4"/>
  <c r="AO403" i="4"/>
  <c r="AN403" i="4"/>
  <c r="AM403" i="4"/>
  <c r="AL403" i="4"/>
  <c r="AK403" i="4"/>
  <c r="AA403" i="4"/>
  <c r="Z403" i="4"/>
  <c r="Y403" i="4"/>
  <c r="X403" i="4"/>
  <c r="W403" i="4"/>
  <c r="T403" i="4"/>
  <c r="S403" i="4"/>
  <c r="R403" i="4"/>
  <c r="Q403" i="4"/>
  <c r="P403" i="4"/>
  <c r="O403" i="4"/>
  <c r="AS402" i="4"/>
  <c r="AC402" i="4"/>
  <c r="AA402" i="4"/>
  <c r="V402" i="4"/>
  <c r="U402" i="4"/>
  <c r="N402" i="4"/>
  <c r="L402" i="4" s="1"/>
  <c r="M402" i="4"/>
  <c r="AS401" i="4"/>
  <c r="AC401" i="4"/>
  <c r="AA401" i="4"/>
  <c r="V401" i="4"/>
  <c r="U401" i="4"/>
  <c r="N401" i="4"/>
  <c r="M401" i="4"/>
  <c r="K401" i="4" s="1"/>
  <c r="AS400" i="4"/>
  <c r="AC400" i="4"/>
  <c r="AA400" i="4"/>
  <c r="V400" i="4"/>
  <c r="U400" i="4"/>
  <c r="N400" i="4"/>
  <c r="M400" i="4"/>
  <c r="K400" i="4" s="1"/>
  <c r="AS399" i="4"/>
  <c r="AC399" i="4"/>
  <c r="AA399" i="4"/>
  <c r="V399" i="4"/>
  <c r="U399" i="4"/>
  <c r="N399" i="4"/>
  <c r="L399" i="4" s="1"/>
  <c r="M399" i="4"/>
  <c r="AS398" i="4"/>
  <c r="AC398" i="4"/>
  <c r="AA398" i="4"/>
  <c r="V398" i="4"/>
  <c r="U398" i="4"/>
  <c r="N398" i="4"/>
  <c r="M398" i="4"/>
  <c r="K398" i="4" s="1"/>
  <c r="AS397" i="4"/>
  <c r="AC397" i="4"/>
  <c r="AA397" i="4"/>
  <c r="V397" i="4"/>
  <c r="U397" i="4"/>
  <c r="N397" i="4"/>
  <c r="M397" i="4"/>
  <c r="AS396" i="4"/>
  <c r="AC396" i="4"/>
  <c r="AA396" i="4"/>
  <c r="V396" i="4"/>
  <c r="U396" i="4"/>
  <c r="N396" i="4"/>
  <c r="M396" i="4"/>
  <c r="AZ395" i="4"/>
  <c r="AY395" i="4"/>
  <c r="AX395" i="4"/>
  <c r="AW395" i="4"/>
  <c r="AV395" i="4"/>
  <c r="AU395" i="4"/>
  <c r="AT395" i="4"/>
  <c r="AR395" i="4"/>
  <c r="AQ395" i="4"/>
  <c r="AP395" i="4"/>
  <c r="AO395" i="4"/>
  <c r="AN395" i="4"/>
  <c r="AM395" i="4"/>
  <c r="AL395" i="4"/>
  <c r="AK395" i="4"/>
  <c r="AA395" i="4"/>
  <c r="Z395" i="4"/>
  <c r="Y395" i="4"/>
  <c r="X395" i="4"/>
  <c r="W395" i="4"/>
  <c r="T395" i="4"/>
  <c r="S395" i="4"/>
  <c r="R395" i="4"/>
  <c r="Q395" i="4"/>
  <c r="P395" i="4"/>
  <c r="O395" i="4"/>
  <c r="AS394" i="4"/>
  <c r="AC394" i="4"/>
  <c r="AA394" i="4"/>
  <c r="V394" i="4"/>
  <c r="U394" i="4"/>
  <c r="N394" i="4"/>
  <c r="L394" i="4" s="1"/>
  <c r="M394" i="4"/>
  <c r="AS393" i="4"/>
  <c r="AC393" i="4"/>
  <c r="AA393" i="4"/>
  <c r="V393" i="4"/>
  <c r="U393" i="4"/>
  <c r="N393" i="4"/>
  <c r="M393" i="4"/>
  <c r="AS392" i="4"/>
  <c r="AC392" i="4"/>
  <c r="AA392" i="4"/>
  <c r="V392" i="4"/>
  <c r="U392" i="4"/>
  <c r="N392" i="4"/>
  <c r="M392" i="4"/>
  <c r="AS391" i="4"/>
  <c r="AC391" i="4"/>
  <c r="AA391" i="4"/>
  <c r="V391" i="4"/>
  <c r="U391" i="4"/>
  <c r="N391" i="4"/>
  <c r="M391" i="4"/>
  <c r="AZ390" i="4"/>
  <c r="AY390" i="4"/>
  <c r="AX390" i="4"/>
  <c r="AW390" i="4"/>
  <c r="AV390" i="4"/>
  <c r="AU390" i="4"/>
  <c r="AT390" i="4"/>
  <c r="AR390" i="4"/>
  <c r="AQ390" i="4"/>
  <c r="AP390" i="4"/>
  <c r="AO390" i="4"/>
  <c r="AN390" i="4"/>
  <c r="AM390" i="4"/>
  <c r="AL390" i="4"/>
  <c r="AK390" i="4"/>
  <c r="AA390" i="4"/>
  <c r="Z390" i="4"/>
  <c r="Y390" i="4"/>
  <c r="X390" i="4"/>
  <c r="W390" i="4"/>
  <c r="V390" i="4"/>
  <c r="T390" i="4"/>
  <c r="S390" i="4"/>
  <c r="R390" i="4"/>
  <c r="Q390" i="4"/>
  <c r="P390" i="4"/>
  <c r="O390" i="4"/>
  <c r="AS389" i="4"/>
  <c r="AC389" i="4"/>
  <c r="AA389" i="4"/>
  <c r="V389" i="4"/>
  <c r="U389" i="4"/>
  <c r="N389" i="4"/>
  <c r="M389" i="4"/>
  <c r="AS388" i="4"/>
  <c r="AC388" i="4"/>
  <c r="AA388" i="4"/>
  <c r="V388" i="4"/>
  <c r="U388" i="4"/>
  <c r="N388" i="4"/>
  <c r="M388" i="4"/>
  <c r="AS387" i="4"/>
  <c r="AC387" i="4"/>
  <c r="AA387" i="4"/>
  <c r="V387" i="4"/>
  <c r="U387" i="4"/>
  <c r="N387" i="4"/>
  <c r="M387" i="4"/>
  <c r="K387" i="4" s="1"/>
  <c r="AS386" i="4"/>
  <c r="AC386" i="4"/>
  <c r="AA386" i="4"/>
  <c r="V386" i="4"/>
  <c r="U386" i="4"/>
  <c r="N386" i="4"/>
  <c r="M386" i="4"/>
  <c r="AS385" i="4"/>
  <c r="AC385" i="4"/>
  <c r="AA385" i="4"/>
  <c r="V385" i="4"/>
  <c r="U385" i="4"/>
  <c r="N385" i="4"/>
  <c r="M385" i="4"/>
  <c r="AS384" i="4"/>
  <c r="AC384" i="4"/>
  <c r="AA384" i="4"/>
  <c r="V384" i="4"/>
  <c r="U384" i="4"/>
  <c r="N384" i="4"/>
  <c r="M384" i="4"/>
  <c r="AS383" i="4"/>
  <c r="AC383" i="4"/>
  <c r="AA383" i="4"/>
  <c r="V383" i="4"/>
  <c r="U383" i="4"/>
  <c r="N383" i="4"/>
  <c r="M383" i="4"/>
  <c r="AS382" i="4"/>
  <c r="AC382" i="4"/>
  <c r="AA382" i="4"/>
  <c r="V382" i="4"/>
  <c r="U382" i="4"/>
  <c r="N382" i="4"/>
  <c r="M382" i="4"/>
  <c r="AS381" i="4"/>
  <c r="AC381" i="4"/>
  <c r="AA381" i="4"/>
  <c r="V381" i="4"/>
  <c r="U381" i="4"/>
  <c r="N381" i="4"/>
  <c r="M381" i="4"/>
  <c r="AZ380" i="4"/>
  <c r="AY380" i="4"/>
  <c r="AX380" i="4"/>
  <c r="AW380" i="4"/>
  <c r="AV380" i="4"/>
  <c r="AU380" i="4"/>
  <c r="AT380" i="4"/>
  <c r="AR380" i="4"/>
  <c r="AQ380" i="4"/>
  <c r="AP380" i="4"/>
  <c r="AO380" i="4"/>
  <c r="AN380" i="4"/>
  <c r="AM380" i="4"/>
  <c r="AL380" i="4"/>
  <c r="AK380" i="4"/>
  <c r="AA380" i="4"/>
  <c r="Z380" i="4"/>
  <c r="Y380" i="4"/>
  <c r="X380" i="4"/>
  <c r="W380" i="4"/>
  <c r="T380" i="4"/>
  <c r="S380" i="4"/>
  <c r="R380" i="4"/>
  <c r="Q380" i="4"/>
  <c r="P380" i="4"/>
  <c r="O380" i="4"/>
  <c r="AS379" i="4"/>
  <c r="AC379" i="4"/>
  <c r="AA379" i="4"/>
  <c r="V379" i="4"/>
  <c r="U379" i="4"/>
  <c r="N379" i="4"/>
  <c r="M379" i="4"/>
  <c r="K379" i="4"/>
  <c r="AS378" i="4"/>
  <c r="AC378" i="4"/>
  <c r="AA378" i="4"/>
  <c r="V378" i="4"/>
  <c r="U378" i="4"/>
  <c r="N378" i="4"/>
  <c r="M378" i="4"/>
  <c r="AS377" i="4"/>
  <c r="AC377" i="4"/>
  <c r="AA377" i="4"/>
  <c r="V377" i="4"/>
  <c r="U377" i="4"/>
  <c r="N377" i="4"/>
  <c r="M377" i="4"/>
  <c r="AS376" i="4"/>
  <c r="AC376" i="4"/>
  <c r="AA376" i="4"/>
  <c r="V376" i="4"/>
  <c r="U376" i="4"/>
  <c r="N376" i="4"/>
  <c r="M376" i="4"/>
  <c r="AS375" i="4"/>
  <c r="AC375" i="4"/>
  <c r="AA375" i="4"/>
  <c r="V375" i="4"/>
  <c r="L375" i="4" s="1"/>
  <c r="U375" i="4"/>
  <c r="N375" i="4"/>
  <c r="M375" i="4"/>
  <c r="K375" i="4" s="1"/>
  <c r="AS374" i="4"/>
  <c r="AC374" i="4"/>
  <c r="AA374" i="4"/>
  <c r="V374" i="4"/>
  <c r="U374" i="4"/>
  <c r="U373" i="4" s="1"/>
  <c r="N374" i="4"/>
  <c r="M374" i="4"/>
  <c r="AZ373" i="4"/>
  <c r="AY373" i="4"/>
  <c r="AX373" i="4"/>
  <c r="AW373" i="4"/>
  <c r="AV373" i="4"/>
  <c r="AU373" i="4"/>
  <c r="AT373" i="4"/>
  <c r="AR373" i="4"/>
  <c r="AQ373" i="4"/>
  <c r="AP373" i="4"/>
  <c r="AO373" i="4"/>
  <c r="AN373" i="4"/>
  <c r="AM373" i="4"/>
  <c r="AL373" i="4"/>
  <c r="AK373" i="4"/>
  <c r="AA373" i="4"/>
  <c r="Z373" i="4"/>
  <c r="Y373" i="4"/>
  <c r="X373" i="4"/>
  <c r="W373" i="4"/>
  <c r="T373" i="4"/>
  <c r="S373" i="4"/>
  <c r="R373" i="4"/>
  <c r="Q373" i="4"/>
  <c r="P373" i="4"/>
  <c r="O373" i="4"/>
  <c r="AS372" i="4"/>
  <c r="AC372" i="4"/>
  <c r="AA372" i="4"/>
  <c r="V372" i="4"/>
  <c r="U372" i="4"/>
  <c r="N372" i="4"/>
  <c r="M372" i="4"/>
  <c r="AS371" i="4"/>
  <c r="AC371" i="4"/>
  <c r="AA371" i="4"/>
  <c r="V371" i="4"/>
  <c r="U371" i="4"/>
  <c r="N371" i="4"/>
  <c r="M371" i="4"/>
  <c r="AS370" i="4"/>
  <c r="AC370" i="4"/>
  <c r="AA370" i="4"/>
  <c r="V370" i="4"/>
  <c r="U370" i="4"/>
  <c r="N370" i="4"/>
  <c r="M370" i="4"/>
  <c r="AZ369" i="4"/>
  <c r="AY369" i="4"/>
  <c r="AX369" i="4"/>
  <c r="AW369" i="4"/>
  <c r="AV369" i="4"/>
  <c r="AU369" i="4"/>
  <c r="AT369" i="4"/>
  <c r="AR369" i="4"/>
  <c r="AQ369" i="4"/>
  <c r="AP369" i="4"/>
  <c r="AO369" i="4"/>
  <c r="AN369" i="4"/>
  <c r="AM369" i="4"/>
  <c r="AL369" i="4"/>
  <c r="AK369" i="4"/>
  <c r="AA369" i="4"/>
  <c r="Z369" i="4"/>
  <c r="Y369" i="4"/>
  <c r="X369" i="4"/>
  <c r="W369" i="4"/>
  <c r="T369" i="4"/>
  <c r="S369" i="4"/>
  <c r="R369" i="4"/>
  <c r="Q369" i="4"/>
  <c r="P369" i="4"/>
  <c r="O369" i="4"/>
  <c r="AS368" i="4"/>
  <c r="AC368" i="4"/>
  <c r="AA368" i="4"/>
  <c r="V368" i="4"/>
  <c r="U368" i="4"/>
  <c r="N368" i="4"/>
  <c r="M368" i="4"/>
  <c r="AS367" i="4"/>
  <c r="AC367" i="4"/>
  <c r="AA367" i="4"/>
  <c r="V367" i="4"/>
  <c r="U367" i="4"/>
  <c r="N367" i="4"/>
  <c r="M367" i="4"/>
  <c r="AS366" i="4"/>
  <c r="AC366" i="4"/>
  <c r="AA366" i="4"/>
  <c r="V366" i="4"/>
  <c r="U366" i="4"/>
  <c r="N366" i="4"/>
  <c r="M366" i="4"/>
  <c r="AS365" i="4"/>
  <c r="AC365" i="4"/>
  <c r="AA365" i="4"/>
  <c r="V365" i="4"/>
  <c r="U365" i="4"/>
  <c r="N365" i="4"/>
  <c r="M365" i="4"/>
  <c r="AS364" i="4"/>
  <c r="AC364" i="4"/>
  <c r="AA364" i="4"/>
  <c r="V364" i="4"/>
  <c r="U364" i="4"/>
  <c r="N364" i="4"/>
  <c r="M364" i="4"/>
  <c r="AS363" i="4"/>
  <c r="AC363" i="4"/>
  <c r="AA363" i="4"/>
  <c r="V363" i="4"/>
  <c r="U363" i="4"/>
  <c r="N363" i="4"/>
  <c r="M363" i="4"/>
  <c r="AS362" i="4"/>
  <c r="AC362" i="4"/>
  <c r="AA362" i="4"/>
  <c r="V362" i="4"/>
  <c r="U362" i="4"/>
  <c r="N362" i="4"/>
  <c r="L362" i="4" s="1"/>
  <c r="M362" i="4"/>
  <c r="AZ361" i="4"/>
  <c r="AY361" i="4"/>
  <c r="AX361" i="4"/>
  <c r="AW361" i="4"/>
  <c r="AV361" i="4"/>
  <c r="AU361" i="4"/>
  <c r="AT361" i="4"/>
  <c r="AR361" i="4"/>
  <c r="AQ361" i="4"/>
  <c r="AP361" i="4"/>
  <c r="AO361" i="4"/>
  <c r="AN361" i="4"/>
  <c r="AM361" i="4"/>
  <c r="AL361" i="4"/>
  <c r="AK361" i="4"/>
  <c r="AA361" i="4"/>
  <c r="Z361" i="4"/>
  <c r="Y361" i="4"/>
  <c r="X361" i="4"/>
  <c r="W361" i="4"/>
  <c r="T361" i="4"/>
  <c r="S361" i="4"/>
  <c r="R361" i="4"/>
  <c r="Q361" i="4"/>
  <c r="P361" i="4"/>
  <c r="O361" i="4"/>
  <c r="AS360" i="4"/>
  <c r="AC360" i="4"/>
  <c r="AA360" i="4"/>
  <c r="V360" i="4"/>
  <c r="U360" i="4"/>
  <c r="N360" i="4"/>
  <c r="M360" i="4"/>
  <c r="AS359" i="4"/>
  <c r="AC359" i="4"/>
  <c r="AA359" i="4"/>
  <c r="V359" i="4"/>
  <c r="U359" i="4"/>
  <c r="N359" i="4"/>
  <c r="M359" i="4"/>
  <c r="K359" i="4" s="1"/>
  <c r="AS358" i="4"/>
  <c r="AC358" i="4"/>
  <c r="AA358" i="4"/>
  <c r="V358" i="4"/>
  <c r="U358" i="4"/>
  <c r="N358" i="4"/>
  <c r="M358" i="4"/>
  <c r="AS357" i="4"/>
  <c r="AC357" i="4"/>
  <c r="AA357" i="4"/>
  <c r="V357" i="4"/>
  <c r="U357" i="4"/>
  <c r="N357" i="4"/>
  <c r="M357" i="4"/>
  <c r="AS356" i="4"/>
  <c r="AC356" i="4"/>
  <c r="AA356" i="4"/>
  <c r="V356" i="4"/>
  <c r="U356" i="4"/>
  <c r="K356" i="4" s="1"/>
  <c r="N356" i="4"/>
  <c r="M356" i="4"/>
  <c r="AS355" i="4"/>
  <c r="AC355" i="4"/>
  <c r="AA355" i="4"/>
  <c r="V355" i="4"/>
  <c r="U355" i="4"/>
  <c r="K355" i="4" s="1"/>
  <c r="N355" i="4"/>
  <c r="M355" i="4"/>
  <c r="AS354" i="4"/>
  <c r="AC354" i="4"/>
  <c r="AA354" i="4"/>
  <c r="V354" i="4"/>
  <c r="U354" i="4"/>
  <c r="N354" i="4"/>
  <c r="M354" i="4"/>
  <c r="AZ353" i="4"/>
  <c r="AY353" i="4"/>
  <c r="AX353" i="4"/>
  <c r="AW353" i="4"/>
  <c r="AV353" i="4"/>
  <c r="AU353" i="4"/>
  <c r="AT353" i="4"/>
  <c r="AR353" i="4"/>
  <c r="AQ353" i="4"/>
  <c r="AP353" i="4"/>
  <c r="AO353" i="4"/>
  <c r="AN353" i="4"/>
  <c r="AM353" i="4"/>
  <c r="AL353" i="4"/>
  <c r="AK353" i="4"/>
  <c r="AA353" i="4"/>
  <c r="Z353" i="4"/>
  <c r="Y353" i="4"/>
  <c r="X353" i="4"/>
  <c r="W353" i="4"/>
  <c r="T353" i="4"/>
  <c r="S353" i="4"/>
  <c r="R353" i="4"/>
  <c r="Q353" i="4"/>
  <c r="P353" i="4"/>
  <c r="O353" i="4"/>
  <c r="AS352" i="4"/>
  <c r="AC352" i="4"/>
  <c r="AA352" i="4"/>
  <c r="V352" i="4"/>
  <c r="U352" i="4"/>
  <c r="N352" i="4"/>
  <c r="M352" i="4"/>
  <c r="AS351" i="4"/>
  <c r="AC351" i="4"/>
  <c r="AA351" i="4"/>
  <c r="V351" i="4"/>
  <c r="U351" i="4"/>
  <c r="N351" i="4"/>
  <c r="M351" i="4"/>
  <c r="AS350" i="4"/>
  <c r="AC350" i="4"/>
  <c r="AA350" i="4"/>
  <c r="V350" i="4"/>
  <c r="U350" i="4"/>
  <c r="N350" i="4"/>
  <c r="M350" i="4"/>
  <c r="K350" i="4" s="1"/>
  <c r="AS349" i="4"/>
  <c r="AC349" i="4"/>
  <c r="AA349" i="4"/>
  <c r="V349" i="4"/>
  <c r="U349" i="4"/>
  <c r="N349" i="4"/>
  <c r="M349" i="4"/>
  <c r="AZ348" i="4"/>
  <c r="AY348" i="4"/>
  <c r="AX348" i="4"/>
  <c r="AW348" i="4"/>
  <c r="AV348" i="4"/>
  <c r="AU348" i="4"/>
  <c r="AT348" i="4"/>
  <c r="AR348" i="4"/>
  <c r="AQ348" i="4"/>
  <c r="AP348" i="4"/>
  <c r="AO348" i="4"/>
  <c r="AN348" i="4"/>
  <c r="AM348" i="4"/>
  <c r="AL348" i="4"/>
  <c r="AK348" i="4"/>
  <c r="AA348" i="4"/>
  <c r="Z348" i="4"/>
  <c r="Y348" i="4"/>
  <c r="X348" i="4"/>
  <c r="W348" i="4"/>
  <c r="T348" i="4"/>
  <c r="S348" i="4"/>
  <c r="R348" i="4"/>
  <c r="Q348" i="4"/>
  <c r="P348" i="4"/>
  <c r="O348" i="4"/>
  <c r="AS347" i="4"/>
  <c r="AC347" i="4"/>
  <c r="AA347" i="4"/>
  <c r="V347" i="4"/>
  <c r="U347" i="4"/>
  <c r="N347" i="4"/>
  <c r="M347" i="4"/>
  <c r="AS346" i="4"/>
  <c r="AC346" i="4"/>
  <c r="AA346" i="4"/>
  <c r="V346" i="4"/>
  <c r="U346" i="4"/>
  <c r="N346" i="4"/>
  <c r="L346" i="4" s="1"/>
  <c r="M346" i="4"/>
  <c r="AS345" i="4"/>
  <c r="AC345" i="4"/>
  <c r="AA345" i="4"/>
  <c r="V345" i="4"/>
  <c r="U345" i="4"/>
  <c r="N345" i="4"/>
  <c r="M345" i="4"/>
  <c r="AS344" i="4"/>
  <c r="AC344" i="4"/>
  <c r="AA344" i="4"/>
  <c r="V344" i="4"/>
  <c r="U344" i="4"/>
  <c r="N344" i="4"/>
  <c r="M344" i="4"/>
  <c r="AS343" i="4"/>
  <c r="AC343" i="4"/>
  <c r="AA343" i="4"/>
  <c r="V343" i="4"/>
  <c r="U343" i="4"/>
  <c r="N343" i="4"/>
  <c r="M343" i="4"/>
  <c r="AS342" i="4"/>
  <c r="AC342" i="4"/>
  <c r="AA342" i="4"/>
  <c r="V342" i="4"/>
  <c r="L342" i="4" s="1"/>
  <c r="U342" i="4"/>
  <c r="N342" i="4"/>
  <c r="M342" i="4"/>
  <c r="AS341" i="4"/>
  <c r="AC341" i="4"/>
  <c r="AA341" i="4"/>
  <c r="V341" i="4"/>
  <c r="U341" i="4"/>
  <c r="N341" i="4"/>
  <c r="M341" i="4"/>
  <c r="AZ340" i="4"/>
  <c r="AY340" i="4"/>
  <c r="AX340" i="4"/>
  <c r="AW340" i="4"/>
  <c r="AV340" i="4"/>
  <c r="AU340" i="4"/>
  <c r="AT340" i="4"/>
  <c r="AR340" i="4"/>
  <c r="AQ340" i="4"/>
  <c r="AP340" i="4"/>
  <c r="AO340" i="4"/>
  <c r="AN340" i="4"/>
  <c r="AM340" i="4"/>
  <c r="AL340" i="4"/>
  <c r="AK340" i="4"/>
  <c r="AA340" i="4"/>
  <c r="Z340" i="4"/>
  <c r="Y340" i="4"/>
  <c r="X340" i="4"/>
  <c r="W340" i="4"/>
  <c r="T340" i="4"/>
  <c r="S340" i="4"/>
  <c r="R340" i="4"/>
  <c r="Q340" i="4"/>
  <c r="P340" i="4"/>
  <c r="O340" i="4"/>
  <c r="AS339" i="4"/>
  <c r="AC339" i="4"/>
  <c r="AA339" i="4"/>
  <c r="V339" i="4"/>
  <c r="U339" i="4"/>
  <c r="N339" i="4"/>
  <c r="M339" i="4"/>
  <c r="AS338" i="4"/>
  <c r="AC338" i="4"/>
  <c r="AA338" i="4"/>
  <c r="V338" i="4"/>
  <c r="U338" i="4"/>
  <c r="N338" i="4"/>
  <c r="M338" i="4"/>
  <c r="AS337" i="4"/>
  <c r="AC337" i="4"/>
  <c r="AA337" i="4"/>
  <c r="V337" i="4"/>
  <c r="U337" i="4"/>
  <c r="N337" i="4"/>
  <c r="M337" i="4"/>
  <c r="AS336" i="4"/>
  <c r="AC336" i="4"/>
  <c r="AA336" i="4"/>
  <c r="V336" i="4"/>
  <c r="U336" i="4"/>
  <c r="N336" i="4"/>
  <c r="L336" i="4" s="1"/>
  <c r="M336" i="4"/>
  <c r="AS335" i="4"/>
  <c r="AC335" i="4"/>
  <c r="AA335" i="4"/>
  <c r="V335" i="4"/>
  <c r="U335" i="4"/>
  <c r="N335" i="4"/>
  <c r="M335" i="4"/>
  <c r="AZ334" i="4"/>
  <c r="AY334" i="4"/>
  <c r="AX334" i="4"/>
  <c r="AW334" i="4"/>
  <c r="AV334" i="4"/>
  <c r="AU334" i="4"/>
  <c r="AT334" i="4"/>
  <c r="AR334" i="4"/>
  <c r="AQ334" i="4"/>
  <c r="AP334" i="4"/>
  <c r="AO334" i="4"/>
  <c r="AN334" i="4"/>
  <c r="AM334" i="4"/>
  <c r="AL334" i="4"/>
  <c r="AK334" i="4"/>
  <c r="AA334" i="4"/>
  <c r="Z334" i="4"/>
  <c r="Y334" i="4"/>
  <c r="X334" i="4"/>
  <c r="W334" i="4"/>
  <c r="T334" i="4"/>
  <c r="S334" i="4"/>
  <c r="R334" i="4"/>
  <c r="Q334" i="4"/>
  <c r="P334" i="4"/>
  <c r="O334" i="4"/>
  <c r="AS333" i="4"/>
  <c r="AC333" i="4"/>
  <c r="AA333" i="4"/>
  <c r="V333" i="4"/>
  <c r="U333" i="4"/>
  <c r="N333" i="4"/>
  <c r="M333" i="4"/>
  <c r="AS332" i="4"/>
  <c r="AC332" i="4"/>
  <c r="AA332" i="4"/>
  <c r="V332" i="4"/>
  <c r="U332" i="4"/>
  <c r="N332" i="4"/>
  <c r="M332" i="4"/>
  <c r="AS331" i="4"/>
  <c r="AC331" i="4"/>
  <c r="AA331" i="4"/>
  <c r="V331" i="4"/>
  <c r="U331" i="4"/>
  <c r="N331" i="4"/>
  <c r="M331" i="4"/>
  <c r="AS330" i="4"/>
  <c r="AC330" i="4"/>
  <c r="AA330" i="4"/>
  <c r="V330" i="4"/>
  <c r="U330" i="4"/>
  <c r="N330" i="4"/>
  <c r="L330" i="4" s="1"/>
  <c r="M330" i="4"/>
  <c r="AZ329" i="4"/>
  <c r="AY329" i="4"/>
  <c r="AX329" i="4"/>
  <c r="AW329" i="4"/>
  <c r="AV329" i="4"/>
  <c r="AU329" i="4"/>
  <c r="AT329" i="4"/>
  <c r="AR329" i="4"/>
  <c r="AQ329" i="4"/>
  <c r="AP329" i="4"/>
  <c r="AO329" i="4"/>
  <c r="AN329" i="4"/>
  <c r="AM329" i="4"/>
  <c r="AL329" i="4"/>
  <c r="AK329" i="4"/>
  <c r="AA329" i="4"/>
  <c r="Z329" i="4"/>
  <c r="Y329" i="4"/>
  <c r="X329" i="4"/>
  <c r="W329" i="4"/>
  <c r="T329" i="4"/>
  <c r="S329" i="4"/>
  <c r="R329" i="4"/>
  <c r="Q329" i="4"/>
  <c r="P329" i="4"/>
  <c r="O329" i="4"/>
  <c r="AS328" i="4"/>
  <c r="AC328" i="4"/>
  <c r="AA328" i="4"/>
  <c r="V328" i="4"/>
  <c r="U328" i="4"/>
  <c r="N328" i="4"/>
  <c r="M328" i="4"/>
  <c r="AS327" i="4"/>
  <c r="AC327" i="4"/>
  <c r="AA327" i="4"/>
  <c r="V327" i="4"/>
  <c r="U327" i="4"/>
  <c r="N327" i="4"/>
  <c r="M327" i="4"/>
  <c r="AS326" i="4"/>
  <c r="AC326" i="4"/>
  <c r="AA326" i="4"/>
  <c r="V326" i="4"/>
  <c r="U326" i="4"/>
  <c r="N326" i="4"/>
  <c r="M326" i="4"/>
  <c r="AS325" i="4"/>
  <c r="AC325" i="4"/>
  <c r="AA325" i="4"/>
  <c r="V325" i="4"/>
  <c r="U325" i="4"/>
  <c r="N325" i="4"/>
  <c r="M325" i="4"/>
  <c r="AS324" i="4"/>
  <c r="AC324" i="4"/>
  <c r="AA324" i="4"/>
  <c r="V324" i="4"/>
  <c r="U324" i="4"/>
  <c r="N324" i="4"/>
  <c r="M324" i="4"/>
  <c r="AS323" i="4"/>
  <c r="AC323" i="4"/>
  <c r="AA323" i="4"/>
  <c r="V323" i="4"/>
  <c r="U323" i="4"/>
  <c r="N323" i="4"/>
  <c r="M323" i="4"/>
  <c r="AS322" i="4"/>
  <c r="AC322" i="4"/>
  <c r="AA322" i="4"/>
  <c r="V322" i="4"/>
  <c r="U322" i="4"/>
  <c r="N322" i="4"/>
  <c r="L322" i="4" s="1"/>
  <c r="M322" i="4"/>
  <c r="AZ321" i="4"/>
  <c r="AY321" i="4"/>
  <c r="AX321" i="4"/>
  <c r="AW321" i="4"/>
  <c r="AV321" i="4"/>
  <c r="AU321" i="4"/>
  <c r="AT321" i="4"/>
  <c r="AR321" i="4"/>
  <c r="AQ321" i="4"/>
  <c r="AP321" i="4"/>
  <c r="AO321" i="4"/>
  <c r="AN321" i="4"/>
  <c r="AM321" i="4"/>
  <c r="AL321" i="4"/>
  <c r="AK321" i="4"/>
  <c r="AA321" i="4"/>
  <c r="Z321" i="4"/>
  <c r="Y321" i="4"/>
  <c r="X321" i="4"/>
  <c r="W321" i="4"/>
  <c r="T321" i="4"/>
  <c r="S321" i="4"/>
  <c r="R321" i="4"/>
  <c r="Q321" i="4"/>
  <c r="P321" i="4"/>
  <c r="O321" i="4"/>
  <c r="AS320" i="4"/>
  <c r="AC320" i="4"/>
  <c r="AA320" i="4"/>
  <c r="V320" i="4"/>
  <c r="U320" i="4"/>
  <c r="N320" i="4"/>
  <c r="L320" i="4" s="1"/>
  <c r="M320" i="4"/>
  <c r="AS319" i="4"/>
  <c r="AC319" i="4"/>
  <c r="AA319" i="4"/>
  <c r="V319" i="4"/>
  <c r="U319" i="4"/>
  <c r="U318" i="4" s="1"/>
  <c r="N319" i="4"/>
  <c r="N318" i="4" s="1"/>
  <c r="M319" i="4"/>
  <c r="AZ318" i="4"/>
  <c r="AY318" i="4"/>
  <c r="AX318" i="4"/>
  <c r="AW318" i="4"/>
  <c r="AV318" i="4"/>
  <c r="AU318" i="4"/>
  <c r="AT318" i="4"/>
  <c r="AR318" i="4"/>
  <c r="AQ318" i="4"/>
  <c r="AP318" i="4"/>
  <c r="AO318" i="4"/>
  <c r="AN318" i="4"/>
  <c r="AM318" i="4"/>
  <c r="AL318" i="4"/>
  <c r="AK318" i="4"/>
  <c r="AA318" i="4"/>
  <c r="Z318" i="4"/>
  <c r="Y318" i="4"/>
  <c r="X318" i="4"/>
  <c r="W318" i="4"/>
  <c r="T318" i="4"/>
  <c r="S318" i="4"/>
  <c r="R318" i="4"/>
  <c r="Q318" i="4"/>
  <c r="P318" i="4"/>
  <c r="O318" i="4"/>
  <c r="AS317" i="4"/>
  <c r="AC317" i="4"/>
  <c r="AA317" i="4"/>
  <c r="V317" i="4"/>
  <c r="U317" i="4"/>
  <c r="N317" i="4"/>
  <c r="M317" i="4"/>
  <c r="AS316" i="4"/>
  <c r="AC316" i="4"/>
  <c r="AA316" i="4"/>
  <c r="V316" i="4"/>
  <c r="U316" i="4"/>
  <c r="N316" i="4"/>
  <c r="M316" i="4"/>
  <c r="AS315" i="4"/>
  <c r="AC315" i="4"/>
  <c r="AA315" i="4"/>
  <c r="V315" i="4"/>
  <c r="U315" i="4"/>
  <c r="N315" i="4"/>
  <c r="M315" i="4"/>
  <c r="AZ314" i="4"/>
  <c r="AY314" i="4"/>
  <c r="AX314" i="4"/>
  <c r="AW314" i="4"/>
  <c r="AV314" i="4"/>
  <c r="AU314" i="4"/>
  <c r="AT314" i="4"/>
  <c r="AR314" i="4"/>
  <c r="AQ314" i="4"/>
  <c r="AP314" i="4"/>
  <c r="AO314" i="4"/>
  <c r="AN314" i="4"/>
  <c r="AM314" i="4"/>
  <c r="AL314" i="4"/>
  <c r="AK314" i="4"/>
  <c r="AA314" i="4"/>
  <c r="Z314" i="4"/>
  <c r="Y314" i="4"/>
  <c r="X314" i="4"/>
  <c r="W314" i="4"/>
  <c r="T314" i="4"/>
  <c r="S314" i="4"/>
  <c r="R314" i="4"/>
  <c r="Q314" i="4"/>
  <c r="P314" i="4"/>
  <c r="O314" i="4"/>
  <c r="AS313" i="4"/>
  <c r="AC313" i="4"/>
  <c r="AA313" i="4"/>
  <c r="V313" i="4"/>
  <c r="U313" i="4"/>
  <c r="N313" i="4"/>
  <c r="M313" i="4"/>
  <c r="AS312" i="4"/>
  <c r="AC312" i="4"/>
  <c r="AA312" i="4"/>
  <c r="V312" i="4"/>
  <c r="U312" i="4"/>
  <c r="N312" i="4"/>
  <c r="M312" i="4"/>
  <c r="AS311" i="4"/>
  <c r="AC311" i="4"/>
  <c r="AA311" i="4"/>
  <c r="V311" i="4"/>
  <c r="U311" i="4"/>
  <c r="N311" i="4"/>
  <c r="L311" i="4" s="1"/>
  <c r="M311" i="4"/>
  <c r="AS310" i="4"/>
  <c r="AC310" i="4"/>
  <c r="AA310" i="4"/>
  <c r="V310" i="4"/>
  <c r="U310" i="4"/>
  <c r="N310" i="4"/>
  <c r="M310" i="4"/>
  <c r="AS309" i="4"/>
  <c r="AC309" i="4"/>
  <c r="AA309" i="4"/>
  <c r="V309" i="4"/>
  <c r="U309" i="4"/>
  <c r="N309" i="4"/>
  <c r="M309" i="4"/>
  <c r="AS308" i="4"/>
  <c r="AC308" i="4"/>
  <c r="AA308" i="4"/>
  <c r="V308" i="4"/>
  <c r="U308" i="4"/>
  <c r="N308" i="4"/>
  <c r="M308" i="4"/>
  <c r="AS307" i="4"/>
  <c r="AC307" i="4"/>
  <c r="AA307" i="4"/>
  <c r="V307" i="4"/>
  <c r="U307" i="4"/>
  <c r="N307" i="4"/>
  <c r="L307" i="4" s="1"/>
  <c r="M307" i="4"/>
  <c r="AS306" i="4"/>
  <c r="AC306" i="4"/>
  <c r="AA306" i="4"/>
  <c r="V306" i="4"/>
  <c r="U306" i="4"/>
  <c r="N306" i="4"/>
  <c r="M306" i="4"/>
  <c r="K306" i="4" s="1"/>
  <c r="AS305" i="4"/>
  <c r="AC305" i="4"/>
  <c r="AA305" i="4"/>
  <c r="V305" i="4"/>
  <c r="U305" i="4"/>
  <c r="N305" i="4"/>
  <c r="M305" i="4"/>
  <c r="AZ304" i="4"/>
  <c r="AY304" i="4"/>
  <c r="AX304" i="4"/>
  <c r="AW304" i="4"/>
  <c r="AV304" i="4"/>
  <c r="AU304" i="4"/>
  <c r="AT304" i="4"/>
  <c r="AR304" i="4"/>
  <c r="AQ304" i="4"/>
  <c r="AP304" i="4"/>
  <c r="AO304" i="4"/>
  <c r="AN304" i="4"/>
  <c r="AM304" i="4"/>
  <c r="AL304" i="4"/>
  <c r="AK304" i="4"/>
  <c r="AA304" i="4"/>
  <c r="Z304" i="4"/>
  <c r="Y304" i="4"/>
  <c r="X304" i="4"/>
  <c r="W304" i="4"/>
  <c r="T304" i="4"/>
  <c r="S304" i="4"/>
  <c r="R304" i="4"/>
  <c r="Q304" i="4"/>
  <c r="P304" i="4"/>
  <c r="O304" i="4"/>
  <c r="AS303" i="4"/>
  <c r="AC303" i="4"/>
  <c r="AA303" i="4"/>
  <c r="V303" i="4"/>
  <c r="U303" i="4"/>
  <c r="N303" i="4"/>
  <c r="M303" i="4"/>
  <c r="K303" i="4" s="1"/>
  <c r="AS302" i="4"/>
  <c r="AC302" i="4"/>
  <c r="AA302" i="4"/>
  <c r="V302" i="4"/>
  <c r="U302" i="4"/>
  <c r="N302" i="4"/>
  <c r="M302" i="4"/>
  <c r="AS301" i="4"/>
  <c r="AC301" i="4"/>
  <c r="AA301" i="4"/>
  <c r="V301" i="4"/>
  <c r="U301" i="4"/>
  <c r="K301" i="4" s="1"/>
  <c r="N301" i="4"/>
  <c r="M301" i="4"/>
  <c r="AZ300" i="4"/>
  <c r="AY300" i="4"/>
  <c r="AX300" i="4"/>
  <c r="AW300" i="4"/>
  <c r="AV300" i="4"/>
  <c r="AU300" i="4"/>
  <c r="AT300" i="4"/>
  <c r="AR300" i="4"/>
  <c r="AQ300" i="4"/>
  <c r="AP300" i="4"/>
  <c r="AO300" i="4"/>
  <c r="AN300" i="4"/>
  <c r="AM300" i="4"/>
  <c r="AL300" i="4"/>
  <c r="AK300" i="4"/>
  <c r="AA300" i="4"/>
  <c r="Z300" i="4"/>
  <c r="Y300" i="4"/>
  <c r="X300" i="4"/>
  <c r="W300" i="4"/>
  <c r="T300" i="4"/>
  <c r="S300" i="4"/>
  <c r="R300" i="4"/>
  <c r="Q300" i="4"/>
  <c r="P300" i="4"/>
  <c r="O300" i="4"/>
  <c r="AS299" i="4"/>
  <c r="AC299" i="4"/>
  <c r="AA299" i="4"/>
  <c r="V299" i="4"/>
  <c r="U299" i="4"/>
  <c r="N299" i="4"/>
  <c r="M299" i="4"/>
  <c r="AS298" i="4"/>
  <c r="AC298" i="4"/>
  <c r="AA298" i="4"/>
  <c r="V298" i="4"/>
  <c r="U298" i="4"/>
  <c r="K298" i="4" s="1"/>
  <c r="N298" i="4"/>
  <c r="M298" i="4"/>
  <c r="AS297" i="4"/>
  <c r="AC297" i="4"/>
  <c r="AA297" i="4"/>
  <c r="V297" i="4"/>
  <c r="U297" i="4"/>
  <c r="N297" i="4"/>
  <c r="M297" i="4"/>
  <c r="AS296" i="4"/>
  <c r="AC296" i="4"/>
  <c r="AA296" i="4"/>
  <c r="V296" i="4"/>
  <c r="U296" i="4"/>
  <c r="N296" i="4"/>
  <c r="L296" i="4" s="1"/>
  <c r="M296" i="4"/>
  <c r="AS295" i="4"/>
  <c r="AC295" i="4"/>
  <c r="AA295" i="4"/>
  <c r="V295" i="4"/>
  <c r="U295" i="4"/>
  <c r="N295" i="4"/>
  <c r="M295" i="4"/>
  <c r="AS294" i="4"/>
  <c r="AC294" i="4"/>
  <c r="AA294" i="4"/>
  <c r="V294" i="4"/>
  <c r="U294" i="4"/>
  <c r="N294" i="4"/>
  <c r="M294" i="4"/>
  <c r="AZ293" i="4"/>
  <c r="AY293" i="4"/>
  <c r="AX293" i="4"/>
  <c r="AW293" i="4"/>
  <c r="AV293" i="4"/>
  <c r="AU293" i="4"/>
  <c r="AT293" i="4"/>
  <c r="AR293" i="4"/>
  <c r="AQ293" i="4"/>
  <c r="AP293" i="4"/>
  <c r="AO293" i="4"/>
  <c r="AN293" i="4"/>
  <c r="AM293" i="4"/>
  <c r="AL293" i="4"/>
  <c r="AK293" i="4"/>
  <c r="AA293" i="4"/>
  <c r="Z293" i="4"/>
  <c r="Y293" i="4"/>
  <c r="X293" i="4"/>
  <c r="W293" i="4"/>
  <c r="T293" i="4"/>
  <c r="S293" i="4"/>
  <c r="R293" i="4"/>
  <c r="Q293" i="4"/>
  <c r="P293" i="4"/>
  <c r="O293" i="4"/>
  <c r="AS292" i="4"/>
  <c r="AC292" i="4"/>
  <c r="AA292" i="4"/>
  <c r="V292" i="4"/>
  <c r="U292" i="4"/>
  <c r="N292" i="4"/>
  <c r="M292" i="4"/>
  <c r="AS291" i="4"/>
  <c r="AC291" i="4"/>
  <c r="AA291" i="4"/>
  <c r="V291" i="4"/>
  <c r="U291" i="4"/>
  <c r="N291" i="4"/>
  <c r="L291" i="4" s="1"/>
  <c r="M291" i="4"/>
  <c r="AS290" i="4"/>
  <c r="AC290" i="4"/>
  <c r="AA290" i="4"/>
  <c r="V290" i="4"/>
  <c r="U290" i="4"/>
  <c r="N290" i="4"/>
  <c r="M290" i="4"/>
  <c r="K290" i="4" s="1"/>
  <c r="AS289" i="4"/>
  <c r="AC289" i="4"/>
  <c r="AA289" i="4"/>
  <c r="V289" i="4"/>
  <c r="U289" i="4"/>
  <c r="N289" i="4"/>
  <c r="M289" i="4"/>
  <c r="L289" i="4"/>
  <c r="AS288" i="4"/>
  <c r="AC288" i="4"/>
  <c r="AA288" i="4"/>
  <c r="V288" i="4"/>
  <c r="U288" i="4"/>
  <c r="N288" i="4"/>
  <c r="M288" i="4"/>
  <c r="L288" i="4"/>
  <c r="AS287" i="4"/>
  <c r="AC287" i="4"/>
  <c r="AA287" i="4"/>
  <c r="V287" i="4"/>
  <c r="U287" i="4"/>
  <c r="N287" i="4"/>
  <c r="M287" i="4"/>
  <c r="AS286" i="4"/>
  <c r="AC286" i="4"/>
  <c r="AA286" i="4"/>
  <c r="V286" i="4"/>
  <c r="U286" i="4"/>
  <c r="N286" i="4"/>
  <c r="M286" i="4"/>
  <c r="K286" i="4" s="1"/>
  <c r="AS285" i="4"/>
  <c r="AC285" i="4"/>
  <c r="AA285" i="4"/>
  <c r="V285" i="4"/>
  <c r="U285" i="4"/>
  <c r="N285" i="4"/>
  <c r="M285" i="4"/>
  <c r="AS284" i="4"/>
  <c r="AC284" i="4"/>
  <c r="AA284" i="4"/>
  <c r="V284" i="4"/>
  <c r="U284" i="4"/>
  <c r="N284" i="4"/>
  <c r="M284" i="4"/>
  <c r="AS283" i="4"/>
  <c r="AC283" i="4"/>
  <c r="AA283" i="4"/>
  <c r="V283" i="4"/>
  <c r="U283" i="4"/>
  <c r="N283" i="4"/>
  <c r="M283" i="4"/>
  <c r="AS282" i="4"/>
  <c r="AC282" i="4"/>
  <c r="AA282" i="4"/>
  <c r="V282" i="4"/>
  <c r="U282" i="4"/>
  <c r="N282" i="4"/>
  <c r="L282" i="4" s="1"/>
  <c r="M282" i="4"/>
  <c r="AS281" i="4"/>
  <c r="AC281" i="4"/>
  <c r="AA281" i="4"/>
  <c r="V281" i="4"/>
  <c r="U281" i="4"/>
  <c r="N281" i="4"/>
  <c r="L281" i="4" s="1"/>
  <c r="M281" i="4"/>
  <c r="AZ280" i="4"/>
  <c r="AY280" i="4"/>
  <c r="AX280" i="4"/>
  <c r="AW280" i="4"/>
  <c r="AV280" i="4"/>
  <c r="AU280" i="4"/>
  <c r="AT280" i="4"/>
  <c r="AR280" i="4"/>
  <c r="AQ280" i="4"/>
  <c r="AP280" i="4"/>
  <c r="AO280" i="4"/>
  <c r="AN280" i="4"/>
  <c r="AM280" i="4"/>
  <c r="AL280" i="4"/>
  <c r="AK280" i="4"/>
  <c r="AA280" i="4"/>
  <c r="Z280" i="4"/>
  <c r="Y280" i="4"/>
  <c r="X280" i="4"/>
  <c r="W280" i="4"/>
  <c r="T280" i="4"/>
  <c r="S280" i="4"/>
  <c r="R280" i="4"/>
  <c r="Q280" i="4"/>
  <c r="P280" i="4"/>
  <c r="O280" i="4"/>
  <c r="AA279" i="4"/>
  <c r="AS278" i="4"/>
  <c r="AC278" i="4"/>
  <c r="AA278" i="4"/>
  <c r="V278" i="4"/>
  <c r="U278" i="4"/>
  <c r="N278" i="4"/>
  <c r="M278" i="4"/>
  <c r="AS277" i="4"/>
  <c r="AC277" i="4"/>
  <c r="AA277" i="4"/>
  <c r="V277" i="4"/>
  <c r="U277" i="4"/>
  <c r="N277" i="4"/>
  <c r="M277" i="4"/>
  <c r="AS276" i="4"/>
  <c r="AC276" i="4"/>
  <c r="AA276" i="4"/>
  <c r="V276" i="4"/>
  <c r="U276" i="4"/>
  <c r="N276" i="4"/>
  <c r="M276" i="4"/>
  <c r="AS275" i="4"/>
  <c r="AC275" i="4"/>
  <c r="AA275" i="4"/>
  <c r="V275" i="4"/>
  <c r="U275" i="4"/>
  <c r="N275" i="4"/>
  <c r="L275" i="4" s="1"/>
  <c r="M275" i="4"/>
  <c r="AS274" i="4"/>
  <c r="AC274" i="4"/>
  <c r="AA274" i="4"/>
  <c r="V274" i="4"/>
  <c r="U274" i="4"/>
  <c r="N274" i="4"/>
  <c r="M274" i="4"/>
  <c r="AS273" i="4"/>
  <c r="AC273" i="4"/>
  <c r="AA273" i="4"/>
  <c r="V273" i="4"/>
  <c r="U273" i="4"/>
  <c r="N273" i="4"/>
  <c r="M273" i="4"/>
  <c r="AS272" i="4"/>
  <c r="AC272" i="4"/>
  <c r="AA272" i="4"/>
  <c r="V272" i="4"/>
  <c r="U272" i="4"/>
  <c r="N272" i="4"/>
  <c r="M272" i="4"/>
  <c r="K272" i="4" s="1"/>
  <c r="AS271" i="4"/>
  <c r="AC271" i="4"/>
  <c r="AA271" i="4"/>
  <c r="V271" i="4"/>
  <c r="U271" i="4"/>
  <c r="N271" i="4"/>
  <c r="M271" i="4"/>
  <c r="AS270" i="4"/>
  <c r="AC270" i="4"/>
  <c r="AA270" i="4"/>
  <c r="V270" i="4"/>
  <c r="U270" i="4"/>
  <c r="N270" i="4"/>
  <c r="M270" i="4"/>
  <c r="AS269" i="4"/>
  <c r="AC269" i="4"/>
  <c r="AA269" i="4"/>
  <c r="V269" i="4"/>
  <c r="U269" i="4"/>
  <c r="N269" i="4"/>
  <c r="M269" i="4"/>
  <c r="AS268" i="4"/>
  <c r="AC268" i="4"/>
  <c r="AA268" i="4"/>
  <c r="V268" i="4"/>
  <c r="U268" i="4"/>
  <c r="N268" i="4"/>
  <c r="M268" i="4"/>
  <c r="AS267" i="4"/>
  <c r="AC267" i="4"/>
  <c r="AA267" i="4"/>
  <c r="V267" i="4"/>
  <c r="U267" i="4"/>
  <c r="N267" i="4"/>
  <c r="L267" i="4" s="1"/>
  <c r="M267" i="4"/>
  <c r="AS266" i="4"/>
  <c r="AC266" i="4"/>
  <c r="AA266" i="4"/>
  <c r="V266" i="4"/>
  <c r="U266" i="4"/>
  <c r="N266" i="4"/>
  <c r="L266" i="4" s="1"/>
  <c r="M266" i="4"/>
  <c r="AZ265" i="4"/>
  <c r="AY265" i="4"/>
  <c r="AX265" i="4"/>
  <c r="AW265" i="4"/>
  <c r="AV265" i="4"/>
  <c r="AU265" i="4"/>
  <c r="AT265" i="4"/>
  <c r="AR265" i="4"/>
  <c r="AQ265" i="4"/>
  <c r="AP265" i="4"/>
  <c r="AO265" i="4"/>
  <c r="AN265" i="4"/>
  <c r="AM265" i="4"/>
  <c r="AL265" i="4"/>
  <c r="AK265" i="4"/>
  <c r="AA265" i="4"/>
  <c r="Z265" i="4"/>
  <c r="Y265" i="4"/>
  <c r="X265" i="4"/>
  <c r="W265" i="4"/>
  <c r="T265" i="4"/>
  <c r="S265" i="4"/>
  <c r="R265" i="4"/>
  <c r="Q265" i="4"/>
  <c r="P265" i="4"/>
  <c r="O265" i="4"/>
  <c r="AS264" i="4"/>
  <c r="AC264" i="4"/>
  <c r="AA264" i="4"/>
  <c r="V264" i="4"/>
  <c r="U264" i="4"/>
  <c r="N264" i="4"/>
  <c r="M264" i="4"/>
  <c r="AS263" i="4"/>
  <c r="AC263" i="4"/>
  <c r="AA263" i="4"/>
  <c r="V263" i="4"/>
  <c r="U263" i="4"/>
  <c r="N263" i="4"/>
  <c r="M263" i="4"/>
  <c r="K263" i="4" s="1"/>
  <c r="AS262" i="4"/>
  <c r="AC262" i="4"/>
  <c r="AA262" i="4"/>
  <c r="V262" i="4"/>
  <c r="U262" i="4"/>
  <c r="N262" i="4"/>
  <c r="M262" i="4"/>
  <c r="AS261" i="4"/>
  <c r="AC261" i="4"/>
  <c r="AA261" i="4"/>
  <c r="V261" i="4"/>
  <c r="U261" i="4"/>
  <c r="K261" i="4" s="1"/>
  <c r="N261" i="4"/>
  <c r="M261" i="4"/>
  <c r="AS260" i="4"/>
  <c r="AC260" i="4"/>
  <c r="AA260" i="4"/>
  <c r="V260" i="4"/>
  <c r="U260" i="4"/>
  <c r="N260" i="4"/>
  <c r="M260" i="4"/>
  <c r="AS259" i="4"/>
  <c r="AC259" i="4"/>
  <c r="AA259" i="4"/>
  <c r="V259" i="4"/>
  <c r="U259" i="4"/>
  <c r="N259" i="4"/>
  <c r="M259" i="4"/>
  <c r="AS258" i="4"/>
  <c r="AC258" i="4"/>
  <c r="AA258" i="4"/>
  <c r="V258" i="4"/>
  <c r="U258" i="4"/>
  <c r="N258" i="4"/>
  <c r="M258" i="4"/>
  <c r="K258" i="4" s="1"/>
  <c r="AS257" i="4"/>
  <c r="AC257" i="4"/>
  <c r="AA257" i="4"/>
  <c r="V257" i="4"/>
  <c r="U257" i="4"/>
  <c r="N257" i="4"/>
  <c r="M257" i="4"/>
  <c r="L257" i="4"/>
  <c r="AS256" i="4"/>
  <c r="AC256" i="4"/>
  <c r="AA256" i="4"/>
  <c r="V256" i="4"/>
  <c r="U256" i="4"/>
  <c r="N256" i="4"/>
  <c r="M256" i="4"/>
  <c r="K256" i="4"/>
  <c r="AS255" i="4"/>
  <c r="AC255" i="4"/>
  <c r="AA255" i="4"/>
  <c r="V255" i="4"/>
  <c r="U255" i="4"/>
  <c r="N255" i="4"/>
  <c r="M255" i="4"/>
  <c r="K255" i="4"/>
  <c r="AS254" i="4"/>
  <c r="AC254" i="4"/>
  <c r="AA254" i="4"/>
  <c r="V254" i="4"/>
  <c r="U254" i="4"/>
  <c r="N254" i="4"/>
  <c r="M254" i="4"/>
  <c r="AS253" i="4"/>
  <c r="AC253" i="4"/>
  <c r="AA253" i="4"/>
  <c r="V253" i="4"/>
  <c r="U253" i="4"/>
  <c r="N253" i="4"/>
  <c r="M253" i="4"/>
  <c r="AS252" i="4"/>
  <c r="AC252" i="4"/>
  <c r="AA252" i="4"/>
  <c r="V252" i="4"/>
  <c r="U252" i="4"/>
  <c r="N252" i="4"/>
  <c r="M252" i="4"/>
  <c r="AS251" i="4"/>
  <c r="AC251" i="4"/>
  <c r="AA251" i="4"/>
  <c r="V251" i="4"/>
  <c r="U251" i="4"/>
  <c r="N251" i="4"/>
  <c r="M251" i="4"/>
  <c r="AS250" i="4"/>
  <c r="AC250" i="4"/>
  <c r="AA250" i="4"/>
  <c r="V250" i="4"/>
  <c r="U250" i="4"/>
  <c r="N250" i="4"/>
  <c r="M250" i="4"/>
  <c r="AS249" i="4"/>
  <c r="AC249" i="4"/>
  <c r="AA249" i="4"/>
  <c r="V249" i="4"/>
  <c r="U249" i="4"/>
  <c r="N249" i="4"/>
  <c r="M249" i="4"/>
  <c r="AS248" i="4"/>
  <c r="AC248" i="4"/>
  <c r="AA248" i="4"/>
  <c r="V248" i="4"/>
  <c r="U248" i="4"/>
  <c r="N248" i="4"/>
  <c r="L248" i="4" s="1"/>
  <c r="M248" i="4"/>
  <c r="K248" i="4" s="1"/>
  <c r="AS247" i="4"/>
  <c r="AC247" i="4"/>
  <c r="AA247" i="4"/>
  <c r="V247" i="4"/>
  <c r="U247" i="4"/>
  <c r="K247" i="4" s="1"/>
  <c r="N247" i="4"/>
  <c r="M247" i="4"/>
  <c r="AS246" i="4"/>
  <c r="AC246" i="4"/>
  <c r="AA246" i="4"/>
  <c r="V246" i="4"/>
  <c r="U246" i="4"/>
  <c r="N246" i="4"/>
  <c r="M246" i="4"/>
  <c r="AS245" i="4"/>
  <c r="AC245" i="4"/>
  <c r="AA245" i="4"/>
  <c r="V245" i="4"/>
  <c r="U245" i="4"/>
  <c r="N245" i="4"/>
  <c r="M245" i="4"/>
  <c r="AZ244" i="4"/>
  <c r="AY244" i="4"/>
  <c r="AX244" i="4"/>
  <c r="AW244" i="4"/>
  <c r="AV244" i="4"/>
  <c r="AU244" i="4"/>
  <c r="AT244" i="4"/>
  <c r="AR244" i="4"/>
  <c r="AQ244" i="4"/>
  <c r="AP244" i="4"/>
  <c r="AO244" i="4"/>
  <c r="AN244" i="4"/>
  <c r="AM244" i="4"/>
  <c r="AL244" i="4"/>
  <c r="AK244" i="4"/>
  <c r="AA244" i="4"/>
  <c r="Z244" i="4"/>
  <c r="Y244" i="4"/>
  <c r="X244" i="4"/>
  <c r="W244" i="4"/>
  <c r="T244" i="4"/>
  <c r="S244" i="4"/>
  <c r="R244" i="4"/>
  <c r="Q244" i="4"/>
  <c r="P244" i="4"/>
  <c r="O244" i="4"/>
  <c r="AS243" i="4"/>
  <c r="AC243" i="4"/>
  <c r="AA243" i="4"/>
  <c r="V243" i="4"/>
  <c r="U243" i="4"/>
  <c r="N243" i="4"/>
  <c r="L243" i="4" s="1"/>
  <c r="M243" i="4"/>
  <c r="AS242" i="4"/>
  <c r="AC242" i="4"/>
  <c r="AA242" i="4"/>
  <c r="V242" i="4"/>
  <c r="U242" i="4"/>
  <c r="N242" i="4"/>
  <c r="M242" i="4"/>
  <c r="AS241" i="4"/>
  <c r="AC241" i="4"/>
  <c r="AA241" i="4"/>
  <c r="V241" i="4"/>
  <c r="U241" i="4"/>
  <c r="N241" i="4"/>
  <c r="M241" i="4"/>
  <c r="AS240" i="4"/>
  <c r="AC240" i="4"/>
  <c r="AA240" i="4"/>
  <c r="V240" i="4"/>
  <c r="U240" i="4"/>
  <c r="N240" i="4"/>
  <c r="L240" i="4" s="1"/>
  <c r="M240" i="4"/>
  <c r="AS239" i="4"/>
  <c r="AC239" i="4"/>
  <c r="AA239" i="4"/>
  <c r="V239" i="4"/>
  <c r="U239" i="4"/>
  <c r="N239" i="4"/>
  <c r="L239" i="4" s="1"/>
  <c r="M239" i="4"/>
  <c r="K239" i="4"/>
  <c r="AS238" i="4"/>
  <c r="AC238" i="4"/>
  <c r="AA238" i="4"/>
  <c r="V238" i="4"/>
  <c r="U238" i="4"/>
  <c r="N238" i="4"/>
  <c r="M238" i="4"/>
  <c r="AS237" i="4"/>
  <c r="AC237" i="4"/>
  <c r="AA237" i="4"/>
  <c r="V237" i="4"/>
  <c r="U237" i="4"/>
  <c r="N237" i="4"/>
  <c r="M237" i="4"/>
  <c r="AS236" i="4"/>
  <c r="AC236" i="4"/>
  <c r="AA236" i="4"/>
  <c r="V236" i="4"/>
  <c r="U236" i="4"/>
  <c r="N236" i="4"/>
  <c r="L236" i="4" s="1"/>
  <c r="M236" i="4"/>
  <c r="AS235" i="4"/>
  <c r="AC235" i="4"/>
  <c r="AA235" i="4"/>
  <c r="V235" i="4"/>
  <c r="U235" i="4"/>
  <c r="N235" i="4"/>
  <c r="M235" i="4"/>
  <c r="K235" i="4" s="1"/>
  <c r="AS234" i="4"/>
  <c r="AC234" i="4"/>
  <c r="AA234" i="4"/>
  <c r="V234" i="4"/>
  <c r="U234" i="4"/>
  <c r="N234" i="4"/>
  <c r="M234" i="4"/>
  <c r="AS233" i="4"/>
  <c r="AC233" i="4"/>
  <c r="AA233" i="4"/>
  <c r="V233" i="4"/>
  <c r="U233" i="4"/>
  <c r="N233" i="4"/>
  <c r="M233" i="4"/>
  <c r="AS232" i="4"/>
  <c r="AC232" i="4"/>
  <c r="AA232" i="4"/>
  <c r="V232" i="4"/>
  <c r="U232" i="4"/>
  <c r="N232" i="4"/>
  <c r="M232" i="4"/>
  <c r="AS231" i="4"/>
  <c r="AC231" i="4"/>
  <c r="AA231" i="4"/>
  <c r="V231" i="4"/>
  <c r="U231" i="4"/>
  <c r="N231" i="4"/>
  <c r="M231" i="4"/>
  <c r="AS230" i="4"/>
  <c r="AC230" i="4"/>
  <c r="AA230" i="4"/>
  <c r="V230" i="4"/>
  <c r="U230" i="4"/>
  <c r="N230" i="4"/>
  <c r="M230" i="4"/>
  <c r="AZ229" i="4"/>
  <c r="AY229" i="4"/>
  <c r="AX229" i="4"/>
  <c r="AW229" i="4"/>
  <c r="AV229" i="4"/>
  <c r="AU229" i="4"/>
  <c r="AT229" i="4"/>
  <c r="AR229" i="4"/>
  <c r="AQ229" i="4"/>
  <c r="AP229" i="4"/>
  <c r="AO229" i="4"/>
  <c r="AN229" i="4"/>
  <c r="AM229" i="4"/>
  <c r="AL229" i="4"/>
  <c r="AK229" i="4"/>
  <c r="AA229" i="4"/>
  <c r="Z229" i="4"/>
  <c r="Y229" i="4"/>
  <c r="X229" i="4"/>
  <c r="W229" i="4"/>
  <c r="T229" i="4"/>
  <c r="S229" i="4"/>
  <c r="R229" i="4"/>
  <c r="Q229" i="4"/>
  <c r="P229" i="4"/>
  <c r="O229" i="4"/>
  <c r="AS228" i="4"/>
  <c r="AC228" i="4"/>
  <c r="AA228" i="4"/>
  <c r="V228" i="4"/>
  <c r="U228" i="4"/>
  <c r="N228" i="4"/>
  <c r="M228" i="4"/>
  <c r="AS227" i="4"/>
  <c r="AC227" i="4"/>
  <c r="AA227" i="4"/>
  <c r="V227" i="4"/>
  <c r="U227" i="4"/>
  <c r="N227" i="4"/>
  <c r="M227" i="4"/>
  <c r="AS226" i="4"/>
  <c r="AC226" i="4"/>
  <c r="AA226" i="4"/>
  <c r="V226" i="4"/>
  <c r="U226" i="4"/>
  <c r="N226" i="4"/>
  <c r="M226" i="4"/>
  <c r="AS225" i="4"/>
  <c r="AC225" i="4"/>
  <c r="AA225" i="4"/>
  <c r="V225" i="4"/>
  <c r="L225" i="4" s="1"/>
  <c r="U225" i="4"/>
  <c r="N225" i="4"/>
  <c r="M225" i="4"/>
  <c r="AS224" i="4"/>
  <c r="AC224" i="4"/>
  <c r="AA224" i="4"/>
  <c r="V224" i="4"/>
  <c r="U224" i="4"/>
  <c r="N224" i="4"/>
  <c r="M224" i="4"/>
  <c r="AS223" i="4"/>
  <c r="AC223" i="4"/>
  <c r="AA223" i="4"/>
  <c r="V223" i="4"/>
  <c r="U223" i="4"/>
  <c r="N223" i="4"/>
  <c r="M223" i="4"/>
  <c r="AS222" i="4"/>
  <c r="AC222" i="4"/>
  <c r="AA222" i="4"/>
  <c r="V222" i="4"/>
  <c r="U222" i="4"/>
  <c r="N222" i="4"/>
  <c r="M222" i="4"/>
  <c r="AS221" i="4"/>
  <c r="AC221" i="4"/>
  <c r="AA221" i="4"/>
  <c r="V221" i="4"/>
  <c r="U221" i="4"/>
  <c r="N221" i="4"/>
  <c r="L221" i="4" s="1"/>
  <c r="M221" i="4"/>
  <c r="AS220" i="4"/>
  <c r="AC220" i="4"/>
  <c r="AA220" i="4"/>
  <c r="V220" i="4"/>
  <c r="U220" i="4"/>
  <c r="N220" i="4"/>
  <c r="M220" i="4"/>
  <c r="K220" i="4" s="1"/>
  <c r="AS219" i="4"/>
  <c r="AC219" i="4"/>
  <c r="AA219" i="4"/>
  <c r="V219" i="4"/>
  <c r="U219" i="4"/>
  <c r="N219" i="4"/>
  <c r="M219" i="4"/>
  <c r="AS218" i="4"/>
  <c r="AC218" i="4"/>
  <c r="AA218" i="4"/>
  <c r="V218" i="4"/>
  <c r="U218" i="4"/>
  <c r="N218" i="4"/>
  <c r="L218" i="4" s="1"/>
  <c r="M218" i="4"/>
  <c r="AS217" i="4"/>
  <c r="AC217" i="4"/>
  <c r="AA217" i="4"/>
  <c r="V217" i="4"/>
  <c r="U217" i="4"/>
  <c r="N217" i="4"/>
  <c r="M217" i="4"/>
  <c r="K217" i="4" s="1"/>
  <c r="AS216" i="4"/>
  <c r="AC216" i="4"/>
  <c r="AA216" i="4"/>
  <c r="V216" i="4"/>
  <c r="U216" i="4"/>
  <c r="N216" i="4"/>
  <c r="M216" i="4"/>
  <c r="AZ215" i="4"/>
  <c r="AY215" i="4"/>
  <c r="AX215" i="4"/>
  <c r="AW215" i="4"/>
  <c r="AV215" i="4"/>
  <c r="AU215" i="4"/>
  <c r="AT215" i="4"/>
  <c r="AR215" i="4"/>
  <c r="AQ215" i="4"/>
  <c r="AP215" i="4"/>
  <c r="AO215" i="4"/>
  <c r="AN215" i="4"/>
  <c r="AM215" i="4"/>
  <c r="AL215" i="4"/>
  <c r="AK215" i="4"/>
  <c r="AA215" i="4"/>
  <c r="Z215" i="4"/>
  <c r="Y215" i="4"/>
  <c r="X215" i="4"/>
  <c r="W215" i="4"/>
  <c r="T215" i="4"/>
  <c r="S215" i="4"/>
  <c r="R215" i="4"/>
  <c r="Q215" i="4"/>
  <c r="P215" i="4"/>
  <c r="O215" i="4"/>
  <c r="AS214" i="4"/>
  <c r="AC214" i="4"/>
  <c r="AA214" i="4"/>
  <c r="V214" i="4"/>
  <c r="U214" i="4"/>
  <c r="N214" i="4"/>
  <c r="L214" i="4" s="1"/>
  <c r="M214" i="4"/>
  <c r="AS213" i="4"/>
  <c r="AC213" i="4"/>
  <c r="AA213" i="4"/>
  <c r="V213" i="4"/>
  <c r="U213" i="4"/>
  <c r="N213" i="4"/>
  <c r="M213" i="4"/>
  <c r="K213" i="4" s="1"/>
  <c r="AS212" i="4"/>
  <c r="AC212" i="4"/>
  <c r="AA212" i="4"/>
  <c r="V212" i="4"/>
  <c r="L212" i="4" s="1"/>
  <c r="U212" i="4"/>
  <c r="N212" i="4"/>
  <c r="M212" i="4"/>
  <c r="AS211" i="4"/>
  <c r="AC211" i="4"/>
  <c r="AA211" i="4"/>
  <c r="V211" i="4"/>
  <c r="U211" i="4"/>
  <c r="K211" i="4" s="1"/>
  <c r="N211" i="4"/>
  <c r="M211" i="4"/>
  <c r="AS210" i="4"/>
  <c r="AC210" i="4"/>
  <c r="AA210" i="4"/>
  <c r="V210" i="4"/>
  <c r="U210" i="4"/>
  <c r="N210" i="4"/>
  <c r="M210" i="4"/>
  <c r="AS209" i="4"/>
  <c r="AC209" i="4"/>
  <c r="AA209" i="4"/>
  <c r="V209" i="4"/>
  <c r="U209" i="4"/>
  <c r="N209" i="4"/>
  <c r="M209" i="4"/>
  <c r="AS208" i="4"/>
  <c r="AC208" i="4"/>
  <c r="AA208" i="4"/>
  <c r="V208" i="4"/>
  <c r="U208" i="4"/>
  <c r="N208" i="4"/>
  <c r="L208" i="4" s="1"/>
  <c r="M208" i="4"/>
  <c r="AS207" i="4"/>
  <c r="AC207" i="4"/>
  <c r="AA207" i="4"/>
  <c r="V207" i="4"/>
  <c r="U207" i="4"/>
  <c r="N207" i="4"/>
  <c r="M207" i="4"/>
  <c r="K207" i="4" s="1"/>
  <c r="AS206" i="4"/>
  <c r="AC206" i="4"/>
  <c r="AA206" i="4"/>
  <c r="V206" i="4"/>
  <c r="U206" i="4"/>
  <c r="N206" i="4"/>
  <c r="L206" i="4" s="1"/>
  <c r="M206" i="4"/>
  <c r="AS205" i="4"/>
  <c r="AC205" i="4"/>
  <c r="AA205" i="4"/>
  <c r="V205" i="4"/>
  <c r="U205" i="4"/>
  <c r="N205" i="4"/>
  <c r="M205" i="4"/>
  <c r="K205" i="4"/>
  <c r="AZ204" i="4"/>
  <c r="AY204" i="4"/>
  <c r="AX204" i="4"/>
  <c r="AW204" i="4"/>
  <c r="AV204" i="4"/>
  <c r="AU204" i="4"/>
  <c r="AT204" i="4"/>
  <c r="AR204" i="4"/>
  <c r="AQ204" i="4"/>
  <c r="AP204" i="4"/>
  <c r="AO204" i="4"/>
  <c r="AN204" i="4"/>
  <c r="AM204" i="4"/>
  <c r="AL204" i="4"/>
  <c r="AK204" i="4"/>
  <c r="AA204" i="4"/>
  <c r="Z204" i="4"/>
  <c r="Y204" i="4"/>
  <c r="X204" i="4"/>
  <c r="W204" i="4"/>
  <c r="T204" i="4"/>
  <c r="S204" i="4"/>
  <c r="R204" i="4"/>
  <c r="Q204" i="4"/>
  <c r="P204" i="4"/>
  <c r="O204" i="4"/>
  <c r="AS203" i="4"/>
  <c r="AC203" i="4"/>
  <c r="AA203" i="4"/>
  <c r="V203" i="4"/>
  <c r="U203" i="4"/>
  <c r="N203" i="4"/>
  <c r="L203" i="4" s="1"/>
  <c r="M203" i="4"/>
  <c r="AS202" i="4"/>
  <c r="AC202" i="4"/>
  <c r="AA202" i="4"/>
  <c r="V202" i="4"/>
  <c r="U202" i="4"/>
  <c r="N202" i="4"/>
  <c r="L202" i="4" s="1"/>
  <c r="M202" i="4"/>
  <c r="K202" i="4" s="1"/>
  <c r="AS201" i="4"/>
  <c r="AC201" i="4"/>
  <c r="AA201" i="4"/>
  <c r="V201" i="4"/>
  <c r="U201" i="4"/>
  <c r="N201" i="4"/>
  <c r="M201" i="4"/>
  <c r="AS200" i="4"/>
  <c r="AC200" i="4"/>
  <c r="AA200" i="4"/>
  <c r="V200" i="4"/>
  <c r="U200" i="4"/>
  <c r="N200" i="4"/>
  <c r="M200" i="4"/>
  <c r="AS199" i="4"/>
  <c r="AC199" i="4"/>
  <c r="AA199" i="4"/>
  <c r="V199" i="4"/>
  <c r="U199" i="4"/>
  <c r="N199" i="4"/>
  <c r="L199" i="4" s="1"/>
  <c r="M199" i="4"/>
  <c r="AS198" i="4"/>
  <c r="AC198" i="4"/>
  <c r="AA198" i="4"/>
  <c r="V198" i="4"/>
  <c r="U198" i="4"/>
  <c r="N198" i="4"/>
  <c r="M198" i="4"/>
  <c r="AS197" i="4"/>
  <c r="AC197" i="4"/>
  <c r="AA197" i="4"/>
  <c r="V197" i="4"/>
  <c r="U197" i="4"/>
  <c r="N197" i="4"/>
  <c r="M197" i="4"/>
  <c r="AS196" i="4"/>
  <c r="AC196" i="4"/>
  <c r="AA196" i="4"/>
  <c r="V196" i="4"/>
  <c r="U196" i="4"/>
  <c r="K196" i="4" s="1"/>
  <c r="N196" i="4"/>
  <c r="M196" i="4"/>
  <c r="AZ195" i="4"/>
  <c r="AY195" i="4"/>
  <c r="AX195" i="4"/>
  <c r="AW195" i="4"/>
  <c r="AV195" i="4"/>
  <c r="AU195" i="4"/>
  <c r="AT195" i="4"/>
  <c r="AR195" i="4"/>
  <c r="AQ195" i="4"/>
  <c r="AP195" i="4"/>
  <c r="AO195" i="4"/>
  <c r="AN195" i="4"/>
  <c r="AM195" i="4"/>
  <c r="AL195" i="4"/>
  <c r="AK195" i="4"/>
  <c r="AA195" i="4"/>
  <c r="Z195" i="4"/>
  <c r="Y195" i="4"/>
  <c r="X195" i="4"/>
  <c r="W195" i="4"/>
  <c r="T195" i="4"/>
  <c r="S195" i="4"/>
  <c r="R195" i="4"/>
  <c r="Q195" i="4"/>
  <c r="P195" i="4"/>
  <c r="O195" i="4"/>
  <c r="AS194" i="4"/>
  <c r="AC194" i="4"/>
  <c r="AA194" i="4"/>
  <c r="V194" i="4"/>
  <c r="U194" i="4"/>
  <c r="N194" i="4"/>
  <c r="M194" i="4"/>
  <c r="AS193" i="4"/>
  <c r="AC193" i="4"/>
  <c r="AA193" i="4"/>
  <c r="V193" i="4"/>
  <c r="U193" i="4"/>
  <c r="N193" i="4"/>
  <c r="M193" i="4"/>
  <c r="AS192" i="4"/>
  <c r="AC192" i="4"/>
  <c r="AA192" i="4"/>
  <c r="V192" i="4"/>
  <c r="U192" i="4"/>
  <c r="N192" i="4"/>
  <c r="M192" i="4"/>
  <c r="AS191" i="4"/>
  <c r="AC191" i="4"/>
  <c r="AA191" i="4"/>
  <c r="V191" i="4"/>
  <c r="U191" i="4"/>
  <c r="N191" i="4"/>
  <c r="M191" i="4"/>
  <c r="AS190" i="4"/>
  <c r="AC190" i="4"/>
  <c r="AA190" i="4"/>
  <c r="V190" i="4"/>
  <c r="U190" i="4"/>
  <c r="N190" i="4"/>
  <c r="M190" i="4"/>
  <c r="AS189" i="4"/>
  <c r="AC189" i="4"/>
  <c r="AA189" i="4"/>
  <c r="V189" i="4"/>
  <c r="U189" i="4"/>
  <c r="K189" i="4" s="1"/>
  <c r="N189" i="4"/>
  <c r="M189" i="4"/>
  <c r="AS188" i="4"/>
  <c r="AC188" i="4"/>
  <c r="AA188" i="4"/>
  <c r="V188" i="4"/>
  <c r="U188" i="4"/>
  <c r="N188" i="4"/>
  <c r="M188" i="4"/>
  <c r="AS187" i="4"/>
  <c r="AC187" i="4"/>
  <c r="AA187" i="4"/>
  <c r="V187" i="4"/>
  <c r="U187" i="4"/>
  <c r="N187" i="4"/>
  <c r="M187" i="4"/>
  <c r="AZ186" i="4"/>
  <c r="AY186" i="4"/>
  <c r="AX186" i="4"/>
  <c r="AW186" i="4"/>
  <c r="AV186" i="4"/>
  <c r="AU186" i="4"/>
  <c r="AT186" i="4"/>
  <c r="AR186" i="4"/>
  <c r="AQ186" i="4"/>
  <c r="AP186" i="4"/>
  <c r="AO186" i="4"/>
  <c r="AN186" i="4"/>
  <c r="AM186" i="4"/>
  <c r="AL186" i="4"/>
  <c r="AK186" i="4"/>
  <c r="AA186" i="4"/>
  <c r="Z186" i="4"/>
  <c r="Y186" i="4"/>
  <c r="X186" i="4"/>
  <c r="W186" i="4"/>
  <c r="T186" i="4"/>
  <c r="S186" i="4"/>
  <c r="R186" i="4"/>
  <c r="Q186" i="4"/>
  <c r="P186" i="4"/>
  <c r="O186" i="4"/>
  <c r="AS185" i="4"/>
  <c r="AC185" i="4"/>
  <c r="AA185" i="4"/>
  <c r="V185" i="4"/>
  <c r="U185" i="4"/>
  <c r="N185" i="4"/>
  <c r="L185" i="4" s="1"/>
  <c r="M185" i="4"/>
  <c r="AS184" i="4"/>
  <c r="AC184" i="4"/>
  <c r="AA184" i="4"/>
  <c r="V184" i="4"/>
  <c r="U184" i="4"/>
  <c r="N184" i="4"/>
  <c r="L184" i="4" s="1"/>
  <c r="M184" i="4"/>
  <c r="K184" i="4" s="1"/>
  <c r="AS183" i="4"/>
  <c r="AC183" i="4"/>
  <c r="AA183" i="4"/>
  <c r="V183" i="4"/>
  <c r="U183" i="4"/>
  <c r="N183" i="4"/>
  <c r="M183" i="4"/>
  <c r="AS182" i="4"/>
  <c r="AC182" i="4"/>
  <c r="AA182" i="4"/>
  <c r="V182" i="4"/>
  <c r="U182" i="4"/>
  <c r="N182" i="4"/>
  <c r="L182" i="4" s="1"/>
  <c r="M182" i="4"/>
  <c r="AS181" i="4"/>
  <c r="AC181" i="4"/>
  <c r="AA181" i="4"/>
  <c r="V181" i="4"/>
  <c r="U181" i="4"/>
  <c r="N181" i="4"/>
  <c r="M181" i="4"/>
  <c r="K181" i="4" s="1"/>
  <c r="AS180" i="4"/>
  <c r="AC180" i="4"/>
  <c r="AA180" i="4"/>
  <c r="V180" i="4"/>
  <c r="U180" i="4"/>
  <c r="N180" i="4"/>
  <c r="M180" i="4"/>
  <c r="AS179" i="4"/>
  <c r="AC179" i="4"/>
  <c r="AA179" i="4"/>
  <c r="V179" i="4"/>
  <c r="U179" i="4"/>
  <c r="N179" i="4"/>
  <c r="M179" i="4"/>
  <c r="AS178" i="4"/>
  <c r="AC178" i="4"/>
  <c r="AA178" i="4"/>
  <c r="V178" i="4"/>
  <c r="U178" i="4"/>
  <c r="N178" i="4"/>
  <c r="M178" i="4"/>
  <c r="AS177" i="4"/>
  <c r="AC177" i="4"/>
  <c r="AA177" i="4"/>
  <c r="V177" i="4"/>
  <c r="U177" i="4"/>
  <c r="N177" i="4"/>
  <c r="M177" i="4"/>
  <c r="AS176" i="4"/>
  <c r="AC176" i="4"/>
  <c r="AA176" i="4"/>
  <c r="V176" i="4"/>
  <c r="U176" i="4"/>
  <c r="N176" i="4"/>
  <c r="M176" i="4"/>
  <c r="AS175" i="4"/>
  <c r="AC175" i="4"/>
  <c r="AA175" i="4"/>
  <c r="V175" i="4"/>
  <c r="L175" i="4" s="1"/>
  <c r="U175" i="4"/>
  <c r="N175" i="4"/>
  <c r="M175" i="4"/>
  <c r="AS174" i="4"/>
  <c r="AC174" i="4"/>
  <c r="AA174" i="4"/>
  <c r="V174" i="4"/>
  <c r="U174" i="4"/>
  <c r="N174" i="4"/>
  <c r="M174" i="4"/>
  <c r="AS173" i="4"/>
  <c r="AC173" i="4"/>
  <c r="AA173" i="4"/>
  <c r="V173" i="4"/>
  <c r="U173" i="4"/>
  <c r="N173" i="4"/>
  <c r="M173" i="4"/>
  <c r="K173" i="4" s="1"/>
  <c r="AS172" i="4"/>
  <c r="AC172" i="4"/>
  <c r="AA172" i="4"/>
  <c r="V172" i="4"/>
  <c r="U172" i="4"/>
  <c r="N172" i="4"/>
  <c r="M172" i="4"/>
  <c r="K172" i="4" s="1"/>
  <c r="AZ171" i="4"/>
  <c r="AY171" i="4"/>
  <c r="AX171" i="4"/>
  <c r="AW171" i="4"/>
  <c r="AV171" i="4"/>
  <c r="AU171" i="4"/>
  <c r="AT171" i="4"/>
  <c r="AR171" i="4"/>
  <c r="AQ171" i="4"/>
  <c r="AP171" i="4"/>
  <c r="AO171" i="4"/>
  <c r="AN171" i="4"/>
  <c r="AM171" i="4"/>
  <c r="AL171" i="4"/>
  <c r="AK171" i="4"/>
  <c r="AA171" i="4"/>
  <c r="Z171" i="4"/>
  <c r="Y171" i="4"/>
  <c r="X171" i="4"/>
  <c r="W171" i="4"/>
  <c r="T171" i="4"/>
  <c r="S171" i="4"/>
  <c r="R171" i="4"/>
  <c r="Q171" i="4"/>
  <c r="P171" i="4"/>
  <c r="O171" i="4"/>
  <c r="AS170" i="4"/>
  <c r="AC170" i="4"/>
  <c r="AA170" i="4"/>
  <c r="V170" i="4"/>
  <c r="U170" i="4"/>
  <c r="N170" i="4"/>
  <c r="L170" i="4" s="1"/>
  <c r="M170" i="4"/>
  <c r="AS169" i="4"/>
  <c r="AC169" i="4"/>
  <c r="AA169" i="4"/>
  <c r="V169" i="4"/>
  <c r="U169" i="4"/>
  <c r="N169" i="4"/>
  <c r="M169" i="4"/>
  <c r="K169" i="4" s="1"/>
  <c r="AS168" i="4"/>
  <c r="AC168" i="4"/>
  <c r="AA168" i="4"/>
  <c r="V168" i="4"/>
  <c r="U168" i="4"/>
  <c r="N168" i="4"/>
  <c r="M168" i="4"/>
  <c r="AS167" i="4"/>
  <c r="AC167" i="4"/>
  <c r="AA167" i="4"/>
  <c r="V167" i="4"/>
  <c r="U167" i="4"/>
  <c r="N167" i="4"/>
  <c r="M167" i="4"/>
  <c r="AS166" i="4"/>
  <c r="AC166" i="4"/>
  <c r="AA166" i="4"/>
  <c r="V166" i="4"/>
  <c r="U166" i="4"/>
  <c r="N166" i="4"/>
  <c r="M166" i="4"/>
  <c r="AS165" i="4"/>
  <c r="AC165" i="4"/>
  <c r="AA165" i="4"/>
  <c r="V165" i="4"/>
  <c r="U165" i="4"/>
  <c r="N165" i="4"/>
  <c r="M165" i="4"/>
  <c r="AZ164" i="4"/>
  <c r="AY164" i="4"/>
  <c r="AX164" i="4"/>
  <c r="AW164" i="4"/>
  <c r="AV164" i="4"/>
  <c r="AU164" i="4"/>
  <c r="AT164" i="4"/>
  <c r="AR164" i="4"/>
  <c r="AQ164" i="4"/>
  <c r="AP164" i="4"/>
  <c r="AO164" i="4"/>
  <c r="AN164" i="4"/>
  <c r="AM164" i="4"/>
  <c r="AL164" i="4"/>
  <c r="AK164" i="4"/>
  <c r="AA164" i="4"/>
  <c r="Z164" i="4"/>
  <c r="Y164" i="4"/>
  <c r="X164" i="4"/>
  <c r="W164" i="4"/>
  <c r="T164" i="4"/>
  <c r="S164" i="4"/>
  <c r="R164" i="4"/>
  <c r="Q164" i="4"/>
  <c r="P164" i="4"/>
  <c r="O164" i="4"/>
  <c r="AS163" i="4"/>
  <c r="AC163" i="4"/>
  <c r="AA163" i="4"/>
  <c r="V163" i="4"/>
  <c r="U163" i="4"/>
  <c r="N163" i="4"/>
  <c r="M163" i="4"/>
  <c r="AS162" i="4"/>
  <c r="AC162" i="4"/>
  <c r="AA162" i="4"/>
  <c r="V162" i="4"/>
  <c r="U162" i="4"/>
  <c r="N162" i="4"/>
  <c r="L162" i="4" s="1"/>
  <c r="M162" i="4"/>
  <c r="AS161" i="4"/>
  <c r="AC161" i="4"/>
  <c r="AA161" i="4"/>
  <c r="V161" i="4"/>
  <c r="U161" i="4"/>
  <c r="N161" i="4"/>
  <c r="M161" i="4"/>
  <c r="K161" i="4" s="1"/>
  <c r="AS160" i="4"/>
  <c r="AC160" i="4"/>
  <c r="AA160" i="4"/>
  <c r="V160" i="4"/>
  <c r="U160" i="4"/>
  <c r="N160" i="4"/>
  <c r="M160" i="4"/>
  <c r="AS159" i="4"/>
  <c r="AC159" i="4"/>
  <c r="AA159" i="4"/>
  <c r="V159" i="4"/>
  <c r="U159" i="4"/>
  <c r="N159" i="4"/>
  <c r="L159" i="4" s="1"/>
  <c r="M159" i="4"/>
  <c r="AS158" i="4"/>
  <c r="AC158" i="4"/>
  <c r="AA158" i="4"/>
  <c r="V158" i="4"/>
  <c r="U158" i="4"/>
  <c r="N158" i="4"/>
  <c r="M158" i="4"/>
  <c r="K158" i="4" s="1"/>
  <c r="AS157" i="4"/>
  <c r="AC157" i="4"/>
  <c r="AA157" i="4"/>
  <c r="V157" i="4"/>
  <c r="U157" i="4"/>
  <c r="N157" i="4"/>
  <c r="M157" i="4"/>
  <c r="K157" i="4" s="1"/>
  <c r="AS156" i="4"/>
  <c r="AC156" i="4"/>
  <c r="AA156" i="4"/>
  <c r="V156" i="4"/>
  <c r="U156" i="4"/>
  <c r="N156" i="4"/>
  <c r="M156" i="4"/>
  <c r="AS155" i="4"/>
  <c r="AC155" i="4"/>
  <c r="AA155" i="4"/>
  <c r="V155" i="4"/>
  <c r="U155" i="4"/>
  <c r="N155" i="4"/>
  <c r="M155" i="4"/>
  <c r="AS154" i="4"/>
  <c r="AC154" i="4"/>
  <c r="AA154" i="4"/>
  <c r="V154" i="4"/>
  <c r="U154" i="4"/>
  <c r="N154" i="4"/>
  <c r="M154" i="4"/>
  <c r="AS153" i="4"/>
  <c r="AC153" i="4"/>
  <c r="AA153" i="4"/>
  <c r="V153" i="4"/>
  <c r="U153" i="4"/>
  <c r="N153" i="4"/>
  <c r="M153" i="4"/>
  <c r="AS152" i="4"/>
  <c r="AC152" i="4"/>
  <c r="AA152" i="4"/>
  <c r="V152" i="4"/>
  <c r="U152" i="4"/>
  <c r="N152" i="4"/>
  <c r="M152" i="4"/>
  <c r="K152" i="4" s="1"/>
  <c r="AS151" i="4"/>
  <c r="AC151" i="4"/>
  <c r="AA151" i="4"/>
  <c r="V151" i="4"/>
  <c r="U151" i="4"/>
  <c r="N151" i="4"/>
  <c r="M151" i="4"/>
  <c r="AS150" i="4"/>
  <c r="AC150" i="4"/>
  <c r="AA150" i="4"/>
  <c r="V150" i="4"/>
  <c r="U150" i="4"/>
  <c r="N150" i="4"/>
  <c r="M150" i="4"/>
  <c r="AS149" i="4"/>
  <c r="AC149" i="4"/>
  <c r="AA149" i="4"/>
  <c r="V149" i="4"/>
  <c r="U149" i="4"/>
  <c r="N149" i="4"/>
  <c r="M149" i="4"/>
  <c r="AS148" i="4"/>
  <c r="AC148" i="4"/>
  <c r="AA148" i="4"/>
  <c r="V148" i="4"/>
  <c r="U148" i="4"/>
  <c r="N148" i="4"/>
  <c r="M148" i="4"/>
  <c r="AS147" i="4"/>
  <c r="AC147" i="4"/>
  <c r="AA147" i="4"/>
  <c r="V147" i="4"/>
  <c r="U147" i="4"/>
  <c r="N147" i="4"/>
  <c r="M147" i="4"/>
  <c r="AZ146" i="4"/>
  <c r="AY146" i="4"/>
  <c r="AX146" i="4"/>
  <c r="AW146" i="4"/>
  <c r="AV146" i="4"/>
  <c r="AU146" i="4"/>
  <c r="AT146" i="4"/>
  <c r="AR146" i="4"/>
  <c r="AQ146" i="4"/>
  <c r="AP146" i="4"/>
  <c r="AO146" i="4"/>
  <c r="AN146" i="4"/>
  <c r="AM146" i="4"/>
  <c r="AL146" i="4"/>
  <c r="AK146" i="4"/>
  <c r="AA146" i="4"/>
  <c r="Z146" i="4"/>
  <c r="Y146" i="4"/>
  <c r="X146" i="4"/>
  <c r="W146" i="4"/>
  <c r="T146" i="4"/>
  <c r="S146" i="4"/>
  <c r="R146" i="4"/>
  <c r="Q146" i="4"/>
  <c r="P146" i="4"/>
  <c r="O146" i="4"/>
  <c r="AS145" i="4"/>
  <c r="AC145" i="4"/>
  <c r="AA145" i="4"/>
  <c r="V145" i="4"/>
  <c r="U145" i="4"/>
  <c r="N145" i="4"/>
  <c r="M145" i="4"/>
  <c r="AS144" i="4"/>
  <c r="AC144" i="4"/>
  <c r="AA144" i="4"/>
  <c r="V144" i="4"/>
  <c r="U144" i="4"/>
  <c r="N144" i="4"/>
  <c r="M144" i="4"/>
  <c r="AS143" i="4"/>
  <c r="AC143" i="4"/>
  <c r="AA143" i="4"/>
  <c r="V143" i="4"/>
  <c r="U143" i="4"/>
  <c r="N143" i="4"/>
  <c r="M143" i="4"/>
  <c r="AS142" i="4"/>
  <c r="AC142" i="4"/>
  <c r="AA142" i="4"/>
  <c r="V142" i="4"/>
  <c r="U142" i="4"/>
  <c r="N142" i="4"/>
  <c r="L142" i="4" s="1"/>
  <c r="M142" i="4"/>
  <c r="AS141" i="4"/>
  <c r="AC141" i="4"/>
  <c r="AA141" i="4"/>
  <c r="V141" i="4"/>
  <c r="U141" i="4"/>
  <c r="N141" i="4"/>
  <c r="M141" i="4"/>
  <c r="K141" i="4" s="1"/>
  <c r="AS140" i="4"/>
  <c r="AC140" i="4"/>
  <c r="AA140" i="4"/>
  <c r="V140" i="4"/>
  <c r="U140" i="4"/>
  <c r="N140" i="4"/>
  <c r="M140" i="4"/>
  <c r="AS139" i="4"/>
  <c r="AC139" i="4"/>
  <c r="AA139" i="4"/>
  <c r="V139" i="4"/>
  <c r="U139" i="4"/>
  <c r="N139" i="4"/>
  <c r="L139" i="4" s="1"/>
  <c r="M139" i="4"/>
  <c r="AS138" i="4"/>
  <c r="AC138" i="4"/>
  <c r="AA138" i="4"/>
  <c r="V138" i="4"/>
  <c r="U138" i="4"/>
  <c r="N138" i="4"/>
  <c r="M138" i="4"/>
  <c r="AS137" i="4"/>
  <c r="AC137" i="4"/>
  <c r="AA137" i="4"/>
  <c r="V137" i="4"/>
  <c r="U137" i="4"/>
  <c r="N137" i="4"/>
  <c r="M137" i="4"/>
  <c r="AS136" i="4"/>
  <c r="AC136" i="4"/>
  <c r="AA136" i="4"/>
  <c r="V136" i="4"/>
  <c r="U136" i="4"/>
  <c r="N136" i="4"/>
  <c r="M136" i="4"/>
  <c r="K136" i="4" s="1"/>
  <c r="AS135" i="4"/>
  <c r="AC135" i="4"/>
  <c r="AA135" i="4"/>
  <c r="V135" i="4"/>
  <c r="L135" i="4" s="1"/>
  <c r="U135" i="4"/>
  <c r="N135" i="4"/>
  <c r="M135" i="4"/>
  <c r="AS134" i="4"/>
  <c r="AC134" i="4"/>
  <c r="AA134" i="4"/>
  <c r="V134" i="4"/>
  <c r="L134" i="4" s="1"/>
  <c r="U134" i="4"/>
  <c r="K134" i="4" s="1"/>
  <c r="N134" i="4"/>
  <c r="M134" i="4"/>
  <c r="AS133" i="4"/>
  <c r="AC133" i="4"/>
  <c r="AA133" i="4"/>
  <c r="V133" i="4"/>
  <c r="U133" i="4"/>
  <c r="N133" i="4"/>
  <c r="M133" i="4"/>
  <c r="AZ132" i="4"/>
  <c r="AY132" i="4"/>
  <c r="AX132" i="4"/>
  <c r="AW132" i="4"/>
  <c r="AV132" i="4"/>
  <c r="AU132" i="4"/>
  <c r="AT132" i="4"/>
  <c r="AR132" i="4"/>
  <c r="AQ132" i="4"/>
  <c r="AP132" i="4"/>
  <c r="AO132" i="4"/>
  <c r="AN132" i="4"/>
  <c r="AM132" i="4"/>
  <c r="AL132" i="4"/>
  <c r="AK132" i="4"/>
  <c r="AA132" i="4"/>
  <c r="Z132" i="4"/>
  <c r="Y132" i="4"/>
  <c r="X132" i="4"/>
  <c r="W132" i="4"/>
  <c r="T132" i="4"/>
  <c r="S132" i="4"/>
  <c r="R132" i="4"/>
  <c r="Q132" i="4"/>
  <c r="P132" i="4"/>
  <c r="O132" i="4"/>
  <c r="AS131" i="4"/>
  <c r="AC131" i="4"/>
  <c r="AA131" i="4"/>
  <c r="V131" i="4"/>
  <c r="U131" i="4"/>
  <c r="N131" i="4"/>
  <c r="M131" i="4"/>
  <c r="AS130" i="4"/>
  <c r="AC130" i="4"/>
  <c r="AA130" i="4"/>
  <c r="V130" i="4"/>
  <c r="U130" i="4"/>
  <c r="N130" i="4"/>
  <c r="M130" i="4"/>
  <c r="AS129" i="4"/>
  <c r="AC129" i="4"/>
  <c r="AA129" i="4"/>
  <c r="V129" i="4"/>
  <c r="U129" i="4"/>
  <c r="N129" i="4"/>
  <c r="M129" i="4"/>
  <c r="AS128" i="4"/>
  <c r="AC128" i="4"/>
  <c r="AA128" i="4"/>
  <c r="V128" i="4"/>
  <c r="U128" i="4"/>
  <c r="N128" i="4"/>
  <c r="M128" i="4"/>
  <c r="AS127" i="4"/>
  <c r="AC127" i="4"/>
  <c r="AA127" i="4"/>
  <c r="V127" i="4"/>
  <c r="U127" i="4"/>
  <c r="N127" i="4"/>
  <c r="L127" i="4" s="1"/>
  <c r="M127" i="4"/>
  <c r="AS126" i="4"/>
  <c r="AC126" i="4"/>
  <c r="AA126" i="4"/>
  <c r="V126" i="4"/>
  <c r="U126" i="4"/>
  <c r="N126" i="4"/>
  <c r="M126" i="4"/>
  <c r="AS125" i="4"/>
  <c r="AC125" i="4"/>
  <c r="AA125" i="4"/>
  <c r="V125" i="4"/>
  <c r="L125" i="4" s="1"/>
  <c r="U125" i="4"/>
  <c r="N125" i="4"/>
  <c r="M125" i="4"/>
  <c r="AS124" i="4"/>
  <c r="AC124" i="4"/>
  <c r="AA124" i="4"/>
  <c r="V124" i="4"/>
  <c r="U124" i="4"/>
  <c r="K124" i="4" s="1"/>
  <c r="N124" i="4"/>
  <c r="M124" i="4"/>
  <c r="AS123" i="4"/>
  <c r="AC123" i="4"/>
  <c r="AA123" i="4"/>
  <c r="V123" i="4"/>
  <c r="U123" i="4"/>
  <c r="N123" i="4"/>
  <c r="M123" i="4"/>
  <c r="AS122" i="4"/>
  <c r="AC122" i="4"/>
  <c r="AA122" i="4"/>
  <c r="V122" i="4"/>
  <c r="U122" i="4"/>
  <c r="N122" i="4"/>
  <c r="M122" i="4"/>
  <c r="AS121" i="4"/>
  <c r="AC121" i="4"/>
  <c r="AA121" i="4"/>
  <c r="V121" i="4"/>
  <c r="L121" i="4" s="1"/>
  <c r="U121" i="4"/>
  <c r="N121" i="4"/>
  <c r="M121" i="4"/>
  <c r="AS120" i="4"/>
  <c r="AC120" i="4"/>
  <c r="AA120" i="4"/>
  <c r="V120" i="4"/>
  <c r="U120" i="4"/>
  <c r="K120" i="4" s="1"/>
  <c r="N120" i="4"/>
  <c r="L120" i="4" s="1"/>
  <c r="M120" i="4"/>
  <c r="AS119" i="4"/>
  <c r="AC119" i="4"/>
  <c r="AA119" i="4"/>
  <c r="V119" i="4"/>
  <c r="U119" i="4"/>
  <c r="N119" i="4"/>
  <c r="M119" i="4"/>
  <c r="K119" i="4" s="1"/>
  <c r="AS118" i="4"/>
  <c r="AC118" i="4"/>
  <c r="AA118" i="4"/>
  <c r="V118" i="4"/>
  <c r="U118" i="4"/>
  <c r="N118" i="4"/>
  <c r="M118" i="4"/>
  <c r="K118" i="4"/>
  <c r="AS117" i="4"/>
  <c r="AC117" i="4"/>
  <c r="AA117" i="4"/>
  <c r="V117" i="4"/>
  <c r="U117" i="4"/>
  <c r="N117" i="4"/>
  <c r="M117" i="4"/>
  <c r="AS116" i="4"/>
  <c r="AC116" i="4"/>
  <c r="AA116" i="4"/>
  <c r="V116" i="4"/>
  <c r="U116" i="4"/>
  <c r="N116" i="4"/>
  <c r="M116" i="4"/>
  <c r="AS115" i="4"/>
  <c r="AC115" i="4"/>
  <c r="AA115" i="4"/>
  <c r="V115" i="4"/>
  <c r="U115" i="4"/>
  <c r="N115" i="4"/>
  <c r="M115" i="4"/>
  <c r="AZ114" i="4"/>
  <c r="AY114" i="4"/>
  <c r="AX114" i="4"/>
  <c r="AW114" i="4"/>
  <c r="AV114" i="4"/>
  <c r="AU114" i="4"/>
  <c r="AT114" i="4"/>
  <c r="AR114" i="4"/>
  <c r="AQ114" i="4"/>
  <c r="AP114" i="4"/>
  <c r="AO114" i="4"/>
  <c r="AN114" i="4"/>
  <c r="AM114" i="4"/>
  <c r="AL114" i="4"/>
  <c r="AK114" i="4"/>
  <c r="AA114" i="4"/>
  <c r="Z114" i="4"/>
  <c r="Y114" i="4"/>
  <c r="X114" i="4"/>
  <c r="W114" i="4"/>
  <c r="T114" i="4"/>
  <c r="S114" i="4"/>
  <c r="R114" i="4"/>
  <c r="Q114" i="4"/>
  <c r="P114" i="4"/>
  <c r="O114" i="4"/>
  <c r="AS113" i="4"/>
  <c r="AC113" i="4"/>
  <c r="AA113" i="4"/>
  <c r="V113" i="4"/>
  <c r="L113" i="4" s="1"/>
  <c r="U113" i="4"/>
  <c r="N113" i="4"/>
  <c r="M113" i="4"/>
  <c r="AS112" i="4"/>
  <c r="AC112" i="4"/>
  <c r="AA112" i="4"/>
  <c r="V112" i="4"/>
  <c r="U112" i="4"/>
  <c r="N112" i="4"/>
  <c r="M112" i="4"/>
  <c r="K112" i="4"/>
  <c r="AS111" i="4"/>
  <c r="AC111" i="4"/>
  <c r="AA111" i="4"/>
  <c r="V111" i="4"/>
  <c r="U111" i="4"/>
  <c r="N111" i="4"/>
  <c r="M111" i="4"/>
  <c r="AS110" i="4"/>
  <c r="AC110" i="4"/>
  <c r="AA110" i="4"/>
  <c r="V110" i="4"/>
  <c r="U110" i="4"/>
  <c r="N110" i="4"/>
  <c r="M110" i="4"/>
  <c r="K110" i="4" s="1"/>
  <c r="AS109" i="4"/>
  <c r="AC109" i="4"/>
  <c r="AA109" i="4"/>
  <c r="V109" i="4"/>
  <c r="L109" i="4" s="1"/>
  <c r="U109" i="4"/>
  <c r="N109" i="4"/>
  <c r="M109" i="4"/>
  <c r="K109" i="4" s="1"/>
  <c r="AS108" i="4"/>
  <c r="AC108" i="4"/>
  <c r="AA108" i="4"/>
  <c r="V108" i="4"/>
  <c r="U108" i="4"/>
  <c r="N108" i="4"/>
  <c r="M108" i="4"/>
  <c r="AS107" i="4"/>
  <c r="AC107" i="4"/>
  <c r="AA107" i="4"/>
  <c r="V107" i="4"/>
  <c r="U107" i="4"/>
  <c r="N107" i="4"/>
  <c r="M107" i="4"/>
  <c r="AS106" i="4"/>
  <c r="AC106" i="4"/>
  <c r="AA106" i="4"/>
  <c r="V106" i="4"/>
  <c r="U106" i="4"/>
  <c r="N106" i="4"/>
  <c r="M106" i="4"/>
  <c r="AS105" i="4"/>
  <c r="AC105" i="4"/>
  <c r="AA105" i="4"/>
  <c r="V105" i="4"/>
  <c r="U105" i="4"/>
  <c r="N105" i="4"/>
  <c r="M105" i="4"/>
  <c r="AS104" i="4"/>
  <c r="AC104" i="4"/>
  <c r="AA104" i="4"/>
  <c r="V104" i="4"/>
  <c r="U104" i="4"/>
  <c r="N104" i="4"/>
  <c r="L104" i="4" s="1"/>
  <c r="M104" i="4"/>
  <c r="K104" i="4" s="1"/>
  <c r="AS103" i="4"/>
  <c r="AC103" i="4"/>
  <c r="AA103" i="4"/>
  <c r="V103" i="4"/>
  <c r="U103" i="4"/>
  <c r="N103" i="4"/>
  <c r="L103" i="4" s="1"/>
  <c r="M103" i="4"/>
  <c r="AS102" i="4"/>
  <c r="AC102" i="4"/>
  <c r="AA102" i="4"/>
  <c r="V102" i="4"/>
  <c r="U102" i="4"/>
  <c r="N102" i="4"/>
  <c r="L102" i="4" s="1"/>
  <c r="M102" i="4"/>
  <c r="K102" i="4" s="1"/>
  <c r="AS101" i="4"/>
  <c r="AC101" i="4"/>
  <c r="AA101" i="4"/>
  <c r="V101" i="4"/>
  <c r="U101" i="4"/>
  <c r="N101" i="4"/>
  <c r="M101" i="4"/>
  <c r="AZ100" i="4"/>
  <c r="AY100" i="4"/>
  <c r="AX100" i="4"/>
  <c r="AW100" i="4"/>
  <c r="AV100" i="4"/>
  <c r="AU100" i="4"/>
  <c r="AT100" i="4"/>
  <c r="AR100" i="4"/>
  <c r="AQ100" i="4"/>
  <c r="AP100" i="4"/>
  <c r="AO100" i="4"/>
  <c r="AN100" i="4"/>
  <c r="AM100" i="4"/>
  <c r="AL100" i="4"/>
  <c r="AK100" i="4"/>
  <c r="AA100" i="4"/>
  <c r="Z100" i="4"/>
  <c r="Y100" i="4"/>
  <c r="X100" i="4"/>
  <c r="W100" i="4"/>
  <c r="T100" i="4"/>
  <c r="S100" i="4"/>
  <c r="R100" i="4"/>
  <c r="Q100" i="4"/>
  <c r="P100" i="4"/>
  <c r="O100" i="4"/>
  <c r="AS99" i="4"/>
  <c r="AC99" i="4"/>
  <c r="AA99" i="4"/>
  <c r="V99" i="4"/>
  <c r="U99" i="4"/>
  <c r="N99" i="4"/>
  <c r="M99" i="4"/>
  <c r="K99" i="4" s="1"/>
  <c r="AS98" i="4"/>
  <c r="AC98" i="4"/>
  <c r="AA98" i="4"/>
  <c r="V98" i="4"/>
  <c r="U98" i="4"/>
  <c r="N98" i="4"/>
  <c r="M98" i="4"/>
  <c r="AS97" i="4"/>
  <c r="AC97" i="4"/>
  <c r="AA97" i="4"/>
  <c r="V97" i="4"/>
  <c r="U97" i="4"/>
  <c r="N97" i="4"/>
  <c r="M97" i="4"/>
  <c r="AS96" i="4"/>
  <c r="AC96" i="4"/>
  <c r="AA96" i="4"/>
  <c r="V96" i="4"/>
  <c r="U96" i="4"/>
  <c r="N96" i="4"/>
  <c r="M96" i="4"/>
  <c r="AS95" i="4"/>
  <c r="AC95" i="4"/>
  <c r="AA95" i="4"/>
  <c r="V95" i="4"/>
  <c r="U95" i="4"/>
  <c r="N95" i="4"/>
  <c r="M95" i="4"/>
  <c r="K95" i="4" s="1"/>
  <c r="AS94" i="4"/>
  <c r="AC94" i="4"/>
  <c r="AA94" i="4"/>
  <c r="V94" i="4"/>
  <c r="U94" i="4"/>
  <c r="N94" i="4"/>
  <c r="M94" i="4"/>
  <c r="AS93" i="4"/>
  <c r="AC93" i="4"/>
  <c r="AA93" i="4"/>
  <c r="V93" i="4"/>
  <c r="U93" i="4"/>
  <c r="N93" i="4"/>
  <c r="L93" i="4" s="1"/>
  <c r="M93" i="4"/>
  <c r="K93" i="4" s="1"/>
  <c r="AS92" i="4"/>
  <c r="AC92" i="4"/>
  <c r="AA92" i="4"/>
  <c r="V92" i="4"/>
  <c r="U92" i="4"/>
  <c r="N92" i="4"/>
  <c r="L92" i="4" s="1"/>
  <c r="M92" i="4"/>
  <c r="AS91" i="4"/>
  <c r="AC91" i="4"/>
  <c r="AA91" i="4"/>
  <c r="V91" i="4"/>
  <c r="U91" i="4"/>
  <c r="N91" i="4"/>
  <c r="L91" i="4" s="1"/>
  <c r="M91" i="4"/>
  <c r="K91" i="4" s="1"/>
  <c r="AS90" i="4"/>
  <c r="AC90" i="4"/>
  <c r="AA90" i="4"/>
  <c r="V90" i="4"/>
  <c r="U90" i="4"/>
  <c r="N90" i="4"/>
  <c r="M90" i="4"/>
  <c r="AS89" i="4"/>
  <c r="AC89" i="4"/>
  <c r="AA89" i="4"/>
  <c r="V89" i="4"/>
  <c r="U89" i="4"/>
  <c r="N89" i="4"/>
  <c r="M89" i="4"/>
  <c r="AS88" i="4"/>
  <c r="AC88" i="4"/>
  <c r="AA88" i="4"/>
  <c r="V88" i="4"/>
  <c r="U88" i="4"/>
  <c r="N88" i="4"/>
  <c r="M88" i="4"/>
  <c r="K88" i="4" s="1"/>
  <c r="AS87" i="4"/>
  <c r="AC87" i="4"/>
  <c r="AA87" i="4"/>
  <c r="V87" i="4"/>
  <c r="U87" i="4"/>
  <c r="N87" i="4"/>
  <c r="L87" i="4" s="1"/>
  <c r="M87" i="4"/>
  <c r="AS86" i="4"/>
  <c r="AC86" i="4"/>
  <c r="AA86" i="4"/>
  <c r="V86" i="4"/>
  <c r="U86" i="4"/>
  <c r="N86" i="4"/>
  <c r="M86" i="4"/>
  <c r="AS85" i="4"/>
  <c r="AC85" i="4"/>
  <c r="AA85" i="4"/>
  <c r="V85" i="4"/>
  <c r="U85" i="4"/>
  <c r="N85" i="4"/>
  <c r="M85" i="4"/>
  <c r="AS84" i="4"/>
  <c r="AC84" i="4"/>
  <c r="AA84" i="4"/>
  <c r="V84" i="4"/>
  <c r="U84" i="4"/>
  <c r="N84" i="4"/>
  <c r="M84" i="4"/>
  <c r="AS83" i="4"/>
  <c r="AC83" i="4"/>
  <c r="AA83" i="4"/>
  <c r="V83" i="4"/>
  <c r="U83" i="4"/>
  <c r="N83" i="4"/>
  <c r="L83" i="4" s="1"/>
  <c r="M83" i="4"/>
  <c r="AS82" i="4"/>
  <c r="AC82" i="4"/>
  <c r="AA82" i="4"/>
  <c r="V82" i="4"/>
  <c r="U82" i="4"/>
  <c r="N82" i="4"/>
  <c r="M82" i="4"/>
  <c r="AS81" i="4"/>
  <c r="AC81" i="4"/>
  <c r="AA81" i="4"/>
  <c r="V81" i="4"/>
  <c r="U81" i="4"/>
  <c r="N81" i="4"/>
  <c r="M81" i="4"/>
  <c r="AS80" i="4"/>
  <c r="AC80" i="4"/>
  <c r="AA80" i="4"/>
  <c r="V80" i="4"/>
  <c r="U80" i="4"/>
  <c r="N80" i="4"/>
  <c r="M80" i="4"/>
  <c r="AS79" i="4"/>
  <c r="AC79" i="4"/>
  <c r="AA79" i="4"/>
  <c r="V79" i="4"/>
  <c r="U79" i="4"/>
  <c r="N79" i="4"/>
  <c r="M79" i="4"/>
  <c r="K79" i="4" s="1"/>
  <c r="AZ78" i="4"/>
  <c r="AY78" i="4"/>
  <c r="AX78" i="4"/>
  <c r="AW78" i="4"/>
  <c r="AV78" i="4"/>
  <c r="AU78" i="4"/>
  <c r="AT78" i="4"/>
  <c r="AR78" i="4"/>
  <c r="AQ78" i="4"/>
  <c r="AP78" i="4"/>
  <c r="AO78" i="4"/>
  <c r="AN78" i="4"/>
  <c r="AM78" i="4"/>
  <c r="AL78" i="4"/>
  <c r="AK78" i="4"/>
  <c r="AA78" i="4"/>
  <c r="Z78" i="4"/>
  <c r="Y78" i="4"/>
  <c r="X78" i="4"/>
  <c r="W78" i="4"/>
  <c r="T78" i="4"/>
  <c r="S78" i="4"/>
  <c r="R78" i="4"/>
  <c r="Q78" i="4"/>
  <c r="P78" i="4"/>
  <c r="O78" i="4"/>
  <c r="AS77" i="4"/>
  <c r="AC77" i="4"/>
  <c r="AA77" i="4"/>
  <c r="V77" i="4"/>
  <c r="U77" i="4"/>
  <c r="AO77" i="4" s="1"/>
  <c r="N77" i="4"/>
  <c r="M77" i="4"/>
  <c r="AS76" i="4"/>
  <c r="AC76" i="4"/>
  <c r="AA76" i="4"/>
  <c r="V76" i="4"/>
  <c r="U76" i="4"/>
  <c r="AO76" i="4" s="1"/>
  <c r="N76" i="4"/>
  <c r="M76" i="4"/>
  <c r="AS75" i="4"/>
  <c r="AC75" i="4"/>
  <c r="AA75" i="4"/>
  <c r="V75" i="4"/>
  <c r="U75" i="4"/>
  <c r="AO75" i="4" s="1"/>
  <c r="N75" i="4"/>
  <c r="M75" i="4"/>
  <c r="K75" i="4"/>
  <c r="AS74" i="4"/>
  <c r="AC74" i="4"/>
  <c r="AA74" i="4"/>
  <c r="V74" i="4"/>
  <c r="L74" i="4" s="1"/>
  <c r="U74" i="4"/>
  <c r="K74" i="4" s="1"/>
  <c r="N74" i="4"/>
  <c r="M74" i="4"/>
  <c r="AS73" i="4"/>
  <c r="AC73" i="4"/>
  <c r="AA73" i="4"/>
  <c r="V73" i="4"/>
  <c r="U73" i="4"/>
  <c r="AO73" i="4" s="1"/>
  <c r="N73" i="4"/>
  <c r="M73" i="4"/>
  <c r="AS72" i="4"/>
  <c r="AC72" i="4"/>
  <c r="AA72" i="4"/>
  <c r="V72" i="4"/>
  <c r="U72" i="4"/>
  <c r="AO72" i="4" s="1"/>
  <c r="N72" i="4"/>
  <c r="L72" i="4" s="1"/>
  <c r="M72" i="4"/>
  <c r="AS71" i="4"/>
  <c r="AO71" i="4"/>
  <c r="AC71" i="4"/>
  <c r="AA71" i="4"/>
  <c r="V71" i="4"/>
  <c r="U71" i="4"/>
  <c r="N71" i="4"/>
  <c r="M71" i="4"/>
  <c r="AS70" i="4"/>
  <c r="AC70" i="4"/>
  <c r="AA70" i="4"/>
  <c r="V70" i="4"/>
  <c r="U70" i="4"/>
  <c r="AO70" i="4" s="1"/>
  <c r="N70" i="4"/>
  <c r="L70" i="4" s="1"/>
  <c r="M70" i="4"/>
  <c r="AS69" i="4"/>
  <c r="AC69" i="4"/>
  <c r="AA69" i="4"/>
  <c r="V69" i="4"/>
  <c r="U69" i="4"/>
  <c r="AO69" i="4" s="1"/>
  <c r="N69" i="4"/>
  <c r="M69" i="4"/>
  <c r="AZ68" i="4"/>
  <c r="AY68" i="4"/>
  <c r="AX68" i="4"/>
  <c r="AW68" i="4"/>
  <c r="AV68" i="4"/>
  <c r="AU68" i="4"/>
  <c r="AT68" i="4"/>
  <c r="AR68" i="4"/>
  <c r="AQ68" i="4"/>
  <c r="AP68" i="4"/>
  <c r="AN68" i="4"/>
  <c r="AM68" i="4"/>
  <c r="AL68" i="4"/>
  <c r="AK68" i="4"/>
  <c r="AA68" i="4"/>
  <c r="Z68" i="4"/>
  <c r="Y68" i="4"/>
  <c r="X68" i="4"/>
  <c r="W68" i="4"/>
  <c r="T68" i="4"/>
  <c r="S68" i="4"/>
  <c r="R68" i="4"/>
  <c r="Q68" i="4"/>
  <c r="P68" i="4"/>
  <c r="O68" i="4"/>
  <c r="AS67" i="4"/>
  <c r="AC67" i="4"/>
  <c r="AA67" i="4"/>
  <c r="V67" i="4"/>
  <c r="L67" i="4" s="1"/>
  <c r="U67" i="4"/>
  <c r="N67" i="4"/>
  <c r="M67" i="4"/>
  <c r="K67" i="4" s="1"/>
  <c r="AS66" i="4"/>
  <c r="AC66" i="4"/>
  <c r="AA66" i="4"/>
  <c r="V66" i="4"/>
  <c r="U66" i="4"/>
  <c r="N66" i="4"/>
  <c r="M66" i="4"/>
  <c r="AS65" i="4"/>
  <c r="AC65" i="4"/>
  <c r="AA65" i="4"/>
  <c r="V65" i="4"/>
  <c r="U65" i="4"/>
  <c r="K65" i="4" s="1"/>
  <c r="N65" i="4"/>
  <c r="M65" i="4"/>
  <c r="AS64" i="4"/>
  <c r="AC64" i="4"/>
  <c r="AA64" i="4"/>
  <c r="V64" i="4"/>
  <c r="U64" i="4"/>
  <c r="N64" i="4"/>
  <c r="L64" i="4" s="1"/>
  <c r="M64" i="4"/>
  <c r="AS63" i="4"/>
  <c r="AC63" i="4"/>
  <c r="AA63" i="4"/>
  <c r="V63" i="4"/>
  <c r="U63" i="4"/>
  <c r="N63" i="4"/>
  <c r="L63" i="4" s="1"/>
  <c r="M63" i="4"/>
  <c r="K63" i="4" s="1"/>
  <c r="AS62" i="4"/>
  <c r="AC62" i="4"/>
  <c r="AA62" i="4"/>
  <c r="V62" i="4"/>
  <c r="U62" i="4"/>
  <c r="N62" i="4"/>
  <c r="M62" i="4"/>
  <c r="K62" i="4" s="1"/>
  <c r="L62" i="4"/>
  <c r="AS61" i="4"/>
  <c r="AC61" i="4"/>
  <c r="AA61" i="4"/>
  <c r="V61" i="4"/>
  <c r="U61" i="4"/>
  <c r="N61" i="4"/>
  <c r="M61" i="4"/>
  <c r="K61" i="4" s="1"/>
  <c r="AS60" i="4"/>
  <c r="AC60" i="4"/>
  <c r="AA60" i="4"/>
  <c r="V60" i="4"/>
  <c r="U60" i="4"/>
  <c r="N60" i="4"/>
  <c r="M60" i="4"/>
  <c r="AS59" i="4"/>
  <c r="AC59" i="4"/>
  <c r="AA59" i="4"/>
  <c r="V59" i="4"/>
  <c r="U59" i="4"/>
  <c r="N59" i="4"/>
  <c r="M59" i="4"/>
  <c r="AS58" i="4"/>
  <c r="AC58" i="4"/>
  <c r="AA58" i="4"/>
  <c r="V58" i="4"/>
  <c r="U58" i="4"/>
  <c r="N58" i="4"/>
  <c r="M58" i="4"/>
  <c r="AS57" i="4"/>
  <c r="AC57" i="4"/>
  <c r="AA57" i="4"/>
  <c r="V57" i="4"/>
  <c r="U57" i="4"/>
  <c r="N57" i="4"/>
  <c r="M57" i="4"/>
  <c r="AS56" i="4"/>
  <c r="AC56" i="4"/>
  <c r="AA56" i="4"/>
  <c r="V56" i="4"/>
  <c r="U56" i="4"/>
  <c r="N56" i="4"/>
  <c r="M56" i="4"/>
  <c r="AS55" i="4"/>
  <c r="AC55" i="4"/>
  <c r="AA55" i="4"/>
  <c r="V55" i="4"/>
  <c r="U55" i="4"/>
  <c r="N55" i="4"/>
  <c r="M55" i="4"/>
  <c r="AS54" i="4"/>
  <c r="AC54" i="4"/>
  <c r="AA54" i="4"/>
  <c r="V54" i="4"/>
  <c r="U54" i="4"/>
  <c r="N54" i="4"/>
  <c r="L54" i="4" s="1"/>
  <c r="M54" i="4"/>
  <c r="AS53" i="4"/>
  <c r="AC53" i="4"/>
  <c r="AA53" i="4"/>
  <c r="V53" i="4"/>
  <c r="U53" i="4"/>
  <c r="N53" i="4"/>
  <c r="M53" i="4"/>
  <c r="K53" i="4" s="1"/>
  <c r="AZ52" i="4"/>
  <c r="AY52" i="4"/>
  <c r="AX52" i="4"/>
  <c r="AW52" i="4"/>
  <c r="AV52" i="4"/>
  <c r="AU52" i="4"/>
  <c r="AT52" i="4"/>
  <c r="AR52" i="4"/>
  <c r="AQ52" i="4"/>
  <c r="AP52" i="4"/>
  <c r="AO52" i="4"/>
  <c r="AN52" i="4"/>
  <c r="AM52" i="4"/>
  <c r="AL52" i="4"/>
  <c r="AK52" i="4"/>
  <c r="AA52" i="4"/>
  <c r="Z52" i="4"/>
  <c r="Y52" i="4"/>
  <c r="X52" i="4"/>
  <c r="W52" i="4"/>
  <c r="T52" i="4"/>
  <c r="S52" i="4"/>
  <c r="R52" i="4"/>
  <c r="Q52" i="4"/>
  <c r="P52" i="4"/>
  <c r="O52" i="4"/>
  <c r="AS51" i="4"/>
  <c r="AC51" i="4"/>
  <c r="AA51" i="4"/>
  <c r="V51" i="4"/>
  <c r="U51" i="4"/>
  <c r="N51" i="4"/>
  <c r="M51" i="4"/>
  <c r="AS50" i="4"/>
  <c r="AC50" i="4"/>
  <c r="AA50" i="4"/>
  <c r="V50" i="4"/>
  <c r="U50" i="4"/>
  <c r="N50" i="4"/>
  <c r="M50" i="4"/>
  <c r="AS49" i="4"/>
  <c r="AC49" i="4"/>
  <c r="AA49" i="4"/>
  <c r="V49" i="4"/>
  <c r="U49" i="4"/>
  <c r="N49" i="4"/>
  <c r="M49" i="4"/>
  <c r="K49" i="4"/>
  <c r="AS48" i="4"/>
  <c r="AC48" i="4"/>
  <c r="AA48" i="4"/>
  <c r="V48" i="4"/>
  <c r="U48" i="4"/>
  <c r="N48" i="4"/>
  <c r="M48" i="4"/>
  <c r="AS47" i="4"/>
  <c r="AC47" i="4"/>
  <c r="AA47" i="4"/>
  <c r="V47" i="4"/>
  <c r="U47" i="4"/>
  <c r="N47" i="4"/>
  <c r="L47" i="4" s="1"/>
  <c r="M47" i="4"/>
  <c r="AS46" i="4"/>
  <c r="AC46" i="4"/>
  <c r="AA46" i="4"/>
  <c r="V46" i="4"/>
  <c r="U46" i="4"/>
  <c r="N46" i="4"/>
  <c r="M46" i="4"/>
  <c r="K46" i="4"/>
  <c r="AS45" i="4"/>
  <c r="AC45" i="4"/>
  <c r="AA45" i="4"/>
  <c r="V45" i="4"/>
  <c r="U45" i="4"/>
  <c r="N45" i="4"/>
  <c r="M45" i="4"/>
  <c r="K45" i="4" s="1"/>
  <c r="AS44" i="4"/>
  <c r="AC44" i="4"/>
  <c r="AA44" i="4"/>
  <c r="V44" i="4"/>
  <c r="U44" i="4"/>
  <c r="N44" i="4"/>
  <c r="M44" i="4"/>
  <c r="AS43" i="4"/>
  <c r="AC43" i="4"/>
  <c r="AA43" i="4"/>
  <c r="V43" i="4"/>
  <c r="U43" i="4"/>
  <c r="N43" i="4"/>
  <c r="M43" i="4"/>
  <c r="AS42" i="4"/>
  <c r="AC42" i="4"/>
  <c r="AA42" i="4"/>
  <c r="V42" i="4"/>
  <c r="U42" i="4"/>
  <c r="N42" i="4"/>
  <c r="M42" i="4"/>
  <c r="AS41" i="4"/>
  <c r="AC41" i="4"/>
  <c r="AA41" i="4"/>
  <c r="V41" i="4"/>
  <c r="U41" i="4"/>
  <c r="N41" i="4"/>
  <c r="M41" i="4"/>
  <c r="K41" i="4"/>
  <c r="AS40" i="4"/>
  <c r="AC40" i="4"/>
  <c r="AA40" i="4"/>
  <c r="V40" i="4"/>
  <c r="U40" i="4"/>
  <c r="N40" i="4"/>
  <c r="M40" i="4"/>
  <c r="AS39" i="4"/>
  <c r="AC39" i="4"/>
  <c r="AA39" i="4"/>
  <c r="V39" i="4"/>
  <c r="U39" i="4"/>
  <c r="N39" i="4"/>
  <c r="M39" i="4"/>
  <c r="AS38" i="4"/>
  <c r="AC38" i="4"/>
  <c r="AA38" i="4"/>
  <c r="V38" i="4"/>
  <c r="U38" i="4"/>
  <c r="N38" i="4"/>
  <c r="M38" i="4"/>
  <c r="AS37" i="4"/>
  <c r="AC37" i="4"/>
  <c r="AA37" i="4"/>
  <c r="V37" i="4"/>
  <c r="U37" i="4"/>
  <c r="N37" i="4"/>
  <c r="L37" i="4" s="1"/>
  <c r="M37" i="4"/>
  <c r="AS36" i="4"/>
  <c r="AC36" i="4"/>
  <c r="AA36" i="4"/>
  <c r="V36" i="4"/>
  <c r="U36" i="4"/>
  <c r="N36" i="4"/>
  <c r="M36" i="4"/>
  <c r="K36" i="4" s="1"/>
  <c r="AS35" i="4"/>
  <c r="AC35" i="4"/>
  <c r="AA35" i="4"/>
  <c r="V35" i="4"/>
  <c r="U35" i="4"/>
  <c r="N35" i="4"/>
  <c r="M35" i="4"/>
  <c r="AZ34" i="4"/>
  <c r="AY34" i="4"/>
  <c r="AX34" i="4"/>
  <c r="AW34" i="4"/>
  <c r="AV34" i="4"/>
  <c r="AU34" i="4"/>
  <c r="AT34" i="4"/>
  <c r="AR34" i="4"/>
  <c r="AQ34" i="4"/>
  <c r="AP34" i="4"/>
  <c r="AO34" i="4"/>
  <c r="AN34" i="4"/>
  <c r="AM34" i="4"/>
  <c r="AL34" i="4"/>
  <c r="AK34" i="4"/>
  <c r="AA34" i="4"/>
  <c r="Z34" i="4"/>
  <c r="Y34" i="4"/>
  <c r="X34" i="4"/>
  <c r="W34" i="4"/>
  <c r="T34" i="4"/>
  <c r="S34" i="4"/>
  <c r="R34" i="4"/>
  <c r="Q34" i="4"/>
  <c r="P34" i="4"/>
  <c r="O34" i="4"/>
  <c r="AS33" i="4"/>
  <c r="AC33" i="4"/>
  <c r="AA33" i="4"/>
  <c r="V33" i="4"/>
  <c r="U33" i="4"/>
  <c r="N33" i="4"/>
  <c r="M33" i="4"/>
  <c r="AS32" i="4"/>
  <c r="AC32" i="4"/>
  <c r="AA32" i="4"/>
  <c r="V32" i="4"/>
  <c r="U32" i="4"/>
  <c r="N32" i="4"/>
  <c r="M32" i="4"/>
  <c r="AS31" i="4"/>
  <c r="AC31" i="4"/>
  <c r="AA31" i="4"/>
  <c r="V31" i="4"/>
  <c r="U31" i="4"/>
  <c r="N31" i="4"/>
  <c r="L31" i="4" s="1"/>
  <c r="M31" i="4"/>
  <c r="AS30" i="4"/>
  <c r="AC30" i="4"/>
  <c r="AA30" i="4"/>
  <c r="V30" i="4"/>
  <c r="U30" i="4"/>
  <c r="N30" i="4"/>
  <c r="L30" i="4" s="1"/>
  <c r="M30" i="4"/>
  <c r="AS29" i="4"/>
  <c r="AC29" i="4"/>
  <c r="AA29" i="4"/>
  <c r="V29" i="4"/>
  <c r="U29" i="4"/>
  <c r="N29" i="4"/>
  <c r="M29" i="4"/>
  <c r="K29" i="4"/>
  <c r="AS28" i="4"/>
  <c r="AC28" i="4"/>
  <c r="AA28" i="4"/>
  <c r="V28" i="4"/>
  <c r="U28" i="4"/>
  <c r="N28" i="4"/>
  <c r="L28" i="4" s="1"/>
  <c r="M28" i="4"/>
  <c r="K28" i="4"/>
  <c r="AS27" i="4"/>
  <c r="AC27" i="4"/>
  <c r="AA27" i="4"/>
  <c r="V27" i="4"/>
  <c r="U27" i="4"/>
  <c r="N27" i="4"/>
  <c r="M27" i="4"/>
  <c r="K27" i="4" s="1"/>
  <c r="AS26" i="4"/>
  <c r="AC26" i="4"/>
  <c r="AA26" i="4"/>
  <c r="V26" i="4"/>
  <c r="U26" i="4"/>
  <c r="N26" i="4"/>
  <c r="M26" i="4"/>
  <c r="L26" i="4"/>
  <c r="AS25" i="4"/>
  <c r="AC25" i="4"/>
  <c r="AA25" i="4"/>
  <c r="V25" i="4"/>
  <c r="U25" i="4"/>
  <c r="N25" i="4"/>
  <c r="M25" i="4"/>
  <c r="K25" i="4"/>
  <c r="AS24" i="4"/>
  <c r="AC24" i="4"/>
  <c r="AA24" i="4"/>
  <c r="V24" i="4"/>
  <c r="U24" i="4"/>
  <c r="N24" i="4"/>
  <c r="L24" i="4" s="1"/>
  <c r="M24" i="4"/>
  <c r="AS23" i="4"/>
  <c r="AC23" i="4"/>
  <c r="AA23" i="4"/>
  <c r="V23" i="4"/>
  <c r="U23" i="4"/>
  <c r="N23" i="4"/>
  <c r="M23" i="4"/>
  <c r="K23" i="4" s="1"/>
  <c r="L23" i="4"/>
  <c r="AS22" i="4"/>
  <c r="AC22" i="4"/>
  <c r="AA22" i="4"/>
  <c r="V22" i="4"/>
  <c r="U22" i="4"/>
  <c r="N22" i="4"/>
  <c r="M22" i="4"/>
  <c r="L22" i="4"/>
  <c r="K22" i="4"/>
  <c r="AS21" i="4"/>
  <c r="AC21" i="4"/>
  <c r="AA21" i="4"/>
  <c r="V21" i="4"/>
  <c r="U21" i="4"/>
  <c r="N21" i="4"/>
  <c r="L21" i="4" s="1"/>
  <c r="M21" i="4"/>
  <c r="K21" i="4" s="1"/>
  <c r="AS20" i="4"/>
  <c r="AC20" i="4"/>
  <c r="AA20" i="4"/>
  <c r="V20" i="4"/>
  <c r="U20" i="4"/>
  <c r="N20" i="4"/>
  <c r="M20" i="4"/>
  <c r="AS19" i="4"/>
  <c r="AC19" i="4"/>
  <c r="AA19" i="4"/>
  <c r="V19" i="4"/>
  <c r="L19" i="4" s="1"/>
  <c r="U19" i="4"/>
  <c r="N19" i="4"/>
  <c r="M19" i="4"/>
  <c r="K19" i="4" s="1"/>
  <c r="AS18" i="4"/>
  <c r="AC18" i="4"/>
  <c r="AA18" i="4"/>
  <c r="V18" i="4"/>
  <c r="L18" i="4" s="1"/>
  <c r="U18" i="4"/>
  <c r="K18" i="4" s="1"/>
  <c r="N18" i="4"/>
  <c r="M18" i="4"/>
  <c r="AS17" i="4"/>
  <c r="AC17" i="4"/>
  <c r="AA17" i="4"/>
  <c r="V17" i="4"/>
  <c r="U17" i="4"/>
  <c r="N17" i="4"/>
  <c r="M17" i="4"/>
  <c r="AS16" i="4"/>
  <c r="AC16" i="4"/>
  <c r="AA16" i="4"/>
  <c r="V16" i="4"/>
  <c r="U16" i="4"/>
  <c r="N16" i="4"/>
  <c r="M16" i="4"/>
  <c r="AZ15" i="4"/>
  <c r="AY15" i="4"/>
  <c r="AX15" i="4"/>
  <c r="AW15" i="4"/>
  <c r="AV15" i="4"/>
  <c r="AU15" i="4"/>
  <c r="AT15" i="4"/>
  <c r="AR15" i="4"/>
  <c r="AQ15" i="4"/>
  <c r="AP15" i="4"/>
  <c r="AO15" i="4"/>
  <c r="AN15" i="4"/>
  <c r="AM15" i="4"/>
  <c r="AL15" i="4"/>
  <c r="AK15" i="4"/>
  <c r="Z15" i="4"/>
  <c r="Y15" i="4"/>
  <c r="X15" i="4"/>
  <c r="W15" i="4"/>
  <c r="T15" i="4"/>
  <c r="S15" i="4"/>
  <c r="R15" i="4"/>
  <c r="Q15" i="4"/>
  <c r="P15" i="4"/>
  <c r="O15" i="4"/>
  <c r="J14" i="4"/>
  <c r="J15" i="4" s="1"/>
  <c r="J16" i="4" s="1"/>
  <c r="AJ13" i="4"/>
  <c r="G64" i="7" l="1"/>
  <c r="G19" i="7"/>
  <c r="N18" i="7"/>
  <c r="AV18" i="7"/>
  <c r="AU18" i="7"/>
  <c r="AX18" i="7"/>
  <c r="AP18" i="7"/>
  <c r="G38" i="7"/>
  <c r="I38" i="7"/>
  <c r="AI18" i="7"/>
  <c r="I64" i="7"/>
  <c r="Z18" i="7"/>
  <c r="Y18" i="7"/>
  <c r="G85" i="7"/>
  <c r="M18" i="7"/>
  <c r="T18" i="7"/>
  <c r="S18" i="7"/>
  <c r="U18" i="7"/>
  <c r="AA18" i="7"/>
  <c r="AB18" i="7"/>
  <c r="AW18" i="7"/>
  <c r="AY18" i="7"/>
  <c r="L18" i="7"/>
  <c r="I19" i="7"/>
  <c r="H13" i="10"/>
  <c r="F40" i="10"/>
  <c r="S13" i="10"/>
  <c r="F32" i="10"/>
  <c r="G13" i="10"/>
  <c r="I13" i="10"/>
  <c r="Q13" i="10"/>
  <c r="D40" i="10"/>
  <c r="J13" i="10"/>
  <c r="D32" i="10"/>
  <c r="D14" i="10"/>
  <c r="F14" i="10"/>
  <c r="F13" i="10" s="1"/>
  <c r="L13" i="10"/>
  <c r="T13" i="10"/>
  <c r="D61" i="10"/>
  <c r="M13" i="10"/>
  <c r="D64" i="10"/>
  <c r="N13" i="10"/>
  <c r="S397" i="6"/>
  <c r="P847" i="6"/>
  <c r="X847" i="6"/>
  <c r="AV847" i="6"/>
  <c r="AD14" i="6"/>
  <c r="AR249" i="6"/>
  <c r="AR13" i="6" s="1"/>
  <c r="P249" i="6"/>
  <c r="AE821" i="6"/>
  <c r="AE745" i="6" s="1"/>
  <c r="Z847" i="6"/>
  <c r="S847" i="6"/>
  <c r="AA847" i="6"/>
  <c r="AI847" i="6"/>
  <c r="AL14" i="6"/>
  <c r="K110" i="6"/>
  <c r="K138" i="6"/>
  <c r="K250" i="6"/>
  <c r="K382" i="6"/>
  <c r="AM14" i="6"/>
  <c r="AL847" i="6"/>
  <c r="AE847" i="6"/>
  <c r="AU847" i="6"/>
  <c r="N14" i="6"/>
  <c r="V14" i="6"/>
  <c r="J236" i="6"/>
  <c r="K363" i="6"/>
  <c r="M847" i="6"/>
  <c r="AT14" i="6"/>
  <c r="J68" i="6"/>
  <c r="Q249" i="6"/>
  <c r="K848" i="6"/>
  <c r="J857" i="6"/>
  <c r="M14" i="6"/>
  <c r="AU14" i="6"/>
  <c r="J170" i="6"/>
  <c r="J262" i="6"/>
  <c r="AM847" i="6"/>
  <c r="K857" i="6"/>
  <c r="J206" i="6"/>
  <c r="AG249" i="6"/>
  <c r="J358" i="6"/>
  <c r="AR397" i="6"/>
  <c r="W578" i="6"/>
  <c r="S745" i="6"/>
  <c r="AA745" i="6"/>
  <c r="AK745" i="6"/>
  <c r="Q745" i="6"/>
  <c r="Y745" i="6"/>
  <c r="AQ745" i="6"/>
  <c r="AD15" i="6"/>
  <c r="I16" i="6"/>
  <c r="J269" i="6"/>
  <c r="AN14" i="6"/>
  <c r="J192" i="6"/>
  <c r="O14" i="6"/>
  <c r="AW14" i="6"/>
  <c r="J188" i="6"/>
  <c r="AU745" i="6"/>
  <c r="P14" i="6"/>
  <c r="T14" i="6"/>
  <c r="Z249" i="6"/>
  <c r="V745" i="6"/>
  <c r="AY14" i="6"/>
  <c r="AF249" i="6"/>
  <c r="S249" i="6"/>
  <c r="K337" i="6"/>
  <c r="Z14" i="6"/>
  <c r="AJ14" i="6"/>
  <c r="AR14" i="6"/>
  <c r="K34" i="6"/>
  <c r="J161" i="6"/>
  <c r="J317" i="6"/>
  <c r="AI397" i="6"/>
  <c r="AQ397" i="6"/>
  <c r="AN745" i="6"/>
  <c r="AV745" i="6"/>
  <c r="U847" i="6"/>
  <c r="K863" i="6"/>
  <c r="AF847" i="6"/>
  <c r="AO249" i="6"/>
  <c r="T745" i="6"/>
  <c r="W14" i="6"/>
  <c r="T397" i="6"/>
  <c r="AM745" i="6"/>
  <c r="K298" i="6"/>
  <c r="K309" i="6"/>
  <c r="AA397" i="6"/>
  <c r="AT847" i="6"/>
  <c r="S14" i="6"/>
  <c r="S13" i="6" s="1"/>
  <c r="AA14" i="6"/>
  <c r="J15" i="6"/>
  <c r="AF397" i="6"/>
  <c r="AN397" i="6"/>
  <c r="AV397" i="6"/>
  <c r="AI745" i="6"/>
  <c r="AO745" i="6"/>
  <c r="AW745" i="6"/>
  <c r="AH847" i="6"/>
  <c r="AP847" i="6"/>
  <c r="AX847" i="6"/>
  <c r="AY847" i="6"/>
  <c r="AA249" i="6"/>
  <c r="AK847" i="6"/>
  <c r="AO14" i="6"/>
  <c r="AK14" i="6"/>
  <c r="J220" i="6"/>
  <c r="AQ249" i="6"/>
  <c r="X14" i="6"/>
  <c r="L14" i="6"/>
  <c r="AQ14" i="6"/>
  <c r="AV249" i="6"/>
  <c r="K465" i="6"/>
  <c r="K15" i="6"/>
  <c r="K52" i="6"/>
  <c r="J154" i="6"/>
  <c r="J179" i="6"/>
  <c r="AH249" i="6"/>
  <c r="AP249" i="6"/>
  <c r="K385" i="6"/>
  <c r="W397" i="6"/>
  <c r="K649" i="6"/>
  <c r="AJ745" i="6"/>
  <c r="AR745" i="6"/>
  <c r="P745" i="6"/>
  <c r="X745" i="6"/>
  <c r="AP745" i="6"/>
  <c r="AX745" i="6"/>
  <c r="AJ847" i="6"/>
  <c r="AR847" i="6"/>
  <c r="AH299" i="5"/>
  <c r="J504" i="5"/>
  <c r="L320" i="5"/>
  <c r="AH194" i="5"/>
  <c r="L228" i="5"/>
  <c r="J243" i="5"/>
  <c r="AI279" i="5"/>
  <c r="R13" i="5"/>
  <c r="J228" i="5"/>
  <c r="AI602" i="5"/>
  <c r="L170" i="5"/>
  <c r="L429" i="5"/>
  <c r="AH466" i="5"/>
  <c r="L51" i="5"/>
  <c r="J77" i="5"/>
  <c r="L194" i="5"/>
  <c r="AW13" i="5"/>
  <c r="J394" i="5"/>
  <c r="J602" i="5"/>
  <c r="AI299" i="5"/>
  <c r="AI328" i="5"/>
  <c r="J347" i="5"/>
  <c r="L379" i="5"/>
  <c r="AH413" i="5"/>
  <c r="J722" i="5"/>
  <c r="AH77" i="5"/>
  <c r="J194" i="5"/>
  <c r="AH737" i="5"/>
  <c r="AN861" i="5"/>
  <c r="AI303" i="5"/>
  <c r="L131" i="5"/>
  <c r="J33" i="5"/>
  <c r="L113" i="5"/>
  <c r="V13" i="5"/>
  <c r="AQ278" i="5"/>
  <c r="J292" i="5"/>
  <c r="AH317" i="5"/>
  <c r="AH352" i="5"/>
  <c r="AI360" i="5"/>
  <c r="J634" i="5"/>
  <c r="J710" i="5"/>
  <c r="AP966" i="5"/>
  <c r="L771" i="5"/>
  <c r="T861" i="5"/>
  <c r="L299" i="5"/>
  <c r="AH389" i="5"/>
  <c r="AH408" i="5"/>
  <c r="J372" i="5"/>
  <c r="AH402" i="5"/>
  <c r="L710" i="5"/>
  <c r="J429" i="5"/>
  <c r="L634" i="5"/>
  <c r="U861" i="5"/>
  <c r="AH185" i="5"/>
  <c r="L408" i="5"/>
  <c r="AI416" i="5"/>
  <c r="J808" i="5"/>
  <c r="AV861" i="5"/>
  <c r="J299" i="5"/>
  <c r="AH360" i="5"/>
  <c r="AI368" i="5"/>
  <c r="J379" i="5"/>
  <c r="L722" i="5"/>
  <c r="Q861" i="5"/>
  <c r="L214" i="5"/>
  <c r="J264" i="5"/>
  <c r="AH649" i="5"/>
  <c r="N861" i="5"/>
  <c r="AD861" i="5"/>
  <c r="AI466" i="5"/>
  <c r="AJ966" i="5"/>
  <c r="AH347" i="5"/>
  <c r="Y13" i="5"/>
  <c r="AI99" i="5"/>
  <c r="AI347" i="5"/>
  <c r="AI972" i="5"/>
  <c r="AQ428" i="5"/>
  <c r="P428" i="5"/>
  <c r="L938" i="5"/>
  <c r="AT278" i="5"/>
  <c r="P861" i="5"/>
  <c r="AO861" i="5"/>
  <c r="X13" i="5"/>
  <c r="AI194" i="5"/>
  <c r="AH67" i="5"/>
  <c r="P278" i="5"/>
  <c r="AJ428" i="5"/>
  <c r="N966" i="5"/>
  <c r="V861" i="5"/>
  <c r="Z13" i="5"/>
  <c r="J113" i="5"/>
  <c r="T278" i="5"/>
  <c r="O966" i="5"/>
  <c r="W966" i="5"/>
  <c r="J203" i="5"/>
  <c r="AI228" i="5"/>
  <c r="AR278" i="5"/>
  <c r="AU278" i="5"/>
  <c r="Y966" i="5"/>
  <c r="X966" i="5"/>
  <c r="L264" i="5"/>
  <c r="J279" i="5"/>
  <c r="AH368" i="5"/>
  <c r="AN428" i="5"/>
  <c r="AI634" i="5"/>
  <c r="Y861" i="5"/>
  <c r="L983" i="5"/>
  <c r="AT861" i="5"/>
  <c r="AI977" i="5"/>
  <c r="AQ13" i="5"/>
  <c r="J99" i="5"/>
  <c r="W13" i="5"/>
  <c r="J163" i="5"/>
  <c r="J170" i="5"/>
  <c r="AI313" i="5"/>
  <c r="J320" i="5"/>
  <c r="AI333" i="5"/>
  <c r="AH339" i="5"/>
  <c r="AI352" i="5"/>
  <c r="AI504" i="5"/>
  <c r="AR428" i="5"/>
  <c r="AM861" i="5"/>
  <c r="AU861" i="5"/>
  <c r="L866" i="5"/>
  <c r="AH923" i="5"/>
  <c r="V966" i="5"/>
  <c r="T966" i="5"/>
  <c r="AB966" i="5"/>
  <c r="J1000" i="5"/>
  <c r="AI145" i="5"/>
  <c r="AI379" i="5"/>
  <c r="AI402" i="5"/>
  <c r="J420" i="5"/>
  <c r="AJ861" i="5"/>
  <c r="J923" i="5"/>
  <c r="AH972" i="5"/>
  <c r="AO13" i="5"/>
  <c r="N278" i="5"/>
  <c r="AU966" i="5"/>
  <c r="AL966" i="5"/>
  <c r="AH203" i="5"/>
  <c r="AI649" i="5"/>
  <c r="AL861" i="5"/>
  <c r="AC966" i="5"/>
  <c r="O13" i="5"/>
  <c r="AH33" i="5"/>
  <c r="J67" i="5"/>
  <c r="AI77" i="5"/>
  <c r="AL278" i="5"/>
  <c r="L317" i="5"/>
  <c r="AO278" i="5"/>
  <c r="AH333" i="5"/>
  <c r="AP278" i="5"/>
  <c r="L504" i="5"/>
  <c r="J866" i="5"/>
  <c r="AI923" i="5"/>
  <c r="J938" i="5"/>
  <c r="J977" i="5"/>
  <c r="AW966" i="5"/>
  <c r="AJ278" i="5"/>
  <c r="J313" i="5"/>
  <c r="AI320" i="5"/>
  <c r="AC278" i="5"/>
  <c r="AI520" i="5"/>
  <c r="AR861" i="5"/>
  <c r="P966" i="5"/>
  <c r="AC13" i="5"/>
  <c r="AH145" i="5"/>
  <c r="AD278" i="5"/>
  <c r="AI389" i="5"/>
  <c r="AH634" i="5"/>
  <c r="AI862" i="5"/>
  <c r="AT966" i="5"/>
  <c r="U13" i="5"/>
  <c r="AD13" i="5"/>
  <c r="L33" i="5"/>
  <c r="L163" i="5"/>
  <c r="AI292" i="5"/>
  <c r="AI339" i="5"/>
  <c r="J413" i="5"/>
  <c r="J416" i="5"/>
  <c r="L577" i="5"/>
  <c r="Z861" i="5"/>
  <c r="AH862" i="5"/>
  <c r="U966" i="5"/>
  <c r="AS13" i="5"/>
  <c r="Q13" i="5"/>
  <c r="AI33" i="5"/>
  <c r="AJ13" i="5"/>
  <c r="AR13" i="5"/>
  <c r="AP13" i="5"/>
  <c r="AH228" i="5"/>
  <c r="AH303" i="5"/>
  <c r="L313" i="5"/>
  <c r="J317" i="5"/>
  <c r="AH320" i="5"/>
  <c r="AH328" i="5"/>
  <c r="AI372" i="5"/>
  <c r="L394" i="5"/>
  <c r="L416" i="5"/>
  <c r="AH416" i="5"/>
  <c r="W428" i="5"/>
  <c r="Q428" i="5"/>
  <c r="L556" i="5"/>
  <c r="AI722" i="5"/>
  <c r="AI771" i="5"/>
  <c r="AH893" i="5"/>
  <c r="AS861" i="5"/>
  <c r="AK966" i="5"/>
  <c r="AS966" i="5"/>
  <c r="AQ966" i="5"/>
  <c r="K970" i="4"/>
  <c r="K522" i="4"/>
  <c r="K690" i="4"/>
  <c r="K954" i="4"/>
  <c r="M15" i="4"/>
  <c r="L42" i="4"/>
  <c r="K531" i="4"/>
  <c r="L623" i="4"/>
  <c r="K630" i="4"/>
  <c r="K849" i="4"/>
  <c r="K874" i="4"/>
  <c r="L884" i="4"/>
  <c r="K518" i="4"/>
  <c r="L690" i="4"/>
  <c r="L278" i="4"/>
  <c r="K468" i="4"/>
  <c r="M467" i="4"/>
  <c r="K640" i="4"/>
  <c r="K661" i="4"/>
  <c r="K669" i="4"/>
  <c r="K699" i="4"/>
  <c r="L708" i="4"/>
  <c r="L832" i="4"/>
  <c r="L946" i="4"/>
  <c r="L955" i="4"/>
  <c r="L683" i="4"/>
  <c r="L876" i="4"/>
  <c r="K953" i="4"/>
  <c r="L46" i="4"/>
  <c r="L69" i="4"/>
  <c r="K108" i="4"/>
  <c r="K142" i="4"/>
  <c r="L143" i="4"/>
  <c r="L152" i="4"/>
  <c r="K159" i="4"/>
  <c r="K170" i="4"/>
  <c r="K174" i="4"/>
  <c r="K176" i="4"/>
  <c r="L177" i="4"/>
  <c r="L183" i="4"/>
  <c r="K193" i="4"/>
  <c r="L194" i="4"/>
  <c r="L209" i="4"/>
  <c r="K219" i="4"/>
  <c r="K227" i="4"/>
  <c r="V229" i="4"/>
  <c r="K241" i="4"/>
  <c r="L242" i="4"/>
  <c r="K342" i="4"/>
  <c r="K374" i="4"/>
  <c r="K435" i="4"/>
  <c r="L436" i="4"/>
  <c r="K455" i="4"/>
  <c r="K464" i="4"/>
  <c r="L465" i="4"/>
  <c r="K768" i="4"/>
  <c r="L811" i="4"/>
  <c r="L767" i="4"/>
  <c r="K884" i="4"/>
  <c r="L556" i="4"/>
  <c r="K622" i="4"/>
  <c r="L954" i="4"/>
  <c r="L606" i="4"/>
  <c r="K689" i="4"/>
  <c r="K96" i="4"/>
  <c r="K175" i="4"/>
  <c r="L176" i="4"/>
  <c r="K197" i="4"/>
  <c r="L198" i="4"/>
  <c r="L254" i="4"/>
  <c r="K338" i="4"/>
  <c r="K366" i="4"/>
  <c r="N369" i="4"/>
  <c r="L392" i="4"/>
  <c r="V409" i="4"/>
  <c r="K501" i="4"/>
  <c r="L750" i="4"/>
  <c r="K759" i="4"/>
  <c r="L869" i="4"/>
  <c r="L766" i="4"/>
  <c r="L807" i="4"/>
  <c r="K827" i="4"/>
  <c r="L918" i="4"/>
  <c r="X967" i="4"/>
  <c r="K38" i="4"/>
  <c r="L39" i="4"/>
  <c r="L50" i="4"/>
  <c r="L53" i="4"/>
  <c r="K86" i="4"/>
  <c r="L174" i="4"/>
  <c r="K192" i="4"/>
  <c r="L217" i="4"/>
  <c r="K326" i="4"/>
  <c r="L327" i="4"/>
  <c r="L359" i="4"/>
  <c r="L385" i="4"/>
  <c r="K502" i="4"/>
  <c r="L515" i="4"/>
  <c r="K534" i="4"/>
  <c r="K547" i="4"/>
  <c r="K563" i="4"/>
  <c r="L601" i="4"/>
  <c r="L604" i="4"/>
  <c r="K611" i="4"/>
  <c r="L618" i="4"/>
  <c r="K627" i="4"/>
  <c r="K685" i="4"/>
  <c r="L694" i="4"/>
  <c r="L697" i="4"/>
  <c r="K797" i="4"/>
  <c r="L798" i="4"/>
  <c r="L827" i="4"/>
  <c r="AS863" i="4"/>
  <c r="K881" i="4"/>
  <c r="K935" i="4"/>
  <c r="L936" i="4"/>
  <c r="K765" i="4"/>
  <c r="L799" i="4"/>
  <c r="K17" i="4"/>
  <c r="K37" i="4"/>
  <c r="L45" i="4"/>
  <c r="K47" i="4"/>
  <c r="L48" i="4"/>
  <c r="L60" i="4"/>
  <c r="K71" i="4"/>
  <c r="L86" i="4"/>
  <c r="L112" i="4"/>
  <c r="K116" i="4"/>
  <c r="K125" i="4"/>
  <c r="L137" i="4"/>
  <c r="L145" i="4"/>
  <c r="K149" i="4"/>
  <c r="L156" i="4"/>
  <c r="L158" i="4"/>
  <c r="K178" i="4"/>
  <c r="K191" i="4"/>
  <c r="L192" i="4"/>
  <c r="K223" i="4"/>
  <c r="K234" i="4"/>
  <c r="L235" i="4"/>
  <c r="K271" i="4"/>
  <c r="L272" i="4"/>
  <c r="K312" i="4"/>
  <c r="K317" i="4"/>
  <c r="K319" i="4"/>
  <c r="K320" i="4"/>
  <c r="L344" i="4"/>
  <c r="L349" i="4"/>
  <c r="K389" i="4"/>
  <c r="K393" i="4"/>
  <c r="K394" i="4"/>
  <c r="K397" i="4"/>
  <c r="K433" i="4"/>
  <c r="K439" i="4"/>
  <c r="L525" i="4"/>
  <c r="L535" i="4"/>
  <c r="K560" i="4"/>
  <c r="K568" i="4"/>
  <c r="K576" i="4"/>
  <c r="K599" i="4"/>
  <c r="K616" i="4"/>
  <c r="L617" i="4"/>
  <c r="L633" i="4"/>
  <c r="K646" i="4"/>
  <c r="K659" i="4"/>
  <c r="L660" i="4"/>
  <c r="K686" i="4"/>
  <c r="L687" i="4"/>
  <c r="K703" i="4"/>
  <c r="L715" i="4"/>
  <c r="K730" i="4"/>
  <c r="L733" i="4"/>
  <c r="K742" i="4"/>
  <c r="K778" i="4"/>
  <c r="L787" i="4"/>
  <c r="L805" i="4"/>
  <c r="K823" i="4"/>
  <c r="K837" i="4"/>
  <c r="K843" i="4"/>
  <c r="K868" i="4"/>
  <c r="K869" i="4"/>
  <c r="L870" i="4"/>
  <c r="K871" i="4"/>
  <c r="K898" i="4"/>
  <c r="K921" i="4"/>
  <c r="L926" i="4"/>
  <c r="L948" i="4"/>
  <c r="K956" i="4"/>
  <c r="L957" i="4"/>
  <c r="K961" i="4"/>
  <c r="L962" i="4"/>
  <c r="K972" i="4"/>
  <c r="K43" i="4"/>
  <c r="K84" i="4"/>
  <c r="L85" i="4"/>
  <c r="L94" i="4"/>
  <c r="K130" i="4"/>
  <c r="K133" i="4"/>
  <c r="L144" i="4"/>
  <c r="K162" i="4"/>
  <c r="L163" i="4"/>
  <c r="K165" i="4"/>
  <c r="L166" i="4"/>
  <c r="K177" i="4"/>
  <c r="L200" i="4"/>
  <c r="L223" i="4"/>
  <c r="L249" i="4"/>
  <c r="K311" i="4"/>
  <c r="L312" i="4"/>
  <c r="L323" i="4"/>
  <c r="AS329" i="4"/>
  <c r="L343" i="4"/>
  <c r="K371" i="4"/>
  <c r="U414" i="4"/>
  <c r="L431" i="4"/>
  <c r="K438" i="4"/>
  <c r="L451" i="4"/>
  <c r="L459" i="4"/>
  <c r="K471" i="4"/>
  <c r="K480" i="4"/>
  <c r="K575" i="4"/>
  <c r="L579" i="4"/>
  <c r="L588" i="4"/>
  <c r="L608" i="4"/>
  <c r="L616" i="4"/>
  <c r="K643" i="4"/>
  <c r="L644" i="4"/>
  <c r="K656" i="4"/>
  <c r="L657" i="4"/>
  <c r="L684" i="4"/>
  <c r="K773" i="4"/>
  <c r="L794" i="4"/>
  <c r="L802" i="4"/>
  <c r="K842" i="4"/>
  <c r="K864" i="4"/>
  <c r="L865" i="4"/>
  <c r="K903" i="4"/>
  <c r="L904" i="4"/>
  <c r="K920" i="4"/>
  <c r="K955" i="4"/>
  <c r="L959" i="4"/>
  <c r="M204" i="4"/>
  <c r="K208" i="4"/>
  <c r="S279" i="4"/>
  <c r="L38" i="4"/>
  <c r="Z429" i="4"/>
  <c r="L999" i="4"/>
  <c r="U280" i="4"/>
  <c r="L294" i="4"/>
  <c r="L310" i="4"/>
  <c r="M414" i="4"/>
  <c r="K415" i="4"/>
  <c r="M417" i="4"/>
  <c r="AS677" i="4"/>
  <c r="K982" i="4"/>
  <c r="K20" i="4"/>
  <c r="Z14" i="4"/>
  <c r="K66" i="4"/>
  <c r="L110" i="4"/>
  <c r="K222" i="4"/>
  <c r="L264" i="4"/>
  <c r="M300" i="4"/>
  <c r="L412" i="4"/>
  <c r="N414" i="4"/>
  <c r="L642" i="4"/>
  <c r="T279" i="4"/>
  <c r="AW14" i="4"/>
  <c r="K30" i="4"/>
  <c r="K188" i="4"/>
  <c r="K1009" i="4"/>
  <c r="U265" i="4"/>
  <c r="U321" i="4"/>
  <c r="L61" i="4"/>
  <c r="K166" i="4"/>
  <c r="L943" i="4"/>
  <c r="L963" i="4"/>
  <c r="K42" i="4"/>
  <c r="L57" i="4"/>
  <c r="L59" i="4"/>
  <c r="K105" i="4"/>
  <c r="K129" i="4"/>
  <c r="K135" i="4"/>
  <c r="K150" i="4"/>
  <c r="L151" i="4"/>
  <c r="L153" i="4"/>
  <c r="L211" i="4"/>
  <c r="L224" i="4"/>
  <c r="K233" i="4"/>
  <c r="L234" i="4"/>
  <c r="X279" i="4"/>
  <c r="K352" i="4"/>
  <c r="L356" i="4"/>
  <c r="K567" i="4"/>
  <c r="K678" i="4"/>
  <c r="L754" i="4"/>
  <c r="L779" i="4"/>
  <c r="L797" i="4"/>
  <c r="K805" i="4"/>
  <c r="L813" i="4"/>
  <c r="K820" i="4"/>
  <c r="K821" i="4"/>
  <c r="L824" i="4"/>
  <c r="K859" i="4"/>
  <c r="L914" i="4"/>
  <c r="L189" i="4"/>
  <c r="M321" i="4"/>
  <c r="L351" i="4"/>
  <c r="K761" i="4"/>
  <c r="L29" i="4"/>
  <c r="K44" i="4"/>
  <c r="N114" i="4"/>
  <c r="V186" i="4"/>
  <c r="K309" i="4"/>
  <c r="K985" i="4"/>
  <c r="AR14" i="4"/>
  <c r="K39" i="4"/>
  <c r="L43" i="4"/>
  <c r="K56" i="4"/>
  <c r="K58" i="4"/>
  <c r="L32" i="4"/>
  <c r="K33" i="4"/>
  <c r="K55" i="4"/>
  <c r="L56" i="4"/>
  <c r="K72" i="4"/>
  <c r="K103" i="4"/>
  <c r="L210" i="4"/>
  <c r="K313" i="4"/>
  <c r="L407" i="4"/>
  <c r="N409" i="4"/>
  <c r="K555" i="4"/>
  <c r="L569" i="4"/>
  <c r="K70" i="4"/>
  <c r="L84" i="4"/>
  <c r="K85" i="4"/>
  <c r="K92" i="4"/>
  <c r="K94" i="4"/>
  <c r="K101" i="4"/>
  <c r="L105" i="4"/>
  <c r="K128" i="4"/>
  <c r="L150" i="4"/>
  <c r="K151" i="4"/>
  <c r="K160" i="4"/>
  <c r="L180" i="4"/>
  <c r="K218" i="4"/>
  <c r="L219" i="4"/>
  <c r="K228" i="4"/>
  <c r="K232" i="4"/>
  <c r="L233" i="4"/>
  <c r="K243" i="4"/>
  <c r="K246" i="4"/>
  <c r="K249" i="4"/>
  <c r="L250" i="4"/>
  <c r="L261" i="4"/>
  <c r="K262" i="4"/>
  <c r="L274" i="4"/>
  <c r="K287" i="4"/>
  <c r="K288" i="4"/>
  <c r="K289" i="4"/>
  <c r="L290" i="4"/>
  <c r="V293" i="4"/>
  <c r="AS300" i="4"/>
  <c r="K310" i="4"/>
  <c r="U314" i="4"/>
  <c r="K323" i="4"/>
  <c r="L324" i="4"/>
  <c r="K325" i="4"/>
  <c r="L326" i="4"/>
  <c r="AS340" i="4"/>
  <c r="K360" i="4"/>
  <c r="K363" i="4"/>
  <c r="L364" i="4"/>
  <c r="U409" i="4"/>
  <c r="L452" i="4"/>
  <c r="L460" i="4"/>
  <c r="L502" i="4"/>
  <c r="L504" i="4"/>
  <c r="K528" i="4"/>
  <c r="L529" i="4"/>
  <c r="L580" i="4"/>
  <c r="L620" i="4"/>
  <c r="K629" i="4"/>
  <c r="L630" i="4"/>
  <c r="L641" i="4"/>
  <c r="L714" i="4"/>
  <c r="K729" i="4"/>
  <c r="K737" i="4"/>
  <c r="L763" i="4"/>
  <c r="L784" i="4"/>
  <c r="K795" i="4"/>
  <c r="L796" i="4"/>
  <c r="K803" i="4"/>
  <c r="L804" i="4"/>
  <c r="L808" i="4"/>
  <c r="L812" i="4"/>
  <c r="K858" i="4"/>
  <c r="L859" i="4"/>
  <c r="L864" i="4"/>
  <c r="N863" i="4"/>
  <c r="U863" i="4"/>
  <c r="L866" i="4"/>
  <c r="V863" i="4"/>
  <c r="L897" i="4"/>
  <c r="L913" i="4"/>
  <c r="K936" i="4"/>
  <c r="L982" i="4"/>
  <c r="L986" i="4"/>
  <c r="L77" i="4"/>
  <c r="K111" i="4"/>
  <c r="K113" i="4"/>
  <c r="L118" i="4"/>
  <c r="L126" i="4"/>
  <c r="L128" i="4"/>
  <c r="L149" i="4"/>
  <c r="L155" i="4"/>
  <c r="K156" i="4"/>
  <c r="L160" i="4"/>
  <c r="K168" i="4"/>
  <c r="L173" i="4"/>
  <c r="L193" i="4"/>
  <c r="K212" i="4"/>
  <c r="L216" i="4"/>
  <c r="L230" i="4"/>
  <c r="K231" i="4"/>
  <c r="L232" i="4"/>
  <c r="K237" i="4"/>
  <c r="K240" i="4"/>
  <c r="L241" i="4"/>
  <c r="K245" i="4"/>
  <c r="L299" i="4"/>
  <c r="L303" i="4"/>
  <c r="L306" i="4"/>
  <c r="AS314" i="4"/>
  <c r="K335" i="4"/>
  <c r="L337" i="4"/>
  <c r="L338" i="4"/>
  <c r="K343" i="4"/>
  <c r="L360" i="4"/>
  <c r="L384" i="4"/>
  <c r="AS390" i="4"/>
  <c r="K434" i="4"/>
  <c r="L435" i="4"/>
  <c r="K445" i="4"/>
  <c r="AK429" i="4"/>
  <c r="L449" i="4"/>
  <c r="L472" i="4"/>
  <c r="L545" i="4"/>
  <c r="L572" i="4"/>
  <c r="K587" i="4"/>
  <c r="K645" i="4"/>
  <c r="L646" i="4"/>
  <c r="L700" i="4"/>
  <c r="K736" i="4"/>
  <c r="L737" i="4"/>
  <c r="K780" i="4"/>
  <c r="L781" i="4"/>
  <c r="K793" i="4"/>
  <c r="K794" i="4"/>
  <c r="L795" i="4"/>
  <c r="K825" i="4"/>
  <c r="L838" i="4"/>
  <c r="K854" i="4"/>
  <c r="L882" i="4"/>
  <c r="K901" i="4"/>
  <c r="K990" i="4"/>
  <c r="L73" i="4"/>
  <c r="L75" i="4"/>
  <c r="L76" i="4"/>
  <c r="L80" i="4"/>
  <c r="K87" i="4"/>
  <c r="K106" i="4"/>
  <c r="L111" i="4"/>
  <c r="L116" i="4"/>
  <c r="K117" i="4"/>
  <c r="L119" i="4"/>
  <c r="K126" i="4"/>
  <c r="K139" i="4"/>
  <c r="L140" i="4"/>
  <c r="K143" i="4"/>
  <c r="L154" i="4"/>
  <c r="L168" i="4"/>
  <c r="K183" i="4"/>
  <c r="L190" i="4"/>
  <c r="L191" i="4"/>
  <c r="L196" i="4"/>
  <c r="L197" i="4"/>
  <c r="K198" i="4"/>
  <c r="L231" i="4"/>
  <c r="L256" i="4"/>
  <c r="K264" i="4"/>
  <c r="K267" i="4"/>
  <c r="L270" i="4"/>
  <c r="L286" i="4"/>
  <c r="L298" i="4"/>
  <c r="L328" i="4"/>
  <c r="K333" i="4"/>
  <c r="L339" i="4"/>
  <c r="K358" i="4"/>
  <c r="K382" i="4"/>
  <c r="K399" i="4"/>
  <c r="K412" i="4"/>
  <c r="L413" i="4"/>
  <c r="K423" i="4"/>
  <c r="L434" i="4"/>
  <c r="K444" i="4"/>
  <c r="L445" i="4"/>
  <c r="L447" i="4"/>
  <c r="K530" i="4"/>
  <c r="K543" i="4"/>
  <c r="L544" i="4"/>
  <c r="K559" i="4"/>
  <c r="K569" i="4"/>
  <c r="L571" i="4"/>
  <c r="K595" i="4"/>
  <c r="K644" i="4"/>
  <c r="K673" i="4"/>
  <c r="K698" i="4"/>
  <c r="K743" i="4"/>
  <c r="K799" i="4"/>
  <c r="L872" i="4"/>
  <c r="Z862" i="4"/>
  <c r="AZ862" i="4"/>
  <c r="K910" i="4"/>
  <c r="L378" i="4"/>
  <c r="K391" i="4"/>
  <c r="AS409" i="4"/>
  <c r="L416" i="4"/>
  <c r="L420" i="4"/>
  <c r="L490" i="4"/>
  <c r="L500" i="4"/>
  <c r="L528" i="4"/>
  <c r="K552" i="4"/>
  <c r="AV429" i="4"/>
  <c r="L568" i="4"/>
  <c r="L627" i="4"/>
  <c r="K651" i="4"/>
  <c r="L670" i="4"/>
  <c r="K683" i="4"/>
  <c r="L719" i="4"/>
  <c r="L761" i="4"/>
  <c r="L790" i="4"/>
  <c r="L792" i="4"/>
  <c r="L820" i="4"/>
  <c r="K845" i="4"/>
  <c r="L852" i="4"/>
  <c r="L877" i="4"/>
  <c r="L889" i="4"/>
  <c r="L890" i="4"/>
  <c r="K900" i="4"/>
  <c r="K909" i="4"/>
  <c r="L927" i="4"/>
  <c r="AO967" i="4"/>
  <c r="K1006" i="4"/>
  <c r="L366" i="4"/>
  <c r="K367" i="4"/>
  <c r="L368" i="4"/>
  <c r="K386" i="4"/>
  <c r="L387" i="4"/>
  <c r="K408" i="4"/>
  <c r="L415" i="4"/>
  <c r="L442" i="4"/>
  <c r="K453" i="4"/>
  <c r="K461" i="4"/>
  <c r="L462" i="4"/>
  <c r="L476" i="4"/>
  <c r="K508" i="4"/>
  <c r="K510" i="4"/>
  <c r="L511" i="4"/>
  <c r="L519" i="4"/>
  <c r="L533" i="4"/>
  <c r="K546" i="4"/>
  <c r="L547" i="4"/>
  <c r="L564" i="4"/>
  <c r="L575" i="4"/>
  <c r="L582" i="4"/>
  <c r="L585" i="4"/>
  <c r="K590" i="4"/>
  <c r="L600" i="4"/>
  <c r="L607" i="4"/>
  <c r="K621" i="4"/>
  <c r="K625" i="4"/>
  <c r="L634" i="4"/>
  <c r="K638" i="4"/>
  <c r="L655" i="4"/>
  <c r="K660" i="4"/>
  <c r="L663" i="4"/>
  <c r="L669" i="4"/>
  <c r="K702" i="4"/>
  <c r="K716" i="4"/>
  <c r="L721" i="4"/>
  <c r="K745" i="4"/>
  <c r="L771" i="4"/>
  <c r="K774" i="4"/>
  <c r="K783" i="4"/>
  <c r="K784" i="4"/>
  <c r="K814" i="4"/>
  <c r="L828" i="4"/>
  <c r="L834" i="4"/>
  <c r="L842" i="4"/>
  <c r="K844" i="4"/>
  <c r="K850" i="4"/>
  <c r="AN862" i="4"/>
  <c r="L874" i="4"/>
  <c r="K877" i="4"/>
  <c r="L878" i="4"/>
  <c r="K883" i="4"/>
  <c r="T862" i="4"/>
  <c r="L895" i="4"/>
  <c r="L907" i="4"/>
  <c r="K908" i="4"/>
  <c r="L921" i="4"/>
  <c r="L966" i="4"/>
  <c r="Y967" i="4"/>
  <c r="AP967" i="4"/>
  <c r="K971" i="4"/>
  <c r="L972" i="4"/>
  <c r="K979" i="4"/>
  <c r="K1000" i="4"/>
  <c r="K406" i="4"/>
  <c r="K407" i="4"/>
  <c r="K411" i="4"/>
  <c r="K413" i="4"/>
  <c r="K436" i="4"/>
  <c r="L437" i="4"/>
  <c r="K451" i="4"/>
  <c r="K452" i="4"/>
  <c r="K489" i="4"/>
  <c r="L496" i="4"/>
  <c r="K504" i="4"/>
  <c r="K507" i="4"/>
  <c r="L508" i="4"/>
  <c r="K517" i="4"/>
  <c r="L518" i="4"/>
  <c r="L532" i="4"/>
  <c r="K573" i="4"/>
  <c r="L574" i="4"/>
  <c r="L621" i="4"/>
  <c r="K632" i="4"/>
  <c r="K675" i="4"/>
  <c r="K676" i="4"/>
  <c r="K701" i="4"/>
  <c r="L702" i="4"/>
  <c r="L703" i="4"/>
  <c r="K710" i="4"/>
  <c r="K714" i="4"/>
  <c r="L716" i="4"/>
  <c r="K754" i="4"/>
  <c r="K781" i="4"/>
  <c r="K782" i="4"/>
  <c r="K872" i="4"/>
  <c r="K882" i="4"/>
  <c r="L883" i="4"/>
  <c r="K904" i="4"/>
  <c r="K914" i="4"/>
  <c r="K915" i="4"/>
  <c r="L916" i="4"/>
  <c r="L932" i="4"/>
  <c r="K944" i="4"/>
  <c r="L945" i="4"/>
  <c r="K966" i="4"/>
  <c r="K988" i="4"/>
  <c r="K999" i="4"/>
  <c r="M1001" i="4"/>
  <c r="AQ14" i="4"/>
  <c r="AZ14" i="4"/>
  <c r="V15" i="4"/>
  <c r="AW429" i="4"/>
  <c r="M78" i="4"/>
  <c r="K80" i="4"/>
  <c r="K57" i="4"/>
  <c r="L129" i="4"/>
  <c r="K270" i="4"/>
  <c r="L207" i="4"/>
  <c r="K266" i="4"/>
  <c r="M265" i="4"/>
  <c r="AS304" i="4"/>
  <c r="U68" i="4"/>
  <c r="AO74" i="4"/>
  <c r="V171" i="4"/>
  <c r="L391" i="4"/>
  <c r="N390" i="4"/>
  <c r="K26" i="4"/>
  <c r="V68" i="4"/>
  <c r="L238" i="4"/>
  <c r="L246" i="4"/>
  <c r="V353" i="4"/>
  <c r="V421" i="4"/>
  <c r="Y429" i="4"/>
  <c r="AP862" i="4"/>
  <c r="V146" i="4"/>
  <c r="N293" i="4"/>
  <c r="Q14" i="4"/>
  <c r="U186" i="4"/>
  <c r="V321" i="4"/>
  <c r="K269" i="4"/>
  <c r="U329" i="4"/>
  <c r="AS894" i="4"/>
  <c r="AJ14" i="4"/>
  <c r="AS15" i="4"/>
  <c r="AM14" i="4"/>
  <c r="L71" i="4"/>
  <c r="N68" i="4"/>
  <c r="AL14" i="4"/>
  <c r="AU14" i="4"/>
  <c r="L66" i="4"/>
  <c r="Y14" i="4"/>
  <c r="L161" i="4"/>
  <c r="N195" i="4"/>
  <c r="K203" i="4"/>
  <c r="L247" i="4"/>
  <c r="K276" i="4"/>
  <c r="M304" i="4"/>
  <c r="N353" i="4"/>
  <c r="AR429" i="4"/>
  <c r="K497" i="4"/>
  <c r="V723" i="4"/>
  <c r="V314" i="4"/>
  <c r="N321" i="4"/>
  <c r="L58" i="4"/>
  <c r="K253" i="4"/>
  <c r="K866" i="4"/>
  <c r="K863" i="4" s="1"/>
  <c r="M863" i="4"/>
  <c r="L1007" i="4"/>
  <c r="AJ15" i="4"/>
  <c r="L287" i="4"/>
  <c r="U304" i="4"/>
  <c r="AK14" i="4"/>
  <c r="AS186" i="4"/>
  <c r="L27" i="4"/>
  <c r="T14" i="4"/>
  <c r="L40" i="4"/>
  <c r="AN14" i="4"/>
  <c r="U15" i="4"/>
  <c r="L20" i="4"/>
  <c r="K31" i="4"/>
  <c r="L44" i="4"/>
  <c r="K60" i="4"/>
  <c r="K127" i="4"/>
  <c r="L141" i="4"/>
  <c r="K167" i="4"/>
  <c r="AS171" i="4"/>
  <c r="K199" i="4"/>
  <c r="AS204" i="4"/>
  <c r="K294" i="4"/>
  <c r="L315" i="4"/>
  <c r="L314" i="4" s="1"/>
  <c r="K324" i="4"/>
  <c r="AS414" i="4"/>
  <c r="W429" i="4"/>
  <c r="K51" i="4"/>
  <c r="AP14" i="4"/>
  <c r="AY14" i="4"/>
  <c r="M52" i="4"/>
  <c r="N52" i="4"/>
  <c r="K64" i="4"/>
  <c r="L65" i="4"/>
  <c r="L88" i="4"/>
  <c r="L108" i="4"/>
  <c r="L136" i="4"/>
  <c r="L138" i="4"/>
  <c r="K140" i="4"/>
  <c r="AS146" i="4"/>
  <c r="K155" i="4"/>
  <c r="L169" i="4"/>
  <c r="K185" i="4"/>
  <c r="L201" i="4"/>
  <c r="K209" i="4"/>
  <c r="K210" i="4"/>
  <c r="K214" i="4"/>
  <c r="K221" i="4"/>
  <c r="K236" i="4"/>
  <c r="L237" i="4"/>
  <c r="K238" i="4"/>
  <c r="K250" i="4"/>
  <c r="K268" i="4"/>
  <c r="K273" i="4"/>
  <c r="K274" i="4"/>
  <c r="K275" i="4"/>
  <c r="K277" i="4"/>
  <c r="K278" i="4"/>
  <c r="V304" i="4"/>
  <c r="M318" i="4"/>
  <c r="AN279" i="4"/>
  <c r="V481" i="4"/>
  <c r="L497" i="4"/>
  <c r="L507" i="4"/>
  <c r="AS557" i="4"/>
  <c r="K50" i="4"/>
  <c r="L51" i="4"/>
  <c r="K59" i="4"/>
  <c r="L95" i="4"/>
  <c r="L99" i="4"/>
  <c r="L117" i="4"/>
  <c r="K121" i="4"/>
  <c r="K122" i="4"/>
  <c r="K147" i="4"/>
  <c r="L157" i="4"/>
  <c r="L178" i="4"/>
  <c r="K180" i="4"/>
  <c r="U215" i="4"/>
  <c r="L222" i="4"/>
  <c r="K224" i="4"/>
  <c r="K225" i="4"/>
  <c r="K226" i="4"/>
  <c r="L227" i="4"/>
  <c r="L228" i="4"/>
  <c r="L255" i="4"/>
  <c r="K257" i="4"/>
  <c r="L258" i="4"/>
  <c r="L259" i="4"/>
  <c r="L262" i="4"/>
  <c r="L271" i="4"/>
  <c r="K285" i="4"/>
  <c r="AS293" i="4"/>
  <c r="L302" i="4"/>
  <c r="U340" i="4"/>
  <c r="L352" i="4"/>
  <c r="K478" i="4"/>
  <c r="K525" i="4"/>
  <c r="M521" i="4"/>
  <c r="L530" i="4"/>
  <c r="K682" i="4"/>
  <c r="K73" i="4"/>
  <c r="K76" i="4"/>
  <c r="K77" i="4"/>
  <c r="U78" i="4"/>
  <c r="L96" i="4"/>
  <c r="L97" i="4"/>
  <c r="L98" i="4"/>
  <c r="M114" i="4"/>
  <c r="L124" i="4"/>
  <c r="K144" i="4"/>
  <c r="L147" i="4"/>
  <c r="L148" i="4"/>
  <c r="K163" i="4"/>
  <c r="L181" i="4"/>
  <c r="K182" i="4"/>
  <c r="L188" i="4"/>
  <c r="V195" i="4"/>
  <c r="N204" i="4"/>
  <c r="V215" i="4"/>
  <c r="L226" i="4"/>
  <c r="L263" i="4"/>
  <c r="K282" i="4"/>
  <c r="K307" i="4"/>
  <c r="L308" i="4"/>
  <c r="K328" i="4"/>
  <c r="V417" i="4"/>
  <c r="L492" i="4"/>
  <c r="L493" i="4"/>
  <c r="K581" i="4"/>
  <c r="M578" i="4"/>
  <c r="K337" i="4"/>
  <c r="K351" i="4"/>
  <c r="U348" i="4"/>
  <c r="U390" i="4"/>
  <c r="L393" i="4"/>
  <c r="L390" i="4" s="1"/>
  <c r="L406" i="4"/>
  <c r="L410" i="4"/>
  <c r="L411" i="4"/>
  <c r="U421" i="4"/>
  <c r="L424" i="4"/>
  <c r="K466" i="4"/>
  <c r="K477" i="4"/>
  <c r="L478" i="4"/>
  <c r="L531" i="4"/>
  <c r="K532" i="4"/>
  <c r="K533" i="4"/>
  <c r="L534" i="4"/>
  <c r="K537" i="4"/>
  <c r="K538" i="4"/>
  <c r="K600" i="4"/>
  <c r="L728" i="4"/>
  <c r="K295" i="4"/>
  <c r="K296" i="4"/>
  <c r="K297" i="4"/>
  <c r="K305" i="4"/>
  <c r="K308" i="4"/>
  <c r="L313" i="4"/>
  <c r="K327" i="4"/>
  <c r="K345" i="4"/>
  <c r="K347" i="4"/>
  <c r="L354" i="4"/>
  <c r="L357" i="4"/>
  <c r="K368" i="4"/>
  <c r="L376" i="4"/>
  <c r="L383" i="4"/>
  <c r="K385" i="4"/>
  <c r="L386" i="4"/>
  <c r="K388" i="4"/>
  <c r="V403" i="4"/>
  <c r="K418" i="4"/>
  <c r="K420" i="4"/>
  <c r="AM429" i="4"/>
  <c r="K449" i="4"/>
  <c r="L455" i="4"/>
  <c r="L457" i="4"/>
  <c r="L458" i="4"/>
  <c r="K463" i="4"/>
  <c r="N467" i="4"/>
  <c r="L471" i="4"/>
  <c r="L486" i="4"/>
  <c r="L488" i="4"/>
  <c r="L489" i="4"/>
  <c r="K498" i="4"/>
  <c r="L499" i="4"/>
  <c r="K500" i="4"/>
  <c r="L536" i="4"/>
  <c r="L537" i="4"/>
  <c r="K544" i="4"/>
  <c r="L610" i="4"/>
  <c r="L647" i="4"/>
  <c r="K692" i="4"/>
  <c r="V894" i="4"/>
  <c r="L928" i="4"/>
  <c r="N924" i="4"/>
  <c r="L345" i="4"/>
  <c r="K346" i="4"/>
  <c r="L347" i="4"/>
  <c r="U353" i="4"/>
  <c r="AQ279" i="4"/>
  <c r="K383" i="4"/>
  <c r="K384" i="4"/>
  <c r="L389" i="4"/>
  <c r="L418" i="4"/>
  <c r="AN429" i="4"/>
  <c r="U448" i="4"/>
  <c r="L482" i="4"/>
  <c r="K490" i="4"/>
  <c r="K491" i="4"/>
  <c r="K492" i="4"/>
  <c r="K496" i="4"/>
  <c r="K499" i="4"/>
  <c r="L501" i="4"/>
  <c r="K574" i="4"/>
  <c r="L639" i="4"/>
  <c r="AS353" i="4"/>
  <c r="K364" i="4"/>
  <c r="L370" i="4"/>
  <c r="L371" i="4"/>
  <c r="L372" i="4"/>
  <c r="K377" i="4"/>
  <c r="K378" i="4"/>
  <c r="L408" i="4"/>
  <c r="L440" i="4"/>
  <c r="L444" i="4"/>
  <c r="K447" i="4"/>
  <c r="L454" i="4"/>
  <c r="L470" i="4"/>
  <c r="K473" i="4"/>
  <c r="K475" i="4"/>
  <c r="L480" i="4"/>
  <c r="K485" i="4"/>
  <c r="L523" i="4"/>
  <c r="K549" i="4"/>
  <c r="L565" i="4"/>
  <c r="L566" i="4"/>
  <c r="V578" i="4"/>
  <c r="L597" i="4"/>
  <c r="L602" i="4"/>
  <c r="K614" i="4"/>
  <c r="K620" i="4"/>
  <c r="K631" i="4"/>
  <c r="M293" i="4"/>
  <c r="L317" i="4"/>
  <c r="L350" i="4"/>
  <c r="K372" i="4"/>
  <c r="K376" i="4"/>
  <c r="L377" i="4"/>
  <c r="L400" i="4"/>
  <c r="K425" i="4"/>
  <c r="L426" i="4"/>
  <c r="K441" i="4"/>
  <c r="L443" i="4"/>
  <c r="L446" i="4"/>
  <c r="K472" i="4"/>
  <c r="L473" i="4"/>
  <c r="L474" i="4"/>
  <c r="K482" i="4"/>
  <c r="K483" i="4"/>
  <c r="K512" i="4"/>
  <c r="K523" i="4"/>
  <c r="L527" i="4"/>
  <c r="K529" i="4"/>
  <c r="L550" i="4"/>
  <c r="K553" i="4"/>
  <c r="K571" i="4"/>
  <c r="L592" i="4"/>
  <c r="L593" i="4"/>
  <c r="L594" i="4"/>
  <c r="L595" i="4"/>
  <c r="L596" i="4"/>
  <c r="K609" i="4"/>
  <c r="L614" i="4"/>
  <c r="L626" i="4"/>
  <c r="L631" i="4"/>
  <c r="K634" i="4"/>
  <c r="K695" i="4"/>
  <c r="K715" i="4"/>
  <c r="K847" i="4"/>
  <c r="L848" i="4"/>
  <c r="AT862" i="4"/>
  <c r="AY967" i="4"/>
  <c r="AS978" i="4"/>
  <c r="K315" i="4"/>
  <c r="L316" i="4"/>
  <c r="K331" i="4"/>
  <c r="L333" i="4"/>
  <c r="K341" i="4"/>
  <c r="L355" i="4"/>
  <c r="V369" i="4"/>
  <c r="L397" i="4"/>
  <c r="K456" i="4"/>
  <c r="K457" i="4"/>
  <c r="K458" i="4"/>
  <c r="K459" i="4"/>
  <c r="K460" i="4"/>
  <c r="U467" i="4"/>
  <c r="K476" i="4"/>
  <c r="L484" i="4"/>
  <c r="K488" i="4"/>
  <c r="AS505" i="4"/>
  <c r="K511" i="4"/>
  <c r="L512" i="4"/>
  <c r="K513" i="4"/>
  <c r="K608" i="4"/>
  <c r="L609" i="4"/>
  <c r="L611" i="4"/>
  <c r="L612" i="4"/>
  <c r="L613" i="4"/>
  <c r="K615" i="4"/>
  <c r="L632" i="4"/>
  <c r="L691" i="4"/>
  <c r="K693" i="4"/>
  <c r="K694" i="4"/>
  <c r="K804" i="4"/>
  <c r="U830" i="4"/>
  <c r="U867" i="4"/>
  <c r="L922" i="4"/>
  <c r="P967" i="4"/>
  <c r="AZ967" i="4"/>
  <c r="K545" i="4"/>
  <c r="L555" i="4"/>
  <c r="U557" i="4"/>
  <c r="K561" i="4"/>
  <c r="K562" i="4"/>
  <c r="K577" i="4"/>
  <c r="L581" i="4"/>
  <c r="K585" i="4"/>
  <c r="K589" i="4"/>
  <c r="L590" i="4"/>
  <c r="K607" i="4"/>
  <c r="K617" i="4"/>
  <c r="K619" i="4"/>
  <c r="K623" i="4"/>
  <c r="K624" i="4"/>
  <c r="K648" i="4"/>
  <c r="L649" i="4"/>
  <c r="K667" i="4"/>
  <c r="K668" i="4"/>
  <c r="K672" i="4"/>
  <c r="L673" i="4"/>
  <c r="K674" i="4"/>
  <c r="L744" i="4"/>
  <c r="K751" i="4"/>
  <c r="K753" i="4"/>
  <c r="K756" i="4"/>
  <c r="L759" i="4"/>
  <c r="L562" i="4"/>
  <c r="K586" i="4"/>
  <c r="L589" i="4"/>
  <c r="K591" i="4"/>
  <c r="K598" i="4"/>
  <c r="L599" i="4"/>
  <c r="L624" i="4"/>
  <c r="L625" i="4"/>
  <c r="K628" i="4"/>
  <c r="L629" i="4"/>
  <c r="N635" i="4"/>
  <c r="K641" i="4"/>
  <c r="L645" i="4"/>
  <c r="K647" i="4"/>
  <c r="L648" i="4"/>
  <c r="K657" i="4"/>
  <c r="K662" i="4"/>
  <c r="L668" i="4"/>
  <c r="L675" i="4"/>
  <c r="AS711" i="4"/>
  <c r="L746" i="4"/>
  <c r="K752" i="4"/>
  <c r="L753" i="4"/>
  <c r="L969" i="4"/>
  <c r="N968" i="4"/>
  <c r="L546" i="4"/>
  <c r="L563" i="4"/>
  <c r="K564" i="4"/>
  <c r="L586" i="4"/>
  <c r="L587" i="4"/>
  <c r="K593" i="4"/>
  <c r="K594" i="4"/>
  <c r="K597" i="4"/>
  <c r="L598" i="4"/>
  <c r="K612" i="4"/>
  <c r="L628" i="4"/>
  <c r="V635" i="4"/>
  <c r="L662" i="4"/>
  <c r="K663" i="4"/>
  <c r="L664" i="4"/>
  <c r="L731" i="4"/>
  <c r="L739" i="4"/>
  <c r="L752" i="4"/>
  <c r="V650" i="4"/>
  <c r="K658" i="4"/>
  <c r="L674" i="4"/>
  <c r="U677" i="4"/>
  <c r="L682" i="4"/>
  <c r="L692" i="4"/>
  <c r="K717" i="4"/>
  <c r="K722" i="4"/>
  <c r="K727" i="4"/>
  <c r="K728" i="4"/>
  <c r="K748" i="4"/>
  <c r="L749" i="4"/>
  <c r="K755" i="4"/>
  <c r="L756" i="4"/>
  <c r="K775" i="4"/>
  <c r="K776" i="4"/>
  <c r="X862" i="4"/>
  <c r="L970" i="4"/>
  <c r="L968" i="4" s="1"/>
  <c r="L659" i="4"/>
  <c r="K665" i="4"/>
  <c r="L685" i="4"/>
  <c r="K688" i="4"/>
  <c r="L706" i="4"/>
  <c r="L707" i="4"/>
  <c r="K708" i="4"/>
  <c r="L709" i="4"/>
  <c r="L730" i="4"/>
  <c r="K732" i="4"/>
  <c r="K733" i="4"/>
  <c r="K734" i="4"/>
  <c r="L735" i="4"/>
  <c r="K760" i="4"/>
  <c r="K762" i="4"/>
  <c r="K763" i="4"/>
  <c r="K767" i="4"/>
  <c r="K771" i="4"/>
  <c r="K873" i="4"/>
  <c r="U894" i="4"/>
  <c r="L661" i="4"/>
  <c r="K664" i="4"/>
  <c r="L665" i="4"/>
  <c r="L671" i="4"/>
  <c r="L686" i="4"/>
  <c r="L689" i="4"/>
  <c r="K707" i="4"/>
  <c r="L717" i="4"/>
  <c r="V711" i="4"/>
  <c r="K731" i="4"/>
  <c r="L734" i="4"/>
  <c r="K735" i="4"/>
  <c r="L736" i="4"/>
  <c r="K740" i="4"/>
  <c r="L741" i="4"/>
  <c r="L742" i="4"/>
  <c r="K744" i="4"/>
  <c r="L755" i="4"/>
  <c r="L758" i="4"/>
  <c r="L760" i="4"/>
  <c r="L762" i="4"/>
  <c r="K764" i="4"/>
  <c r="L765" i="4"/>
  <c r="L768" i="4"/>
  <c r="L769" i="4"/>
  <c r="L770" i="4"/>
  <c r="L835" i="4"/>
  <c r="L836" i="4"/>
  <c r="Q862" i="4"/>
  <c r="L775" i="4"/>
  <c r="K777" i="4"/>
  <c r="K779" i="4"/>
  <c r="K796" i="4"/>
  <c r="AS809" i="4"/>
  <c r="K817" i="4"/>
  <c r="K829" i="4"/>
  <c r="R862" i="4"/>
  <c r="AR862" i="4"/>
  <c r="W862" i="4"/>
  <c r="AN967" i="4"/>
  <c r="L971" i="4"/>
  <c r="K981" i="4"/>
  <c r="L988" i="4"/>
  <c r="K993" i="4"/>
  <c r="V1001" i="4"/>
  <c r="V772" i="4"/>
  <c r="L783" i="4"/>
  <c r="K798" i="4"/>
  <c r="L800" i="4"/>
  <c r="K801" i="4"/>
  <c r="K802" i="4"/>
  <c r="L816" i="4"/>
  <c r="L850" i="4"/>
  <c r="K851" i="4"/>
  <c r="K857" i="4"/>
  <c r="L886" i="4"/>
  <c r="K899" i="4"/>
  <c r="K905" i="4"/>
  <c r="K911" i="4"/>
  <c r="K912" i="4"/>
  <c r="K923" i="4"/>
  <c r="L934" i="4"/>
  <c r="L937" i="4"/>
  <c r="K965" i="4"/>
  <c r="V973" i="4"/>
  <c r="L987" i="4"/>
  <c r="L785" i="4"/>
  <c r="K786" i="4"/>
  <c r="L789" i="4"/>
  <c r="L803" i="4"/>
  <c r="K836" i="4"/>
  <c r="K841" i="4"/>
  <c r="L885" i="4"/>
  <c r="L898" i="4"/>
  <c r="L899" i="4"/>
  <c r="K907" i="4"/>
  <c r="L908" i="4"/>
  <c r="L910" i="4"/>
  <c r="L911" i="4"/>
  <c r="L929" i="4"/>
  <c r="K930" i="4"/>
  <c r="K931" i="4"/>
  <c r="K934" i="4"/>
  <c r="L935" i="4"/>
  <c r="L965" i="4"/>
  <c r="AR967" i="4"/>
  <c r="AS968" i="4"/>
  <c r="K831" i="4"/>
  <c r="K853" i="4"/>
  <c r="AM862" i="4"/>
  <c r="L902" i="4"/>
  <c r="L919" i="4"/>
  <c r="L925" i="4"/>
  <c r="K927" i="4"/>
  <c r="AK967" i="4"/>
  <c r="L976" i="4"/>
  <c r="K977" i="4"/>
  <c r="V984" i="4"/>
  <c r="L997" i="4"/>
  <c r="K1002" i="4"/>
  <c r="L826" i="4"/>
  <c r="K833" i="4"/>
  <c r="K835" i="4"/>
  <c r="L861" i="4"/>
  <c r="AW862" i="4"/>
  <c r="K865" i="4"/>
  <c r="K878" i="4"/>
  <c r="K879" i="4"/>
  <c r="K887" i="4"/>
  <c r="K917" i="4"/>
  <c r="K945" i="4"/>
  <c r="L949" i="4"/>
  <c r="L956" i="4"/>
  <c r="K963" i="4"/>
  <c r="K964" i="4"/>
  <c r="AL967" i="4"/>
  <c r="K980" i="4"/>
  <c r="L995" i="4"/>
  <c r="K1003" i="4"/>
  <c r="K1004" i="4"/>
  <c r="K1008" i="4"/>
  <c r="L1009" i="4"/>
  <c r="K828" i="4"/>
  <c r="V830" i="4"/>
  <c r="L844" i="4"/>
  <c r="L845" i="4"/>
  <c r="K846" i="4"/>
  <c r="K861" i="4"/>
  <c r="P862" i="4"/>
  <c r="K886" i="4"/>
  <c r="K922" i="4"/>
  <c r="V924" i="4"/>
  <c r="K949" i="4"/>
  <c r="L951" i="4"/>
  <c r="K960" i="4"/>
  <c r="L961" i="4"/>
  <c r="K962" i="4"/>
  <c r="L964" i="4"/>
  <c r="T967" i="4"/>
  <c r="AM967" i="4"/>
  <c r="L980" i="4"/>
  <c r="L985" i="4"/>
  <c r="L1004" i="4"/>
  <c r="L1006" i="4"/>
  <c r="L1008" i="4"/>
  <c r="R14" i="8"/>
  <c r="AD14" i="8"/>
  <c r="M14" i="8"/>
  <c r="N14" i="8"/>
  <c r="V14" i="8"/>
  <c r="AG14" i="8"/>
  <c r="J14" i="8"/>
  <c r="K14" i="8"/>
  <c r="T14" i="8"/>
  <c r="AF14" i="8"/>
  <c r="Z14" i="8"/>
  <c r="S14" i="8"/>
  <c r="L14" i="8"/>
  <c r="AE14" i="8"/>
  <c r="U14" i="8"/>
  <c r="AI192" i="6"/>
  <c r="AI14" i="6" s="1"/>
  <c r="AF192" i="6"/>
  <c r="AE192" i="6"/>
  <c r="AE14" i="6" s="1"/>
  <c r="AG192" i="6"/>
  <c r="AG14" i="6" s="1"/>
  <c r="AH192" i="6"/>
  <c r="AH14" i="6" s="1"/>
  <c r="F21" i="7"/>
  <c r="AV14" i="6"/>
  <c r="K96" i="6"/>
  <c r="U14" i="6"/>
  <c r="AP14" i="6"/>
  <c r="AX14" i="6"/>
  <c r="J110" i="6"/>
  <c r="AA13" i="6"/>
  <c r="I17" i="6"/>
  <c r="AD16" i="6"/>
  <c r="Q14" i="6"/>
  <c r="Y14" i="6"/>
  <c r="K78" i="6"/>
  <c r="K68" i="6"/>
  <c r="R786" i="6"/>
  <c r="K128" i="6"/>
  <c r="O249" i="6"/>
  <c r="J330" i="6"/>
  <c r="J363" i="6"/>
  <c r="K578" i="6"/>
  <c r="K746" i="6"/>
  <c r="R803" i="6"/>
  <c r="W847" i="6"/>
  <c r="AO880" i="6"/>
  <c r="AO847" i="6" s="1"/>
  <c r="R14" i="6"/>
  <c r="J34" i="6"/>
  <c r="J52" i="6"/>
  <c r="L249" i="6"/>
  <c r="AK249" i="6"/>
  <c r="AS249" i="6"/>
  <c r="Y249" i="6"/>
  <c r="K269" i="6"/>
  <c r="R280" i="6"/>
  <c r="K348" i="6"/>
  <c r="J389" i="6"/>
  <c r="L397" i="6"/>
  <c r="AK397" i="6"/>
  <c r="O438" i="6"/>
  <c r="K440" i="6"/>
  <c r="K438" i="6" s="1"/>
  <c r="O397" i="6"/>
  <c r="K161" i="6"/>
  <c r="K170" i="6"/>
  <c r="R274" i="6"/>
  <c r="J273" i="6"/>
  <c r="J500" i="6"/>
  <c r="K626" i="6"/>
  <c r="AI249" i="6"/>
  <c r="K500" i="6"/>
  <c r="O745" i="6"/>
  <c r="AJ249" i="6"/>
  <c r="K262" i="6"/>
  <c r="AY249" i="6"/>
  <c r="K273" i="6"/>
  <c r="J283" i="6"/>
  <c r="J348" i="6"/>
  <c r="M249" i="6"/>
  <c r="U249" i="6"/>
  <c r="AL249" i="6"/>
  <c r="AT249" i="6"/>
  <c r="J303" i="6"/>
  <c r="T331" i="6"/>
  <c r="T335" i="6"/>
  <c r="M397" i="6"/>
  <c r="U397" i="6"/>
  <c r="AL397" i="6"/>
  <c r="K398" i="6"/>
  <c r="R397" i="6"/>
  <c r="Z397" i="6"/>
  <c r="Z13" i="6" s="1"/>
  <c r="AJ397" i="6"/>
  <c r="J482" i="6"/>
  <c r="AW578" i="6"/>
  <c r="M745" i="6"/>
  <c r="U745" i="6"/>
  <c r="AL745" i="6"/>
  <c r="AT745" i="6"/>
  <c r="J250" i="6"/>
  <c r="K322" i="6"/>
  <c r="J371" i="6"/>
  <c r="J425" i="6"/>
  <c r="J128" i="6"/>
  <c r="AW249" i="6"/>
  <c r="R277" i="6"/>
  <c r="K425" i="6"/>
  <c r="J578" i="6"/>
  <c r="J649" i="6"/>
  <c r="W745" i="6"/>
  <c r="W249" i="6"/>
  <c r="W13" i="6" s="1"/>
  <c r="X249" i="6"/>
  <c r="AX249" i="6"/>
  <c r="AN249" i="6"/>
  <c r="AW847" i="6"/>
  <c r="AS14" i="6"/>
  <c r="J138" i="6"/>
  <c r="J298" i="6"/>
  <c r="K303" i="6"/>
  <c r="J322" i="6"/>
  <c r="K330" i="6"/>
  <c r="J341" i="6"/>
  <c r="N397" i="6"/>
  <c r="V397" i="6"/>
  <c r="AE397" i="6"/>
  <c r="AM397" i="6"/>
  <c r="AU397" i="6"/>
  <c r="J438" i="6"/>
  <c r="J465" i="6"/>
  <c r="K482" i="6"/>
  <c r="J671" i="6"/>
  <c r="P397" i="6"/>
  <c r="X397" i="6"/>
  <c r="AG397" i="6"/>
  <c r="AO397" i="6"/>
  <c r="AW397" i="6"/>
  <c r="J398" i="6"/>
  <c r="J516" i="6"/>
  <c r="N745" i="6"/>
  <c r="N249" i="6"/>
  <c r="V249" i="6"/>
  <c r="AE249" i="6"/>
  <c r="AM249" i="6"/>
  <c r="AM13" i="6" s="1"/>
  <c r="AU249" i="6"/>
  <c r="AU13" i="6" s="1"/>
  <c r="K371" i="6"/>
  <c r="AY397" i="6"/>
  <c r="J534" i="6"/>
  <c r="J626" i="6"/>
  <c r="J337" i="6"/>
  <c r="J377" i="6"/>
  <c r="K377" i="6"/>
  <c r="J385" i="6"/>
  <c r="K516" i="6"/>
  <c r="K534" i="6"/>
  <c r="J599" i="6"/>
  <c r="K671" i="6"/>
  <c r="J774" i="6"/>
  <c r="K358" i="6"/>
  <c r="AH397" i="6"/>
  <c r="AP397" i="6"/>
  <c r="AX397" i="6"/>
  <c r="K599" i="6"/>
  <c r="R790" i="6"/>
  <c r="Q397" i="6"/>
  <c r="Y397" i="6"/>
  <c r="J452" i="6"/>
  <c r="K452" i="6"/>
  <c r="K563" i="6"/>
  <c r="J616" i="6"/>
  <c r="J750" i="6"/>
  <c r="K821" i="6"/>
  <c r="K616" i="6"/>
  <c r="K636" i="6"/>
  <c r="K697" i="6"/>
  <c r="J697" i="6"/>
  <c r="J777" i="6"/>
  <c r="R779" i="6"/>
  <c r="AF821" i="6"/>
  <c r="R795" i="6"/>
  <c r="AH821" i="6"/>
  <c r="AH745" i="6" s="1"/>
  <c r="J636" i="6"/>
  <c r="AS745" i="6"/>
  <c r="K807" i="6"/>
  <c r="J713" i="6"/>
  <c r="K713" i="6"/>
  <c r="K750" i="6"/>
  <c r="K777" i="6"/>
  <c r="R799" i="6"/>
  <c r="R804" i="6"/>
  <c r="J853" i="6"/>
  <c r="J880" i="6"/>
  <c r="J863" i="6"/>
  <c r="AG821" i="6"/>
  <c r="AG745" i="6" s="1"/>
  <c r="J807" i="6"/>
  <c r="J838" i="6"/>
  <c r="V847" i="6"/>
  <c r="AS847" i="6"/>
  <c r="J821" i="6"/>
  <c r="Q847" i="6"/>
  <c r="Y847" i="6"/>
  <c r="AQ847" i="6"/>
  <c r="AG847" i="6"/>
  <c r="AO887" i="6"/>
  <c r="R880" i="6"/>
  <c r="R847" i="6" s="1"/>
  <c r="L847" i="6"/>
  <c r="T847" i="6"/>
  <c r="K838" i="6"/>
  <c r="K880" i="6"/>
  <c r="M13" i="5"/>
  <c r="J402" i="5"/>
  <c r="AA67" i="5"/>
  <c r="L368" i="5"/>
  <c r="AA552" i="5"/>
  <c r="AK13" i="5"/>
  <c r="AA54" i="5"/>
  <c r="AK278" i="5"/>
  <c r="AH394" i="5"/>
  <c r="J520" i="5"/>
  <c r="AA539" i="5"/>
  <c r="AI538" i="5"/>
  <c r="J51" i="5"/>
  <c r="L77" i="5"/>
  <c r="L185" i="5"/>
  <c r="Z278" i="5"/>
  <c r="AN278" i="5"/>
  <c r="L520" i="5"/>
  <c r="J771" i="5"/>
  <c r="AI14" i="5"/>
  <c r="L67" i="5"/>
  <c r="AI214" i="5"/>
  <c r="AA278" i="5"/>
  <c r="J466" i="5"/>
  <c r="L538" i="5"/>
  <c r="R428" i="5"/>
  <c r="AH602" i="5"/>
  <c r="AL13" i="5"/>
  <c r="AT13" i="5"/>
  <c r="AA59" i="5"/>
  <c r="AI67" i="5"/>
  <c r="AH163" i="5"/>
  <c r="AH170" i="5"/>
  <c r="AI185" i="5"/>
  <c r="AH214" i="5"/>
  <c r="AH243" i="5"/>
  <c r="AH292" i="5"/>
  <c r="X278" i="5"/>
  <c r="J339" i="5"/>
  <c r="AH447" i="5"/>
  <c r="L737" i="5"/>
  <c r="AA638" i="5"/>
  <c r="AM278" i="5"/>
  <c r="AB278" i="5"/>
  <c r="Y278" i="5"/>
  <c r="U278" i="5"/>
  <c r="AH520" i="5"/>
  <c r="J676" i="5"/>
  <c r="AH14" i="5"/>
  <c r="AI203" i="5"/>
  <c r="R278" i="5"/>
  <c r="AV278" i="5"/>
  <c r="AH113" i="5"/>
  <c r="AI264" i="5"/>
  <c r="P13" i="5"/>
  <c r="J14" i="5"/>
  <c r="S13" i="5"/>
  <c r="AA14" i="5"/>
  <c r="AM13" i="5"/>
  <c r="AU13" i="5"/>
  <c r="AA63" i="5"/>
  <c r="AI163" i="5"/>
  <c r="J214" i="5"/>
  <c r="AI243" i="5"/>
  <c r="AW278" i="5"/>
  <c r="L292" i="5"/>
  <c r="V278" i="5"/>
  <c r="AH313" i="5"/>
  <c r="L339" i="5"/>
  <c r="L413" i="5"/>
  <c r="L480" i="5"/>
  <c r="AD428" i="5"/>
  <c r="AI113" i="5"/>
  <c r="AA99" i="5"/>
  <c r="Q278" i="5"/>
  <c r="AS278" i="5"/>
  <c r="J333" i="5"/>
  <c r="L333" i="5"/>
  <c r="N13" i="5"/>
  <c r="AA55" i="5"/>
  <c r="S278" i="5"/>
  <c r="AH279" i="5"/>
  <c r="L14" i="5"/>
  <c r="T13" i="5"/>
  <c r="AB13" i="5"/>
  <c r="AN13" i="5"/>
  <c r="AV13" i="5"/>
  <c r="AH99" i="5"/>
  <c r="J131" i="5"/>
  <c r="AH131" i="5"/>
  <c r="L243" i="5"/>
  <c r="O278" i="5"/>
  <c r="W278" i="5"/>
  <c r="L389" i="5"/>
  <c r="L402" i="5"/>
  <c r="L420" i="5"/>
  <c r="AH504" i="5"/>
  <c r="AI447" i="5"/>
  <c r="J556" i="5"/>
  <c r="AI556" i="5"/>
  <c r="L99" i="5"/>
  <c r="J145" i="5"/>
  <c r="AI170" i="5"/>
  <c r="L203" i="5"/>
  <c r="L279" i="5"/>
  <c r="L303" i="5"/>
  <c r="J328" i="5"/>
  <c r="J352" i="5"/>
  <c r="AH379" i="5"/>
  <c r="J408" i="5"/>
  <c r="AI408" i="5"/>
  <c r="S428" i="5"/>
  <c r="AM428" i="5"/>
  <c r="AU428" i="5"/>
  <c r="AO428" i="5"/>
  <c r="AW428" i="5"/>
  <c r="Y428" i="5"/>
  <c r="AH264" i="5"/>
  <c r="R861" i="5"/>
  <c r="L862" i="5"/>
  <c r="L145" i="5"/>
  <c r="L328" i="5"/>
  <c r="L347" i="5"/>
  <c r="L352" i="5"/>
  <c r="J360" i="5"/>
  <c r="J368" i="5"/>
  <c r="T428" i="5"/>
  <c r="AB428" i="5"/>
  <c r="AV428" i="5"/>
  <c r="O428" i="5"/>
  <c r="J447" i="5"/>
  <c r="AP428" i="5"/>
  <c r="AH480" i="5"/>
  <c r="J538" i="5"/>
  <c r="J303" i="5"/>
  <c r="AI829" i="5"/>
  <c r="AI131" i="5"/>
  <c r="J185" i="5"/>
  <c r="M278" i="5"/>
  <c r="L360" i="5"/>
  <c r="AH372" i="5"/>
  <c r="J389" i="5"/>
  <c r="AH420" i="5"/>
  <c r="M428" i="5"/>
  <c r="U428" i="5"/>
  <c r="AC428" i="5"/>
  <c r="AH429" i="5"/>
  <c r="X428" i="5"/>
  <c r="L695" i="5"/>
  <c r="L372" i="5"/>
  <c r="L466" i="5"/>
  <c r="N428" i="5"/>
  <c r="V428" i="5"/>
  <c r="AI480" i="5"/>
  <c r="AI577" i="5"/>
  <c r="AI394" i="5"/>
  <c r="AI420" i="5"/>
  <c r="AA547" i="5"/>
  <c r="J577" i="5"/>
  <c r="AI808" i="5"/>
  <c r="Z428" i="5"/>
  <c r="AH538" i="5"/>
  <c r="J695" i="5"/>
  <c r="L447" i="5"/>
  <c r="AI695" i="5"/>
  <c r="AK428" i="5"/>
  <c r="AS428" i="5"/>
  <c r="AI429" i="5"/>
  <c r="AH938" i="5"/>
  <c r="AL428" i="5"/>
  <c r="AT428" i="5"/>
  <c r="J480" i="5"/>
  <c r="J829" i="5"/>
  <c r="AH829" i="5"/>
  <c r="AI938" i="5"/>
  <c r="L602" i="5"/>
  <c r="AA646" i="5"/>
  <c r="L676" i="5"/>
  <c r="AH695" i="5"/>
  <c r="AA737" i="5"/>
  <c r="AH771" i="5"/>
  <c r="AH676" i="5"/>
  <c r="AH866" i="5"/>
  <c r="AI866" i="5"/>
  <c r="AH556" i="5"/>
  <c r="AH577" i="5"/>
  <c r="L649" i="5"/>
  <c r="AI676" i="5"/>
  <c r="J737" i="5"/>
  <c r="S966" i="5"/>
  <c r="AA966" i="5"/>
  <c r="AI737" i="5"/>
  <c r="AB861" i="5"/>
  <c r="AH710" i="5"/>
  <c r="J862" i="5"/>
  <c r="M861" i="5"/>
  <c r="AC861" i="5"/>
  <c r="AP861" i="5"/>
  <c r="J649" i="5"/>
  <c r="AI710" i="5"/>
  <c r="AH722" i="5"/>
  <c r="AH808" i="5"/>
  <c r="R966" i="5"/>
  <c r="Z966" i="5"/>
  <c r="S861" i="5"/>
  <c r="AA861" i="5"/>
  <c r="AK861" i="5"/>
  <c r="J972" i="5"/>
  <c r="AN966" i="5"/>
  <c r="AV966" i="5"/>
  <c r="L972" i="5"/>
  <c r="X861" i="5"/>
  <c r="AQ861" i="5"/>
  <c r="L829" i="5"/>
  <c r="J893" i="5"/>
  <c r="J957" i="5"/>
  <c r="AH957" i="5"/>
  <c r="O861" i="5"/>
  <c r="W861" i="5"/>
  <c r="L890" i="5"/>
  <c r="AI957" i="5"/>
  <c r="AI1000" i="5"/>
  <c r="AI893" i="5"/>
  <c r="AD966" i="5"/>
  <c r="AI967" i="5"/>
  <c r="L893" i="5"/>
  <c r="J967" i="5"/>
  <c r="AH967" i="5"/>
  <c r="Q966" i="5"/>
  <c r="AR966" i="5"/>
  <c r="L957" i="5"/>
  <c r="L977" i="5"/>
  <c r="AH983" i="5"/>
  <c r="AI983" i="5"/>
  <c r="L1000" i="5"/>
  <c r="L967" i="5"/>
  <c r="AH977" i="5"/>
  <c r="V78" i="4"/>
  <c r="V164" i="4"/>
  <c r="L165" i="4"/>
  <c r="K190" i="4"/>
  <c r="M186" i="4"/>
  <c r="K318" i="4"/>
  <c r="M334" i="4"/>
  <c r="K336" i="4"/>
  <c r="L381" i="4"/>
  <c r="V380" i="4"/>
  <c r="AX14" i="4"/>
  <c r="AT14" i="4"/>
  <c r="L17" i="4"/>
  <c r="L25" i="4"/>
  <c r="L33" i="4"/>
  <c r="L41" i="4"/>
  <c r="L49" i="4"/>
  <c r="AS68" i="4"/>
  <c r="L89" i="4"/>
  <c r="L90" i="4"/>
  <c r="U229" i="4"/>
  <c r="K230" i="4"/>
  <c r="K254" i="4"/>
  <c r="U244" i="4"/>
  <c r="AS321" i="4"/>
  <c r="AS421" i="4"/>
  <c r="L438" i="4"/>
  <c r="V430" i="4"/>
  <c r="L514" i="4"/>
  <c r="N505" i="4"/>
  <c r="M894" i="4"/>
  <c r="L901" i="4"/>
  <c r="N894" i="4"/>
  <c r="AS34" i="4"/>
  <c r="AS52" i="4"/>
  <c r="L55" i="4"/>
  <c r="M68" i="4"/>
  <c r="K69" i="4"/>
  <c r="AS78" i="4"/>
  <c r="U100" i="4"/>
  <c r="U114" i="4"/>
  <c r="K148" i="4"/>
  <c r="U146" i="4"/>
  <c r="M215" i="4"/>
  <c r="K216" i="4"/>
  <c r="V334" i="4"/>
  <c r="L335" i="4"/>
  <c r="L367" i="4"/>
  <c r="N361" i="4"/>
  <c r="AR279" i="4"/>
  <c r="AS417" i="4"/>
  <c r="AS467" i="4"/>
  <c r="K684" i="4"/>
  <c r="M677" i="4"/>
  <c r="W14" i="4"/>
  <c r="AV14" i="4"/>
  <c r="V132" i="4"/>
  <c r="L133" i="4"/>
  <c r="O14" i="4"/>
  <c r="X14" i="4"/>
  <c r="K316" i="4"/>
  <c r="M314" i="4"/>
  <c r="P14" i="4"/>
  <c r="U52" i="4"/>
  <c r="K83" i="4"/>
  <c r="N164" i="4"/>
  <c r="L167" i="4"/>
  <c r="N171" i="4"/>
  <c r="N186" i="4"/>
  <c r="L16" i="4"/>
  <c r="N15" i="4"/>
  <c r="N78" i="4"/>
  <c r="L79" i="4"/>
  <c r="M146" i="4"/>
  <c r="M34" i="4"/>
  <c r="K35" i="4"/>
  <c r="AS244" i="4"/>
  <c r="L365" i="4"/>
  <c r="V361" i="4"/>
  <c r="AV279" i="4"/>
  <c r="R14" i="4"/>
  <c r="AJ16" i="4"/>
  <c r="J17" i="4"/>
  <c r="U34" i="4"/>
  <c r="V52" i="4"/>
  <c r="K54" i="4"/>
  <c r="L81" i="4"/>
  <c r="L82" i="4"/>
  <c r="V204" i="4"/>
  <c r="L205" i="4"/>
  <c r="U204" i="4"/>
  <c r="K206" i="4"/>
  <c r="U395" i="4"/>
  <c r="K396" i="4"/>
  <c r="N34" i="4"/>
  <c r="L36" i="4"/>
  <c r="V114" i="4"/>
  <c r="AS265" i="4"/>
  <c r="AS280" i="4"/>
  <c r="S14" i="4"/>
  <c r="K16" i="4"/>
  <c r="K24" i="4"/>
  <c r="K32" i="4"/>
  <c r="V34" i="4"/>
  <c r="L35" i="4"/>
  <c r="K40" i="4"/>
  <c r="K48" i="4"/>
  <c r="L331" i="4"/>
  <c r="V329" i="4"/>
  <c r="V395" i="4"/>
  <c r="L396" i="4"/>
  <c r="M164" i="4"/>
  <c r="K281" i="4"/>
  <c r="M280" i="4"/>
  <c r="AS361" i="4"/>
  <c r="N421" i="4"/>
  <c r="L422" i="4"/>
  <c r="M430" i="4"/>
  <c r="K431" i="4"/>
  <c r="K137" i="4"/>
  <c r="K138" i="4"/>
  <c r="K145" i="4"/>
  <c r="K153" i="4"/>
  <c r="K154" i="4"/>
  <c r="AS164" i="4"/>
  <c r="L220" i="4"/>
  <c r="K242" i="4"/>
  <c r="M244" i="4"/>
  <c r="L283" i="4"/>
  <c r="L285" i="4"/>
  <c r="AX279" i="4"/>
  <c r="L297" i="4"/>
  <c r="N329" i="4"/>
  <c r="L414" i="4"/>
  <c r="N481" i="4"/>
  <c r="AO429" i="4"/>
  <c r="R429" i="4"/>
  <c r="L541" i="4"/>
  <c r="N539" i="4"/>
  <c r="V100" i="4"/>
  <c r="AS114" i="4"/>
  <c r="AS132" i="4"/>
  <c r="M132" i="4"/>
  <c r="N132" i="4"/>
  <c r="N146" i="4"/>
  <c r="N244" i="4"/>
  <c r="L245" i="4"/>
  <c r="AP279" i="4"/>
  <c r="V318" i="4"/>
  <c r="L319" i="4"/>
  <c r="K322" i="4"/>
  <c r="N229" i="4"/>
  <c r="L273" i="4"/>
  <c r="N265" i="4"/>
  <c r="P279" i="4"/>
  <c r="AS403" i="4"/>
  <c r="K410" i="4"/>
  <c r="M409" i="4"/>
  <c r="L101" i="4"/>
  <c r="AS100" i="4"/>
  <c r="M100" i="4"/>
  <c r="N100" i="4"/>
  <c r="L106" i="4"/>
  <c r="K107" i="4"/>
  <c r="K115" i="4"/>
  <c r="L122" i="4"/>
  <c r="K123" i="4"/>
  <c r="L130" i="4"/>
  <c r="K131" i="4"/>
  <c r="L172" i="4"/>
  <c r="K179" i="4"/>
  <c r="K187" i="4"/>
  <c r="U195" i="4"/>
  <c r="M195" i="4"/>
  <c r="K200" i="4"/>
  <c r="V244" i="4"/>
  <c r="L251" i="4"/>
  <c r="L253" i="4"/>
  <c r="AY279" i="4"/>
  <c r="AZ279" i="4"/>
  <c r="L295" i="4"/>
  <c r="K330" i="4"/>
  <c r="K332" i="4"/>
  <c r="M329" i="4"/>
  <c r="K344" i="4"/>
  <c r="M340" i="4"/>
  <c r="K349" i="4"/>
  <c r="K348" i="4" s="1"/>
  <c r="M348" i="4"/>
  <c r="AS373" i="4"/>
  <c r="L405" i="4"/>
  <c r="V539" i="4"/>
  <c r="L540" i="4"/>
  <c r="Q279" i="4"/>
  <c r="Z279" i="4"/>
  <c r="N304" i="4"/>
  <c r="L305" i="4"/>
  <c r="K81" i="4"/>
  <c r="K82" i="4"/>
  <c r="K89" i="4"/>
  <c r="K90" i="4"/>
  <c r="K97" i="4"/>
  <c r="K98" i="4"/>
  <c r="L107" i="4"/>
  <c r="L115" i="4"/>
  <c r="L123" i="4"/>
  <c r="L131" i="4"/>
  <c r="U132" i="4"/>
  <c r="U164" i="4"/>
  <c r="U171" i="4"/>
  <c r="M171" i="4"/>
  <c r="L179" i="4"/>
  <c r="L187" i="4"/>
  <c r="K194" i="4"/>
  <c r="AS195" i="4"/>
  <c r="V265" i="4"/>
  <c r="R279" i="4"/>
  <c r="AT279" i="4"/>
  <c r="K302" i="4"/>
  <c r="U300" i="4"/>
  <c r="N314" i="4"/>
  <c r="L332" i="4"/>
  <c r="L329" i="4" s="1"/>
  <c r="N334" i="4"/>
  <c r="M353" i="4"/>
  <c r="L382" i="4"/>
  <c r="N380" i="4"/>
  <c r="L398" i="4"/>
  <c r="N395" i="4"/>
  <c r="AP429" i="4"/>
  <c r="AS481" i="4"/>
  <c r="K583" i="4"/>
  <c r="U578" i="4"/>
  <c r="AS229" i="4"/>
  <c r="AK279" i="4"/>
  <c r="N280" i="4"/>
  <c r="N340" i="4"/>
  <c r="L341" i="4"/>
  <c r="N348" i="4"/>
  <c r="K362" i="4"/>
  <c r="M361" i="4"/>
  <c r="K392" i="4"/>
  <c r="M390" i="4"/>
  <c r="V448" i="4"/>
  <c r="L456" i="4"/>
  <c r="U481" i="4"/>
  <c r="K201" i="4"/>
  <c r="L268" i="4"/>
  <c r="L276" i="4"/>
  <c r="W279" i="4"/>
  <c r="AM279" i="4"/>
  <c r="V280" i="4"/>
  <c r="AL279" i="4"/>
  <c r="U293" i="4"/>
  <c r="N300" i="4"/>
  <c r="L301" i="4"/>
  <c r="L309" i="4"/>
  <c r="L325" i="4"/>
  <c r="U334" i="4"/>
  <c r="K339" i="4"/>
  <c r="V340" i="4"/>
  <c r="V348" i="4"/>
  <c r="U361" i="4"/>
  <c r="K370" i="4"/>
  <c r="M369" i="4"/>
  <c r="AS395" i="4"/>
  <c r="K419" i="4"/>
  <c r="U417" i="4"/>
  <c r="AX429" i="4"/>
  <c r="AS448" i="4"/>
  <c r="L559" i="4"/>
  <c r="N557" i="4"/>
  <c r="L213" i="4"/>
  <c r="N215" i="4"/>
  <c r="M229" i="4"/>
  <c r="K251" i="4"/>
  <c r="K252" i="4"/>
  <c r="K259" i="4"/>
  <c r="K260" i="4"/>
  <c r="L269" i="4"/>
  <c r="L277" i="4"/>
  <c r="O279" i="4"/>
  <c r="K283" i="4"/>
  <c r="K284" i="4"/>
  <c r="K291" i="4"/>
  <c r="K292" i="4"/>
  <c r="AS318" i="4"/>
  <c r="AS334" i="4"/>
  <c r="AS348" i="4"/>
  <c r="L379" i="4"/>
  <c r="M448" i="4"/>
  <c r="AS215" i="4"/>
  <c r="L252" i="4"/>
  <c r="L260" i="4"/>
  <c r="Y279" i="4"/>
  <c r="AO279" i="4"/>
  <c r="AW279" i="4"/>
  <c r="L284" i="4"/>
  <c r="L292" i="4"/>
  <c r="K299" i="4"/>
  <c r="V300" i="4"/>
  <c r="K354" i="4"/>
  <c r="U369" i="4"/>
  <c r="AS380" i="4"/>
  <c r="L388" i="4"/>
  <c r="L401" i="4"/>
  <c r="K402" i="4"/>
  <c r="T429" i="4"/>
  <c r="AL429" i="4"/>
  <c r="AU429" i="4"/>
  <c r="V467" i="4"/>
  <c r="L468" i="4"/>
  <c r="AZ429" i="4"/>
  <c r="AS369" i="4"/>
  <c r="M373" i="4"/>
  <c r="M380" i="4"/>
  <c r="K381" i="4"/>
  <c r="N403" i="4"/>
  <c r="V414" i="4"/>
  <c r="O429" i="4"/>
  <c r="X429" i="4"/>
  <c r="L432" i="4"/>
  <c r="N430" i="4"/>
  <c r="L560" i="4"/>
  <c r="V557" i="4"/>
  <c r="K604" i="4"/>
  <c r="M603" i="4"/>
  <c r="L358" i="4"/>
  <c r="U403" i="4"/>
  <c r="K416" i="4"/>
  <c r="K424" i="4"/>
  <c r="P429" i="4"/>
  <c r="AY429" i="4"/>
  <c r="AS430" i="4"/>
  <c r="K437" i="4"/>
  <c r="K450" i="4"/>
  <c r="K474" i="4"/>
  <c r="K493" i="4"/>
  <c r="U505" i="4"/>
  <c r="L605" i="4"/>
  <c r="N603" i="4"/>
  <c r="M650" i="4"/>
  <c r="K652" i="4"/>
  <c r="AS772" i="4"/>
  <c r="AU279" i="4"/>
  <c r="L363" i="4"/>
  <c r="K365" i="4"/>
  <c r="N373" i="4"/>
  <c r="L374" i="4"/>
  <c r="U380" i="4"/>
  <c r="N417" i="4"/>
  <c r="L425" i="4"/>
  <c r="K426" i="4"/>
  <c r="AQ429" i="4"/>
  <c r="M481" i="4"/>
  <c r="U738" i="4"/>
  <c r="K739" i="4"/>
  <c r="K357" i="4"/>
  <c r="V373" i="4"/>
  <c r="M395" i="4"/>
  <c r="M403" i="4"/>
  <c r="K405" i="4"/>
  <c r="L419" i="4"/>
  <c r="M421" i="4"/>
  <c r="S429" i="4"/>
  <c r="AT429" i="4"/>
  <c r="K442" i="4"/>
  <c r="N448" i="4"/>
  <c r="V505" i="4"/>
  <c r="K520" i="4"/>
  <c r="K484" i="4"/>
  <c r="K558" i="4"/>
  <c r="N578" i="4"/>
  <c r="V603" i="4"/>
  <c r="N650" i="4"/>
  <c r="K495" i="4"/>
  <c r="K519" i="4"/>
  <c r="U521" i="4"/>
  <c r="AS521" i="4"/>
  <c r="M557" i="4"/>
  <c r="K610" i="4"/>
  <c r="N677" i="4"/>
  <c r="L678" i="4"/>
  <c r="U430" i="4"/>
  <c r="L453" i="4"/>
  <c r="L461" i="4"/>
  <c r="L469" i="4"/>
  <c r="L477" i="4"/>
  <c r="L503" i="4"/>
  <c r="M505" i="4"/>
  <c r="K516" i="4"/>
  <c r="M539" i="4"/>
  <c r="AS635" i="4"/>
  <c r="L483" i="4"/>
  <c r="L485" i="4"/>
  <c r="K487" i="4"/>
  <c r="L491" i="4"/>
  <c r="L509" i="4"/>
  <c r="L513" i="4"/>
  <c r="K524" i="4"/>
  <c r="L549" i="4"/>
  <c r="K566" i="4"/>
  <c r="AS578" i="4"/>
  <c r="K618" i="4"/>
  <c r="L718" i="4"/>
  <c r="N711" i="4"/>
  <c r="N521" i="4"/>
  <c r="L522" i="4"/>
  <c r="K542" i="4"/>
  <c r="K550" i="4"/>
  <c r="U603" i="4"/>
  <c r="L619" i="4"/>
  <c r="V696" i="4"/>
  <c r="L705" i="4"/>
  <c r="N772" i="4"/>
  <c r="L498" i="4"/>
  <c r="V521" i="4"/>
  <c r="AS539" i="4"/>
  <c r="L583" i="4"/>
  <c r="L591" i="4"/>
  <c r="M635" i="4"/>
  <c r="V738" i="4"/>
  <c r="L743" i="4"/>
  <c r="L543" i="4"/>
  <c r="L551" i="4"/>
  <c r="AS603" i="4"/>
  <c r="K613" i="4"/>
  <c r="L679" i="4"/>
  <c r="V677" i="4"/>
  <c r="AS696" i="4"/>
  <c r="U723" i="4"/>
  <c r="K724" i="4"/>
  <c r="AS738" i="4"/>
  <c r="U539" i="4"/>
  <c r="K580" i="4"/>
  <c r="K588" i="4"/>
  <c r="K596" i="4"/>
  <c r="K626" i="4"/>
  <c r="U635" i="4"/>
  <c r="K636" i="4"/>
  <c r="L640" i="4"/>
  <c r="L651" i="4"/>
  <c r="AS650" i="4"/>
  <c r="U650" i="4"/>
  <c r="U711" i="4"/>
  <c r="L720" i="4"/>
  <c r="L764" i="4"/>
  <c r="L777" i="4"/>
  <c r="L693" i="4"/>
  <c r="N723" i="4"/>
  <c r="K741" i="4"/>
  <c r="M738" i="4"/>
  <c r="K811" i="4"/>
  <c r="U809" i="4"/>
  <c r="K679" i="4"/>
  <c r="K687" i="4"/>
  <c r="L699" i="4"/>
  <c r="N696" i="4"/>
  <c r="L637" i="4"/>
  <c r="K639" i="4"/>
  <c r="L680" i="4"/>
  <c r="K681" i="4"/>
  <c r="L688" i="4"/>
  <c r="N738" i="4"/>
  <c r="L740" i="4"/>
  <c r="L837" i="4"/>
  <c r="N830" i="4"/>
  <c r="K838" i="4"/>
  <c r="M830" i="4"/>
  <c r="N939" i="4"/>
  <c r="L940" i="4"/>
  <c r="L695" i="4"/>
  <c r="K749" i="4"/>
  <c r="M772" i="4"/>
  <c r="U772" i="4"/>
  <c r="V809" i="4"/>
  <c r="M696" i="4"/>
  <c r="K697" i="4"/>
  <c r="AL862" i="4"/>
  <c r="AU862" i="4"/>
  <c r="AV862" i="4"/>
  <c r="AS723" i="4"/>
  <c r="U696" i="4"/>
  <c r="M711" i="4"/>
  <c r="K713" i="4"/>
  <c r="K711" i="4" s="1"/>
  <c r="K718" i="4"/>
  <c r="M723" i="4"/>
  <c r="K747" i="4"/>
  <c r="K787" i="4"/>
  <c r="L757" i="4"/>
  <c r="K770" i="4"/>
  <c r="L793" i="4"/>
  <c r="L806" i="4"/>
  <c r="AX862" i="4"/>
  <c r="K813" i="4"/>
  <c r="L860" i="4"/>
  <c r="K800" i="4"/>
  <c r="L823" i="4"/>
  <c r="K824" i="4"/>
  <c r="M867" i="4"/>
  <c r="AS830" i="4"/>
  <c r="AK862" i="4"/>
  <c r="AQ862" i="4"/>
  <c r="M924" i="4"/>
  <c r="L780" i="4"/>
  <c r="L788" i="4"/>
  <c r="L856" i="4"/>
  <c r="V867" i="4"/>
  <c r="L868" i="4"/>
  <c r="L814" i="4"/>
  <c r="O862" i="4"/>
  <c r="N809" i="4"/>
  <c r="L810" i="4"/>
  <c r="M809" i="4"/>
  <c r="K812" i="4"/>
  <c r="L815" i="4"/>
  <c r="K822" i="4"/>
  <c r="L825" i="4"/>
  <c r="AO862" i="4"/>
  <c r="K892" i="4"/>
  <c r="K891" i="4" s="1"/>
  <c r="M891" i="4"/>
  <c r="AS939" i="4"/>
  <c r="AS984" i="4"/>
  <c r="L801" i="4"/>
  <c r="K808" i="4"/>
  <c r="K816" i="4"/>
  <c r="L822" i="4"/>
  <c r="Y862" i="4"/>
  <c r="AY862" i="4"/>
  <c r="AS867" i="4"/>
  <c r="N891" i="4"/>
  <c r="L892" i="4"/>
  <c r="L891" i="4" s="1"/>
  <c r="W967" i="4"/>
  <c r="K987" i="4"/>
  <c r="M984" i="4"/>
  <c r="U939" i="4"/>
  <c r="S862" i="4"/>
  <c r="N867" i="4"/>
  <c r="L879" i="4"/>
  <c r="K880" i="4"/>
  <c r="L887" i="4"/>
  <c r="K888" i="4"/>
  <c r="L900" i="4"/>
  <c r="L906" i="4"/>
  <c r="L933" i="4"/>
  <c r="K947" i="4"/>
  <c r="M939" i="4"/>
  <c r="V968" i="4"/>
  <c r="K989" i="4"/>
  <c r="L831" i="4"/>
  <c r="L833" i="4"/>
  <c r="L839" i="4"/>
  <c r="L841" i="4"/>
  <c r="L847" i="4"/>
  <c r="L849" i="4"/>
  <c r="L855" i="4"/>
  <c r="L857" i="4"/>
  <c r="K870" i="4"/>
  <c r="L880" i="4"/>
  <c r="L888" i="4"/>
  <c r="K895" i="4"/>
  <c r="AS958" i="4"/>
  <c r="AV967" i="4"/>
  <c r="AQ967" i="4"/>
  <c r="L989" i="4"/>
  <c r="N984" i="4"/>
  <c r="L990" i="4"/>
  <c r="AS1001" i="4"/>
  <c r="K832" i="4"/>
  <c r="K840" i="4"/>
  <c r="K848" i="4"/>
  <c r="K856" i="4"/>
  <c r="L871" i="4"/>
  <c r="L873" i="4"/>
  <c r="L881" i="4"/>
  <c r="L896" i="4"/>
  <c r="K902" i="4"/>
  <c r="L903" i="4"/>
  <c r="K916" i="4"/>
  <c r="L923" i="4"/>
  <c r="K925" i="4"/>
  <c r="U924" i="4"/>
  <c r="AS924" i="4"/>
  <c r="L942" i="4"/>
  <c r="K943" i="4"/>
  <c r="L950" i="4"/>
  <c r="N958" i="4"/>
  <c r="M958" i="4"/>
  <c r="K959" i="4"/>
  <c r="AX967" i="4"/>
  <c r="N978" i="4"/>
  <c r="K1005" i="4"/>
  <c r="K1001" i="4" s="1"/>
  <c r="L912" i="4"/>
  <c r="K919" i="4"/>
  <c r="V939" i="4"/>
  <c r="L944" i="4"/>
  <c r="Q967" i="4"/>
  <c r="L1005" i="4"/>
  <c r="N1001" i="4"/>
  <c r="L917" i="4"/>
  <c r="K932" i="4"/>
  <c r="U958" i="4"/>
  <c r="M968" i="4"/>
  <c r="AS973" i="4"/>
  <c r="V978" i="4"/>
  <c r="L979" i="4"/>
  <c r="K1007" i="4"/>
  <c r="K940" i="4"/>
  <c r="K939" i="4" s="1"/>
  <c r="L952" i="4"/>
  <c r="U968" i="4"/>
  <c r="AT967" i="4"/>
  <c r="O967" i="4"/>
  <c r="K991" i="4"/>
  <c r="L998" i="4"/>
  <c r="U1001" i="4"/>
  <c r="L920" i="4"/>
  <c r="K941" i="4"/>
  <c r="V958" i="4"/>
  <c r="N973" i="4"/>
  <c r="L974" i="4"/>
  <c r="L973" i="4" s="1"/>
  <c r="U978" i="4"/>
  <c r="L992" i="4"/>
  <c r="AW967" i="4"/>
  <c r="L941" i="4"/>
  <c r="U973" i="4"/>
  <c r="K975" i="4"/>
  <c r="M973" i="4"/>
  <c r="M978" i="4"/>
  <c r="L1000" i="4"/>
  <c r="AU967" i="4"/>
  <c r="S967" i="4"/>
  <c r="U984" i="4"/>
  <c r="L960" i="4"/>
  <c r="R967" i="4"/>
  <c r="Z967" i="4"/>
  <c r="I18" i="7" l="1"/>
  <c r="G18" i="7"/>
  <c r="D13" i="10"/>
  <c r="X13" i="6"/>
  <c r="AN13" i="6"/>
  <c r="J847" i="6"/>
  <c r="N13" i="6"/>
  <c r="AO13" i="6"/>
  <c r="P13" i="6"/>
  <c r="M13" i="6"/>
  <c r="AK13" i="6"/>
  <c r="AY13" i="6"/>
  <c r="AV13" i="6"/>
  <c r="AQ13" i="6"/>
  <c r="AT13" i="6"/>
  <c r="Q13" i="6"/>
  <c r="K14" i="6"/>
  <c r="J745" i="6"/>
  <c r="AW13" i="6"/>
  <c r="AL13" i="6"/>
  <c r="O13" i="6"/>
  <c r="AI13" i="6"/>
  <c r="AS12" i="5"/>
  <c r="AQ12" i="5"/>
  <c r="AI966" i="5"/>
  <c r="AO12" i="5"/>
  <c r="X12" i="5"/>
  <c r="AK12" i="5"/>
  <c r="J966" i="5"/>
  <c r="W12" i="5"/>
  <c r="AP12" i="5"/>
  <c r="O12" i="5"/>
  <c r="V12" i="5"/>
  <c r="Q12" i="5"/>
  <c r="L278" i="5"/>
  <c r="AC12" i="5"/>
  <c r="AH278" i="5"/>
  <c r="S12" i="5"/>
  <c r="R12" i="5"/>
  <c r="AI861" i="5"/>
  <c r="AD12" i="5"/>
  <c r="J13" i="5"/>
  <c r="Y12" i="5"/>
  <c r="AI278" i="5"/>
  <c r="AH861" i="5"/>
  <c r="AV12" i="5"/>
  <c r="P12" i="5"/>
  <c r="Z12" i="5"/>
  <c r="AJ12" i="5"/>
  <c r="L966" i="5"/>
  <c r="AW12" i="5"/>
  <c r="AR12" i="5"/>
  <c r="U12" i="5"/>
  <c r="K968" i="4"/>
  <c r="L711" i="4"/>
  <c r="L340" i="4"/>
  <c r="L195" i="4"/>
  <c r="L863" i="4"/>
  <c r="Q13" i="4"/>
  <c r="L395" i="4"/>
  <c r="L52" i="4"/>
  <c r="K414" i="4"/>
  <c r="AR13" i="4"/>
  <c r="M862" i="4"/>
  <c r="L723" i="4"/>
  <c r="K340" i="4"/>
  <c r="AK13" i="4"/>
  <c r="L68" i="4"/>
  <c r="V862" i="4"/>
  <c r="L978" i="4"/>
  <c r="L650" i="4"/>
  <c r="L204" i="4"/>
  <c r="K578" i="4"/>
  <c r="AS862" i="4"/>
  <c r="N862" i="4"/>
  <c r="L738" i="4"/>
  <c r="L481" i="4"/>
  <c r="T13" i="4"/>
  <c r="K772" i="4"/>
  <c r="L348" i="4"/>
  <c r="K958" i="4"/>
  <c r="K978" i="4"/>
  <c r="Y13" i="4"/>
  <c r="L229" i="4"/>
  <c r="L578" i="4"/>
  <c r="U279" i="4"/>
  <c r="AM13" i="4"/>
  <c r="K403" i="4"/>
  <c r="K132" i="4"/>
  <c r="K314" i="4"/>
  <c r="K164" i="4"/>
  <c r="AS967" i="4"/>
  <c r="M14" i="4"/>
  <c r="L215" i="4"/>
  <c r="K984" i="4"/>
  <c r="K293" i="4"/>
  <c r="U14" i="4"/>
  <c r="N967" i="4"/>
  <c r="K521" i="4"/>
  <c r="K417" i="4"/>
  <c r="K373" i="4"/>
  <c r="AL13" i="4"/>
  <c r="L146" i="4"/>
  <c r="AZ13" i="4"/>
  <c r="L403" i="4"/>
  <c r="AO68" i="4"/>
  <c r="AO14" i="4" s="1"/>
  <c r="L369" i="4"/>
  <c r="K304" i="4"/>
  <c r="L409" i="4"/>
  <c r="K830" i="4"/>
  <c r="AQ13" i="4"/>
  <c r="AP13" i="4"/>
  <c r="L635" i="4"/>
  <c r="AN13" i="4"/>
  <c r="K723" i="4"/>
  <c r="L467" i="4"/>
  <c r="K265" i="4"/>
  <c r="K539" i="4"/>
  <c r="K867" i="4"/>
  <c r="K696" i="4"/>
  <c r="Z13" i="4"/>
  <c r="AY13" i="4"/>
  <c r="K15" i="4"/>
  <c r="L984" i="4"/>
  <c r="L958" i="4"/>
  <c r="U862" i="4"/>
  <c r="K677" i="4"/>
  <c r="K635" i="4"/>
  <c r="K321" i="4"/>
  <c r="AS14" i="4"/>
  <c r="AF14" i="6"/>
  <c r="AE13" i="6"/>
  <c r="F22" i="7"/>
  <c r="AF21" i="7"/>
  <c r="AF745" i="6"/>
  <c r="AJ13" i="6"/>
  <c r="J14" i="6"/>
  <c r="AH13" i="6"/>
  <c r="AS13" i="6"/>
  <c r="T330" i="6"/>
  <c r="U13" i="6"/>
  <c r="AG13" i="6"/>
  <c r="K249" i="6"/>
  <c r="AD17" i="6"/>
  <c r="I18" i="6"/>
  <c r="AX13" i="6"/>
  <c r="R273" i="6"/>
  <c r="K745" i="6"/>
  <c r="R777" i="6"/>
  <c r="L13" i="6"/>
  <c r="K847" i="6"/>
  <c r="J397" i="6"/>
  <c r="J249" i="6"/>
  <c r="K397" i="6"/>
  <c r="V13" i="6"/>
  <c r="Y13" i="6"/>
  <c r="AP13" i="6"/>
  <c r="AH13" i="5"/>
  <c r="AI13" i="5"/>
  <c r="AH966" i="5"/>
  <c r="AI428" i="5"/>
  <c r="AH428" i="5"/>
  <c r="AB12" i="5"/>
  <c r="AA634" i="5"/>
  <c r="M12" i="5"/>
  <c r="J278" i="5"/>
  <c r="T12" i="5"/>
  <c r="N12" i="5"/>
  <c r="AU12" i="5"/>
  <c r="AT12" i="5"/>
  <c r="AA538" i="5"/>
  <c r="AA51" i="5"/>
  <c r="L861" i="5"/>
  <c r="J861" i="5"/>
  <c r="L13" i="5"/>
  <c r="AM12" i="5"/>
  <c r="AL12" i="5"/>
  <c r="J428" i="5"/>
  <c r="L428" i="5"/>
  <c r="AN12" i="5"/>
  <c r="K244" i="4"/>
  <c r="K421" i="4"/>
  <c r="L300" i="4"/>
  <c r="L417" i="4"/>
  <c r="AS279" i="4"/>
  <c r="L696" i="4"/>
  <c r="K650" i="4"/>
  <c r="K448" i="4"/>
  <c r="K481" i="4"/>
  <c r="K353" i="4"/>
  <c r="L293" i="4"/>
  <c r="L171" i="4"/>
  <c r="L34" i="4"/>
  <c r="N14" i="4"/>
  <c r="K973" i="4"/>
  <c r="L772" i="4"/>
  <c r="L373" i="4"/>
  <c r="K380" i="4"/>
  <c r="L557" i="4"/>
  <c r="L304" i="4"/>
  <c r="L244" i="4"/>
  <c r="V14" i="4"/>
  <c r="K52" i="4"/>
  <c r="L15" i="4"/>
  <c r="L353" i="4"/>
  <c r="W13" i="4"/>
  <c r="K215" i="4"/>
  <c r="AT13" i="4"/>
  <c r="L334" i="4"/>
  <c r="L924" i="4"/>
  <c r="L448" i="4"/>
  <c r="K430" i="4"/>
  <c r="L280" i="4"/>
  <c r="U967" i="4"/>
  <c r="L894" i="4"/>
  <c r="L265" i="4"/>
  <c r="L421" i="4"/>
  <c r="M967" i="4"/>
  <c r="L1001" i="4"/>
  <c r="V967" i="4"/>
  <c r="K809" i="4"/>
  <c r="L505" i="4"/>
  <c r="L677" i="4"/>
  <c r="K738" i="4"/>
  <c r="N429" i="4"/>
  <c r="L186" i="4"/>
  <c r="K467" i="4"/>
  <c r="K329" i="4"/>
  <c r="K34" i="4"/>
  <c r="L321" i="4"/>
  <c r="X13" i="4"/>
  <c r="K68" i="4"/>
  <c r="K229" i="4"/>
  <c r="AU13" i="4"/>
  <c r="L132" i="4"/>
  <c r="L867" i="4"/>
  <c r="K603" i="4"/>
  <c r="L361" i="4"/>
  <c r="L939" i="4"/>
  <c r="U429" i="4"/>
  <c r="K146" i="4"/>
  <c r="M279" i="4"/>
  <c r="N279" i="4"/>
  <c r="K280" i="4"/>
  <c r="AV13" i="4"/>
  <c r="K334" i="4"/>
  <c r="K894" i="4"/>
  <c r="K557" i="4"/>
  <c r="L603" i="4"/>
  <c r="L430" i="4"/>
  <c r="K361" i="4"/>
  <c r="K186" i="4"/>
  <c r="K114" i="4"/>
  <c r="K195" i="4"/>
  <c r="O13" i="4"/>
  <c r="V429" i="4"/>
  <c r="L164" i="4"/>
  <c r="K390" i="4"/>
  <c r="K409" i="4"/>
  <c r="S13" i="4"/>
  <c r="K78" i="4"/>
  <c r="L380" i="4"/>
  <c r="M429" i="4"/>
  <c r="AS429" i="4"/>
  <c r="V279" i="4"/>
  <c r="J18" i="4"/>
  <c r="AJ17" i="4"/>
  <c r="K924" i="4"/>
  <c r="L830" i="4"/>
  <c r="L809" i="4"/>
  <c r="L521" i="4"/>
  <c r="K505" i="4"/>
  <c r="K300" i="4"/>
  <c r="K369" i="4"/>
  <c r="L114" i="4"/>
  <c r="L539" i="4"/>
  <c r="L100" i="4"/>
  <c r="L318" i="4"/>
  <c r="K171" i="4"/>
  <c r="K395" i="4"/>
  <c r="K204" i="4"/>
  <c r="R13" i="4"/>
  <c r="L78" i="4"/>
  <c r="P13" i="4"/>
  <c r="K100" i="4"/>
  <c r="AW13" i="4"/>
  <c r="AX13" i="4"/>
  <c r="J13" i="6" l="1"/>
  <c r="K13" i="6"/>
  <c r="AI12" i="5"/>
  <c r="J12" i="5"/>
  <c r="L967" i="4"/>
  <c r="K967" i="4"/>
  <c r="AS13" i="4"/>
  <c r="M13" i="4"/>
  <c r="L429" i="4"/>
  <c r="U13" i="4"/>
  <c r="L862" i="4"/>
  <c r="AF13" i="6"/>
  <c r="F23" i="7"/>
  <c r="AF22" i="7"/>
  <c r="R249" i="6"/>
  <c r="R745" i="6"/>
  <c r="T249" i="6"/>
  <c r="T13" i="6" s="1"/>
  <c r="AD18" i="6"/>
  <c r="I19" i="6"/>
  <c r="AA428" i="5"/>
  <c r="AH12" i="5"/>
  <c r="L12" i="5"/>
  <c r="AA13" i="5"/>
  <c r="N13" i="4"/>
  <c r="K279" i="4"/>
  <c r="AO13" i="4"/>
  <c r="V13" i="4"/>
  <c r="L279" i="4"/>
  <c r="K14" i="4"/>
  <c r="K429" i="4"/>
  <c r="L14" i="4"/>
  <c r="AJ18" i="4"/>
  <c r="J19" i="4"/>
  <c r="K862" i="4"/>
  <c r="L13" i="4" l="1"/>
  <c r="F24" i="7"/>
  <c r="AF23" i="7"/>
  <c r="R13" i="6"/>
  <c r="AD19" i="6"/>
  <c r="I20" i="6"/>
  <c r="AA12" i="5"/>
  <c r="K13" i="4"/>
  <c r="AJ19" i="4"/>
  <c r="J20" i="4"/>
  <c r="F25" i="7" l="1"/>
  <c r="AF24" i="7"/>
  <c r="I21" i="6"/>
  <c r="AD20" i="6"/>
  <c r="AJ20" i="4"/>
  <c r="J21" i="4"/>
  <c r="F26" i="7" l="1"/>
  <c r="AF25" i="7"/>
  <c r="AD21" i="6"/>
  <c r="I22" i="6"/>
  <c r="J22" i="4"/>
  <c r="AJ21" i="4"/>
  <c r="F27" i="7" l="1"/>
  <c r="AF26" i="7"/>
  <c r="I23" i="6"/>
  <c r="AD22" i="6"/>
  <c r="J23" i="4"/>
  <c r="AJ22" i="4"/>
  <c r="AF27" i="7" l="1"/>
  <c r="F28" i="7"/>
  <c r="AD23" i="6"/>
  <c r="I24" i="6"/>
  <c r="AJ23" i="4"/>
  <c r="J24" i="4"/>
  <c r="AF28" i="7" l="1"/>
  <c r="F29" i="7"/>
  <c r="AD24" i="6"/>
  <c r="I25" i="6"/>
  <c r="AJ24" i="4"/>
  <c r="J25" i="4"/>
  <c r="AF29" i="7" l="1"/>
  <c r="F30" i="7"/>
  <c r="AD25" i="6"/>
  <c r="I26" i="6"/>
  <c r="J26" i="4"/>
  <c r="AJ25" i="4"/>
  <c r="F31" i="7" l="1"/>
  <c r="AF30" i="7"/>
  <c r="I27" i="6"/>
  <c r="AD26" i="6"/>
  <c r="AJ26" i="4"/>
  <c r="J27" i="4"/>
  <c r="F32" i="7" l="1"/>
  <c r="AF31" i="7"/>
  <c r="AD27" i="6"/>
  <c r="I28" i="6"/>
  <c r="AJ27" i="4"/>
  <c r="J28" i="4"/>
  <c r="F33" i="7" l="1"/>
  <c r="AF32" i="7"/>
  <c r="I29" i="6"/>
  <c r="AD28" i="6"/>
  <c r="AJ28" i="4"/>
  <c r="J29" i="4"/>
  <c r="F34" i="7" l="1"/>
  <c r="AF33" i="7"/>
  <c r="AD29" i="6"/>
  <c r="I30" i="6"/>
  <c r="J30" i="4"/>
  <c r="AJ29" i="4"/>
  <c r="AF34" i="7" l="1"/>
  <c r="F35" i="7"/>
  <c r="I31" i="6"/>
  <c r="AD30" i="6"/>
  <c r="J31" i="4"/>
  <c r="AJ30" i="4"/>
  <c r="AF35" i="7" l="1"/>
  <c r="F36" i="7"/>
  <c r="AD31" i="6"/>
  <c r="I32" i="6"/>
  <c r="AJ31" i="4"/>
  <c r="J32" i="4"/>
  <c r="AF36" i="7" l="1"/>
  <c r="F37" i="7"/>
  <c r="I33" i="6"/>
  <c r="AD32" i="6"/>
  <c r="AJ32" i="4"/>
  <c r="J33" i="4"/>
  <c r="F38" i="7" l="1"/>
  <c r="AF37" i="7"/>
  <c r="AD33" i="6"/>
  <c r="I34" i="6"/>
  <c r="J34" i="4"/>
  <c r="AJ33" i="4"/>
  <c r="F39" i="7" l="1"/>
  <c r="AF38" i="7"/>
  <c r="I35" i="6"/>
  <c r="AD34" i="6"/>
  <c r="J35" i="4"/>
  <c r="AJ34" i="4"/>
  <c r="AF39" i="7" l="1"/>
  <c r="F40" i="7"/>
  <c r="AD35" i="6"/>
  <c r="I36" i="6"/>
  <c r="AJ35" i="4"/>
  <c r="J36" i="4"/>
  <c r="F41" i="7" l="1"/>
  <c r="AF40" i="7"/>
  <c r="I37" i="6"/>
  <c r="AD36" i="6"/>
  <c r="AJ36" i="4"/>
  <c r="J37" i="4"/>
  <c r="F42" i="7" l="1"/>
  <c r="AF41" i="7"/>
  <c r="AD37" i="6"/>
  <c r="I38" i="6"/>
  <c r="J38" i="4"/>
  <c r="AJ37" i="4"/>
  <c r="F43" i="7" l="1"/>
  <c r="AF42" i="7"/>
  <c r="I39" i="6"/>
  <c r="AD38" i="6"/>
  <c r="J39" i="4"/>
  <c r="AJ38" i="4"/>
  <c r="AF43" i="7" l="1"/>
  <c r="F44" i="7"/>
  <c r="AD39" i="6"/>
  <c r="I40" i="6"/>
  <c r="AJ39" i="4"/>
  <c r="J40" i="4"/>
  <c r="AF44" i="7" l="1"/>
  <c r="F45" i="7"/>
  <c r="I41" i="6"/>
  <c r="AD40" i="6"/>
  <c r="AJ40" i="4"/>
  <c r="J41" i="4"/>
  <c r="F46" i="7" l="1"/>
  <c r="AF45" i="7"/>
  <c r="AD41" i="6"/>
  <c r="I42" i="6"/>
  <c r="J42" i="4"/>
  <c r="AJ41" i="4"/>
  <c r="F47" i="7" l="1"/>
  <c r="AF46" i="7"/>
  <c r="AD42" i="6"/>
  <c r="I43" i="6"/>
  <c r="AJ42" i="4"/>
  <c r="J43" i="4"/>
  <c r="F48" i="7" l="1"/>
  <c r="AF47" i="7"/>
  <c r="AD43" i="6"/>
  <c r="I44" i="6"/>
  <c r="AJ43" i="4"/>
  <c r="J44" i="4"/>
  <c r="AF48" i="7" l="1"/>
  <c r="F49" i="7"/>
  <c r="I45" i="6"/>
  <c r="AD44" i="6"/>
  <c r="AJ44" i="4"/>
  <c r="J45" i="4"/>
  <c r="F50" i="7" l="1"/>
  <c r="AF49" i="7"/>
  <c r="AD45" i="6"/>
  <c r="I46" i="6"/>
  <c r="J46" i="4"/>
  <c r="AJ45" i="4"/>
  <c r="AF50" i="7" l="1"/>
  <c r="F51" i="7"/>
  <c r="I47" i="6"/>
  <c r="AD46" i="6"/>
  <c r="J47" i="4"/>
  <c r="AJ46" i="4"/>
  <c r="AF51" i="7" l="1"/>
  <c r="F52" i="7"/>
  <c r="AD47" i="6"/>
  <c r="I48" i="6"/>
  <c r="AJ47" i="4"/>
  <c r="J48" i="4"/>
  <c r="AF52" i="7" l="1"/>
  <c r="F53" i="7"/>
  <c r="I49" i="6"/>
  <c r="AD48" i="6"/>
  <c r="AJ48" i="4"/>
  <c r="J49" i="4"/>
  <c r="F54" i="7" l="1"/>
  <c r="AF53" i="7"/>
  <c r="AD49" i="6"/>
  <c r="I50" i="6"/>
  <c r="J50" i="4"/>
  <c r="AJ49" i="4"/>
  <c r="F55" i="7" l="1"/>
  <c r="AF54" i="7"/>
  <c r="I51" i="6"/>
  <c r="AD50" i="6"/>
  <c r="AJ50" i="4"/>
  <c r="J51" i="4"/>
  <c r="AF55" i="7" l="1"/>
  <c r="F56" i="7"/>
  <c r="AD51" i="6"/>
  <c r="I52" i="6"/>
  <c r="AJ51" i="4"/>
  <c r="J52" i="4"/>
  <c r="AF56" i="7" l="1"/>
  <c r="F57" i="7"/>
  <c r="I53" i="6"/>
  <c r="AD52" i="6"/>
  <c r="AJ52" i="4"/>
  <c r="J53" i="4"/>
  <c r="F58" i="7" l="1"/>
  <c r="AF57" i="7"/>
  <c r="AD53" i="6"/>
  <c r="I54" i="6"/>
  <c r="J54" i="4"/>
  <c r="AJ53" i="4"/>
  <c r="F59" i="7" l="1"/>
  <c r="AF58" i="7"/>
  <c r="AD54" i="6"/>
  <c r="I55" i="6"/>
  <c r="J55" i="4"/>
  <c r="AJ54" i="4"/>
  <c r="AF59" i="7" l="1"/>
  <c r="F60" i="7"/>
  <c r="AD55" i="6"/>
  <c r="I56" i="6"/>
  <c r="AJ55" i="4"/>
  <c r="J56" i="4"/>
  <c r="AF60" i="7" l="1"/>
  <c r="F61" i="7"/>
  <c r="I57" i="6"/>
  <c r="AD56" i="6"/>
  <c r="AJ56" i="4"/>
  <c r="J57" i="4"/>
  <c r="F62" i="7" l="1"/>
  <c r="AF61" i="7"/>
  <c r="AD57" i="6"/>
  <c r="I58" i="6"/>
  <c r="AJ57" i="4"/>
  <c r="J58" i="4"/>
  <c r="F63" i="7" l="1"/>
  <c r="AF62" i="7"/>
  <c r="I59" i="6"/>
  <c r="AD58" i="6"/>
  <c r="AJ58" i="4"/>
  <c r="J59" i="4"/>
  <c r="F64" i="7" l="1"/>
  <c r="AF63" i="7"/>
  <c r="AD59" i="6"/>
  <c r="I60" i="6"/>
  <c r="AJ59" i="4"/>
  <c r="J60" i="4"/>
  <c r="F65" i="7" l="1"/>
  <c r="AF64" i="7"/>
  <c r="AD60" i="6"/>
  <c r="I61" i="6"/>
  <c r="AJ60" i="4"/>
  <c r="J61" i="4"/>
  <c r="F66" i="7" l="1"/>
  <c r="AF65" i="7"/>
  <c r="AD61" i="6"/>
  <c r="I62" i="6"/>
  <c r="J62" i="4"/>
  <c r="AJ61" i="4"/>
  <c r="F67" i="7" l="1"/>
  <c r="AF66" i="7"/>
  <c r="I63" i="6"/>
  <c r="AD62" i="6"/>
  <c r="J63" i="4"/>
  <c r="AJ62" i="4"/>
  <c r="AF67" i="7" l="1"/>
  <c r="F68" i="7"/>
  <c r="AD63" i="6"/>
  <c r="I64" i="6"/>
  <c r="AJ63" i="4"/>
  <c r="J64" i="4"/>
  <c r="AF68" i="7" l="1"/>
  <c r="F69" i="7"/>
  <c r="AD64" i="6"/>
  <c r="I65" i="6"/>
  <c r="AJ64" i="4"/>
  <c r="J65" i="4"/>
  <c r="F70" i="7" l="1"/>
  <c r="AF69" i="7"/>
  <c r="AD65" i="6"/>
  <c r="I66" i="6"/>
  <c r="AJ65" i="4"/>
  <c r="J66" i="4"/>
  <c r="F71" i="7" l="1"/>
  <c r="AF70" i="7"/>
  <c r="I67" i="6"/>
  <c r="AD66" i="6"/>
  <c r="AJ66" i="4"/>
  <c r="J67" i="4"/>
  <c r="F72" i="7" l="1"/>
  <c r="AF71" i="7"/>
  <c r="AD67" i="6"/>
  <c r="I68" i="6"/>
  <c r="J68" i="4"/>
  <c r="AJ67" i="4"/>
  <c r="F73" i="7" l="1"/>
  <c r="AF72" i="7"/>
  <c r="I69" i="6"/>
  <c r="AD68" i="6"/>
  <c r="J69" i="4"/>
  <c r="AJ68" i="4"/>
  <c r="F74" i="7" l="1"/>
  <c r="AF73" i="7"/>
  <c r="AD69" i="6"/>
  <c r="I70" i="6"/>
  <c r="AJ69" i="4"/>
  <c r="J70" i="4"/>
  <c r="F75" i="7" l="1"/>
  <c r="AF74" i="7"/>
  <c r="I71" i="6"/>
  <c r="AD70" i="6"/>
  <c r="AJ70" i="4"/>
  <c r="J71" i="4"/>
  <c r="AF75" i="7" l="1"/>
  <c r="F76" i="7"/>
  <c r="AD71" i="6"/>
  <c r="I72" i="6"/>
  <c r="AJ71" i="4"/>
  <c r="J72" i="4"/>
  <c r="AF76" i="7" l="1"/>
  <c r="F77" i="7"/>
  <c r="AD72" i="6"/>
  <c r="I73" i="6"/>
  <c r="AJ72" i="4"/>
  <c r="J73" i="4"/>
  <c r="F78" i="7" l="1"/>
  <c r="AF77" i="7"/>
  <c r="AD73" i="6"/>
  <c r="I74" i="6"/>
  <c r="AJ73" i="4"/>
  <c r="J74" i="4"/>
  <c r="F79" i="7" l="1"/>
  <c r="AF78" i="7"/>
  <c r="AD74" i="6"/>
  <c r="I75" i="6"/>
  <c r="AJ74" i="4"/>
  <c r="J75" i="4"/>
  <c r="F80" i="7" l="1"/>
  <c r="AF79" i="7"/>
  <c r="AD75" i="6"/>
  <c r="I76" i="6"/>
  <c r="J76" i="4"/>
  <c r="AJ75" i="4"/>
  <c r="F81" i="7" l="1"/>
  <c r="AF80" i="7"/>
  <c r="I77" i="6"/>
  <c r="AD76" i="6"/>
  <c r="J77" i="4"/>
  <c r="AJ76" i="4"/>
  <c r="F82" i="7" l="1"/>
  <c r="AF81" i="7"/>
  <c r="AD77" i="6"/>
  <c r="I78" i="6"/>
  <c r="AJ77" i="4"/>
  <c r="J78" i="4"/>
  <c r="AF82" i="7" l="1"/>
  <c r="F83" i="7"/>
  <c r="I79" i="6"/>
  <c r="AD78" i="6"/>
  <c r="AJ78" i="4"/>
  <c r="J79" i="4"/>
  <c r="AF83" i="7" l="1"/>
  <c r="F84" i="7"/>
  <c r="AD79" i="6"/>
  <c r="I80" i="6"/>
  <c r="J80" i="4"/>
  <c r="AJ79" i="4"/>
  <c r="F85" i="7" l="1"/>
  <c r="AF84" i="7"/>
  <c r="I81" i="6"/>
  <c r="AD80" i="6"/>
  <c r="J81" i="4"/>
  <c r="AJ80" i="4"/>
  <c r="F86" i="7" l="1"/>
  <c r="AF85" i="7"/>
  <c r="AD81" i="6"/>
  <c r="I82" i="6"/>
  <c r="AJ81" i="4"/>
  <c r="J82" i="4"/>
  <c r="F87" i="7" l="1"/>
  <c r="AF86" i="7"/>
  <c r="AD82" i="6"/>
  <c r="I83" i="6"/>
  <c r="AJ82" i="4"/>
  <c r="J83" i="4"/>
  <c r="F88" i="7" l="1"/>
  <c r="AF87" i="7"/>
  <c r="AD83" i="6"/>
  <c r="I84" i="6"/>
  <c r="AJ83" i="4"/>
  <c r="J84" i="4"/>
  <c r="F89" i="7" l="1"/>
  <c r="AF88" i="7"/>
  <c r="I85" i="6"/>
  <c r="AD84" i="6"/>
  <c r="J85" i="4"/>
  <c r="AJ84" i="4"/>
  <c r="F90" i="7" l="1"/>
  <c r="AF89" i="7"/>
  <c r="AD85" i="6"/>
  <c r="I86" i="6"/>
  <c r="AJ85" i="4"/>
  <c r="J86" i="4"/>
  <c r="AF90" i="7" l="1"/>
  <c r="F91" i="7"/>
  <c r="I87" i="6"/>
  <c r="AD86" i="6"/>
  <c r="AJ86" i="4"/>
  <c r="J87" i="4"/>
  <c r="AF91" i="7" l="1"/>
  <c r="F92" i="7"/>
  <c r="AD87" i="6"/>
  <c r="I88" i="6"/>
  <c r="J88" i="4"/>
  <c r="AJ87" i="4"/>
  <c r="F93" i="7" l="1"/>
  <c r="AF92" i="7"/>
  <c r="I89" i="6"/>
  <c r="AD88" i="6"/>
  <c r="J89" i="4"/>
  <c r="AJ88" i="4"/>
  <c r="F94" i="7" l="1"/>
  <c r="AF93" i="7"/>
  <c r="AD89" i="6"/>
  <c r="I90" i="6"/>
  <c r="AJ89" i="4"/>
  <c r="J90" i="4"/>
  <c r="F95" i="7" l="1"/>
  <c r="AF94" i="7"/>
  <c r="AD90" i="6"/>
  <c r="I91" i="6"/>
  <c r="AJ90" i="4"/>
  <c r="J91" i="4"/>
  <c r="F96" i="7" l="1"/>
  <c r="AF95" i="7"/>
  <c r="AD91" i="6"/>
  <c r="I92" i="6"/>
  <c r="AJ91" i="4"/>
  <c r="J92" i="4"/>
  <c r="AF96" i="7" l="1"/>
  <c r="F97" i="7"/>
  <c r="I93" i="6"/>
  <c r="AD92" i="6"/>
  <c r="J93" i="4"/>
  <c r="AJ92" i="4"/>
  <c r="F98" i="7" l="1"/>
  <c r="AF97" i="7"/>
  <c r="AD93" i="6"/>
  <c r="I94" i="6"/>
  <c r="AJ93" i="4"/>
  <c r="J94" i="4"/>
  <c r="F99" i="7" l="1"/>
  <c r="AF99" i="7" s="1"/>
  <c r="AF98" i="7"/>
  <c r="I95" i="6"/>
  <c r="AD94" i="6"/>
  <c r="AJ94" i="4"/>
  <c r="J95" i="4"/>
  <c r="AD95" i="6" l="1"/>
  <c r="I96" i="6"/>
  <c r="J96" i="4"/>
  <c r="AJ95" i="4"/>
  <c r="I97" i="6" l="1"/>
  <c r="AD96" i="6"/>
  <c r="J97" i="4"/>
  <c r="AJ96" i="4"/>
  <c r="AD97" i="6" l="1"/>
  <c r="I98" i="6"/>
  <c r="AJ97" i="4"/>
  <c r="J98" i="4"/>
  <c r="I99" i="6" l="1"/>
  <c r="AD98" i="6"/>
  <c r="AJ98" i="4"/>
  <c r="J99" i="4"/>
  <c r="AD99" i="6" l="1"/>
  <c r="I100" i="6"/>
  <c r="AJ99" i="4"/>
  <c r="J100" i="4"/>
  <c r="I101" i="6" l="1"/>
  <c r="AD100" i="6"/>
  <c r="AJ100" i="4"/>
  <c r="J101" i="4"/>
  <c r="AD101" i="6" l="1"/>
  <c r="I102" i="6"/>
  <c r="AJ101" i="4"/>
  <c r="J102" i="4"/>
  <c r="AD102" i="6" l="1"/>
  <c r="I103" i="6"/>
  <c r="AJ102" i="4"/>
  <c r="J103" i="4"/>
  <c r="AD103" i="6" l="1"/>
  <c r="I104" i="6"/>
  <c r="J104" i="4"/>
  <c r="AJ103" i="4"/>
  <c r="I105" i="6" l="1"/>
  <c r="AD104" i="6"/>
  <c r="J105" i="4"/>
  <c r="AJ104" i="4"/>
  <c r="AD105" i="6" l="1"/>
  <c r="I106" i="6"/>
  <c r="AJ105" i="4"/>
  <c r="J106" i="4"/>
  <c r="I107" i="6" l="1"/>
  <c r="AD106" i="6"/>
  <c r="AJ106" i="4"/>
  <c r="J107" i="4"/>
  <c r="AD107" i="6" l="1"/>
  <c r="I108" i="6"/>
  <c r="AJ107" i="4"/>
  <c r="J108" i="4"/>
  <c r="AD108" i="6" l="1"/>
  <c r="I109" i="6"/>
  <c r="AJ108" i="4"/>
  <c r="J109" i="4"/>
  <c r="I110" i="6" l="1"/>
  <c r="AD109" i="6"/>
  <c r="AJ109" i="4"/>
  <c r="J110" i="4"/>
  <c r="I111" i="6" l="1"/>
  <c r="AD110" i="6"/>
  <c r="AJ110" i="4"/>
  <c r="J111" i="4"/>
  <c r="AD111" i="6" l="1"/>
  <c r="I112" i="6"/>
  <c r="J112" i="4"/>
  <c r="AJ111" i="4"/>
  <c r="AD112" i="6" l="1"/>
  <c r="I113" i="6"/>
  <c r="J113" i="4"/>
  <c r="AJ112" i="4"/>
  <c r="AD113" i="6" l="1"/>
  <c r="I114" i="6"/>
  <c r="AJ113" i="4"/>
  <c r="J114" i="4"/>
  <c r="I115" i="6" l="1"/>
  <c r="AD114" i="6"/>
  <c r="AJ114" i="4"/>
  <c r="J115" i="4"/>
  <c r="AD115" i="6" l="1"/>
  <c r="I116" i="6"/>
  <c r="AJ115" i="4"/>
  <c r="J116" i="4"/>
  <c r="I117" i="6" l="1"/>
  <c r="AD116" i="6"/>
  <c r="AJ116" i="4"/>
  <c r="J117" i="4"/>
  <c r="AD117" i="6" l="1"/>
  <c r="I118" i="6"/>
  <c r="AJ117" i="4"/>
  <c r="J118" i="4"/>
  <c r="I119" i="6" l="1"/>
  <c r="AD118" i="6"/>
  <c r="AJ118" i="4"/>
  <c r="J119" i="4"/>
  <c r="AD119" i="6" l="1"/>
  <c r="I120" i="6"/>
  <c r="J120" i="4"/>
  <c r="AJ119" i="4"/>
  <c r="AD120" i="6" l="1"/>
  <c r="I121" i="6"/>
  <c r="J121" i="4"/>
  <c r="AJ120" i="4"/>
  <c r="AD121" i="6" l="1"/>
  <c r="I122" i="6"/>
  <c r="AJ121" i="4"/>
  <c r="J122" i="4"/>
  <c r="I123" i="6" l="1"/>
  <c r="AD122" i="6"/>
  <c r="AJ122" i="4"/>
  <c r="J123" i="4"/>
  <c r="AD123" i="6" l="1"/>
  <c r="I124" i="6"/>
  <c r="AJ123" i="4"/>
  <c r="J124" i="4"/>
  <c r="I125" i="6" l="1"/>
  <c r="AD124" i="6"/>
  <c r="AJ124" i="4"/>
  <c r="J125" i="4"/>
  <c r="AD125" i="6" l="1"/>
  <c r="I126" i="6"/>
  <c r="AJ125" i="4"/>
  <c r="J126" i="4"/>
  <c r="I127" i="6" l="1"/>
  <c r="AD126" i="6"/>
  <c r="AJ126" i="4"/>
  <c r="J127" i="4"/>
  <c r="AD127" i="6" l="1"/>
  <c r="I128" i="6"/>
  <c r="J128" i="4"/>
  <c r="AJ127" i="4"/>
  <c r="AD128" i="6" l="1"/>
  <c r="I129" i="6"/>
  <c r="J129" i="4"/>
  <c r="AJ128" i="4"/>
  <c r="I130" i="6" l="1"/>
  <c r="AD129" i="6"/>
  <c r="AJ129" i="4"/>
  <c r="J130" i="4"/>
  <c r="I131" i="6" l="1"/>
  <c r="AD130" i="6"/>
  <c r="AJ130" i="4"/>
  <c r="J131" i="4"/>
  <c r="AD131" i="6" l="1"/>
  <c r="I132" i="6"/>
  <c r="AJ131" i="4"/>
  <c r="J132" i="4"/>
  <c r="AD132" i="6" l="1"/>
  <c r="I133" i="6"/>
  <c r="AJ132" i="4"/>
  <c r="J133" i="4"/>
  <c r="I134" i="6" l="1"/>
  <c r="AD133" i="6"/>
  <c r="AJ133" i="4"/>
  <c r="J134" i="4"/>
  <c r="AD134" i="6" l="1"/>
  <c r="I135" i="6"/>
  <c r="AJ134" i="4"/>
  <c r="J135" i="4"/>
  <c r="AD135" i="6" l="1"/>
  <c r="I136" i="6"/>
  <c r="J136" i="4"/>
  <c r="AJ135" i="4"/>
  <c r="AD136" i="6" l="1"/>
  <c r="I137" i="6"/>
  <c r="J137" i="4"/>
  <c r="AJ136" i="4"/>
  <c r="I138" i="6" l="1"/>
  <c r="AD137" i="6"/>
  <c r="AJ137" i="4"/>
  <c r="J138" i="4"/>
  <c r="I139" i="6" l="1"/>
  <c r="AD138" i="6"/>
  <c r="AJ138" i="4"/>
  <c r="J139" i="4"/>
  <c r="I140" i="6" l="1"/>
  <c r="AD139" i="6"/>
  <c r="AJ139" i="4"/>
  <c r="J140" i="4"/>
  <c r="AD140" i="6" l="1"/>
  <c r="I141" i="6"/>
  <c r="AJ140" i="4"/>
  <c r="J141" i="4"/>
  <c r="AD141" i="6" l="1"/>
  <c r="I142" i="6"/>
  <c r="AJ141" i="4"/>
  <c r="J142" i="4"/>
  <c r="AD142" i="6" l="1"/>
  <c r="I143" i="6"/>
  <c r="AJ142" i="4"/>
  <c r="J143" i="4"/>
  <c r="I144" i="6" l="1"/>
  <c r="AD143" i="6"/>
  <c r="J144" i="4"/>
  <c r="AJ143" i="4"/>
  <c r="I145" i="6" l="1"/>
  <c r="AD144" i="6"/>
  <c r="J145" i="4"/>
  <c r="AJ144" i="4"/>
  <c r="AD145" i="6" l="1"/>
  <c r="I146" i="6"/>
  <c r="AJ145" i="4"/>
  <c r="J146" i="4"/>
  <c r="AD146" i="6" l="1"/>
  <c r="I147" i="6"/>
  <c r="AJ146" i="4"/>
  <c r="J147" i="4"/>
  <c r="I148" i="6" l="1"/>
  <c r="AD147" i="6"/>
  <c r="AJ147" i="4"/>
  <c r="J148" i="4"/>
  <c r="I149" i="6" l="1"/>
  <c r="AD148" i="6"/>
  <c r="AJ148" i="4"/>
  <c r="J149" i="4"/>
  <c r="AD149" i="6" l="1"/>
  <c r="I150" i="6"/>
  <c r="AJ149" i="4"/>
  <c r="J150" i="4"/>
  <c r="AD150" i="6" l="1"/>
  <c r="I151" i="6"/>
  <c r="AJ150" i="4"/>
  <c r="J151" i="4"/>
  <c r="I152" i="6" l="1"/>
  <c r="AD151" i="6"/>
  <c r="J152" i="4"/>
  <c r="AJ151" i="4"/>
  <c r="I153" i="6" l="1"/>
  <c r="AD152" i="6"/>
  <c r="J153" i="4"/>
  <c r="AJ152" i="4"/>
  <c r="AD153" i="6" l="1"/>
  <c r="I154" i="6"/>
  <c r="AJ153" i="4"/>
  <c r="J154" i="4"/>
  <c r="AD154" i="6" l="1"/>
  <c r="I155" i="6"/>
  <c r="AJ154" i="4"/>
  <c r="J155" i="4"/>
  <c r="AD155" i="6" l="1"/>
  <c r="I156" i="6"/>
  <c r="AJ155" i="4"/>
  <c r="J156" i="4"/>
  <c r="AD156" i="6" l="1"/>
  <c r="I157" i="6"/>
  <c r="AJ156" i="4"/>
  <c r="J157" i="4"/>
  <c r="I158" i="6" l="1"/>
  <c r="AD157" i="6"/>
  <c r="AJ157" i="4"/>
  <c r="J158" i="4"/>
  <c r="I159" i="6" l="1"/>
  <c r="AD158" i="6"/>
  <c r="J159" i="4"/>
  <c r="AJ158" i="4"/>
  <c r="AD159" i="6" l="1"/>
  <c r="I160" i="6"/>
  <c r="J160" i="4"/>
  <c r="AJ159" i="4"/>
  <c r="AD160" i="6" l="1"/>
  <c r="I161" i="6"/>
  <c r="J161" i="4"/>
  <c r="AJ160" i="4"/>
  <c r="I162" i="6" l="1"/>
  <c r="AD161" i="6"/>
  <c r="AJ161" i="4"/>
  <c r="J162" i="4"/>
  <c r="AD162" i="6" l="1"/>
  <c r="I163" i="6"/>
  <c r="AJ162" i="4"/>
  <c r="J163" i="4"/>
  <c r="I164" i="6" l="1"/>
  <c r="AD163" i="6"/>
  <c r="AJ163" i="4"/>
  <c r="J164" i="4"/>
  <c r="AD164" i="6" l="1"/>
  <c r="I165" i="6"/>
  <c r="AJ164" i="4"/>
  <c r="J165" i="4"/>
  <c r="AD165" i="6" l="1"/>
  <c r="I166" i="6"/>
  <c r="AJ165" i="4"/>
  <c r="J166" i="4"/>
  <c r="AD166" i="6" l="1"/>
  <c r="I167" i="6"/>
  <c r="J167" i="4"/>
  <c r="AJ166" i="4"/>
  <c r="I168" i="6" l="1"/>
  <c r="AD167" i="6"/>
  <c r="J168" i="4"/>
  <c r="AJ167" i="4"/>
  <c r="AD168" i="6" l="1"/>
  <c r="I169" i="6"/>
  <c r="J169" i="4"/>
  <c r="AJ168" i="4"/>
  <c r="AD169" i="6" l="1"/>
  <c r="I170" i="6"/>
  <c r="AJ169" i="4"/>
  <c r="J170" i="4"/>
  <c r="AD170" i="6" l="1"/>
  <c r="I171" i="6"/>
  <c r="AJ170" i="4"/>
  <c r="J171" i="4"/>
  <c r="AD171" i="6" l="1"/>
  <c r="I172" i="6"/>
  <c r="AJ171" i="4"/>
  <c r="J172" i="4"/>
  <c r="AD172" i="6" l="1"/>
  <c r="I173" i="6"/>
  <c r="J173" i="4"/>
  <c r="AJ172" i="4"/>
  <c r="I174" i="6" l="1"/>
  <c r="AD173" i="6"/>
  <c r="AJ173" i="4"/>
  <c r="J174" i="4"/>
  <c r="AD174" i="6" l="1"/>
  <c r="I175" i="6"/>
  <c r="AJ174" i="4"/>
  <c r="J175" i="4"/>
  <c r="AD175" i="6" l="1"/>
  <c r="I176" i="6"/>
  <c r="J176" i="4"/>
  <c r="AJ175" i="4"/>
  <c r="AD176" i="6" l="1"/>
  <c r="I177" i="6"/>
  <c r="J177" i="4"/>
  <c r="AJ176" i="4"/>
  <c r="I178" i="6" l="1"/>
  <c r="AD177" i="6"/>
  <c r="AJ177" i="4"/>
  <c r="J178" i="4"/>
  <c r="I179" i="6" l="1"/>
  <c r="AD178" i="6"/>
  <c r="AJ178" i="4"/>
  <c r="J179" i="4"/>
  <c r="I180" i="6" l="1"/>
  <c r="AD179" i="6"/>
  <c r="AJ179" i="4"/>
  <c r="J180" i="4"/>
  <c r="I181" i="6" l="1"/>
  <c r="AD180" i="6"/>
  <c r="AJ180" i="4"/>
  <c r="J181" i="4"/>
  <c r="AD181" i="6" l="1"/>
  <c r="I182" i="6"/>
  <c r="AJ181" i="4"/>
  <c r="J182" i="4"/>
  <c r="AD182" i="6" l="1"/>
  <c r="I183" i="6"/>
  <c r="AJ182" i="4"/>
  <c r="J183" i="4"/>
  <c r="I184" i="6" l="1"/>
  <c r="AD183" i="6"/>
  <c r="J184" i="4"/>
  <c r="AJ183" i="4"/>
  <c r="AD184" i="6" l="1"/>
  <c r="I185" i="6"/>
  <c r="J185" i="4"/>
  <c r="AJ184" i="4"/>
  <c r="AD185" i="6" l="1"/>
  <c r="I186" i="6"/>
  <c r="AJ185" i="4"/>
  <c r="J186" i="4"/>
  <c r="AD186" i="6" l="1"/>
  <c r="I187" i="6"/>
  <c r="AJ186" i="4"/>
  <c r="J187" i="4"/>
  <c r="I188" i="6" l="1"/>
  <c r="AD187" i="6"/>
  <c r="AJ187" i="4"/>
  <c r="J188" i="4"/>
  <c r="AD188" i="6" l="1"/>
  <c r="I189" i="6"/>
  <c r="AJ188" i="4"/>
  <c r="J189" i="4"/>
  <c r="I190" i="6" l="1"/>
  <c r="AD189" i="6"/>
  <c r="AJ189" i="4"/>
  <c r="J190" i="4"/>
  <c r="AD190" i="6" l="1"/>
  <c r="I191" i="6"/>
  <c r="AJ190" i="4"/>
  <c r="J191" i="4"/>
  <c r="AD191" i="6" l="1"/>
  <c r="I192" i="6"/>
  <c r="J192" i="4"/>
  <c r="AJ191" i="4"/>
  <c r="AD192" i="6" l="1"/>
  <c r="I193" i="6"/>
  <c r="J193" i="4"/>
  <c r="AJ192" i="4"/>
  <c r="I194" i="6" l="1"/>
  <c r="AD193" i="6"/>
  <c r="AJ193" i="4"/>
  <c r="J194" i="4"/>
  <c r="I195" i="6" l="1"/>
  <c r="AD194" i="6"/>
  <c r="AJ194" i="4"/>
  <c r="J195" i="4"/>
  <c r="I196" i="6" l="1"/>
  <c r="AD195" i="6"/>
  <c r="AJ195" i="4"/>
  <c r="J196" i="4"/>
  <c r="I197" i="6" l="1"/>
  <c r="AD196" i="6"/>
  <c r="J197" i="4"/>
  <c r="AJ196" i="4"/>
  <c r="AD197" i="6" l="1"/>
  <c r="I198" i="6"/>
  <c r="AJ197" i="4"/>
  <c r="J198" i="4"/>
  <c r="I199" i="6" l="1"/>
  <c r="AD198" i="6"/>
  <c r="AJ198" i="4"/>
  <c r="J199" i="4"/>
  <c r="AD199" i="6" l="1"/>
  <c r="I200" i="6"/>
  <c r="J200" i="4"/>
  <c r="AJ199" i="4"/>
  <c r="AD200" i="6" l="1"/>
  <c r="I201" i="6"/>
  <c r="AJ200" i="4"/>
  <c r="J201" i="4"/>
  <c r="I202" i="6" l="1"/>
  <c r="AD201" i="6"/>
  <c r="AJ201" i="4"/>
  <c r="J202" i="4"/>
  <c r="I203" i="6" l="1"/>
  <c r="AD202" i="6"/>
  <c r="AJ202" i="4"/>
  <c r="J203" i="4"/>
  <c r="AD203" i="6" l="1"/>
  <c r="I204" i="6"/>
  <c r="AJ203" i="4"/>
  <c r="J204" i="4"/>
  <c r="AD204" i="6" l="1"/>
  <c r="I205" i="6"/>
  <c r="AJ204" i="4"/>
  <c r="J205" i="4"/>
  <c r="AD205" i="6" l="1"/>
  <c r="I206" i="6"/>
  <c r="AJ205" i="4"/>
  <c r="J206" i="4"/>
  <c r="I207" i="6" l="1"/>
  <c r="AD206" i="6"/>
  <c r="AJ206" i="4"/>
  <c r="J207" i="4"/>
  <c r="AD207" i="6" l="1"/>
  <c r="I208" i="6"/>
  <c r="J208" i="4"/>
  <c r="AJ207" i="4"/>
  <c r="AD208" i="6" l="1"/>
  <c r="I209" i="6"/>
  <c r="J209" i="4"/>
  <c r="AJ208" i="4"/>
  <c r="AD209" i="6" l="1"/>
  <c r="I210" i="6"/>
  <c r="AJ209" i="4"/>
  <c r="J210" i="4"/>
  <c r="I211" i="6" l="1"/>
  <c r="AD210" i="6"/>
  <c r="J211" i="4"/>
  <c r="AJ210" i="4"/>
  <c r="AD211" i="6" l="1"/>
  <c r="I212" i="6"/>
  <c r="AJ211" i="4"/>
  <c r="J212" i="4"/>
  <c r="AD212" i="6" l="1"/>
  <c r="I213" i="6"/>
  <c r="AJ212" i="4"/>
  <c r="J213" i="4"/>
  <c r="AD213" i="6" l="1"/>
  <c r="I214" i="6"/>
  <c r="AJ213" i="4"/>
  <c r="J214" i="4"/>
  <c r="I215" i="6" l="1"/>
  <c r="AD214" i="6"/>
  <c r="AJ214" i="4"/>
  <c r="J215" i="4"/>
  <c r="AD215" i="6" l="1"/>
  <c r="I216" i="6"/>
  <c r="J216" i="4"/>
  <c r="AJ215" i="4"/>
  <c r="AD216" i="6" l="1"/>
  <c r="I217" i="6"/>
  <c r="AJ216" i="4"/>
  <c r="J217" i="4"/>
  <c r="AD217" i="6" l="1"/>
  <c r="I218" i="6"/>
  <c r="AJ217" i="4"/>
  <c r="J218" i="4"/>
  <c r="I219" i="6" l="1"/>
  <c r="AD218" i="6"/>
  <c r="J219" i="4"/>
  <c r="AJ218" i="4"/>
  <c r="AD219" i="6" l="1"/>
  <c r="I220" i="6"/>
  <c r="AJ219" i="4"/>
  <c r="J220" i="4"/>
  <c r="I221" i="6" l="1"/>
  <c r="AD220" i="6"/>
  <c r="AJ220" i="4"/>
  <c r="J221" i="4"/>
  <c r="AD221" i="6" l="1"/>
  <c r="I222" i="6"/>
  <c r="AJ221" i="4"/>
  <c r="J222" i="4"/>
  <c r="AD222" i="6" l="1"/>
  <c r="I223" i="6"/>
  <c r="AJ222" i="4"/>
  <c r="J223" i="4"/>
  <c r="AD223" i="6" l="1"/>
  <c r="I224" i="6"/>
  <c r="J224" i="4"/>
  <c r="AJ223" i="4"/>
  <c r="I225" i="6" l="1"/>
  <c r="AD224" i="6"/>
  <c r="AJ224" i="4"/>
  <c r="J225" i="4"/>
  <c r="I226" i="6" l="1"/>
  <c r="AD225" i="6"/>
  <c r="AJ225" i="4"/>
  <c r="J226" i="4"/>
  <c r="I227" i="6" l="1"/>
  <c r="AD226" i="6"/>
  <c r="J227" i="4"/>
  <c r="AJ226" i="4"/>
  <c r="AD227" i="6" l="1"/>
  <c r="I228" i="6"/>
  <c r="AJ227" i="4"/>
  <c r="J228" i="4"/>
  <c r="AD228" i="6" l="1"/>
  <c r="I229" i="6"/>
  <c r="AJ228" i="4"/>
  <c r="J229" i="4"/>
  <c r="I230" i="6" l="1"/>
  <c r="AD229" i="6"/>
  <c r="AJ229" i="4"/>
  <c r="J230" i="4"/>
  <c r="AD230" i="6" l="1"/>
  <c r="I231" i="6"/>
  <c r="AJ230" i="4"/>
  <c r="J231" i="4"/>
  <c r="I232" i="6" l="1"/>
  <c r="AD231" i="6"/>
  <c r="J232" i="4"/>
  <c r="AJ231" i="4"/>
  <c r="I233" i="6" l="1"/>
  <c r="AD232" i="6"/>
  <c r="AJ232" i="4"/>
  <c r="J233" i="4"/>
  <c r="I234" i="6" l="1"/>
  <c r="AD233" i="6"/>
  <c r="AJ233" i="4"/>
  <c r="J234" i="4"/>
  <c r="I235" i="6" l="1"/>
  <c r="AD234" i="6"/>
  <c r="J235" i="4"/>
  <c r="AJ234" i="4"/>
  <c r="I236" i="6" l="1"/>
  <c r="AD235" i="6"/>
  <c r="AJ235" i="4"/>
  <c r="J236" i="4"/>
  <c r="AD236" i="6" l="1"/>
  <c r="I237" i="6"/>
  <c r="AJ236" i="4"/>
  <c r="J237" i="4"/>
  <c r="AD237" i="6" l="1"/>
  <c r="I238" i="6"/>
  <c r="AJ237" i="4"/>
  <c r="J238" i="4"/>
  <c r="AD238" i="6" l="1"/>
  <c r="I239" i="6"/>
  <c r="AJ238" i="4"/>
  <c r="J239" i="4"/>
  <c r="I240" i="6" l="1"/>
  <c r="AD239" i="6"/>
  <c r="J240" i="4"/>
  <c r="AJ239" i="4"/>
  <c r="AD240" i="6" l="1"/>
  <c r="I241" i="6"/>
  <c r="AJ240" i="4"/>
  <c r="J241" i="4"/>
  <c r="AD241" i="6" l="1"/>
  <c r="I242" i="6"/>
  <c r="AJ241" i="4"/>
  <c r="J242" i="4"/>
  <c r="AD242" i="6" l="1"/>
  <c r="I243" i="6"/>
  <c r="J243" i="4"/>
  <c r="AJ242" i="4"/>
  <c r="I244" i="6" l="1"/>
  <c r="AD243" i="6"/>
  <c r="AJ243" i="4"/>
  <c r="J244" i="4"/>
  <c r="I245" i="6" l="1"/>
  <c r="AD244" i="6"/>
  <c r="AJ244" i="4"/>
  <c r="J245" i="4"/>
  <c r="AD245" i="6" l="1"/>
  <c r="I246" i="6"/>
  <c r="AJ245" i="4"/>
  <c r="J246" i="4"/>
  <c r="AD246" i="6" l="1"/>
  <c r="I247" i="6"/>
  <c r="J247" i="4"/>
  <c r="AJ246" i="4"/>
  <c r="I248" i="6" l="1"/>
  <c r="AD247" i="6"/>
  <c r="J248" i="4"/>
  <c r="AJ247" i="4"/>
  <c r="AD248" i="6" l="1"/>
  <c r="I249" i="6"/>
  <c r="AJ248" i="4"/>
  <c r="J249" i="4"/>
  <c r="AD249" i="6" l="1"/>
  <c r="I250" i="6"/>
  <c r="AJ249" i="4"/>
  <c r="J250" i="4"/>
  <c r="I251" i="6" l="1"/>
  <c r="AD250" i="6"/>
  <c r="J251" i="4"/>
  <c r="AJ250" i="4"/>
  <c r="I252" i="6" l="1"/>
  <c r="AD251" i="6"/>
  <c r="AJ251" i="4"/>
  <c r="J252" i="4"/>
  <c r="AD252" i="6" l="1"/>
  <c r="I253" i="6"/>
  <c r="AJ252" i="4"/>
  <c r="J253" i="4"/>
  <c r="AD253" i="6" l="1"/>
  <c r="I254" i="6"/>
  <c r="AJ253" i="4"/>
  <c r="J254" i="4"/>
  <c r="I255" i="6" l="1"/>
  <c r="AD254" i="6"/>
  <c r="J255" i="4"/>
  <c r="AJ254" i="4"/>
  <c r="I256" i="6" l="1"/>
  <c r="AD255" i="6"/>
  <c r="J256" i="4"/>
  <c r="AJ255" i="4"/>
  <c r="AD256" i="6" l="1"/>
  <c r="I257" i="6"/>
  <c r="AJ256" i="4"/>
  <c r="J257" i="4"/>
  <c r="AD257" i="6" l="1"/>
  <c r="I258" i="6"/>
  <c r="AJ257" i="4"/>
  <c r="J258" i="4"/>
  <c r="I259" i="6" l="1"/>
  <c r="AD258" i="6"/>
  <c r="J259" i="4"/>
  <c r="AJ258" i="4"/>
  <c r="I260" i="6" l="1"/>
  <c r="AD259" i="6"/>
  <c r="AJ259" i="4"/>
  <c r="J260" i="4"/>
  <c r="AD260" i="6" l="1"/>
  <c r="I261" i="6"/>
  <c r="AJ260" i="4"/>
  <c r="J261" i="4"/>
  <c r="AD261" i="6" l="1"/>
  <c r="I262" i="6"/>
  <c r="AJ261" i="4"/>
  <c r="J262" i="4"/>
  <c r="AD262" i="6" l="1"/>
  <c r="I263" i="6"/>
  <c r="J263" i="4"/>
  <c r="AJ262" i="4"/>
  <c r="AD263" i="6" l="1"/>
  <c r="I264" i="6"/>
  <c r="J264" i="4"/>
  <c r="AJ263" i="4"/>
  <c r="I265" i="6" l="1"/>
  <c r="AD264" i="6"/>
  <c r="AJ264" i="4"/>
  <c r="J265" i="4"/>
  <c r="AD265" i="6" l="1"/>
  <c r="I266" i="6"/>
  <c r="J266" i="4"/>
  <c r="AJ265" i="4"/>
  <c r="AD266" i="6" l="1"/>
  <c r="I267" i="6"/>
  <c r="J267" i="4"/>
  <c r="AJ266" i="4"/>
  <c r="AD267" i="6" l="1"/>
  <c r="I268" i="6"/>
  <c r="AJ267" i="4"/>
  <c r="J268" i="4"/>
  <c r="I269" i="6" l="1"/>
  <c r="AD268" i="6"/>
  <c r="AJ268" i="4"/>
  <c r="J269" i="4"/>
  <c r="I270" i="6" l="1"/>
  <c r="AD269" i="6"/>
  <c r="AJ269" i="4"/>
  <c r="J270" i="4"/>
  <c r="I271" i="6" l="1"/>
  <c r="AD270" i="6"/>
  <c r="AJ270" i="4"/>
  <c r="J271" i="4"/>
  <c r="I272" i="6" l="1"/>
  <c r="AD271" i="6"/>
  <c r="J272" i="4"/>
  <c r="AJ271" i="4"/>
  <c r="AD272" i="6" l="1"/>
  <c r="I273" i="6"/>
  <c r="J273" i="4"/>
  <c r="AJ272" i="4"/>
  <c r="AD273" i="6" l="1"/>
  <c r="I274" i="6"/>
  <c r="AJ273" i="4"/>
  <c r="J274" i="4"/>
  <c r="AD274" i="6" l="1"/>
  <c r="I275" i="6"/>
  <c r="J275" i="4"/>
  <c r="AJ274" i="4"/>
  <c r="I276" i="6" l="1"/>
  <c r="AD275" i="6"/>
  <c r="AJ275" i="4"/>
  <c r="J276" i="4"/>
  <c r="I277" i="6" l="1"/>
  <c r="AD276" i="6"/>
  <c r="AJ276" i="4"/>
  <c r="J277" i="4"/>
  <c r="AD277" i="6" l="1"/>
  <c r="I278" i="6"/>
  <c r="AJ277" i="4"/>
  <c r="J278" i="4"/>
  <c r="I279" i="6" l="1"/>
  <c r="AD278" i="6"/>
  <c r="AJ278" i="4"/>
  <c r="J279" i="4"/>
  <c r="AD279" i="6" l="1"/>
  <c r="I280" i="6"/>
  <c r="J280" i="4"/>
  <c r="AJ279" i="4"/>
  <c r="I281" i="6" l="1"/>
  <c r="AD280" i="6"/>
  <c r="AJ280" i="4"/>
  <c r="J281" i="4"/>
  <c r="I282" i="6" l="1"/>
  <c r="AD281" i="6"/>
  <c r="AJ281" i="4"/>
  <c r="J282" i="4"/>
  <c r="AD282" i="6" l="1"/>
  <c r="I283" i="6"/>
  <c r="J283" i="4"/>
  <c r="AJ282" i="4"/>
  <c r="AD283" i="6" l="1"/>
  <c r="I284" i="6"/>
  <c r="AJ283" i="4"/>
  <c r="J284" i="4"/>
  <c r="AD284" i="6" l="1"/>
  <c r="I285" i="6"/>
  <c r="AJ284" i="4"/>
  <c r="J285" i="4"/>
  <c r="I286" i="6" l="1"/>
  <c r="AD285" i="6"/>
  <c r="AJ285" i="4"/>
  <c r="J286" i="4"/>
  <c r="I287" i="6" l="1"/>
  <c r="AD286" i="6"/>
  <c r="J287" i="4"/>
  <c r="AJ286" i="4"/>
  <c r="I288" i="6" l="1"/>
  <c r="AD287" i="6"/>
  <c r="J288" i="4"/>
  <c r="AJ287" i="4"/>
  <c r="I289" i="6" l="1"/>
  <c r="AD288" i="6"/>
  <c r="AJ288" i="4"/>
  <c r="J289" i="4"/>
  <c r="AD289" i="6" l="1"/>
  <c r="I290" i="6"/>
  <c r="AJ289" i="4"/>
  <c r="J290" i="4"/>
  <c r="I291" i="6" l="1"/>
  <c r="AD290" i="6"/>
  <c r="J291" i="4"/>
  <c r="AJ290" i="4"/>
  <c r="I292" i="6" l="1"/>
  <c r="AD291" i="6"/>
  <c r="AJ291" i="4"/>
  <c r="J292" i="4"/>
  <c r="AD292" i="6" l="1"/>
  <c r="I293" i="6"/>
  <c r="AJ292" i="4"/>
  <c r="J293" i="4"/>
  <c r="I294" i="6" l="1"/>
  <c r="AD293" i="6"/>
  <c r="AJ293" i="4"/>
  <c r="J294" i="4"/>
  <c r="I295" i="6" l="1"/>
  <c r="AD294" i="6"/>
  <c r="J295" i="4"/>
  <c r="AJ294" i="4"/>
  <c r="I296" i="6" l="1"/>
  <c r="AD295" i="6"/>
  <c r="J296" i="4"/>
  <c r="AJ295" i="4"/>
  <c r="AD296" i="6" l="1"/>
  <c r="I297" i="6"/>
  <c r="AJ296" i="4"/>
  <c r="J297" i="4"/>
  <c r="I298" i="6" l="1"/>
  <c r="AD297" i="6"/>
  <c r="AJ297" i="4"/>
  <c r="J298" i="4"/>
  <c r="I299" i="6" l="1"/>
  <c r="AD298" i="6"/>
  <c r="J299" i="4"/>
  <c r="AJ298" i="4"/>
  <c r="I300" i="6" l="1"/>
  <c r="AD299" i="6"/>
  <c r="AJ299" i="4"/>
  <c r="J300" i="4"/>
  <c r="I301" i="6" l="1"/>
  <c r="AD300" i="6"/>
  <c r="AJ300" i="4"/>
  <c r="J301" i="4"/>
  <c r="I302" i="6" l="1"/>
  <c r="AD301" i="6"/>
  <c r="AJ301" i="4"/>
  <c r="J302" i="4"/>
  <c r="AD302" i="6" l="1"/>
  <c r="I303" i="6"/>
  <c r="AJ302" i="4"/>
  <c r="J303" i="4"/>
  <c r="AD303" i="6" l="1"/>
  <c r="I304" i="6"/>
  <c r="J304" i="4"/>
  <c r="AJ303" i="4"/>
  <c r="AD304" i="6" l="1"/>
  <c r="I305" i="6"/>
  <c r="AJ304" i="4"/>
  <c r="J305" i="4"/>
  <c r="I306" i="6" l="1"/>
  <c r="AD305" i="6"/>
  <c r="AJ305" i="4"/>
  <c r="J306" i="4"/>
  <c r="I307" i="6" l="1"/>
  <c r="AD306" i="6"/>
  <c r="J307" i="4"/>
  <c r="AJ306" i="4"/>
  <c r="I308" i="6" l="1"/>
  <c r="AD307" i="6"/>
  <c r="AJ307" i="4"/>
  <c r="J308" i="4"/>
  <c r="AD308" i="6" l="1"/>
  <c r="I309" i="6"/>
  <c r="AJ308" i="4"/>
  <c r="J309" i="4"/>
  <c r="AD309" i="6" l="1"/>
  <c r="I310" i="6"/>
  <c r="AJ309" i="4"/>
  <c r="J310" i="4"/>
  <c r="AD310" i="6" l="1"/>
  <c r="I311" i="6"/>
  <c r="AJ310" i="4"/>
  <c r="J311" i="4"/>
  <c r="I312" i="6" l="1"/>
  <c r="AD311" i="6"/>
  <c r="J312" i="4"/>
  <c r="AJ311" i="4"/>
  <c r="I313" i="6" l="1"/>
  <c r="AD312" i="6"/>
  <c r="J313" i="4"/>
  <c r="AJ312" i="4"/>
  <c r="I314" i="6" l="1"/>
  <c r="AD313" i="6"/>
  <c r="AJ313" i="4"/>
  <c r="J314" i="4"/>
  <c r="AD314" i="6" l="1"/>
  <c r="I315" i="6"/>
  <c r="AJ314" i="4"/>
  <c r="J315" i="4"/>
  <c r="I316" i="6" l="1"/>
  <c r="AD315" i="6"/>
  <c r="AJ315" i="4"/>
  <c r="J316" i="4"/>
  <c r="I317" i="6" l="1"/>
  <c r="AD316" i="6"/>
  <c r="AJ316" i="4"/>
  <c r="J317" i="4"/>
  <c r="I318" i="6" l="1"/>
  <c r="AD317" i="6"/>
  <c r="AJ317" i="4"/>
  <c r="J318" i="4"/>
  <c r="I319" i="6" l="1"/>
  <c r="AD318" i="6"/>
  <c r="AJ318" i="4"/>
  <c r="J319" i="4"/>
  <c r="AD319" i="6" l="1"/>
  <c r="I320" i="6"/>
  <c r="J320" i="4"/>
  <c r="AJ319" i="4"/>
  <c r="AD320" i="6" l="1"/>
  <c r="I321" i="6"/>
  <c r="J321" i="4"/>
  <c r="AJ320" i="4"/>
  <c r="I322" i="6" l="1"/>
  <c r="AD321" i="6"/>
  <c r="J322" i="4"/>
  <c r="AJ321" i="4"/>
  <c r="AD322" i="6" l="1"/>
  <c r="I323" i="6"/>
  <c r="J323" i="4"/>
  <c r="AJ322" i="4"/>
  <c r="I324" i="6" l="1"/>
  <c r="AD323" i="6"/>
  <c r="AJ323" i="4"/>
  <c r="J324" i="4"/>
  <c r="I325" i="6" l="1"/>
  <c r="AD324" i="6"/>
  <c r="AJ324" i="4"/>
  <c r="J325" i="4"/>
  <c r="I326" i="6" l="1"/>
  <c r="AD325" i="6"/>
  <c r="AJ325" i="4"/>
  <c r="J326" i="4"/>
  <c r="AD326" i="6" l="1"/>
  <c r="I327" i="6"/>
  <c r="AJ326" i="4"/>
  <c r="J327" i="4"/>
  <c r="I328" i="6" l="1"/>
  <c r="AD327" i="6"/>
  <c r="J328" i="4"/>
  <c r="AJ327" i="4"/>
  <c r="I329" i="6" l="1"/>
  <c r="AD328" i="6"/>
  <c r="J329" i="4"/>
  <c r="AJ328" i="4"/>
  <c r="I330" i="6" l="1"/>
  <c r="AD329" i="6"/>
  <c r="J330" i="4"/>
  <c r="AJ329" i="4"/>
  <c r="I331" i="6" l="1"/>
  <c r="AD330" i="6"/>
  <c r="J331" i="4"/>
  <c r="AJ330" i="4"/>
  <c r="AD331" i="6" l="1"/>
  <c r="I332" i="6"/>
  <c r="AJ331" i="4"/>
  <c r="J332" i="4"/>
  <c r="I333" i="6" l="1"/>
  <c r="AD332" i="6"/>
  <c r="AJ332" i="4"/>
  <c r="J333" i="4"/>
  <c r="AD333" i="6" l="1"/>
  <c r="I334" i="6"/>
  <c r="AJ333" i="4"/>
  <c r="J334" i="4"/>
  <c r="AD334" i="6" l="1"/>
  <c r="I335" i="6"/>
  <c r="AJ334" i="4"/>
  <c r="J335" i="4"/>
  <c r="AD335" i="6" l="1"/>
  <c r="I336" i="6"/>
  <c r="J336" i="4"/>
  <c r="AJ335" i="4"/>
  <c r="I337" i="6" l="1"/>
  <c r="AD336" i="6"/>
  <c r="J337" i="4"/>
  <c r="AJ336" i="4"/>
  <c r="AD337" i="6" l="1"/>
  <c r="I338" i="6"/>
  <c r="AJ337" i="4"/>
  <c r="J338" i="4"/>
  <c r="I339" i="6" l="1"/>
  <c r="AD338" i="6"/>
  <c r="J339" i="4"/>
  <c r="AJ338" i="4"/>
  <c r="I340" i="6" l="1"/>
  <c r="AD339" i="6"/>
  <c r="AJ339" i="4"/>
  <c r="J340" i="4"/>
  <c r="I341" i="6" l="1"/>
  <c r="AD340" i="6"/>
  <c r="AJ340" i="4"/>
  <c r="J341" i="4"/>
  <c r="I342" i="6" l="1"/>
  <c r="AD341" i="6"/>
  <c r="AJ341" i="4"/>
  <c r="J342" i="4"/>
  <c r="AD342" i="6" l="1"/>
  <c r="I343" i="6"/>
  <c r="AJ342" i="4"/>
  <c r="J343" i="4"/>
  <c r="AD343" i="6" l="1"/>
  <c r="I344" i="6"/>
  <c r="J344" i="4"/>
  <c r="AJ343" i="4"/>
  <c r="I345" i="6" l="1"/>
  <c r="AD344" i="6"/>
  <c r="AJ344" i="4"/>
  <c r="J345" i="4"/>
  <c r="I346" i="6" l="1"/>
  <c r="AD345" i="6"/>
  <c r="AJ345" i="4"/>
  <c r="J346" i="4"/>
  <c r="I347" i="6" l="1"/>
  <c r="AD346" i="6"/>
  <c r="J347" i="4"/>
  <c r="AJ346" i="4"/>
  <c r="AD347" i="6" l="1"/>
  <c r="I348" i="6"/>
  <c r="J348" i="4"/>
  <c r="AJ347" i="4"/>
  <c r="AD348" i="6" l="1"/>
  <c r="I349" i="6"/>
  <c r="J349" i="4"/>
  <c r="AJ348" i="4"/>
  <c r="AD349" i="6" l="1"/>
  <c r="I350" i="6"/>
  <c r="AJ349" i="4"/>
  <c r="J350" i="4"/>
  <c r="I351" i="6" l="1"/>
  <c r="AD350" i="6"/>
  <c r="AJ350" i="4"/>
  <c r="J351" i="4"/>
  <c r="I352" i="6" l="1"/>
  <c r="AD351" i="6"/>
  <c r="J352" i="4"/>
  <c r="AJ351" i="4"/>
  <c r="AD352" i="6" l="1"/>
  <c r="I353" i="6"/>
  <c r="J353" i="4"/>
  <c r="AJ352" i="4"/>
  <c r="AD353" i="6" l="1"/>
  <c r="I354" i="6"/>
  <c r="J354" i="4"/>
  <c r="AJ353" i="4"/>
  <c r="I355" i="6" l="1"/>
  <c r="AD354" i="6"/>
  <c r="AJ354" i="4"/>
  <c r="J355" i="4"/>
  <c r="I356" i="6" l="1"/>
  <c r="AD355" i="6"/>
  <c r="J356" i="4"/>
  <c r="AJ355" i="4"/>
  <c r="AD356" i="6" l="1"/>
  <c r="I357" i="6"/>
  <c r="J357" i="4"/>
  <c r="AJ356" i="4"/>
  <c r="AD357" i="6" l="1"/>
  <c r="I358" i="6"/>
  <c r="AJ357" i="4"/>
  <c r="J358" i="4"/>
  <c r="AD358" i="6" l="1"/>
  <c r="I359" i="6"/>
  <c r="AJ358" i="4"/>
  <c r="J359" i="4"/>
  <c r="AD359" i="6" l="1"/>
  <c r="I360" i="6"/>
  <c r="AJ359" i="4"/>
  <c r="J360" i="4"/>
  <c r="I361" i="6" l="1"/>
  <c r="AD360" i="6"/>
  <c r="J361" i="4"/>
  <c r="AJ360" i="4"/>
  <c r="I362" i="6" l="1"/>
  <c r="AD361" i="6"/>
  <c r="AJ361" i="4"/>
  <c r="J362" i="4"/>
  <c r="AD362" i="6" l="1"/>
  <c r="I363" i="6"/>
  <c r="AJ362" i="4"/>
  <c r="J363" i="4"/>
  <c r="I364" i="6" l="1"/>
  <c r="AD363" i="6"/>
  <c r="J364" i="4"/>
  <c r="AJ363" i="4"/>
  <c r="I365" i="6" l="1"/>
  <c r="AD364" i="6"/>
  <c r="J365" i="4"/>
  <c r="AJ364" i="4"/>
  <c r="AD365" i="6" l="1"/>
  <c r="I366" i="6"/>
  <c r="AJ365" i="4"/>
  <c r="J366" i="4"/>
  <c r="I367" i="6" l="1"/>
  <c r="AD366" i="6"/>
  <c r="AJ366" i="4"/>
  <c r="J367" i="4"/>
  <c r="I368" i="6" l="1"/>
  <c r="AD367" i="6"/>
  <c r="AJ367" i="4"/>
  <c r="J368" i="4"/>
  <c r="I369" i="6" l="1"/>
  <c r="AD368" i="6"/>
  <c r="J369" i="4"/>
  <c r="AJ368" i="4"/>
  <c r="AD369" i="6" l="1"/>
  <c r="I370" i="6"/>
  <c r="J370" i="4"/>
  <c r="AJ369" i="4"/>
  <c r="I371" i="6" l="1"/>
  <c r="AD370" i="6"/>
  <c r="AJ370" i="4"/>
  <c r="J371" i="4"/>
  <c r="AD371" i="6" l="1"/>
  <c r="I372" i="6"/>
  <c r="J372" i="4"/>
  <c r="AJ371" i="4"/>
  <c r="I373" i="6" l="1"/>
  <c r="AD372" i="6"/>
  <c r="AJ372" i="4"/>
  <c r="J373" i="4"/>
  <c r="I374" i="6" l="1"/>
  <c r="AD373" i="6"/>
  <c r="AJ373" i="4"/>
  <c r="J374" i="4"/>
  <c r="I375" i="6" l="1"/>
  <c r="AD374" i="6"/>
  <c r="J375" i="4"/>
  <c r="AJ374" i="4"/>
  <c r="AD375" i="6" l="1"/>
  <c r="I376" i="6"/>
  <c r="J376" i="4"/>
  <c r="AJ375" i="4"/>
  <c r="I377" i="6" l="1"/>
  <c r="AD376" i="6"/>
  <c r="J377" i="4"/>
  <c r="AJ376" i="4"/>
  <c r="AD377" i="6" l="1"/>
  <c r="I378" i="6"/>
  <c r="AJ377" i="4"/>
  <c r="J378" i="4"/>
  <c r="I379" i="6" l="1"/>
  <c r="AD378" i="6"/>
  <c r="AJ378" i="4"/>
  <c r="J379" i="4"/>
  <c r="I380" i="6" l="1"/>
  <c r="AD379" i="6"/>
  <c r="J380" i="4"/>
  <c r="AJ379" i="4"/>
  <c r="AD380" i="6" l="1"/>
  <c r="I381" i="6"/>
  <c r="J381" i="4"/>
  <c r="AJ380" i="4"/>
  <c r="AD381" i="6" l="1"/>
  <c r="I382" i="6"/>
  <c r="AJ381" i="4"/>
  <c r="J382" i="4"/>
  <c r="AD382" i="6" l="1"/>
  <c r="I383" i="6"/>
  <c r="AJ382" i="4"/>
  <c r="J383" i="4"/>
  <c r="AD383" i="6" l="1"/>
  <c r="I384" i="6"/>
  <c r="AJ383" i="4"/>
  <c r="J384" i="4"/>
  <c r="I385" i="6" l="1"/>
  <c r="AD384" i="6"/>
  <c r="J385" i="4"/>
  <c r="AJ384" i="4"/>
  <c r="AD385" i="6" l="1"/>
  <c r="I386" i="6"/>
  <c r="AJ385" i="4"/>
  <c r="J386" i="4"/>
  <c r="I387" i="6" l="1"/>
  <c r="AD386" i="6"/>
  <c r="AJ386" i="4"/>
  <c r="J387" i="4"/>
  <c r="I388" i="6" l="1"/>
  <c r="AD387" i="6"/>
  <c r="J388" i="4"/>
  <c r="AJ387" i="4"/>
  <c r="I389" i="6" l="1"/>
  <c r="AD388" i="6"/>
  <c r="AJ388" i="4"/>
  <c r="J389" i="4"/>
  <c r="I390" i="6" l="1"/>
  <c r="AD389" i="6"/>
  <c r="AJ389" i="4"/>
  <c r="J390" i="4"/>
  <c r="AD390" i="6" l="1"/>
  <c r="I391" i="6"/>
  <c r="AJ390" i="4"/>
  <c r="J391" i="4"/>
  <c r="AD391" i="6" l="1"/>
  <c r="I392" i="6"/>
  <c r="J392" i="4"/>
  <c r="AJ391" i="4"/>
  <c r="I393" i="6" l="1"/>
  <c r="AD392" i="6"/>
  <c r="J393" i="4"/>
  <c r="AJ392" i="4"/>
  <c r="I394" i="6" l="1"/>
  <c r="AD393" i="6"/>
  <c r="AJ393" i="4"/>
  <c r="J394" i="4"/>
  <c r="I395" i="6" l="1"/>
  <c r="AD394" i="6"/>
  <c r="AJ394" i="4"/>
  <c r="J395" i="4"/>
  <c r="AD395" i="6" l="1"/>
  <c r="I396" i="6"/>
  <c r="AJ395" i="4"/>
  <c r="J396" i="4"/>
  <c r="I397" i="6" l="1"/>
  <c r="AD396" i="6"/>
  <c r="AJ396" i="4"/>
  <c r="J397" i="4"/>
  <c r="I398" i="6" l="1"/>
  <c r="AD397" i="6"/>
  <c r="AJ397" i="4"/>
  <c r="J398" i="4"/>
  <c r="I399" i="6" l="1"/>
  <c r="AD398" i="6"/>
  <c r="J399" i="4"/>
  <c r="AJ398" i="4"/>
  <c r="I400" i="6" l="1"/>
  <c r="AD399" i="6"/>
  <c r="J400" i="4"/>
  <c r="AJ399" i="4"/>
  <c r="I401" i="6" l="1"/>
  <c r="AD400" i="6"/>
  <c r="J401" i="4"/>
  <c r="AJ400" i="4"/>
  <c r="I402" i="6" l="1"/>
  <c r="AD401" i="6"/>
  <c r="AJ401" i="4"/>
  <c r="J402" i="4"/>
  <c r="AD402" i="6" l="1"/>
  <c r="I403" i="6"/>
  <c r="AJ402" i="4"/>
  <c r="J403" i="4"/>
  <c r="I404" i="6" l="1"/>
  <c r="AD403" i="6"/>
  <c r="AJ403" i="4"/>
  <c r="J404" i="4"/>
  <c r="I405" i="6" l="1"/>
  <c r="AD404" i="6"/>
  <c r="J405" i="4"/>
  <c r="AJ404" i="4"/>
  <c r="AD405" i="6" l="1"/>
  <c r="I406" i="6"/>
  <c r="AJ405" i="4"/>
  <c r="J406" i="4"/>
  <c r="AD406" i="6" l="1"/>
  <c r="I407" i="6"/>
  <c r="AJ406" i="4"/>
  <c r="J407" i="4"/>
  <c r="I408" i="6" l="1"/>
  <c r="AD407" i="6"/>
  <c r="J408" i="4"/>
  <c r="AJ407" i="4"/>
  <c r="I409" i="6" l="1"/>
  <c r="AD408" i="6"/>
  <c r="J409" i="4"/>
  <c r="AJ408" i="4"/>
  <c r="I410" i="6" l="1"/>
  <c r="AD409" i="6"/>
  <c r="J410" i="4"/>
  <c r="AJ409" i="4"/>
  <c r="AD410" i="6" l="1"/>
  <c r="I411" i="6"/>
  <c r="AJ410" i="4"/>
  <c r="J411" i="4"/>
  <c r="I412" i="6" l="1"/>
  <c r="AD411" i="6"/>
  <c r="J412" i="4"/>
  <c r="AJ411" i="4"/>
  <c r="I413" i="6" l="1"/>
  <c r="AD412" i="6"/>
  <c r="AJ412" i="4"/>
  <c r="J413" i="4"/>
  <c r="I414" i="6" l="1"/>
  <c r="AD413" i="6"/>
  <c r="AJ413" i="4"/>
  <c r="J414" i="4"/>
  <c r="I415" i="6" l="1"/>
  <c r="AD414" i="6"/>
  <c r="J415" i="4"/>
  <c r="AJ414" i="4"/>
  <c r="I416" i="6" l="1"/>
  <c r="AD415" i="6"/>
  <c r="J416" i="4"/>
  <c r="AJ415" i="4"/>
  <c r="AD416" i="6" l="1"/>
  <c r="I417" i="6"/>
  <c r="AJ416" i="4"/>
  <c r="J417" i="4"/>
  <c r="I418" i="6" l="1"/>
  <c r="AD417" i="6"/>
  <c r="AJ417" i="4"/>
  <c r="J418" i="4"/>
  <c r="I419" i="6" l="1"/>
  <c r="AD418" i="6"/>
  <c r="AJ418" i="4"/>
  <c r="J419" i="4"/>
  <c r="I420" i="6" l="1"/>
  <c r="AD419" i="6"/>
  <c r="J420" i="4"/>
  <c r="AJ419" i="4"/>
  <c r="AD420" i="6" l="1"/>
  <c r="I421" i="6"/>
  <c r="J421" i="4"/>
  <c r="AJ420" i="4"/>
  <c r="I422" i="6" l="1"/>
  <c r="AD421" i="6"/>
  <c r="AJ421" i="4"/>
  <c r="J422" i="4"/>
  <c r="I423" i="6" l="1"/>
  <c r="AD422" i="6"/>
  <c r="J423" i="4"/>
  <c r="AJ422" i="4"/>
  <c r="AD423" i="6" l="1"/>
  <c r="I424" i="6"/>
  <c r="J424" i="4"/>
  <c r="AJ423" i="4"/>
  <c r="AD424" i="6" l="1"/>
  <c r="I425" i="6"/>
  <c r="AJ424" i="4"/>
  <c r="J425" i="4"/>
  <c r="AD425" i="6" l="1"/>
  <c r="I426" i="6"/>
  <c r="AJ425" i="4"/>
  <c r="J426" i="4"/>
  <c r="AD426" i="6" l="1"/>
  <c r="I427" i="6"/>
  <c r="AJ426" i="4"/>
  <c r="J429" i="4"/>
  <c r="J427" i="4"/>
  <c r="I428" i="6" l="1"/>
  <c r="AD427" i="6"/>
  <c r="AJ427" i="4"/>
  <c r="J428" i="4"/>
  <c r="AJ428" i="4" s="1"/>
  <c r="J430" i="4"/>
  <c r="AJ429" i="4"/>
  <c r="I429" i="6" l="1"/>
  <c r="AD428" i="6"/>
  <c r="AJ430" i="4"/>
  <c r="J431" i="4"/>
  <c r="I430" i="6" l="1"/>
  <c r="AD429" i="6"/>
  <c r="AJ431" i="4"/>
  <c r="J432" i="4"/>
  <c r="AD430" i="6" l="1"/>
  <c r="I431" i="6"/>
  <c r="J433" i="4"/>
  <c r="AJ432" i="4"/>
  <c r="I432" i="6" l="1"/>
  <c r="AD431" i="6"/>
  <c r="J434" i="4"/>
  <c r="AJ433" i="4"/>
  <c r="I433" i="6" l="1"/>
  <c r="AD432" i="6"/>
  <c r="J435" i="4"/>
  <c r="AJ434" i="4"/>
  <c r="I434" i="6" l="1"/>
  <c r="AD433" i="6"/>
  <c r="AJ435" i="4"/>
  <c r="J436" i="4"/>
  <c r="AD434" i="6" l="1"/>
  <c r="I435" i="6"/>
  <c r="AJ436" i="4"/>
  <c r="J437" i="4"/>
  <c r="I436" i="6" l="1"/>
  <c r="AD435" i="6"/>
  <c r="AJ437" i="4"/>
  <c r="J438" i="4"/>
  <c r="I437" i="6" l="1"/>
  <c r="AD436" i="6"/>
  <c r="AJ438" i="4"/>
  <c r="J439" i="4"/>
  <c r="I438" i="6" l="1"/>
  <c r="AD437" i="6"/>
  <c r="AJ439" i="4"/>
  <c r="J440" i="4"/>
  <c r="I439" i="6" l="1"/>
  <c r="AD438" i="6"/>
  <c r="J441" i="4"/>
  <c r="AJ440" i="4"/>
  <c r="I440" i="6" l="1"/>
  <c r="AD439" i="6"/>
  <c r="J442" i="4"/>
  <c r="AJ441" i="4"/>
  <c r="AD440" i="6" l="1"/>
  <c r="I441" i="6"/>
  <c r="J443" i="4"/>
  <c r="AJ442" i="4"/>
  <c r="I442" i="6" l="1"/>
  <c r="AD441" i="6"/>
  <c r="AJ443" i="4"/>
  <c r="J444" i="4"/>
  <c r="I443" i="6" l="1"/>
  <c r="AD442" i="6"/>
  <c r="AJ444" i="4"/>
  <c r="J445" i="4"/>
  <c r="AD443" i="6" l="1"/>
  <c r="I444" i="6"/>
  <c r="AJ445" i="4"/>
  <c r="J446" i="4"/>
  <c r="AD444" i="6" l="1"/>
  <c r="I445" i="6"/>
  <c r="AJ446" i="4"/>
  <c r="J447" i="4"/>
  <c r="I446" i="6" l="1"/>
  <c r="AD445" i="6"/>
  <c r="AJ447" i="4"/>
  <c r="J448" i="4"/>
  <c r="AD446" i="6" l="1"/>
  <c r="I447" i="6"/>
  <c r="J449" i="4"/>
  <c r="AJ448" i="4"/>
  <c r="I448" i="6" l="1"/>
  <c r="AD447" i="6"/>
  <c r="AJ449" i="4"/>
  <c r="J450" i="4"/>
  <c r="I449" i="6" l="1"/>
  <c r="AD448" i="6"/>
  <c r="J451" i="4"/>
  <c r="AJ450" i="4"/>
  <c r="AD449" i="6" l="1"/>
  <c r="I450" i="6"/>
  <c r="J452" i="4"/>
  <c r="AJ451" i="4"/>
  <c r="AD450" i="6" l="1"/>
  <c r="I451" i="6"/>
  <c r="AJ452" i="4"/>
  <c r="J453" i="4"/>
  <c r="I452" i="6" l="1"/>
  <c r="AD451" i="6"/>
  <c r="J454" i="4"/>
  <c r="AJ453" i="4"/>
  <c r="I453" i="6" l="1"/>
  <c r="AD452" i="6"/>
  <c r="J455" i="4"/>
  <c r="AJ454" i="4"/>
  <c r="I454" i="6" l="1"/>
  <c r="AD453" i="6"/>
  <c r="J456" i="4"/>
  <c r="AJ455" i="4"/>
  <c r="I455" i="6" l="1"/>
  <c r="AD454" i="6"/>
  <c r="AJ456" i="4"/>
  <c r="J457" i="4"/>
  <c r="I456" i="6" l="1"/>
  <c r="AD455" i="6"/>
  <c r="AJ457" i="4"/>
  <c r="J458" i="4"/>
  <c r="AD456" i="6" l="1"/>
  <c r="I457" i="6"/>
  <c r="J459" i="4"/>
  <c r="AJ458" i="4"/>
  <c r="I458" i="6" l="1"/>
  <c r="AD457" i="6"/>
  <c r="J460" i="4"/>
  <c r="AJ459" i="4"/>
  <c r="I459" i="6" l="1"/>
  <c r="AD458" i="6"/>
  <c r="AJ460" i="4"/>
  <c r="J461" i="4"/>
  <c r="AD459" i="6" l="1"/>
  <c r="I460" i="6"/>
  <c r="J462" i="4"/>
  <c r="AJ461" i="4"/>
  <c r="AD460" i="6" l="1"/>
  <c r="I461" i="6"/>
  <c r="J463" i="4"/>
  <c r="AJ462" i="4"/>
  <c r="I462" i="6" l="1"/>
  <c r="AD461" i="6"/>
  <c r="J464" i="4"/>
  <c r="AJ463" i="4"/>
  <c r="I463" i="6" l="1"/>
  <c r="AD462" i="6"/>
  <c r="AJ464" i="4"/>
  <c r="J465" i="4"/>
  <c r="AD463" i="6" l="1"/>
  <c r="I464" i="6"/>
  <c r="AJ465" i="4"/>
  <c r="J466" i="4"/>
  <c r="AD464" i="6" l="1"/>
  <c r="I465" i="6"/>
  <c r="J467" i="4"/>
  <c r="AJ466" i="4"/>
  <c r="AD465" i="6" l="1"/>
  <c r="I466" i="6"/>
  <c r="J468" i="4"/>
  <c r="AJ467" i="4"/>
  <c r="AD466" i="6" l="1"/>
  <c r="I467" i="6"/>
  <c r="AJ468" i="4"/>
  <c r="J469" i="4"/>
  <c r="I468" i="6" l="1"/>
  <c r="AD467" i="6"/>
  <c r="J470" i="4"/>
  <c r="AJ469" i="4"/>
  <c r="I469" i="6" l="1"/>
  <c r="AD468" i="6"/>
  <c r="J471" i="4"/>
  <c r="AJ470" i="4"/>
  <c r="I470" i="6" l="1"/>
  <c r="AD469" i="6"/>
  <c r="J472" i="4"/>
  <c r="AJ471" i="4"/>
  <c r="AD470" i="6" l="1"/>
  <c r="I471" i="6"/>
  <c r="AJ472" i="4"/>
  <c r="J473" i="4"/>
  <c r="I472" i="6" l="1"/>
  <c r="AD471" i="6"/>
  <c r="AJ473" i="4"/>
  <c r="J474" i="4"/>
  <c r="I473" i="6" l="1"/>
  <c r="AD472" i="6"/>
  <c r="J475" i="4"/>
  <c r="AJ474" i="4"/>
  <c r="AD473" i="6" l="1"/>
  <c r="I474" i="6"/>
  <c r="J476" i="4"/>
  <c r="AJ475" i="4"/>
  <c r="AD474" i="6" l="1"/>
  <c r="I475" i="6"/>
  <c r="AJ476" i="4"/>
  <c r="J477" i="4"/>
  <c r="I476" i="6" l="1"/>
  <c r="AD475" i="6"/>
  <c r="J478" i="4"/>
  <c r="AJ477" i="4"/>
  <c r="I477" i="6" l="1"/>
  <c r="AD476" i="6"/>
  <c r="J479" i="4"/>
  <c r="AJ478" i="4"/>
  <c r="AD477" i="6" l="1"/>
  <c r="I478" i="6"/>
  <c r="J480" i="4"/>
  <c r="AJ479" i="4"/>
  <c r="AD478" i="6" l="1"/>
  <c r="I479" i="6"/>
  <c r="AJ480" i="4"/>
  <c r="J481" i="4"/>
  <c r="I480" i="6" l="1"/>
  <c r="AD479" i="6"/>
  <c r="AJ481" i="4"/>
  <c r="J482" i="4"/>
  <c r="I481" i="6" l="1"/>
  <c r="AD480" i="6"/>
  <c r="AJ482" i="4"/>
  <c r="J483" i="4"/>
  <c r="AD481" i="6" l="1"/>
  <c r="I482" i="6"/>
  <c r="J484" i="4"/>
  <c r="AJ483" i="4"/>
  <c r="I483" i="6" l="1"/>
  <c r="AD482" i="6"/>
  <c r="AJ484" i="4"/>
  <c r="J485" i="4"/>
  <c r="I484" i="6" l="1"/>
  <c r="AD483" i="6"/>
  <c r="J486" i="4"/>
  <c r="AJ485" i="4"/>
  <c r="AD484" i="6" l="1"/>
  <c r="I485" i="6"/>
  <c r="J487" i="4"/>
  <c r="AJ486" i="4"/>
  <c r="I486" i="6" l="1"/>
  <c r="AD485" i="6"/>
  <c r="AJ487" i="4"/>
  <c r="J488" i="4"/>
  <c r="I487" i="6" l="1"/>
  <c r="AD486" i="6"/>
  <c r="J489" i="4"/>
  <c r="AJ488" i="4"/>
  <c r="AD487" i="6" l="1"/>
  <c r="I488" i="6"/>
  <c r="AJ489" i="4"/>
  <c r="J490" i="4"/>
  <c r="AD488" i="6" l="1"/>
  <c r="I489" i="6"/>
  <c r="AJ490" i="4"/>
  <c r="J491" i="4"/>
  <c r="I490" i="6" l="1"/>
  <c r="AD489" i="6"/>
  <c r="J492" i="4"/>
  <c r="AJ491" i="4"/>
  <c r="I491" i="6" l="1"/>
  <c r="AD490" i="6"/>
  <c r="AJ492" i="4"/>
  <c r="J493" i="4"/>
  <c r="I492" i="6" l="1"/>
  <c r="AD491" i="6"/>
  <c r="J494" i="4"/>
  <c r="AJ493" i="4"/>
  <c r="AD492" i="6" l="1"/>
  <c r="I493" i="6"/>
  <c r="J495" i="4"/>
  <c r="AJ494" i="4"/>
  <c r="I494" i="6" l="1"/>
  <c r="AD493" i="6"/>
  <c r="AJ495" i="4"/>
  <c r="J496" i="4"/>
  <c r="I495" i="6" l="1"/>
  <c r="AD494" i="6"/>
  <c r="AJ496" i="4"/>
  <c r="J497" i="4"/>
  <c r="I496" i="6" l="1"/>
  <c r="AD495" i="6"/>
  <c r="AJ497" i="4"/>
  <c r="J498" i="4"/>
  <c r="AD496" i="6" l="1"/>
  <c r="I497" i="6"/>
  <c r="J499" i="4"/>
  <c r="AJ498" i="4"/>
  <c r="I498" i="6" l="1"/>
  <c r="AD497" i="6"/>
  <c r="AJ499" i="4"/>
  <c r="J500" i="4"/>
  <c r="I499" i="6" l="1"/>
  <c r="AD498" i="6"/>
  <c r="AJ500" i="4"/>
  <c r="J501" i="4"/>
  <c r="I500" i="6" l="1"/>
  <c r="AD499" i="6"/>
  <c r="AJ501" i="4"/>
  <c r="J502" i="4"/>
  <c r="AD500" i="6" l="1"/>
  <c r="I501" i="6"/>
  <c r="AJ502" i="4"/>
  <c r="J503" i="4"/>
  <c r="I502" i="6" l="1"/>
  <c r="AD501" i="6"/>
  <c r="J504" i="4"/>
  <c r="AJ503" i="4"/>
  <c r="I503" i="6" l="1"/>
  <c r="AD502" i="6"/>
  <c r="AJ504" i="4"/>
  <c r="J505" i="4"/>
  <c r="I504" i="6" l="1"/>
  <c r="AD503" i="6"/>
  <c r="AJ505" i="4"/>
  <c r="J506" i="4"/>
  <c r="I505" i="6" l="1"/>
  <c r="AD504" i="6"/>
  <c r="J507" i="4"/>
  <c r="AJ506" i="4"/>
  <c r="I506" i="6" l="1"/>
  <c r="AD505" i="6"/>
  <c r="J508" i="4"/>
  <c r="AJ507" i="4"/>
  <c r="AD506" i="6" l="1"/>
  <c r="I507" i="6"/>
  <c r="AJ508" i="4"/>
  <c r="J509" i="4"/>
  <c r="AD507" i="6" l="1"/>
  <c r="I508" i="6"/>
  <c r="AJ509" i="4"/>
  <c r="J510" i="4"/>
  <c r="I509" i="6" l="1"/>
  <c r="AD508" i="6"/>
  <c r="AJ510" i="4"/>
  <c r="J511" i="4"/>
  <c r="I510" i="6" l="1"/>
  <c r="AD509" i="6"/>
  <c r="J512" i="4"/>
  <c r="AJ511" i="4"/>
  <c r="I511" i="6" l="1"/>
  <c r="AD510" i="6"/>
  <c r="J513" i="4"/>
  <c r="AJ512" i="4"/>
  <c r="I512" i="6" l="1"/>
  <c r="AD511" i="6"/>
  <c r="AJ513" i="4"/>
  <c r="J514" i="4"/>
  <c r="I513" i="6" l="1"/>
  <c r="AD512" i="6"/>
  <c r="J515" i="4"/>
  <c r="AJ514" i="4"/>
  <c r="I514" i="6" l="1"/>
  <c r="AD513" i="6"/>
  <c r="J516" i="4"/>
  <c r="AJ515" i="4"/>
  <c r="AD514" i="6" l="1"/>
  <c r="I515" i="6"/>
  <c r="AJ516" i="4"/>
  <c r="J517" i="4"/>
  <c r="AD515" i="6" l="1"/>
  <c r="I516" i="6"/>
  <c r="AJ517" i="4"/>
  <c r="J518" i="4"/>
  <c r="AD516" i="6" l="1"/>
  <c r="I517" i="6"/>
  <c r="AJ518" i="4"/>
  <c r="J519" i="4"/>
  <c r="I518" i="6" l="1"/>
  <c r="AD517" i="6"/>
  <c r="J520" i="4"/>
  <c r="AJ519" i="4"/>
  <c r="I519" i="6" l="1"/>
  <c r="AD518" i="6"/>
  <c r="J521" i="4"/>
  <c r="AJ520" i="4"/>
  <c r="I520" i="6" l="1"/>
  <c r="AD519" i="6"/>
  <c r="J522" i="4"/>
  <c r="AJ521" i="4"/>
  <c r="AD520" i="6" l="1"/>
  <c r="I521" i="6"/>
  <c r="AJ522" i="4"/>
  <c r="J523" i="4"/>
  <c r="AD521" i="6" l="1"/>
  <c r="I522" i="6"/>
  <c r="J524" i="4"/>
  <c r="AJ523" i="4"/>
  <c r="I523" i="6" l="1"/>
  <c r="AD522" i="6"/>
  <c r="J525" i="4"/>
  <c r="AJ524" i="4"/>
  <c r="I524" i="6" l="1"/>
  <c r="AD523" i="6"/>
  <c r="J526" i="4"/>
  <c r="AJ525" i="4"/>
  <c r="I525" i="6" l="1"/>
  <c r="AD524" i="6"/>
  <c r="AJ526" i="4"/>
  <c r="J527" i="4"/>
  <c r="I526" i="6" l="1"/>
  <c r="AD525" i="6"/>
  <c r="J528" i="4"/>
  <c r="AJ527" i="4"/>
  <c r="I527" i="6" l="1"/>
  <c r="AD526" i="6"/>
  <c r="AJ528" i="4"/>
  <c r="J529" i="4"/>
  <c r="I528" i="6" l="1"/>
  <c r="AD527" i="6"/>
  <c r="AJ529" i="4"/>
  <c r="J530" i="4"/>
  <c r="AD528" i="6" l="1"/>
  <c r="I529" i="6"/>
  <c r="AJ530" i="4"/>
  <c r="J531" i="4"/>
  <c r="AD529" i="6" l="1"/>
  <c r="I530" i="6"/>
  <c r="J532" i="4"/>
  <c r="AJ531" i="4"/>
  <c r="AD530" i="6" l="1"/>
  <c r="I531" i="6"/>
  <c r="J533" i="4"/>
  <c r="AJ532" i="4"/>
  <c r="I532" i="6" l="1"/>
  <c r="AD531" i="6"/>
  <c r="AJ533" i="4"/>
  <c r="J534" i="4"/>
  <c r="I533" i="6" l="1"/>
  <c r="AD532" i="6"/>
  <c r="AJ534" i="4"/>
  <c r="J535" i="4"/>
  <c r="I534" i="6" l="1"/>
  <c r="AD533" i="6"/>
  <c r="J536" i="4"/>
  <c r="AJ535" i="4"/>
  <c r="I535" i="6" l="1"/>
  <c r="AD534" i="6"/>
  <c r="AJ536" i="4"/>
  <c r="J537" i="4"/>
  <c r="AD535" i="6" l="1"/>
  <c r="I536" i="6"/>
  <c r="AJ537" i="4"/>
  <c r="J538" i="4"/>
  <c r="AD536" i="6" l="1"/>
  <c r="I537" i="6"/>
  <c r="AJ538" i="4"/>
  <c r="J539" i="4"/>
  <c r="I538" i="6" l="1"/>
  <c r="AD537" i="6"/>
  <c r="J540" i="4"/>
  <c r="AJ539" i="4"/>
  <c r="I539" i="6" l="1"/>
  <c r="AD538" i="6"/>
  <c r="J541" i="4"/>
  <c r="AJ540" i="4"/>
  <c r="AD539" i="6" l="1"/>
  <c r="I540" i="6"/>
  <c r="AJ541" i="4"/>
  <c r="J542" i="4"/>
  <c r="AD540" i="6" l="1"/>
  <c r="I541" i="6"/>
  <c r="AJ542" i="4"/>
  <c r="J543" i="4"/>
  <c r="I542" i="6" l="1"/>
  <c r="AD541" i="6"/>
  <c r="J544" i="4"/>
  <c r="AJ543" i="4"/>
  <c r="I543" i="6" l="1"/>
  <c r="AD542" i="6"/>
  <c r="AJ544" i="4"/>
  <c r="J545" i="4"/>
  <c r="I544" i="6" l="1"/>
  <c r="AD543" i="6"/>
  <c r="AJ545" i="4"/>
  <c r="J546" i="4"/>
  <c r="AD544" i="6" l="1"/>
  <c r="I545" i="6"/>
  <c r="AJ546" i="4"/>
  <c r="J547" i="4"/>
  <c r="I546" i="6" l="1"/>
  <c r="AD545" i="6"/>
  <c r="J548" i="4"/>
  <c r="AJ547" i="4"/>
  <c r="I547" i="6" l="1"/>
  <c r="AD546" i="6"/>
  <c r="J549" i="4"/>
  <c r="AJ548" i="4"/>
  <c r="I548" i="6" l="1"/>
  <c r="AD547" i="6"/>
  <c r="AJ549" i="4"/>
  <c r="J550" i="4"/>
  <c r="AD548" i="6" l="1"/>
  <c r="I549" i="6"/>
  <c r="AJ550" i="4"/>
  <c r="J551" i="4"/>
  <c r="I550" i="6" l="1"/>
  <c r="AD549" i="6"/>
  <c r="J552" i="4"/>
  <c r="AJ551" i="4"/>
  <c r="I551" i="6" l="1"/>
  <c r="AD550" i="6"/>
  <c r="AJ552" i="4"/>
  <c r="J553" i="4"/>
  <c r="I552" i="6" l="1"/>
  <c r="AD551" i="6"/>
  <c r="AJ553" i="4"/>
  <c r="J554" i="4"/>
  <c r="AD552" i="6" l="1"/>
  <c r="I553" i="6"/>
  <c r="AJ554" i="4"/>
  <c r="J555" i="4"/>
  <c r="I554" i="6" l="1"/>
  <c r="AD553" i="6"/>
  <c r="J556" i="4"/>
  <c r="AJ555" i="4"/>
  <c r="I555" i="6" l="1"/>
  <c r="AD554" i="6"/>
  <c r="J557" i="4"/>
  <c r="AJ556" i="4"/>
  <c r="AD555" i="6" l="1"/>
  <c r="I556" i="6"/>
  <c r="AJ557" i="4"/>
  <c r="J558" i="4"/>
  <c r="AD556" i="6" l="1"/>
  <c r="I557" i="6"/>
  <c r="AJ558" i="4"/>
  <c r="J559" i="4"/>
  <c r="I558" i="6" l="1"/>
  <c r="AD557" i="6"/>
  <c r="J560" i="4"/>
  <c r="AJ559" i="4"/>
  <c r="I559" i="6" l="1"/>
  <c r="AD558" i="6"/>
  <c r="AJ560" i="4"/>
  <c r="J561" i="4"/>
  <c r="I560" i="6" l="1"/>
  <c r="AD559" i="6"/>
  <c r="AJ561" i="4"/>
  <c r="J562" i="4"/>
  <c r="AD560" i="6" l="1"/>
  <c r="I561" i="6"/>
  <c r="AJ562" i="4"/>
  <c r="J563" i="4"/>
  <c r="I562" i="6" l="1"/>
  <c r="AD561" i="6"/>
  <c r="J564" i="4"/>
  <c r="AJ563" i="4"/>
  <c r="I563" i="6" l="1"/>
  <c r="AD562" i="6"/>
  <c r="J565" i="4"/>
  <c r="AJ564" i="4"/>
  <c r="I564" i="6" l="1"/>
  <c r="AD563" i="6"/>
  <c r="AJ565" i="4"/>
  <c r="J566" i="4"/>
  <c r="I565" i="6" l="1"/>
  <c r="AD564" i="6"/>
  <c r="AJ566" i="4"/>
  <c r="J567" i="4"/>
  <c r="AD565" i="6" l="1"/>
  <c r="I566" i="6"/>
  <c r="J568" i="4"/>
  <c r="AJ567" i="4"/>
  <c r="AD566" i="6" l="1"/>
  <c r="I567" i="6"/>
  <c r="AJ568" i="4"/>
  <c r="J569" i="4"/>
  <c r="I568" i="6" l="1"/>
  <c r="AD567" i="6"/>
  <c r="AJ569" i="4"/>
  <c r="J570" i="4"/>
  <c r="I569" i="6" l="1"/>
  <c r="AD568" i="6"/>
  <c r="AJ570" i="4"/>
  <c r="J571" i="4"/>
  <c r="I570" i="6" l="1"/>
  <c r="AD569" i="6"/>
  <c r="J572" i="4"/>
  <c r="AJ571" i="4"/>
  <c r="AD570" i="6" l="1"/>
  <c r="I571" i="6"/>
  <c r="AJ572" i="4"/>
  <c r="J573" i="4"/>
  <c r="I572" i="6" l="1"/>
  <c r="AD571" i="6"/>
  <c r="AJ573" i="4"/>
  <c r="J574" i="4"/>
  <c r="I573" i="6" l="1"/>
  <c r="AD572" i="6"/>
  <c r="AJ574" i="4"/>
  <c r="J575" i="4"/>
  <c r="I574" i="6" l="1"/>
  <c r="AD573" i="6"/>
  <c r="J576" i="4"/>
  <c r="AJ575" i="4"/>
  <c r="AD574" i="6" l="1"/>
  <c r="I575" i="6"/>
  <c r="J577" i="4"/>
  <c r="AJ576" i="4"/>
  <c r="I576" i="6" l="1"/>
  <c r="AD575" i="6"/>
  <c r="AJ577" i="4"/>
  <c r="J578" i="4"/>
  <c r="I577" i="6" l="1"/>
  <c r="AD576" i="6"/>
  <c r="J579" i="4"/>
  <c r="AJ578" i="4"/>
  <c r="I578" i="6" l="1"/>
  <c r="AD577" i="6"/>
  <c r="J580" i="4"/>
  <c r="AJ579" i="4"/>
  <c r="I579" i="6" l="1"/>
  <c r="AD578" i="6"/>
  <c r="AJ580" i="4"/>
  <c r="J581" i="4"/>
  <c r="I580" i="6" l="1"/>
  <c r="AD579" i="6"/>
  <c r="AJ581" i="4"/>
  <c r="J582" i="4"/>
  <c r="AD580" i="6" l="1"/>
  <c r="I581" i="6"/>
  <c r="AJ582" i="4"/>
  <c r="J583" i="4"/>
  <c r="I582" i="6" l="1"/>
  <c r="AD581" i="6"/>
  <c r="J584" i="4"/>
  <c r="AJ583" i="4"/>
  <c r="AD582" i="6" l="1"/>
  <c r="I583" i="6"/>
  <c r="J585" i="4"/>
  <c r="AJ584" i="4"/>
  <c r="I584" i="6" l="1"/>
  <c r="AD583" i="6"/>
  <c r="AJ585" i="4"/>
  <c r="J586" i="4"/>
  <c r="AD584" i="6" l="1"/>
  <c r="I585" i="6"/>
  <c r="J587" i="4"/>
  <c r="AJ586" i="4"/>
  <c r="AD585" i="6" l="1"/>
  <c r="I586" i="6"/>
  <c r="J588" i="4"/>
  <c r="AJ587" i="4"/>
  <c r="AD586" i="6" l="1"/>
  <c r="I587" i="6"/>
  <c r="AJ588" i="4"/>
  <c r="J589" i="4"/>
  <c r="I588" i="6" l="1"/>
  <c r="AD587" i="6"/>
  <c r="AJ589" i="4"/>
  <c r="J590" i="4"/>
  <c r="AD588" i="6" l="1"/>
  <c r="I589" i="6"/>
  <c r="AJ590" i="4"/>
  <c r="J591" i="4"/>
  <c r="I590" i="6" l="1"/>
  <c r="AD589" i="6"/>
  <c r="J592" i="4"/>
  <c r="AJ591" i="4"/>
  <c r="I591" i="6" l="1"/>
  <c r="AD590" i="6"/>
  <c r="J593" i="4"/>
  <c r="AJ592" i="4"/>
  <c r="AD591" i="6" l="1"/>
  <c r="I592" i="6"/>
  <c r="AJ593" i="4"/>
  <c r="J594" i="4"/>
  <c r="AD592" i="6" l="1"/>
  <c r="I593" i="6"/>
  <c r="J595" i="4"/>
  <c r="AJ594" i="4"/>
  <c r="AD593" i="6" l="1"/>
  <c r="I594" i="6"/>
  <c r="J596" i="4"/>
  <c r="AJ595" i="4"/>
  <c r="I595" i="6" l="1"/>
  <c r="AD594" i="6"/>
  <c r="AJ596" i="4"/>
  <c r="J597" i="4"/>
  <c r="I596" i="6" l="1"/>
  <c r="AD595" i="6"/>
  <c r="AJ597" i="4"/>
  <c r="J598" i="4"/>
  <c r="AD596" i="6" l="1"/>
  <c r="I597" i="6"/>
  <c r="AJ598" i="4"/>
  <c r="J599" i="4"/>
  <c r="I598" i="6" l="1"/>
  <c r="AD597" i="6"/>
  <c r="J600" i="4"/>
  <c r="AJ599" i="4"/>
  <c r="I599" i="6" l="1"/>
  <c r="AD598" i="6"/>
  <c r="J601" i="4"/>
  <c r="AJ600" i="4"/>
  <c r="I600" i="6" l="1"/>
  <c r="AD599" i="6"/>
  <c r="AJ601" i="4"/>
  <c r="J602" i="4"/>
  <c r="I601" i="6" l="1"/>
  <c r="AD600" i="6"/>
  <c r="J603" i="4"/>
  <c r="AJ602" i="4"/>
  <c r="I602" i="6" l="1"/>
  <c r="AD601" i="6"/>
  <c r="J604" i="4"/>
  <c r="AJ603" i="4"/>
  <c r="AD602" i="6" l="1"/>
  <c r="I603" i="6"/>
  <c r="AJ604" i="4"/>
  <c r="J605" i="4"/>
  <c r="I604" i="6" l="1"/>
  <c r="AD603" i="6"/>
  <c r="AJ605" i="4"/>
  <c r="J606" i="4"/>
  <c r="I605" i="6" l="1"/>
  <c r="AD604" i="6"/>
  <c r="J607" i="4"/>
  <c r="AJ606" i="4"/>
  <c r="I606" i="6" l="1"/>
  <c r="AD605" i="6"/>
  <c r="AJ607" i="4"/>
  <c r="J608" i="4"/>
  <c r="AD606" i="6" l="1"/>
  <c r="I607" i="6"/>
  <c r="J609" i="4"/>
  <c r="AJ608" i="4"/>
  <c r="AD607" i="6" l="1"/>
  <c r="I608" i="6"/>
  <c r="J610" i="4"/>
  <c r="AJ609" i="4"/>
  <c r="I609" i="6" l="1"/>
  <c r="AD608" i="6"/>
  <c r="J611" i="4"/>
  <c r="AJ610" i="4"/>
  <c r="I610" i="6" l="1"/>
  <c r="AD609" i="6"/>
  <c r="J612" i="4"/>
  <c r="AJ611" i="4"/>
  <c r="AD610" i="6" l="1"/>
  <c r="I611" i="6"/>
  <c r="AJ612" i="4"/>
  <c r="J613" i="4"/>
  <c r="AD611" i="6" l="1"/>
  <c r="I612" i="6"/>
  <c r="AJ613" i="4"/>
  <c r="J614" i="4"/>
  <c r="I613" i="6" l="1"/>
  <c r="AD612" i="6"/>
  <c r="AJ614" i="4"/>
  <c r="J615" i="4"/>
  <c r="I614" i="6" l="1"/>
  <c r="AD613" i="6"/>
  <c r="AJ615" i="4"/>
  <c r="J616" i="4"/>
  <c r="AD614" i="6" l="1"/>
  <c r="I615" i="6"/>
  <c r="J617" i="4"/>
  <c r="AJ616" i="4"/>
  <c r="AD615" i="6" l="1"/>
  <c r="I616" i="6"/>
  <c r="J618" i="4"/>
  <c r="AJ617" i="4"/>
  <c r="AD616" i="6" l="1"/>
  <c r="I617" i="6"/>
  <c r="J619" i="4"/>
  <c r="AJ618" i="4"/>
  <c r="AD617" i="6" l="1"/>
  <c r="I618" i="6"/>
  <c r="AJ619" i="4"/>
  <c r="J620" i="4"/>
  <c r="I619" i="6" l="1"/>
  <c r="AD618" i="6"/>
  <c r="AJ620" i="4"/>
  <c r="J621" i="4"/>
  <c r="AD619" i="6" l="1"/>
  <c r="I620" i="6"/>
  <c r="AJ621" i="4"/>
  <c r="J622" i="4"/>
  <c r="AD620" i="6" l="1"/>
  <c r="I621" i="6"/>
  <c r="J623" i="4"/>
  <c r="AJ622" i="4"/>
  <c r="AD621" i="6" l="1"/>
  <c r="I622" i="6"/>
  <c r="AJ623" i="4"/>
  <c r="J624" i="4"/>
  <c r="I623" i="6" l="1"/>
  <c r="AD622" i="6"/>
  <c r="J625" i="4"/>
  <c r="AJ624" i="4"/>
  <c r="AD623" i="6" l="1"/>
  <c r="I624" i="6"/>
  <c r="J626" i="4"/>
  <c r="AJ625" i="4"/>
  <c r="AD624" i="6" l="1"/>
  <c r="I625" i="6"/>
  <c r="J627" i="4"/>
  <c r="AJ626" i="4"/>
  <c r="AD625" i="6" l="1"/>
  <c r="I626" i="6"/>
  <c r="AJ627" i="4"/>
  <c r="J628" i="4"/>
  <c r="I627" i="6" l="1"/>
  <c r="AD626" i="6"/>
  <c r="AJ628" i="4"/>
  <c r="J629" i="4"/>
  <c r="AD627" i="6" l="1"/>
  <c r="I628" i="6"/>
  <c r="AJ629" i="4"/>
  <c r="J630" i="4"/>
  <c r="I629" i="6" l="1"/>
  <c r="AD628" i="6"/>
  <c r="J631" i="4"/>
  <c r="AJ630" i="4"/>
  <c r="I630" i="6" l="1"/>
  <c r="AD629" i="6"/>
  <c r="AJ631" i="4"/>
  <c r="J632" i="4"/>
  <c r="AD630" i="6" l="1"/>
  <c r="I631" i="6"/>
  <c r="J633" i="4"/>
  <c r="AJ632" i="4"/>
  <c r="AD631" i="6" l="1"/>
  <c r="I632" i="6"/>
  <c r="J634" i="4"/>
  <c r="AJ633" i="4"/>
  <c r="I633" i="6" l="1"/>
  <c r="AD632" i="6"/>
  <c r="J635" i="4"/>
  <c r="AJ634" i="4"/>
  <c r="I634" i="6" l="1"/>
  <c r="AD633" i="6"/>
  <c r="AJ635" i="4"/>
  <c r="J636" i="4"/>
  <c r="AD634" i="6" l="1"/>
  <c r="I635" i="6"/>
  <c r="AJ636" i="4"/>
  <c r="J637" i="4"/>
  <c r="AD635" i="6" l="1"/>
  <c r="I636" i="6"/>
  <c r="J638" i="4"/>
  <c r="AJ637" i="4"/>
  <c r="I637" i="6" l="1"/>
  <c r="AD636" i="6"/>
  <c r="J639" i="4"/>
  <c r="AJ638" i="4"/>
  <c r="AD637" i="6" l="1"/>
  <c r="I638" i="6"/>
  <c r="AJ639" i="4"/>
  <c r="J640" i="4"/>
  <c r="I639" i="6" l="1"/>
  <c r="AD638" i="6"/>
  <c r="AJ640" i="4"/>
  <c r="J641" i="4"/>
  <c r="AD639" i="6" l="1"/>
  <c r="I640" i="6"/>
  <c r="AJ641" i="4"/>
  <c r="J642" i="4"/>
  <c r="AD640" i="6" l="1"/>
  <c r="I641" i="6"/>
  <c r="J643" i="4"/>
  <c r="AJ642" i="4"/>
  <c r="AD641" i="6" l="1"/>
  <c r="I642" i="6"/>
  <c r="J644" i="4"/>
  <c r="AJ643" i="4"/>
  <c r="I643" i="6" l="1"/>
  <c r="AD642" i="6"/>
  <c r="AJ644" i="4"/>
  <c r="J645" i="4"/>
  <c r="AD643" i="6" l="1"/>
  <c r="I644" i="6"/>
  <c r="J646" i="4"/>
  <c r="AJ645" i="4"/>
  <c r="AD644" i="6" l="1"/>
  <c r="I645" i="6"/>
  <c r="J647" i="4"/>
  <c r="AJ646" i="4"/>
  <c r="AD645" i="6" l="1"/>
  <c r="I646" i="6"/>
  <c r="AJ647" i="4"/>
  <c r="J648" i="4"/>
  <c r="I647" i="6" l="1"/>
  <c r="AD646" i="6"/>
  <c r="AJ648" i="4"/>
  <c r="J649" i="4"/>
  <c r="AD647" i="6" l="1"/>
  <c r="I648" i="6"/>
  <c r="AJ649" i="4"/>
  <c r="J650" i="4"/>
  <c r="AD648" i="6" l="1"/>
  <c r="I649" i="6"/>
  <c r="AJ650" i="4"/>
  <c r="J651" i="4"/>
  <c r="AD649" i="6" l="1"/>
  <c r="I650" i="6"/>
  <c r="J652" i="4"/>
  <c r="AJ651" i="4"/>
  <c r="AD650" i="6" l="1"/>
  <c r="I651" i="6"/>
  <c r="AJ652" i="4"/>
  <c r="J653" i="4"/>
  <c r="AD651" i="6" l="1"/>
  <c r="I652" i="6"/>
  <c r="J654" i="4"/>
  <c r="AJ653" i="4"/>
  <c r="I653" i="6" l="1"/>
  <c r="AD652" i="6"/>
  <c r="J655" i="4"/>
  <c r="AJ654" i="4"/>
  <c r="I654" i="6" l="1"/>
  <c r="AD653" i="6"/>
  <c r="AJ655" i="4"/>
  <c r="J656" i="4"/>
  <c r="AD654" i="6" l="1"/>
  <c r="I655" i="6"/>
  <c r="AJ656" i="4"/>
  <c r="J657" i="4"/>
  <c r="AD655" i="6" l="1"/>
  <c r="I656" i="6"/>
  <c r="AJ657" i="4"/>
  <c r="J658" i="4"/>
  <c r="I657" i="6" l="1"/>
  <c r="AD656" i="6"/>
  <c r="J659" i="4"/>
  <c r="AJ658" i="4"/>
  <c r="AD657" i="6" l="1"/>
  <c r="I658" i="6"/>
  <c r="J660" i="4"/>
  <c r="AJ659" i="4"/>
  <c r="AD658" i="6" l="1"/>
  <c r="I659" i="6"/>
  <c r="AJ660" i="4"/>
  <c r="J661" i="4"/>
  <c r="AD659" i="6" l="1"/>
  <c r="I660" i="6"/>
  <c r="J662" i="4"/>
  <c r="AJ661" i="4"/>
  <c r="I661" i="6" l="1"/>
  <c r="AD660" i="6"/>
  <c r="J663" i="4"/>
  <c r="AJ662" i="4"/>
  <c r="I662" i="6" l="1"/>
  <c r="AD661" i="6"/>
  <c r="AJ663" i="4"/>
  <c r="J664" i="4"/>
  <c r="I663" i="6" l="1"/>
  <c r="AD662" i="6"/>
  <c r="AJ664" i="4"/>
  <c r="J665" i="4"/>
  <c r="I664" i="6" l="1"/>
  <c r="AD663" i="6"/>
  <c r="AJ665" i="4"/>
  <c r="J666" i="4"/>
  <c r="I665" i="6" l="1"/>
  <c r="AD664" i="6"/>
  <c r="J667" i="4"/>
  <c r="AJ666" i="4"/>
  <c r="AD665" i="6" l="1"/>
  <c r="I666" i="6"/>
  <c r="J668" i="4"/>
  <c r="AJ667" i="4"/>
  <c r="AD666" i="6" l="1"/>
  <c r="I667" i="6"/>
  <c r="AJ668" i="4"/>
  <c r="J669" i="4"/>
  <c r="AD667" i="6" l="1"/>
  <c r="I668" i="6"/>
  <c r="J670" i="4"/>
  <c r="AJ669" i="4"/>
  <c r="I669" i="6" l="1"/>
  <c r="AD668" i="6"/>
  <c r="J671" i="4"/>
  <c r="AJ670" i="4"/>
  <c r="I670" i="6" l="1"/>
  <c r="AD669" i="6"/>
  <c r="AJ671" i="4"/>
  <c r="J672" i="4"/>
  <c r="I671" i="6" l="1"/>
  <c r="AD670" i="6"/>
  <c r="AJ672" i="4"/>
  <c r="J673" i="4"/>
  <c r="I672" i="6" l="1"/>
  <c r="AD671" i="6"/>
  <c r="AJ673" i="4"/>
  <c r="J674" i="4"/>
  <c r="I673" i="6" l="1"/>
  <c r="AD672" i="6"/>
  <c r="J675" i="4"/>
  <c r="AJ674" i="4"/>
  <c r="AD673" i="6" l="1"/>
  <c r="I674" i="6"/>
  <c r="J676" i="4"/>
  <c r="AJ675" i="4"/>
  <c r="I675" i="6" l="1"/>
  <c r="AD674" i="6"/>
  <c r="AJ676" i="4"/>
  <c r="J677" i="4"/>
  <c r="I676" i="6" l="1"/>
  <c r="AD675" i="6"/>
  <c r="J678" i="4"/>
  <c r="AJ677" i="4"/>
  <c r="AD676" i="6" l="1"/>
  <c r="I677" i="6"/>
  <c r="J679" i="4"/>
  <c r="AJ678" i="4"/>
  <c r="AD677" i="6" l="1"/>
  <c r="I678" i="6"/>
  <c r="AJ679" i="4"/>
  <c r="J680" i="4"/>
  <c r="I679" i="6" l="1"/>
  <c r="AD678" i="6"/>
  <c r="AJ680" i="4"/>
  <c r="J681" i="4"/>
  <c r="I680" i="6" l="1"/>
  <c r="AD679" i="6"/>
  <c r="AJ681" i="4"/>
  <c r="J682" i="4"/>
  <c r="I681" i="6" l="1"/>
  <c r="AD680" i="6"/>
  <c r="J683" i="4"/>
  <c r="AJ682" i="4"/>
  <c r="AD681" i="6" l="1"/>
  <c r="I682" i="6"/>
  <c r="AJ683" i="4"/>
  <c r="J684" i="4"/>
  <c r="I683" i="6" l="1"/>
  <c r="AD682" i="6"/>
  <c r="AJ684" i="4"/>
  <c r="J685" i="4"/>
  <c r="I684" i="6" l="1"/>
  <c r="AD683" i="6"/>
  <c r="J686" i="4"/>
  <c r="AJ685" i="4"/>
  <c r="AD684" i="6" l="1"/>
  <c r="I685" i="6"/>
  <c r="J687" i="4"/>
  <c r="AJ686" i="4"/>
  <c r="AD685" i="6" l="1"/>
  <c r="I686" i="6"/>
  <c r="AJ687" i="4"/>
  <c r="J688" i="4"/>
  <c r="I687" i="6" l="1"/>
  <c r="AD686" i="6"/>
  <c r="AJ688" i="4"/>
  <c r="J689" i="4"/>
  <c r="I688" i="6" l="1"/>
  <c r="AD687" i="6"/>
  <c r="AJ689" i="4"/>
  <c r="J690" i="4"/>
  <c r="I689" i="6" l="1"/>
  <c r="AD688" i="6"/>
  <c r="AJ690" i="4"/>
  <c r="J691" i="4"/>
  <c r="AD689" i="6" l="1"/>
  <c r="I690" i="6"/>
  <c r="AJ691" i="4"/>
  <c r="J692" i="4"/>
  <c r="I691" i="6" l="1"/>
  <c r="AD690" i="6"/>
  <c r="J693" i="4"/>
  <c r="AJ692" i="4"/>
  <c r="I692" i="6" l="1"/>
  <c r="AD691" i="6"/>
  <c r="AJ693" i="4"/>
  <c r="J694" i="4"/>
  <c r="AD692" i="6" l="1"/>
  <c r="I693" i="6"/>
  <c r="AJ694" i="4"/>
  <c r="J695" i="4"/>
  <c r="AD693" i="6" l="1"/>
  <c r="I694" i="6"/>
  <c r="J696" i="4"/>
  <c r="AJ695" i="4"/>
  <c r="I695" i="6" l="1"/>
  <c r="AD694" i="6"/>
  <c r="AJ696" i="4"/>
  <c r="J697" i="4"/>
  <c r="I696" i="6" l="1"/>
  <c r="AD695" i="6"/>
  <c r="AJ697" i="4"/>
  <c r="J698" i="4"/>
  <c r="AD696" i="6" l="1"/>
  <c r="I697" i="6"/>
  <c r="AJ698" i="4"/>
  <c r="J699" i="4"/>
  <c r="I698" i="6" l="1"/>
  <c r="AD697" i="6"/>
  <c r="J700" i="4"/>
  <c r="AJ699" i="4"/>
  <c r="I699" i="6" l="1"/>
  <c r="AD698" i="6"/>
  <c r="J701" i="4"/>
  <c r="AJ700" i="4"/>
  <c r="AD699" i="6" l="1"/>
  <c r="I700" i="6"/>
  <c r="AJ701" i="4"/>
  <c r="J702" i="4"/>
  <c r="I701" i="6" l="1"/>
  <c r="AD700" i="6"/>
  <c r="AJ702" i="4"/>
  <c r="J703" i="4"/>
  <c r="I702" i="6" l="1"/>
  <c r="AD701" i="6"/>
  <c r="J704" i="4"/>
  <c r="AJ703" i="4"/>
  <c r="I703" i="6" l="1"/>
  <c r="AD702" i="6"/>
  <c r="AJ704" i="4"/>
  <c r="J705" i="4"/>
  <c r="AD703" i="6" l="1"/>
  <c r="I704" i="6"/>
  <c r="AJ705" i="4"/>
  <c r="J706" i="4"/>
  <c r="I705" i="6" l="1"/>
  <c r="AD704" i="6"/>
  <c r="AJ706" i="4"/>
  <c r="J707" i="4"/>
  <c r="I706" i="6" l="1"/>
  <c r="AD705" i="6"/>
  <c r="J708" i="4"/>
  <c r="AJ707" i="4"/>
  <c r="I707" i="6" l="1"/>
  <c r="AD706" i="6"/>
  <c r="J709" i="4"/>
  <c r="AJ708" i="4"/>
  <c r="AD707" i="6" l="1"/>
  <c r="I708" i="6"/>
  <c r="AJ709" i="4"/>
  <c r="J710" i="4"/>
  <c r="I709" i="6" l="1"/>
  <c r="AD708" i="6"/>
  <c r="AJ710" i="4"/>
  <c r="J711" i="4"/>
  <c r="I710" i="6" l="1"/>
  <c r="AD709" i="6"/>
  <c r="AJ711" i="4"/>
  <c r="J712" i="4"/>
  <c r="I711" i="6" l="1"/>
  <c r="AD710" i="6"/>
  <c r="J713" i="4"/>
  <c r="AJ712" i="4"/>
  <c r="AD711" i="6" l="1"/>
  <c r="I712" i="6"/>
  <c r="AJ713" i="4"/>
  <c r="J714" i="4"/>
  <c r="I713" i="6" l="1"/>
  <c r="AD712" i="6"/>
  <c r="AJ714" i="4"/>
  <c r="J715" i="4"/>
  <c r="AD713" i="6" l="1"/>
  <c r="I714" i="6"/>
  <c r="J716" i="4"/>
  <c r="AJ715" i="4"/>
  <c r="I715" i="6" l="1"/>
  <c r="AD714" i="6"/>
  <c r="J717" i="4"/>
  <c r="AJ716" i="4"/>
  <c r="I716" i="6" l="1"/>
  <c r="AD715" i="6"/>
  <c r="AJ717" i="4"/>
  <c r="J718" i="4"/>
  <c r="I717" i="6" l="1"/>
  <c r="AD716" i="6"/>
  <c r="AJ718" i="4"/>
  <c r="J719" i="4"/>
  <c r="AD717" i="6" l="1"/>
  <c r="I718" i="6"/>
  <c r="J720" i="4"/>
  <c r="AJ719" i="4"/>
  <c r="I719" i="6" l="1"/>
  <c r="AD718" i="6"/>
  <c r="J721" i="4"/>
  <c r="AJ720" i="4"/>
  <c r="I720" i="6" l="1"/>
  <c r="AD719" i="6"/>
  <c r="AJ721" i="4"/>
  <c r="J722" i="4"/>
  <c r="I721" i="6" l="1"/>
  <c r="AD720" i="6"/>
  <c r="J723" i="4"/>
  <c r="AJ722" i="4"/>
  <c r="AD721" i="6" l="1"/>
  <c r="I722" i="6"/>
  <c r="J724" i="4"/>
  <c r="AJ723" i="4"/>
  <c r="I723" i="6" l="1"/>
  <c r="AD722" i="6"/>
  <c r="J725" i="4"/>
  <c r="AJ724" i="4"/>
  <c r="I724" i="6" l="1"/>
  <c r="AD723" i="6"/>
  <c r="AJ725" i="4"/>
  <c r="J726" i="4"/>
  <c r="I725" i="6" l="1"/>
  <c r="AD724" i="6"/>
  <c r="AJ726" i="4"/>
  <c r="J727" i="4"/>
  <c r="AD725" i="6" l="1"/>
  <c r="I726" i="6"/>
  <c r="J728" i="4"/>
  <c r="AJ727" i="4"/>
  <c r="I727" i="6" l="1"/>
  <c r="AD726" i="6"/>
  <c r="J729" i="4"/>
  <c r="AJ728" i="4"/>
  <c r="I728" i="6" l="1"/>
  <c r="AD727" i="6"/>
  <c r="AJ729" i="4"/>
  <c r="J730" i="4"/>
  <c r="I729" i="6" l="1"/>
  <c r="AD728" i="6"/>
  <c r="AJ730" i="4"/>
  <c r="J731" i="4"/>
  <c r="AD729" i="6" l="1"/>
  <c r="I730" i="6"/>
  <c r="J732" i="4"/>
  <c r="AJ731" i="4"/>
  <c r="I731" i="6" l="1"/>
  <c r="AD730" i="6"/>
  <c r="J733" i="4"/>
  <c r="AJ732" i="4"/>
  <c r="I732" i="6" l="1"/>
  <c r="AD731" i="6"/>
  <c r="AJ733" i="4"/>
  <c r="J734" i="4"/>
  <c r="I733" i="6" l="1"/>
  <c r="AD732" i="6"/>
  <c r="AJ734" i="4"/>
  <c r="J735" i="4"/>
  <c r="AD733" i="6" l="1"/>
  <c r="I734" i="6"/>
  <c r="J736" i="4"/>
  <c r="AJ735" i="4"/>
  <c r="I735" i="6" l="1"/>
  <c r="AD734" i="6"/>
  <c r="J737" i="4"/>
  <c r="AJ736" i="4"/>
  <c r="I736" i="6" l="1"/>
  <c r="AD735" i="6"/>
  <c r="AJ737" i="4"/>
  <c r="J738" i="4"/>
  <c r="I737" i="6" l="1"/>
  <c r="AD736" i="6"/>
  <c r="AJ738" i="4"/>
  <c r="J739" i="4"/>
  <c r="AD737" i="6" l="1"/>
  <c r="I738" i="6"/>
  <c r="J740" i="4"/>
  <c r="AJ739" i="4"/>
  <c r="I739" i="6" l="1"/>
  <c r="AD738" i="6"/>
  <c r="AJ740" i="4"/>
  <c r="J741" i="4"/>
  <c r="I740" i="6" l="1"/>
  <c r="AD739" i="6"/>
  <c r="AJ741" i="4"/>
  <c r="J742" i="4"/>
  <c r="I741" i="6" l="1"/>
  <c r="AD740" i="6"/>
  <c r="J743" i="4"/>
  <c r="AJ742" i="4"/>
  <c r="AD741" i="6" l="1"/>
  <c r="I742" i="6"/>
  <c r="AJ743" i="4"/>
  <c r="J744" i="4"/>
  <c r="I743" i="6" l="1"/>
  <c r="AD742" i="6"/>
  <c r="AJ744" i="4"/>
  <c r="J745" i="4"/>
  <c r="I744" i="6" l="1"/>
  <c r="AD743" i="6"/>
  <c r="J746" i="4"/>
  <c r="AJ745" i="4"/>
  <c r="I745" i="6" l="1"/>
  <c r="AD744" i="6"/>
  <c r="J747" i="4"/>
  <c r="AJ746" i="4"/>
  <c r="I746" i="6" l="1"/>
  <c r="AD745" i="6"/>
  <c r="J748" i="4"/>
  <c r="AJ747" i="4"/>
  <c r="I747" i="6" l="1"/>
  <c r="AD746" i="6"/>
  <c r="AJ748" i="4"/>
  <c r="J749" i="4"/>
  <c r="I748" i="6" l="1"/>
  <c r="AD747" i="6"/>
  <c r="AJ749" i="4"/>
  <c r="J750" i="4"/>
  <c r="I749" i="6" l="1"/>
  <c r="AD748" i="6"/>
  <c r="J751" i="4"/>
  <c r="AJ750" i="4"/>
  <c r="AD749" i="6" l="1"/>
  <c r="I750" i="6"/>
  <c r="AJ751" i="4"/>
  <c r="J752" i="4"/>
  <c r="AD750" i="6" l="1"/>
  <c r="I751" i="6"/>
  <c r="AJ752" i="4"/>
  <c r="J753" i="4"/>
  <c r="AD751" i="6" l="1"/>
  <c r="I752" i="6"/>
  <c r="AJ753" i="4"/>
  <c r="J754" i="4"/>
  <c r="I753" i="6" l="1"/>
  <c r="AD752" i="6"/>
  <c r="J755" i="4"/>
  <c r="AJ754" i="4"/>
  <c r="I754" i="6" l="1"/>
  <c r="AD753" i="6"/>
  <c r="J756" i="4"/>
  <c r="AJ755" i="4"/>
  <c r="I755" i="6" l="1"/>
  <c r="AD754" i="6"/>
  <c r="AJ756" i="4"/>
  <c r="J757" i="4"/>
  <c r="AD755" i="6" l="1"/>
  <c r="I756" i="6"/>
  <c r="J758" i="4"/>
  <c r="AJ757" i="4"/>
  <c r="I757" i="6" l="1"/>
  <c r="AD756" i="6"/>
  <c r="AJ758" i="4"/>
  <c r="J759" i="4"/>
  <c r="I758" i="6" l="1"/>
  <c r="AD757" i="6"/>
  <c r="AJ759" i="4"/>
  <c r="J760" i="4"/>
  <c r="I759" i="6" l="1"/>
  <c r="AD758" i="6"/>
  <c r="AJ760" i="4"/>
  <c r="J761" i="4"/>
  <c r="I760" i="6" l="1"/>
  <c r="AD759" i="6"/>
  <c r="J762" i="4"/>
  <c r="AJ761" i="4"/>
  <c r="AD760" i="6" l="1"/>
  <c r="I761" i="6"/>
  <c r="AJ762" i="4"/>
  <c r="J763" i="4"/>
  <c r="AD761" i="6" l="1"/>
  <c r="I762" i="6"/>
  <c r="AJ763" i="4"/>
  <c r="J764" i="4"/>
  <c r="I763" i="6" l="1"/>
  <c r="AD762" i="6"/>
  <c r="AJ764" i="4"/>
  <c r="J765" i="4"/>
  <c r="I764" i="6" l="1"/>
  <c r="AD763" i="6"/>
  <c r="J766" i="4"/>
  <c r="AJ765" i="4"/>
  <c r="AD764" i="6" l="1"/>
  <c r="I765" i="6"/>
  <c r="J767" i="4"/>
  <c r="AJ766" i="4"/>
  <c r="AD765" i="6" l="1"/>
  <c r="I766" i="6"/>
  <c r="AJ767" i="4"/>
  <c r="J768" i="4"/>
  <c r="I767" i="6" l="1"/>
  <c r="AD766" i="6"/>
  <c r="J769" i="4"/>
  <c r="AJ768" i="4"/>
  <c r="I768" i="6" l="1"/>
  <c r="AD767" i="6"/>
  <c r="J770" i="4"/>
  <c r="AJ769" i="4"/>
  <c r="AD768" i="6" l="1"/>
  <c r="I769" i="6"/>
  <c r="AJ770" i="4"/>
  <c r="J771" i="4"/>
  <c r="AD769" i="6" l="1"/>
  <c r="I770" i="6"/>
  <c r="AJ771" i="4"/>
  <c r="J772" i="4"/>
  <c r="AD770" i="6" l="1"/>
  <c r="I771" i="6"/>
  <c r="AJ772" i="4"/>
  <c r="J773" i="4"/>
  <c r="I772" i="6" l="1"/>
  <c r="AD771" i="6"/>
  <c r="AJ773" i="4"/>
  <c r="J774" i="4"/>
  <c r="I773" i="6" l="1"/>
  <c r="AD772" i="6"/>
  <c r="J775" i="4"/>
  <c r="AJ774" i="4"/>
  <c r="I774" i="6" l="1"/>
  <c r="AD773" i="6"/>
  <c r="AJ775" i="4"/>
  <c r="J776" i="4"/>
  <c r="AD774" i="6" l="1"/>
  <c r="I775" i="6"/>
  <c r="AJ776" i="4"/>
  <c r="J777" i="4"/>
  <c r="I777" i="6" l="1"/>
  <c r="AD775" i="6"/>
  <c r="I776" i="6"/>
  <c r="AD776" i="6" s="1"/>
  <c r="J778" i="4"/>
  <c r="AJ777" i="4"/>
  <c r="I778" i="6" l="1"/>
  <c r="AD777" i="6"/>
  <c r="AJ778" i="4"/>
  <c r="J779" i="4"/>
  <c r="I779" i="6" l="1"/>
  <c r="AD778" i="6"/>
  <c r="AJ779" i="4"/>
  <c r="J780" i="4"/>
  <c r="AD779" i="6" l="1"/>
  <c r="I780" i="6"/>
  <c r="J781" i="4"/>
  <c r="AJ780" i="4"/>
  <c r="AD780" i="6" l="1"/>
  <c r="I781" i="6"/>
  <c r="AJ781" i="4"/>
  <c r="J782" i="4"/>
  <c r="I782" i="6" l="1"/>
  <c r="AD781" i="6"/>
  <c r="J783" i="4"/>
  <c r="AJ782" i="4"/>
  <c r="I783" i="6" l="1"/>
  <c r="AD782" i="6"/>
  <c r="AJ783" i="4"/>
  <c r="J784" i="4"/>
  <c r="I784" i="6" l="1"/>
  <c r="AD783" i="6"/>
  <c r="AJ784" i="4"/>
  <c r="J785" i="4"/>
  <c r="I785" i="6" l="1"/>
  <c r="AD784" i="6"/>
  <c r="J786" i="4"/>
  <c r="AJ785" i="4"/>
  <c r="AD785" i="6" l="1"/>
  <c r="I786" i="6"/>
  <c r="AJ786" i="4"/>
  <c r="J787" i="4"/>
  <c r="I787" i="6" l="1"/>
  <c r="AD786" i="6"/>
  <c r="AJ787" i="4"/>
  <c r="J788" i="4"/>
  <c r="I788" i="6" l="1"/>
  <c r="AD787" i="6"/>
  <c r="J789" i="4"/>
  <c r="AJ788" i="4"/>
  <c r="I789" i="6" l="1"/>
  <c r="AD788" i="6"/>
  <c r="AJ789" i="4"/>
  <c r="J790" i="4"/>
  <c r="I790" i="6" l="1"/>
  <c r="AD789" i="6"/>
  <c r="J791" i="4"/>
  <c r="AJ790" i="4"/>
  <c r="I791" i="6" l="1"/>
  <c r="AD790" i="6"/>
  <c r="AJ791" i="4"/>
  <c r="J792" i="4"/>
  <c r="AD791" i="6" l="1"/>
  <c r="I792" i="6"/>
  <c r="AJ792" i="4"/>
  <c r="J793" i="4"/>
  <c r="I793" i="6" l="1"/>
  <c r="AD792" i="6"/>
  <c r="J794" i="4"/>
  <c r="AJ793" i="4"/>
  <c r="AD793" i="6" l="1"/>
  <c r="I794" i="6"/>
  <c r="J795" i="4"/>
  <c r="AJ794" i="4"/>
  <c r="AD794" i="6" l="1"/>
  <c r="I795" i="6"/>
  <c r="AJ795" i="4"/>
  <c r="J796" i="4"/>
  <c r="I796" i="6" l="1"/>
  <c r="AD795" i="6"/>
  <c r="J797" i="4"/>
  <c r="AJ796" i="4"/>
  <c r="AD796" i="6" l="1"/>
  <c r="I797" i="6"/>
  <c r="J798" i="4"/>
  <c r="AJ797" i="4"/>
  <c r="I798" i="6" l="1"/>
  <c r="AD797" i="6"/>
  <c r="J799" i="4"/>
  <c r="AJ798" i="4"/>
  <c r="I799" i="6" l="1"/>
  <c r="AD798" i="6"/>
  <c r="J800" i="4"/>
  <c r="AJ799" i="4"/>
  <c r="I800" i="6" l="1"/>
  <c r="AD799" i="6"/>
  <c r="AJ800" i="4"/>
  <c r="J801" i="4"/>
  <c r="AD800" i="6" l="1"/>
  <c r="I801" i="6"/>
  <c r="AJ801" i="4"/>
  <c r="J802" i="4"/>
  <c r="I802" i="6" l="1"/>
  <c r="AD801" i="6"/>
  <c r="AJ802" i="4"/>
  <c r="J803" i="4"/>
  <c r="I803" i="6" l="1"/>
  <c r="AD802" i="6"/>
  <c r="AJ803" i="4"/>
  <c r="J804" i="4"/>
  <c r="I804" i="6" l="1"/>
  <c r="AD803" i="6"/>
  <c r="J805" i="4"/>
  <c r="AJ804" i="4"/>
  <c r="AD804" i="6" l="1"/>
  <c r="I805" i="6"/>
  <c r="J806" i="4"/>
  <c r="AJ805" i="4"/>
  <c r="I806" i="6" l="1"/>
  <c r="AD805" i="6"/>
  <c r="J807" i="4"/>
  <c r="AJ806" i="4"/>
  <c r="I807" i="6" l="1"/>
  <c r="AD806" i="6"/>
  <c r="J808" i="4"/>
  <c r="AJ807" i="4"/>
  <c r="I808" i="6" l="1"/>
  <c r="AD807" i="6"/>
  <c r="AJ808" i="4"/>
  <c r="J809" i="4"/>
  <c r="I809" i="6" l="1"/>
  <c r="AD808" i="6"/>
  <c r="AJ809" i="4"/>
  <c r="J810" i="4"/>
  <c r="I810" i="6" l="1"/>
  <c r="AD809" i="6"/>
  <c r="J811" i="4"/>
  <c r="AJ810" i="4"/>
  <c r="AD810" i="6" l="1"/>
  <c r="I811" i="6"/>
  <c r="AJ811" i="4"/>
  <c r="J812" i="4"/>
  <c r="AD811" i="6" l="1"/>
  <c r="I812" i="6"/>
  <c r="J813" i="4"/>
  <c r="AJ812" i="4"/>
  <c r="AD812" i="6" l="1"/>
  <c r="I813" i="6"/>
  <c r="AJ813" i="4"/>
  <c r="J814" i="4"/>
  <c r="AD813" i="6" l="1"/>
  <c r="I814" i="6"/>
  <c r="AJ814" i="4"/>
  <c r="J815" i="4"/>
  <c r="I815" i="6" l="1"/>
  <c r="AD814" i="6"/>
  <c r="J816" i="4"/>
  <c r="AJ815" i="4"/>
  <c r="AD815" i="6" l="1"/>
  <c r="I816" i="6"/>
  <c r="AJ816" i="4"/>
  <c r="J817" i="4"/>
  <c r="AD816" i="6" l="1"/>
  <c r="I817" i="6"/>
  <c r="J818" i="4"/>
  <c r="AJ817" i="4"/>
  <c r="AD817" i="6" l="1"/>
  <c r="I818" i="6"/>
  <c r="J819" i="4"/>
  <c r="AJ818" i="4"/>
  <c r="AD818" i="6" l="1"/>
  <c r="I819" i="6"/>
  <c r="J820" i="4"/>
  <c r="AJ819" i="4"/>
  <c r="AD819" i="6" l="1"/>
  <c r="I820" i="6"/>
  <c r="J821" i="4"/>
  <c r="AJ820" i="4"/>
  <c r="AD820" i="6" l="1"/>
  <c r="I821" i="6"/>
  <c r="J822" i="4"/>
  <c r="AJ821" i="4"/>
  <c r="AD821" i="6" l="1"/>
  <c r="I822" i="6"/>
  <c r="AJ822" i="4"/>
  <c r="J823" i="4"/>
  <c r="AD822" i="6" l="1"/>
  <c r="I823" i="6"/>
  <c r="J824" i="4"/>
  <c r="AJ823" i="4"/>
  <c r="I824" i="6" l="1"/>
  <c r="AD823" i="6"/>
  <c r="AJ824" i="4"/>
  <c r="J825" i="4"/>
  <c r="AD824" i="6" l="1"/>
  <c r="I825" i="6"/>
  <c r="J826" i="4"/>
  <c r="AJ825" i="4"/>
  <c r="AD825" i="6" l="1"/>
  <c r="I826" i="6"/>
  <c r="J827" i="4"/>
  <c r="AJ826" i="4"/>
  <c r="AD826" i="6" l="1"/>
  <c r="I827" i="6"/>
  <c r="AJ827" i="4"/>
  <c r="J828" i="4"/>
  <c r="I828" i="6" l="1"/>
  <c r="AD827" i="6"/>
  <c r="J829" i="4"/>
  <c r="AJ828" i="4"/>
  <c r="AD828" i="6" l="1"/>
  <c r="I829" i="6"/>
  <c r="J830" i="4"/>
  <c r="AJ829" i="4"/>
  <c r="I830" i="6" l="1"/>
  <c r="AD829" i="6"/>
  <c r="J831" i="4"/>
  <c r="AJ830" i="4"/>
  <c r="I831" i="6" l="1"/>
  <c r="AD830" i="6"/>
  <c r="AJ831" i="4"/>
  <c r="J832" i="4"/>
  <c r="AD831" i="6" l="1"/>
  <c r="I832" i="6"/>
  <c r="AJ832" i="4"/>
  <c r="J833" i="4"/>
  <c r="AD832" i="6" l="1"/>
  <c r="I833" i="6"/>
  <c r="AJ833" i="4"/>
  <c r="J834" i="4"/>
  <c r="I834" i="6" l="1"/>
  <c r="AD833" i="6"/>
  <c r="AJ834" i="4"/>
  <c r="J835" i="4"/>
  <c r="I835" i="6" l="1"/>
  <c r="AD834" i="6"/>
  <c r="J836" i="4"/>
  <c r="AJ835" i="4"/>
  <c r="AD835" i="6" l="1"/>
  <c r="I836" i="6"/>
  <c r="J837" i="4"/>
  <c r="AJ836" i="4"/>
  <c r="AD836" i="6" l="1"/>
  <c r="I837" i="6"/>
  <c r="J838" i="4"/>
  <c r="AJ837" i="4"/>
  <c r="I838" i="6" l="1"/>
  <c r="AD837" i="6"/>
  <c r="AJ838" i="4"/>
  <c r="J839" i="4"/>
  <c r="I839" i="6" l="1"/>
  <c r="AD838" i="6"/>
  <c r="J840" i="4"/>
  <c r="AJ839" i="4"/>
  <c r="I840" i="6" l="1"/>
  <c r="AD839" i="6"/>
  <c r="AJ840" i="4"/>
  <c r="J841" i="4"/>
  <c r="I841" i="6" l="1"/>
  <c r="AD840" i="6"/>
  <c r="J842" i="4"/>
  <c r="AJ841" i="4"/>
  <c r="I842" i="6" l="1"/>
  <c r="AD841" i="6"/>
  <c r="AJ842" i="4"/>
  <c r="J843" i="4"/>
  <c r="AD842" i="6" l="1"/>
  <c r="I843" i="6"/>
  <c r="J844" i="4"/>
  <c r="AJ843" i="4"/>
  <c r="I844" i="6" l="1"/>
  <c r="AD843" i="6"/>
  <c r="J845" i="4"/>
  <c r="AJ844" i="4"/>
  <c r="AD844" i="6" l="1"/>
  <c r="I845" i="6"/>
  <c r="J846" i="4"/>
  <c r="AJ845" i="4"/>
  <c r="AD845" i="6" l="1"/>
  <c r="I846" i="6"/>
  <c r="AJ846" i="4"/>
  <c r="J847" i="4"/>
  <c r="AD846" i="6" l="1"/>
  <c r="I847" i="6"/>
  <c r="AJ847" i="4"/>
  <c r="J848" i="4"/>
  <c r="AD847" i="6" l="1"/>
  <c r="I848" i="6"/>
  <c r="AJ848" i="4"/>
  <c r="J849" i="4"/>
  <c r="AD848" i="6" l="1"/>
  <c r="I849" i="6"/>
  <c r="AJ849" i="4"/>
  <c r="J850" i="4"/>
  <c r="I850" i="6" l="1"/>
  <c r="AD849" i="6"/>
  <c r="AJ850" i="4"/>
  <c r="J851" i="4"/>
  <c r="AD850" i="6" l="1"/>
  <c r="I851" i="6"/>
  <c r="J852" i="4"/>
  <c r="AJ851" i="4"/>
  <c r="I852" i="6" l="1"/>
  <c r="AD851" i="6"/>
  <c r="J853" i="4"/>
  <c r="AJ852" i="4"/>
  <c r="AD852" i="6" l="1"/>
  <c r="I853" i="6"/>
  <c r="J854" i="4"/>
  <c r="AJ853" i="4"/>
  <c r="I854" i="6" l="1"/>
  <c r="AD853" i="6"/>
  <c r="AJ854" i="4"/>
  <c r="J855" i="4"/>
  <c r="AD854" i="6" l="1"/>
  <c r="I855" i="6"/>
  <c r="AJ855" i="4"/>
  <c r="J856" i="4"/>
  <c r="I856" i="6" l="1"/>
  <c r="AD855" i="6"/>
  <c r="AJ856" i="4"/>
  <c r="J857" i="4"/>
  <c r="AD856" i="6" l="1"/>
  <c r="I857" i="6"/>
  <c r="AJ857" i="4"/>
  <c r="J858" i="4"/>
  <c r="AD857" i="6" l="1"/>
  <c r="I858" i="6"/>
  <c r="AJ858" i="4"/>
  <c r="J859" i="4"/>
  <c r="AD858" i="6" l="1"/>
  <c r="I859" i="6"/>
  <c r="J860" i="4"/>
  <c r="AJ859" i="4"/>
  <c r="I860" i="6" l="1"/>
  <c r="AD859" i="6"/>
  <c r="J861" i="4"/>
  <c r="AJ860" i="4"/>
  <c r="I861" i="6" l="1"/>
  <c r="AD860" i="6"/>
  <c r="J862" i="4"/>
  <c r="AJ861" i="4"/>
  <c r="AD861" i="6" l="1"/>
  <c r="I862" i="6"/>
  <c r="J863" i="4"/>
  <c r="AJ862" i="4"/>
  <c r="AD862" i="6" l="1"/>
  <c r="I863" i="6"/>
  <c r="AJ863" i="4"/>
  <c r="J864" i="4"/>
  <c r="AD863" i="6" l="1"/>
  <c r="I864" i="6"/>
  <c r="AJ864" i="4"/>
  <c r="J865" i="4"/>
  <c r="AD864" i="6" l="1"/>
  <c r="I865" i="6"/>
  <c r="J866" i="4"/>
  <c r="AJ865" i="4"/>
  <c r="I866" i="6" l="1"/>
  <c r="AD865" i="6"/>
  <c r="AJ866" i="4"/>
  <c r="J867" i="4"/>
  <c r="I867" i="6" l="1"/>
  <c r="AD866" i="6"/>
  <c r="J868" i="4"/>
  <c r="AJ867" i="4"/>
  <c r="I868" i="6" l="1"/>
  <c r="AD867" i="6"/>
  <c r="J869" i="4"/>
  <c r="AJ868" i="4"/>
  <c r="AD868" i="6" l="1"/>
  <c r="I869" i="6"/>
  <c r="J870" i="4"/>
  <c r="AJ869" i="4"/>
  <c r="I870" i="6" l="1"/>
  <c r="AD869" i="6"/>
  <c r="AJ870" i="4"/>
  <c r="J871" i="4"/>
  <c r="AD870" i="6" l="1"/>
  <c r="I871" i="6"/>
  <c r="AJ871" i="4"/>
  <c r="J872" i="4"/>
  <c r="I872" i="6" l="1"/>
  <c r="AD871" i="6"/>
  <c r="AJ872" i="4"/>
  <c r="J873" i="4"/>
  <c r="AD872" i="6" l="1"/>
  <c r="I873" i="6"/>
  <c r="AJ873" i="4"/>
  <c r="J874" i="4"/>
  <c r="I874" i="6" l="1"/>
  <c r="AD873" i="6"/>
  <c r="AJ874" i="4"/>
  <c r="J875" i="4"/>
  <c r="AD874" i="6" l="1"/>
  <c r="I875" i="6"/>
  <c r="J876" i="4"/>
  <c r="AJ875" i="4"/>
  <c r="AD875" i="6" l="1"/>
  <c r="I876" i="6"/>
  <c r="J877" i="4"/>
  <c r="AJ876" i="4"/>
  <c r="AD876" i="6" l="1"/>
  <c r="I877" i="6"/>
  <c r="J878" i="4"/>
  <c r="AJ877" i="4"/>
  <c r="I878" i="6" l="1"/>
  <c r="AD877" i="6"/>
  <c r="AJ878" i="4"/>
  <c r="J879" i="4"/>
  <c r="I879" i="6" l="1"/>
  <c r="AD878" i="6"/>
  <c r="AJ879" i="4"/>
  <c r="J880" i="4"/>
  <c r="I880" i="6" l="1"/>
  <c r="AD879" i="6"/>
  <c r="AJ880" i="4"/>
  <c r="J881" i="4"/>
  <c r="AD880" i="6" l="1"/>
  <c r="I881" i="6"/>
  <c r="AJ881" i="4"/>
  <c r="J882" i="4"/>
  <c r="AD881" i="6" l="1"/>
  <c r="I882" i="6"/>
  <c r="J883" i="4"/>
  <c r="AJ882" i="4"/>
  <c r="AD882" i="6" l="1"/>
  <c r="I883" i="6"/>
  <c r="J884" i="4"/>
  <c r="AJ883" i="4"/>
  <c r="AD883" i="6" l="1"/>
  <c r="I884" i="6"/>
  <c r="J885" i="4"/>
  <c r="AJ884" i="4"/>
  <c r="I885" i="6" l="1"/>
  <c r="AD884" i="6"/>
  <c r="J886" i="4"/>
  <c r="AJ885" i="4"/>
  <c r="AD885" i="6" l="1"/>
  <c r="I886" i="6"/>
  <c r="AJ886" i="4"/>
  <c r="J887" i="4"/>
  <c r="AD886" i="6" l="1"/>
  <c r="I887" i="6"/>
  <c r="AJ887" i="4"/>
  <c r="J888" i="4"/>
  <c r="AD887" i="6" l="1"/>
  <c r="I888" i="6"/>
  <c r="AD888" i="6" s="1"/>
  <c r="AJ888" i="4"/>
  <c r="J889" i="4"/>
  <c r="AJ889" i="4" l="1"/>
  <c r="J890" i="4"/>
  <c r="AJ890" i="4" l="1"/>
  <c r="J891" i="4"/>
  <c r="J892" i="4" l="1"/>
  <c r="AJ891" i="4"/>
  <c r="J893" i="4" l="1"/>
  <c r="AJ893" i="4" s="1"/>
  <c r="AJ892" i="4"/>
  <c r="J894" i="4"/>
  <c r="J895" i="4" l="1"/>
  <c r="AJ894" i="4"/>
  <c r="AJ895" i="4" l="1"/>
  <c r="J896" i="4"/>
  <c r="AJ896" i="4" l="1"/>
  <c r="J897" i="4"/>
  <c r="AJ897" i="4" l="1"/>
  <c r="J898" i="4"/>
  <c r="J899" i="4" l="1"/>
  <c r="AJ898" i="4"/>
  <c r="AJ899" i="4" l="1"/>
  <c r="J900" i="4"/>
  <c r="J901" i="4" l="1"/>
  <c r="AJ900" i="4"/>
  <c r="J902" i="4" l="1"/>
  <c r="AJ901" i="4"/>
  <c r="AJ902" i="4" l="1"/>
  <c r="J903" i="4"/>
  <c r="J904" i="4" l="1"/>
  <c r="AJ903" i="4"/>
  <c r="J905" i="4" l="1"/>
  <c r="AJ904" i="4"/>
  <c r="J906" i="4" l="1"/>
  <c r="AJ905" i="4"/>
  <c r="AJ906" i="4" l="1"/>
  <c r="J907" i="4"/>
  <c r="AJ907" i="4" l="1"/>
  <c r="J908" i="4"/>
  <c r="J909" i="4" l="1"/>
  <c r="AJ908" i="4"/>
  <c r="J910" i="4" l="1"/>
  <c r="AJ909" i="4"/>
  <c r="J911" i="4" l="1"/>
  <c r="AJ910" i="4"/>
  <c r="AJ911" i="4" l="1"/>
  <c r="J912" i="4"/>
  <c r="AJ912" i="4" l="1"/>
  <c r="J913" i="4"/>
  <c r="J914" i="4" l="1"/>
  <c r="AJ913" i="4"/>
  <c r="J915" i="4" l="1"/>
  <c r="AJ914" i="4"/>
  <c r="AJ915" i="4" l="1"/>
  <c r="J916" i="4"/>
  <c r="AJ916" i="4" l="1"/>
  <c r="J917" i="4"/>
  <c r="J918" i="4" l="1"/>
  <c r="AJ917" i="4"/>
  <c r="J919" i="4" l="1"/>
  <c r="AJ918" i="4"/>
  <c r="AJ919" i="4" l="1"/>
  <c r="J920" i="4"/>
  <c r="AJ920" i="4" l="1"/>
  <c r="J921" i="4"/>
  <c r="J922" i="4" l="1"/>
  <c r="AJ921" i="4"/>
  <c r="J923" i="4" l="1"/>
  <c r="AJ922" i="4"/>
  <c r="J924" i="4" l="1"/>
  <c r="AJ923" i="4"/>
  <c r="AJ924" i="4" l="1"/>
  <c r="J925" i="4"/>
  <c r="J926" i="4" l="1"/>
  <c r="AJ925" i="4"/>
  <c r="J927" i="4" l="1"/>
  <c r="AJ926" i="4"/>
  <c r="AJ927" i="4" l="1"/>
  <c r="J928" i="4"/>
  <c r="J929" i="4" l="1"/>
  <c r="AJ928" i="4"/>
  <c r="J930" i="4" l="1"/>
  <c r="AJ929" i="4"/>
  <c r="J931" i="4" l="1"/>
  <c r="AJ930" i="4"/>
  <c r="AJ931" i="4" l="1"/>
  <c r="J932" i="4"/>
  <c r="AJ932" i="4" l="1"/>
  <c r="J933" i="4"/>
  <c r="J934" i="4" l="1"/>
  <c r="AJ933" i="4"/>
  <c r="AJ934" i="4" l="1"/>
  <c r="J935" i="4"/>
  <c r="AJ935" i="4" l="1"/>
  <c r="J936" i="4"/>
  <c r="AJ936" i="4" l="1"/>
  <c r="J937" i="4"/>
  <c r="AJ937" i="4" l="1"/>
  <c r="J938" i="4"/>
  <c r="J939" i="4" l="1"/>
  <c r="AJ938" i="4"/>
  <c r="J940" i="4" l="1"/>
  <c r="AJ939" i="4"/>
  <c r="AJ940" i="4" l="1"/>
  <c r="J941" i="4"/>
  <c r="J942" i="4" l="1"/>
  <c r="AJ941" i="4"/>
  <c r="J943" i="4" l="1"/>
  <c r="AJ942" i="4"/>
  <c r="AJ943" i="4" l="1"/>
  <c r="J944" i="4"/>
  <c r="AJ944" i="4" l="1"/>
  <c r="J945" i="4"/>
  <c r="J946" i="4" l="1"/>
  <c r="AJ945" i="4"/>
  <c r="J947" i="4" l="1"/>
  <c r="AJ946" i="4"/>
  <c r="AJ947" i="4" l="1"/>
  <c r="J948" i="4"/>
  <c r="AJ948" i="4" l="1"/>
  <c r="J949" i="4"/>
  <c r="J950" i="4" l="1"/>
  <c r="AJ949" i="4"/>
  <c r="J951" i="4" l="1"/>
  <c r="AJ950" i="4"/>
  <c r="AJ951" i="4" l="1"/>
  <c r="J952" i="4"/>
  <c r="AJ952" i="4" l="1"/>
  <c r="J953" i="4"/>
  <c r="J954" i="4" l="1"/>
  <c r="AJ953" i="4"/>
  <c r="J955" i="4" l="1"/>
  <c r="AJ954" i="4"/>
  <c r="AJ955" i="4" l="1"/>
  <c r="J956" i="4"/>
  <c r="AJ956" i="4" l="1"/>
  <c r="J957" i="4"/>
  <c r="J958" i="4" l="1"/>
  <c r="AJ957" i="4"/>
  <c r="J959" i="4" l="1"/>
  <c r="AJ958" i="4"/>
  <c r="AJ959" i="4" l="1"/>
  <c r="J960" i="4"/>
  <c r="AJ960" i="4" l="1"/>
  <c r="J961" i="4"/>
  <c r="AJ961" i="4" l="1"/>
  <c r="J962" i="4"/>
  <c r="J963" i="4" l="1"/>
  <c r="AJ962" i="4"/>
  <c r="J964" i="4" l="1"/>
  <c r="AJ963" i="4"/>
  <c r="AJ964" i="4" l="1"/>
  <c r="J965" i="4"/>
  <c r="J966" i="4" l="1"/>
  <c r="AJ965" i="4"/>
  <c r="J967" i="4" l="1"/>
  <c r="AJ966" i="4"/>
  <c r="AJ967" i="4" l="1"/>
  <c r="J968" i="4"/>
  <c r="AJ968" i="4" l="1"/>
  <c r="J969" i="4"/>
  <c r="J970" i="4" l="1"/>
  <c r="AJ969" i="4"/>
  <c r="J971" i="4" l="1"/>
  <c r="AJ970" i="4"/>
  <c r="AJ971" i="4" l="1"/>
  <c r="J972" i="4"/>
  <c r="AJ972" i="4" l="1"/>
  <c r="J973" i="4"/>
  <c r="AJ973" i="4" l="1"/>
  <c r="J974" i="4"/>
  <c r="J975" i="4" l="1"/>
  <c r="AJ974" i="4"/>
  <c r="AJ975" i="4" l="1"/>
  <c r="J976" i="4"/>
  <c r="AJ976" i="4" l="1"/>
  <c r="J977" i="4"/>
  <c r="AJ977" i="4" l="1"/>
  <c r="J978" i="4"/>
  <c r="J979" i="4" l="1"/>
  <c r="AJ978" i="4"/>
  <c r="J980" i="4" l="1"/>
  <c r="AJ979" i="4"/>
  <c r="AJ980" i="4" l="1"/>
  <c r="J981" i="4"/>
  <c r="J982" i="4" l="1"/>
  <c r="AJ981" i="4"/>
  <c r="J983" i="4" l="1"/>
  <c r="AJ982" i="4"/>
  <c r="AJ983" i="4" l="1"/>
  <c r="J984" i="4"/>
  <c r="AJ984" i="4" l="1"/>
  <c r="J985" i="4"/>
  <c r="J986" i="4" l="1"/>
  <c r="AJ985" i="4"/>
  <c r="J987" i="4" l="1"/>
  <c r="AJ986" i="4"/>
  <c r="AJ987" i="4" l="1"/>
  <c r="J988" i="4"/>
  <c r="AJ988" i="4" l="1"/>
  <c r="J989" i="4"/>
  <c r="J990" i="4" l="1"/>
  <c r="AJ989" i="4"/>
  <c r="J991" i="4" l="1"/>
  <c r="AJ990" i="4"/>
  <c r="AJ991" i="4" l="1"/>
  <c r="J992" i="4"/>
  <c r="AJ992" i="4" l="1"/>
  <c r="J993" i="4"/>
  <c r="AJ993" i="4" l="1"/>
  <c r="J994" i="4"/>
  <c r="J995" i="4" l="1"/>
  <c r="AJ994" i="4"/>
  <c r="AJ995" i="4" l="1"/>
  <c r="J996" i="4"/>
  <c r="AJ996" i="4" l="1"/>
  <c r="J997" i="4"/>
  <c r="J998" i="4" l="1"/>
  <c r="AJ997" i="4"/>
  <c r="J999" i="4" l="1"/>
  <c r="AJ998" i="4"/>
  <c r="AJ999" i="4" l="1"/>
  <c r="J1000" i="4"/>
  <c r="AJ1000" i="4" l="1"/>
  <c r="J1001" i="4"/>
  <c r="AJ1001" i="4" l="1"/>
  <c r="J1002" i="4"/>
  <c r="J1003" i="4" l="1"/>
  <c r="AJ1002" i="4"/>
  <c r="AJ1003" i="4" l="1"/>
  <c r="J1004" i="4"/>
  <c r="AJ1004" i="4" l="1"/>
  <c r="J1005" i="4"/>
  <c r="J1006" i="4" l="1"/>
  <c r="AJ1005" i="4"/>
  <c r="J1007" i="4" l="1"/>
  <c r="AJ1006" i="4"/>
  <c r="AJ1007" i="4" l="1"/>
  <c r="J1008" i="4"/>
  <c r="AJ1008" i="4" l="1"/>
  <c r="J1009" i="4"/>
  <c r="AJ1009" i="4" s="1"/>
  <c r="M26" i="2" l="1"/>
  <c r="M23" i="2"/>
  <c r="M29" i="2" l="1"/>
  <c r="M41" i="2"/>
  <c r="M38" i="2"/>
  <c r="M12" i="2"/>
  <c r="K41" i="2" l="1"/>
  <c r="J41" i="2"/>
  <c r="I41" i="2"/>
  <c r="H41" i="2"/>
  <c r="G41" i="2"/>
  <c r="F41" i="2"/>
  <c r="E41" i="2"/>
  <c r="D41" i="2"/>
  <c r="C41" i="2"/>
  <c r="K38" i="2"/>
  <c r="J38" i="2"/>
  <c r="I38" i="2"/>
  <c r="H38" i="2"/>
  <c r="G38" i="2"/>
  <c r="F38" i="2"/>
  <c r="E38" i="2"/>
  <c r="D38" i="2"/>
  <c r="C38" i="2"/>
  <c r="K29" i="2"/>
  <c r="J29" i="2"/>
  <c r="I29" i="2"/>
  <c r="H29" i="2"/>
  <c r="G29" i="2"/>
  <c r="F29" i="2"/>
  <c r="E29" i="2"/>
  <c r="D29" i="2"/>
  <c r="C29" i="2"/>
  <c r="K26" i="2"/>
  <c r="J26" i="2"/>
  <c r="I26" i="2"/>
  <c r="H26" i="2"/>
  <c r="G26" i="2"/>
  <c r="F26" i="2"/>
  <c r="E26" i="2"/>
  <c r="D26" i="2"/>
  <c r="C26" i="2"/>
  <c r="K23" i="2"/>
  <c r="J23" i="2"/>
  <c r="I23" i="2"/>
  <c r="H23" i="2"/>
  <c r="G23" i="2"/>
  <c r="F23" i="2"/>
  <c r="E23" i="2"/>
  <c r="D23" i="2"/>
  <c r="C23" i="2"/>
  <c r="K17" i="2"/>
  <c r="J17" i="2"/>
  <c r="I17" i="2"/>
  <c r="H17" i="2"/>
  <c r="G17" i="2"/>
  <c r="F17" i="2"/>
  <c r="E17" i="2"/>
  <c r="D17" i="2"/>
  <c r="C17" i="2"/>
</calcChain>
</file>

<file path=xl/comments1.xml><?xml version="1.0" encoding="utf-8"?>
<comments xmlns="http://schemas.openxmlformats.org/spreadsheetml/2006/main">
  <authors>
    <author>bolormaa</author>
    <author>user</author>
  </authors>
  <commentList>
    <comment ref="M8" authorId="0" shapeId="0">
      <text>
        <r>
          <rPr>
            <b/>
            <sz val="9"/>
            <color indexed="81"/>
            <rFont val="Tahoma"/>
            <charset val="1"/>
          </rPr>
          <t>bolormaa:</t>
        </r>
        <r>
          <rPr>
            <sz val="9"/>
            <color indexed="81"/>
            <rFont val="Tahoma"/>
            <charset val="1"/>
          </rPr>
          <t xml:space="preserve">
Чинкристал Бридж ХХК-ийн дэргэдэх "Гэрэгэ" МСҮТ, "Хөдөлмөр, нийгмийн харилцааны дээд сургуулийн харьяалал дахь МСҮТ", "Дабль фиш" ХХК-ийн дэргэдэх МСҮТ, "Оточ манрамба" Политехник коллежиудыг нэмж оруулсан бөгөөд хэв шинж нь нийцэхгүй 3 СБ хасагдсан. /ҮБХИС, МУ-ын консерватори, Завханы ХБК/</t>
        </r>
      </text>
    </comment>
    <comment ref="I32" authorId="0" shapeId="0">
      <text>
        <r>
          <rPr>
            <b/>
            <sz val="9"/>
            <color indexed="81"/>
            <rFont val="Tahoma"/>
            <family val="2"/>
          </rPr>
          <t>bolormaa:</t>
        </r>
        <r>
          <rPr>
            <sz val="9"/>
            <color indexed="81"/>
            <rFont val="Tahoma"/>
            <family val="2"/>
          </rPr>
          <t xml:space="preserve">
Төгсөх ангид суралцагчид
2017-2018 оны статистик
ТМБ-1</t>
        </r>
      </text>
    </comment>
    <comment ref="J32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2018-2019 оны төгсөгчдийн статистик мэдээ</t>
        </r>
      </text>
    </comment>
    <comment ref="K32" authorId="0" shapeId="0">
      <text>
        <r>
          <rPr>
            <b/>
            <sz val="9"/>
            <color indexed="81"/>
            <rFont val="Tahoma"/>
            <family val="2"/>
          </rPr>
          <t>bolormaa:</t>
        </r>
        <r>
          <rPr>
            <sz val="9"/>
            <color indexed="81"/>
            <rFont val="Tahoma"/>
            <family val="2"/>
          </rPr>
          <t xml:space="preserve">
2019-2020 оны төгсөгчдийн статистик мэдээ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bolormaa:</t>
        </r>
        <r>
          <rPr>
            <sz val="9"/>
            <color indexed="81"/>
            <rFont val="Tahoma"/>
            <family val="2"/>
          </rPr>
          <t xml:space="preserve">
Төгсөгдчийн ажил эрхлэлтийн захиргааны статистик мэдээ гараагүй. </t>
        </r>
      </text>
    </comment>
    <comment ref="J33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11356 шууд хөдөлмөр эрхлэлт, 966 дараагийн шатанд дэвшин суралцсан байна. Статистик мэдээ 2018-2019</t>
        </r>
      </text>
    </comment>
    <comment ref="K33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Ажлын байртай болсон төгсөгч 8737, дараагийн шатанд дэвшин суралцсан 987, нийт 9724 байна. 2019-2020 оны төгсөгчдийн статистик мэдээ </t>
        </r>
      </text>
    </comment>
    <comment ref="L33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user:
Ажлын байртай болсон төгсөгч 8987, дараагийн шатанд дэвшин суралцсан 1217, нийт 10204 байна. 2020-2021 оны төгсөгчдийн статистик мэдээ 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bolormaa:</t>
        </r>
        <r>
          <rPr>
            <sz val="9"/>
            <color indexed="81"/>
            <rFont val="Tahoma"/>
            <family val="2"/>
          </rPr>
          <t xml:space="preserve">
ХНХСИ-ийн "Төгсөгчдийн хөдөлмөр эрхлэлтийн судалгаа-2018"
</t>
        </r>
      </text>
    </comment>
    <comment ref="K34" authorId="0" shapeId="0">
      <text>
        <r>
          <rPr>
            <b/>
            <sz val="9"/>
            <color indexed="81"/>
            <rFont val="Tahoma"/>
            <family val="2"/>
          </rPr>
          <t>bolormaa:</t>
        </r>
        <r>
          <rPr>
            <sz val="9"/>
            <color indexed="81"/>
            <rFont val="Tahoma"/>
            <family val="2"/>
          </rPr>
          <t xml:space="preserve">
Төгсөгчдийн статистик мэдээ 2019-2020
</t>
        </r>
      </text>
    </comment>
    <comment ref="L34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Төгсөгчдийн статистик мэдээ 2020-2021</t>
        </r>
      </text>
    </comment>
  </commentList>
</comments>
</file>

<file path=xl/sharedStrings.xml><?xml version="1.0" encoding="utf-8"?>
<sst xmlns="http://schemas.openxmlformats.org/spreadsheetml/2006/main" count="5127" uniqueCount="1093">
  <si>
    <t>ҮНДСЭН ҮЗҮҮЛЭЛТ</t>
  </si>
  <si>
    <r>
      <t>/2011-2021</t>
    </r>
    <r>
      <rPr>
        <b/>
        <sz val="12"/>
        <color rgb="FF000000"/>
        <rFont val="Arial"/>
        <family val="2"/>
      </rPr>
      <t xml:space="preserve"> хичээлийн жил</t>
    </r>
    <r>
      <rPr>
        <b/>
        <sz val="12"/>
        <color theme="1"/>
        <rFont val="Arial"/>
        <family val="2"/>
      </rPr>
      <t xml:space="preserve"> /</t>
    </r>
  </si>
  <si>
    <t>Үзүүлэлт</t>
  </si>
  <si>
    <t>Хичээлийн жил</t>
  </si>
  <si>
    <t>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</si>
  <si>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</si>
  <si>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</si>
  <si>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</si>
  <si>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</si>
  <si>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</si>
  <si>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</si>
  <si>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</si>
  <si>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 xml:space="preserve">2019-2020 </t>
  </si>
  <si>
    <t>2020-2021</t>
  </si>
  <si>
    <t>Мэргэжлийн болон техникийн боловсролын сургалтын байгууллагууд</t>
  </si>
  <si>
    <t>Мэргэжлийн болон техникийн боловсролын сургалтын байгууллага</t>
  </si>
  <si>
    <t>1а</t>
  </si>
  <si>
    <t>Үүнээс: Төрийн өмчийн</t>
  </si>
  <si>
    <t xml:space="preserve">             Төрийн бус өмчийн</t>
  </si>
  <si>
    <t>1б</t>
  </si>
  <si>
    <t>Хотод</t>
  </si>
  <si>
    <t>Хөдөөд</t>
  </si>
  <si>
    <t>Гадаадад</t>
  </si>
  <si>
    <t> -</t>
  </si>
  <si>
    <t>- </t>
  </si>
  <si>
    <t>-</t>
  </si>
  <si>
    <t>Мэргэжлийн болон техникийн боловсролын сургалтын байгууллагад суралцагчид</t>
  </si>
  <si>
    <t>Нийт суралцагчид</t>
  </si>
  <si>
    <t xml:space="preserve">            Үүнээс: эмэгтэй</t>
  </si>
  <si>
    <t xml:space="preserve">                         эрэгтэй</t>
  </si>
  <si>
    <t>2а</t>
  </si>
  <si>
    <t>2б</t>
  </si>
  <si>
    <t>Төрийн өмчийн сургуульд суралцагчид</t>
  </si>
  <si>
    <t xml:space="preserve">      Үүнээс: эмэгтэй</t>
  </si>
  <si>
    <t xml:space="preserve">                   эрэгтэй</t>
  </si>
  <si>
    <t>2в</t>
  </si>
  <si>
    <t>Төрийн бус өмчийн сургуульд суралцагчид</t>
  </si>
  <si>
    <t>Шинээр элсэгчид</t>
  </si>
  <si>
    <t xml:space="preserve">       Үүнээс: эмэгтэй</t>
  </si>
  <si>
    <t>3а</t>
  </si>
  <si>
    <t>Шинээр элсэгчдээс тухайн жилд  9-р анги төгсөгчид</t>
  </si>
  <si>
    <t>3б</t>
  </si>
  <si>
    <t>Шинээр элсэгчдээс тухайн жилд 12 дугаар анги төгсгөгчид</t>
  </si>
  <si>
    <t>Нийт төгсөгчид</t>
  </si>
  <si>
    <t>4а</t>
  </si>
  <si>
    <t>Төгсөгчдөөс ажлын байртай болсон</t>
  </si>
  <si>
    <t> 7665</t>
  </si>
  <si>
    <t>4б</t>
  </si>
  <si>
    <t>Төгсөгчдөөс ажлын байртай болсон хувь /ХНХСИ-ийн судалгаа, 2017-2018/</t>
  </si>
  <si>
    <t>Мэргэжлийн болон техникийн боловсролын сургалтын байгууллагад ажиллагчид</t>
  </si>
  <si>
    <t>Нийт ажиллагчид</t>
  </si>
  <si>
    <t>            Үүнээс: эмэгтэй</t>
  </si>
  <si>
    <t>Үндсэн багш</t>
  </si>
  <si>
    <t>             Үүнээс: эмэгтэй</t>
  </si>
  <si>
    <t>2021-2022</t>
  </si>
  <si>
    <t>I хагас жил</t>
  </si>
  <si>
    <t>З-ТМБ-4</t>
  </si>
  <si>
    <r>
      <rPr>
        <b/>
        <sz val="12"/>
        <rFont val="Arial"/>
        <family val="2"/>
      </rPr>
      <t>(З-ТМБ-4)</t>
    </r>
    <r>
      <rPr>
        <sz val="11"/>
        <rFont val="Arial"/>
        <family val="2"/>
      </rPr>
      <t>-</t>
    </r>
    <r>
      <rPr>
        <i/>
        <sz val="10"/>
        <rFont val="Arial"/>
        <family val="2"/>
      </rPr>
      <t>ийн үргэлжлэл</t>
    </r>
  </si>
  <si>
    <t xml:space="preserve"> ТЕХНИКИЙН  БОЛОН  МЭРГЭЖЛИЙН БОЛОВСРОЛ, СУРГАЛТЫН БАЙГУУЛЛАГАД</t>
  </si>
  <si>
    <t xml:space="preserve"> СУРАЛЦАГЧДЫН 2021/ 20212 ОНЫ ХИЧЭЭЛИЙН ЖИЛИЙН МЭДЭЭ</t>
  </si>
  <si>
    <t>А.Хаягийн хэсэг</t>
  </si>
  <si>
    <t>Регистрийн дугаар</t>
  </si>
  <si>
    <t>Байгууллагын нэр</t>
  </si>
  <si>
    <t>Утасны дугаар</t>
  </si>
  <si>
    <t>Б.Үндсэн мэдээлэл</t>
  </si>
  <si>
    <t>/Тоо/</t>
  </si>
  <si>
    <t>Мэргэжлийн индекс</t>
  </si>
  <si>
    <t>Мэргэжил</t>
  </si>
  <si>
    <t>МД</t>
  </si>
  <si>
    <t>Сургалтын төлбөрийн эх үүсвэр</t>
  </si>
  <si>
    <t xml:space="preserve">Эмэгтэй </t>
  </si>
  <si>
    <t xml:space="preserve">Техникийн боловсрол </t>
  </si>
  <si>
    <t>Мэргэжлийн боловсрол</t>
  </si>
  <si>
    <t>Мэргэжлийн сургалт</t>
  </si>
  <si>
    <t>Улсын төсвийн санхүүжилтээр</t>
  </si>
  <si>
    <t xml:space="preserve">Гэрээ, захиалгаар </t>
  </si>
  <si>
    <t>Хувийн зардлаар</t>
  </si>
  <si>
    <t>Бусад</t>
  </si>
  <si>
    <t>Төгсөх ангид суралцагчид</t>
  </si>
  <si>
    <t>Техникийн боловсрол</t>
  </si>
  <si>
    <t>I курс</t>
  </si>
  <si>
    <t>II курс</t>
  </si>
  <si>
    <t>III курс</t>
  </si>
  <si>
    <t>Бүгд</t>
  </si>
  <si>
    <t>Эмэгтэй</t>
  </si>
  <si>
    <t>1.5 жил</t>
  </si>
  <si>
    <t>3 жил</t>
  </si>
  <si>
    <t>2.5 жил</t>
  </si>
  <si>
    <t xml:space="preserve">1 жил </t>
  </si>
  <si>
    <t>1 сар хүртэлх</t>
  </si>
  <si>
    <t>1-3 сар</t>
  </si>
  <si>
    <t>4-6 сар</t>
  </si>
  <si>
    <t>А</t>
  </si>
  <si>
    <t>Б</t>
  </si>
  <si>
    <t>В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</si>
  <si>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</si>
  <si>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</si>
  <si>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</si>
  <si>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</si>
  <si>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</si>
  <si>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</si>
  <si>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</si>
  <si>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</si>
  <si>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</si>
  <si>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</si>
  <si>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</si>
  <si>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</si>
  <si>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</si>
  <si>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</si>
  <si>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Бүгд мөр1=мөр(2+3+...)</t>
  </si>
  <si>
    <r>
      <rPr>
        <b/>
        <sz val="10"/>
        <rFont val="Arial"/>
        <family val="2"/>
      </rPr>
      <t>Бүгд</t>
    </r>
    <r>
      <rPr>
        <b/>
        <i/>
        <sz val="10"/>
        <rFont val="Arial"/>
        <family val="2"/>
      </rPr>
      <t xml:space="preserve"> мөр1=мөр(2+3+...)</t>
    </r>
  </si>
  <si>
    <t>Төрийн өмчийн МСҮТ-18</t>
  </si>
  <si>
    <t>Төрийн өмчийн МСҮТ-21</t>
  </si>
  <si>
    <t>1. Архангай аймаг дахь МСҮТ</t>
  </si>
  <si>
    <t>TC8211-20</t>
  </si>
  <si>
    <t>Автомашины засварчин</t>
  </si>
  <si>
    <t>CF7126-36</t>
  </si>
  <si>
    <t>Барилгын сантехникч</t>
  </si>
  <si>
    <t>CF7123-20</t>
  </si>
  <si>
    <t>Барилгын засал-чимэглэлчин</t>
  </si>
  <si>
    <t>CF7112-19</t>
  </si>
  <si>
    <t>Барилгын өрөг угсрагч</t>
  </si>
  <si>
    <t>CF7411-12</t>
  </si>
  <si>
    <t>Барилгын цахилгаанчин</t>
  </si>
  <si>
    <t>IM7212-14</t>
  </si>
  <si>
    <t>Гагнуурчин</t>
  </si>
  <si>
    <t>AH6221-23</t>
  </si>
  <si>
    <t>Малын асаргаа</t>
  </si>
  <si>
    <t>CF7115-24</t>
  </si>
  <si>
    <t>Модон эдлэлийн мужаан</t>
  </si>
  <si>
    <t>IE7533-28</t>
  </si>
  <si>
    <t>Оёмол бүтээгдэхүүний оёдолчин</t>
  </si>
  <si>
    <t>IO7421-16</t>
  </si>
  <si>
    <t>Цахим тоног төхөөрөмжийн үйлчилгээний ажилтан</t>
  </si>
  <si>
    <t>IE8152-36</t>
  </si>
  <si>
    <t xml:space="preserve">Ноос, ноолуур боловсруулалтын технологийн ажилтан </t>
  </si>
  <si>
    <t>NF6210-21</t>
  </si>
  <si>
    <t>Ойжуулагч</t>
  </si>
  <si>
    <t>SO5141-11</t>
  </si>
  <si>
    <t>Үсчин</t>
  </si>
  <si>
    <t>IF7513-23</t>
  </si>
  <si>
    <t>Сүү боловсруулах үйлдвэрлэлийн ажилтан</t>
  </si>
  <si>
    <t>AF6112-24</t>
  </si>
  <si>
    <t>Хүнсний ногооны фермер</t>
  </si>
  <si>
    <t>IF5120-11</t>
  </si>
  <si>
    <t>Тогооч</t>
  </si>
  <si>
    <t>AT7231-20</t>
  </si>
  <si>
    <t>ХАА-н машин механизмын ашиглалт, засварчин</t>
  </si>
  <si>
    <t>NT5113-13</t>
  </si>
  <si>
    <t>Аяллын хөтөч</t>
  </si>
  <si>
    <t>2. Баян-Өлгий аймаг дахь МСҮТ</t>
  </si>
  <si>
    <t>CF7115-22</t>
  </si>
  <si>
    <t>Барилгын мужаан</t>
  </si>
  <si>
    <t>SO5142-11</t>
  </si>
  <si>
    <t>Гоо засалч</t>
  </si>
  <si>
    <t>IO4120-13</t>
  </si>
  <si>
    <t>Компьютерийн оператор</t>
  </si>
  <si>
    <t>IF7512-34</t>
  </si>
  <si>
    <t>Талх, нарийн боов үйлдвэрлэлийн технологийн ажилтан</t>
  </si>
  <si>
    <t>AF6330-11</t>
  </si>
  <si>
    <t>Фермерийн аж ахуй эрхлэгч /ГТ-МАА/</t>
  </si>
  <si>
    <t>MT8111-35</t>
  </si>
  <si>
    <t>Хүнд машин механизмын оператор</t>
  </si>
  <si>
    <t>AF6112-25</t>
  </si>
  <si>
    <t>Хүлэмжийн аж ахуйн фермер</t>
  </si>
  <si>
    <t>3. Булган аймаг дахь МСҮТ</t>
  </si>
  <si>
    <t>IF5131-16</t>
  </si>
  <si>
    <t>Зочид буудал, зоогийн газрын үйлчилгээний ажилтан</t>
  </si>
  <si>
    <t>BT5223-15</t>
  </si>
  <si>
    <t>Худалдааны газрын үндсэн ажилтан /худалдагч/</t>
  </si>
  <si>
    <t>AT7231-18</t>
  </si>
  <si>
    <t>Тракторын механик</t>
  </si>
  <si>
    <t>AM7317-11</t>
  </si>
  <si>
    <t>Бэлэг дурсгалын зүйл урлаач</t>
  </si>
  <si>
    <t>IF5131-11</t>
  </si>
  <si>
    <t>Зөөгч, бармен</t>
  </si>
  <si>
    <t>4. Булган аймаг дахь ХАА-н МСҮТ</t>
  </si>
  <si>
    <t>AF6112-13</t>
  </si>
  <si>
    <t>Жимс, жимсгэний аж ахуйн фермер</t>
  </si>
  <si>
    <t>AH6123-11</t>
  </si>
  <si>
    <t>Зөгийчин, зөгийн аж ахуй эрхлэгч</t>
  </si>
  <si>
    <t>AH6121-24</t>
  </si>
  <si>
    <t>Малчин</t>
  </si>
  <si>
    <t>5. Говь-Алтай аймаг дахь МСҮТ</t>
  </si>
  <si>
    <t>AF6330-12</t>
  </si>
  <si>
    <t>Фермерийн аж ахуй эрхлэгч /МАА-ГТ/</t>
  </si>
  <si>
    <t>SO7536-21</t>
  </si>
  <si>
    <t>Захиалгын гуталчин</t>
  </si>
  <si>
    <t>TC8331-14</t>
  </si>
  <si>
    <t>Мэргэшсэн жолооч</t>
  </si>
  <si>
    <t>IM7233-18</t>
  </si>
  <si>
    <t>Үйлдвэрийн машин, тоног төхөөрөмжийн механик</t>
  </si>
  <si>
    <t>6. Дорнод аймаг дахь МСҮТ</t>
  </si>
  <si>
    <t>TR4323-29</t>
  </si>
  <si>
    <t>Төмөр замын замчин</t>
  </si>
  <si>
    <t>ID4120-11</t>
  </si>
  <si>
    <t>Нарийн бичгийн дарга-албан хэргийн ажилтан</t>
  </si>
  <si>
    <t>BT4321-17</t>
  </si>
  <si>
    <t>Хангамжийн нярав</t>
  </si>
  <si>
    <t>7. Дундговь аймаг дахь МСҮТ</t>
  </si>
  <si>
    <t>CF7115-11</t>
  </si>
  <si>
    <t>Барилга угсралтын мужаан</t>
  </si>
  <si>
    <t>CF7114-20</t>
  </si>
  <si>
    <t>Бетон арматурчин</t>
  </si>
  <si>
    <t>CF7123-14</t>
  </si>
  <si>
    <t>Хуурай хийц угсрагч</t>
  </si>
  <si>
    <t>8. Завхан аймгийн Тосонцэнгэл суман дахь МСҮТ</t>
  </si>
  <si>
    <t>IO7422-14</t>
  </si>
  <si>
    <t>Цахим хэрэгслийн засварчин</t>
  </si>
  <si>
    <t>NF6210-27</t>
  </si>
  <si>
    <t>Ой арчилгаа, ашиглалтын ажилтан</t>
  </si>
  <si>
    <t>9. Орхон аймаг дахь МСҮТ</t>
  </si>
  <si>
    <t>IM7223-17</t>
  </si>
  <si>
    <t>Метал боловсруулах машины оператор /токарь-фрезер/</t>
  </si>
  <si>
    <t>IM7411-13</t>
  </si>
  <si>
    <t>Үйлдвэрийн цахилгаанчин</t>
  </si>
  <si>
    <t>IE7233-43</t>
  </si>
  <si>
    <t>Хөнгөн үйлдвэрийн тоног төхөөрөмжийн засварчин</t>
  </si>
  <si>
    <t>AD7321-11</t>
  </si>
  <si>
    <t>Хэвлэлийн график дизайнч</t>
  </si>
  <si>
    <t>10. Орхон аймаг дахь ХАА-н МСҮТ</t>
  </si>
  <si>
    <t>PL7412-21</t>
  </si>
  <si>
    <t>Цахилгаан тоног төхөөрөмжийн засварчин</t>
  </si>
  <si>
    <t>11. Сүхбаатар аймаг дахь МСҮТ</t>
  </si>
  <si>
    <t>AB2653-15</t>
  </si>
  <si>
    <t>Ардын бүжгийн бүжигчин</t>
  </si>
  <si>
    <t>TR7117-19</t>
  </si>
  <si>
    <t>Төмөр замын барилгачин</t>
  </si>
  <si>
    <t>12. Сэлэнгэ аймаг дахь МСҮТ</t>
  </si>
  <si>
    <t>13. Сэлэнгэ аймгийн Шаамар суман дахь МСҮТ</t>
  </si>
  <si>
    <t>BT4311-14</t>
  </si>
  <si>
    <t>Нягтлан бодохын бүртгэл, тооцооны ажилтан</t>
  </si>
  <si>
    <t>UD6113-16</t>
  </si>
  <si>
    <t>Цэцэрлэгт хүрээлэнгийн цэцэрлэгч</t>
  </si>
  <si>
    <t>14. Сэргээн Засалт, Сургалт Үйлдвэрлэлийн Төвийн Мэргэжлийн Боловсрол, Ур Чадвар Олгох Сургууль</t>
  </si>
  <si>
    <t>PC7422-21</t>
  </si>
  <si>
    <t>Гар утас, телефон аппаратын засварчин</t>
  </si>
  <si>
    <t>AM7313-28</t>
  </si>
  <si>
    <t>Сийлбэрчин</t>
  </si>
  <si>
    <t>15. Төв аймгийн Заамар суман дахь МСҮТ</t>
  </si>
  <si>
    <t>AH6320-12</t>
  </si>
  <si>
    <t>MG6210-28</t>
  </si>
  <si>
    <t>Уул, уурхайн нөхөн сэргээгч</t>
  </si>
  <si>
    <t>MT7233-45</t>
  </si>
  <si>
    <t>Хүнд машин механизмын засварчин</t>
  </si>
  <si>
    <t>16. Төв аймгийн Эрдэнэ суман дахь МСҮТ</t>
  </si>
  <si>
    <t>IF7511-11</t>
  </si>
  <si>
    <t>Мах боловсруулах үйлдвэрлэлийн  ажилтан</t>
  </si>
  <si>
    <t>В ангилалын жолооч</t>
  </si>
  <si>
    <t>17. Хөвсгөл аймаг дахь МСҮТ</t>
  </si>
  <si>
    <t>NF6210-25</t>
  </si>
  <si>
    <t>Ойн аж ахуйн ажилтан</t>
  </si>
  <si>
    <t>AM7316-15</t>
  </si>
  <si>
    <t>Зураач-чимэглэгч</t>
  </si>
  <si>
    <t>18.  Хэнтий аймгийн Бор-Өндөр суман дахь МСҮТ</t>
  </si>
  <si>
    <t>MT8211-21</t>
  </si>
  <si>
    <t xml:space="preserve">Баяжуулах үйлдвэрийн тоног төхөөрөмжийн засварчин </t>
  </si>
  <si>
    <t>IM7411-11</t>
  </si>
  <si>
    <t xml:space="preserve">Цахилгаанчин </t>
  </si>
  <si>
    <t>MT7233-17</t>
  </si>
  <si>
    <t>Уул уурхайн машин, тоног төхөөрөмжийн механик</t>
  </si>
  <si>
    <t>MR8111-36</t>
  </si>
  <si>
    <t xml:space="preserve">Уурхайн цахилгаанчин </t>
  </si>
  <si>
    <t>MR8111-15</t>
  </si>
  <si>
    <t>Хөвүүлэн баяжуулахын оператор</t>
  </si>
  <si>
    <t>MR8111-23</t>
  </si>
  <si>
    <t>Уурхайн механик</t>
  </si>
  <si>
    <t>MT8111-37</t>
  </si>
  <si>
    <t>Тээрэм бутлуурын оператор /уурхай/</t>
  </si>
  <si>
    <t>Төрийн бус өмчийн МСҮТ-25</t>
  </si>
  <si>
    <t>1. Архангай аймаг дахь "Булган" МСҮТ</t>
  </si>
  <si>
    <t>2. Архангай аймаг дахь "Гурван тамир" МСҮТ</t>
  </si>
  <si>
    <t>NT5111-19</t>
  </si>
  <si>
    <t>Зочид буудал, жуулчны баазын үйлчилгээний ажилтан</t>
  </si>
  <si>
    <t>3. Аялал жуулчлалын ур чадварын МСҮТ</t>
  </si>
  <si>
    <t>4. Барилгын Бүтээцийн Үйлдвэрлэл МСҮТ</t>
  </si>
  <si>
    <t>5. Баянхонгор аймаг дахь Өлзийт МСҮТ</t>
  </si>
  <si>
    <t>6. Герман-Монгол МСҮТ</t>
  </si>
  <si>
    <t>7. "Гэрэлт-Ирээдүй" МСҮТ</t>
  </si>
  <si>
    <t>IE8152-33</t>
  </si>
  <si>
    <t>Сүлжмэлийн үйлдвэрийн технологийн ажилтан /сүлжигч/</t>
  </si>
  <si>
    <t>8."Дабль фиш" ХХК-ийн дэргэдэх МСҮТ</t>
  </si>
  <si>
    <t>TR4323-15</t>
  </si>
  <si>
    <t>Төмөр замын өртөөний жижүүр</t>
  </si>
  <si>
    <t>TR4323-25</t>
  </si>
  <si>
    <t>Ачаа вагон хүлээлцэгч</t>
  </si>
  <si>
    <t>TR8311-11</t>
  </si>
  <si>
    <t>Зүтгүүрийн туслах машинч</t>
  </si>
  <si>
    <t>9. "Донбоско" МСҮТ</t>
  </si>
  <si>
    <t>10. Дорноговь аймаг дахь Төмөр замын МСҮТ</t>
  </si>
  <si>
    <t>TR4323-27</t>
  </si>
  <si>
    <t>Вагон үзэгч, засварчин</t>
  </si>
  <si>
    <t>TR4323-26</t>
  </si>
  <si>
    <t>Зорчигчийн вагоны үйлчлэгч</t>
  </si>
  <si>
    <t>TR8311-13</t>
  </si>
  <si>
    <t>Илчит тэрэгний засварчин</t>
  </si>
  <si>
    <t>11. "Топ" МСҮТ</t>
  </si>
  <si>
    <t>ID4416-11</t>
  </si>
  <si>
    <t>Хүний нөөцийн туслах ажилтан</t>
  </si>
  <si>
    <t>PB3521-27</t>
  </si>
  <si>
    <t>Дуу, дүрс бичлэгийн оператор</t>
  </si>
  <si>
    <t>AD7532-27</t>
  </si>
  <si>
    <t>Хувцасны дизайнч</t>
  </si>
  <si>
    <t>12. "Их Засаг" МСҮТ</t>
  </si>
  <si>
    <t>BF4311-17</t>
  </si>
  <si>
    <t>Төлбөр тооцоо, цалин хөлсний нярав</t>
  </si>
  <si>
    <t>13. "Урлаг урлан" МСҮТ</t>
  </si>
  <si>
    <t>AO3521-23</t>
  </si>
  <si>
    <t>Дуу хөгжим чимэглэлийн найруулагч</t>
  </si>
  <si>
    <t>AO7215-14</t>
  </si>
  <si>
    <t xml:space="preserve">Тайзны ажилтан </t>
  </si>
  <si>
    <t>AC3431-14</t>
  </si>
  <si>
    <t>Фото зурагчин</t>
  </si>
  <si>
    <t xml:space="preserve">14. "Майн Тех" МСҮТ </t>
  </si>
  <si>
    <t>15. "Монголын Хараагүйчүүдийн Үндэсний Холбоо"-ны дэргэдэх МСҮТ</t>
  </si>
  <si>
    <t>IO4132-18</t>
  </si>
  <si>
    <t>Мэдээлэл технологийн оператор</t>
  </si>
  <si>
    <t>HO5321-15</t>
  </si>
  <si>
    <t>Эмчилгээний бариа засалч</t>
  </si>
  <si>
    <t>SO5142-20</t>
  </si>
  <si>
    <t>Массажчин</t>
  </si>
  <si>
    <t>AM2652-11</t>
  </si>
  <si>
    <t>Ардын гоцлол хөгжимчин</t>
  </si>
  <si>
    <t>IF5132-11</t>
  </si>
  <si>
    <t>Кофе бэлтгэгч</t>
  </si>
  <si>
    <t>16. "Ти Эс Ти"  МСҮТ</t>
  </si>
  <si>
    <t>TC5165-11</t>
  </si>
  <si>
    <t>Жолооны багш</t>
  </si>
  <si>
    <t>TC7412-33</t>
  </si>
  <si>
    <t>Моторт тээврийн хэрэгсэлийн цахилгаанчин</t>
  </si>
  <si>
    <t>17. "Сам Юүк" МСҮТ</t>
  </si>
  <si>
    <t>IP7321-27</t>
  </si>
  <si>
    <t>Хэвлэлийн үйлдвэрийн хэвлэгч</t>
  </si>
  <si>
    <t>18. "Хангай" МСҮТ</t>
  </si>
  <si>
    <t>19. "Эко Монгол Эрдэнэ" МСҮТ</t>
  </si>
  <si>
    <t>NF6210-26</t>
  </si>
  <si>
    <t>Ойн нөхөрлөлийн ажилтан</t>
  </si>
  <si>
    <t>20. "Энэрэл" МСҮТ</t>
  </si>
  <si>
    <t>21. "Этүгэн" МСҮТ</t>
  </si>
  <si>
    <t>HO5321-12</t>
  </si>
  <si>
    <t>Туслах сувилагч</t>
  </si>
  <si>
    <t>22. Өмнөговь аймаг дахь "Скиллстек" МСҮТ</t>
  </si>
  <si>
    <t xml:space="preserve">IM7233-18 </t>
  </si>
  <si>
    <t>23."Монголын цогц сургалт хөгжлийн академи" НҮТББ-ын дэргэдэх МСҮТ</t>
  </si>
  <si>
    <t>24. "Чинкристал Бридж ХХК"-ийн дэргэдэх "Гэрэгэ" МСҮТ</t>
  </si>
  <si>
    <t>25. "Хөдөлмөр, нийгмийн харилцааны дээд сургуулийн харьяалал дахь МСҮТ"</t>
  </si>
  <si>
    <t>Төрийн өмчийн Политехник коллеж-20</t>
  </si>
  <si>
    <t>1. Барилгын политехник коллеж</t>
  </si>
  <si>
    <t>CF7126-26</t>
  </si>
  <si>
    <t>Халаалт, агааржуулалт, хөргөлтийн тоног төхөөрөмжийн засварчин</t>
  </si>
  <si>
    <t>CF3112-11</t>
  </si>
  <si>
    <t>Иргэний барилгын техникч</t>
  </si>
  <si>
    <t>CT3112-16</t>
  </si>
  <si>
    <t>Барилга угсралтын техникч</t>
  </si>
  <si>
    <t>CF3112-40</t>
  </si>
  <si>
    <t>Барилгын материалын үйлдвэрийн техник технологич</t>
  </si>
  <si>
    <t>CT3118-19</t>
  </si>
  <si>
    <t>Барилгын зургын техникч</t>
  </si>
  <si>
    <t>IM3113-17</t>
  </si>
  <si>
    <t>Цахилгааны техникч</t>
  </si>
  <si>
    <t>CF3115-41</t>
  </si>
  <si>
    <t>Сантехникийн техникч</t>
  </si>
  <si>
    <t>CF3115-67</t>
  </si>
  <si>
    <t>Сантехник, халаалт, агааржуулалтын төхөөрөмжийн техникч</t>
  </si>
  <si>
    <t>2. Баянхонгор аймаг дахь Политехник коллеж</t>
  </si>
  <si>
    <t>IE3139-14</t>
  </si>
  <si>
    <t>Оёдолын техник-технологич</t>
  </si>
  <si>
    <t>IF3434-14</t>
  </si>
  <si>
    <t>Хоол үйлдвэрлэл, үйлчилгээний техник- технологич</t>
  </si>
  <si>
    <t>IM3119-11</t>
  </si>
  <si>
    <t>Аюулгүй ажиллагааны техникч</t>
  </si>
  <si>
    <t xml:space="preserve">3. Говьсүмбэр  аймаг дахь Политехник коллеж </t>
  </si>
  <si>
    <t>CT8342-27</t>
  </si>
  <si>
    <t>Зам барилгын машин механизмын оператор</t>
  </si>
  <si>
    <t>MG3257-22</t>
  </si>
  <si>
    <t>Уул уурхайн хөдөлмөрийн аюулгүй ажиллагааны техникч</t>
  </si>
  <si>
    <t>MT3115-55</t>
  </si>
  <si>
    <t>Хүнд машин механизмын ашиглалтын техникч</t>
  </si>
  <si>
    <t>MT3115-56</t>
  </si>
  <si>
    <t>Уул уурхайн машин механизмын электрон төхөөрөмжийн техникч</t>
  </si>
  <si>
    <t>IW3514-15</t>
  </si>
  <si>
    <t>Вэб мультмедиа зохиогч</t>
  </si>
  <si>
    <t>MG3117-25</t>
  </si>
  <si>
    <t>Уулын ажлын техникч</t>
  </si>
  <si>
    <t>4. Дархан-Уул аймаг дахь "Дархан Өргөө" Политехник коллеж</t>
  </si>
  <si>
    <t>CB7116-18</t>
  </si>
  <si>
    <t xml:space="preserve">Авто зам, гүүр барилгын ажилтан /замчин/ </t>
  </si>
  <si>
    <t>TC3115-13</t>
  </si>
  <si>
    <t>Автомашины механик</t>
  </si>
  <si>
    <t>PL3113-12</t>
  </si>
  <si>
    <t xml:space="preserve">Цахилгаан станц, сүлжээний техникч </t>
  </si>
  <si>
    <t>CF3113-21</t>
  </si>
  <si>
    <t>Барилгын цахилгааны техникч</t>
  </si>
  <si>
    <t xml:space="preserve"> CT3118-19</t>
  </si>
  <si>
    <t>5. Дархан-Уул аймаг дахь Политехник коллеж</t>
  </si>
  <si>
    <t>SO5141-14</t>
  </si>
  <si>
    <t>Үс заслын  технологич</t>
  </si>
  <si>
    <t>6. Дархан-Уул аймаг дахь Уул уурхай эрчим хүчний Политехник коллеж</t>
  </si>
  <si>
    <t>IM8211-15</t>
  </si>
  <si>
    <t>Даралтат сав турбин, уур ус дамжуулах шугамын угсрагч</t>
  </si>
  <si>
    <t>PS8182-27</t>
  </si>
  <si>
    <t>Зуухны машинч</t>
  </si>
  <si>
    <t>PL7412-32</t>
  </si>
  <si>
    <t>Эрчим хүчний борлуулалтын байцаагч-монтёр</t>
  </si>
  <si>
    <t>MR8111-25</t>
  </si>
  <si>
    <t>Өрмийн мастер</t>
  </si>
  <si>
    <t>MG3111-16</t>
  </si>
  <si>
    <t>Геологийн техникч</t>
  </si>
  <si>
    <t>PS3112-44</t>
  </si>
  <si>
    <t>Дулаан шугам сүлжээний техникч</t>
  </si>
  <si>
    <t>IM3119-23</t>
  </si>
  <si>
    <t>Мехатроникч</t>
  </si>
  <si>
    <t>MF3117-12</t>
  </si>
  <si>
    <t>Газрын тосны техникч</t>
  </si>
  <si>
    <t>MR3117-26</t>
  </si>
  <si>
    <t>Баяжуулалтын техникч</t>
  </si>
  <si>
    <t>7. Дорноговь аймаг дахь политехник коллеж</t>
  </si>
  <si>
    <t>8. Дорнод аймаг дахь Политехник коллеж</t>
  </si>
  <si>
    <t>MT8111-13</t>
  </si>
  <si>
    <t xml:space="preserve">Хүдэрчулуу боловсруулах суурин тоног төхөөрмжийн оператор </t>
  </si>
  <si>
    <t>MF8113-18</t>
  </si>
  <si>
    <t>Газрын тос олборлох давхаргын даралт тогтворжуулах оператор</t>
  </si>
  <si>
    <t>BF3313-14</t>
  </si>
  <si>
    <t>Төлбөр тооцоо, цалин хөлсний нягтлан бодогч</t>
  </si>
  <si>
    <t>AH3240-17</t>
  </si>
  <si>
    <t>Малын бага эмч</t>
  </si>
  <si>
    <t>IM3119-14</t>
  </si>
  <si>
    <t xml:space="preserve">Үйлдвэрлэлийн техникч </t>
  </si>
  <si>
    <t>AH3240-16</t>
  </si>
  <si>
    <t>Зоотехникч</t>
  </si>
  <si>
    <t>9. Завхан аймаг дахь Политехник коллеж</t>
  </si>
  <si>
    <t>10. Монгол-Солонгосын Политехник Коллеж</t>
  </si>
  <si>
    <t>ET2643-28</t>
  </si>
  <si>
    <t>Техникийн солонгос хэлний орчуулагч</t>
  </si>
  <si>
    <t>AD3432-11</t>
  </si>
  <si>
    <t>Хувцасны загвар зохион бүтээгч</t>
  </si>
  <si>
    <t>Инженерийн байгууламжийн технологийн  техникч</t>
  </si>
  <si>
    <t>IC3513-17</t>
  </si>
  <si>
    <t>Компьютерийн сүлжээний техникч</t>
  </si>
  <si>
    <t>AD3432-18</t>
  </si>
  <si>
    <t>Интерьер дизайнч</t>
  </si>
  <si>
    <t>IT3512-15</t>
  </si>
  <si>
    <t>График дизайнч</t>
  </si>
  <si>
    <t>IT3511-13</t>
  </si>
  <si>
    <t>Мэдээллийн технологич</t>
  </si>
  <si>
    <t>IE8152-34</t>
  </si>
  <si>
    <t>Кеттельчин</t>
  </si>
  <si>
    <t>IE8152-12</t>
  </si>
  <si>
    <t>Сүлжих машины оператор</t>
  </si>
  <si>
    <t>IE8152-32</t>
  </si>
  <si>
    <t>Нэхмэлийн үйлдвэрийн технологийн ажилтан</t>
  </si>
  <si>
    <t>IE7535-52</t>
  </si>
  <si>
    <t>Арьс, шир боловсруулалтын технологийн ажилтан</t>
  </si>
  <si>
    <t>IS7521-34</t>
  </si>
  <si>
    <t>Мод боловсруулагч, дизайнч</t>
  </si>
  <si>
    <t>PL7412-31</t>
  </si>
  <si>
    <t>Нар, салхины үүсгүүртэй тоног төхөөрөмжийн угсрагч, засварчин</t>
  </si>
  <si>
    <t>IE8151-24</t>
  </si>
  <si>
    <t>Ээрмэлийн үйлдвэрийн технологийн ажилтан</t>
  </si>
  <si>
    <t>11 .Налайх дүүрэг дэх политехник коллеж</t>
  </si>
  <si>
    <t>MT8111-11</t>
  </si>
  <si>
    <t>Өрмийн машины оператор</t>
  </si>
  <si>
    <t>12. Өвөрхангай аймаг дахь Политехник Коллеж</t>
  </si>
  <si>
    <t>AM8111-35</t>
  </si>
  <si>
    <t>Арьсаар гар урлалын зүйл урлаач</t>
  </si>
  <si>
    <t xml:space="preserve">13. Өмнөговь аймаг дахь Политехник коллеж </t>
  </si>
  <si>
    <t>IM3112-16</t>
  </si>
  <si>
    <t>Барилгын угсралтын техникч</t>
  </si>
  <si>
    <t>14. Сэлэнгэ аймаг дахь "Зүүнхараа" Политехник коллеж</t>
  </si>
  <si>
    <t>AF3142-13</t>
  </si>
  <si>
    <t>Агротехникч</t>
  </si>
  <si>
    <t>AT3115-29</t>
  </si>
  <si>
    <t>Хөдөө аж ахуйн машин, тоног төхөөрөмжийн техникч</t>
  </si>
  <si>
    <t>15. Төв аймаг дахь политехник коллеж</t>
  </si>
  <si>
    <t>16.Төв аймгийн Баянчандмань суман дахь Политехник коллеж</t>
  </si>
  <si>
    <t>17. Увс аймаг дахь Улаангом Политехник коллеж</t>
  </si>
  <si>
    <t>s</t>
  </si>
  <si>
    <t>IF3142-19</t>
  </si>
  <si>
    <t>Ургамлын гаралтай хүнсний бүтээгдэхүүн үйлдвэрлэлийн техник-технологич</t>
  </si>
  <si>
    <t>AH6320-14</t>
  </si>
  <si>
    <t>Уламжлалт мал, аж ахуйн фермер</t>
  </si>
  <si>
    <t>18. Үйлдвэрлэл Урлалын Политехник коллеж</t>
  </si>
  <si>
    <t>AM7318-24</t>
  </si>
  <si>
    <t>AM7313-39</t>
  </si>
  <si>
    <t>Монгол дархан</t>
  </si>
  <si>
    <t>AD3432-27</t>
  </si>
  <si>
    <t>Орчны дизайнч</t>
  </si>
  <si>
    <t>IC3513-21</t>
  </si>
  <si>
    <t>Өгөгдлийн сангийн оператор</t>
  </si>
  <si>
    <t>AM7313-15</t>
  </si>
  <si>
    <t xml:space="preserve">Үнэт эдлэлийн дархан </t>
  </si>
  <si>
    <t>TF5111-12</t>
  </si>
  <si>
    <t>Агаарын хөлгийн үйлчилгээний ажилтан</t>
  </si>
  <si>
    <t>IE7531-20</t>
  </si>
  <si>
    <t>Ангийн үс, үслэг эдлэл, арьс, савхин бүтээгдэхүүний оёдолчин</t>
  </si>
  <si>
    <t>IE7536-53</t>
  </si>
  <si>
    <t>Гутлын үйлдвэрийн технологийн ажилтан</t>
  </si>
  <si>
    <t>SO5142-21</t>
  </si>
  <si>
    <t>Гоо заслын технологич</t>
  </si>
  <si>
    <t>AD3432-29</t>
  </si>
  <si>
    <t>Чимэглэх  урлаг</t>
  </si>
  <si>
    <t>AD3432-28</t>
  </si>
  <si>
    <t>Үйлдвэрлэлийн график дизайнч</t>
  </si>
  <si>
    <t>19. Хэнтий аймаг дахь Политехник коллеж</t>
  </si>
  <si>
    <t>20. Ховд аймаг дахь "Хөгжил" Политехник коллеж</t>
  </si>
  <si>
    <t>SO8212-19</t>
  </si>
  <si>
    <t>Гэр ахуйн цахилгаан тоног төхөөрөмжийн засварчин</t>
  </si>
  <si>
    <t>IF7514-21</t>
  </si>
  <si>
    <t xml:space="preserve">Жимс жимсгэнэ хүнсний ногоо самар боловсруулан даршлагч үйлдвэрлэлийн технологийн ажилтан </t>
  </si>
  <si>
    <t>ID4415-12</t>
  </si>
  <si>
    <t>Архивын ажилтан</t>
  </si>
  <si>
    <t>Төрийн бус өмчийн Политехник коллеж-8</t>
  </si>
  <si>
    <t>1. Анима Политехник коллеж</t>
  </si>
  <si>
    <t>AP2651-11</t>
  </si>
  <si>
    <t>Зураач</t>
  </si>
  <si>
    <t>AP2651-39</t>
  </si>
  <si>
    <t>Монгол зургийн зураач</t>
  </si>
  <si>
    <t>2. Барилга, Технологийн политехник коллеж</t>
  </si>
  <si>
    <t>AM7522-22</t>
  </si>
  <si>
    <t xml:space="preserve">Нарийн мужаан </t>
  </si>
  <si>
    <t>3. "Дархан хаан" Политехник коллеж</t>
  </si>
  <si>
    <t>4. "Оточ манрамба" политехник коллеж</t>
  </si>
  <si>
    <t>5. Техник технологийн Политехник коллеж</t>
  </si>
  <si>
    <t>CB3112-37</t>
  </si>
  <si>
    <t>Зам, гүүрийн техникч</t>
  </si>
  <si>
    <t>CF3112-43</t>
  </si>
  <si>
    <t>Барилга угсралтын мужааны техникч</t>
  </si>
  <si>
    <t>IT3512-13</t>
  </si>
  <si>
    <t>Програм кодлогч</t>
  </si>
  <si>
    <t>CB7114-21</t>
  </si>
  <si>
    <t>Зам барилгын материалын лаборант</t>
  </si>
  <si>
    <t>CT3115-44</t>
  </si>
  <si>
    <t>Өргөх зөөх механизмын техникч</t>
  </si>
  <si>
    <t>CT8343-14</t>
  </si>
  <si>
    <t>Өргөн тээвэрлэх тоног төхөөрөмжийн засварчин</t>
  </si>
  <si>
    <t>UC3132-14</t>
  </si>
  <si>
    <t>Төв, суурин газрын ус хангамжийн ажилтан</t>
  </si>
  <si>
    <t>6. Хүнс, Технологийн Политехник Коллеж</t>
  </si>
  <si>
    <t>IM7233-42</t>
  </si>
  <si>
    <t>Хүнсний үйлдвэрийн тоног төхөөрөмжийн засварчин</t>
  </si>
  <si>
    <t>IF7512-37</t>
  </si>
  <si>
    <t xml:space="preserve">Исгэлтийн үйлдвэрлэлийн технологийн ажилтан </t>
  </si>
  <si>
    <t>IF3142-20</t>
  </si>
  <si>
    <t>Амьтны гаралтай хүнсний бүтээгдэхүүн үйлдвэрлэлийн техник-технологич</t>
  </si>
  <si>
    <t>7. Универсал Политехник коллеж</t>
  </si>
  <si>
    <t>8. "Шинэ иргэншил" политехник коллеж</t>
  </si>
  <si>
    <t>Төрийн өмчийн Их дээд сургууль, байгууллагын харьяа сургалтын байгууллага-5</t>
  </si>
  <si>
    <t>1. Худалдаа үйлдвэрлэлийн их сургуулийн дэргэдэх МСҮТ</t>
  </si>
  <si>
    <t>2. ШУТИС-ҮТС-ийн дэргэдэх МСҮТ</t>
  </si>
  <si>
    <t>3. ШУТИС-МТС-ийн дэргэдэх  МСҮТ</t>
  </si>
  <si>
    <t>4. Төмөр замын политехник коллеж</t>
  </si>
  <si>
    <t>TR3115-65</t>
  </si>
  <si>
    <t>Төмөр замын ашиглалтын техникч</t>
  </si>
  <si>
    <t>TR3115-60</t>
  </si>
  <si>
    <t>Зүтгүүрийн техникч</t>
  </si>
  <si>
    <t>TR3115-61</t>
  </si>
  <si>
    <t>Вагоны техникч</t>
  </si>
  <si>
    <t>TR3115-62</t>
  </si>
  <si>
    <t>Замын техникч</t>
  </si>
  <si>
    <t>TR3115-63</t>
  </si>
  <si>
    <t>Төмөр замын машин механизмын техникч</t>
  </si>
  <si>
    <t>TR3115-64</t>
  </si>
  <si>
    <t>Дохиолол төвлөрүүлэлт хориглолтын техникч</t>
  </si>
  <si>
    <t>TR4323-28</t>
  </si>
  <si>
    <t>Дохиолол төвлөрүүлэлт хориглолын монтёр</t>
  </si>
  <si>
    <t>TR7412-19</t>
  </si>
  <si>
    <t>Цахилгааны монтёр</t>
  </si>
  <si>
    <t>5. ШШГЕГ-ын харьяа "Амгалан" МСҮТ</t>
  </si>
  <si>
    <t>Балансын шалгалт:</t>
  </si>
  <si>
    <t>Баталгаажуулсан:</t>
  </si>
  <si>
    <t>Хянасан:</t>
  </si>
  <si>
    <t xml:space="preserve">Мэдээ гаргасан: </t>
  </si>
  <si>
    <t>20 ….. оны ….. сарын ….. өдөр</t>
  </si>
  <si>
    <t>З-ТМБ-5</t>
  </si>
  <si>
    <r>
      <t>(З-ТМБ-5)</t>
    </r>
    <r>
      <rPr>
        <sz val="12"/>
        <rFont val="Arial"/>
        <family val="2"/>
      </rPr>
      <t>-</t>
    </r>
    <r>
      <rPr>
        <i/>
        <sz val="10"/>
        <rFont val="Arial"/>
        <family val="2"/>
      </rPr>
      <t>ын үргэжлэл</t>
    </r>
  </si>
  <si>
    <t>ТЕХНИКИЙН  БОЛОН  МЭРГЭЖЛИЙН БОЛОВСРОЛ, СУРГАЛТЫН БАЙГУУЛЛАГАД</t>
  </si>
  <si>
    <t xml:space="preserve"> СУРАЛЦАГЧДЫН  2021 / 2022 ОНЫ ХИЧЭЭЛИЙН ЖИЛИЙН МЭДЭЭ, мэргэжлийн чиглэлээр</t>
  </si>
  <si>
    <t>Сургалтын хэлбэр</t>
  </si>
  <si>
    <t>Хөгжлийн бэрхшээлтэй суралцагчид</t>
  </si>
  <si>
    <t xml:space="preserve">Эмэгтэй     </t>
  </si>
  <si>
    <t>Өдрийн ангид суралцагчид</t>
  </si>
  <si>
    <t>Оройгоор суралцагчид</t>
  </si>
  <si>
    <t>Хосмог сургалтад суралцагчид</t>
  </si>
  <si>
    <t>Хөдөлмөр эрхлэлтийн сургалтад суралцагчид</t>
  </si>
  <si>
    <t>Харааны</t>
  </si>
  <si>
    <t>Ярианы</t>
  </si>
  <si>
    <t>Сонсголын</t>
  </si>
  <si>
    <t>Хөдөлгөөний</t>
  </si>
  <si>
    <t>Сэтгэцийн</t>
  </si>
  <si>
    <t>Хавсарсан</t>
  </si>
  <si>
    <t xml:space="preserve"> 1 жил</t>
  </si>
  <si>
    <t xml:space="preserve"> 2.5 жил</t>
  </si>
  <si>
    <t xml:space="preserve">Гагнуурчин </t>
  </si>
  <si>
    <t xml:space="preserve">Уул уурхайн машин тоног төхөөрөмжийн засварчин </t>
  </si>
  <si>
    <t>Авто машины засварчин</t>
  </si>
  <si>
    <t>IM7223-27</t>
  </si>
  <si>
    <t xml:space="preserve">Металл боловсруулах суурь машины операторч </t>
  </si>
  <si>
    <t>Уурхайн цахилгаанчин</t>
  </si>
  <si>
    <t xml:space="preserve">Цахилгаан хийн гагнуурчин </t>
  </si>
  <si>
    <t>Хөвүүлэн баяжуулахын операторч</t>
  </si>
  <si>
    <t xml:space="preserve">Уурхайн механикч </t>
  </si>
  <si>
    <t xml:space="preserve">Уул уурхайн нөхөн сэргээгч </t>
  </si>
  <si>
    <t xml:space="preserve">Тээрэм бутлуурын операторч </t>
  </si>
  <si>
    <t>МТ8111-35</t>
  </si>
  <si>
    <r>
      <t>Балансын шалгалт: Багана:</t>
    </r>
    <r>
      <rPr>
        <i/>
        <sz val="10"/>
        <rFont val="Arial"/>
        <family val="2"/>
      </rPr>
      <t xml:space="preserve"> 1=(3+5+7+9+11+13+15)=(17+18+19+20), 2=(4+6+8+10+12+14+16), 21=(23+25+27+29+31+33+35), 22=(24+26+28+30+32+34+36);</t>
    </r>
  </si>
  <si>
    <t>З-ТМБ-10</t>
  </si>
  <si>
    <r>
      <rPr>
        <b/>
        <sz val="12"/>
        <rFont val="Arial"/>
        <family val="2"/>
      </rPr>
      <t>(З-ТМБ-10)</t>
    </r>
    <r>
      <rPr>
        <sz val="10"/>
        <rFont val="Arial"/>
        <family val="2"/>
      </rPr>
      <t>-</t>
    </r>
    <r>
      <rPr>
        <i/>
        <sz val="10"/>
        <rFont val="Arial"/>
        <family val="2"/>
      </rPr>
      <t>ын үргэлжлэл</t>
    </r>
  </si>
  <si>
    <t xml:space="preserve">ТЕХНИКИЙН  БОЛОН  МЭРГЭЖЛИЙН БОЛОВСРОЛ, СУРГАЛТЫН БАЙГУУЛЛАГАД </t>
  </si>
  <si>
    <t>ШИНЭЭР ЭЛСЭГЧДИЙН 2020/ 2021 ОНЫ ХИЧЭЭЛИЙН ЖИЛИЙН МЭДЭЭ</t>
  </si>
  <si>
    <t>Боловсролын түвшин</t>
  </si>
  <si>
    <t>Тухайн жилд суурь боловсрол эзэмшигчдээс</t>
  </si>
  <si>
    <t>Тухайн жилд бүрэн дунд боловсрол эзэмшигчдээс</t>
  </si>
  <si>
    <t>Тухайн жилд мэргэжлийн боловсрол эзэмшигчдээс</t>
  </si>
  <si>
    <t>Тухайн жилд техникийн боловсрол эзэмшигчдээс</t>
  </si>
  <si>
    <t>Тухайн жилд дээд боловсрол эзэмшигчдээс</t>
  </si>
  <si>
    <t>Ажиллагчдаас</t>
  </si>
  <si>
    <t>Ажил хийгч иргэн</t>
  </si>
  <si>
    <t>Цэргийн алба хаагчдаас</t>
  </si>
  <si>
    <t>Хорих ангид ял эдлэгчдээс</t>
  </si>
  <si>
    <t>Ажилгүй иргэдээс</t>
  </si>
  <si>
    <t>Дээд</t>
  </si>
  <si>
    <t>Техникийн</t>
  </si>
  <si>
    <t>Мэргэжлийн</t>
  </si>
  <si>
    <t>Бүрэн дунд</t>
  </si>
  <si>
    <t>Суурь</t>
  </si>
  <si>
    <t>Бага</t>
  </si>
  <si>
    <t>Боловсролгүй</t>
  </si>
  <si>
    <t>AH6121-23</t>
  </si>
  <si>
    <t>AH6121-14</t>
  </si>
  <si>
    <t xml:space="preserve">Ойн арчилгаа ашиглалтын ажилтан </t>
  </si>
  <si>
    <t>IF 7513-23</t>
  </si>
  <si>
    <t>18. Хэнтий аймгийн Бор-Өндөр суман дахь МСҮТ</t>
  </si>
  <si>
    <t>IF751323</t>
  </si>
  <si>
    <t>Сүлжмэлийн үйлдвэрийн технологийн ажилтан</t>
  </si>
  <si>
    <t>8. ""Дабльфиш" ХХК-ний дэргэдэх МСҮТ</t>
  </si>
  <si>
    <t xml:space="preserve">IM7411-11 </t>
  </si>
  <si>
    <t>Оёдлын техник технологич</t>
  </si>
  <si>
    <t>7. Дорноговь аймаг дахь Политехник коллеж</t>
  </si>
  <si>
    <t>Компьютер сүлжээний техникч</t>
  </si>
  <si>
    <t>Нар, салхины үүсгүүртэй тоног төхөөрөмжийн угсралт, засварчин</t>
  </si>
  <si>
    <t>11 .Налайх дүүрэг дэх Политехник коллеж</t>
  </si>
  <si>
    <t>CT8342-18</t>
  </si>
  <si>
    <t>15.Төв аймаг дахь Политехник коллеж</t>
  </si>
  <si>
    <t>Сантехникч, халаалт, агааржуулалтын төхөөрөмжийн техникч</t>
  </si>
  <si>
    <t xml:space="preserve">Гэр ахуйн цахилгаан тоног төхөөрөмжийн засварчин </t>
  </si>
  <si>
    <t>Жимс жимсгэнэ хүнсний ногоо самар боловсруулан даршлагч үйлдвэрлэлийн технологийн ажилтан</t>
  </si>
  <si>
    <t>Төрийн бус өмчийн Политехник коллеж-5</t>
  </si>
  <si>
    <t>AP 2651-39</t>
  </si>
  <si>
    <t>2. Барилга, Технологийн коллеж</t>
  </si>
  <si>
    <t>Үс заслын технологич</t>
  </si>
  <si>
    <t>Төв суурин газрын ус хангамжийн ажилтан</t>
  </si>
  <si>
    <t>8. Шинэ иргэншил ПК</t>
  </si>
  <si>
    <t>IW3214-15</t>
  </si>
  <si>
    <t>Вэб, мультмедиа зохиогч</t>
  </si>
  <si>
    <t>4. Төмөр замын Политехник коллеж</t>
  </si>
  <si>
    <r>
      <t xml:space="preserve">Балансын шалгалт: </t>
    </r>
    <r>
      <rPr>
        <i/>
        <sz val="10"/>
        <rFont val="Arial"/>
        <family val="2"/>
      </rPr>
      <t>Багана1=багана(3+5+7), багана1=багана(9:12), багана1=багана(13+15+17+19+21+23+25+27+29),</t>
    </r>
  </si>
  <si>
    <r>
      <t xml:space="preserve">Багана: </t>
    </r>
    <r>
      <rPr>
        <i/>
        <sz val="10"/>
        <rFont val="Arial"/>
        <family val="2"/>
      </rPr>
      <t xml:space="preserve">1=(3+5+7)=(9:12)=(13+15+17+19+21+23+25+27+29+31)=(33:39), 2=(4+6+8)=(14+16+18+20+22+24+26+28+30+32); </t>
    </r>
  </si>
  <si>
    <t xml:space="preserve">   ............................................       ...........................................       ........................................</t>
  </si>
  <si>
    <t xml:space="preserve">               /Албан тушаал/                             /Нэр/                                      /Гарын үсэг/</t>
  </si>
  <si>
    <t xml:space="preserve">   Хянасан:</t>
  </si>
  <si>
    <t xml:space="preserve">                     20 ….. оны ….. сарын ….. өдөр</t>
  </si>
  <si>
    <t xml:space="preserve"> З-ТМБ-13</t>
  </si>
  <si>
    <r>
      <rPr>
        <b/>
        <sz val="12"/>
        <rFont val="Arial"/>
        <family val="2"/>
      </rPr>
      <t>(З-ТМБ-13)</t>
    </r>
    <r>
      <rPr>
        <sz val="10"/>
        <rFont val="Arial"/>
        <family val="2"/>
      </rPr>
      <t>-</t>
    </r>
    <r>
      <rPr>
        <i/>
        <sz val="10"/>
        <rFont val="Arial"/>
        <family val="2"/>
      </rPr>
      <t>ын үргэлжлэл</t>
    </r>
  </si>
  <si>
    <t xml:space="preserve"> АЖИЛЛАГЧДЫН 2021 / 2022   ОНЫ ХИЧЭЭЛИЙН ЖИЛИЙН МЭДЭЭ</t>
  </si>
  <si>
    <t>Сургалтын байгууллага</t>
  </si>
  <si>
    <t>Гэрээгээр ажиллагчид</t>
  </si>
  <si>
    <t>Хөгжлийн бэрхшээлтэй ажиллагчид</t>
  </si>
  <si>
    <t xml:space="preserve">Эмэгтэй  </t>
  </si>
  <si>
    <t>Захирал</t>
  </si>
  <si>
    <t>Дэд захирал</t>
  </si>
  <si>
    <t>Сургалтын албаны дарга</t>
  </si>
  <si>
    <t>Арга зүйч</t>
  </si>
  <si>
    <t xml:space="preserve">Дотоод хяналт, чанарын үнэлгээ хариуцсан ажилтан </t>
  </si>
  <si>
    <t>Нийгмийн түншлэл хариуцсан ажилтан</t>
  </si>
  <si>
    <t>Цахим тоног төхөөрөмж, мэдээллийн сан, сүлжээ хариуцсан ажилтан</t>
  </si>
  <si>
    <t>Хөдөлмөрийн аюулгүй байдал эрүүл ахуй хариуцсан ажилтан</t>
  </si>
  <si>
    <t>Нийгмийн ажилтан</t>
  </si>
  <si>
    <t xml:space="preserve">Yндсэн багш </t>
  </si>
  <si>
    <t>Нягтлан бодогч</t>
  </si>
  <si>
    <t>Эмч</t>
  </si>
  <si>
    <t>Нярав</t>
  </si>
  <si>
    <t>Санхтехникч</t>
  </si>
  <si>
    <t>Жижүүр</t>
  </si>
  <si>
    <t>Үйлчлэгч</t>
  </si>
  <si>
    <t>Бүгд-76</t>
  </si>
  <si>
    <t>Архангай аймаг дахь МСҮТ</t>
  </si>
  <si>
    <t>Баян-Өлгий аймаг дахь МСҮТ</t>
  </si>
  <si>
    <t>Булган аймаг дахь МСҮТ</t>
  </si>
  <si>
    <t>Булган аймаг дахь ХАА-н МСҮТ</t>
  </si>
  <si>
    <t>Говь-Алтай аймаг дахь МСҮТ</t>
  </si>
  <si>
    <t>Дорнод аймаг дахь МСҮТ</t>
  </si>
  <si>
    <t>Дундговь аймаг дахь МСҮТ</t>
  </si>
  <si>
    <t>Завхан аймгийн Тосонцэнгэл суман дахь МСҮТ</t>
  </si>
  <si>
    <t>Орхон аймаг дахь МСҮТ</t>
  </si>
  <si>
    <t>Орхон аймаг дахь ХАА-н МСҮТ</t>
  </si>
  <si>
    <t>Сүхбаатар аймаг дахь МСҮТ</t>
  </si>
  <si>
    <t>Сэлэнгэ аймаг дахь МСҮТ</t>
  </si>
  <si>
    <t>Сэлэнгэ аймгийн Шаамар суман дахь МСҮТ</t>
  </si>
  <si>
    <t>Сэргээн Засалт, Сургалт Үйлдвэрлэлийн Төвийн Мэргэжлийн Боловсрол, Ур Чадвар Олгох Сургууль</t>
  </si>
  <si>
    <t>Төв аймгийн Заамар суман дахь МСҮТ</t>
  </si>
  <si>
    <t>Төв аймгийн Эрдэнэ суман дахь МСҮТ</t>
  </si>
  <si>
    <t>Хөвсгөл аймаг дахь МСҮТ</t>
  </si>
  <si>
    <t>Хэнтий аймгийн Бор-Өндөр суман дахь МСҮТ</t>
  </si>
  <si>
    <t>Архангай аймаг дахь "Булган" МСҮТ</t>
  </si>
  <si>
    <t>Архангай аймаг дахь "Гурван тамир" МСҮТ</t>
  </si>
  <si>
    <t>Аялал жуулчлалын ур чадварын МСҮТ</t>
  </si>
  <si>
    <t>Барилгын Бүтээцийн Үйлдвэрлэл МСҮТ</t>
  </si>
  <si>
    <t>Баянхонгор аймаг дахь Өлзийт МСҮТ</t>
  </si>
  <si>
    <t>Герман-Монгол МСҮТ</t>
  </si>
  <si>
    <t>"Гэрэлт-Ирээдүй" МСҮТ</t>
  </si>
  <si>
    <t>"Дабль фиш" ХХК-ийн дэргэдэх МСҮТ</t>
  </si>
  <si>
    <t>"Донбоско" МСҮТ</t>
  </si>
  <si>
    <t>Дорноговь аймаг дахь Төмөр замын МСҮТ</t>
  </si>
  <si>
    <t>"Топ" МСҮТ</t>
  </si>
  <si>
    <t>"Их Засаг" МСҮТ</t>
  </si>
  <si>
    <t>"Урлаг урлан" МСҮТ</t>
  </si>
  <si>
    <t xml:space="preserve">"Майн Тех" МСҮТ </t>
  </si>
  <si>
    <t>"Монголын Хараагүйчүүдийн Үндэсний Холбоо"-ны дэргэдэх МСҮТ</t>
  </si>
  <si>
    <t>"Ти Эс Ти"  МСҮТ</t>
  </si>
  <si>
    <t>"Сам Юүк" МСҮТ</t>
  </si>
  <si>
    <t>"Хангай" МСҮТ</t>
  </si>
  <si>
    <t>"Эко Монгол Эрдэнэ" МСҮТ</t>
  </si>
  <si>
    <t>"Энэрэл" МСҮТ</t>
  </si>
  <si>
    <t>"Этүгэн" МСҮТ</t>
  </si>
  <si>
    <t>Өмнөговь аймаг дахь "Скиллстек" МСҮТ</t>
  </si>
  <si>
    <t>"Монголын цогц сургалт хөгжлийн академи" НҮТББ-ын дэргэдэх МСҮТ</t>
  </si>
  <si>
    <t>"Чинкристал Бридж ХХК"-ийн дэргэдэх "Гэрэгэ" МСҮТ</t>
  </si>
  <si>
    <t>"Хөдөлмөр, нийгмийн харилцааны дээд сургуулийн харьяалал дахь МСҮТ"</t>
  </si>
  <si>
    <t>Барилгын политехник коллеж</t>
  </si>
  <si>
    <t>Баянхонгор аймаг дахь Политехник коллеж</t>
  </si>
  <si>
    <t xml:space="preserve">Говьсүмбэр  аймаг дахь Политехник коллеж </t>
  </si>
  <si>
    <t>Дархан-Уул аймаг дахь "Дархан Өргөө" Политехник коллеж</t>
  </si>
  <si>
    <t>Дархан-Уул аймаг дахь Политехник коллеж</t>
  </si>
  <si>
    <t>Дархан-Уул аймаг дахь Уул уурхай эрчим хүчний Политехник коллеж</t>
  </si>
  <si>
    <t>Дорноговь аймаг дахь политехник коллеж</t>
  </si>
  <si>
    <t>Дорнод аймаг дахь Политехник коллеж</t>
  </si>
  <si>
    <t>Завхан аймаг дахь Политехник коллеж</t>
  </si>
  <si>
    <t>Монгол-Солонгосын Политехник Коллеж</t>
  </si>
  <si>
    <t>Налайх дүүрэг дэх политехник коллеж</t>
  </si>
  <si>
    <t>Өвөрхангай аймаг дахь Политехник Коллеж</t>
  </si>
  <si>
    <t xml:space="preserve">Өмнөговь аймаг дахь Политехник коллеж </t>
  </si>
  <si>
    <t>Сэлэнгэ аймаг дахь "Зүүнхараа" Политехник коллеж</t>
  </si>
  <si>
    <t>Төв аймаг дахь Политехник Коллеж</t>
  </si>
  <si>
    <t>Төв аймгийн Баянчандмань суман дахь Политехник коллеж</t>
  </si>
  <si>
    <t>Увс аймаг дахь Улаангом Политехник коллеж</t>
  </si>
  <si>
    <t>Үйлдвэрлэл Урлалын Политехник коллеж</t>
  </si>
  <si>
    <t>Хэнтий аймаг дахь Политехник коллеж</t>
  </si>
  <si>
    <t>Ховд аймаг дахь "Хөгжил" Политехник коллеж</t>
  </si>
  <si>
    <t>Анима Политехник коллеж</t>
  </si>
  <si>
    <t>Барилга, Технологийн коллеж</t>
  </si>
  <si>
    <t>"Дархан хаан" Политехник коллеж</t>
  </si>
  <si>
    <t>"Оточ манрамба" политехник коллеж</t>
  </si>
  <si>
    <t>Техник технологийн Политехник коллеж</t>
  </si>
  <si>
    <t>Хүнс, Технологийн Политехник Коллеж</t>
  </si>
  <si>
    <t>Универсал Политехник коллеж</t>
  </si>
  <si>
    <t>"Шинэ иргэншил" политехник коллеж</t>
  </si>
  <si>
    <t>Худалдаа үйлдвэрлэлийн их сургуулийн дэргэдэх МСҮТ</t>
  </si>
  <si>
    <t>ШУТИС-ҮТС-ийн дэргэдэх МСҮТ</t>
  </si>
  <si>
    <t>ШУТИС-МТС-ийн дэргэдэх  МСҮТ</t>
  </si>
  <si>
    <t>Төмөр замын Политехник коллеж</t>
  </si>
  <si>
    <t>ШШГЕГ-ын харьяа "Амгалан" МСҮТ</t>
  </si>
  <si>
    <r>
      <t xml:space="preserve">Багана: </t>
    </r>
    <r>
      <rPr>
        <i/>
        <sz val="10"/>
        <rFont val="Arial"/>
        <family val="2"/>
      </rPr>
      <t>1=(3+5+7+9+11+13+15+17+19+21+23+25+27+29+31+33+35), 2=(4+6+8+10+12+14+16+18+20+22+24+26+28+30+32+34+36);</t>
    </r>
    <r>
      <rPr>
        <b/>
        <i/>
        <sz val="10"/>
        <rFont val="Arial"/>
        <family val="2"/>
      </rPr>
      <t xml:space="preserve"> </t>
    </r>
  </si>
  <si>
    <t xml:space="preserve">               /Албан тушаал/                             /Нэр/                            /Гарын үсэг/</t>
  </si>
  <si>
    <t xml:space="preserve">              /Албан тушаал/                             /Нэр/                                  /Гарын үсэг/</t>
  </si>
  <si>
    <t xml:space="preserve">             /Албан тушаал/                             /Нэр/                                  /Гарын үсэг/</t>
  </si>
  <si>
    <t>З-ТМБ-1</t>
  </si>
  <si>
    <t>ТЕХНИКИЙН  БОЛОН  МЭРГЭЖЛИЙН БОЛОВСРОЛ, СУРГАЛТЫН БАЙГУУЛЛАГЫН</t>
  </si>
  <si>
    <t xml:space="preserve"> 2021 / 2022   ОНЫ ХИЧЭЭЛИЙН ЖИЛИЙН МЭДЭЭ</t>
  </si>
  <si>
    <t>Сургалтын байгууллагын хэв шинж</t>
  </si>
  <si>
    <t>Сургалтын байгууллагын ангилал</t>
  </si>
  <si>
    <t>Өмчийн хэлбэр</t>
  </si>
  <si>
    <t>Сургалтын жилийн дундаж төлбөр /мян.төг/</t>
  </si>
  <si>
    <t>Магадлан итгэмжлэгдсэн</t>
  </si>
  <si>
    <t>Политехник коллеж</t>
  </si>
  <si>
    <t>Мэргэжлийн сургалт-үйлдвэрлэлийн төв</t>
  </si>
  <si>
    <t xml:space="preserve">Төрийн </t>
  </si>
  <si>
    <t xml:space="preserve">Хувийн </t>
  </si>
  <si>
    <t>Орон нутгийн</t>
  </si>
  <si>
    <t>Байгууллага</t>
  </si>
  <si>
    <t>Сургалтын хөтөлбөр</t>
  </si>
  <si>
    <t>Мэргэжлийн сургалтын байгууллага</t>
  </si>
  <si>
    <t>Үйлдвэрлэлийн харьяалалтай сургалтын төв</t>
  </si>
  <si>
    <t>Хөдөлмөр эрхлэлтийн сургалтын төв</t>
  </si>
  <si>
    <t>Хөдөлмөр эрхлэлтийн боловсролын төв</t>
  </si>
  <si>
    <t>Тусгай хэрэгцээт боловсролын сургалтын байгууллага</t>
  </si>
  <si>
    <t>Өмчийн</t>
  </si>
  <si>
    <t>Өмчийн оролцоотой, %</t>
  </si>
  <si>
    <t>Хамтарсан, %</t>
  </si>
  <si>
    <t>Монгол Улсын иргэний</t>
  </si>
  <si>
    <t>Гадаадтай хамтарсан, %</t>
  </si>
  <si>
    <t>Гадаад улсын</t>
  </si>
  <si>
    <t xml:space="preserve">Олон улсын </t>
  </si>
  <si>
    <t>Дотоодын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</si>
  <si>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</si>
  <si>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</si>
  <si>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</si>
  <si>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</si>
  <si>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</si>
  <si>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</si>
  <si>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</si>
  <si>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</si>
  <si>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</si>
  <si>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</si>
  <si>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</si>
  <si>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</si>
  <si>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</si>
  <si>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</si>
  <si>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</si>
  <si>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</si>
  <si>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</si>
  <si>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</si>
  <si>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Дорноговь аймаг дахь МСҮТ</t>
  </si>
  <si>
    <t>Налайх дүүрэг дэх Политехник Коллеж</t>
  </si>
  <si>
    <t>180.0-250.0</t>
  </si>
  <si>
    <t>Барилга, Технологийн Политехник коллеж</t>
  </si>
  <si>
    <t>"Оточ манрамба" Политехник коллеж</t>
  </si>
  <si>
    <t>"Шинэ иргэншил" Политехник коллеж</t>
  </si>
  <si>
    <r>
      <t xml:space="preserve">Багана: </t>
    </r>
    <r>
      <rPr>
        <i/>
        <sz val="10"/>
        <rFont val="Arial"/>
        <family val="2"/>
      </rPr>
      <t>3=(4+5+6+7+8);</t>
    </r>
  </si>
  <si>
    <t>Дорноговь аймаг дахь Политехник коллеж</t>
  </si>
  <si>
    <t>Налайх дүүрэг дэх Политехник коллеж</t>
  </si>
  <si>
    <t>Төв аймаг дахь Политехник коллеж</t>
  </si>
  <si>
    <t>З-ТМБ-8</t>
  </si>
  <si>
    <t xml:space="preserve">  ТЕХНИКИЙН  БОЛОН  МЭРГЭЖЛИЙН БОЛОВСРОЛ, СУРГАЛТЫН ДОТУУР</t>
  </si>
  <si>
    <t xml:space="preserve"> БАЙРАНД АМЬДАРЧ БУЙ СУРАЛЦАГЧДЫН 2021 / 2022 ОНЫ ХИЧЭЭЛИЙН ЖИЛИЙН МЭДЭЭ</t>
  </si>
  <si>
    <t>Дотуур байранд амьдарч буй суралцагчид</t>
  </si>
  <si>
    <t>Бүгд-49</t>
  </si>
  <si>
    <t>Төрийн өмчийн МСҮТ-20</t>
  </si>
  <si>
    <t>Төрийн бус өмчийн МСҮТ-4</t>
  </si>
  <si>
    <t>Төрийн өмчийн Политехник коллеж-17</t>
  </si>
  <si>
    <t>0</t>
  </si>
  <si>
    <t>42</t>
  </si>
  <si>
    <t>34</t>
  </si>
  <si>
    <t>53</t>
  </si>
  <si>
    <t>38</t>
  </si>
  <si>
    <t>Төрийн бус өмчийн Политехник коллеж-2</t>
  </si>
  <si>
    <t>Төрийн өмчийн Их дээд сургууль, байгууллагын харьяа сургалтын байгууллага-6</t>
  </si>
  <si>
    <r>
      <t xml:space="preserve">Багана: </t>
    </r>
    <r>
      <rPr>
        <i/>
        <sz val="10"/>
        <rFont val="Arial"/>
        <family val="2"/>
      </rPr>
      <t>3=(5+7+9+11+13+15+17), 4=(6+8+10+12+14+16+18);</t>
    </r>
  </si>
  <si>
    <t xml:space="preserve"> ТЕХНИКИЙН  БОЛОН  МЭРГЭЖЛИЙН БОЛОВСРОЛ, СУРГАЛТЫН БАЙГУУЛЛАГЫН </t>
  </si>
  <si>
    <t>Дотуур байрны багш</t>
  </si>
  <si>
    <t>З-ТМБ-6</t>
  </si>
  <si>
    <r>
      <t>(З-ТМБ-6)</t>
    </r>
    <r>
      <rPr>
        <i/>
        <sz val="10"/>
        <rFont val="Arial"/>
        <family val="2"/>
      </rPr>
      <t>-ын үргэлжлэл</t>
    </r>
  </si>
  <si>
    <t>СУРАЛЦАГЧДЫН 2020 / 2021   ОНЫ  ХИЧЭЭЛИЙН ЖИЛИЙН МЭДЭЭ, насны ангиллаар</t>
  </si>
  <si>
    <t>Нас</t>
  </si>
  <si>
    <t>Мэргэжлийн боловсрол /2.5 жил/</t>
  </si>
  <si>
    <t xml:space="preserve">Хагас өнчин суралцагчид </t>
  </si>
  <si>
    <t xml:space="preserve">Бүтэн өнчин суралцагчид           </t>
  </si>
  <si>
    <r>
      <rPr>
        <b/>
        <sz val="10"/>
        <rFont val="Arial"/>
        <family val="2"/>
      </rPr>
      <t>Бүгд</t>
    </r>
    <r>
      <rPr>
        <b/>
        <i/>
        <sz val="10"/>
        <rFont val="Arial"/>
        <family val="2"/>
      </rPr>
      <t xml:space="preserve"> </t>
    </r>
  </si>
  <si>
    <t>&lt;14</t>
  </si>
  <si>
    <t>x</t>
  </si>
  <si>
    <t>40&lt;</t>
  </si>
  <si>
    <r>
      <t>Балансын шалгалт:</t>
    </r>
    <r>
      <rPr>
        <i/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Багана:</t>
    </r>
    <r>
      <rPr>
        <i/>
        <sz val="10"/>
        <rFont val="Arial"/>
        <family val="2"/>
      </rPr>
      <t xml:space="preserve"> 1=(3+5+7), 2=(4+6+8), 13=(15+17+19+21+23+25+27), 14=(16+18+20+22+24+26+28); </t>
    </r>
  </si>
  <si>
    <r>
      <t xml:space="preserve"> </t>
    </r>
    <r>
      <rPr>
        <b/>
        <i/>
        <sz val="10"/>
        <rFont val="Arial"/>
        <family val="2"/>
      </rPr>
      <t>Мөр:</t>
    </r>
    <r>
      <rPr>
        <i/>
        <sz val="10"/>
        <rFont val="Arial"/>
        <family val="2"/>
      </rPr>
      <t xml:space="preserve"> 1=(2:30);</t>
    </r>
  </si>
  <si>
    <t>З-ТМБ-7</t>
  </si>
  <si>
    <t>СУРАЛЦАГЧДЫН 2020 / 2021   ОНЫ  ХИЧЭЭЛИЙН ЖИЛИЙН МЭДЭЭ, орон нутгийн харьяаллаар</t>
  </si>
  <si>
    <t>Үндсэн захиргаа</t>
  </si>
  <si>
    <t xml:space="preserve">Бүгд </t>
  </si>
  <si>
    <t>Баруун бүс</t>
  </si>
  <si>
    <t>Баян-Өлгий</t>
  </si>
  <si>
    <t>Говь-Алтай</t>
  </si>
  <si>
    <t>Завхан</t>
  </si>
  <si>
    <t>Увс</t>
  </si>
  <si>
    <t>Ховд</t>
  </si>
  <si>
    <t>Хангайн бүс</t>
  </si>
  <si>
    <t>Архангай</t>
  </si>
  <si>
    <t>Баянхонгор</t>
  </si>
  <si>
    <t>Булган</t>
  </si>
  <si>
    <t>Орхон</t>
  </si>
  <si>
    <t>Өвөрхангай</t>
  </si>
  <si>
    <t>Хөвсгөл</t>
  </si>
  <si>
    <t>Төвийн бүс</t>
  </si>
  <si>
    <t>Говьсүмбэр</t>
  </si>
  <si>
    <t>Дархан-Уул</t>
  </si>
  <si>
    <t>Дорноговь</t>
  </si>
  <si>
    <t>Дундговь</t>
  </si>
  <si>
    <t>Өмнөговь</t>
  </si>
  <si>
    <t>Сэлэнгэ</t>
  </si>
  <si>
    <t>Төв</t>
  </si>
  <si>
    <t>Зүүн бүс</t>
  </si>
  <si>
    <t>Дорнод</t>
  </si>
  <si>
    <t>Сүхбаатар</t>
  </si>
  <si>
    <t>Хэнтий</t>
  </si>
  <si>
    <t>Улаанбаатар</t>
  </si>
  <si>
    <t xml:space="preserve">   Багануур</t>
  </si>
  <si>
    <t xml:space="preserve">   Багахангай</t>
  </si>
  <si>
    <t xml:space="preserve">   Баянгол</t>
  </si>
  <si>
    <t xml:space="preserve">   Баянзүрх</t>
  </si>
  <si>
    <t xml:space="preserve">   Налайх</t>
  </si>
  <si>
    <t xml:space="preserve">   Сонгинохайрхан</t>
  </si>
  <si>
    <t xml:space="preserve">   Сүхбаатар</t>
  </si>
  <si>
    <t xml:space="preserve">   Чингэлтэй</t>
  </si>
  <si>
    <t xml:space="preserve">   Хан-Уул</t>
  </si>
  <si>
    <t>Гадаадын иргэн</t>
  </si>
  <si>
    <r>
      <t>Балансын шалгалт:</t>
    </r>
    <r>
      <rPr>
        <i/>
        <sz val="10"/>
        <rFont val="Arial"/>
        <family val="2"/>
      </rPr>
      <t xml:space="preserve"> </t>
    </r>
  </si>
  <si>
    <r>
      <t xml:space="preserve">Багана: </t>
    </r>
    <r>
      <rPr>
        <i/>
        <sz val="10"/>
        <rFont val="Arial"/>
        <family val="2"/>
      </rPr>
      <t>1=(3+11+19), 2=(4+12+20);</t>
    </r>
  </si>
  <si>
    <r>
      <t xml:space="preserve">Мөр: </t>
    </r>
    <r>
      <rPr>
        <i/>
        <sz val="10"/>
        <rFont val="Arial"/>
        <family val="2"/>
      </rPr>
      <t>1=(2+8+15+23+27+37);</t>
    </r>
  </si>
  <si>
    <t xml:space="preserve">ТЕХНИКИЙН  БОЛОН  МЭРГЭЖЛИЙН БОЛОВСРОЛ, СУРГАЛТЫН БАЙГУУЛЛАГАД  </t>
  </si>
  <si>
    <t>33</t>
  </si>
  <si>
    <t>З-ТМБ-11</t>
  </si>
  <si>
    <r>
      <rPr>
        <b/>
        <sz val="12"/>
        <rFont val="Arial"/>
        <family val="2"/>
      </rPr>
      <t>(З-ТМБ-11)</t>
    </r>
    <r>
      <rPr>
        <sz val="10"/>
        <rFont val="Arial"/>
        <family val="2"/>
      </rPr>
      <t>-</t>
    </r>
    <r>
      <rPr>
        <i/>
        <sz val="10"/>
        <rFont val="Arial"/>
        <family val="2"/>
      </rPr>
      <t>ийн үргэлжлэл</t>
    </r>
  </si>
  <si>
    <t>ШИНЭЭР ЭЛСЭГЧДИЙН 2020 / 2021   ОНЫ  ХИЧЭЭЛИЙН ЖИЛИЙН МЭДЭЭ, насны ангиллаар</t>
  </si>
  <si>
    <t>Хөгжлийн бэрхшээлтэй шинээр элсэгчид</t>
  </si>
  <si>
    <t>Хөгжлийн бэрхшээлийн хэлбэрээр</t>
  </si>
  <si>
    <r>
      <t xml:space="preserve">Багана: </t>
    </r>
    <r>
      <rPr>
        <i/>
        <sz val="10"/>
        <rFont val="Arial"/>
        <family val="2"/>
      </rPr>
      <t>1=(3+5+7), 2=(4+6+8), 9=(11+13+15+17+19+21+23), 10=(12+14+16+18+20+22+24);</t>
    </r>
  </si>
  <si>
    <r>
      <t xml:space="preserve">Мөр: </t>
    </r>
    <r>
      <rPr>
        <i/>
        <sz val="10"/>
        <rFont val="Arial"/>
        <family val="2"/>
      </rPr>
      <t>1=(2:30);</t>
    </r>
  </si>
  <si>
    <t>З-ТМБ-14</t>
  </si>
  <si>
    <t xml:space="preserve"> УДИРДАХ АЖИЛТАН, БАГШИЙН 2020 / 2021   ОНЫ ХИЧЭЭЛИЙН ЖИЛИЙН МЭДЭЭ</t>
  </si>
  <si>
    <t>Yзүүлэлт</t>
  </si>
  <si>
    <t>Хичээлийн хөтөлбөрөөр</t>
  </si>
  <si>
    <t>Хичээл зааж буй түвшин</t>
  </si>
  <si>
    <t>Номын сангийн ажилтан</t>
  </si>
  <si>
    <t>Цагийн багш</t>
  </si>
  <si>
    <t xml:space="preserve">Ерөнхий эрдмийн </t>
  </si>
  <si>
    <t>Техникийн боловсролд</t>
  </si>
  <si>
    <t>Мэргэжлийн боловсролд</t>
  </si>
  <si>
    <r>
      <t xml:space="preserve">Улсад ажилласан жил </t>
    </r>
    <r>
      <rPr>
        <b/>
        <i/>
        <sz val="10"/>
        <rFont val="Arial"/>
        <family val="2"/>
      </rPr>
      <t>мөр1=мөр(2:8)</t>
    </r>
  </si>
  <si>
    <t xml:space="preserve">   1 жил хүртэл</t>
  </si>
  <si>
    <t xml:space="preserve">   2-5 жил</t>
  </si>
  <si>
    <t xml:space="preserve">   6-10 жил</t>
  </si>
  <si>
    <t xml:space="preserve">   11-15 жил</t>
  </si>
  <si>
    <t xml:space="preserve">   16-20 жил</t>
  </si>
  <si>
    <t xml:space="preserve">   21-25 жил</t>
  </si>
  <si>
    <t xml:space="preserve">   26, түүнээс дээш жил</t>
  </si>
  <si>
    <r>
      <t xml:space="preserve">Насны бүлгээр </t>
    </r>
    <r>
      <rPr>
        <b/>
        <i/>
        <sz val="10"/>
        <rFont val="Arial"/>
        <family val="2"/>
      </rPr>
      <t>мөр9=мөр(10:14)</t>
    </r>
  </si>
  <si>
    <t xml:space="preserve">   30 хүртэлх</t>
  </si>
  <si>
    <t xml:space="preserve">   30-39</t>
  </si>
  <si>
    <t xml:space="preserve">   40-49</t>
  </si>
  <si>
    <t xml:space="preserve">   50-59</t>
  </si>
  <si>
    <t xml:space="preserve">   60, түүнээс дээш</t>
  </si>
  <si>
    <r>
      <t xml:space="preserve">Мэргэжлийн боловсрол, сургалтын байгууллагад ажилласан жил </t>
    </r>
    <r>
      <rPr>
        <b/>
        <i/>
        <sz val="10"/>
        <rFont val="Arial"/>
        <family val="2"/>
      </rPr>
      <t>мөр15=мөр(16:20)</t>
    </r>
  </si>
  <si>
    <t xml:space="preserve">   4 дэх жилдээ</t>
  </si>
  <si>
    <t xml:space="preserve">   9 дэх жилдээ</t>
  </si>
  <si>
    <t xml:space="preserve">   14 дэх жилдээ</t>
  </si>
  <si>
    <t xml:space="preserve">   19 дэх жилдээ</t>
  </si>
  <si>
    <t xml:space="preserve">   24 дэх жилдээ</t>
  </si>
  <si>
    <r>
      <t xml:space="preserve">Боловсролын зэрэг </t>
    </r>
    <r>
      <rPr>
        <b/>
        <i/>
        <sz val="10"/>
        <rFont val="Arial"/>
        <family val="2"/>
      </rPr>
      <t>мөр21=мөр(22:26)</t>
    </r>
  </si>
  <si>
    <t xml:space="preserve">   Доктор</t>
  </si>
  <si>
    <t xml:space="preserve">   Магистр</t>
  </si>
  <si>
    <t xml:space="preserve">   Бакалавр</t>
  </si>
  <si>
    <t xml:space="preserve">   Дипломын дээд</t>
  </si>
  <si>
    <t>Багшлах эрхтэй багшийн тоо</t>
  </si>
  <si>
    <t>х</t>
  </si>
  <si>
    <r>
      <t xml:space="preserve">Багшийн мэргэжлийн зэрэг  </t>
    </r>
    <r>
      <rPr>
        <b/>
        <i/>
        <sz val="10"/>
        <rFont val="Arial"/>
        <family val="2"/>
      </rPr>
      <t>мөр28=мөр(29:31)</t>
    </r>
  </si>
  <si>
    <t xml:space="preserve">   Зөвлөх</t>
  </si>
  <si>
    <t xml:space="preserve">   Тэргүүлэх</t>
  </si>
  <si>
    <t xml:space="preserve">   Заах аргач</t>
  </si>
  <si>
    <r>
      <t xml:space="preserve">Багшийн ур чадварын түвшин </t>
    </r>
    <r>
      <rPr>
        <b/>
        <i/>
        <sz val="10"/>
        <rFont val="Arial"/>
        <family val="2"/>
      </rPr>
      <t>мөр32=мөр(33:36)</t>
    </r>
  </si>
  <si>
    <t xml:space="preserve">   Мастер багш</t>
  </si>
  <si>
    <t xml:space="preserve">   Ахлах багш</t>
  </si>
  <si>
    <t xml:space="preserve">   Багш</t>
  </si>
  <si>
    <t xml:space="preserve">   Дадлагажигч багш</t>
  </si>
  <si>
    <r>
      <t xml:space="preserve">Мэргэжил дээшлүүлсэн байдал  </t>
    </r>
    <r>
      <rPr>
        <b/>
        <i/>
        <sz val="10"/>
        <rFont val="Arial"/>
        <family val="2"/>
      </rPr>
      <t>мөр37=мөр(38+41)</t>
    </r>
  </si>
  <si>
    <t xml:space="preserve">   Гадаадад</t>
  </si>
  <si>
    <t xml:space="preserve">   Анхны жил ажиллахдаа </t>
  </si>
  <si>
    <t xml:space="preserve">   Мэргэжлээрээ</t>
  </si>
  <si>
    <t xml:space="preserve">   Дотоодод</t>
  </si>
  <si>
    <r>
      <t xml:space="preserve">Мэргэжил дээшлүүлсэн хугацаа </t>
    </r>
    <r>
      <rPr>
        <b/>
        <i/>
        <sz val="10"/>
        <rFont val="Arial"/>
        <family val="2"/>
      </rPr>
      <t xml:space="preserve">мөр44=мөр(45:48) </t>
    </r>
  </si>
  <si>
    <t>1-3 хоног</t>
  </si>
  <si>
    <t xml:space="preserve">4-10 хоног </t>
  </si>
  <si>
    <t>11-29 хоног</t>
  </si>
  <si>
    <t>1, түүнээс дээш сар</t>
  </si>
  <si>
    <t xml:space="preserve">Балансын шалгалт: </t>
  </si>
  <si>
    <r>
      <t xml:space="preserve">Багана: </t>
    </r>
    <r>
      <rPr>
        <i/>
        <sz val="10"/>
        <rFont val="Arial"/>
        <family val="2"/>
      </rPr>
      <t>9=(11+13)=(15+17), 10=(12+14)=(16+18);</t>
    </r>
  </si>
  <si>
    <r>
      <t xml:space="preserve">Мөр: </t>
    </r>
    <r>
      <rPr>
        <i/>
        <sz val="10"/>
        <rFont val="Arial"/>
        <family val="2"/>
      </rPr>
      <t>1=9=15;</t>
    </r>
  </si>
  <si>
    <t xml:space="preserve">  З-ТМБ-15</t>
  </si>
  <si>
    <t>ТЕХНИКИЙН  БОЛОН  МЭРГЭЖЛИЙН БОЛОВСРОЛ, СУРГАЛТЫН БАЙГУУЛЛАГЫН УДИРДАХ</t>
  </si>
  <si>
    <t xml:space="preserve"> АЖИЛТАН, БАГШИЙН 2020 / 2021   ОНЫ ХИЧЭЭЛИЙН ЖИЛИЙН  МЭДЭЭ, мэргэжлийн ерөнхий чиглэлээр</t>
  </si>
  <si>
    <t>Мэргэжлийн ерөнхий чиглэл</t>
  </si>
  <si>
    <t>Ерөнхий эрдмийн</t>
  </si>
  <si>
    <t xml:space="preserve">Бүгд  </t>
  </si>
  <si>
    <t>Боловсрол</t>
  </si>
  <si>
    <t>Урлаг, хүмүүнлэг</t>
  </si>
  <si>
    <t>Нийгмийн шинжлэх  ухаан, мэдээлэл, сэтгүүл зүй</t>
  </si>
  <si>
    <t>Бизнес, удирдлага, эрх зүй</t>
  </si>
  <si>
    <t>Байгалийн шинжлэх ухаан, математик, статистик</t>
  </si>
  <si>
    <t>Мэдээлэл харилцаа холбооны технологи</t>
  </si>
  <si>
    <t>Инженерчлэл, үйлдвэрлэл, зохион бүтээлт</t>
  </si>
  <si>
    <t>Хөдөө аж ахуй, ой, загасны аж ахуй, мал эмнэлзүй</t>
  </si>
  <si>
    <t>Эрүүл мэнд, нийгмийн хамгаалал</t>
  </si>
  <si>
    <t>Үйлчилгээ</t>
  </si>
  <si>
    <r>
      <t xml:space="preserve">Багана: </t>
    </r>
    <r>
      <rPr>
        <i/>
        <sz val="10"/>
        <rFont val="Arial"/>
        <family val="2"/>
      </rPr>
      <t>9=(11+13), 10=(12+14);</t>
    </r>
  </si>
  <si>
    <r>
      <t xml:space="preserve">Мөр: </t>
    </r>
    <r>
      <rPr>
        <i/>
        <sz val="10"/>
        <rFont val="Arial"/>
        <family val="2"/>
      </rPr>
      <t>1=(2:12);</t>
    </r>
  </si>
  <si>
    <t>З-ТМБ-16</t>
  </si>
  <si>
    <t xml:space="preserve">ТЕХНИКИЙН БОЛОН МЭРГЭЖЛИЙН  БОЛОВСРОЛ, СУРГАЛТЫН БАЙГУУЛЛАГЫН МЭРГЭЖЛИЙН ҮНДСЭН БАГШИЙН 2020 / 2021 ОНЫ ХИЧЭЭЛИЙН ЖИЛИЙН  МЭДЭЭ, хичээл зааж буй мэргэжлийн чиглэлээр </t>
  </si>
  <si>
    <t>Дэд салбар, мэргэжил</t>
  </si>
  <si>
    <r>
      <t>Бүгд м</t>
    </r>
    <r>
      <rPr>
        <b/>
        <i/>
        <sz val="10"/>
        <rFont val="Arial"/>
        <family val="2"/>
      </rPr>
      <t xml:space="preserve">өр1=мөр(2+4+8+9+10+15+16+21+31+35+38+51+55+81+84+89+90) </t>
    </r>
  </si>
  <si>
    <t xml:space="preserve">Боловсрол  </t>
  </si>
  <si>
    <t xml:space="preserve">   Техник мэргэжлийн боловсролын багш</t>
  </si>
  <si>
    <r>
      <t xml:space="preserve">Соёл, урлаг     </t>
    </r>
    <r>
      <rPr>
        <i/>
        <sz val="10"/>
        <rFont val="Arial"/>
        <family val="2"/>
      </rPr>
      <t/>
    </r>
  </si>
  <si>
    <t xml:space="preserve">   Дүрслэх урлаач</t>
  </si>
  <si>
    <t xml:space="preserve">   Гар урлал</t>
  </si>
  <si>
    <t xml:space="preserve">   Дизайнч</t>
  </si>
  <si>
    <t>Цагдаа, батлан хамгаалах, онцгой байдал</t>
  </si>
  <si>
    <t>Санхүү, бизнес, худалдаа</t>
  </si>
  <si>
    <t xml:space="preserve">Мэдээллийн технологи </t>
  </si>
  <si>
    <t xml:space="preserve">   Мэдээллийн технологи</t>
  </si>
  <si>
    <t xml:space="preserve">   Компьютерийн сүлжээ, системийн техникч</t>
  </si>
  <si>
    <t xml:space="preserve">   Вэб техникч</t>
  </si>
  <si>
    <t xml:space="preserve">   Албан хэрэг хөтлөлт</t>
  </si>
  <si>
    <t>Шуудан, харилцаа холбоо</t>
  </si>
  <si>
    <t xml:space="preserve">Байгаль орчин, аялал жуулчлал  </t>
  </si>
  <si>
    <t xml:space="preserve">   Байгаль орчин</t>
  </si>
  <si>
    <t xml:space="preserve">   Цаг уур</t>
  </si>
  <si>
    <t xml:space="preserve">   Ойн аж ахуй</t>
  </si>
  <si>
    <t xml:space="preserve">   Усны аж ахуй</t>
  </si>
  <si>
    <r>
      <t xml:space="preserve">Барилга  </t>
    </r>
    <r>
      <rPr>
        <b/>
        <i/>
        <sz val="10"/>
        <rFont val="Arial"/>
        <family val="2"/>
      </rPr>
      <t xml:space="preserve">                                          </t>
    </r>
    <r>
      <rPr>
        <i/>
        <sz val="10"/>
        <rFont val="Arial"/>
        <family val="2"/>
      </rPr>
      <t>мөр21=мөр(22+29+30)</t>
    </r>
  </si>
  <si>
    <r>
      <t xml:space="preserve">Иргэний барилга байгууламж             </t>
    </r>
    <r>
      <rPr>
        <i/>
        <sz val="10"/>
        <rFont val="Arial"/>
        <family val="2"/>
      </rPr>
      <t>мөр22=мөр(23:28)</t>
    </r>
  </si>
  <si>
    <t xml:space="preserve">   Барилгын засал-чимэглэлчин</t>
  </si>
  <si>
    <t xml:space="preserve">   Бетон арматурчин</t>
  </si>
  <si>
    <t xml:space="preserve">   Барилгын өрөг угсрагч</t>
  </si>
  <si>
    <t xml:space="preserve">   Барилгын мужаан</t>
  </si>
  <si>
    <t xml:space="preserve">   Барилгын цахилгаанчин</t>
  </si>
  <si>
    <t xml:space="preserve">   Барилгын сантехникч</t>
  </si>
  <si>
    <t>Зам, гүүр</t>
  </si>
  <si>
    <t>Барилгын машин механизм</t>
  </si>
  <si>
    <r>
      <t xml:space="preserve">Тээвэр                                         </t>
    </r>
    <r>
      <rPr>
        <i/>
        <sz val="10"/>
        <rFont val="Arial"/>
        <family val="2"/>
      </rPr>
      <t xml:space="preserve"> мөр31=мөр(32:34)</t>
    </r>
  </si>
  <si>
    <t xml:space="preserve">   Иргэний нисэх</t>
  </si>
  <si>
    <t xml:space="preserve">   Төмөр зам</t>
  </si>
  <si>
    <t xml:space="preserve">   Авто тээвэр</t>
  </si>
  <si>
    <r>
      <t xml:space="preserve">Эрчим хүч                                 </t>
    </r>
    <r>
      <rPr>
        <i/>
        <sz val="10"/>
        <rFont val="Arial"/>
        <family val="2"/>
      </rPr>
      <t>мөр35=мөр(36+37)</t>
    </r>
  </si>
  <si>
    <t xml:space="preserve">   Дулааны станц</t>
  </si>
  <si>
    <t xml:space="preserve">   Цахилгаан шугам сүлжээ</t>
  </si>
  <si>
    <r>
      <t xml:space="preserve">Уул уурхай                              </t>
    </r>
    <r>
      <rPr>
        <i/>
        <sz val="10"/>
        <rFont val="Arial"/>
        <family val="2"/>
      </rPr>
      <t xml:space="preserve">мөр38=мөр(39+42+46+47+50)    </t>
    </r>
    <r>
      <rPr>
        <b/>
        <i/>
        <sz val="10"/>
        <rFont val="Arial"/>
        <family val="2"/>
      </rPr>
      <t xml:space="preserve"> </t>
    </r>
  </si>
  <si>
    <t>Геологи, геофизик</t>
  </si>
  <si>
    <t xml:space="preserve">   Геологи</t>
  </si>
  <si>
    <t xml:space="preserve">   Уул, уурхайн нөхөн сэргээгч</t>
  </si>
  <si>
    <t>Эрдэс баялаг</t>
  </si>
  <si>
    <t xml:space="preserve">   Баяжуулалт</t>
  </si>
  <si>
    <t xml:space="preserve">   Өрөмдлөг</t>
  </si>
  <si>
    <t xml:space="preserve">   Уурхайн цахилгаан</t>
  </si>
  <si>
    <t>Газрын тос, хий</t>
  </si>
  <si>
    <t>Уурхайн машин механизм, тоног төхөөрөмж</t>
  </si>
  <si>
    <t xml:space="preserve">   Хүнд машин механизмын ашиглалт</t>
  </si>
  <si>
    <t xml:space="preserve">   Хүнд машин механизмын засвар</t>
  </si>
  <si>
    <t>Металлурги</t>
  </si>
  <si>
    <r>
      <t xml:space="preserve">Хөдөө аж ахуй                  </t>
    </r>
    <r>
      <rPr>
        <i/>
        <sz val="10"/>
        <rFont val="Arial"/>
        <family val="2"/>
      </rPr>
      <t xml:space="preserve">мөр51=мөр(52+53+54)     </t>
    </r>
  </si>
  <si>
    <t xml:space="preserve">   Мал аж ахуй</t>
  </si>
  <si>
    <t xml:space="preserve">   Газар тариалан</t>
  </si>
  <si>
    <t xml:space="preserve">   Хөдөө аж ахуйн машин тоног төхөөрөмж</t>
  </si>
  <si>
    <r>
      <t xml:space="preserve">Аж үйлдвэр                     </t>
    </r>
    <r>
      <rPr>
        <i/>
        <sz val="10"/>
        <rFont val="Arial"/>
        <family val="2"/>
      </rPr>
      <t xml:space="preserve">мөр55=мөр(56+62+68+78+79+80)     </t>
    </r>
  </si>
  <si>
    <r>
      <t xml:space="preserve">Салбар дундын мэргэжлүүд            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 xml:space="preserve">мөр56=мөр(57:61)     </t>
    </r>
  </si>
  <si>
    <t xml:space="preserve">   Гагнуурчин</t>
  </si>
  <si>
    <t xml:space="preserve">   Цахилгаанчин</t>
  </si>
  <si>
    <t xml:space="preserve">   Аюулгүй ажиллагааны техникч</t>
  </si>
  <si>
    <t xml:space="preserve">   Үйлдвэрийн автоматжуулалтын техникч</t>
  </si>
  <si>
    <t xml:space="preserve">   Суурь машин, тоног төхөөрөмжийн механик</t>
  </si>
  <si>
    <r>
      <t xml:space="preserve">Хүнсний үйлдвэрлэл                    </t>
    </r>
    <r>
      <rPr>
        <i/>
        <sz val="10"/>
        <rFont val="Arial"/>
        <family val="2"/>
      </rPr>
      <t xml:space="preserve">мөр62=мөр(63:67)     </t>
    </r>
  </si>
  <si>
    <t xml:space="preserve">   Тогооч</t>
  </si>
  <si>
    <t xml:space="preserve">   Мах боловсруулах үйлдвэрлэл</t>
  </si>
  <si>
    <t xml:space="preserve">   Гурил, гурилан бүтээгдэхүүн үйлдвэрлэл</t>
  </si>
  <si>
    <t xml:space="preserve">   Сүү боловсруулах үйлдвэрлэл</t>
  </si>
  <si>
    <t xml:space="preserve">   Үр тариа боловсруулах үйлдвэрлэл</t>
  </si>
  <si>
    <r>
      <rPr>
        <sz val="10"/>
        <rFont val="Arial"/>
        <family val="2"/>
      </rPr>
      <t xml:space="preserve">Хөнгөн үйлдвэр  </t>
    </r>
    <r>
      <rPr>
        <b/>
        <i/>
        <sz val="10"/>
        <rFont val="Arial"/>
        <family val="2"/>
      </rPr>
      <t xml:space="preserve">                     </t>
    </r>
    <r>
      <rPr>
        <i/>
        <sz val="10"/>
        <rFont val="Arial"/>
        <family val="2"/>
      </rPr>
      <t xml:space="preserve">мөр68=мөр(69:77)     </t>
    </r>
  </si>
  <si>
    <t xml:space="preserve">   Мебель, модон эдлэлийн үйлдвэрлэл</t>
  </si>
  <si>
    <t xml:space="preserve">   Эсгий, ноос, ноолуур боловсруулалт</t>
  </si>
  <si>
    <t xml:space="preserve">   Сүлжмэл</t>
  </si>
  <si>
    <t xml:space="preserve">   Ээрмэл</t>
  </si>
  <si>
    <t xml:space="preserve">   Нэхмэл</t>
  </si>
  <si>
    <t xml:space="preserve">   Оёдол</t>
  </si>
  <si>
    <t xml:space="preserve">   Гутал үйлдвэрлэл</t>
  </si>
  <si>
    <t xml:space="preserve">   Арьс, шир боловсруулалтын технологи</t>
  </si>
  <si>
    <t xml:space="preserve">   Оёмол бүтээгдэхүүний оёдол</t>
  </si>
  <si>
    <t>Хэвлэлийн үйлдвэр</t>
  </si>
  <si>
    <t>Мод боловсруулагч</t>
  </si>
  <si>
    <t>Химийн үйлдвэрлэл</t>
  </si>
  <si>
    <r>
      <t xml:space="preserve">Хот байгуулалт                     </t>
    </r>
    <r>
      <rPr>
        <i/>
        <sz val="10"/>
        <rFont val="Arial"/>
        <family val="2"/>
      </rPr>
      <t xml:space="preserve">мөр81=мөр(82+83)     </t>
    </r>
  </si>
  <si>
    <t xml:space="preserve">   Хот байгуулалт</t>
  </si>
  <si>
    <t xml:space="preserve">   Ариутгагч хортон шавьж, хогийн ургамал устгагч</t>
  </si>
  <si>
    <r>
      <t xml:space="preserve">Үйлчилгээ                         </t>
    </r>
    <r>
      <rPr>
        <i/>
        <sz val="10"/>
        <rFont val="Arial"/>
        <family val="2"/>
      </rPr>
      <t xml:space="preserve">мөр84=мөр(85+86+87+88)     </t>
    </r>
  </si>
  <si>
    <t xml:space="preserve">   Үсчин</t>
  </si>
  <si>
    <t xml:space="preserve">   Гоо засал</t>
  </si>
  <si>
    <t xml:space="preserve">   Гэр ахуйн цахилгаан тоног төхөөрөмжийн засвар</t>
  </si>
  <si>
    <t xml:space="preserve">   Гутал засвар</t>
  </si>
  <si>
    <t>Эрүүл мэнд</t>
  </si>
  <si>
    <t>З-ТМБ-12</t>
  </si>
  <si>
    <t>ТЕХНИКИЙН  БОЛОН  МЭРГЭЖЛИЙН БОЛОВСРОЛ, СУРГАЛТЫН БАЙГУУЛЛАГАД ШИНЭЭР ЭЛСЭГЧДИЙН</t>
  </si>
  <si>
    <t>2020 / 2021   ОНЫ  ХИЧЭЭЛИЙН ЖИЛИЙН  МЭДЭЭ, орон нутгийн харьяаллаар</t>
  </si>
  <si>
    <t>Аймаг, нийслэл</t>
  </si>
  <si>
    <t>Нийт шинээр элсэгчид</t>
  </si>
  <si>
    <t>1 жил</t>
  </si>
  <si>
    <t xml:space="preserve">Орхон </t>
  </si>
  <si>
    <t>Багануур</t>
  </si>
  <si>
    <t>Багахангай</t>
  </si>
  <si>
    <t>Баянгол</t>
  </si>
  <si>
    <t>Баянзүрх</t>
  </si>
  <si>
    <t>Налайх</t>
  </si>
  <si>
    <t>Сонгинохайрхан</t>
  </si>
  <si>
    <t>Чингэлтэй</t>
  </si>
  <si>
    <t>35</t>
  </si>
  <si>
    <t>Хан-Уул</t>
  </si>
  <si>
    <t>36</t>
  </si>
  <si>
    <t>37</t>
  </si>
  <si>
    <r>
      <rPr>
        <b/>
        <i/>
        <sz val="10"/>
        <rFont val="Arial"/>
        <family val="2"/>
      </rPr>
      <t>Багана:</t>
    </r>
    <r>
      <rPr>
        <i/>
        <sz val="10"/>
        <rFont val="Arial"/>
        <family val="2"/>
      </rPr>
      <t xml:space="preserve"> 1=(3+9+15), 2=(4+10+16), 3=(5+7), 4=(6+8), 9=(11+13), 10=(12+14), 15=(17+19+21), 16=(18+20+22);</t>
    </r>
  </si>
  <si>
    <r>
      <t>Мөр:</t>
    </r>
    <r>
      <rPr>
        <i/>
        <sz val="10"/>
        <rFont val="Arial"/>
        <family val="2"/>
      </rPr>
      <t xml:space="preserve"> 1=(2+8+15+23+27+37);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</si>
</sst>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_-* #,##0.0_-;\-* #,##0.0_-;_-* &quot;-&quot;??_-;_-@_-"/>
    <numFmt numFmtId="166" formatCode="_(* #,##0.0_);_(* \(#,##0.0\);_(* &quot;-&quot;??_);_(@_)"/>
  </numFmts>
  <fonts count="4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</font>
    <font>
      <sz val="11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  <family val="2"/>
      <scheme val="minor"/>
    </font>
    <font>
      <sz val="10"/>
      <name val="Arial Mon"/>
      <family val="2"/>
    </font>
    <font>
      <b/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Times New Roman"/>
      <family val="1"/>
    </font>
    <font>
      <sz val="8"/>
      <name val="Arial"/>
      <family val="2"/>
    </font>
    <font>
      <sz val="10"/>
      <name val="Arial"/>
      <family val="2"/>
      <charset val="1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Arial Mon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1"/>
      <name val="Arial Mon"/>
      <family val="2"/>
    </font>
    <font>
      <b/>
      <sz val="16"/>
      <name val="Arial Mon"/>
      <family val="2"/>
    </font>
    <font>
      <b/>
      <sz val="11"/>
      <name val="Arial Mon"/>
      <family val="2"/>
    </font>
    <font>
      <sz val="14"/>
      <name val="Arial Mon"/>
      <family val="2"/>
    </font>
    <font>
      <i/>
      <sz val="10"/>
      <name val="Arial Mon"/>
      <family val="2"/>
    </font>
    <font>
      <b/>
      <sz val="13"/>
      <name val="Arial"/>
      <family val="2"/>
    </font>
    <font>
      <b/>
      <sz val="9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</borders>
  <cellStyleXfs count="13">
    <xf numFmtId="0" fontId="0" fillId="0" borderId="0"/>
    <xf numFmtId="0" fontId="8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6" fillId="0" borderId="0"/>
    <xf numFmtId="0" fontId="16" fillId="0" borderId="0"/>
    <xf numFmtId="0" fontId="15" fillId="0" borderId="0"/>
    <xf numFmtId="0" fontId="1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1224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8" fillId="0" borderId="0" xfId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2" fillId="2" borderId="0" xfId="3" applyFont="1" applyFill="1" applyAlignment="1">
      <alignment wrapText="1"/>
    </xf>
    <xf numFmtId="0" fontId="12" fillId="2" borderId="0" xfId="3" applyFont="1" applyFill="1" applyAlignment="1">
      <alignment horizontal="left" wrapText="1"/>
    </xf>
    <xf numFmtId="0" fontId="12" fillId="0" borderId="0" xfId="3" applyFont="1" applyFill="1" applyAlignment="1">
      <alignment wrapText="1"/>
    </xf>
    <xf numFmtId="0" fontId="12" fillId="2" borderId="0" xfId="3" applyFont="1" applyFill="1" applyAlignment="1">
      <alignment horizontal="center" wrapText="1"/>
    </xf>
    <xf numFmtId="0" fontId="17" fillId="2" borderId="0" xfId="3" applyFont="1" applyFill="1" applyAlignment="1">
      <alignment horizontal="center" wrapText="1"/>
    </xf>
    <xf numFmtId="0" fontId="12" fillId="2" borderId="0" xfId="3" applyFont="1" applyFill="1" applyBorder="1" applyAlignment="1">
      <alignment horizontal="center" wrapText="1"/>
    </xf>
    <xf numFmtId="0" fontId="12" fillId="0" borderId="0" xfId="3" applyFont="1" applyAlignment="1">
      <alignment horizontal="center" wrapText="1"/>
    </xf>
    <xf numFmtId="0" fontId="12" fillId="2" borderId="0" xfId="3" applyFont="1" applyFill="1" applyBorder="1" applyAlignment="1">
      <alignment horizontal="center" vertical="top" wrapText="1"/>
    </xf>
    <xf numFmtId="0" fontId="12" fillId="0" borderId="0" xfId="3" applyFont="1"/>
    <xf numFmtId="0" fontId="20" fillId="2" borderId="0" xfId="3" applyFont="1" applyFill="1" applyAlignment="1">
      <alignment horizontal="center" vertical="top" wrapText="1"/>
    </xf>
    <xf numFmtId="0" fontId="21" fillId="2" borderId="0" xfId="3" applyFont="1" applyFill="1" applyAlignment="1">
      <alignment horizontal="left" wrapText="1"/>
    </xf>
    <xf numFmtId="0" fontId="21" fillId="2" borderId="0" xfId="3" applyFont="1" applyFill="1" applyAlignment="1">
      <alignment wrapText="1"/>
    </xf>
    <xf numFmtId="0" fontId="21" fillId="2" borderId="0" xfId="3" applyFont="1" applyFill="1" applyAlignment="1">
      <alignment horizontal="center" wrapText="1"/>
    </xf>
    <xf numFmtId="0" fontId="22" fillId="2" borderId="0" xfId="3" applyFont="1" applyFill="1" applyAlignment="1">
      <alignment horizontal="center" wrapText="1"/>
    </xf>
    <xf numFmtId="0" fontId="21" fillId="0" borderId="0" xfId="3" applyFont="1"/>
    <xf numFmtId="0" fontId="22" fillId="2" borderId="0" xfId="3" applyFont="1" applyFill="1" applyAlignment="1">
      <alignment wrapText="1"/>
    </xf>
    <xf numFmtId="0" fontId="22" fillId="2" borderId="0" xfId="3" applyFont="1" applyFill="1" applyAlignment="1">
      <alignment horizontal="left" wrapText="1"/>
    </xf>
    <xf numFmtId="0" fontId="22" fillId="0" borderId="0" xfId="3" applyFont="1" applyFill="1" applyAlignment="1">
      <alignment horizontal="center" wrapText="1"/>
    </xf>
    <xf numFmtId="0" fontId="23" fillId="2" borderId="1" xfId="3" applyFont="1" applyFill="1" applyBorder="1" applyAlignment="1">
      <alignment horizontal="left" wrapText="1"/>
    </xf>
    <xf numFmtId="0" fontId="1" fillId="2" borderId="0" xfId="3" applyFont="1" applyFill="1" applyAlignment="1">
      <alignment horizontal="center" wrapText="1"/>
    </xf>
    <xf numFmtId="0" fontId="1" fillId="2" borderId="0" xfId="3" applyFont="1" applyFill="1" applyAlignment="1">
      <alignment horizontal="left" wrapText="1"/>
    </xf>
    <xf numFmtId="0" fontId="1" fillId="2" borderId="0" xfId="3" applyFont="1" applyFill="1" applyAlignment="1">
      <alignment wrapText="1"/>
    </xf>
    <xf numFmtId="0" fontId="1" fillId="0" borderId="0" xfId="3" applyFont="1"/>
    <xf numFmtId="0" fontId="1" fillId="2" borderId="0" xfId="3" applyFont="1" applyFill="1" applyBorder="1" applyAlignment="1">
      <alignment horizontal="center" wrapText="1"/>
    </xf>
    <xf numFmtId="0" fontId="23" fillId="0" borderId="1" xfId="3" applyFont="1" applyFill="1" applyBorder="1" applyAlignment="1">
      <alignment wrapText="1"/>
    </xf>
    <xf numFmtId="0" fontId="1" fillId="2" borderId="1" xfId="3" applyFont="1" applyFill="1" applyBorder="1" applyAlignment="1">
      <alignment horizontal="center" wrapText="1"/>
    </xf>
    <xf numFmtId="0" fontId="1" fillId="0" borderId="0" xfId="3" applyFont="1" applyAlignment="1">
      <alignment horizontal="center" wrapText="1"/>
    </xf>
    <xf numFmtId="0" fontId="1" fillId="2" borderId="0" xfId="4" applyFont="1" applyFill="1" applyAlignment="1">
      <alignment horizontal="center" wrapText="1"/>
    </xf>
    <xf numFmtId="0" fontId="1" fillId="0" borderId="0" xfId="3" applyFont="1" applyFill="1" applyAlignment="1">
      <alignment wrapText="1"/>
    </xf>
    <xf numFmtId="0" fontId="23" fillId="2" borderId="1" xfId="3" applyFont="1" applyFill="1" applyBorder="1" applyAlignment="1">
      <alignment horizontal="center" wrapText="1"/>
    </xf>
    <xf numFmtId="0" fontId="19" fillId="2" borderId="1" xfId="3" applyFont="1" applyFill="1" applyBorder="1" applyAlignment="1">
      <alignment horizontal="center" wrapText="1"/>
    </xf>
    <xf numFmtId="0" fontId="1" fillId="2" borderId="12" xfId="3" quotePrefix="1" applyFont="1" applyFill="1" applyBorder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1" fillId="2" borderId="0" xfId="3" applyFont="1" applyFill="1" applyBorder="1" applyAlignment="1">
      <alignment horizontal="center" textRotation="90" wrapText="1"/>
    </xf>
    <xf numFmtId="0" fontId="1" fillId="2" borderId="13" xfId="3" applyFont="1" applyFill="1" applyBorder="1" applyAlignment="1">
      <alignment horizontal="center" textRotation="90" wrapText="1"/>
    </xf>
    <xf numFmtId="0" fontId="1" fillId="2" borderId="3" xfId="3" applyFont="1" applyFill="1" applyBorder="1" applyAlignment="1">
      <alignment horizontal="center" textRotation="90" wrapText="1"/>
    </xf>
    <xf numFmtId="0" fontId="1" fillId="2" borderId="2" xfId="3" applyFont="1" applyFill="1" applyBorder="1" applyAlignment="1">
      <alignment horizontal="center" textRotation="90" wrapText="1"/>
    </xf>
    <xf numFmtId="0" fontId="1" fillId="2" borderId="8" xfId="3" applyFont="1" applyFill="1" applyBorder="1" applyAlignment="1">
      <alignment horizontal="center" textRotation="90" wrapText="1"/>
    </xf>
    <xf numFmtId="0" fontId="1" fillId="2" borderId="1" xfId="3" applyFont="1" applyFill="1" applyBorder="1" applyAlignment="1">
      <alignment horizontal="center" textRotation="90" wrapText="1"/>
    </xf>
    <xf numFmtId="0" fontId="1" fillId="0" borderId="2" xfId="3" applyFont="1" applyFill="1" applyBorder="1" applyAlignment="1">
      <alignment horizontal="center" vertical="center" wrapText="1"/>
    </xf>
    <xf numFmtId="0" fontId="1" fillId="2" borderId="2" xfId="3" quotePrefix="1" applyFont="1" applyFill="1" applyBorder="1" applyAlignment="1">
      <alignment horizontal="center" vertical="center" wrapText="1"/>
    </xf>
    <xf numFmtId="0" fontId="1" fillId="2" borderId="8" xfId="3" quotePrefix="1" applyFont="1" applyFill="1" applyBorder="1" applyAlignment="1">
      <alignment horizontal="center" vertical="center" wrapText="1"/>
    </xf>
    <xf numFmtId="0" fontId="1" fillId="2" borderId="2" xfId="3" applyFont="1" applyFill="1" applyBorder="1" applyAlignment="1">
      <alignment horizontal="center" vertical="center" wrapText="1"/>
    </xf>
    <xf numFmtId="0" fontId="1" fillId="0" borderId="0" xfId="3" applyFont="1" applyAlignment="1">
      <alignment vertical="center"/>
    </xf>
    <xf numFmtId="0" fontId="1" fillId="0" borderId="2" xfId="3" quotePrefix="1" applyFont="1" applyFill="1" applyBorder="1" applyAlignment="1">
      <alignment horizontal="center" vertical="center"/>
    </xf>
    <xf numFmtId="0" fontId="23" fillId="3" borderId="2" xfId="3" applyFont="1" applyFill="1" applyBorder="1" applyAlignment="1">
      <alignment horizontal="center" vertical="center" wrapText="1"/>
    </xf>
    <xf numFmtId="0" fontId="1" fillId="5" borderId="2" xfId="3" quotePrefix="1" applyFont="1" applyFill="1" applyBorder="1" applyAlignment="1">
      <alignment horizontal="center" vertical="center"/>
    </xf>
    <xf numFmtId="0" fontId="23" fillId="5" borderId="2" xfId="3" applyFont="1" applyFill="1" applyBorder="1" applyAlignment="1">
      <alignment horizontal="center" vertical="center" wrapText="1"/>
    </xf>
    <xf numFmtId="0" fontId="1" fillId="6" borderId="2" xfId="3" quotePrefix="1" applyFont="1" applyFill="1" applyBorder="1" applyAlignment="1">
      <alignment horizontal="center" vertical="center"/>
    </xf>
    <xf numFmtId="0" fontId="23" fillId="6" borderId="2" xfId="3" applyFont="1" applyFill="1" applyBorder="1" applyAlignment="1">
      <alignment horizontal="center" vertical="center" wrapText="1"/>
    </xf>
    <xf numFmtId="0" fontId="23" fillId="3" borderId="2" xfId="3" applyFont="1" applyFill="1" applyBorder="1" applyAlignment="1">
      <alignment horizontal="center" vertical="center"/>
    </xf>
    <xf numFmtId="0" fontId="1" fillId="2" borderId="2" xfId="3" applyFont="1" applyFill="1" applyBorder="1" applyAlignment="1">
      <alignment horizontal="center" vertical="center"/>
    </xf>
    <xf numFmtId="0" fontId="1" fillId="2" borderId="2" xfId="3" quotePrefix="1" applyFont="1" applyFill="1" applyBorder="1" applyAlignment="1">
      <alignment horizontal="center" vertical="center"/>
    </xf>
    <xf numFmtId="0" fontId="1" fillId="0" borderId="2" xfId="3" applyFont="1" applyFill="1" applyBorder="1" applyAlignment="1">
      <alignment horizontal="center" vertical="center"/>
    </xf>
    <xf numFmtId="0" fontId="23" fillId="0" borderId="0" xfId="3" applyFont="1" applyAlignment="1">
      <alignment vertical="center"/>
    </xf>
    <xf numFmtId="0" fontId="1" fillId="2" borderId="2" xfId="3" applyFont="1" applyFill="1" applyBorder="1" applyAlignment="1">
      <alignment horizontal="center"/>
    </xf>
    <xf numFmtId="0" fontId="1" fillId="2" borderId="2" xfId="3" applyFont="1" applyFill="1" applyBorder="1" applyAlignment="1">
      <alignment horizontal="center" wrapText="1"/>
    </xf>
    <xf numFmtId="0" fontId="1" fillId="2" borderId="2" xfId="3" quotePrefix="1" applyFont="1" applyFill="1" applyBorder="1" applyAlignment="1">
      <alignment horizontal="center"/>
    </xf>
    <xf numFmtId="0" fontId="1" fillId="0" borderId="6" xfId="3" applyFont="1" applyFill="1" applyBorder="1" applyAlignment="1">
      <alignment horizontal="center" vertical="center" wrapText="1"/>
    </xf>
    <xf numFmtId="0" fontId="1" fillId="3" borderId="2" xfId="3" applyFont="1" applyFill="1" applyBorder="1" applyAlignment="1">
      <alignment horizontal="center" vertical="center" wrapText="1"/>
    </xf>
    <xf numFmtId="0" fontId="1" fillId="2" borderId="6" xfId="3" applyFont="1" applyFill="1" applyBorder="1" applyAlignment="1">
      <alignment horizontal="center" vertical="center" wrapText="1"/>
    </xf>
    <xf numFmtId="0" fontId="6" fillId="8" borderId="15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/>
    </xf>
    <xf numFmtId="0" fontId="6" fillId="8" borderId="15" xfId="0" applyFont="1" applyFill="1" applyBorder="1" applyAlignment="1">
      <alignment horizontal="center" wrapText="1"/>
    </xf>
    <xf numFmtId="0" fontId="6" fillId="8" borderId="15" xfId="0" applyFont="1" applyFill="1" applyBorder="1" applyAlignment="1">
      <alignment horizontal="center"/>
    </xf>
    <xf numFmtId="0" fontId="23" fillId="5" borderId="2" xfId="3" applyFont="1" applyFill="1" applyBorder="1" applyAlignment="1">
      <alignment horizontal="center" vertical="center"/>
    </xf>
    <xf numFmtId="0" fontId="1" fillId="3" borderId="2" xfId="3" applyFont="1" applyFill="1" applyBorder="1" applyAlignment="1">
      <alignment horizontal="center" vertical="center"/>
    </xf>
    <xf numFmtId="1" fontId="1" fillId="2" borderId="2" xfId="3" applyNumberFormat="1" applyFont="1" applyFill="1" applyBorder="1" applyAlignment="1">
      <alignment horizontal="center" vertical="center" wrapText="1"/>
    </xf>
    <xf numFmtId="0" fontId="23" fillId="0" borderId="2" xfId="3" applyFont="1" applyFill="1" applyBorder="1" applyAlignment="1">
      <alignment horizontal="center" vertical="center" wrapText="1"/>
    </xf>
    <xf numFmtId="0" fontId="1" fillId="0" borderId="2" xfId="3" quotePrefix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23" fillId="2" borderId="2" xfId="3" applyFont="1" applyFill="1" applyBorder="1" applyAlignment="1">
      <alignment horizontal="center" vertical="center" wrapText="1"/>
    </xf>
    <xf numFmtId="0" fontId="1" fillId="0" borderId="2" xfId="4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0" borderId="2" xfId="3" quotePrefix="1" applyFont="1" applyFill="1" applyBorder="1" applyAlignment="1">
      <alignment horizontal="center"/>
    </xf>
    <xf numFmtId="0" fontId="1" fillId="0" borderId="2" xfId="3" applyFont="1" applyFill="1" applyBorder="1" applyAlignment="1">
      <alignment horizontal="center"/>
    </xf>
    <xf numFmtId="0" fontId="1" fillId="0" borderId="2" xfId="3" applyFont="1" applyFill="1" applyBorder="1" applyAlignment="1">
      <alignment horizontal="center" wrapText="1"/>
    </xf>
    <xf numFmtId="0" fontId="1" fillId="2" borderId="8" xfId="3" quotePrefix="1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 wrapText="1"/>
    </xf>
    <xf numFmtId="0" fontId="6" fillId="8" borderId="1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2" borderId="8" xfId="3" applyFont="1" applyFill="1" applyBorder="1" applyAlignment="1">
      <alignment horizontal="center" vertical="center" wrapText="1"/>
    </xf>
    <xf numFmtId="0" fontId="1" fillId="0" borderId="2" xfId="3" applyFont="1" applyBorder="1" applyAlignment="1">
      <alignment horizontal="center" vertical="center" wrapText="1"/>
    </xf>
    <xf numFmtId="0" fontId="1" fillId="2" borderId="0" xfId="3" applyFont="1" applyFill="1" applyBorder="1" applyAlignment="1">
      <alignment horizontal="left" wrapText="1"/>
    </xf>
    <xf numFmtId="0" fontId="19" fillId="2" borderId="0" xfId="3" applyFont="1" applyFill="1" applyAlignment="1">
      <alignment horizontal="left" wrapText="1"/>
    </xf>
    <xf numFmtId="0" fontId="19" fillId="0" borderId="0" xfId="3" applyFont="1"/>
    <xf numFmtId="0" fontId="1" fillId="2" borderId="0" xfId="3" applyFont="1" applyFill="1" applyBorder="1" applyAlignment="1">
      <alignment horizontal="left" vertical="center" wrapText="1"/>
    </xf>
    <xf numFmtId="0" fontId="1" fillId="2" borderId="0" xfId="3" applyFont="1" applyFill="1" applyBorder="1" applyAlignment="1">
      <alignment horizontal="center" vertical="center" wrapText="1"/>
    </xf>
    <xf numFmtId="0" fontId="1" fillId="0" borderId="0" xfId="3" applyFont="1" applyAlignment="1">
      <alignment wrapText="1"/>
    </xf>
    <xf numFmtId="0" fontId="1" fillId="0" borderId="0" xfId="3" applyFont="1" applyAlignment="1">
      <alignment horizontal="left" wrapText="1"/>
    </xf>
    <xf numFmtId="0" fontId="1" fillId="0" borderId="0" xfId="3" applyFont="1" applyBorder="1" applyAlignment="1">
      <alignment horizontal="left" vertical="center" wrapText="1"/>
    </xf>
    <xf numFmtId="0" fontId="12" fillId="0" borderId="0" xfId="3" applyFont="1" applyAlignment="1">
      <alignment horizontal="left" wrapText="1"/>
    </xf>
    <xf numFmtId="0" fontId="17" fillId="0" borderId="0" xfId="3" applyFont="1" applyAlignment="1">
      <alignment horizontal="center" wrapText="1"/>
    </xf>
    <xf numFmtId="0" fontId="12" fillId="0" borderId="0" xfId="3" applyFont="1" applyAlignment="1">
      <alignment wrapText="1"/>
    </xf>
    <xf numFmtId="0" fontId="25" fillId="2" borderId="0" xfId="3" applyFont="1" applyFill="1" applyAlignment="1">
      <alignment horizontal="left"/>
    </xf>
    <xf numFmtId="0" fontId="25" fillId="0" borderId="0" xfId="3" applyFont="1" applyFill="1"/>
    <xf numFmtId="0" fontId="26" fillId="0" borderId="0" xfId="3" applyFont="1" applyFill="1" applyAlignment="1">
      <alignment horizontal="center"/>
    </xf>
    <xf numFmtId="0" fontId="26" fillId="2" borderId="0" xfId="3" applyFont="1" applyFill="1" applyAlignment="1">
      <alignment horizontal="center"/>
    </xf>
    <xf numFmtId="0" fontId="1" fillId="2" borderId="0" xfId="3" applyFont="1" applyFill="1" applyAlignment="1">
      <alignment horizontal="center"/>
    </xf>
    <xf numFmtId="0" fontId="1" fillId="2" borderId="0" xfId="3" applyFont="1" applyFill="1" applyAlignment="1">
      <alignment horizontal="center" vertical="top"/>
    </xf>
    <xf numFmtId="0" fontId="18" fillId="2" borderId="0" xfId="3" applyFont="1" applyFill="1" applyAlignment="1">
      <alignment horizontal="left" vertical="top"/>
    </xf>
    <xf numFmtId="0" fontId="18" fillId="2" borderId="0" xfId="3" applyFont="1" applyFill="1" applyAlignment="1">
      <alignment horizontal="left" vertical="top" wrapText="1"/>
    </xf>
    <xf numFmtId="0" fontId="18" fillId="2" borderId="0" xfId="3" applyFont="1" applyFill="1" applyAlignment="1">
      <alignment horizontal="center" vertical="top"/>
    </xf>
    <xf numFmtId="0" fontId="1" fillId="2" borderId="0" xfId="3" applyFont="1" applyFill="1"/>
    <xf numFmtId="0" fontId="26" fillId="2" borderId="0" xfId="3" applyFont="1" applyFill="1" applyAlignment="1">
      <alignment horizontal="left"/>
    </xf>
    <xf numFmtId="0" fontId="26" fillId="2" borderId="0" xfId="3" applyFont="1" applyFill="1" applyAlignment="1">
      <alignment horizontal="left" wrapText="1"/>
    </xf>
    <xf numFmtId="0" fontId="23" fillId="2" borderId="0" xfId="3" applyFont="1" applyFill="1" applyAlignment="1">
      <alignment horizontal="left" vertical="center"/>
    </xf>
    <xf numFmtId="0" fontId="1" fillId="2" borderId="0" xfId="3" applyFont="1" applyFill="1" applyAlignment="1">
      <alignment horizontal="left"/>
    </xf>
    <xf numFmtId="0" fontId="1" fillId="0" borderId="0" xfId="3" applyFont="1" applyFill="1"/>
    <xf numFmtId="0" fontId="1" fillId="0" borderId="0" xfId="3" applyFont="1" applyFill="1" applyAlignment="1">
      <alignment horizontal="center"/>
    </xf>
    <xf numFmtId="0" fontId="1" fillId="2" borderId="0" xfId="3" applyFont="1" applyFill="1" applyBorder="1" applyAlignment="1">
      <alignment horizontal="left"/>
    </xf>
    <xf numFmtId="0" fontId="1" fillId="2" borderId="1" xfId="3" applyFont="1" applyFill="1" applyBorder="1" applyAlignment="1">
      <alignment horizontal="center"/>
    </xf>
    <xf numFmtId="0" fontId="1" fillId="0" borderId="0" xfId="3" applyFont="1" applyAlignment="1">
      <alignment horizontal="center"/>
    </xf>
    <xf numFmtId="0" fontId="1" fillId="2" borderId="0" xfId="4" applyFont="1" applyFill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textRotation="90"/>
    </xf>
    <xf numFmtId="0" fontId="1" fillId="2" borderId="5" xfId="3" applyFont="1" applyFill="1" applyBorder="1" applyAlignment="1">
      <alignment horizontal="center" vertical="center" wrapText="1"/>
    </xf>
    <xf numFmtId="0" fontId="1" fillId="2" borderId="6" xfId="3" applyFont="1" applyFill="1" applyBorder="1" applyAlignment="1">
      <alignment horizontal="center" vertical="center"/>
    </xf>
    <xf numFmtId="0" fontId="1" fillId="0" borderId="0" xfId="3" applyFont="1" applyAlignment="1">
      <alignment horizontal="center" vertical="center"/>
    </xf>
    <xf numFmtId="0" fontId="1" fillId="0" borderId="3" xfId="3" applyFont="1" applyFill="1" applyBorder="1" applyAlignment="1">
      <alignment horizontal="center" vertical="center"/>
    </xf>
    <xf numFmtId="0" fontId="1" fillId="3" borderId="3" xfId="3" applyFont="1" applyFill="1" applyBorder="1" applyAlignment="1">
      <alignment horizontal="center" vertical="center"/>
    </xf>
    <xf numFmtId="0" fontId="1" fillId="3" borderId="2" xfId="3" quotePrefix="1" applyFont="1" applyFill="1" applyBorder="1" applyAlignment="1">
      <alignment horizontal="center" vertical="center"/>
    </xf>
    <xf numFmtId="0" fontId="1" fillId="5" borderId="3" xfId="3" applyFont="1" applyFill="1" applyBorder="1" applyAlignment="1">
      <alignment horizontal="center" vertical="center"/>
    </xf>
    <xf numFmtId="0" fontId="1" fillId="5" borderId="2" xfId="3" applyFont="1" applyFill="1" applyBorder="1" applyAlignment="1">
      <alignment horizontal="center" vertical="center"/>
    </xf>
    <xf numFmtId="0" fontId="1" fillId="6" borderId="2" xfId="3" applyFont="1" applyFill="1" applyBorder="1" applyAlignment="1">
      <alignment horizontal="center" vertical="center"/>
    </xf>
    <xf numFmtId="0" fontId="1" fillId="0" borderId="2" xfId="3" applyFont="1" applyFill="1" applyBorder="1" applyAlignment="1">
      <alignment horizontal="left" vertical="center" wrapText="1"/>
    </xf>
    <xf numFmtId="0" fontId="1" fillId="0" borderId="2" xfId="3" applyFont="1" applyFill="1" applyBorder="1" applyAlignment="1">
      <alignment horizontal="left" vertical="center"/>
    </xf>
    <xf numFmtId="0" fontId="1" fillId="6" borderId="2" xfId="3" applyFont="1" applyFill="1" applyBorder="1" applyAlignment="1">
      <alignment horizontal="left" vertical="center"/>
    </xf>
    <xf numFmtId="0" fontId="1" fillId="6" borderId="2" xfId="3" applyFont="1" applyFill="1" applyBorder="1" applyAlignment="1">
      <alignment horizontal="left" vertical="center" wrapText="1"/>
    </xf>
    <xf numFmtId="0" fontId="6" fillId="8" borderId="15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9" borderId="15" xfId="0" applyFont="1" applyFill="1" applyBorder="1" applyAlignment="1">
      <alignment horizontal="center" vertical="center"/>
    </xf>
    <xf numFmtId="0" fontId="1" fillId="2" borderId="2" xfId="3" applyFont="1" applyFill="1" applyBorder="1" applyAlignment="1">
      <alignment horizontal="left" vertical="center"/>
    </xf>
    <xf numFmtId="0" fontId="1" fillId="2" borderId="2" xfId="3" applyFont="1" applyFill="1" applyBorder="1" applyAlignment="1">
      <alignment horizontal="left" vertical="center" wrapText="1"/>
    </xf>
    <xf numFmtId="0" fontId="1" fillId="0" borderId="2" xfId="3" applyFont="1" applyFill="1" applyBorder="1" applyAlignment="1">
      <alignment horizontal="left"/>
    </xf>
    <xf numFmtId="0" fontId="1" fillId="0" borderId="2" xfId="3" applyFont="1" applyFill="1" applyBorder="1" applyAlignment="1">
      <alignment horizontal="left" wrapText="1"/>
    </xf>
    <xf numFmtId="0" fontId="1" fillId="5" borderId="2" xfId="3" applyFont="1" applyFill="1" applyBorder="1" applyAlignment="1">
      <alignment horizontal="left" vertical="center"/>
    </xf>
    <xf numFmtId="0" fontId="1" fillId="5" borderId="2" xfId="3" applyFont="1" applyFill="1" applyBorder="1" applyAlignment="1">
      <alignment horizontal="left" vertical="center" wrapText="1"/>
    </xf>
    <xf numFmtId="0" fontId="24" fillId="2" borderId="10" xfId="0" applyFont="1" applyFill="1" applyBorder="1" applyAlignment="1">
      <alignment horizontal="left" vertical="center"/>
    </xf>
    <xf numFmtId="0" fontId="24" fillId="2" borderId="10" xfId="0" applyFont="1" applyFill="1" applyBorder="1" applyAlignment="1">
      <alignment horizontal="left"/>
    </xf>
    <xf numFmtId="0" fontId="24" fillId="0" borderId="10" xfId="0" applyFont="1" applyFill="1" applyBorder="1" applyAlignment="1">
      <alignment vertical="center"/>
    </xf>
    <xf numFmtId="0" fontId="24" fillId="0" borderId="10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3" applyFont="1" applyFill="1" applyAlignment="1">
      <alignment horizontal="left"/>
    </xf>
    <xf numFmtId="0" fontId="19" fillId="2" borderId="0" xfId="3" applyFont="1" applyFill="1" applyAlignment="1">
      <alignment horizontal="center"/>
    </xf>
    <xf numFmtId="0" fontId="19" fillId="0" borderId="0" xfId="3" applyFont="1" applyFill="1" applyAlignment="1">
      <alignment horizontal="center"/>
    </xf>
    <xf numFmtId="0" fontId="24" fillId="0" borderId="0" xfId="3" applyFont="1" applyFill="1" applyAlignment="1">
      <alignment horizontal="center"/>
    </xf>
    <xf numFmtId="0" fontId="19" fillId="2" borderId="0" xfId="3" applyFont="1" applyFill="1"/>
    <xf numFmtId="0" fontId="6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19" fillId="2" borderId="0" xfId="0" applyFont="1" applyFill="1"/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" fillId="2" borderId="0" xfId="3" applyFont="1" applyFill="1" applyAlignment="1">
      <alignment horizontal="left" vertical="center"/>
    </xf>
    <xf numFmtId="0" fontId="1" fillId="0" borderId="0" xfId="3" applyFont="1" applyAlignment="1">
      <alignment horizontal="left"/>
    </xf>
    <xf numFmtId="0" fontId="12" fillId="2" borderId="0" xfId="0" applyFont="1" applyFill="1" applyAlignment="1">
      <alignment horizontal="left"/>
    </xf>
    <xf numFmtId="0" fontId="12" fillId="2" borderId="0" xfId="0" applyFont="1" applyFill="1" applyAlignment="1">
      <alignment wrapText="1"/>
    </xf>
    <xf numFmtId="0" fontId="17" fillId="2" borderId="0" xfId="0" applyFont="1" applyFill="1" applyAlignment="1"/>
    <xf numFmtId="0" fontId="12" fillId="2" borderId="0" xfId="0" applyFont="1" applyFill="1" applyAlignment="1"/>
    <xf numFmtId="0" fontId="12" fillId="2" borderId="0" xfId="0" applyFont="1" applyFill="1" applyAlignment="1">
      <alignment horizontal="left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27" fillId="2" borderId="0" xfId="0" applyFont="1" applyFill="1" applyAlignment="1">
      <alignment horizontal="left"/>
    </xf>
    <xf numFmtId="0" fontId="27" fillId="2" borderId="0" xfId="0" applyFont="1" applyFill="1" applyAlignment="1">
      <alignment horizontal="left" wrapText="1"/>
    </xf>
    <xf numFmtId="0" fontId="27" fillId="2" borderId="0" xfId="0" applyFont="1" applyFill="1"/>
    <xf numFmtId="0" fontId="27" fillId="2" borderId="0" xfId="0" applyFont="1" applyFill="1" applyAlignment="1">
      <alignment horizontal="center"/>
    </xf>
    <xf numFmtId="0" fontId="27" fillId="0" borderId="0" xfId="0" applyFont="1"/>
    <xf numFmtId="0" fontId="17" fillId="2" borderId="0" xfId="0" applyFont="1" applyFill="1"/>
    <xf numFmtId="0" fontId="1" fillId="2" borderId="3" xfId="3" applyFont="1" applyFill="1" applyBorder="1" applyAlignment="1">
      <alignment horizontal="left" vertical="center"/>
    </xf>
    <xf numFmtId="0" fontId="12" fillId="2" borderId="0" xfId="0" applyFont="1" applyFill="1" applyBorder="1"/>
    <xf numFmtId="0" fontId="23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3" fillId="2" borderId="0" xfId="0" applyFont="1" applyFill="1"/>
    <xf numFmtId="0" fontId="1" fillId="2" borderId="1" xfId="3" applyFont="1" applyFill="1" applyBorder="1" applyAlignment="1"/>
    <xf numFmtId="0" fontId="1" fillId="2" borderId="0" xfId="3" applyFont="1" applyFill="1" applyBorder="1" applyAlignment="1"/>
    <xf numFmtId="0" fontId="1" fillId="2" borderId="0" xfId="4" applyFont="1" applyFill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textRotation="90"/>
    </xf>
    <xf numFmtId="0" fontId="1" fillId="2" borderId="2" xfId="0" applyFont="1" applyFill="1" applyBorder="1" applyAlignment="1">
      <alignment horizontal="center" vertical="center"/>
    </xf>
    <xf numFmtId="0" fontId="23" fillId="2" borderId="3" xfId="0" quotePrefix="1" applyFont="1" applyFill="1" applyBorder="1" applyAlignment="1">
      <alignment horizontal="center" vertical="center"/>
    </xf>
    <xf numFmtId="0" fontId="1" fillId="2" borderId="3" xfId="0" quotePrefix="1" applyFont="1" applyFill="1" applyBorder="1" applyAlignment="1">
      <alignment horizontal="center" vertical="center"/>
    </xf>
    <xf numFmtId="0" fontId="1" fillId="2" borderId="2" xfId="0" quotePrefix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12" fillId="10" borderId="2" xfId="0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11" borderId="2" xfId="0" applyFont="1" applyFill="1" applyBorder="1" applyAlignment="1">
      <alignment horizontal="center" vertical="center"/>
    </xf>
    <xf numFmtId="0" fontId="17" fillId="11" borderId="2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3" fillId="6" borderId="2" xfId="0" applyFont="1" applyFill="1" applyBorder="1" applyAlignment="1">
      <alignment horizontal="center" vertical="center"/>
    </xf>
    <xf numFmtId="0" fontId="1" fillId="0" borderId="6" xfId="3" applyFont="1" applyFill="1" applyBorder="1" applyAlignment="1">
      <alignment horizontal="center" vertical="center"/>
    </xf>
    <xf numFmtId="0" fontId="28" fillId="0" borderId="6" xfId="3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2" xfId="0" applyFont="1" applyFill="1" applyBorder="1"/>
    <xf numFmtId="0" fontId="1" fillId="2" borderId="3" xfId="0" applyFont="1" applyFill="1" applyBorder="1"/>
    <xf numFmtId="0" fontId="1" fillId="0" borderId="2" xfId="0" applyFont="1" applyBorder="1" applyAlignment="1">
      <alignment vertical="center"/>
    </xf>
    <xf numFmtId="0" fontId="1" fillId="2" borderId="2" xfId="0" applyFont="1" applyFill="1" applyBorder="1" applyAlignment="1">
      <alignment horizontal="center"/>
    </xf>
    <xf numFmtId="0" fontId="1" fillId="0" borderId="3" xfId="3" applyFont="1" applyFill="1" applyBorder="1" applyAlignment="1">
      <alignment horizontal="left" vertical="center"/>
    </xf>
    <xf numFmtId="0" fontId="1" fillId="2" borderId="5" xfId="3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8" borderId="20" xfId="0" applyFont="1" applyFill="1" applyBorder="1" applyAlignment="1">
      <alignment horizontal="center" vertical="center"/>
    </xf>
    <xf numFmtId="0" fontId="6" fillId="8" borderId="15" xfId="0" applyFont="1" applyFill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8" borderId="20" xfId="0" applyFont="1" applyFill="1" applyBorder="1"/>
    <xf numFmtId="0" fontId="6" fillId="8" borderId="15" xfId="0" applyFont="1" applyFill="1" applyBorder="1"/>
    <xf numFmtId="0" fontId="29" fillId="0" borderId="0" xfId="0" applyFont="1" applyAlignment="1"/>
    <xf numFmtId="0" fontId="1" fillId="0" borderId="15" xfId="0" applyFont="1" applyBorder="1" applyAlignment="1">
      <alignment horizontal="center" vertical="center"/>
    </xf>
    <xf numFmtId="0" fontId="1" fillId="8" borderId="20" xfId="0" applyFont="1" applyFill="1" applyBorder="1" applyAlignment="1">
      <alignment horizontal="center" vertical="center"/>
    </xf>
    <xf numFmtId="0" fontId="1" fillId="8" borderId="15" xfId="0" applyFont="1" applyFill="1" applyBorder="1" applyAlignment="1">
      <alignment vertical="center"/>
    </xf>
    <xf numFmtId="0" fontId="1" fillId="8" borderId="20" xfId="0" applyFont="1" applyFill="1" applyBorder="1"/>
    <xf numFmtId="0" fontId="1" fillId="8" borderId="15" xfId="0" applyFont="1" applyFill="1" applyBorder="1"/>
    <xf numFmtId="0" fontId="1" fillId="6" borderId="2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" fillId="2" borderId="2" xfId="3" applyFont="1" applyFill="1" applyBorder="1" applyAlignment="1">
      <alignment horizontal="justify" vertical="center"/>
    </xf>
    <xf numFmtId="0" fontId="1" fillId="2" borderId="5" xfId="3" applyFont="1" applyFill="1" applyBorder="1" applyAlignment="1">
      <alignment horizontal="left" vertical="center"/>
    </xf>
    <xf numFmtId="0" fontId="1" fillId="2" borderId="3" xfId="3" applyFont="1" applyFill="1" applyBorder="1" applyAlignment="1">
      <alignment horizontal="center" vertical="center"/>
    </xf>
    <xf numFmtId="0" fontId="1" fillId="0" borderId="3" xfId="0" applyFont="1" applyFill="1" applyBorder="1"/>
    <xf numFmtId="0" fontId="1" fillId="0" borderId="2" xfId="0" applyFont="1" applyFill="1" applyBorder="1"/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/>
    </xf>
    <xf numFmtId="0" fontId="23" fillId="11" borderId="2" xfId="0" applyFont="1" applyFill="1" applyBorder="1" applyAlignment="1">
      <alignment horizontal="center" vertical="center"/>
    </xf>
    <xf numFmtId="0" fontId="23" fillId="11" borderId="3" xfId="0" applyFont="1" applyFill="1" applyBorder="1" applyAlignment="1">
      <alignment horizontal="center" vertical="center"/>
    </xf>
    <xf numFmtId="0" fontId="23" fillId="6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3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31" fillId="0" borderId="0" xfId="0" applyFont="1" applyAlignment="1">
      <alignment vertical="center"/>
    </xf>
    <xf numFmtId="0" fontId="6" fillId="2" borderId="2" xfId="3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1" fontId="1" fillId="2" borderId="2" xfId="0" applyNumberFormat="1" applyFont="1" applyFill="1" applyBorder="1" applyAlignment="1">
      <alignment vertical="center"/>
    </xf>
    <xf numFmtId="0" fontId="1" fillId="2" borderId="2" xfId="3" applyFont="1" applyFill="1" applyBorder="1" applyAlignment="1">
      <alignment horizontal="justify"/>
    </xf>
    <xf numFmtId="0" fontId="1" fillId="2" borderId="2" xfId="3" applyFont="1" applyFill="1" applyBorder="1" applyAlignment="1"/>
    <xf numFmtId="0" fontId="1" fillId="2" borderId="2" xfId="3" applyFont="1" applyFill="1" applyBorder="1" applyAlignment="1">
      <alignment wrapText="1"/>
    </xf>
    <xf numFmtId="0" fontId="1" fillId="6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1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3" xfId="0" applyFont="1" applyFill="1" applyBorder="1"/>
    <xf numFmtId="0" fontId="28" fillId="0" borderId="2" xfId="0" applyFont="1" applyFill="1" applyBorder="1"/>
    <xf numFmtId="0" fontId="6" fillId="0" borderId="3" xfId="0" quotePrefix="1" applyFont="1" applyFill="1" applyBorder="1" applyAlignment="1">
      <alignment horizontal="center" vertical="center"/>
    </xf>
    <xf numFmtId="0" fontId="6" fillId="0" borderId="2" xfId="3" quotePrefix="1" applyFont="1" applyFill="1" applyBorder="1" applyAlignment="1">
      <alignment horizontal="center" vertical="center"/>
    </xf>
    <xf numFmtId="0" fontId="28" fillId="2" borderId="2" xfId="0" quotePrefix="1" applyFont="1" applyFill="1" applyBorder="1" applyAlignment="1">
      <alignment horizontal="center" vertical="center"/>
    </xf>
    <xf numFmtId="0" fontId="19" fillId="0" borderId="0" xfId="0" applyFont="1"/>
    <xf numFmtId="0" fontId="6" fillId="0" borderId="2" xfId="0" applyFont="1" applyFill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1" fillId="2" borderId="2" xfId="3" applyFont="1" applyFill="1" applyBorder="1" applyAlignment="1">
      <alignment vertical="center" wrapText="1"/>
    </xf>
    <xf numFmtId="0" fontId="1" fillId="2" borderId="2" xfId="3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2" xfId="3" applyFont="1" applyFill="1" applyBorder="1" applyAlignment="1">
      <alignment horizontal="justify" vertical="center"/>
    </xf>
    <xf numFmtId="0" fontId="1" fillId="0" borderId="2" xfId="3" applyFont="1" applyFill="1" applyBorder="1" applyAlignment="1">
      <alignment horizontal="justify"/>
    </xf>
    <xf numFmtId="0" fontId="1" fillId="11" borderId="2" xfId="0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/>
    </xf>
    <xf numFmtId="0" fontId="24" fillId="2" borderId="0" xfId="0" applyFont="1" applyFill="1" applyAlignment="1">
      <alignment wrapText="1"/>
    </xf>
    <xf numFmtId="0" fontId="19" fillId="2" borderId="0" xfId="0" applyFont="1" applyFill="1" applyAlignment="1">
      <alignment horizontal="left"/>
    </xf>
    <xf numFmtId="0" fontId="19" fillId="2" borderId="0" xfId="0" applyFont="1" applyFill="1" applyAlignment="1">
      <alignment wrapText="1"/>
    </xf>
    <xf numFmtId="0" fontId="24" fillId="2" borderId="0" xfId="0" applyFont="1" applyFill="1" applyAlignment="1"/>
    <xf numFmtId="0" fontId="24" fillId="2" borderId="0" xfId="0" applyFont="1" applyFill="1"/>
    <xf numFmtId="0" fontId="19" fillId="2" borderId="0" xfId="0" applyFont="1" applyFill="1" applyAlignment="1"/>
    <xf numFmtId="0" fontId="6" fillId="2" borderId="0" xfId="0" applyFont="1" applyFill="1" applyBorder="1" applyAlignment="1">
      <alignment horizontal="left"/>
    </xf>
    <xf numFmtId="0" fontId="6" fillId="2" borderId="0" xfId="0" applyFont="1" applyFill="1" applyBorder="1" applyAlignment="1">
      <alignment horizontal="left" wrapText="1"/>
    </xf>
    <xf numFmtId="0" fontId="6" fillId="2" borderId="0" xfId="0" applyFont="1" applyFill="1" applyAlignment="1"/>
    <xf numFmtId="0" fontId="6" fillId="2" borderId="0" xfId="0" applyFont="1" applyFill="1"/>
    <xf numFmtId="0" fontId="11" fillId="2" borderId="0" xfId="0" applyFont="1" applyFill="1"/>
    <xf numFmtId="0" fontId="1" fillId="2" borderId="0" xfId="3" applyFont="1" applyFill="1" applyAlignment="1"/>
    <xf numFmtId="0" fontId="19" fillId="0" borderId="0" xfId="0" applyFont="1" applyAlignment="1">
      <alignment horizontal="center"/>
    </xf>
    <xf numFmtId="0" fontId="1" fillId="2" borderId="0" xfId="3" applyFont="1" applyFill="1" applyBorder="1" applyAlignment="1">
      <alignment horizontal="left" indent="10"/>
    </xf>
    <xf numFmtId="0" fontId="11" fillId="2" borderId="0" xfId="0" applyFont="1" applyFill="1" applyBorder="1"/>
    <xf numFmtId="0" fontId="12" fillId="2" borderId="0" xfId="0" applyFont="1" applyFill="1" applyBorder="1" applyAlignment="1">
      <alignment horizontal="center"/>
    </xf>
    <xf numFmtId="0" fontId="6" fillId="2" borderId="0" xfId="0" applyFont="1" applyFill="1" applyBorder="1"/>
    <xf numFmtId="0" fontId="6" fillId="2" borderId="0" xfId="0" applyFont="1" applyFill="1" applyBorder="1" applyAlignment="1"/>
    <xf numFmtId="0" fontId="12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17" fillId="0" borderId="0" xfId="0" applyFont="1"/>
    <xf numFmtId="0" fontId="12" fillId="0" borderId="0" xfId="0" applyFont="1" applyAlignment="1">
      <alignment horizontal="left" wrapText="1"/>
    </xf>
    <xf numFmtId="0" fontId="12" fillId="2" borderId="0" xfId="3" applyFont="1" applyFill="1" applyAlignment="1"/>
    <xf numFmtId="0" fontId="18" fillId="2" borderId="0" xfId="3" applyFont="1" applyFill="1" applyAlignment="1">
      <alignment vertical="top" wrapText="1"/>
    </xf>
    <xf numFmtId="0" fontId="12" fillId="2" borderId="0" xfId="3" applyFont="1" applyFill="1"/>
    <xf numFmtId="0" fontId="23" fillId="2" borderId="0" xfId="3" applyFont="1" applyFill="1" applyAlignment="1">
      <alignment vertical="top"/>
    </xf>
    <xf numFmtId="0" fontId="20" fillId="2" borderId="0" xfId="3" applyFont="1" applyFill="1" applyAlignment="1"/>
    <xf numFmtId="0" fontId="1" fillId="2" borderId="2" xfId="3" applyFont="1" applyFill="1" applyBorder="1"/>
    <xf numFmtId="0" fontId="1" fillId="2" borderId="0" xfId="3" applyFont="1" applyFill="1" applyBorder="1" applyAlignment="1">
      <alignment vertical="center"/>
    </xf>
    <xf numFmtId="0" fontId="1" fillId="2" borderId="10" xfId="3" applyFont="1" applyFill="1" applyBorder="1" applyAlignment="1">
      <alignment wrapText="1"/>
    </xf>
    <xf numFmtId="0" fontId="1" fillId="2" borderId="5" xfId="3" applyFont="1" applyFill="1" applyBorder="1" applyAlignment="1">
      <alignment wrapText="1"/>
    </xf>
    <xf numFmtId="0" fontId="1" fillId="2" borderId="12" xfId="3" applyFont="1" applyFill="1" applyBorder="1" applyAlignment="1">
      <alignment horizontal="center" vertical="center"/>
    </xf>
    <xf numFmtId="0" fontId="1" fillId="2" borderId="0" xfId="3" applyFont="1" applyFill="1" applyBorder="1" applyAlignment="1">
      <alignment horizontal="center" vertical="center"/>
    </xf>
    <xf numFmtId="0" fontId="1" fillId="2" borderId="17" xfId="3" applyFont="1" applyFill="1" applyBorder="1" applyAlignment="1">
      <alignment wrapText="1"/>
    </xf>
    <xf numFmtId="0" fontId="1" fillId="2" borderId="0" xfId="3" applyFont="1" applyFill="1" applyBorder="1" applyAlignment="1">
      <alignment textRotation="90"/>
    </xf>
    <xf numFmtId="0" fontId="1" fillId="2" borderId="11" xfId="3" applyFont="1" applyFill="1" applyBorder="1" applyAlignment="1">
      <alignment textRotation="90"/>
    </xf>
    <xf numFmtId="0" fontId="1" fillId="2" borderId="3" xfId="3" applyFont="1" applyFill="1" applyBorder="1" applyAlignment="1">
      <alignment horizontal="center" textRotation="90"/>
    </xf>
    <xf numFmtId="0" fontId="1" fillId="2" borderId="2" xfId="3" applyFont="1" applyFill="1" applyBorder="1" applyAlignment="1">
      <alignment horizontal="center" textRotation="90"/>
    </xf>
    <xf numFmtId="0" fontId="23" fillId="12" borderId="2" xfId="3" quotePrefix="1" applyFont="1" applyFill="1" applyBorder="1" applyAlignment="1">
      <alignment horizontal="center" vertical="center"/>
    </xf>
    <xf numFmtId="0" fontId="23" fillId="12" borderId="2" xfId="3" applyFont="1" applyFill="1" applyBorder="1" applyAlignment="1">
      <alignment horizontal="center" vertical="center"/>
    </xf>
    <xf numFmtId="0" fontId="23" fillId="12" borderId="3" xfId="3" applyFont="1" applyFill="1" applyBorder="1" applyAlignment="1">
      <alignment horizontal="center" vertical="center"/>
    </xf>
    <xf numFmtId="0" fontId="1" fillId="12" borderId="2" xfId="3" quotePrefix="1" applyFont="1" applyFill="1" applyBorder="1" applyAlignment="1">
      <alignment horizontal="center" vertical="center"/>
    </xf>
    <xf numFmtId="0" fontId="23" fillId="6" borderId="2" xfId="3" quotePrefix="1" applyFont="1" applyFill="1" applyBorder="1" applyAlignment="1">
      <alignment horizontal="center" vertical="center"/>
    </xf>
    <xf numFmtId="0" fontId="23" fillId="6" borderId="2" xfId="3" applyFont="1" applyFill="1" applyBorder="1" applyAlignment="1">
      <alignment horizontal="center" vertical="center"/>
    </xf>
    <xf numFmtId="0" fontId="23" fillId="6" borderId="3" xfId="3" applyFont="1" applyFill="1" applyBorder="1" applyAlignment="1">
      <alignment horizontal="left" vertical="center" wrapText="1"/>
    </xf>
    <xf numFmtId="0" fontId="23" fillId="0" borderId="0" xfId="3" applyFont="1" applyAlignment="1">
      <alignment horizontal="center" vertical="center"/>
    </xf>
    <xf numFmtId="0" fontId="1" fillId="2" borderId="3" xfId="3" applyFont="1" applyFill="1" applyBorder="1" applyAlignment="1">
      <alignment horizontal="left" vertical="center" wrapText="1"/>
    </xf>
    <xf numFmtId="0" fontId="23" fillId="6" borderId="3" xfId="3" applyFont="1" applyFill="1" applyBorder="1" applyAlignment="1">
      <alignment horizontal="center" vertical="center" wrapText="1"/>
    </xf>
    <xf numFmtId="0" fontId="23" fillId="0" borderId="0" xfId="3" applyFont="1"/>
    <xf numFmtId="0" fontId="23" fillId="2" borderId="2" xfId="3" applyFont="1" applyFill="1" applyBorder="1" applyAlignment="1">
      <alignment horizontal="center" vertical="center"/>
    </xf>
    <xf numFmtId="0" fontId="24" fillId="2" borderId="2" xfId="3" applyFont="1" applyFill="1" applyBorder="1" applyAlignment="1">
      <alignment horizontal="center" vertical="center"/>
    </xf>
    <xf numFmtId="0" fontId="24" fillId="2" borderId="0" xfId="3" applyFont="1" applyFill="1" applyAlignment="1">
      <alignment vertical="center"/>
    </xf>
    <xf numFmtId="0" fontId="19" fillId="2" borderId="0" xfId="3" applyFont="1" applyFill="1" applyBorder="1" applyAlignment="1"/>
    <xf numFmtId="0" fontId="1" fillId="2" borderId="0" xfId="3" applyFont="1" applyFill="1" applyBorder="1"/>
    <xf numFmtId="0" fontId="19" fillId="2" borderId="0" xfId="3" applyFont="1" applyFill="1" applyBorder="1"/>
    <xf numFmtId="0" fontId="32" fillId="2" borderId="0" xfId="3" applyFont="1" applyFill="1"/>
    <xf numFmtId="0" fontId="1" fillId="2" borderId="0" xfId="3" applyFont="1" applyFill="1" applyBorder="1" applyAlignment="1">
      <alignment horizontal="left" vertical="center"/>
    </xf>
    <xf numFmtId="0" fontId="25" fillId="2" borderId="0" xfId="4" applyFont="1" applyFill="1" applyAlignment="1">
      <alignment horizontal="justify"/>
    </xf>
    <xf numFmtId="0" fontId="26" fillId="2" borderId="0" xfId="4" applyFont="1" applyFill="1"/>
    <xf numFmtId="0" fontId="23" fillId="2" borderId="0" xfId="4" applyFont="1" applyFill="1" applyAlignment="1">
      <alignment horizontal="right"/>
    </xf>
    <xf numFmtId="0" fontId="26" fillId="0" borderId="0" xfId="4" applyFont="1" applyFill="1"/>
    <xf numFmtId="0" fontId="34" fillId="2" borderId="0" xfId="0" applyFont="1" applyFill="1"/>
    <xf numFmtId="0" fontId="26" fillId="0" borderId="0" xfId="4" applyFont="1"/>
    <xf numFmtId="0" fontId="1" fillId="0" borderId="0" xfId="4" applyFont="1"/>
    <xf numFmtId="0" fontId="34" fillId="0" borderId="0" xfId="0" applyFont="1"/>
    <xf numFmtId="0" fontId="12" fillId="2" borderId="0" xfId="4" applyFont="1" applyFill="1" applyAlignment="1">
      <alignment horizontal="center" wrapText="1"/>
    </xf>
    <xf numFmtId="0" fontId="12" fillId="2" borderId="0" xfId="4" applyFont="1" applyFill="1"/>
    <xf numFmtId="0" fontId="12" fillId="0" borderId="0" xfId="4" applyFont="1" applyFill="1"/>
    <xf numFmtId="0" fontId="1" fillId="2" borderId="0" xfId="4" applyFont="1" applyFill="1" applyBorder="1" applyAlignment="1">
      <alignment horizontal="center" wrapText="1"/>
    </xf>
    <xf numFmtId="0" fontId="1" fillId="2" borderId="0" xfId="4" applyFont="1" applyFill="1" applyBorder="1" applyAlignment="1">
      <alignment horizontal="left" wrapText="1"/>
    </xf>
    <xf numFmtId="0" fontId="35" fillId="0" borderId="0" xfId="0" applyFont="1"/>
    <xf numFmtId="0" fontId="23" fillId="2" borderId="1" xfId="3" applyFont="1" applyFill="1" applyBorder="1" applyAlignment="1"/>
    <xf numFmtId="0" fontId="1" fillId="0" borderId="0" xfId="4" applyFont="1" applyFill="1"/>
    <xf numFmtId="0" fontId="1" fillId="0" borderId="0" xfId="4" applyFont="1" applyAlignment="1">
      <alignment vertical="center"/>
    </xf>
    <xf numFmtId="0" fontId="1" fillId="0" borderId="0" xfId="6" applyFont="1" applyAlignment="1">
      <alignment horizontal="center" vertical="center"/>
    </xf>
    <xf numFmtId="0" fontId="35" fillId="0" borderId="0" xfId="0" applyFont="1" applyAlignment="1">
      <alignment vertical="center"/>
    </xf>
    <xf numFmtId="0" fontId="1" fillId="0" borderId="0" xfId="6" applyFont="1" applyAlignment="1">
      <alignment horizontal="center"/>
    </xf>
    <xf numFmtId="0" fontId="1" fillId="0" borderId="2" xfId="4" applyFont="1" applyFill="1" applyBorder="1" applyAlignment="1">
      <alignment horizontal="center" textRotation="90" wrapText="1"/>
    </xf>
    <xf numFmtId="0" fontId="1" fillId="0" borderId="2" xfId="4" applyFont="1" applyFill="1" applyBorder="1" applyAlignment="1">
      <alignment horizontal="center" textRotation="90"/>
    </xf>
    <xf numFmtId="0" fontId="1" fillId="2" borderId="2" xfId="4" applyFont="1" applyFill="1" applyBorder="1" applyAlignment="1">
      <alignment horizontal="center" vertical="center" wrapText="1"/>
    </xf>
    <xf numFmtId="0" fontId="1" fillId="2" borderId="3" xfId="4" quotePrefix="1" applyFont="1" applyFill="1" applyBorder="1" applyAlignment="1">
      <alignment horizontal="center" vertical="center" wrapText="1"/>
    </xf>
    <xf numFmtId="0" fontId="1" fillId="0" borderId="3" xfId="4" quotePrefix="1" applyFont="1" applyFill="1" applyBorder="1" applyAlignment="1">
      <alignment horizontal="center" vertical="center" wrapText="1"/>
    </xf>
    <xf numFmtId="0" fontId="1" fillId="2" borderId="2" xfId="4" quotePrefix="1" applyFont="1" applyFill="1" applyBorder="1" applyAlignment="1">
      <alignment horizontal="center" vertical="center" wrapText="1"/>
    </xf>
    <xf numFmtId="0" fontId="1" fillId="13" borderId="2" xfId="4" quotePrefix="1" applyFont="1" applyFill="1" applyBorder="1" applyAlignment="1">
      <alignment horizontal="center" vertical="center"/>
    </xf>
    <xf numFmtId="0" fontId="23" fillId="13" borderId="2" xfId="4" applyFont="1" applyFill="1" applyBorder="1" applyAlignment="1">
      <alignment horizontal="center" vertical="center"/>
    </xf>
    <xf numFmtId="0" fontId="23" fillId="14" borderId="2" xfId="4" quotePrefix="1" applyFont="1" applyFill="1" applyBorder="1" applyAlignment="1">
      <alignment horizontal="center" vertical="center"/>
    </xf>
    <xf numFmtId="0" fontId="23" fillId="14" borderId="2" xfId="4" applyFont="1" applyFill="1" applyBorder="1" applyAlignment="1">
      <alignment horizontal="center" vertical="center"/>
    </xf>
    <xf numFmtId="0" fontId="23" fillId="0" borderId="0" xfId="4" applyFont="1"/>
    <xf numFmtId="0" fontId="36" fillId="0" borderId="0" xfId="0" applyFont="1"/>
    <xf numFmtId="0" fontId="1" fillId="0" borderId="2" xfId="4" quotePrefix="1" applyFont="1" applyFill="1" applyBorder="1" applyAlignment="1">
      <alignment horizontal="center" vertical="center"/>
    </xf>
    <xf numFmtId="0" fontId="1" fillId="0" borderId="2" xfId="4" applyFont="1" applyFill="1" applyBorder="1" applyAlignment="1">
      <alignment horizontal="center" vertical="center"/>
    </xf>
    <xf numFmtId="0" fontId="35" fillId="0" borderId="0" xfId="0" applyFont="1" applyFill="1"/>
    <xf numFmtId="0" fontId="1" fillId="0" borderId="2" xfId="4" applyFont="1" applyFill="1" applyBorder="1" applyAlignment="1">
      <alignment horizontal="center"/>
    </xf>
    <xf numFmtId="164" fontId="1" fillId="0" borderId="2" xfId="4" applyNumberFormat="1" applyFont="1" applyFill="1" applyBorder="1" applyAlignment="1">
      <alignment horizontal="center" vertical="center"/>
    </xf>
    <xf numFmtId="0" fontId="1" fillId="0" borderId="2" xfId="4" applyFont="1" applyFill="1" applyBorder="1"/>
    <xf numFmtId="164" fontId="6" fillId="0" borderId="15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49" fontId="1" fillId="0" borderId="2" xfId="4" applyNumberFormat="1" applyFont="1" applyFill="1" applyBorder="1" applyAlignment="1">
      <alignment horizontal="center" vertical="center"/>
    </xf>
    <xf numFmtId="0" fontId="1" fillId="0" borderId="3" xfId="4" applyFont="1" applyFill="1" applyBorder="1" applyAlignment="1">
      <alignment horizontal="center" vertical="center"/>
    </xf>
    <xf numFmtId="0" fontId="1" fillId="0" borderId="5" xfId="4" applyFont="1" applyFill="1" applyBorder="1" applyAlignment="1">
      <alignment horizontal="center" vertical="center"/>
    </xf>
    <xf numFmtId="164" fontId="1" fillId="0" borderId="2" xfId="2" applyNumberFormat="1" applyFont="1" applyFill="1" applyBorder="1" applyAlignment="1">
      <alignment horizontal="center" vertical="center"/>
    </xf>
    <xf numFmtId="0" fontId="1" fillId="0" borderId="0" xfId="0" applyFont="1" applyFill="1"/>
    <xf numFmtId="0" fontId="6" fillId="0" borderId="15" xfId="0" applyFont="1" applyFill="1" applyBorder="1" applyAlignment="1">
      <alignment horizontal="center"/>
    </xf>
    <xf numFmtId="164" fontId="6" fillId="0" borderId="15" xfId="0" applyNumberFormat="1" applyFont="1" applyFill="1" applyBorder="1" applyAlignment="1">
      <alignment horizontal="center"/>
    </xf>
    <xf numFmtId="164" fontId="1" fillId="0" borderId="2" xfId="4" applyNumberFormat="1" applyFont="1" applyFill="1" applyBorder="1" applyAlignment="1">
      <alignment horizontal="center" vertical="center" wrapText="1"/>
    </xf>
    <xf numFmtId="0" fontId="1" fillId="15" borderId="0" xfId="4" applyFont="1" applyFill="1"/>
    <xf numFmtId="0" fontId="1" fillId="15" borderId="0" xfId="0" applyFont="1" applyFill="1"/>
    <xf numFmtId="166" fontId="1" fillId="0" borderId="2" xfId="2" applyNumberFormat="1" applyFont="1" applyFill="1" applyBorder="1" applyAlignment="1">
      <alignment horizontal="center" vertical="center"/>
    </xf>
    <xf numFmtId="166" fontId="1" fillId="0" borderId="2" xfId="4" applyNumberFormat="1" applyFont="1" applyFill="1" applyBorder="1" applyAlignment="1">
      <alignment horizontal="center" vertical="center"/>
    </xf>
    <xf numFmtId="0" fontId="24" fillId="2" borderId="10" xfId="3" applyFont="1" applyFill="1" applyBorder="1" applyAlignment="1">
      <alignment vertical="center"/>
    </xf>
    <xf numFmtId="0" fontId="24" fillId="2" borderId="0" xfId="3" applyFont="1" applyFill="1" applyBorder="1" applyAlignment="1">
      <alignment vertical="center"/>
    </xf>
    <xf numFmtId="0" fontId="19" fillId="2" borderId="0" xfId="3" applyFont="1" applyFill="1" applyAlignment="1">
      <alignment vertical="center"/>
    </xf>
    <xf numFmtId="0" fontId="1" fillId="2" borderId="0" xfId="3" applyFont="1" applyFill="1" applyAlignment="1">
      <alignment vertical="center"/>
    </xf>
    <xf numFmtId="0" fontId="19" fillId="2" borderId="0" xfId="3" applyFont="1" applyFill="1" applyBorder="1" applyAlignment="1">
      <alignment vertical="center"/>
    </xf>
    <xf numFmtId="0" fontId="19" fillId="0" borderId="0" xfId="3" applyFont="1" applyFill="1" applyBorder="1" applyAlignment="1">
      <alignment vertical="center"/>
    </xf>
    <xf numFmtId="0" fontId="16" fillId="2" borderId="0" xfId="3" applyFont="1" applyFill="1" applyAlignment="1">
      <alignment vertical="center"/>
    </xf>
    <xf numFmtId="0" fontId="16" fillId="0" borderId="0" xfId="3" applyFont="1" applyAlignment="1">
      <alignment vertical="center"/>
    </xf>
    <xf numFmtId="0" fontId="34" fillId="0" borderId="0" xfId="0" applyFont="1" applyFill="1"/>
    <xf numFmtId="0" fontId="16" fillId="2" borderId="0" xfId="4" applyFont="1" applyFill="1"/>
    <xf numFmtId="0" fontId="1" fillId="2" borderId="0" xfId="4" applyFont="1" applyFill="1" applyAlignment="1">
      <alignment horizontal="justify"/>
    </xf>
    <xf numFmtId="0" fontId="23" fillId="2" borderId="0" xfId="4" applyFont="1" applyFill="1" applyAlignment="1">
      <alignment vertical="top"/>
    </xf>
    <xf numFmtId="0" fontId="23" fillId="0" borderId="0" xfId="6" applyFont="1" applyAlignment="1">
      <alignment vertical="center"/>
    </xf>
    <xf numFmtId="0" fontId="23" fillId="0" borderId="0" xfId="6" applyFont="1"/>
    <xf numFmtId="0" fontId="23" fillId="2" borderId="0" xfId="4" applyFont="1" applyFill="1" applyAlignment="1">
      <alignment horizontal="center"/>
    </xf>
    <xf numFmtId="0" fontId="23" fillId="2" borderId="0" xfId="6" applyFont="1" applyFill="1"/>
    <xf numFmtId="0" fontId="1" fillId="2" borderId="11" xfId="4" applyFont="1" applyFill="1" applyBorder="1" applyAlignment="1">
      <alignment vertical="center"/>
    </xf>
    <xf numFmtId="0" fontId="1" fillId="0" borderId="0" xfId="4" applyFont="1" applyAlignment="1">
      <alignment horizontal="center" vertical="center"/>
    </xf>
    <xf numFmtId="0" fontId="1" fillId="2" borderId="5" xfId="4" applyFont="1" applyFill="1" applyBorder="1" applyAlignment="1">
      <alignment textRotation="90" wrapText="1"/>
    </xf>
    <xf numFmtId="0" fontId="1" fillId="2" borderId="2" xfId="4" applyFont="1" applyFill="1" applyBorder="1" applyAlignment="1">
      <alignment horizontal="center" textRotation="90" wrapText="1"/>
    </xf>
    <xf numFmtId="0" fontId="1" fillId="2" borderId="2" xfId="4" applyFont="1" applyFill="1" applyBorder="1" applyAlignment="1">
      <alignment horizontal="center" vertical="center"/>
    </xf>
    <xf numFmtId="0" fontId="1" fillId="2" borderId="3" xfId="4" quotePrefix="1" applyFont="1" applyFill="1" applyBorder="1" applyAlignment="1">
      <alignment horizontal="center" vertical="center"/>
    </xf>
    <xf numFmtId="0" fontId="1" fillId="2" borderId="2" xfId="4" quotePrefix="1" applyFont="1" applyFill="1" applyBorder="1" applyAlignment="1">
      <alignment horizontal="center" vertical="center"/>
    </xf>
    <xf numFmtId="0" fontId="23" fillId="12" borderId="2" xfId="4" quotePrefix="1" applyFont="1" applyFill="1" applyBorder="1" applyAlignment="1">
      <alignment horizontal="center" vertical="center"/>
    </xf>
    <xf numFmtId="0" fontId="23" fillId="6" borderId="2" xfId="4" quotePrefix="1" applyFont="1" applyFill="1" applyBorder="1" applyAlignment="1">
      <alignment horizontal="center" vertical="center"/>
    </xf>
    <xf numFmtId="0" fontId="23" fillId="0" borderId="0" xfId="4" applyFont="1" applyAlignment="1">
      <alignment horizontal="center" vertical="center"/>
    </xf>
    <xf numFmtId="0" fontId="23" fillId="3" borderId="2" xfId="4" quotePrefix="1" applyFont="1" applyFill="1" applyBorder="1" applyAlignment="1">
      <alignment horizontal="center" vertical="center"/>
    </xf>
    <xf numFmtId="0" fontId="38" fillId="8" borderId="15" xfId="0" applyFont="1" applyFill="1" applyBorder="1" applyAlignment="1">
      <alignment horizontal="center" vertical="center"/>
    </xf>
    <xf numFmtId="0" fontId="39" fillId="0" borderId="15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1" fillId="2" borderId="5" xfId="3" applyFont="1" applyFill="1" applyBorder="1" applyAlignment="1">
      <alignment horizontal="left" vertical="center" wrapText="1"/>
    </xf>
    <xf numFmtId="0" fontId="31" fillId="2" borderId="2" xfId="4" quotePrefix="1" applyFont="1" applyFill="1" applyBorder="1" applyAlignment="1">
      <alignment horizontal="center" vertical="center"/>
    </xf>
    <xf numFmtId="0" fontId="1" fillId="6" borderId="2" xfId="4" quotePrefix="1" applyFont="1" applyFill="1" applyBorder="1" applyAlignment="1">
      <alignment horizontal="center" vertical="center"/>
    </xf>
    <xf numFmtId="49" fontId="1" fillId="2" borderId="2" xfId="4" quotePrefix="1" applyNumberFormat="1" applyFont="1" applyFill="1" applyBorder="1" applyAlignment="1">
      <alignment horizontal="center" vertical="center"/>
    </xf>
    <xf numFmtId="0" fontId="24" fillId="2" borderId="0" xfId="4" applyFont="1" applyFill="1" applyBorder="1" applyAlignment="1">
      <alignment horizontal="left" vertical="center"/>
    </xf>
    <xf numFmtId="0" fontId="24" fillId="0" borderId="0" xfId="4" applyFont="1" applyAlignment="1">
      <alignment vertical="center"/>
    </xf>
    <xf numFmtId="0" fontId="1" fillId="2" borderId="0" xfId="4" applyFont="1" applyFill="1" applyAlignment="1">
      <alignment vertical="center"/>
    </xf>
    <xf numFmtId="0" fontId="19" fillId="2" borderId="0" xfId="4" applyFont="1" applyFill="1" applyAlignment="1">
      <alignment vertical="center"/>
    </xf>
    <xf numFmtId="0" fontId="1" fillId="2" borderId="0" xfId="6" applyFont="1" applyFill="1"/>
    <xf numFmtId="0" fontId="40" fillId="2" borderId="0" xfId="7" applyFont="1" applyFill="1" applyAlignment="1"/>
    <xf numFmtId="0" fontId="40" fillId="2" borderId="0" xfId="7" applyFont="1" applyFill="1"/>
    <xf numFmtId="0" fontId="32" fillId="2" borderId="0" xfId="7" applyFont="1" applyFill="1"/>
    <xf numFmtId="0" fontId="18" fillId="2" borderId="0" xfId="7" applyFont="1" applyFill="1" applyAlignment="1">
      <alignment vertical="top" wrapText="1"/>
    </xf>
    <xf numFmtId="0" fontId="32" fillId="0" borderId="0" xfId="7" applyFont="1"/>
    <xf numFmtId="0" fontId="22" fillId="2" borderId="0" xfId="7" applyFont="1" applyFill="1" applyBorder="1" applyAlignment="1">
      <alignment horizontal="center" vertical="center"/>
    </xf>
    <xf numFmtId="0" fontId="22" fillId="0" borderId="0" xfId="7" applyFont="1" applyBorder="1" applyAlignment="1">
      <alignment horizontal="center" vertical="center"/>
    </xf>
    <xf numFmtId="0" fontId="41" fillId="2" borderId="0" xfId="7" applyFont="1" applyFill="1" applyBorder="1" applyAlignment="1">
      <alignment horizontal="center"/>
    </xf>
    <xf numFmtId="0" fontId="42" fillId="2" borderId="0" xfId="7" applyFont="1" applyFill="1" applyBorder="1" applyAlignment="1">
      <alignment horizontal="center"/>
    </xf>
    <xf numFmtId="0" fontId="23" fillId="2" borderId="1" xfId="8" applyFont="1" applyFill="1" applyBorder="1" applyAlignment="1">
      <alignment horizontal="left" vertical="center"/>
    </xf>
    <xf numFmtId="0" fontId="1" fillId="2" borderId="0" xfId="7" applyFont="1" applyFill="1" applyBorder="1"/>
    <xf numFmtId="0" fontId="1" fillId="2" borderId="0" xfId="7" applyFont="1" applyFill="1"/>
    <xf numFmtId="0" fontId="1" fillId="0" borderId="0" xfId="7" applyFont="1"/>
    <xf numFmtId="0" fontId="1" fillId="2" borderId="3" xfId="8" applyFont="1" applyFill="1" applyBorder="1" applyAlignment="1">
      <alignment horizontal="left" vertical="center" wrapText="1"/>
    </xf>
    <xf numFmtId="0" fontId="1" fillId="2" borderId="0" xfId="7" applyFont="1" applyFill="1" applyBorder="1" applyAlignment="1"/>
    <xf numFmtId="0" fontId="23" fillId="2" borderId="0" xfId="8" applyFont="1" applyFill="1" applyAlignment="1">
      <alignment vertical="center"/>
    </xf>
    <xf numFmtId="0" fontId="1" fillId="2" borderId="4" xfId="7" applyFont="1" applyFill="1" applyBorder="1" applyAlignment="1">
      <alignment vertical="center" wrapText="1"/>
    </xf>
    <xf numFmtId="0" fontId="1" fillId="2" borderId="5" xfId="7" applyFont="1" applyFill="1" applyBorder="1" applyAlignment="1">
      <alignment vertical="center" wrapText="1"/>
    </xf>
    <xf numFmtId="0" fontId="1" fillId="2" borderId="4" xfId="7" applyFont="1" applyFill="1" applyBorder="1" applyAlignment="1">
      <alignment vertical="center"/>
    </xf>
    <xf numFmtId="0" fontId="1" fillId="2" borderId="1" xfId="7" applyFont="1" applyFill="1" applyBorder="1" applyAlignment="1">
      <alignment vertical="center"/>
    </xf>
    <xf numFmtId="0" fontId="1" fillId="2" borderId="14" xfId="7" applyFont="1" applyFill="1" applyBorder="1" applyAlignment="1">
      <alignment vertical="center"/>
    </xf>
    <xf numFmtId="0" fontId="6" fillId="2" borderId="17" xfId="7" applyFont="1" applyFill="1" applyBorder="1" applyAlignment="1">
      <alignment textRotation="90"/>
    </xf>
    <xf numFmtId="0" fontId="1" fillId="2" borderId="0" xfId="7" applyFont="1" applyFill="1" applyBorder="1" applyAlignment="1">
      <alignment horizontal="center" vertical="center" wrapText="1"/>
    </xf>
    <xf numFmtId="0" fontId="1" fillId="2" borderId="9" xfId="7" applyFont="1" applyFill="1" applyBorder="1" applyAlignment="1">
      <alignment horizontal="center" vertical="center" wrapText="1"/>
    </xf>
    <xf numFmtId="0" fontId="1" fillId="2" borderId="14" xfId="7" applyFont="1" applyFill="1" applyBorder="1" applyAlignment="1">
      <alignment horizontal="center" vertical="center" wrapText="1"/>
    </xf>
    <xf numFmtId="0" fontId="1" fillId="2" borderId="12" xfId="7" applyFont="1" applyFill="1" applyBorder="1" applyAlignment="1">
      <alignment horizontal="center" vertical="center" wrapText="1"/>
    </xf>
    <xf numFmtId="0" fontId="1" fillId="2" borderId="2" xfId="7" applyFont="1" applyFill="1" applyBorder="1" applyAlignment="1">
      <alignment horizontal="center" textRotation="90"/>
    </xf>
    <xf numFmtId="0" fontId="1" fillId="2" borderId="1" xfId="7" applyFont="1" applyFill="1" applyBorder="1" applyAlignment="1">
      <alignment horizontal="center" textRotation="90" wrapText="1"/>
    </xf>
    <xf numFmtId="0" fontId="1" fillId="2" borderId="2" xfId="7" applyFont="1" applyFill="1" applyBorder="1" applyAlignment="1">
      <alignment horizontal="center" vertical="center" wrapText="1"/>
    </xf>
    <xf numFmtId="0" fontId="1" fillId="2" borderId="8" xfId="7" quotePrefix="1" applyFont="1" applyFill="1" applyBorder="1" applyAlignment="1">
      <alignment horizontal="center" vertical="center"/>
    </xf>
    <xf numFmtId="0" fontId="1" fillId="2" borderId="3" xfId="7" applyFont="1" applyFill="1" applyBorder="1" applyAlignment="1">
      <alignment horizontal="center" vertical="center" wrapText="1"/>
    </xf>
    <xf numFmtId="0" fontId="1" fillId="2" borderId="2" xfId="7" quotePrefix="1" applyFont="1" applyFill="1" applyBorder="1" applyAlignment="1">
      <alignment horizontal="center" vertical="center"/>
    </xf>
    <xf numFmtId="0" fontId="1" fillId="0" borderId="0" xfId="7" applyFont="1" applyAlignment="1">
      <alignment vertical="center"/>
    </xf>
    <xf numFmtId="0" fontId="1" fillId="3" borderId="2" xfId="7" quotePrefix="1" applyFont="1" applyFill="1" applyBorder="1" applyAlignment="1">
      <alignment horizontal="center" vertical="center"/>
    </xf>
    <xf numFmtId="0" fontId="23" fillId="3" borderId="2" xfId="7" applyFont="1" applyFill="1" applyBorder="1" applyAlignment="1">
      <alignment horizontal="center" vertical="center"/>
    </xf>
    <xf numFmtId="0" fontId="24" fillId="3" borderId="2" xfId="7" applyFont="1" applyFill="1" applyBorder="1" applyAlignment="1">
      <alignment horizontal="center" vertical="center"/>
    </xf>
    <xf numFmtId="0" fontId="1" fillId="2" borderId="2" xfId="7" applyFont="1" applyFill="1" applyBorder="1" applyAlignment="1">
      <alignment horizontal="center" vertical="center"/>
    </xf>
    <xf numFmtId="0" fontId="1" fillId="2" borderId="0" xfId="7" applyFont="1" applyFill="1" applyAlignment="1">
      <alignment vertical="center"/>
    </xf>
    <xf numFmtId="0" fontId="19" fillId="2" borderId="0" xfId="7" applyFont="1" applyFill="1" applyBorder="1" applyAlignment="1">
      <alignment horizontal="left" vertical="center" indent="15"/>
    </xf>
    <xf numFmtId="0" fontId="23" fillId="2" borderId="0" xfId="7" applyFont="1" applyFill="1" applyBorder="1" applyAlignment="1">
      <alignment vertical="center"/>
    </xf>
    <xf numFmtId="0" fontId="24" fillId="2" borderId="0" xfId="7" applyFont="1" applyFill="1" applyBorder="1" applyAlignment="1">
      <alignment vertical="center"/>
    </xf>
    <xf numFmtId="0" fontId="1" fillId="2" borderId="0" xfId="8" applyFont="1" applyFill="1"/>
    <xf numFmtId="0" fontId="12" fillId="2" borderId="0" xfId="9" applyFont="1" applyFill="1" applyAlignment="1"/>
    <xf numFmtId="0" fontId="12" fillId="2" borderId="0" xfId="9" applyFont="1" applyFill="1"/>
    <xf numFmtId="0" fontId="32" fillId="0" borderId="0" xfId="9" applyFont="1"/>
    <xf numFmtId="0" fontId="18" fillId="2" borderId="0" xfId="9" applyFont="1" applyFill="1" applyAlignment="1">
      <alignment vertical="top"/>
    </xf>
    <xf numFmtId="0" fontId="32" fillId="2" borderId="0" xfId="9" applyFont="1" applyFill="1"/>
    <xf numFmtId="0" fontId="22" fillId="0" borderId="0" xfId="9" applyFont="1" applyBorder="1" applyAlignment="1">
      <alignment horizontal="center" vertical="center"/>
    </xf>
    <xf numFmtId="0" fontId="1" fillId="2" borderId="0" xfId="9" applyFont="1" applyFill="1" applyBorder="1"/>
    <xf numFmtId="0" fontId="1" fillId="2" borderId="0" xfId="9" applyFont="1" applyFill="1"/>
    <xf numFmtId="0" fontId="1" fillId="0" borderId="0" xfId="9" applyFont="1"/>
    <xf numFmtId="0" fontId="23" fillId="2" borderId="0" xfId="8" applyFont="1" applyFill="1"/>
    <xf numFmtId="0" fontId="1" fillId="2" borderId="1" xfId="9" applyFont="1" applyFill="1" applyBorder="1"/>
    <xf numFmtId="0" fontId="1" fillId="2" borderId="8" xfId="8" applyFont="1" applyFill="1" applyBorder="1" applyAlignment="1">
      <alignment horizontal="center" textRotation="90"/>
    </xf>
    <xf numFmtId="0" fontId="1" fillId="2" borderId="0" xfId="8" applyFont="1" applyFill="1" applyBorder="1" applyAlignment="1">
      <alignment textRotation="90"/>
    </xf>
    <xf numFmtId="0" fontId="1" fillId="2" borderId="11" xfId="8" applyFont="1" applyFill="1" applyBorder="1" applyAlignment="1">
      <alignment textRotation="90"/>
    </xf>
    <xf numFmtId="0" fontId="1" fillId="2" borderId="2" xfId="8" applyFont="1" applyFill="1" applyBorder="1" applyAlignment="1">
      <alignment horizontal="center" textRotation="90"/>
    </xf>
    <xf numFmtId="0" fontId="1" fillId="2" borderId="2" xfId="9" applyFont="1" applyFill="1" applyBorder="1" applyAlignment="1">
      <alignment horizontal="center" vertical="center" wrapText="1"/>
    </xf>
    <xf numFmtId="0" fontId="1" fillId="2" borderId="2" xfId="9" quotePrefix="1" applyFont="1" applyFill="1" applyBorder="1" applyAlignment="1">
      <alignment horizontal="center" vertical="center"/>
    </xf>
    <xf numFmtId="0" fontId="1" fillId="0" borderId="0" xfId="9" applyFont="1" applyAlignment="1">
      <alignment vertical="center"/>
    </xf>
    <xf numFmtId="0" fontId="1" fillId="0" borderId="2" xfId="8" applyFont="1" applyFill="1" applyBorder="1" applyAlignment="1">
      <alignment horizontal="center" vertical="center"/>
    </xf>
    <xf numFmtId="0" fontId="23" fillId="3" borderId="2" xfId="9" applyFont="1" applyFill="1" applyBorder="1" applyAlignment="1">
      <alignment horizontal="center" vertical="center"/>
    </xf>
    <xf numFmtId="0" fontId="1" fillId="2" borderId="2" xfId="9" applyFont="1" applyFill="1" applyBorder="1" applyAlignment="1">
      <alignment horizontal="center" vertical="center"/>
    </xf>
    <xf numFmtId="0" fontId="23" fillId="0" borderId="0" xfId="9" applyFont="1" applyAlignment="1">
      <alignment vertical="center"/>
    </xf>
    <xf numFmtId="0" fontId="24" fillId="2" borderId="10" xfId="9" applyFont="1" applyFill="1" applyBorder="1" applyAlignment="1">
      <alignment vertical="center"/>
    </xf>
    <xf numFmtId="0" fontId="23" fillId="2" borderId="10" xfId="9" applyFont="1" applyFill="1" applyBorder="1" applyAlignment="1">
      <alignment vertical="center"/>
    </xf>
    <xf numFmtId="0" fontId="1" fillId="2" borderId="0" xfId="9" applyFont="1" applyFill="1" applyAlignment="1">
      <alignment vertical="center"/>
    </xf>
    <xf numFmtId="0" fontId="23" fillId="2" borderId="0" xfId="9" applyFont="1" applyFill="1" applyBorder="1" applyAlignment="1">
      <alignment vertical="center"/>
    </xf>
    <xf numFmtId="0" fontId="24" fillId="2" borderId="0" xfId="9" applyFont="1" applyFill="1" applyBorder="1" applyAlignment="1">
      <alignment vertical="center"/>
    </xf>
    <xf numFmtId="0" fontId="40" fillId="2" borderId="0" xfId="8" applyFont="1" applyFill="1"/>
    <xf numFmtId="0" fontId="16" fillId="0" borderId="0" xfId="8" applyFont="1"/>
    <xf numFmtId="0" fontId="20" fillId="2" borderId="0" xfId="8" applyFont="1" applyFill="1" applyAlignment="1">
      <alignment horizontal="center" vertical="top" wrapText="1"/>
    </xf>
    <xf numFmtId="0" fontId="16" fillId="2" borderId="0" xfId="8" applyFont="1" applyFill="1"/>
    <xf numFmtId="0" fontId="16" fillId="2" borderId="1" xfId="8" applyFont="1" applyFill="1" applyBorder="1" applyAlignment="1"/>
    <xf numFmtId="0" fontId="23" fillId="3" borderId="2" xfId="8" applyFont="1" applyFill="1" applyBorder="1" applyAlignment="1">
      <alignment horizontal="center" vertical="center"/>
    </xf>
    <xf numFmtId="0" fontId="32" fillId="0" borderId="0" xfId="8" applyFont="1"/>
    <xf numFmtId="0" fontId="18" fillId="2" borderId="0" xfId="8" applyFont="1" applyFill="1" applyAlignment="1">
      <alignment vertical="top"/>
    </xf>
    <xf numFmtId="0" fontId="18" fillId="2" borderId="0" xfId="8" applyFont="1" applyFill="1" applyAlignment="1">
      <alignment horizontal="right" vertical="top" wrapText="1"/>
    </xf>
    <xf numFmtId="0" fontId="32" fillId="2" borderId="0" xfId="8" applyFont="1" applyFill="1"/>
    <xf numFmtId="0" fontId="40" fillId="0" borderId="0" xfId="8" applyFont="1"/>
    <xf numFmtId="0" fontId="16" fillId="0" borderId="0" xfId="8"/>
    <xf numFmtId="0" fontId="20" fillId="2" borderId="0" xfId="8" applyFont="1" applyFill="1" applyAlignment="1">
      <alignment horizontal="center"/>
    </xf>
    <xf numFmtId="0" fontId="20" fillId="2" borderId="0" xfId="8" applyFont="1" applyFill="1" applyAlignment="1"/>
    <xf numFmtId="0" fontId="22" fillId="0" borderId="0" xfId="8" applyFont="1" applyBorder="1" applyAlignment="1">
      <alignment horizontal="center" vertical="center"/>
    </xf>
    <xf numFmtId="0" fontId="20" fillId="2" borderId="0" xfId="8" applyFont="1" applyFill="1" applyAlignment="1">
      <alignment horizontal="center" wrapText="1"/>
    </xf>
    <xf numFmtId="0" fontId="40" fillId="2" borderId="0" xfId="8" applyFont="1" applyFill="1" applyAlignment="1">
      <alignment wrapText="1"/>
    </xf>
    <xf numFmtId="0" fontId="16" fillId="2" borderId="0" xfId="8" applyFont="1" applyFill="1" applyBorder="1"/>
    <xf numFmtId="0" fontId="1" fillId="0" borderId="0" xfId="8" applyFont="1"/>
    <xf numFmtId="0" fontId="16" fillId="2" borderId="0" xfId="8" applyFont="1" applyFill="1" applyBorder="1" applyAlignment="1">
      <alignment horizontal="center"/>
    </xf>
    <xf numFmtId="0" fontId="1" fillId="2" borderId="1" xfId="8" applyFont="1" applyFill="1" applyBorder="1" applyAlignment="1"/>
    <xf numFmtId="0" fontId="1" fillId="2" borderId="10" xfId="8" applyFont="1" applyFill="1" applyBorder="1" applyAlignment="1">
      <alignment vertical="center"/>
    </xf>
    <xf numFmtId="0" fontId="1" fillId="2" borderId="11" xfId="8" applyFont="1" applyFill="1" applyBorder="1" applyAlignment="1">
      <alignment vertical="center"/>
    </xf>
    <xf numFmtId="0" fontId="1" fillId="2" borderId="5" xfId="8" applyFont="1" applyFill="1" applyBorder="1" applyAlignment="1">
      <alignment textRotation="90"/>
    </xf>
    <xf numFmtId="0" fontId="1" fillId="2" borderId="1" xfId="8" applyFont="1" applyFill="1" applyBorder="1" applyAlignment="1">
      <alignment vertical="center"/>
    </xf>
    <xf numFmtId="0" fontId="1" fillId="2" borderId="14" xfId="8" applyFont="1" applyFill="1" applyBorder="1" applyAlignment="1">
      <alignment vertical="center"/>
    </xf>
    <xf numFmtId="0" fontId="1" fillId="0" borderId="5" xfId="8" applyFont="1" applyFill="1" applyBorder="1" applyAlignment="1">
      <alignment textRotation="90" wrapText="1"/>
    </xf>
    <xf numFmtId="0" fontId="1" fillId="2" borderId="12" xfId="8" applyFont="1" applyFill="1" applyBorder="1" applyAlignment="1">
      <alignment textRotation="90"/>
    </xf>
    <xf numFmtId="0" fontId="1" fillId="2" borderId="1" xfId="8" applyFont="1" applyFill="1" applyBorder="1" applyAlignment="1">
      <alignment horizontal="center" textRotation="90"/>
    </xf>
    <xf numFmtId="0" fontId="1" fillId="2" borderId="13" xfId="8" applyFont="1" applyFill="1" applyBorder="1" applyAlignment="1">
      <alignment horizontal="center" textRotation="90"/>
    </xf>
    <xf numFmtId="0" fontId="1" fillId="2" borderId="2" xfId="8" applyFont="1" applyFill="1" applyBorder="1" applyAlignment="1">
      <alignment horizontal="center" vertical="center" wrapText="1"/>
    </xf>
    <xf numFmtId="0" fontId="1" fillId="2" borderId="3" xfId="8" quotePrefix="1" applyFont="1" applyFill="1" applyBorder="1" applyAlignment="1">
      <alignment horizontal="center" vertical="center"/>
    </xf>
    <xf numFmtId="0" fontId="1" fillId="2" borderId="2" xfId="8" quotePrefix="1" applyFont="1" applyFill="1" applyBorder="1" applyAlignment="1">
      <alignment horizontal="center" vertical="center"/>
    </xf>
    <xf numFmtId="0" fontId="1" fillId="2" borderId="8" xfId="8" quotePrefix="1" applyFont="1" applyFill="1" applyBorder="1" applyAlignment="1">
      <alignment horizontal="center" vertical="center"/>
    </xf>
    <xf numFmtId="0" fontId="1" fillId="0" borderId="0" xfId="8" applyFont="1" applyAlignment="1">
      <alignment horizontal="center" vertical="center"/>
    </xf>
    <xf numFmtId="0" fontId="16" fillId="0" borderId="0" xfId="8" applyFont="1" applyAlignment="1">
      <alignment horizontal="center" vertical="center"/>
    </xf>
    <xf numFmtId="0" fontId="24" fillId="2" borderId="2" xfId="8" applyFont="1" applyFill="1" applyBorder="1" applyAlignment="1">
      <alignment horizontal="center" vertical="center"/>
    </xf>
    <xf numFmtId="0" fontId="1" fillId="2" borderId="2" xfId="8" applyFont="1" applyFill="1" applyBorder="1" applyAlignment="1">
      <alignment horizontal="center" vertical="center"/>
    </xf>
    <xf numFmtId="0" fontId="1" fillId="2" borderId="3" xfId="8" applyFont="1" applyFill="1" applyBorder="1" applyAlignment="1">
      <alignment horizontal="center" vertical="center"/>
    </xf>
    <xf numFmtId="0" fontId="24" fillId="2" borderId="0" xfId="8" applyFont="1" applyFill="1" applyAlignment="1">
      <alignment horizontal="left" vertical="center"/>
    </xf>
    <xf numFmtId="0" fontId="24" fillId="2" borderId="0" xfId="8" applyFont="1" applyFill="1" applyAlignment="1">
      <alignment horizontal="center"/>
    </xf>
    <xf numFmtId="0" fontId="19" fillId="2" borderId="10" xfId="8" applyFont="1" applyFill="1" applyBorder="1" applyAlignment="1"/>
    <xf numFmtId="0" fontId="19" fillId="2" borderId="0" xfId="8" applyFont="1" applyFill="1" applyAlignment="1"/>
    <xf numFmtId="0" fontId="19" fillId="2" borderId="0" xfId="8" applyFont="1" applyFill="1"/>
    <xf numFmtId="0" fontId="30" fillId="2" borderId="0" xfId="11" applyFont="1" applyFill="1"/>
    <xf numFmtId="0" fontId="6" fillId="2" borderId="0" xfId="11" applyFont="1" applyFill="1"/>
    <xf numFmtId="0" fontId="6" fillId="2" borderId="0" xfId="11" applyFont="1" applyFill="1" applyBorder="1"/>
    <xf numFmtId="0" fontId="11" fillId="2" borderId="0" xfId="11" applyFont="1" applyFill="1"/>
    <xf numFmtId="0" fontId="19" fillId="2" borderId="0" xfId="11" applyFont="1" applyFill="1"/>
    <xf numFmtId="0" fontId="19" fillId="2" borderId="0" xfId="8" applyFont="1" applyFill="1" applyBorder="1" applyAlignment="1"/>
    <xf numFmtId="0" fontId="31" fillId="2" borderId="0" xfId="4" applyFont="1" applyFill="1"/>
    <xf numFmtId="0" fontId="43" fillId="0" borderId="0" xfId="8" applyFont="1" applyAlignment="1">
      <alignment vertical="center"/>
    </xf>
    <xf numFmtId="0" fontId="1" fillId="2" borderId="0" xfId="6" applyFont="1" applyFill="1" applyAlignment="1">
      <alignment horizontal="center"/>
    </xf>
    <xf numFmtId="0" fontId="1" fillId="2" borderId="0" xfId="4" applyFont="1" applyFill="1" applyAlignment="1"/>
    <xf numFmtId="0" fontId="23" fillId="2" borderId="1" xfId="8" applyFont="1" applyFill="1" applyBorder="1" applyAlignment="1"/>
    <xf numFmtId="0" fontId="23" fillId="2" borderId="0" xfId="8" applyFont="1" applyFill="1" applyBorder="1" applyAlignment="1"/>
    <xf numFmtId="0" fontId="16" fillId="2" borderId="1" xfId="8" applyFont="1" applyFill="1" applyBorder="1"/>
    <xf numFmtId="0" fontId="1" fillId="2" borderId="5" xfId="8" applyFont="1" applyFill="1" applyBorder="1" applyAlignment="1">
      <alignment vertical="center" wrapText="1"/>
    </xf>
    <xf numFmtId="0" fontId="1" fillId="2" borderId="3" xfId="8" applyFont="1" applyFill="1" applyBorder="1" applyAlignment="1">
      <alignment horizontal="center" textRotation="90"/>
    </xf>
    <xf numFmtId="0" fontId="16" fillId="0" borderId="0" xfId="8" applyFont="1" applyAlignment="1">
      <alignment vertical="center"/>
    </xf>
    <xf numFmtId="0" fontId="24" fillId="2" borderId="0" xfId="8" applyFont="1" applyFill="1" applyBorder="1" applyAlignment="1">
      <alignment vertical="center"/>
    </xf>
    <xf numFmtId="0" fontId="24" fillId="2" borderId="0" xfId="8" applyFont="1" applyFill="1" applyBorder="1" applyAlignment="1">
      <alignment horizontal="left" vertical="center"/>
    </xf>
    <xf numFmtId="0" fontId="19" fillId="2" borderId="0" xfId="8" applyFont="1" applyFill="1" applyBorder="1" applyAlignment="1">
      <alignment horizontal="center"/>
    </xf>
    <xf numFmtId="0" fontId="19" fillId="2" borderId="0" xfId="8" applyFont="1" applyFill="1" applyBorder="1" applyAlignment="1">
      <alignment horizontal="left"/>
    </xf>
    <xf numFmtId="0" fontId="19" fillId="2" borderId="0" xfId="8" applyFont="1" applyFill="1" applyBorder="1"/>
    <xf numFmtId="0" fontId="1" fillId="2" borderId="0" xfId="8" applyFont="1" applyFill="1" applyBorder="1"/>
    <xf numFmtId="0" fontId="24" fillId="2" borderId="0" xfId="8" applyFont="1" applyFill="1"/>
    <xf numFmtId="0" fontId="24" fillId="2" borderId="0" xfId="8" applyFont="1" applyFill="1" applyAlignment="1">
      <alignment vertical="center"/>
    </xf>
    <xf numFmtId="0" fontId="19" fillId="2" borderId="0" xfId="8" applyFont="1" applyFill="1" applyAlignment="1">
      <alignment horizontal="left"/>
    </xf>
    <xf numFmtId="0" fontId="44" fillId="2" borderId="0" xfId="8" applyFont="1" applyFill="1"/>
    <xf numFmtId="0" fontId="12" fillId="2" borderId="0" xfId="8" applyFont="1" applyFill="1" applyAlignment="1">
      <alignment horizontal="justify"/>
    </xf>
    <xf numFmtId="0" fontId="12" fillId="2" borderId="0" xfId="8" applyFont="1" applyFill="1"/>
    <xf numFmtId="0" fontId="12" fillId="0" borderId="0" xfId="8" applyFont="1"/>
    <xf numFmtId="0" fontId="1" fillId="2" borderId="0" xfId="8" applyFont="1" applyFill="1" applyBorder="1" applyAlignment="1">
      <alignment horizontal="center" vertical="center" wrapText="1"/>
    </xf>
    <xf numFmtId="0" fontId="1" fillId="2" borderId="17" xfId="8" applyFont="1" applyFill="1" applyBorder="1" applyAlignment="1">
      <alignment horizontal="center" vertical="center" wrapText="1"/>
    </xf>
    <xf numFmtId="0" fontId="1" fillId="0" borderId="0" xfId="8" applyFont="1" applyAlignment="1">
      <alignment horizontal="center"/>
    </xf>
    <xf numFmtId="0" fontId="23" fillId="2" borderId="2" xfId="8" applyFont="1" applyFill="1" applyBorder="1" applyAlignment="1">
      <alignment horizontal="left" vertical="center" wrapText="1"/>
    </xf>
    <xf numFmtId="0" fontId="1" fillId="0" borderId="0" xfId="8" applyFont="1" applyAlignment="1">
      <alignment vertical="center"/>
    </xf>
    <xf numFmtId="0" fontId="1" fillId="2" borderId="2" xfId="8" applyFont="1" applyFill="1" applyBorder="1" applyAlignment="1">
      <alignment horizontal="left" vertical="center" wrapText="1"/>
    </xf>
    <xf numFmtId="0" fontId="1" fillId="0" borderId="2" xfId="8" applyFont="1" applyFill="1" applyBorder="1" applyAlignment="1">
      <alignment horizontal="left" vertical="center" wrapText="1"/>
    </xf>
    <xf numFmtId="0" fontId="19" fillId="0" borderId="0" xfId="8" applyFont="1"/>
    <xf numFmtId="0" fontId="24" fillId="2" borderId="0" xfId="8" applyFont="1" applyFill="1" applyAlignment="1">
      <alignment horizontal="left"/>
    </xf>
    <xf numFmtId="0" fontId="1" fillId="2" borderId="0" xfId="8" applyFont="1" applyFill="1" applyAlignment="1">
      <alignment horizontal="center"/>
    </xf>
    <xf numFmtId="0" fontId="40" fillId="2" borderId="0" xfId="8" applyFont="1" applyFill="1" applyAlignment="1"/>
    <xf numFmtId="0" fontId="40" fillId="2" borderId="0" xfId="8" applyFont="1" applyFill="1" applyAlignment="1">
      <alignment horizontal="center"/>
    </xf>
    <xf numFmtId="0" fontId="18" fillId="2" borderId="0" xfId="8" applyFont="1" applyFill="1" applyBorder="1" applyAlignment="1">
      <alignment horizontal="right" vertical="top"/>
    </xf>
    <xf numFmtId="0" fontId="20" fillId="0" borderId="0" xfId="8" applyFont="1" applyAlignment="1">
      <alignment vertical="top" wrapText="1"/>
    </xf>
    <xf numFmtId="0" fontId="17" fillId="2" borderId="1" xfId="8" applyFont="1" applyFill="1" applyBorder="1" applyAlignment="1"/>
    <xf numFmtId="0" fontId="17" fillId="2" borderId="0" xfId="8" applyFont="1" applyFill="1" applyBorder="1" applyAlignment="1"/>
    <xf numFmtId="0" fontId="1" fillId="2" borderId="6" xfId="8" applyFont="1" applyFill="1" applyBorder="1" applyAlignment="1">
      <alignment horizontal="center" vertical="center"/>
    </xf>
    <xf numFmtId="0" fontId="23" fillId="0" borderId="2" xfId="8" applyFont="1" applyFill="1" applyBorder="1" applyAlignment="1">
      <alignment horizontal="center" vertical="center" wrapText="1"/>
    </xf>
    <xf numFmtId="0" fontId="1" fillId="0" borderId="2" xfId="8" quotePrefix="1" applyFont="1" applyFill="1" applyBorder="1" applyAlignment="1">
      <alignment horizontal="center" vertical="center"/>
    </xf>
    <xf numFmtId="0" fontId="40" fillId="0" borderId="0" xfId="8" applyFont="1" applyAlignment="1">
      <alignment vertical="center"/>
    </xf>
    <xf numFmtId="0" fontId="41" fillId="0" borderId="0" xfId="8" applyFont="1" applyBorder="1" applyAlignment="1">
      <alignment horizontal="center" vertical="center"/>
    </xf>
    <xf numFmtId="0" fontId="1" fillId="2" borderId="0" xfId="8" applyFont="1" applyFill="1" applyBorder="1" applyAlignment="1">
      <alignment horizontal="justify" wrapText="1"/>
    </xf>
    <xf numFmtId="0" fontId="23" fillId="2" borderId="3" xfId="8" applyFont="1" applyFill="1" applyBorder="1" applyAlignment="1">
      <alignment vertical="center" wrapText="1"/>
    </xf>
    <xf numFmtId="0" fontId="1" fillId="2" borderId="2" xfId="8" quotePrefix="1" applyFont="1" applyFill="1" applyBorder="1" applyAlignment="1">
      <alignment horizontal="center" vertical="center" wrapText="1"/>
    </xf>
    <xf numFmtId="0" fontId="23" fillId="3" borderId="2" xfId="8" quotePrefix="1" applyFont="1" applyFill="1" applyBorder="1" applyAlignment="1">
      <alignment horizontal="center" vertical="center" wrapText="1"/>
    </xf>
    <xf numFmtId="0" fontId="23" fillId="3" borderId="2" xfId="8" quotePrefix="1" applyFont="1" applyFill="1" applyBorder="1" applyAlignment="1">
      <alignment horizontal="center" wrapText="1"/>
    </xf>
    <xf numFmtId="0" fontId="1" fillId="2" borderId="2" xfId="8" quotePrefix="1" applyFont="1" applyFill="1" applyBorder="1" applyAlignment="1">
      <alignment horizontal="center" wrapText="1"/>
    </xf>
    <xf numFmtId="0" fontId="1" fillId="0" borderId="0" xfId="8" applyFont="1" applyBorder="1"/>
    <xf numFmtId="0" fontId="1" fillId="2" borderId="3" xfId="8" applyFont="1" applyFill="1" applyBorder="1" applyAlignment="1">
      <alignment vertical="center" wrapText="1"/>
    </xf>
    <xf numFmtId="0" fontId="19" fillId="2" borderId="0" xfId="8" applyFont="1" applyFill="1" applyAlignment="1">
      <alignment vertical="center"/>
    </xf>
    <xf numFmtId="0" fontId="24" fillId="2" borderId="0" xfId="8" applyFont="1" applyFill="1" applyAlignment="1"/>
    <xf numFmtId="0" fontId="44" fillId="2" borderId="0" xfId="8" applyFont="1" applyFill="1" applyBorder="1" applyAlignment="1">
      <alignment horizontal="left"/>
    </xf>
    <xf numFmtId="0" fontId="1" fillId="0" borderId="0" xfId="4" applyFont="1" applyAlignment="1">
      <alignment wrapText="1"/>
    </xf>
    <xf numFmtId="0" fontId="1" fillId="0" borderId="2" xfId="3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8" fillId="2" borderId="0" xfId="4" applyFont="1" applyFill="1" applyAlignment="1">
      <alignment horizontal="right" vertical="top"/>
    </xf>
    <xf numFmtId="0" fontId="23" fillId="2" borderId="0" xfId="4" applyFont="1" applyFill="1" applyAlignment="1">
      <alignment horizontal="right" vertical="top"/>
    </xf>
    <xf numFmtId="0" fontId="20" fillId="2" borderId="0" xfId="4" applyFont="1" applyFill="1" applyAlignment="1">
      <alignment horizontal="center" wrapText="1"/>
    </xf>
    <xf numFmtId="0" fontId="12" fillId="2" borderId="0" xfId="4" applyFont="1" applyFill="1" applyAlignment="1">
      <alignment horizontal="center" wrapText="1"/>
    </xf>
    <xf numFmtId="0" fontId="23" fillId="2" borderId="1" xfId="0" applyFont="1" applyFill="1" applyBorder="1" applyAlignment="1">
      <alignment horizontal="left" vertical="center"/>
    </xf>
    <xf numFmtId="0" fontId="1" fillId="2" borderId="2" xfId="4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horizontal="center" vertical="center" wrapText="1"/>
    </xf>
    <xf numFmtId="0" fontId="1" fillId="0" borderId="3" xfId="4" applyFont="1" applyFill="1" applyBorder="1" applyAlignment="1">
      <alignment horizontal="center" vertical="center" wrapText="1"/>
    </xf>
    <xf numFmtId="0" fontId="1" fillId="0" borderId="4" xfId="4" applyFont="1" applyFill="1" applyBorder="1" applyAlignment="1">
      <alignment horizontal="center" vertical="center" wrapText="1"/>
    </xf>
    <xf numFmtId="0" fontId="1" fillId="0" borderId="5" xfId="4" applyFont="1" applyFill="1" applyBorder="1" applyAlignment="1">
      <alignment horizontal="center" vertical="center" wrapText="1"/>
    </xf>
    <xf numFmtId="0" fontId="6" fillId="2" borderId="2" xfId="4" applyFont="1" applyFill="1" applyBorder="1" applyAlignment="1">
      <alignment horizontal="center" vertical="center" wrapText="1"/>
    </xf>
    <xf numFmtId="0" fontId="1" fillId="0" borderId="6" xfId="4" applyFont="1" applyFill="1" applyBorder="1" applyAlignment="1">
      <alignment horizontal="center" textRotation="90" wrapText="1"/>
    </xf>
    <xf numFmtId="0" fontId="1" fillId="0" borderId="8" xfId="4" applyFont="1" applyFill="1" applyBorder="1" applyAlignment="1">
      <alignment horizontal="center" textRotation="90" wrapText="1"/>
    </xf>
    <xf numFmtId="0" fontId="6" fillId="0" borderId="6" xfId="4" applyFont="1" applyFill="1" applyBorder="1" applyAlignment="1">
      <alignment horizontal="center" textRotation="90" wrapText="1"/>
    </xf>
    <xf numFmtId="0" fontId="6" fillId="0" borderId="8" xfId="4" applyFont="1" applyFill="1" applyBorder="1" applyAlignment="1">
      <alignment horizontal="center" textRotation="90" wrapText="1"/>
    </xf>
    <xf numFmtId="0" fontId="6" fillId="2" borderId="6" xfId="4" applyFont="1" applyFill="1" applyBorder="1" applyAlignment="1">
      <alignment horizontal="center" textRotation="90" wrapText="1"/>
    </xf>
    <xf numFmtId="0" fontId="6" fillId="2" borderId="8" xfId="4" applyFont="1" applyFill="1" applyBorder="1" applyAlignment="1">
      <alignment horizontal="center" textRotation="90" wrapText="1"/>
    </xf>
    <xf numFmtId="0" fontId="1" fillId="0" borderId="9" xfId="4" applyFont="1" applyFill="1" applyBorder="1" applyAlignment="1">
      <alignment horizontal="center" textRotation="90" wrapText="1"/>
    </xf>
    <xf numFmtId="0" fontId="1" fillId="0" borderId="11" xfId="4" applyFont="1" applyFill="1" applyBorder="1" applyAlignment="1">
      <alignment horizontal="center" textRotation="90" wrapText="1"/>
    </xf>
    <xf numFmtId="0" fontId="1" fillId="0" borderId="12" xfId="4" applyFont="1" applyFill="1" applyBorder="1" applyAlignment="1">
      <alignment horizontal="center" textRotation="90" wrapText="1"/>
    </xf>
    <xf numFmtId="0" fontId="1" fillId="0" borderId="17" xfId="4" applyFont="1" applyFill="1" applyBorder="1" applyAlignment="1">
      <alignment horizontal="center" textRotation="90" wrapText="1"/>
    </xf>
    <xf numFmtId="0" fontId="1" fillId="0" borderId="13" xfId="4" applyFont="1" applyFill="1" applyBorder="1" applyAlignment="1">
      <alignment horizontal="center" textRotation="90" wrapText="1"/>
    </xf>
    <xf numFmtId="0" fontId="1" fillId="0" borderId="14" xfId="4" applyFont="1" applyFill="1" applyBorder="1" applyAlignment="1">
      <alignment horizontal="center" textRotation="90" wrapText="1"/>
    </xf>
    <xf numFmtId="0" fontId="1" fillId="0" borderId="9" xfId="4" applyFont="1" applyFill="1" applyBorder="1" applyAlignment="1">
      <alignment horizontal="center" vertical="center" wrapText="1"/>
    </xf>
    <xf numFmtId="0" fontId="1" fillId="0" borderId="10" xfId="4" applyFont="1" applyFill="1" applyBorder="1" applyAlignment="1">
      <alignment horizontal="center" vertical="center" wrapText="1"/>
    </xf>
    <xf numFmtId="0" fontId="1" fillId="0" borderId="11" xfId="4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horizontal="center" textRotation="90" wrapText="1"/>
    </xf>
    <xf numFmtId="0" fontId="1" fillId="0" borderId="13" xfId="4" applyFont="1" applyFill="1" applyBorder="1" applyAlignment="1">
      <alignment horizontal="center" vertical="center" wrapText="1"/>
    </xf>
    <xf numFmtId="0" fontId="1" fillId="0" borderId="14" xfId="4" applyFont="1" applyFill="1" applyBorder="1" applyAlignment="1">
      <alignment horizontal="center" vertical="center" wrapText="1"/>
    </xf>
    <xf numFmtId="0" fontId="1" fillId="2" borderId="3" xfId="4" quotePrefix="1" applyFont="1" applyFill="1" applyBorder="1" applyAlignment="1">
      <alignment horizontal="center" vertical="center" wrapText="1"/>
    </xf>
    <xf numFmtId="0" fontId="1" fillId="2" borderId="5" xfId="4" quotePrefix="1" applyFont="1" applyFill="1" applyBorder="1" applyAlignment="1">
      <alignment horizontal="center" vertical="center" wrapText="1"/>
    </xf>
    <xf numFmtId="0" fontId="23" fillId="13" borderId="2" xfId="4" applyFont="1" applyFill="1" applyBorder="1" applyAlignment="1">
      <alignment horizontal="center" vertical="center" wrapText="1"/>
    </xf>
    <xf numFmtId="0" fontId="23" fillId="13" borderId="3" xfId="4" applyFont="1" applyFill="1" applyBorder="1" applyAlignment="1">
      <alignment horizontal="center" vertical="center"/>
    </xf>
    <xf numFmtId="0" fontId="23" fillId="13" borderId="5" xfId="4" applyFont="1" applyFill="1" applyBorder="1" applyAlignment="1">
      <alignment horizontal="center" vertical="center"/>
    </xf>
    <xf numFmtId="0" fontId="1" fillId="0" borderId="3" xfId="3" applyFont="1" applyFill="1" applyBorder="1" applyAlignment="1">
      <alignment horizontal="left" vertical="center" wrapText="1"/>
    </xf>
    <xf numFmtId="0" fontId="1" fillId="0" borderId="5" xfId="3" applyFont="1" applyFill="1" applyBorder="1" applyAlignment="1">
      <alignment horizontal="left" vertical="center" wrapText="1"/>
    </xf>
    <xf numFmtId="0" fontId="1" fillId="0" borderId="3" xfId="4" applyFont="1" applyFill="1" applyBorder="1" applyAlignment="1">
      <alignment horizontal="center"/>
    </xf>
    <xf numFmtId="0" fontId="1" fillId="0" borderId="5" xfId="4" applyFont="1" applyFill="1" applyBorder="1" applyAlignment="1">
      <alignment horizontal="center"/>
    </xf>
    <xf numFmtId="0" fontId="1" fillId="0" borderId="3" xfId="4" applyFont="1" applyFill="1" applyBorder="1" applyAlignment="1">
      <alignment horizontal="center" vertical="center"/>
    </xf>
    <xf numFmtId="0" fontId="1" fillId="0" borderId="5" xfId="4" applyFont="1" applyFill="1" applyBorder="1" applyAlignment="1">
      <alignment horizontal="center" vertical="center"/>
    </xf>
    <xf numFmtId="0" fontId="23" fillId="14" borderId="3" xfId="4" applyFont="1" applyFill="1" applyBorder="1" applyAlignment="1">
      <alignment horizontal="left" vertical="center" wrapText="1"/>
    </xf>
    <xf numFmtId="0" fontId="23" fillId="14" borderId="5" xfId="4" applyFont="1" applyFill="1" applyBorder="1" applyAlignment="1">
      <alignment horizontal="left" vertical="center" wrapText="1"/>
    </xf>
    <xf numFmtId="0" fontId="23" fillId="14" borderId="3" xfId="4" applyFont="1" applyFill="1" applyBorder="1" applyAlignment="1">
      <alignment horizontal="center" vertical="center"/>
    </xf>
    <xf numFmtId="0" fontId="23" fillId="14" borderId="5" xfId="4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1" fillId="0" borderId="21" xfId="0" applyFont="1" applyFill="1" applyBorder="1"/>
    <xf numFmtId="0" fontId="1" fillId="0" borderId="2" xfId="4" applyFont="1" applyFill="1" applyBorder="1" applyAlignment="1">
      <alignment horizontal="left" vertical="center" wrapText="1"/>
    </xf>
    <xf numFmtId="0" fontId="23" fillId="0" borderId="3" xfId="4" applyFont="1" applyFill="1" applyBorder="1" applyAlignment="1">
      <alignment horizontal="center" vertical="center"/>
    </xf>
    <xf numFmtId="0" fontId="23" fillId="0" borderId="5" xfId="4" applyFont="1" applyFill="1" applyBorder="1" applyAlignment="1">
      <alignment horizontal="center" vertical="center"/>
    </xf>
    <xf numFmtId="0" fontId="1" fillId="0" borderId="3" xfId="3" applyFont="1" applyFill="1" applyBorder="1" applyAlignment="1">
      <alignment vertical="center" wrapText="1"/>
    </xf>
    <xf numFmtId="0" fontId="1" fillId="0" borderId="5" xfId="3" applyFont="1" applyFill="1" applyBorder="1" applyAlignment="1">
      <alignment vertical="center" wrapText="1"/>
    </xf>
    <xf numFmtId="0" fontId="6" fillId="0" borderId="3" xfId="3" applyFont="1" applyFill="1" applyBorder="1" applyAlignment="1">
      <alignment vertical="center" wrapText="1"/>
    </xf>
    <xf numFmtId="0" fontId="6" fillId="0" borderId="5" xfId="3" applyFont="1" applyFill="1" applyBorder="1" applyAlignment="1">
      <alignment vertical="center" wrapText="1"/>
    </xf>
    <xf numFmtId="0" fontId="1" fillId="0" borderId="2" xfId="4" applyFont="1" applyFill="1" applyBorder="1" applyAlignment="1">
      <alignment vertical="center" wrapText="1"/>
    </xf>
    <xf numFmtId="0" fontId="1" fillId="0" borderId="3" xfId="4" applyFont="1" applyFill="1" applyBorder="1" applyAlignment="1">
      <alignment horizontal="left" vertical="center" wrapText="1"/>
    </xf>
    <xf numFmtId="0" fontId="1" fillId="0" borderId="5" xfId="4" applyFont="1" applyFill="1" applyBorder="1" applyAlignment="1">
      <alignment horizontal="left" vertical="center" wrapText="1"/>
    </xf>
    <xf numFmtId="0" fontId="6" fillId="0" borderId="2" xfId="4" applyFont="1" applyFill="1" applyBorder="1" applyAlignment="1">
      <alignment vertical="center" wrapText="1"/>
    </xf>
    <xf numFmtId="0" fontId="1" fillId="0" borderId="2" xfId="4" applyFont="1" applyFill="1" applyBorder="1" applyAlignment="1">
      <alignment horizontal="left" wrapText="1"/>
    </xf>
    <xf numFmtId="0" fontId="6" fillId="0" borderId="20" xfId="0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2" borderId="8" xfId="4" applyFont="1" applyFill="1" applyBorder="1" applyAlignment="1">
      <alignment horizontal="center" textRotation="90" wrapText="1"/>
    </xf>
    <xf numFmtId="0" fontId="1" fillId="2" borderId="2" xfId="4" applyFont="1" applyFill="1" applyBorder="1" applyAlignment="1">
      <alignment horizontal="center" textRotation="90" wrapText="1"/>
    </xf>
    <xf numFmtId="0" fontId="1" fillId="2" borderId="9" xfId="4" applyFont="1" applyFill="1" applyBorder="1" applyAlignment="1">
      <alignment horizontal="center" vertical="center" wrapText="1"/>
    </xf>
    <xf numFmtId="0" fontId="1" fillId="2" borderId="10" xfId="4" applyFont="1" applyFill="1" applyBorder="1" applyAlignment="1">
      <alignment horizontal="center" vertical="center" wrapText="1"/>
    </xf>
    <xf numFmtId="0" fontId="1" fillId="2" borderId="3" xfId="4" applyFont="1" applyFill="1" applyBorder="1" applyAlignment="1">
      <alignment horizontal="center" vertical="center"/>
    </xf>
    <xf numFmtId="0" fontId="1" fillId="2" borderId="5" xfId="4" applyFont="1" applyFill="1" applyBorder="1" applyAlignment="1">
      <alignment horizontal="center" vertical="center"/>
    </xf>
    <xf numFmtId="0" fontId="23" fillId="12" borderId="2" xfId="4" applyFont="1" applyFill="1" applyBorder="1" applyAlignment="1">
      <alignment horizontal="center" vertical="center" wrapText="1"/>
    </xf>
    <xf numFmtId="0" fontId="1" fillId="2" borderId="0" xfId="4" applyFont="1" applyFill="1" applyBorder="1" applyAlignment="1">
      <alignment horizontal="center" textRotation="90" wrapText="1"/>
    </xf>
    <xf numFmtId="0" fontId="23" fillId="2" borderId="1" xfId="3" applyFont="1" applyFill="1" applyBorder="1" applyAlignment="1">
      <alignment horizontal="left" vertical="center"/>
    </xf>
    <xf numFmtId="0" fontId="1" fillId="2" borderId="9" xfId="4" applyFont="1" applyFill="1" applyBorder="1" applyAlignment="1">
      <alignment horizontal="center" textRotation="90" wrapText="1"/>
    </xf>
    <xf numFmtId="0" fontId="1" fillId="2" borderId="12" xfId="4" applyFont="1" applyFill="1" applyBorder="1" applyAlignment="1">
      <alignment horizontal="center" textRotation="90" wrapText="1"/>
    </xf>
    <xf numFmtId="0" fontId="1" fillId="2" borderId="13" xfId="4" applyFont="1" applyFill="1" applyBorder="1" applyAlignment="1">
      <alignment horizontal="center" textRotation="90" wrapText="1"/>
    </xf>
    <xf numFmtId="0" fontId="1" fillId="2" borderId="3" xfId="4" quotePrefix="1" applyFont="1" applyFill="1" applyBorder="1" applyAlignment="1">
      <alignment horizontal="center" vertical="center"/>
    </xf>
    <xf numFmtId="0" fontId="1" fillId="2" borderId="5" xfId="4" quotePrefix="1" applyFont="1" applyFill="1" applyBorder="1" applyAlignment="1">
      <alignment horizontal="center" vertical="center"/>
    </xf>
    <xf numFmtId="0" fontId="1" fillId="2" borderId="2" xfId="3" applyFont="1" applyFill="1" applyBorder="1" applyAlignment="1">
      <alignment vertical="center" wrapText="1"/>
    </xf>
    <xf numFmtId="0" fontId="23" fillId="2" borderId="1" xfId="3" applyFont="1" applyFill="1" applyBorder="1" applyAlignment="1">
      <alignment vertical="center" wrapText="1"/>
    </xf>
    <xf numFmtId="0" fontId="1" fillId="2" borderId="2" xfId="3" applyFont="1" applyFill="1" applyBorder="1" applyAlignment="1">
      <alignment horizontal="center" vertical="center" wrapText="1"/>
    </xf>
    <xf numFmtId="0" fontId="1" fillId="2" borderId="2" xfId="3" applyFont="1" applyFill="1" applyBorder="1" applyAlignment="1">
      <alignment horizontal="left" vertical="center" wrapText="1"/>
    </xf>
    <xf numFmtId="0" fontId="1" fillId="0" borderId="3" xfId="3" applyFont="1" applyFill="1" applyBorder="1" applyAlignment="1">
      <alignment horizontal="center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top" wrapText="1"/>
    </xf>
    <xf numFmtId="0" fontId="12" fillId="2" borderId="0" xfId="3" applyFont="1" applyFill="1" applyBorder="1" applyAlignment="1">
      <alignment horizontal="center" vertical="top" wrapText="1"/>
    </xf>
    <xf numFmtId="0" fontId="20" fillId="0" borderId="0" xfId="3" applyFont="1" applyFill="1" applyAlignment="1">
      <alignment horizontal="center" wrapText="1"/>
    </xf>
    <xf numFmtId="0" fontId="20" fillId="2" borderId="0" xfId="3" applyFont="1" applyFill="1" applyAlignment="1">
      <alignment horizontal="center" wrapText="1"/>
    </xf>
    <xf numFmtId="0" fontId="1" fillId="2" borderId="3" xfId="3" applyFont="1" applyFill="1" applyBorder="1" applyAlignment="1">
      <alignment vertical="center" wrapText="1"/>
    </xf>
    <xf numFmtId="0" fontId="1" fillId="2" borderId="4" xfId="3" applyFont="1" applyFill="1" applyBorder="1" applyAlignment="1">
      <alignment vertical="center" wrapText="1"/>
    </xf>
    <xf numFmtId="0" fontId="1" fillId="2" borderId="5" xfId="3" applyFont="1" applyFill="1" applyBorder="1" applyAlignment="1">
      <alignment vertical="center" wrapText="1"/>
    </xf>
    <xf numFmtId="0" fontId="1" fillId="2" borderId="7" xfId="3" applyFont="1" applyFill="1" applyBorder="1" applyAlignment="1">
      <alignment horizontal="center" textRotation="90" wrapText="1"/>
    </xf>
    <xf numFmtId="0" fontId="1" fillId="2" borderId="8" xfId="3" applyFont="1" applyFill="1" applyBorder="1" applyAlignment="1">
      <alignment horizontal="center" textRotation="90" wrapText="1"/>
    </xf>
    <xf numFmtId="0" fontId="1" fillId="0" borderId="9" xfId="3" applyFont="1" applyFill="1" applyBorder="1" applyAlignment="1">
      <alignment horizontal="center" vertical="center" wrapText="1"/>
    </xf>
    <xf numFmtId="0" fontId="1" fillId="0" borderId="11" xfId="3" applyFont="1" applyFill="1" applyBorder="1" applyAlignment="1">
      <alignment horizontal="center" vertical="center" wrapText="1"/>
    </xf>
    <xf numFmtId="0" fontId="1" fillId="0" borderId="13" xfId="3" applyFont="1" applyFill="1" applyBorder="1" applyAlignment="1">
      <alignment horizontal="center" vertical="center" wrapText="1"/>
    </xf>
    <xf numFmtId="0" fontId="1" fillId="0" borderId="14" xfId="3" applyFont="1" applyFill="1" applyBorder="1" applyAlignment="1">
      <alignment horizontal="center" vertical="center" wrapText="1"/>
    </xf>
    <xf numFmtId="0" fontId="1" fillId="0" borderId="10" xfId="3" applyFont="1" applyFill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0" fontId="1" fillId="2" borderId="12" xfId="3" applyFont="1" applyFill="1" applyBorder="1" applyAlignment="1">
      <alignment horizontal="center" textRotation="90" wrapText="1"/>
    </xf>
    <xf numFmtId="0" fontId="1" fillId="2" borderId="13" xfId="3" applyFont="1" applyFill="1" applyBorder="1" applyAlignment="1">
      <alignment horizontal="center" textRotation="90" wrapText="1"/>
    </xf>
    <xf numFmtId="0" fontId="1" fillId="2" borderId="9" xfId="3" applyFont="1" applyFill="1" applyBorder="1" applyAlignment="1">
      <alignment horizontal="center" vertical="center" wrapText="1"/>
    </xf>
    <xf numFmtId="0" fontId="1" fillId="2" borderId="5" xfId="3" applyFont="1" applyFill="1" applyBorder="1" applyAlignment="1">
      <alignment horizontal="center" vertical="center" wrapText="1"/>
    </xf>
    <xf numFmtId="0" fontId="1" fillId="2" borderId="10" xfId="3" applyFont="1" applyFill="1" applyBorder="1" applyAlignment="1">
      <alignment horizontal="center" vertical="center" wrapText="1"/>
    </xf>
    <xf numFmtId="0" fontId="1" fillId="2" borderId="11" xfId="3" applyFont="1" applyFill="1" applyBorder="1" applyAlignment="1">
      <alignment horizontal="center" vertical="center" wrapText="1"/>
    </xf>
    <xf numFmtId="0" fontId="1" fillId="2" borderId="2" xfId="3" applyFont="1" applyFill="1" applyBorder="1" applyAlignment="1">
      <alignment horizontal="center" textRotation="90" wrapText="1"/>
    </xf>
    <xf numFmtId="0" fontId="1" fillId="2" borderId="3" xfId="3" applyFont="1" applyFill="1" applyBorder="1" applyAlignment="1">
      <alignment horizontal="center" textRotation="90" wrapText="1"/>
    </xf>
    <xf numFmtId="0" fontId="1" fillId="2" borderId="2" xfId="3" quotePrefix="1" applyFont="1" applyFill="1" applyBorder="1" applyAlignment="1">
      <alignment horizontal="center" vertical="center" wrapText="1"/>
    </xf>
    <xf numFmtId="0" fontId="1" fillId="2" borderId="3" xfId="3" applyFont="1" applyFill="1" applyBorder="1" applyAlignment="1">
      <alignment horizontal="center" vertical="center" wrapText="1"/>
    </xf>
    <xf numFmtId="0" fontId="1" fillId="2" borderId="9" xfId="3" quotePrefix="1" applyFont="1" applyFill="1" applyBorder="1" applyAlignment="1">
      <alignment horizontal="center" vertical="center" wrapText="1"/>
    </xf>
    <xf numFmtId="0" fontId="1" fillId="2" borderId="10" xfId="3" quotePrefix="1" applyFont="1" applyFill="1" applyBorder="1" applyAlignment="1">
      <alignment horizontal="center" vertical="center" wrapText="1"/>
    </xf>
    <xf numFmtId="0" fontId="1" fillId="2" borderId="11" xfId="3" quotePrefix="1" applyFont="1" applyFill="1" applyBorder="1" applyAlignment="1">
      <alignment horizontal="center" vertical="center" wrapText="1"/>
    </xf>
    <xf numFmtId="0" fontId="1" fillId="2" borderId="4" xfId="3" applyFont="1" applyFill="1" applyBorder="1" applyAlignment="1">
      <alignment horizontal="center" vertical="center" wrapText="1"/>
    </xf>
    <xf numFmtId="0" fontId="1" fillId="2" borderId="3" xfId="3" applyFont="1" applyFill="1" applyBorder="1" applyAlignment="1">
      <alignment horizontal="left" vertical="center"/>
    </xf>
    <xf numFmtId="0" fontId="1" fillId="2" borderId="5" xfId="3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 wrapText="1"/>
    </xf>
    <xf numFmtId="0" fontId="1" fillId="7" borderId="4" xfId="0" applyFont="1" applyFill="1" applyBorder="1" applyAlignment="1">
      <alignment horizontal="left" vertical="center" wrapText="1"/>
    </xf>
    <xf numFmtId="0" fontId="1" fillId="7" borderId="5" xfId="0" applyFont="1" applyFill="1" applyBorder="1" applyAlignment="1">
      <alignment horizontal="left" vertical="center" wrapText="1"/>
    </xf>
    <xf numFmtId="0" fontId="23" fillId="5" borderId="3" xfId="3" applyFont="1" applyFill="1" applyBorder="1" applyAlignment="1">
      <alignment horizontal="center" vertical="center" wrapText="1"/>
    </xf>
    <xf numFmtId="0" fontId="23" fillId="5" borderId="4" xfId="3" applyFont="1" applyFill="1" applyBorder="1" applyAlignment="1">
      <alignment horizontal="center" vertical="center" wrapText="1"/>
    </xf>
    <xf numFmtId="0" fontId="23" fillId="5" borderId="5" xfId="3" applyFont="1" applyFill="1" applyBorder="1" applyAlignment="1">
      <alignment horizontal="center" vertical="center" wrapText="1"/>
    </xf>
    <xf numFmtId="0" fontId="23" fillId="6" borderId="3" xfId="3" applyFont="1" applyFill="1" applyBorder="1" applyAlignment="1">
      <alignment horizontal="center" vertical="center" wrapText="1"/>
    </xf>
    <xf numFmtId="0" fontId="23" fillId="6" borderId="4" xfId="3" applyFont="1" applyFill="1" applyBorder="1" applyAlignment="1">
      <alignment horizontal="center" vertical="center" wrapText="1"/>
    </xf>
    <xf numFmtId="0" fontId="23" fillId="6" borderId="5" xfId="3" applyFont="1" applyFill="1" applyBorder="1" applyAlignment="1">
      <alignment horizontal="center" vertical="center" wrapText="1"/>
    </xf>
    <xf numFmtId="0" fontId="23" fillId="6" borderId="3" xfId="3" applyFont="1" applyFill="1" applyBorder="1" applyAlignment="1">
      <alignment horizontal="left" vertical="center" wrapText="1"/>
    </xf>
    <xf numFmtId="0" fontId="23" fillId="6" borderId="4" xfId="3" applyFont="1" applyFill="1" applyBorder="1" applyAlignment="1">
      <alignment horizontal="left" vertical="center" wrapText="1"/>
    </xf>
    <xf numFmtId="0" fontId="23" fillId="6" borderId="5" xfId="3" applyFont="1" applyFill="1" applyBorder="1" applyAlignment="1">
      <alignment horizontal="left" vertical="center" wrapText="1"/>
    </xf>
    <xf numFmtId="0" fontId="1" fillId="2" borderId="3" xfId="3" applyFont="1" applyFill="1" applyBorder="1" applyAlignment="1">
      <alignment horizontal="left" vertical="center" wrapText="1"/>
    </xf>
    <xf numFmtId="0" fontId="1" fillId="2" borderId="4" xfId="3" applyFont="1" applyFill="1" applyBorder="1" applyAlignment="1">
      <alignment horizontal="left" vertical="center" wrapText="1"/>
    </xf>
    <xf numFmtId="0" fontId="23" fillId="3" borderId="2" xfId="3" applyFont="1" applyFill="1" applyBorder="1" applyAlignment="1">
      <alignment horizontal="center" vertical="center" wrapText="1"/>
    </xf>
    <xf numFmtId="0" fontId="24" fillId="3" borderId="2" xfId="3" applyFont="1" applyFill="1" applyBorder="1" applyAlignment="1">
      <alignment horizontal="center" vertical="center" wrapText="1"/>
    </xf>
    <xf numFmtId="0" fontId="24" fillId="5" borderId="3" xfId="3" applyFont="1" applyFill="1" applyBorder="1" applyAlignment="1">
      <alignment horizontal="left" vertical="center" wrapText="1"/>
    </xf>
    <xf numFmtId="0" fontId="24" fillId="5" borderId="4" xfId="3" applyFont="1" applyFill="1" applyBorder="1" applyAlignment="1">
      <alignment horizontal="left" vertical="center" wrapText="1"/>
    </xf>
    <xf numFmtId="0" fontId="24" fillId="5" borderId="5" xfId="3" applyFont="1" applyFill="1" applyBorder="1" applyAlignment="1">
      <alignment horizontal="left" vertical="center" wrapText="1"/>
    </xf>
    <xf numFmtId="0" fontId="23" fillId="5" borderId="3" xfId="3" applyFont="1" applyFill="1" applyBorder="1" applyAlignment="1">
      <alignment horizontal="left" vertical="center" wrapText="1"/>
    </xf>
    <xf numFmtId="0" fontId="23" fillId="5" borderId="4" xfId="3" applyFont="1" applyFill="1" applyBorder="1" applyAlignment="1">
      <alignment horizontal="left" vertical="center" wrapText="1"/>
    </xf>
    <xf numFmtId="0" fontId="23" fillId="5" borderId="5" xfId="3" applyFont="1" applyFill="1" applyBorder="1" applyAlignment="1">
      <alignment horizontal="left" vertical="center" wrapText="1"/>
    </xf>
    <xf numFmtId="0" fontId="26" fillId="2" borderId="0" xfId="3" applyFont="1" applyFill="1" applyAlignment="1">
      <alignment horizontal="center" vertical="top"/>
    </xf>
    <xf numFmtId="0" fontId="18" fillId="2" borderId="0" xfId="3" applyFont="1" applyFill="1" applyAlignment="1">
      <alignment horizontal="center" vertical="top" wrapText="1"/>
    </xf>
    <xf numFmtId="0" fontId="20" fillId="2" borderId="0" xfId="3" applyFont="1" applyFill="1" applyAlignment="1">
      <alignment horizontal="center"/>
    </xf>
    <xf numFmtId="0" fontId="1" fillId="2" borderId="4" xfId="3" applyFont="1" applyFill="1" applyBorder="1" applyAlignment="1">
      <alignment horizontal="left" vertical="center"/>
    </xf>
    <xf numFmtId="0" fontId="1" fillId="2" borderId="2" xfId="3" applyFont="1" applyFill="1" applyBorder="1" applyAlignment="1">
      <alignment horizontal="center"/>
    </xf>
    <xf numFmtId="0" fontId="1" fillId="0" borderId="6" xfId="3" applyFont="1" applyFill="1" applyBorder="1" applyAlignment="1">
      <alignment horizontal="center" textRotation="90" wrapText="1"/>
    </xf>
    <xf numFmtId="0" fontId="1" fillId="0" borderId="7" xfId="3" applyFont="1" applyFill="1" applyBorder="1" applyAlignment="1">
      <alignment horizontal="center" textRotation="90" wrapText="1"/>
    </xf>
    <xf numFmtId="0" fontId="1" fillId="0" borderId="8" xfId="3" applyFont="1" applyFill="1" applyBorder="1" applyAlignment="1">
      <alignment horizontal="center" textRotation="90" wrapText="1"/>
    </xf>
    <xf numFmtId="0" fontId="1" fillId="0" borderId="7" xfId="0" applyFont="1" applyFill="1" applyBorder="1" applyAlignment="1">
      <alignment horizontal="center" textRotation="90"/>
    </xf>
    <xf numFmtId="0" fontId="1" fillId="0" borderId="8" xfId="0" applyFont="1" applyFill="1" applyBorder="1" applyAlignment="1">
      <alignment horizontal="center" textRotation="90"/>
    </xf>
    <xf numFmtId="0" fontId="1" fillId="0" borderId="4" xfId="3" applyFont="1" applyFill="1" applyBorder="1" applyAlignment="1">
      <alignment horizontal="center" vertical="center" wrapText="1"/>
    </xf>
    <xf numFmtId="0" fontId="1" fillId="0" borderId="5" xfId="3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textRotation="90" wrapText="1"/>
    </xf>
    <xf numFmtId="0" fontId="1" fillId="0" borderId="12" xfId="0" applyFont="1" applyFill="1" applyBorder="1" applyAlignment="1">
      <alignment horizontal="center" textRotation="90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textRotation="90"/>
    </xf>
    <xf numFmtId="0" fontId="1" fillId="2" borderId="7" xfId="0" applyFont="1" applyFill="1" applyBorder="1" applyAlignment="1">
      <alignment horizontal="center" textRotation="90"/>
    </xf>
    <xf numFmtId="0" fontId="1" fillId="2" borderId="8" xfId="0" applyFont="1" applyFill="1" applyBorder="1" applyAlignment="1">
      <alignment horizontal="center" textRotation="90"/>
    </xf>
    <xf numFmtId="0" fontId="1" fillId="2" borderId="12" xfId="0" applyFont="1" applyFill="1" applyBorder="1" applyAlignment="1">
      <alignment horizontal="center" textRotation="90" wrapText="1"/>
    </xf>
    <xf numFmtId="0" fontId="1" fillId="2" borderId="13" xfId="0" applyFont="1" applyFill="1" applyBorder="1" applyAlignment="1">
      <alignment horizontal="center" textRotation="90" wrapText="1"/>
    </xf>
    <xf numFmtId="0" fontId="1" fillId="2" borderId="13" xfId="0" applyFont="1" applyFill="1" applyBorder="1" applyAlignment="1">
      <alignment horizontal="center" textRotation="90"/>
    </xf>
    <xf numFmtId="0" fontId="1" fillId="2" borderId="5" xfId="3" applyFont="1" applyFill="1" applyBorder="1" applyAlignment="1">
      <alignment horizontal="left" vertical="center" wrapText="1"/>
    </xf>
    <xf numFmtId="0" fontId="1" fillId="2" borderId="3" xfId="3" applyFont="1" applyFill="1" applyBorder="1" applyAlignment="1">
      <alignment horizontal="center"/>
    </xf>
    <xf numFmtId="0" fontId="1" fillId="2" borderId="4" xfId="3" applyFont="1" applyFill="1" applyBorder="1" applyAlignment="1">
      <alignment horizontal="center"/>
    </xf>
    <xf numFmtId="0" fontId="1" fillId="2" borderId="5" xfId="3" applyFont="1" applyFill="1" applyBorder="1" applyAlignment="1">
      <alignment horizontal="center"/>
    </xf>
    <xf numFmtId="0" fontId="1" fillId="2" borderId="2" xfId="3" applyFont="1" applyFill="1" applyBorder="1" applyAlignment="1">
      <alignment horizontal="center" vertical="center"/>
    </xf>
    <xf numFmtId="0" fontId="1" fillId="0" borderId="2" xfId="3" applyFont="1" applyFill="1" applyBorder="1" applyAlignment="1">
      <alignment horizontal="center" vertical="center"/>
    </xf>
    <xf numFmtId="0" fontId="1" fillId="2" borderId="9" xfId="3" applyFont="1" applyFill="1" applyBorder="1" applyAlignment="1">
      <alignment horizontal="center" vertical="center"/>
    </xf>
    <xf numFmtId="0" fontId="1" fillId="2" borderId="10" xfId="3" applyFont="1" applyFill="1" applyBorder="1" applyAlignment="1">
      <alignment horizontal="center" vertical="center"/>
    </xf>
    <xf numFmtId="0" fontId="1" fillId="2" borderId="11" xfId="3" applyFont="1" applyFill="1" applyBorder="1" applyAlignment="1">
      <alignment horizontal="center" vertical="center"/>
    </xf>
    <xf numFmtId="0" fontId="1" fillId="0" borderId="12" xfId="3" applyFont="1" applyFill="1" applyBorder="1" applyAlignment="1">
      <alignment horizontal="center" textRotation="90" wrapText="1"/>
    </xf>
    <xf numFmtId="0" fontId="1" fillId="0" borderId="17" xfId="3" applyFont="1" applyFill="1" applyBorder="1" applyAlignment="1">
      <alignment horizontal="center" textRotation="90" wrapText="1"/>
    </xf>
    <xf numFmtId="0" fontId="1" fillId="0" borderId="13" xfId="3" applyFont="1" applyFill="1" applyBorder="1" applyAlignment="1">
      <alignment horizontal="center" textRotation="90" wrapText="1"/>
    </xf>
    <xf numFmtId="0" fontId="1" fillId="0" borderId="14" xfId="3" applyFont="1" applyFill="1" applyBorder="1" applyAlignment="1">
      <alignment horizontal="center" textRotation="90" wrapText="1"/>
    </xf>
    <xf numFmtId="0" fontId="1" fillId="0" borderId="2" xfId="3" applyFont="1" applyFill="1" applyBorder="1" applyAlignment="1">
      <alignment horizontal="center" textRotation="90" wrapText="1"/>
    </xf>
    <xf numFmtId="0" fontId="1" fillId="2" borderId="2" xfId="3" applyFont="1" applyFill="1" applyBorder="1" applyAlignment="1">
      <alignment horizontal="left" vertical="center"/>
    </xf>
    <xf numFmtId="0" fontId="1" fillId="0" borderId="3" xfId="3" quotePrefix="1" applyFont="1" applyFill="1" applyBorder="1" applyAlignment="1">
      <alignment horizontal="center" vertical="center"/>
    </xf>
    <xf numFmtId="0" fontId="1" fillId="0" borderId="5" xfId="3" quotePrefix="1" applyFont="1" applyFill="1" applyBorder="1" applyAlignment="1">
      <alignment horizontal="center" vertical="center"/>
    </xf>
    <xf numFmtId="0" fontId="1" fillId="3" borderId="2" xfId="3" applyFont="1" applyFill="1" applyBorder="1" applyAlignment="1">
      <alignment horizontal="center" vertical="center"/>
    </xf>
    <xf numFmtId="0" fontId="1" fillId="0" borderId="3" xfId="3" applyFont="1" applyFill="1" applyBorder="1" applyAlignment="1">
      <alignment horizontal="center" vertical="center"/>
    </xf>
    <xf numFmtId="0" fontId="1" fillId="0" borderId="5" xfId="3" applyFont="1" applyFill="1" applyBorder="1" applyAlignment="1">
      <alignment horizontal="center" vertical="center"/>
    </xf>
    <xf numFmtId="0" fontId="1" fillId="3" borderId="3" xfId="3" applyFont="1" applyFill="1" applyBorder="1" applyAlignment="1">
      <alignment horizontal="left" vertical="center"/>
    </xf>
    <xf numFmtId="0" fontId="1" fillId="3" borderId="5" xfId="3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textRotation="90"/>
    </xf>
    <xf numFmtId="0" fontId="1" fillId="2" borderId="9" xfId="3" applyFont="1" applyFill="1" applyBorder="1" applyAlignment="1">
      <alignment horizontal="center" textRotation="90" wrapText="1"/>
    </xf>
    <xf numFmtId="0" fontId="1" fillId="2" borderId="3" xfId="0" applyFont="1" applyFill="1" applyBorder="1" applyAlignment="1">
      <alignment horizontal="center" textRotation="90"/>
    </xf>
    <xf numFmtId="0" fontId="1" fillId="2" borderId="9" xfId="0" applyFont="1" applyFill="1" applyBorder="1" applyAlignment="1">
      <alignment horizontal="center" textRotation="90"/>
    </xf>
    <xf numFmtId="0" fontId="1" fillId="2" borderId="7" xfId="0" applyFont="1" applyFill="1" applyBorder="1" applyAlignment="1">
      <alignment horizontal="center" textRotation="90" wrapText="1"/>
    </xf>
    <xf numFmtId="0" fontId="1" fillId="2" borderId="8" xfId="0" applyFont="1" applyFill="1" applyBorder="1" applyAlignment="1">
      <alignment horizontal="center" textRotation="90" wrapText="1"/>
    </xf>
    <xf numFmtId="0" fontId="1" fillId="5" borderId="3" xfId="3" applyFont="1" applyFill="1" applyBorder="1" applyAlignment="1">
      <alignment horizontal="center" vertical="center"/>
    </xf>
    <xf numFmtId="0" fontId="1" fillId="5" borderId="4" xfId="3" applyFont="1" applyFill="1" applyBorder="1" applyAlignment="1">
      <alignment horizontal="center" vertical="center"/>
    </xf>
    <xf numFmtId="0" fontId="1" fillId="5" borderId="5" xfId="3" applyFont="1" applyFill="1" applyBorder="1" applyAlignment="1">
      <alignment horizontal="center" vertical="center"/>
    </xf>
    <xf numFmtId="0" fontId="1" fillId="5" borderId="3" xfId="3" applyFont="1" applyFill="1" applyBorder="1" applyAlignment="1">
      <alignment horizontal="left" vertical="center"/>
    </xf>
    <xf numFmtId="0" fontId="1" fillId="5" borderId="5" xfId="3" applyFont="1" applyFill="1" applyBorder="1" applyAlignment="1">
      <alignment horizontal="left" vertical="center"/>
    </xf>
    <xf numFmtId="0" fontId="1" fillId="6" borderId="2" xfId="3" applyFont="1" applyFill="1" applyBorder="1" applyAlignment="1">
      <alignment horizontal="center" vertical="center" wrapText="1"/>
    </xf>
    <xf numFmtId="0" fontId="1" fillId="6" borderId="3" xfId="3" applyFont="1" applyFill="1" applyBorder="1" applyAlignment="1">
      <alignment horizontal="center" vertical="center"/>
    </xf>
    <xf numFmtId="0" fontId="1" fillId="6" borderId="5" xfId="3" applyFont="1" applyFill="1" applyBorder="1" applyAlignment="1">
      <alignment horizontal="center" vertical="center"/>
    </xf>
    <xf numFmtId="0" fontId="1" fillId="6" borderId="3" xfId="3" applyFont="1" applyFill="1" applyBorder="1" applyAlignment="1">
      <alignment horizontal="left" vertical="center"/>
    </xf>
    <xf numFmtId="0" fontId="1" fillId="6" borderId="5" xfId="3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8" borderId="2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1" fillId="2" borderId="3" xfId="3" applyFont="1" applyFill="1" applyBorder="1" applyAlignment="1">
      <alignment horizontal="center" vertical="center"/>
    </xf>
    <xf numFmtId="0" fontId="1" fillId="2" borderId="5" xfId="3" applyFont="1" applyFill="1" applyBorder="1" applyAlignment="1">
      <alignment horizontal="center" vertical="center"/>
    </xf>
    <xf numFmtId="0" fontId="1" fillId="5" borderId="2" xfId="3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/>
    </xf>
    <xf numFmtId="0" fontId="1" fillId="6" borderId="3" xfId="3" applyFont="1" applyFill="1" applyBorder="1" applyAlignment="1">
      <alignment horizontal="left" vertical="center" wrapText="1"/>
    </xf>
    <xf numFmtId="0" fontId="1" fillId="6" borderId="5" xfId="3" applyFont="1" applyFill="1" applyBorder="1" applyAlignment="1">
      <alignment horizontal="left" vertical="center" wrapText="1"/>
    </xf>
    <xf numFmtId="0" fontId="1" fillId="2" borderId="2" xfId="3" applyFont="1" applyFill="1" applyBorder="1" applyAlignment="1">
      <alignment horizontal="left" vertical="top" wrapText="1"/>
    </xf>
    <xf numFmtId="0" fontId="1" fillId="2" borderId="2" xfId="3" applyFont="1" applyFill="1" applyBorder="1" applyAlignment="1">
      <alignment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1" fillId="0" borderId="2" xfId="3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0" borderId="2" xfId="3" applyFont="1" applyBorder="1" applyAlignment="1">
      <alignment horizontal="center" vertical="center"/>
    </xf>
    <xf numFmtId="0" fontId="1" fillId="6" borderId="2" xfId="3" applyFont="1" applyFill="1" applyBorder="1" applyAlignment="1">
      <alignment horizontal="left" vertical="center" wrapText="1"/>
    </xf>
    <xf numFmtId="0" fontId="18" fillId="2" borderId="0" xfId="7" applyFont="1" applyFill="1" applyAlignment="1">
      <alignment horizontal="right" vertical="top"/>
    </xf>
    <xf numFmtId="0" fontId="18" fillId="2" borderId="0" xfId="7" applyFont="1" applyFill="1" applyAlignment="1">
      <alignment horizontal="right" vertical="top" wrapText="1"/>
    </xf>
    <xf numFmtId="0" fontId="20" fillId="2" borderId="0" xfId="7" applyFont="1" applyFill="1" applyBorder="1" applyAlignment="1">
      <alignment horizontal="center" vertical="center"/>
    </xf>
    <xf numFmtId="0" fontId="20" fillId="2" borderId="0" xfId="7" applyFont="1" applyFill="1" applyBorder="1" applyAlignment="1">
      <alignment horizontal="center" vertical="center" wrapText="1"/>
    </xf>
    <xf numFmtId="0" fontId="1" fillId="2" borderId="3" xfId="8" applyFont="1" applyFill="1" applyBorder="1" applyAlignment="1">
      <alignment horizontal="left" vertical="center" wrapText="1"/>
    </xf>
    <xf numFmtId="0" fontId="1" fillId="2" borderId="5" xfId="8" applyFont="1" applyFill="1" applyBorder="1" applyAlignment="1">
      <alignment horizontal="left" vertical="center" wrapText="1"/>
    </xf>
    <xf numFmtId="0" fontId="1" fillId="2" borderId="9" xfId="7" applyFont="1" applyFill="1" applyBorder="1" applyAlignment="1">
      <alignment horizontal="center" textRotation="90"/>
    </xf>
    <xf numFmtId="0" fontId="1" fillId="2" borderId="11" xfId="7" applyFont="1" applyFill="1" applyBorder="1" applyAlignment="1">
      <alignment horizontal="center" textRotation="90"/>
    </xf>
    <xf numFmtId="0" fontId="1" fillId="2" borderId="12" xfId="7" applyFont="1" applyFill="1" applyBorder="1" applyAlignment="1">
      <alignment horizontal="center" textRotation="90"/>
    </xf>
    <xf numFmtId="0" fontId="1" fillId="2" borderId="0" xfId="7" applyFont="1" applyFill="1" applyBorder="1" applyAlignment="1">
      <alignment horizontal="center" textRotation="90"/>
    </xf>
    <xf numFmtId="0" fontId="1" fillId="2" borderId="13" xfId="7" applyFont="1" applyFill="1" applyBorder="1" applyAlignment="1">
      <alignment horizontal="center" textRotation="90"/>
    </xf>
    <xf numFmtId="0" fontId="1" fillId="2" borderId="1" xfId="7" applyFont="1" applyFill="1" applyBorder="1" applyAlignment="1">
      <alignment horizontal="center" textRotation="90"/>
    </xf>
    <xf numFmtId="0" fontId="1" fillId="2" borderId="2" xfId="7" applyFont="1" applyFill="1" applyBorder="1" applyAlignment="1">
      <alignment horizontal="center" vertical="center" wrapText="1"/>
    </xf>
    <xf numFmtId="0" fontId="1" fillId="2" borderId="3" xfId="7" applyFont="1" applyFill="1" applyBorder="1" applyAlignment="1">
      <alignment horizontal="center" vertical="center" wrapText="1"/>
    </xf>
    <xf numFmtId="0" fontId="1" fillId="2" borderId="9" xfId="7" applyFont="1" applyFill="1" applyBorder="1" applyAlignment="1">
      <alignment horizontal="center" textRotation="90" wrapText="1"/>
    </xf>
    <xf numFmtId="0" fontId="1" fillId="2" borderId="12" xfId="7" applyFont="1" applyFill="1" applyBorder="1" applyAlignment="1">
      <alignment horizontal="center" textRotation="90" wrapText="1"/>
    </xf>
    <xf numFmtId="0" fontId="1" fillId="2" borderId="13" xfId="7" applyFont="1" applyFill="1" applyBorder="1" applyAlignment="1">
      <alignment horizontal="center" textRotation="90" wrapText="1"/>
    </xf>
    <xf numFmtId="0" fontId="1" fillId="2" borderId="10" xfId="7" applyFont="1" applyFill="1" applyBorder="1" applyAlignment="1">
      <alignment horizontal="center" textRotation="90" wrapText="1"/>
    </xf>
    <xf numFmtId="0" fontId="1" fillId="2" borderId="0" xfId="7" applyFont="1" applyFill="1" applyBorder="1" applyAlignment="1">
      <alignment horizontal="center" textRotation="90" wrapText="1"/>
    </xf>
    <xf numFmtId="0" fontId="1" fillId="2" borderId="1" xfId="7" applyFont="1" applyFill="1" applyBorder="1" applyAlignment="1">
      <alignment horizontal="center" textRotation="90" wrapText="1"/>
    </xf>
    <xf numFmtId="0" fontId="1" fillId="2" borderId="4" xfId="7" applyFont="1" applyFill="1" applyBorder="1" applyAlignment="1">
      <alignment horizontal="center" vertical="center"/>
    </xf>
    <xf numFmtId="0" fontId="1" fillId="2" borderId="5" xfId="7" applyFont="1" applyFill="1" applyBorder="1" applyAlignment="1">
      <alignment horizontal="center" vertical="center"/>
    </xf>
    <xf numFmtId="0" fontId="1" fillId="0" borderId="2" xfId="7" applyFont="1" applyFill="1" applyBorder="1" applyAlignment="1">
      <alignment horizontal="center" vertical="center" wrapText="1"/>
    </xf>
    <xf numFmtId="0" fontId="1" fillId="2" borderId="9" xfId="7" applyFont="1" applyFill="1" applyBorder="1" applyAlignment="1">
      <alignment horizontal="center" vertical="center" wrapText="1"/>
    </xf>
    <xf numFmtId="0" fontId="1" fillId="2" borderId="12" xfId="7" applyFont="1" applyFill="1" applyBorder="1" applyAlignment="1">
      <alignment horizontal="center" vertical="center" wrapText="1"/>
    </xf>
    <xf numFmtId="0" fontId="1" fillId="2" borderId="13" xfId="7" applyFont="1" applyFill="1" applyBorder="1" applyAlignment="1">
      <alignment horizontal="center" vertical="center" wrapText="1"/>
    </xf>
    <xf numFmtId="0" fontId="1" fillId="2" borderId="4" xfId="7" applyFont="1" applyFill="1" applyBorder="1" applyAlignment="1">
      <alignment horizontal="center" vertical="center" wrapText="1"/>
    </xf>
    <xf numFmtId="0" fontId="1" fillId="2" borderId="5" xfId="7" applyFont="1" applyFill="1" applyBorder="1" applyAlignment="1">
      <alignment horizontal="center" vertical="center" wrapText="1"/>
    </xf>
    <xf numFmtId="0" fontId="24" fillId="3" borderId="2" xfId="7" applyFont="1" applyFill="1" applyBorder="1" applyAlignment="1">
      <alignment horizontal="center" vertical="center"/>
    </xf>
    <xf numFmtId="0" fontId="23" fillId="3" borderId="3" xfId="7" applyFont="1" applyFill="1" applyBorder="1" applyAlignment="1">
      <alignment horizontal="center" vertical="center"/>
    </xf>
    <xf numFmtId="0" fontId="23" fillId="3" borderId="5" xfId="7" applyFont="1" applyFill="1" applyBorder="1" applyAlignment="1">
      <alignment horizontal="center" vertical="center"/>
    </xf>
    <xf numFmtId="0" fontId="1" fillId="2" borderId="2" xfId="7" applyFont="1" applyFill="1" applyBorder="1" applyAlignment="1">
      <alignment horizontal="center" vertical="center"/>
    </xf>
    <xf numFmtId="0" fontId="1" fillId="2" borderId="6" xfId="7" applyFont="1" applyFill="1" applyBorder="1" applyAlignment="1">
      <alignment horizontal="center" textRotation="90"/>
    </xf>
    <xf numFmtId="0" fontId="1" fillId="2" borderId="8" xfId="7" applyFont="1" applyFill="1" applyBorder="1" applyAlignment="1">
      <alignment horizontal="center" textRotation="90"/>
    </xf>
    <xf numFmtId="0" fontId="6" fillId="2" borderId="2" xfId="7" applyFont="1" applyFill="1" applyBorder="1" applyAlignment="1">
      <alignment horizontal="center" textRotation="90"/>
    </xf>
    <xf numFmtId="0" fontId="1" fillId="2" borderId="3" xfId="7" quotePrefix="1" applyFont="1" applyFill="1" applyBorder="1" applyAlignment="1">
      <alignment horizontal="center" vertical="center"/>
    </xf>
    <xf numFmtId="0" fontId="1" fillId="2" borderId="5" xfId="7" quotePrefix="1" applyFont="1" applyFill="1" applyBorder="1" applyAlignment="1">
      <alignment horizontal="center" vertical="center"/>
    </xf>
    <xf numFmtId="0" fontId="6" fillId="2" borderId="12" xfId="7" applyFont="1" applyFill="1" applyBorder="1" applyAlignment="1">
      <alignment horizontal="center" textRotation="90" wrapText="1"/>
    </xf>
    <xf numFmtId="0" fontId="6" fillId="2" borderId="7" xfId="7" applyFont="1" applyFill="1" applyBorder="1" applyAlignment="1">
      <alignment horizontal="center" textRotation="90" wrapText="1"/>
    </xf>
    <xf numFmtId="0" fontId="6" fillId="2" borderId="8" xfId="7" applyFont="1" applyFill="1" applyBorder="1" applyAlignment="1">
      <alignment horizontal="center" textRotation="90" wrapText="1"/>
    </xf>
    <xf numFmtId="0" fontId="1" fillId="2" borderId="8" xfId="7" applyFont="1" applyFill="1" applyBorder="1" applyAlignment="1">
      <alignment horizontal="center" textRotation="90" wrapText="1"/>
    </xf>
    <xf numFmtId="0" fontId="1" fillId="2" borderId="2" xfId="7" applyFont="1" applyFill="1" applyBorder="1" applyAlignment="1">
      <alignment horizontal="center" textRotation="90"/>
    </xf>
    <xf numFmtId="0" fontId="1" fillId="2" borderId="3" xfId="7" applyFont="1" applyFill="1" applyBorder="1" applyAlignment="1">
      <alignment horizontal="center" textRotation="90"/>
    </xf>
    <xf numFmtId="0" fontId="1" fillId="2" borderId="7" xfId="7" applyFont="1" applyFill="1" applyBorder="1" applyAlignment="1">
      <alignment horizontal="center" textRotation="90"/>
    </xf>
    <xf numFmtId="0" fontId="1" fillId="2" borderId="6" xfId="7" applyFont="1" applyFill="1" applyBorder="1" applyAlignment="1">
      <alignment horizontal="center" vertical="center" wrapText="1"/>
    </xf>
    <xf numFmtId="0" fontId="1" fillId="2" borderId="7" xfId="7" applyFont="1" applyFill="1" applyBorder="1" applyAlignment="1">
      <alignment horizontal="center" vertical="center" wrapText="1"/>
    </xf>
    <xf numFmtId="0" fontId="1" fillId="2" borderId="8" xfId="7" applyFont="1" applyFill="1" applyBorder="1" applyAlignment="1">
      <alignment horizontal="center" vertical="center" wrapText="1"/>
    </xf>
    <xf numFmtId="0" fontId="24" fillId="2" borderId="10" xfId="7" applyFont="1" applyFill="1" applyBorder="1" applyAlignment="1">
      <alignment horizontal="left" vertical="center"/>
    </xf>
    <xf numFmtId="0" fontId="1" fillId="2" borderId="8" xfId="8" quotePrefix="1" applyFont="1" applyFill="1" applyBorder="1" applyAlignment="1">
      <alignment horizontal="center" vertical="center"/>
    </xf>
    <xf numFmtId="0" fontId="1" fillId="2" borderId="8" xfId="8" quotePrefix="1" applyFont="1" applyFill="1" applyBorder="1" applyAlignment="1">
      <alignment horizontal="center" vertical="center" wrapText="1"/>
    </xf>
    <xf numFmtId="0" fontId="1" fillId="2" borderId="8" xfId="8" applyFont="1" applyFill="1" applyBorder="1" applyAlignment="1">
      <alignment horizontal="center" vertical="center"/>
    </xf>
    <xf numFmtId="0" fontId="1" fillId="2" borderId="13" xfId="8" applyFont="1" applyFill="1" applyBorder="1" applyAlignment="1">
      <alignment horizontal="center" textRotation="90"/>
    </xf>
    <xf numFmtId="0" fontId="1" fillId="2" borderId="2" xfId="8" applyFont="1" applyFill="1" applyBorder="1" applyAlignment="1">
      <alignment horizontal="center" textRotation="90"/>
    </xf>
    <xf numFmtId="0" fontId="1" fillId="2" borderId="2" xfId="8" applyFont="1" applyFill="1" applyBorder="1" applyAlignment="1">
      <alignment horizontal="center" vertical="center"/>
    </xf>
    <xf numFmtId="0" fontId="18" fillId="2" borderId="0" xfId="9" applyFont="1" applyFill="1" applyAlignment="1">
      <alignment horizontal="right" vertical="top"/>
    </xf>
    <xf numFmtId="0" fontId="20" fillId="2" borderId="0" xfId="9" applyFont="1" applyFill="1" applyBorder="1" applyAlignment="1">
      <alignment horizontal="center" vertical="center"/>
    </xf>
    <xf numFmtId="0" fontId="20" fillId="2" borderId="0" xfId="9" applyFont="1" applyFill="1" applyBorder="1" applyAlignment="1">
      <alignment horizontal="center" vertical="center" wrapText="1"/>
    </xf>
    <xf numFmtId="0" fontId="1" fillId="2" borderId="3" xfId="8" applyFont="1" applyFill="1" applyBorder="1" applyAlignment="1">
      <alignment horizontal="left" vertical="center"/>
    </xf>
    <xf numFmtId="0" fontId="1" fillId="2" borderId="4" xfId="8" applyFont="1" applyFill="1" applyBorder="1" applyAlignment="1">
      <alignment horizontal="left" vertical="center"/>
    </xf>
    <xf numFmtId="0" fontId="1" fillId="2" borderId="5" xfId="8" applyFont="1" applyFill="1" applyBorder="1" applyAlignment="1">
      <alignment horizontal="left" vertical="center"/>
    </xf>
    <xf numFmtId="0" fontId="1" fillId="2" borderId="4" xfId="8" applyFont="1" applyFill="1" applyBorder="1" applyAlignment="1">
      <alignment horizontal="left" vertical="center" wrapText="1"/>
    </xf>
    <xf numFmtId="0" fontId="23" fillId="2" borderId="3" xfId="8" applyFont="1" applyFill="1" applyBorder="1" applyAlignment="1">
      <alignment horizontal="left" vertical="center"/>
    </xf>
    <xf numFmtId="0" fontId="23" fillId="2" borderId="4" xfId="8" applyFont="1" applyFill="1" applyBorder="1" applyAlignment="1">
      <alignment horizontal="left" vertical="center"/>
    </xf>
    <xf numFmtId="0" fontId="23" fillId="2" borderId="5" xfId="8" applyFont="1" applyFill="1" applyBorder="1" applyAlignment="1">
      <alignment horizontal="left" vertical="center"/>
    </xf>
    <xf numFmtId="0" fontId="23" fillId="3" borderId="2" xfId="9" applyFont="1" applyFill="1" applyBorder="1" applyAlignment="1">
      <alignment horizontal="center" vertical="center"/>
    </xf>
    <xf numFmtId="0" fontId="23" fillId="3" borderId="3" xfId="8" applyFont="1" applyFill="1" applyBorder="1" applyAlignment="1">
      <alignment horizontal="left" vertical="center"/>
    </xf>
    <xf numFmtId="0" fontId="23" fillId="3" borderId="4" xfId="8" applyFont="1" applyFill="1" applyBorder="1" applyAlignment="1">
      <alignment horizontal="left" vertical="center"/>
    </xf>
    <xf numFmtId="0" fontId="23" fillId="3" borderId="5" xfId="8" applyFont="1" applyFill="1" applyBorder="1" applyAlignment="1">
      <alignment horizontal="left" vertical="center"/>
    </xf>
    <xf numFmtId="0" fontId="1" fillId="2" borderId="3" xfId="9" applyFont="1" applyFill="1" applyBorder="1" applyAlignment="1">
      <alignment horizontal="center" vertical="center" wrapText="1"/>
    </xf>
    <xf numFmtId="0" fontId="1" fillId="2" borderId="4" xfId="9" applyFont="1" applyFill="1" applyBorder="1" applyAlignment="1">
      <alignment horizontal="center" vertical="center" wrapText="1"/>
    </xf>
    <xf numFmtId="0" fontId="1" fillId="2" borderId="2" xfId="9" quotePrefix="1" applyFont="1" applyFill="1" applyBorder="1" applyAlignment="1">
      <alignment horizontal="center" vertical="center"/>
    </xf>
    <xf numFmtId="0" fontId="1" fillId="2" borderId="8" xfId="8" applyFont="1" applyFill="1" applyBorder="1" applyAlignment="1">
      <alignment horizontal="center" textRotation="90"/>
    </xf>
    <xf numFmtId="0" fontId="1" fillId="2" borderId="9" xfId="9" applyFont="1" applyFill="1" applyBorder="1" applyAlignment="1">
      <alignment horizontal="center" vertical="center" wrapText="1"/>
    </xf>
    <xf numFmtId="0" fontId="1" fillId="2" borderId="10" xfId="9" applyFont="1" applyFill="1" applyBorder="1" applyAlignment="1">
      <alignment horizontal="center" vertical="center" wrapText="1"/>
    </xf>
    <xf numFmtId="0" fontId="1" fillId="2" borderId="12" xfId="9" applyFont="1" applyFill="1" applyBorder="1" applyAlignment="1">
      <alignment horizontal="center" vertical="center" wrapText="1"/>
    </xf>
    <xf numFmtId="0" fontId="1" fillId="2" borderId="0" xfId="9" applyFont="1" applyFill="1" applyBorder="1" applyAlignment="1">
      <alignment horizontal="center" vertical="center" wrapText="1"/>
    </xf>
    <xf numFmtId="0" fontId="1" fillId="2" borderId="13" xfId="9" applyFont="1" applyFill="1" applyBorder="1" applyAlignment="1">
      <alignment horizontal="center" vertical="center" wrapText="1"/>
    </xf>
    <xf numFmtId="0" fontId="1" fillId="2" borderId="1" xfId="9" applyFont="1" applyFill="1" applyBorder="1" applyAlignment="1">
      <alignment horizontal="center" vertical="center" wrapText="1"/>
    </xf>
    <xf numFmtId="0" fontId="1" fillId="2" borderId="6" xfId="9" applyFont="1" applyFill="1" applyBorder="1" applyAlignment="1">
      <alignment horizontal="center" vertical="center" wrapText="1"/>
    </xf>
    <xf numFmtId="0" fontId="1" fillId="2" borderId="7" xfId="9" applyFont="1" applyFill="1" applyBorder="1" applyAlignment="1">
      <alignment horizontal="center" vertical="center" wrapText="1"/>
    </xf>
    <xf numFmtId="0" fontId="1" fillId="2" borderId="8" xfId="9" applyFont="1" applyFill="1" applyBorder="1" applyAlignment="1">
      <alignment horizontal="center" vertical="center" wrapText="1"/>
    </xf>
    <xf numFmtId="0" fontId="1" fillId="2" borderId="9" xfId="8" applyFont="1" applyFill="1" applyBorder="1" applyAlignment="1">
      <alignment horizontal="center" textRotation="90" wrapText="1"/>
    </xf>
    <xf numFmtId="0" fontId="1" fillId="2" borderId="10" xfId="8" applyFont="1" applyFill="1" applyBorder="1" applyAlignment="1">
      <alignment horizontal="center" textRotation="90" wrapText="1"/>
    </xf>
    <xf numFmtId="0" fontId="1" fillId="2" borderId="12" xfId="8" applyFont="1" applyFill="1" applyBorder="1" applyAlignment="1">
      <alignment horizontal="center" textRotation="90" wrapText="1"/>
    </xf>
    <xf numFmtId="0" fontId="1" fillId="2" borderId="0" xfId="8" applyFont="1" applyFill="1" applyBorder="1" applyAlignment="1">
      <alignment horizontal="center" textRotation="90" wrapText="1"/>
    </xf>
    <xf numFmtId="0" fontId="1" fillId="2" borderId="13" xfId="8" applyFont="1" applyFill="1" applyBorder="1" applyAlignment="1">
      <alignment horizontal="center" textRotation="90" wrapText="1"/>
    </xf>
    <xf numFmtId="0" fontId="1" fillId="2" borderId="1" xfId="8" applyFont="1" applyFill="1" applyBorder="1" applyAlignment="1">
      <alignment horizontal="center" textRotation="90" wrapText="1"/>
    </xf>
    <xf numFmtId="0" fontId="1" fillId="2" borderId="4" xfId="8" quotePrefix="1" applyFont="1" applyFill="1" applyBorder="1" applyAlignment="1">
      <alignment horizontal="center" vertical="center"/>
    </xf>
    <xf numFmtId="0" fontId="1" fillId="2" borderId="5" xfId="8" quotePrefix="1" applyFont="1" applyFill="1" applyBorder="1" applyAlignment="1">
      <alignment horizontal="center" vertical="center"/>
    </xf>
    <xf numFmtId="0" fontId="1" fillId="2" borderId="8" xfId="8" applyFont="1" applyFill="1" applyBorder="1" applyAlignment="1">
      <alignment horizontal="center" textRotation="90" wrapText="1"/>
    </xf>
    <xf numFmtId="0" fontId="1" fillId="2" borderId="2" xfId="8" applyFont="1" applyFill="1" applyBorder="1" applyAlignment="1">
      <alignment horizontal="center" textRotation="90" wrapText="1"/>
    </xf>
    <xf numFmtId="0" fontId="1" fillId="2" borderId="3" xfId="8" applyFont="1" applyFill="1" applyBorder="1" applyAlignment="1">
      <alignment horizontal="left" vertical="center" indent="1"/>
    </xf>
    <xf numFmtId="0" fontId="1" fillId="2" borderId="4" xfId="8" applyFont="1" applyFill="1" applyBorder="1" applyAlignment="1">
      <alignment horizontal="left" vertical="center" indent="1"/>
    </xf>
    <xf numFmtId="0" fontId="1" fillId="2" borderId="5" xfId="8" applyFont="1" applyFill="1" applyBorder="1" applyAlignment="1">
      <alignment horizontal="left" vertical="center" indent="1"/>
    </xf>
    <xf numFmtId="0" fontId="1" fillId="2" borderId="3" xfId="9" applyFont="1" applyFill="1" applyBorder="1" applyAlignment="1">
      <alignment horizontal="left" vertical="center"/>
    </xf>
    <xf numFmtId="0" fontId="1" fillId="2" borderId="4" xfId="9" applyFont="1" applyFill="1" applyBorder="1" applyAlignment="1">
      <alignment horizontal="left" vertical="center"/>
    </xf>
    <xf numFmtId="0" fontId="1" fillId="2" borderId="5" xfId="9" applyFont="1" applyFill="1" applyBorder="1" applyAlignment="1">
      <alignment horizontal="left" vertical="center"/>
    </xf>
    <xf numFmtId="0" fontId="23" fillId="6" borderId="3" xfId="4" applyFont="1" applyFill="1" applyBorder="1" applyAlignment="1">
      <alignment horizontal="left" vertical="center" wrapText="1"/>
    </xf>
    <xf numFmtId="0" fontId="23" fillId="6" borderId="5" xfId="4" applyFont="1" applyFill="1" applyBorder="1" applyAlignment="1">
      <alignment horizontal="left" vertical="center" wrapText="1"/>
    </xf>
    <xf numFmtId="0" fontId="23" fillId="6" borderId="3" xfId="4" quotePrefix="1" applyFont="1" applyFill="1" applyBorder="1" applyAlignment="1">
      <alignment horizontal="center" vertical="center"/>
    </xf>
    <xf numFmtId="0" fontId="23" fillId="6" borderId="5" xfId="4" quotePrefix="1" applyFont="1" applyFill="1" applyBorder="1" applyAlignment="1">
      <alignment horizontal="center" vertical="center"/>
    </xf>
    <xf numFmtId="0" fontId="1" fillId="2" borderId="0" xfId="4" applyFont="1" applyFill="1" applyAlignment="1">
      <alignment horizontal="justify"/>
    </xf>
    <xf numFmtId="0" fontId="20" fillId="2" borderId="0" xfId="4" applyFont="1" applyFill="1" applyAlignment="1">
      <alignment horizontal="center" vertical="center"/>
    </xf>
    <xf numFmtId="0" fontId="1" fillId="2" borderId="12" xfId="4" applyFont="1" applyFill="1" applyBorder="1" applyAlignment="1">
      <alignment horizontal="center" vertical="center" wrapText="1"/>
    </xf>
    <xf numFmtId="0" fontId="1" fillId="2" borderId="0" xfId="4" applyFont="1" applyFill="1" applyBorder="1" applyAlignment="1">
      <alignment horizontal="center" vertical="center" wrapText="1"/>
    </xf>
    <xf numFmtId="0" fontId="1" fillId="2" borderId="13" xfId="4" applyFont="1" applyFill="1" applyBorder="1" applyAlignment="1">
      <alignment horizontal="center" vertical="center" wrapText="1"/>
    </xf>
    <xf numFmtId="0" fontId="1" fillId="2" borderId="1" xfId="4" applyFont="1" applyFill="1" applyBorder="1" applyAlignment="1">
      <alignment horizontal="center" vertical="center" wrapText="1"/>
    </xf>
    <xf numFmtId="0" fontId="23" fillId="3" borderId="3" xfId="4" quotePrefix="1" applyFont="1" applyFill="1" applyBorder="1" applyAlignment="1">
      <alignment horizontal="center" vertical="center"/>
    </xf>
    <xf numFmtId="0" fontId="23" fillId="3" borderId="5" xfId="4" quotePrefix="1" applyFont="1" applyFill="1" applyBorder="1" applyAlignment="1">
      <alignment horizontal="center" vertical="center"/>
    </xf>
    <xf numFmtId="0" fontId="23" fillId="12" borderId="3" xfId="4" quotePrefix="1" applyFont="1" applyFill="1" applyBorder="1" applyAlignment="1">
      <alignment horizontal="center" vertical="center"/>
    </xf>
    <xf numFmtId="0" fontId="23" fillId="12" borderId="5" xfId="4" quotePrefix="1" applyFont="1" applyFill="1" applyBorder="1" applyAlignment="1">
      <alignment horizontal="center" vertical="center"/>
    </xf>
    <xf numFmtId="0" fontId="1" fillId="2" borderId="10" xfId="4" applyFont="1" applyFill="1" applyBorder="1" applyAlignment="1">
      <alignment horizontal="center" textRotation="90" wrapText="1"/>
    </xf>
    <xf numFmtId="0" fontId="1" fillId="2" borderId="1" xfId="4" applyFont="1" applyFill="1" applyBorder="1" applyAlignment="1">
      <alignment horizontal="center" textRotation="90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2" borderId="6" xfId="0" applyFont="1" applyFill="1" applyBorder="1" applyAlignment="1">
      <alignment horizontal="center" textRotation="90"/>
    </xf>
    <xf numFmtId="0" fontId="1" fillId="0" borderId="13" xfId="0" applyFont="1" applyFill="1" applyBorder="1" applyAlignment="1">
      <alignment horizontal="center" textRotation="90" wrapText="1"/>
    </xf>
    <xf numFmtId="0" fontId="0" fillId="0" borderId="11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textRotation="90"/>
    </xf>
    <xf numFmtId="0" fontId="23" fillId="2" borderId="12" xfId="0" applyFont="1" applyFill="1" applyBorder="1" applyAlignment="1">
      <alignment horizontal="center" textRotation="90"/>
    </xf>
    <xf numFmtId="0" fontId="23" fillId="2" borderId="13" xfId="0" applyFont="1" applyFill="1" applyBorder="1" applyAlignment="1">
      <alignment horizontal="center" textRotation="90"/>
    </xf>
    <xf numFmtId="0" fontId="18" fillId="2" borderId="0" xfId="0" applyFont="1" applyFill="1" applyAlignment="1">
      <alignment horizontal="right" vertical="top" wrapText="1"/>
    </xf>
    <xf numFmtId="0" fontId="1" fillId="2" borderId="0" xfId="3" applyFont="1" applyFill="1" applyBorder="1" applyAlignment="1">
      <alignment horizontal="center" vertical="top" wrapText="1"/>
    </xf>
    <xf numFmtId="0" fontId="20" fillId="2" borderId="0" xfId="0" applyFont="1" applyFill="1" applyAlignment="1">
      <alignment horizontal="center"/>
    </xf>
    <xf numFmtId="0" fontId="1" fillId="0" borderId="6" xfId="0" applyFont="1" applyFill="1" applyBorder="1" applyAlignment="1">
      <alignment horizontal="center" textRotation="90"/>
    </xf>
    <xf numFmtId="0" fontId="16" fillId="2" borderId="2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" fillId="2" borderId="9" xfId="0" applyFont="1" applyFill="1" applyBorder="1" applyAlignment="1">
      <alignment horizontal="center" textRotation="90" wrapText="1"/>
    </xf>
    <xf numFmtId="0" fontId="1" fillId="2" borderId="2" xfId="0" applyFont="1" applyFill="1" applyBorder="1" applyAlignment="1">
      <alignment horizontal="center" textRotation="90" wrapText="1"/>
    </xf>
    <xf numFmtId="0" fontId="1" fillId="2" borderId="6" xfId="0" applyFont="1" applyFill="1" applyBorder="1" applyAlignment="1">
      <alignment horizontal="center" textRotation="90" wrapText="1"/>
    </xf>
    <xf numFmtId="0" fontId="17" fillId="10" borderId="2" xfId="3" applyFont="1" applyFill="1" applyBorder="1" applyAlignment="1">
      <alignment horizontal="left" vertical="center"/>
    </xf>
    <xf numFmtId="0" fontId="17" fillId="11" borderId="2" xfId="3" applyFont="1" applyFill="1" applyBorder="1" applyAlignment="1">
      <alignment horizontal="center" vertical="center"/>
    </xf>
    <xf numFmtId="0" fontId="17" fillId="11" borderId="3" xfId="3" applyFont="1" applyFill="1" applyBorder="1" applyAlignment="1">
      <alignment horizontal="left" vertical="center"/>
    </xf>
    <xf numFmtId="0" fontId="17" fillId="11" borderId="5" xfId="3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7" fillId="10" borderId="2" xfId="3" applyFont="1" applyFill="1" applyBorder="1" applyAlignment="1">
      <alignment horizontal="center" vertical="center"/>
    </xf>
    <xf numFmtId="0" fontId="17" fillId="6" borderId="3" xfId="3" applyFont="1" applyFill="1" applyBorder="1" applyAlignment="1">
      <alignment horizontal="center" vertical="center"/>
    </xf>
    <xf numFmtId="0" fontId="17" fillId="6" borderId="4" xfId="3" applyFont="1" applyFill="1" applyBorder="1" applyAlignment="1">
      <alignment horizontal="center" vertical="center"/>
    </xf>
    <xf numFmtId="0" fontId="17" fillId="6" borderId="5" xfId="3" applyFont="1" applyFill="1" applyBorder="1" applyAlignment="1">
      <alignment horizontal="center" vertical="center"/>
    </xf>
    <xf numFmtId="0" fontId="17" fillId="6" borderId="3" xfId="3" applyFont="1" applyFill="1" applyBorder="1" applyAlignment="1">
      <alignment horizontal="left" vertical="center"/>
    </xf>
    <xf numFmtId="0" fontId="17" fillId="6" borderId="5" xfId="3" applyFont="1" applyFill="1" applyBorder="1" applyAlignment="1">
      <alignment horizontal="left" vertical="center"/>
    </xf>
    <xf numFmtId="0" fontId="23" fillId="6" borderId="3" xfId="3" applyFont="1" applyFill="1" applyBorder="1" applyAlignment="1">
      <alignment horizontal="center" vertical="center"/>
    </xf>
    <xf numFmtId="0" fontId="23" fillId="6" borderId="4" xfId="3" applyFont="1" applyFill="1" applyBorder="1" applyAlignment="1">
      <alignment horizontal="center" vertical="center"/>
    </xf>
    <xf numFmtId="0" fontId="23" fillId="6" borderId="5" xfId="3" applyFont="1" applyFill="1" applyBorder="1" applyAlignment="1">
      <alignment horizontal="center" vertical="center"/>
    </xf>
    <xf numFmtId="0" fontId="23" fillId="6" borderId="3" xfId="3" applyFont="1" applyFill="1" applyBorder="1" applyAlignment="1">
      <alignment horizontal="left" vertical="center"/>
    </xf>
    <xf numFmtId="0" fontId="23" fillId="6" borderId="5" xfId="3" applyFont="1" applyFill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3" xfId="3" applyFont="1" applyBorder="1" applyAlignment="1">
      <alignment horizontal="left" vertical="center"/>
    </xf>
    <xf numFmtId="0" fontId="1" fillId="0" borderId="5" xfId="3" applyFont="1" applyBorder="1" applyAlignment="1">
      <alignment horizontal="left" vertical="center"/>
    </xf>
    <xf numFmtId="0" fontId="1" fillId="2" borderId="3" xfId="3" applyFont="1" applyFill="1" applyBorder="1" applyAlignment="1">
      <alignment horizontal="left"/>
    </xf>
    <xf numFmtId="0" fontId="1" fillId="2" borderId="5" xfId="3" applyFont="1" applyFill="1" applyBorder="1" applyAlignment="1">
      <alignment horizontal="left"/>
    </xf>
    <xf numFmtId="0" fontId="1" fillId="0" borderId="3" xfId="3" applyFont="1" applyBorder="1" applyAlignment="1">
      <alignment horizontal="center" vertical="center"/>
    </xf>
    <xf numFmtId="0" fontId="1" fillId="0" borderId="5" xfId="3" applyFont="1" applyBorder="1" applyAlignment="1">
      <alignment horizontal="center" vertical="center"/>
    </xf>
    <xf numFmtId="0" fontId="1" fillId="2" borderId="18" xfId="3" applyFont="1" applyFill="1" applyBorder="1" applyAlignment="1">
      <alignment horizontal="center" vertical="center"/>
    </xf>
    <xf numFmtId="0" fontId="1" fillId="2" borderId="19" xfId="3" applyFont="1" applyFill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21" xfId="0" applyFont="1" applyBorder="1"/>
    <xf numFmtId="0" fontId="1" fillId="8" borderId="20" xfId="0" applyFont="1" applyFill="1" applyBorder="1" applyAlignment="1">
      <alignment vertical="center" wrapText="1"/>
    </xf>
    <xf numFmtId="0" fontId="1" fillId="0" borderId="22" xfId="0" applyFont="1" applyBorder="1" applyAlignment="1">
      <alignment wrapText="1"/>
    </xf>
    <xf numFmtId="0" fontId="1" fillId="0" borderId="21" xfId="0" applyFont="1" applyBorder="1" applyAlignment="1">
      <alignment wrapText="1"/>
    </xf>
    <xf numFmtId="0" fontId="1" fillId="0" borderId="20" xfId="0" applyFont="1" applyBorder="1" applyAlignment="1">
      <alignment vertical="center" wrapText="1"/>
    </xf>
    <xf numFmtId="0" fontId="23" fillId="6" borderId="23" xfId="3" applyFont="1" applyFill="1" applyBorder="1" applyAlignment="1">
      <alignment horizontal="left" vertical="center" wrapText="1"/>
    </xf>
    <xf numFmtId="0" fontId="23" fillId="6" borderId="24" xfId="3" applyFont="1" applyFill="1" applyBorder="1" applyAlignment="1">
      <alignment horizontal="left" vertical="center" wrapText="1"/>
    </xf>
    <xf numFmtId="0" fontId="1" fillId="2" borderId="2" xfId="3" applyFont="1" applyFill="1" applyBorder="1" applyAlignment="1">
      <alignment wrapText="1"/>
    </xf>
    <xf numFmtId="0" fontId="1" fillId="0" borderId="3" xfId="3" applyFont="1" applyBorder="1" applyAlignment="1">
      <alignment vertical="center" wrapText="1"/>
    </xf>
    <xf numFmtId="0" fontId="1" fillId="0" borderId="4" xfId="3" applyFont="1" applyBorder="1" applyAlignment="1">
      <alignment vertical="center" wrapText="1"/>
    </xf>
    <xf numFmtId="0" fontId="1" fillId="0" borderId="5" xfId="3" applyFont="1" applyBorder="1" applyAlignment="1">
      <alignment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23" fillId="11" borderId="3" xfId="3" applyFont="1" applyFill="1" applyBorder="1" applyAlignment="1">
      <alignment horizontal="center" vertical="center"/>
    </xf>
    <xf numFmtId="0" fontId="23" fillId="11" borderId="4" xfId="3" applyFont="1" applyFill="1" applyBorder="1" applyAlignment="1">
      <alignment horizontal="center" vertical="center"/>
    </xf>
    <xf numFmtId="0" fontId="23" fillId="11" borderId="5" xfId="3" applyFont="1" applyFill="1" applyBorder="1" applyAlignment="1">
      <alignment horizontal="center" vertical="center"/>
    </xf>
    <xf numFmtId="0" fontId="23" fillId="11" borderId="3" xfId="3" applyFont="1" applyFill="1" applyBorder="1" applyAlignment="1">
      <alignment horizontal="left" vertical="center"/>
    </xf>
    <xf numFmtId="0" fontId="23" fillId="11" borderId="5" xfId="3" applyFont="1" applyFill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3" xfId="3" applyFont="1" applyFill="1" applyBorder="1" applyAlignment="1">
      <alignment vertical="top" wrapText="1"/>
    </xf>
    <xf numFmtId="0" fontId="1" fillId="2" borderId="4" xfId="3" applyFont="1" applyFill="1" applyBorder="1" applyAlignment="1">
      <alignment vertical="top" wrapText="1"/>
    </xf>
    <xf numFmtId="0" fontId="1" fillId="2" borderId="5" xfId="3" applyFont="1" applyFill="1" applyBorder="1" applyAlignment="1">
      <alignment vertical="top" wrapText="1"/>
    </xf>
    <xf numFmtId="0" fontId="1" fillId="2" borderId="3" xfId="3" applyFont="1" applyFill="1" applyBorder="1" applyAlignment="1">
      <alignment wrapText="1"/>
    </xf>
    <xf numFmtId="0" fontId="1" fillId="2" borderId="4" xfId="3" applyFont="1" applyFill="1" applyBorder="1" applyAlignment="1">
      <alignment wrapText="1"/>
    </xf>
    <xf numFmtId="0" fontId="1" fillId="2" borderId="5" xfId="3" applyFont="1" applyFill="1" applyBorder="1" applyAlignment="1">
      <alignment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1" borderId="3" xfId="3" applyFont="1" applyFill="1" applyBorder="1" applyAlignment="1">
      <alignment horizontal="center" vertical="center" wrapText="1"/>
    </xf>
    <xf numFmtId="0" fontId="1" fillId="11" borderId="4" xfId="3" applyFont="1" applyFill="1" applyBorder="1" applyAlignment="1">
      <alignment horizontal="center" vertical="center" wrapText="1"/>
    </xf>
    <xf numFmtId="0" fontId="1" fillId="11" borderId="5" xfId="3" applyFont="1" applyFill="1" applyBorder="1" applyAlignment="1">
      <alignment horizontal="center" vertical="center" wrapText="1"/>
    </xf>
    <xf numFmtId="0" fontId="1" fillId="11" borderId="3" xfId="3" applyFont="1" applyFill="1" applyBorder="1" applyAlignment="1">
      <alignment horizontal="left" vertical="center" wrapText="1"/>
    </xf>
    <xf numFmtId="0" fontId="1" fillId="11" borderId="5" xfId="3" applyFont="1" applyFill="1" applyBorder="1" applyAlignment="1">
      <alignment horizontal="left" vertical="center" wrapText="1"/>
    </xf>
    <xf numFmtId="0" fontId="1" fillId="6" borderId="4" xfId="3" applyFont="1" applyFill="1" applyBorder="1" applyAlignment="1">
      <alignment horizontal="center" vertical="center"/>
    </xf>
    <xf numFmtId="0" fontId="1" fillId="0" borderId="3" xfId="5" applyFont="1" applyFill="1" applyBorder="1" applyAlignment="1">
      <alignment horizontal="center" vertical="center"/>
    </xf>
    <xf numFmtId="0" fontId="1" fillId="0" borderId="5" xfId="5" applyFont="1" applyFill="1" applyBorder="1" applyAlignment="1">
      <alignment horizontal="center" vertical="center"/>
    </xf>
    <xf numFmtId="0" fontId="1" fillId="6" borderId="3" xfId="3" applyFont="1" applyFill="1" applyBorder="1" applyAlignment="1">
      <alignment horizontal="center" vertical="center" wrapText="1"/>
    </xf>
    <xf numFmtId="0" fontId="1" fillId="6" borderId="4" xfId="3" applyFont="1" applyFill="1" applyBorder="1" applyAlignment="1">
      <alignment horizontal="center" vertical="center" wrapText="1"/>
    </xf>
    <xf numFmtId="0" fontId="1" fillId="6" borderId="5" xfId="3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0" fontId="1" fillId="0" borderId="3" xfId="3" applyFont="1" applyFill="1" applyBorder="1" applyAlignment="1">
      <alignment horizontal="left" vertical="center"/>
    </xf>
    <xf numFmtId="0" fontId="1" fillId="0" borderId="5" xfId="3" applyFont="1" applyFill="1" applyBorder="1" applyAlignment="1">
      <alignment horizontal="left" vertical="center"/>
    </xf>
    <xf numFmtId="0" fontId="1" fillId="0" borderId="4" xfId="3" applyFont="1" applyFill="1" applyBorder="1" applyAlignment="1">
      <alignment vertical="center" wrapText="1"/>
    </xf>
    <xf numFmtId="0" fontId="1" fillId="0" borderId="3" xfId="3" quotePrefix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 wrapText="1"/>
    </xf>
    <xf numFmtId="17" fontId="1" fillId="0" borderId="3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24" fillId="2" borderId="10" xfId="0" applyFont="1" applyFill="1" applyBorder="1" applyAlignment="1">
      <alignment horizontal="left" vertical="center"/>
    </xf>
    <xf numFmtId="0" fontId="19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1" fillId="2" borderId="9" xfId="8" applyFont="1" applyFill="1" applyBorder="1" applyAlignment="1">
      <alignment horizontal="center" vertical="center" wrapText="1"/>
    </xf>
    <xf numFmtId="0" fontId="1" fillId="2" borderId="12" xfId="8" applyFont="1" applyFill="1" applyBorder="1" applyAlignment="1">
      <alignment horizontal="center" vertical="center" wrapText="1"/>
    </xf>
    <xf numFmtId="0" fontId="1" fillId="2" borderId="2" xfId="8" applyFont="1" applyFill="1" applyBorder="1" applyAlignment="1">
      <alignment horizontal="center" vertical="center" wrapText="1"/>
    </xf>
    <xf numFmtId="0" fontId="1" fillId="2" borderId="4" xfId="8" applyFont="1" applyFill="1" applyBorder="1" applyAlignment="1">
      <alignment horizontal="center" vertical="center" wrapText="1"/>
    </xf>
    <xf numFmtId="0" fontId="18" fillId="2" borderId="0" xfId="8" applyFont="1" applyFill="1" applyAlignment="1">
      <alignment horizontal="right" vertical="top" wrapText="1"/>
    </xf>
    <xf numFmtId="0" fontId="23" fillId="2" borderId="0" xfId="8" applyFont="1" applyFill="1" applyAlignment="1">
      <alignment horizontal="right" vertical="top" wrapText="1"/>
    </xf>
    <xf numFmtId="0" fontId="18" fillId="2" borderId="0" xfId="8" applyFont="1" applyFill="1" applyAlignment="1">
      <alignment horizontal="center"/>
    </xf>
    <xf numFmtId="0" fontId="18" fillId="2" borderId="0" xfId="8" applyFont="1" applyFill="1" applyAlignment="1">
      <alignment horizontal="center" wrapText="1"/>
    </xf>
    <xf numFmtId="0" fontId="1" fillId="2" borderId="3" xfId="8" applyFont="1" applyFill="1" applyBorder="1" applyAlignment="1">
      <alignment horizontal="center" vertical="center" wrapText="1"/>
    </xf>
    <xf numFmtId="0" fontId="1" fillId="2" borderId="5" xfId="8" applyFont="1" applyFill="1" applyBorder="1" applyAlignment="1">
      <alignment horizontal="center" vertical="center" wrapText="1"/>
    </xf>
    <xf numFmtId="0" fontId="1" fillId="2" borderId="6" xfId="8" applyFont="1" applyFill="1" applyBorder="1" applyAlignment="1">
      <alignment horizontal="center" textRotation="90"/>
    </xf>
    <xf numFmtId="0" fontId="1" fillId="2" borderId="7" xfId="8" applyFont="1" applyFill="1" applyBorder="1" applyAlignment="1">
      <alignment horizontal="center" textRotation="90"/>
    </xf>
    <xf numFmtId="0" fontId="1" fillId="2" borderId="3" xfId="8" applyFont="1" applyFill="1" applyBorder="1" applyAlignment="1">
      <alignment horizontal="center" textRotation="90"/>
    </xf>
    <xf numFmtId="0" fontId="1" fillId="2" borderId="9" xfId="8" applyFont="1" applyFill="1" applyBorder="1" applyAlignment="1">
      <alignment horizontal="center" textRotation="90"/>
    </xf>
    <xf numFmtId="0" fontId="1" fillId="2" borderId="12" xfId="8" applyFont="1" applyFill="1" applyBorder="1" applyAlignment="1">
      <alignment horizontal="center" textRotation="90"/>
    </xf>
    <xf numFmtId="0" fontId="1" fillId="2" borderId="10" xfId="8" applyFont="1" applyFill="1" applyBorder="1" applyAlignment="1">
      <alignment horizontal="center" textRotation="90"/>
    </xf>
    <xf numFmtId="0" fontId="1" fillId="2" borderId="0" xfId="8" applyFont="1" applyFill="1" applyBorder="1" applyAlignment="1">
      <alignment horizontal="center" textRotation="90"/>
    </xf>
    <xf numFmtId="0" fontId="1" fillId="2" borderId="1" xfId="8" applyFont="1" applyFill="1" applyBorder="1" applyAlignment="1">
      <alignment horizontal="center" textRotation="90"/>
    </xf>
    <xf numFmtId="0" fontId="1" fillId="0" borderId="2" xfId="8" applyFont="1" applyFill="1" applyBorder="1" applyAlignment="1">
      <alignment horizontal="center" textRotation="90" wrapText="1"/>
    </xf>
    <xf numFmtId="0" fontId="1" fillId="0" borderId="12" xfId="8" applyFont="1" applyFill="1" applyBorder="1" applyAlignment="1">
      <alignment horizontal="center" textRotation="90" wrapText="1"/>
    </xf>
    <xf numFmtId="0" fontId="1" fillId="0" borderId="7" xfId="8" applyFont="1" applyFill="1" applyBorder="1" applyAlignment="1">
      <alignment horizontal="center" textRotation="90" wrapText="1"/>
    </xf>
    <xf numFmtId="0" fontId="1" fillId="0" borderId="8" xfId="8" applyFont="1" applyFill="1" applyBorder="1" applyAlignment="1">
      <alignment horizontal="center" textRotation="90" wrapText="1"/>
    </xf>
    <xf numFmtId="0" fontId="23" fillId="3" borderId="3" xfId="8" applyFont="1" applyFill="1" applyBorder="1" applyAlignment="1">
      <alignment horizontal="center" vertical="center"/>
    </xf>
    <xf numFmtId="0" fontId="23" fillId="3" borderId="5" xfId="8" applyFont="1" applyFill="1" applyBorder="1" applyAlignment="1">
      <alignment horizontal="center" vertical="center"/>
    </xf>
    <xf numFmtId="0" fontId="1" fillId="2" borderId="3" xfId="8" applyFont="1" applyFill="1" applyBorder="1" applyAlignment="1">
      <alignment horizontal="center" vertical="center"/>
    </xf>
    <xf numFmtId="0" fontId="1" fillId="2" borderId="5" xfId="8" applyFont="1" applyFill="1" applyBorder="1" applyAlignment="1">
      <alignment horizontal="center" vertical="center"/>
    </xf>
    <xf numFmtId="0" fontId="1" fillId="2" borderId="4" xfId="8" applyFont="1" applyFill="1" applyBorder="1" applyAlignment="1">
      <alignment horizontal="center" vertical="center"/>
    </xf>
    <xf numFmtId="0" fontId="1" fillId="2" borderId="3" xfId="8" quotePrefix="1" applyFont="1" applyFill="1" applyBorder="1" applyAlignment="1">
      <alignment horizontal="center" vertical="center"/>
    </xf>
    <xf numFmtId="0" fontId="24" fillId="2" borderId="3" xfId="8" applyFont="1" applyFill="1" applyBorder="1" applyAlignment="1">
      <alignment horizontal="center" vertical="center"/>
    </xf>
    <xf numFmtId="0" fontId="24" fillId="2" borderId="4" xfId="8" applyFont="1" applyFill="1" applyBorder="1" applyAlignment="1">
      <alignment horizontal="center" vertical="center"/>
    </xf>
    <xf numFmtId="0" fontId="24" fillId="2" borderId="5" xfId="8" applyFont="1" applyFill="1" applyBorder="1" applyAlignment="1">
      <alignment horizontal="center" vertical="center"/>
    </xf>
    <xf numFmtId="0" fontId="24" fillId="2" borderId="10" xfId="8" applyFont="1" applyFill="1" applyBorder="1" applyAlignment="1">
      <alignment horizontal="left" vertical="center"/>
    </xf>
    <xf numFmtId="0" fontId="23" fillId="3" borderId="3" xfId="8" applyFont="1" applyFill="1" applyBorder="1" applyAlignment="1">
      <alignment horizontal="center" vertical="center" wrapText="1"/>
    </xf>
    <xf numFmtId="0" fontId="23" fillId="3" borderId="5" xfId="8" applyFont="1" applyFill="1" applyBorder="1" applyAlignment="1">
      <alignment horizontal="center" vertical="center" wrapText="1"/>
    </xf>
    <xf numFmtId="0" fontId="23" fillId="3" borderId="3" xfId="8" quotePrefix="1" applyFont="1" applyFill="1" applyBorder="1" applyAlignment="1">
      <alignment horizontal="center" wrapText="1"/>
    </xf>
    <xf numFmtId="0" fontId="23" fillId="3" borderId="5" xfId="8" quotePrefix="1" applyFont="1" applyFill="1" applyBorder="1" applyAlignment="1">
      <alignment horizontal="center" wrapText="1"/>
    </xf>
    <xf numFmtId="0" fontId="18" fillId="2" borderId="0" xfId="11" applyFont="1" applyFill="1" applyAlignment="1">
      <alignment horizontal="right" vertical="top"/>
    </xf>
    <xf numFmtId="0" fontId="20" fillId="2" borderId="0" xfId="8" applyFont="1" applyFill="1" applyAlignment="1">
      <alignment horizontal="center" wrapText="1"/>
    </xf>
    <xf numFmtId="0" fontId="1" fillId="2" borderId="9" xfId="8" applyFont="1" applyFill="1" applyBorder="1" applyAlignment="1">
      <alignment horizontal="center" vertical="center"/>
    </xf>
    <xf numFmtId="0" fontId="1" fillId="2" borderId="12" xfId="8" applyFont="1" applyFill="1" applyBorder="1" applyAlignment="1">
      <alignment horizontal="center" vertical="center"/>
    </xf>
    <xf numFmtId="0" fontId="1" fillId="2" borderId="13" xfId="8" applyFont="1" applyFill="1" applyBorder="1" applyAlignment="1">
      <alignment horizontal="center" vertical="center"/>
    </xf>
    <xf numFmtId="0" fontId="1" fillId="2" borderId="9" xfId="8" quotePrefix="1" applyFont="1" applyFill="1" applyBorder="1" applyAlignment="1">
      <alignment horizontal="center" vertical="center"/>
    </xf>
    <xf numFmtId="0" fontId="1" fillId="2" borderId="10" xfId="8" quotePrefix="1" applyFont="1" applyFill="1" applyBorder="1" applyAlignment="1">
      <alignment horizontal="center" vertical="center"/>
    </xf>
    <xf numFmtId="0" fontId="1" fillId="2" borderId="11" xfId="8" quotePrefix="1" applyFont="1" applyFill="1" applyBorder="1" applyAlignment="1">
      <alignment horizontal="center" vertical="center"/>
    </xf>
    <xf numFmtId="0" fontId="1" fillId="2" borderId="17" xfId="8" applyFont="1" applyFill="1" applyBorder="1" applyAlignment="1">
      <alignment horizontal="center" textRotation="90" wrapText="1"/>
    </xf>
    <xf numFmtId="0" fontId="1" fillId="2" borderId="14" xfId="8" applyFont="1" applyFill="1" applyBorder="1" applyAlignment="1">
      <alignment horizontal="center" textRotation="90" wrapText="1"/>
    </xf>
    <xf numFmtId="0" fontId="1" fillId="2" borderId="2" xfId="8" quotePrefix="1" applyFont="1" applyFill="1" applyBorder="1" applyAlignment="1">
      <alignment horizontal="center" vertical="center"/>
    </xf>
    <xf numFmtId="0" fontId="1" fillId="2" borderId="11" xfId="8" applyFont="1" applyFill="1" applyBorder="1" applyAlignment="1">
      <alignment horizontal="center" textRotation="90"/>
    </xf>
    <xf numFmtId="0" fontId="1" fillId="2" borderId="14" xfId="8" applyFont="1" applyFill="1" applyBorder="1" applyAlignment="1">
      <alignment horizontal="center" textRotation="90"/>
    </xf>
    <xf numFmtId="0" fontId="23" fillId="2" borderId="0" xfId="3" applyFont="1" applyFill="1" applyBorder="1" applyAlignment="1">
      <alignment horizontal="left"/>
    </xf>
    <xf numFmtId="0" fontId="18" fillId="2" borderId="0" xfId="3" applyFont="1" applyFill="1" applyAlignment="1">
      <alignment horizontal="right" vertical="top" wrapText="1"/>
    </xf>
    <xf numFmtId="0" fontId="23" fillId="2" borderId="0" xfId="3" applyFont="1" applyFill="1" applyAlignment="1">
      <alignment horizontal="right" vertical="top" wrapText="1"/>
    </xf>
    <xf numFmtId="0" fontId="1" fillId="2" borderId="0" xfId="3" applyFont="1" applyFill="1" applyAlignment="1">
      <alignment horizontal="right" vertical="top" wrapText="1"/>
    </xf>
    <xf numFmtId="0" fontId="1" fillId="2" borderId="12" xfId="3" applyFont="1" applyFill="1" applyBorder="1" applyAlignment="1">
      <alignment horizontal="center" vertical="center" wrapText="1"/>
    </xf>
    <xf numFmtId="0" fontId="1" fillId="2" borderId="0" xfId="3" applyFont="1" applyFill="1" applyBorder="1" applyAlignment="1">
      <alignment horizontal="center" vertical="center" wrapText="1"/>
    </xf>
    <xf numFmtId="0" fontId="1" fillId="2" borderId="17" xfId="3" applyFont="1" applyFill="1" applyBorder="1" applyAlignment="1">
      <alignment horizontal="center" vertical="center" wrapText="1"/>
    </xf>
    <xf numFmtId="0" fontId="1" fillId="2" borderId="13" xfId="3" applyFont="1" applyFill="1" applyBorder="1" applyAlignment="1">
      <alignment horizontal="center" vertical="center" wrapText="1"/>
    </xf>
    <xf numFmtId="0" fontId="1" fillId="2" borderId="1" xfId="3" applyFont="1" applyFill="1" applyBorder="1" applyAlignment="1">
      <alignment horizontal="center" vertical="center" wrapText="1"/>
    </xf>
    <xf numFmtId="0" fontId="1" fillId="2" borderId="14" xfId="3" applyFont="1" applyFill="1" applyBorder="1" applyAlignment="1">
      <alignment horizontal="center" vertical="center" wrapText="1"/>
    </xf>
    <xf numFmtId="0" fontId="1" fillId="2" borderId="2" xfId="3" applyFont="1" applyFill="1" applyBorder="1" applyAlignment="1">
      <alignment horizontal="center" textRotation="90"/>
    </xf>
    <xf numFmtId="0" fontId="1" fillId="2" borderId="12" xfId="3" applyFont="1" applyFill="1" applyBorder="1" applyAlignment="1">
      <alignment horizontal="center" textRotation="90"/>
    </xf>
    <xf numFmtId="0" fontId="1" fillId="2" borderId="0" xfId="3" applyFont="1" applyFill="1" applyBorder="1" applyAlignment="1">
      <alignment horizontal="center" textRotation="90"/>
    </xf>
    <xf numFmtId="0" fontId="1" fillId="2" borderId="13" xfId="3" applyFont="1" applyFill="1" applyBorder="1" applyAlignment="1">
      <alignment horizontal="center" textRotation="90"/>
    </xf>
    <xf numFmtId="0" fontId="1" fillId="2" borderId="1" xfId="3" applyFont="1" applyFill="1" applyBorder="1" applyAlignment="1">
      <alignment horizontal="center" textRotation="90"/>
    </xf>
    <xf numFmtId="0" fontId="1" fillId="2" borderId="10" xfId="3" applyFont="1" applyFill="1" applyBorder="1" applyAlignment="1">
      <alignment horizontal="center" textRotation="90" wrapText="1"/>
    </xf>
    <xf numFmtId="0" fontId="1" fillId="2" borderId="0" xfId="3" applyFont="1" applyFill="1" applyBorder="1" applyAlignment="1">
      <alignment horizontal="center" textRotation="90" wrapText="1"/>
    </xf>
    <xf numFmtId="0" fontId="1" fillId="2" borderId="1" xfId="3" applyFont="1" applyFill="1" applyBorder="1" applyAlignment="1">
      <alignment horizontal="center" textRotation="90" wrapText="1"/>
    </xf>
    <xf numFmtId="0" fontId="23" fillId="6" borderId="4" xfId="4" applyFont="1" applyFill="1" applyBorder="1" applyAlignment="1">
      <alignment horizontal="left" vertical="center" wrapText="1"/>
    </xf>
    <xf numFmtId="0" fontId="1" fillId="0" borderId="3" xfId="4" applyFont="1" applyFill="1" applyBorder="1" applyAlignment="1">
      <alignment vertical="center" wrapText="1"/>
    </xf>
    <xf numFmtId="0" fontId="1" fillId="0" borderId="4" xfId="4" applyFont="1" applyFill="1" applyBorder="1" applyAlignment="1">
      <alignment vertical="center" wrapText="1"/>
    </xf>
    <xf numFmtId="0" fontId="1" fillId="0" borderId="5" xfId="4" applyFont="1" applyFill="1" applyBorder="1" applyAlignment="1">
      <alignment vertical="center" wrapText="1"/>
    </xf>
    <xf numFmtId="0" fontId="23" fillId="3" borderId="3" xfId="3" applyFont="1" applyFill="1" applyBorder="1" applyAlignment="1">
      <alignment horizontal="center" vertical="center"/>
    </xf>
    <xf numFmtId="0" fontId="23" fillId="3" borderId="5" xfId="3" applyFont="1" applyFill="1" applyBorder="1" applyAlignment="1">
      <alignment horizontal="center" vertical="center"/>
    </xf>
    <xf numFmtId="0" fontId="1" fillId="2" borderId="4" xfId="3" applyFont="1" applyFill="1" applyBorder="1" applyAlignment="1">
      <alignment horizontal="center" vertical="center"/>
    </xf>
    <xf numFmtId="0" fontId="1" fillId="2" borderId="3" xfId="3" quotePrefix="1" applyFont="1" applyFill="1" applyBorder="1" applyAlignment="1">
      <alignment horizontal="center" vertical="center"/>
    </xf>
    <xf numFmtId="0" fontId="1" fillId="2" borderId="5" xfId="3" quotePrefix="1" applyFont="1" applyFill="1" applyBorder="1" applyAlignment="1">
      <alignment horizontal="center" vertical="center"/>
    </xf>
    <xf numFmtId="0" fontId="23" fillId="12" borderId="3" xfId="4" applyFont="1" applyFill="1" applyBorder="1" applyAlignment="1">
      <alignment horizontal="center" vertical="center" wrapText="1"/>
    </xf>
    <xf numFmtId="0" fontId="23" fillId="12" borderId="4" xfId="4" applyFont="1" applyFill="1" applyBorder="1" applyAlignment="1">
      <alignment horizontal="center" vertical="center" wrapText="1"/>
    </xf>
    <xf numFmtId="0" fontId="23" fillId="12" borderId="5" xfId="4" applyFont="1" applyFill="1" applyBorder="1" applyAlignment="1">
      <alignment horizontal="center" vertical="center" wrapText="1"/>
    </xf>
    <xf numFmtId="0" fontId="23" fillId="12" borderId="3" xfId="3" applyFont="1" applyFill="1" applyBorder="1" applyAlignment="1">
      <alignment horizontal="center" vertical="center"/>
    </xf>
    <xf numFmtId="0" fontId="23" fillId="12" borderId="5" xfId="3" applyFont="1" applyFill="1" applyBorder="1" applyAlignment="1">
      <alignment horizontal="center" vertical="center"/>
    </xf>
    <xf numFmtId="0" fontId="23" fillId="6" borderId="3" xfId="4" applyFont="1" applyFill="1" applyBorder="1" applyAlignment="1">
      <alignment vertical="center" wrapText="1"/>
    </xf>
    <xf numFmtId="0" fontId="23" fillId="6" borderId="4" xfId="4" applyFont="1" applyFill="1" applyBorder="1" applyAlignment="1">
      <alignment vertical="center" wrapText="1"/>
    </xf>
    <xf numFmtId="0" fontId="23" fillId="6" borderId="5" xfId="4" applyFont="1" applyFill="1" applyBorder="1" applyAlignment="1">
      <alignment vertical="center" wrapText="1"/>
    </xf>
    <xf numFmtId="0" fontId="1" fillId="0" borderId="4" xfId="4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/>
    </xf>
    <xf numFmtId="0" fontId="18" fillId="2" borderId="0" xfId="8" applyFont="1" applyFill="1" applyBorder="1" applyAlignment="1">
      <alignment horizontal="right" vertical="top"/>
    </xf>
    <xf numFmtId="0" fontId="37" fillId="2" borderId="0" xfId="8" applyFont="1" applyFill="1" applyBorder="1" applyAlignment="1">
      <alignment horizontal="right" vertical="top"/>
    </xf>
    <xf numFmtId="0" fontId="20" fillId="2" borderId="0" xfId="6" applyFont="1" applyFill="1" applyAlignment="1">
      <alignment horizontal="center" vertical="center"/>
    </xf>
    <xf numFmtId="0" fontId="20" fillId="0" borderId="0" xfId="6" applyFont="1" applyFill="1" applyAlignment="1">
      <alignment horizontal="center" vertical="center"/>
    </xf>
    <xf numFmtId="0" fontId="1" fillId="2" borderId="10" xfId="8" applyFont="1" applyFill="1" applyBorder="1" applyAlignment="1">
      <alignment horizontal="center" vertical="center" wrapText="1"/>
    </xf>
    <xf numFmtId="0" fontId="23" fillId="2" borderId="3" xfId="8" applyFont="1" applyFill="1" applyBorder="1" applyAlignment="1">
      <alignment horizontal="left" vertical="center" wrapText="1"/>
    </xf>
    <xf numFmtId="0" fontId="23" fillId="2" borderId="4" xfId="8" applyFont="1" applyFill="1" applyBorder="1" applyAlignment="1">
      <alignment horizontal="left" vertical="center" wrapText="1"/>
    </xf>
    <xf numFmtId="0" fontId="23" fillId="2" borderId="5" xfId="8" applyFont="1" applyFill="1" applyBorder="1" applyAlignment="1">
      <alignment horizontal="left" vertical="center" wrapText="1"/>
    </xf>
    <xf numFmtId="0" fontId="1" fillId="2" borderId="11" xfId="8" applyFont="1" applyFill="1" applyBorder="1" applyAlignment="1">
      <alignment horizontal="center" vertical="center" wrapText="1"/>
    </xf>
    <xf numFmtId="0" fontId="1" fillId="2" borderId="0" xfId="8" applyFont="1" applyFill="1" applyBorder="1" applyAlignment="1">
      <alignment horizontal="center" vertical="center" wrapText="1"/>
    </xf>
    <xf numFmtId="0" fontId="1" fillId="2" borderId="17" xfId="8" applyFont="1" applyFill="1" applyBorder="1" applyAlignment="1">
      <alignment horizontal="center" vertical="center" wrapText="1"/>
    </xf>
    <xf numFmtId="0" fontId="1" fillId="2" borderId="13" xfId="8" applyFont="1" applyFill="1" applyBorder="1" applyAlignment="1">
      <alignment horizontal="center" vertical="center" wrapText="1"/>
    </xf>
    <xf numFmtId="0" fontId="1" fillId="2" borderId="1" xfId="8" applyFont="1" applyFill="1" applyBorder="1" applyAlignment="1">
      <alignment horizontal="center" vertical="center" wrapText="1"/>
    </xf>
    <xf numFmtId="0" fontId="1" fillId="2" borderId="14" xfId="8" applyFont="1" applyFill="1" applyBorder="1" applyAlignment="1">
      <alignment horizontal="center" vertical="center" wrapText="1"/>
    </xf>
    <xf numFmtId="0" fontId="1" fillId="2" borderId="6" xfId="8" applyFont="1" applyFill="1" applyBorder="1" applyAlignment="1">
      <alignment horizontal="center" vertical="center" wrapText="1"/>
    </xf>
    <xf numFmtId="0" fontId="1" fillId="0" borderId="3" xfId="8" applyFont="1" applyFill="1" applyBorder="1" applyAlignment="1">
      <alignment horizontal="left" vertical="center" wrapText="1"/>
    </xf>
    <xf numFmtId="0" fontId="1" fillId="0" borderId="4" xfId="8" applyFont="1" applyFill="1" applyBorder="1" applyAlignment="1">
      <alignment horizontal="left" vertical="center" wrapText="1"/>
    </xf>
    <xf numFmtId="0" fontId="1" fillId="0" borderId="5" xfId="8" applyFont="1" applyFill="1" applyBorder="1" applyAlignment="1">
      <alignment horizontal="left" vertical="center" wrapText="1"/>
    </xf>
    <xf numFmtId="0" fontId="1" fillId="2" borderId="3" xfId="8" applyFont="1" applyFill="1" applyBorder="1" applyAlignment="1">
      <alignment horizontal="left" vertical="center" wrapText="1" indent="1"/>
    </xf>
    <xf numFmtId="0" fontId="1" fillId="2" borderId="4" xfId="8" applyFont="1" applyFill="1" applyBorder="1" applyAlignment="1">
      <alignment horizontal="left" vertical="center" wrapText="1" indent="1"/>
    </xf>
    <xf numFmtId="0" fontId="1" fillId="2" borderId="5" xfId="8" applyFont="1" applyFill="1" applyBorder="1" applyAlignment="1">
      <alignment horizontal="left" vertical="center" wrapText="1" indent="1"/>
    </xf>
    <xf numFmtId="0" fontId="1" fillId="2" borderId="3" xfId="8" applyFont="1" applyFill="1" applyBorder="1" applyAlignment="1">
      <alignment horizontal="left" vertical="center" indent="3"/>
    </xf>
    <xf numFmtId="0" fontId="1" fillId="2" borderId="4" xfId="8" applyFont="1" applyFill="1" applyBorder="1" applyAlignment="1">
      <alignment horizontal="left" vertical="center" indent="3"/>
    </xf>
    <xf numFmtId="0" fontId="1" fillId="2" borderId="5" xfId="8" applyFont="1" applyFill="1" applyBorder="1" applyAlignment="1">
      <alignment horizontal="left" vertical="center" indent="3"/>
    </xf>
    <xf numFmtId="0" fontId="1" fillId="2" borderId="3" xfId="8" applyFont="1" applyFill="1" applyBorder="1" applyAlignment="1">
      <alignment horizontal="left" vertical="center" indent="2"/>
    </xf>
    <xf numFmtId="0" fontId="1" fillId="2" borderId="4" xfId="8" applyFont="1" applyFill="1" applyBorder="1" applyAlignment="1">
      <alignment horizontal="left" vertical="center" indent="2"/>
    </xf>
    <xf numFmtId="0" fontId="1" fillId="2" borderId="5" xfId="8" applyFont="1" applyFill="1" applyBorder="1" applyAlignment="1">
      <alignment horizontal="left" vertical="center" indent="2"/>
    </xf>
    <xf numFmtId="0" fontId="1" fillId="0" borderId="3" xfId="8" applyFont="1" applyFill="1" applyBorder="1" applyAlignment="1">
      <alignment horizontal="left" vertical="center" indent="2"/>
    </xf>
    <xf numFmtId="0" fontId="1" fillId="0" borderId="4" xfId="8" applyFont="1" applyFill="1" applyBorder="1" applyAlignment="1">
      <alignment horizontal="left" vertical="center" indent="2"/>
    </xf>
    <xf numFmtId="0" fontId="1" fillId="0" borderId="5" xfId="8" applyFont="1" applyFill="1" applyBorder="1" applyAlignment="1">
      <alignment horizontal="left" vertical="center" indent="2"/>
    </xf>
    <xf numFmtId="0" fontId="1" fillId="0" borderId="3" xfId="8" applyFont="1" applyFill="1" applyBorder="1" applyAlignment="1">
      <alignment horizontal="left" vertical="center" wrapText="1" indent="2"/>
    </xf>
    <xf numFmtId="0" fontId="1" fillId="0" borderId="4" xfId="8" applyFont="1" applyFill="1" applyBorder="1" applyAlignment="1">
      <alignment horizontal="left" vertical="center" wrapText="1" indent="2"/>
    </xf>
    <xf numFmtId="0" fontId="1" fillId="0" borderId="5" xfId="8" applyFont="1" applyFill="1" applyBorder="1" applyAlignment="1">
      <alignment horizontal="left" vertical="center" wrapText="1" indent="2"/>
    </xf>
    <xf numFmtId="0" fontId="18" fillId="2" borderId="0" xfId="8" applyFont="1" applyFill="1" applyAlignment="1">
      <alignment horizontal="right" vertical="top"/>
    </xf>
    <xf numFmtId="0" fontId="45" fillId="2" borderId="0" xfId="8" applyFont="1" applyFill="1" applyAlignment="1">
      <alignment horizontal="center" wrapText="1"/>
    </xf>
    <xf numFmtId="0" fontId="12" fillId="2" borderId="0" xfId="8" applyFont="1" applyFill="1" applyAlignment="1">
      <alignment horizontal="center" wrapText="1"/>
    </xf>
    <xf numFmtId="0" fontId="1" fillId="0" borderId="2" xfId="8" applyFont="1" applyFill="1" applyBorder="1" applyAlignment="1">
      <alignment horizontal="center" vertical="center" wrapText="1"/>
    </xf>
    <xf numFmtId="0" fontId="1" fillId="0" borderId="6" xfId="8" applyFont="1" applyFill="1" applyBorder="1" applyAlignment="1">
      <alignment horizontal="center" vertical="center" wrapText="1"/>
    </xf>
    <xf numFmtId="0" fontId="40" fillId="0" borderId="0" xfId="8" applyFont="1"/>
    <xf numFmtId="0" fontId="46" fillId="0" borderId="0" xfId="8" applyFont="1" applyAlignment="1">
      <alignment horizontal="right" vertical="top"/>
    </xf>
    <xf numFmtId="0" fontId="20" fillId="2" borderId="0" xfId="8" applyFont="1" applyFill="1" applyAlignment="1">
      <alignment horizontal="center" vertical="top" wrapText="1"/>
    </xf>
    <xf numFmtId="0" fontId="1" fillId="2" borderId="2" xfId="8" applyFont="1" applyFill="1" applyBorder="1" applyAlignment="1">
      <alignment horizontal="left" vertical="center"/>
    </xf>
    <xf numFmtId="0" fontId="1" fillId="2" borderId="10" xfId="8" applyFont="1" applyFill="1" applyBorder="1" applyAlignment="1">
      <alignment horizontal="center" vertical="center"/>
    </xf>
    <xf numFmtId="0" fontId="1" fillId="2" borderId="11" xfId="8" applyFont="1" applyFill="1" applyBorder="1" applyAlignment="1">
      <alignment horizontal="center" vertical="center"/>
    </xf>
    <xf numFmtId="0" fontId="1" fillId="2" borderId="1" xfId="8" applyFont="1" applyFill="1" applyBorder="1" applyAlignment="1">
      <alignment horizontal="center" vertical="center"/>
    </xf>
    <xf numFmtId="0" fontId="1" fillId="2" borderId="14" xfId="8" applyFont="1" applyFill="1" applyBorder="1" applyAlignment="1">
      <alignment horizontal="center" vertical="center"/>
    </xf>
    <xf numFmtId="0" fontId="1" fillId="2" borderId="6" xfId="8" applyFont="1" applyFill="1" applyBorder="1" applyAlignment="1">
      <alignment horizontal="center" vertical="center"/>
    </xf>
    <xf numFmtId="0" fontId="1" fillId="2" borderId="2" xfId="8" applyFont="1" applyFill="1" applyBorder="1" applyAlignment="1">
      <alignment vertical="center"/>
    </xf>
    <xf numFmtId="0" fontId="19" fillId="2" borderId="2" xfId="8" applyFont="1" applyFill="1" applyBorder="1" applyAlignment="1">
      <alignment horizontal="left" vertical="center"/>
    </xf>
    <xf numFmtId="165" fontId="1" fillId="0" borderId="2" xfId="2" applyNumberFormat="1" applyFont="1" applyFill="1" applyBorder="1" applyAlignment="1">
      <alignment horizontal="center" vertical="center"/>
    </xf>
    <xf numFmtId="0" fontId="25" fillId="2" borderId="0" xfId="3" applyFont="1" applyFill="1"/>
    <xf numFmtId="0" fontId="1" fillId="2" borderId="12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</cellXfs>
  <cellStyles count="13">
    <cellStyle name="Comma" xfId="2" builtinId="3"/>
    <cellStyle name="Hyperlink" xfId="1" builtinId="8"/>
    <cellStyle name="Normal" xfId="0" builtinId="0"/>
    <cellStyle name="Normal 106 2" xfId="4"/>
    <cellStyle name="Normal 11" xfId="10"/>
    <cellStyle name="Normal 12 10" xfId="5"/>
    <cellStyle name="Normal 2" xfId="3"/>
    <cellStyle name="Normal 2 2 2" xfId="8"/>
    <cellStyle name="Normal 6" xfId="7"/>
    <cellStyle name="Normal 6 5" xfId="9"/>
    <cellStyle name="Normal 6 5 2" xfId="12"/>
    <cellStyle name="Normal 6 6" xfId="11"/>
    <cellStyle name="Normal_Copy of EBS-mayagt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369794</xdr:colOff>
      <xdr:row>6</xdr:row>
      <xdr:rowOff>0</xdr:rowOff>
    </xdr:from>
    <xdr:to>
      <xdr:col>32</xdr:col>
      <xdr:colOff>314325</xdr:colOff>
      <xdr:row>7</xdr:row>
      <xdr:rowOff>209550</xdr:rowOff>
    </xdr:to>
    <xdr:sp macro="" textlink="">
      <xdr:nvSpPr>
        <xdr:cNvPr id="3" name="TextBox 3"/>
        <xdr:cNvSpPr txBox="1"/>
      </xdr:nvSpPr>
      <xdr:spPr>
        <a:xfrm>
          <a:off x="9047069" y="1962150"/>
          <a:ext cx="3906931" cy="1095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Мэргэжлийн боловсрол, сургалтын өмчийн бүх хэлбэрийн байгууллага нь жил бүрийн 10 сарын 15-ны дотор Мэргэжлийн боловсрол, сургалтын асуудал эрхэлсэн төрийн захиргааны төв байгууллагад цахим</a:t>
          </a:r>
          <a:r>
            <a:rPr lang="en-US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шуудан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болон маягтаар ирүүлнэ.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403411</xdr:colOff>
      <xdr:row>2</xdr:row>
      <xdr:rowOff>3361</xdr:rowOff>
    </xdr:to>
    <xdr:sp macro="" textlink="">
      <xdr:nvSpPr>
        <xdr:cNvPr id="4" name="TextBox 3"/>
        <xdr:cNvSpPr txBox="1"/>
      </xdr:nvSpPr>
      <xdr:spPr>
        <a:xfrm>
          <a:off x="0" y="0"/>
          <a:ext cx="4280086" cy="7939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0</xdr:colOff>
      <xdr:row>1</xdr:row>
      <xdr:rowOff>152400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0" y="9525"/>
          <a:ext cx="0" cy="714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27432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Ìýäýýëëèéí íóóöûã "Ñòàòèñòèêèéí òóõàé" Ìîíãîë Óëñûí õóóëèéí 22 äóãààð ç¿éëèéí 3 äóãààð çààëòûí äàãóó õàäãàëíà.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</xdr:txBody>
    </xdr:sp>
    <xdr:clientData/>
  </xdr:twoCellAnchor>
  <xdr:twoCellAnchor>
    <xdr:from>
      <xdr:col>0</xdr:col>
      <xdr:colOff>0</xdr:colOff>
      <xdr:row>6</xdr:row>
      <xdr:rowOff>133350</xdr:rowOff>
    </xdr:from>
    <xdr:to>
      <xdr:col>0</xdr:col>
      <xdr:colOff>0</xdr:colOff>
      <xdr:row>10</xdr:row>
      <xdr:rowOff>28575</xdr:rowOff>
    </xdr:to>
    <xdr:sp macro="" textlink="">
      <xdr:nvSpPr>
        <xdr:cNvPr id="3" name="TextBox 2"/>
        <xdr:cNvSpPr txBox="1"/>
      </xdr:nvSpPr>
      <xdr:spPr>
        <a:xfrm>
          <a:off x="0" y="2124075"/>
          <a:ext cx="0" cy="809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mn-MN" sz="800">
              <a:latin typeface="Arial" pitchFamily="34" charset="0"/>
              <a:cs typeface="Arial" pitchFamily="34" charset="0"/>
            </a:rPr>
            <a:t>1. </a:t>
          </a: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Техникийн болон мэргэжлийн боловсрол, сургалтын ө</a:t>
          </a:r>
          <a:r>
            <a:rPr lang="mn-MN" sz="8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мчийн</a:t>
          </a: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бүх хэлбэрийн байгууллага </a:t>
          </a:r>
          <a:r>
            <a:rPr lang="mn-MN" sz="800" baseline="0">
              <a:latin typeface="Arial" pitchFamily="34" charset="0"/>
              <a:cs typeface="Arial" pitchFamily="34" charset="0"/>
            </a:rPr>
            <a:t>нь жил бүрийн 9-р сарын 25-ны дотор аймаг, нийслэлийн Хөдөлмөрийн хэлтэст цахим болон маягт хэлбэрээр ирүүлнэ.</a:t>
          </a:r>
        </a:p>
        <a:p>
          <a:pPr algn="just"/>
          <a:r>
            <a:rPr lang="mn-MN" sz="800" baseline="0">
              <a:latin typeface="Arial" pitchFamily="34" charset="0"/>
              <a:cs typeface="Arial" pitchFamily="34" charset="0"/>
            </a:rPr>
            <a:t>2. Аймаг нийслэлийн Хөдөлмөрийн хэлтэс нь нэгтгэж жил бүрийн 10-р сарын 05-ны дотор Хөдөлмөр эрхлэлтийн үйлчилгээний төвд </a:t>
          </a: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цахим болон маягт хэлбэрээр ирүүлнэ.</a:t>
          </a:r>
          <a:endParaRPr lang="mn-MN" sz="800" baseline="0">
            <a:latin typeface="Arial" pitchFamily="34" charset="0"/>
            <a:cs typeface="Arial" pitchFamily="34" charset="0"/>
          </a:endParaRPr>
        </a:p>
        <a:p>
          <a:pPr marL="0" marR="0" indent="0" algn="just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3. Хөдөлмөр эрхлэлтийн үйлчилгээний төв нь нэгтгэж жил бүрийн 11-р сарын 01-ний дотор Хөдөлмөрийн асуудал эрхэлсэн төрийн захиргааны төв байгууллагад, Хөдөлмөрийн асуудал эрхэлсэн төрийн захиргааны төв байгууллага нь 11-р сарын 25-нд Үндэсний статистикийн </a:t>
          </a:r>
          <a:r>
            <a:rPr lang="mn-MN" sz="800" baseline="0">
              <a:latin typeface="Arial" pitchFamily="34" charset="0"/>
              <a:cs typeface="Arial" pitchFamily="34" charset="0"/>
            </a:rPr>
            <a:t>хороонд цахим болон маягт хэлбэрээр ирүүлнэ. </a:t>
          </a:r>
        </a:p>
      </xdr:txBody>
    </xdr:sp>
    <xdr:clientData/>
  </xdr:twoCellAnchor>
  <xdr:oneCellAnchor>
    <xdr:from>
      <xdr:col>32</xdr:col>
      <xdr:colOff>114299</xdr:colOff>
      <xdr:row>103</xdr:row>
      <xdr:rowOff>47875</xdr:rowOff>
    </xdr:from>
    <xdr:ext cx="676276" cy="416781"/>
    <xdr:sp macro="" textlink="">
      <xdr:nvSpPr>
        <xdr:cNvPr id="4" name="TextBox 3">
          <a:extLst/>
        </xdr:cNvPr>
        <xdr:cNvSpPr txBox="1"/>
      </xdr:nvSpPr>
      <xdr:spPr>
        <a:xfrm>
          <a:off x="13639799" y="35318950"/>
          <a:ext cx="676276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Тамга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тэмдэг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endParaRPr lang="en-US" sz="110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20</xdr:col>
      <xdr:colOff>254000</xdr:colOff>
      <xdr:row>5</xdr:row>
      <xdr:rowOff>131233</xdr:rowOff>
    </xdr:from>
    <xdr:to>
      <xdr:col>29</xdr:col>
      <xdr:colOff>286791</xdr:colOff>
      <xdr:row>9</xdr:row>
      <xdr:rowOff>182940</xdr:rowOff>
    </xdr:to>
    <xdr:sp macro="" textlink="">
      <xdr:nvSpPr>
        <xdr:cNvPr id="5" name="TextBox 3"/>
        <xdr:cNvSpPr txBox="1"/>
      </xdr:nvSpPr>
      <xdr:spPr>
        <a:xfrm>
          <a:off x="7550150" y="1893358"/>
          <a:ext cx="3804691" cy="96610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Мэргэжлийн боловсрол, сургалтын өмчийн бүх хэлбэрийн байгууллага нь жил бүрийн 10 сарын 15-ны дотор Мэргэжлийн боловсрол, сургалтын асуудал эрхэлсэн төрийн захиргааны төв байгууллагад цахим</a:t>
          </a:r>
          <a:r>
            <a:rPr lang="en-US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</a:t>
          </a:r>
          <a:r>
            <a:rPr lang="mn-MN" sz="1000" baseline="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шуудан</a:t>
          </a:r>
          <a:r>
            <a:rPr lang="mn-MN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 болон маягтаар ирүүлнэ.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211667</xdr:colOff>
      <xdr:row>1</xdr:row>
      <xdr:rowOff>216273</xdr:rowOff>
    </xdr:to>
    <xdr:sp macro="" textlink="">
      <xdr:nvSpPr>
        <xdr:cNvPr id="6" name="TextBox 3"/>
        <xdr:cNvSpPr txBox="1"/>
      </xdr:nvSpPr>
      <xdr:spPr>
        <a:xfrm>
          <a:off x="0" y="0"/>
          <a:ext cx="4155017" cy="7877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156882</xdr:colOff>
      <xdr:row>1</xdr:row>
      <xdr:rowOff>518832</xdr:rowOff>
    </xdr:to>
    <xdr:sp macro="" textlink="">
      <xdr:nvSpPr>
        <xdr:cNvPr id="4" name="TextBox 3"/>
        <xdr:cNvSpPr txBox="1"/>
      </xdr:nvSpPr>
      <xdr:spPr>
        <a:xfrm>
          <a:off x="0" y="0"/>
          <a:ext cx="4138332" cy="7855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-6953250</xdr:colOff>
      <xdr:row>5</xdr:row>
      <xdr:rowOff>0</xdr:rowOff>
    </xdr:from>
    <xdr:to>
      <xdr:col>0</xdr:col>
      <xdr:colOff>-3629024</xdr:colOff>
      <xdr:row>5</xdr:row>
      <xdr:rowOff>0</xdr:rowOff>
    </xdr:to>
    <xdr:sp macro="" textlink="">
      <xdr:nvSpPr>
        <xdr:cNvPr id="2" name="TextBox 5"/>
        <xdr:cNvSpPr txBox="1"/>
      </xdr:nvSpPr>
      <xdr:spPr>
        <a:xfrm>
          <a:off x="-6953250" y="2238375"/>
          <a:ext cx="3324226" cy="428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mn-MN" sz="800">
              <a:latin typeface="Arial" pitchFamily="34" charset="0"/>
              <a:cs typeface="Arial" pitchFamily="34" charset="0"/>
            </a:rPr>
            <a:t>1. </a:t>
          </a: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Техникийн болон мэргэжлийн боловсрол, сургалтын ө</a:t>
          </a:r>
          <a:r>
            <a:rPr lang="mn-MN" sz="8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мчийн</a:t>
          </a: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бүх хэлбэрийн байгууллага </a:t>
          </a:r>
          <a:r>
            <a:rPr lang="mn-MN" sz="800" baseline="0">
              <a:latin typeface="Arial" pitchFamily="34" charset="0"/>
              <a:cs typeface="Arial" pitchFamily="34" charset="0"/>
            </a:rPr>
            <a:t>нь жил бүрийн 9-р сарын 25-ны дотор аймаг, нийслэлийн Хөдөлмөрийн хэлтэст цахим болон маягт хэлбэрээр ирүүлнэ.</a:t>
          </a:r>
        </a:p>
        <a:p>
          <a:pPr algn="just"/>
          <a:r>
            <a:rPr lang="mn-MN" sz="800" baseline="0">
              <a:latin typeface="Arial" pitchFamily="34" charset="0"/>
              <a:cs typeface="Arial" pitchFamily="34" charset="0"/>
            </a:rPr>
            <a:t>2. Аймаг нийслэлийн Хөдөлмөрийн хэлтэс нь нэгтгэж жил бүрийн 10-р сарын 05-ны дотор Хөдөлмөр эрхлэлтийн үйлчилгээний төвд </a:t>
          </a: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цахим болон маягт хэлбэрээр хүргүүлнэ.</a:t>
          </a:r>
          <a:endParaRPr lang="mn-MN" sz="800" baseline="0">
            <a:latin typeface="Arial" pitchFamily="34" charset="0"/>
            <a:cs typeface="Arial" pitchFamily="34" charset="0"/>
          </a:endParaRPr>
        </a:p>
        <a:p>
          <a:pPr marL="0" marR="0" indent="0" algn="just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3. Хөдөлмөр эрхлэлтийн үйлчилгээний төв нь нэгтгэж жил бүрийн 11-р сарын 01-ний дотор Хөдөлмөрийн асуудал эрхэлсэн төрийн захиргааны төв байгууллагад</a:t>
          </a:r>
          <a:r>
            <a:rPr lang="mn-MN" sz="800" baseline="0">
              <a:latin typeface="Arial" pitchFamily="34" charset="0"/>
              <a:cs typeface="Arial" pitchFamily="34" charset="0"/>
            </a:rPr>
            <a:t> цахим болон маягт хэлбэрээр хүргүүлнэ. </a:t>
          </a:r>
        </a:p>
      </xdr:txBody>
    </xdr:sp>
    <xdr:clientData/>
  </xdr:twoCellAnchor>
  <xdr:oneCellAnchor>
    <xdr:from>
      <xdr:col>0</xdr:col>
      <xdr:colOff>0</xdr:colOff>
      <xdr:row>25</xdr:row>
      <xdr:rowOff>0</xdr:rowOff>
    </xdr:from>
    <xdr:ext cx="657225" cy="416781"/>
    <xdr:sp macro="" textlink="">
      <xdr:nvSpPr>
        <xdr:cNvPr id="3" name="TextBox 2">
          <a:extLst/>
        </xdr:cNvPr>
        <xdr:cNvSpPr txBox="1"/>
      </xdr:nvSpPr>
      <xdr:spPr>
        <a:xfrm>
          <a:off x="0" y="11417517"/>
          <a:ext cx="657225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Тамга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тэмдэг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endParaRPr lang="en-US" sz="110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10</xdr:col>
      <xdr:colOff>212912</xdr:colOff>
      <xdr:row>1</xdr:row>
      <xdr:rowOff>149598</xdr:rowOff>
    </xdr:to>
    <xdr:sp macro="" textlink="">
      <xdr:nvSpPr>
        <xdr:cNvPr id="5" name="TextBox 3"/>
        <xdr:cNvSpPr txBox="1"/>
      </xdr:nvSpPr>
      <xdr:spPr>
        <a:xfrm>
          <a:off x="0" y="0"/>
          <a:ext cx="4156262" cy="7877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728382</xdr:colOff>
      <xdr:row>4</xdr:row>
      <xdr:rowOff>44823</xdr:rowOff>
    </xdr:to>
    <xdr:sp macro="" textlink="">
      <xdr:nvSpPr>
        <xdr:cNvPr id="4" name="TextBox 3"/>
        <xdr:cNvSpPr txBox="1"/>
      </xdr:nvSpPr>
      <xdr:spPr>
        <a:xfrm>
          <a:off x="0" y="0"/>
          <a:ext cx="4119282" cy="7877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0</xdr:col>
      <xdr:colOff>0</xdr:colOff>
      <xdr:row>2</xdr:row>
      <xdr:rowOff>0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0" y="9525"/>
          <a:ext cx="0" cy="971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27432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 Mon"/>
            </a:rPr>
            <a:t>Ìýäýýëëèéí íóóöûã "Ñòàòèñòèêèéí òóõàé" Ìîíãîë Óëñûí õóóëèéí 22 äóãààð ç¿éëèéí 3 äóãààð çààëòûí äàãóó õàäãàëíà.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</xdr:txBody>
    </xdr:sp>
    <xdr:clientData/>
  </xdr:twoCellAnchor>
  <xdr:oneCellAnchor>
    <xdr:from>
      <xdr:col>29</xdr:col>
      <xdr:colOff>81731</xdr:colOff>
      <xdr:row>1009</xdr:row>
      <xdr:rowOff>0</xdr:rowOff>
    </xdr:from>
    <xdr:ext cx="868048" cy="416781"/>
    <xdr:sp macro="" textlink="">
      <xdr:nvSpPr>
        <xdr:cNvPr id="3" name="TextBox 2">
          <a:extLst/>
        </xdr:cNvPr>
        <xdr:cNvSpPr txBox="1"/>
      </xdr:nvSpPr>
      <xdr:spPr>
        <a:xfrm>
          <a:off x="12607106" y="236124033"/>
          <a:ext cx="868048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Тамга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тэмдэг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endParaRPr lang="en-US" sz="110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12</xdr:col>
      <xdr:colOff>216274</xdr:colOff>
      <xdr:row>1</xdr:row>
      <xdr:rowOff>130548</xdr:rowOff>
    </xdr:to>
    <xdr:sp macro="" textlink="">
      <xdr:nvSpPr>
        <xdr:cNvPr id="5" name="TextBox 3"/>
        <xdr:cNvSpPr txBox="1"/>
      </xdr:nvSpPr>
      <xdr:spPr>
        <a:xfrm>
          <a:off x="0" y="0"/>
          <a:ext cx="5150224" cy="7877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0</xdr:col>
      <xdr:colOff>0</xdr:colOff>
      <xdr:row>4</xdr:row>
      <xdr:rowOff>0</xdr:rowOff>
    </xdr:to>
    <xdr:sp macro="" textlink="">
      <xdr:nvSpPr>
        <xdr:cNvPr id="2" name="TextBox 3"/>
        <xdr:cNvSpPr txBox="1"/>
      </xdr:nvSpPr>
      <xdr:spPr>
        <a:xfrm>
          <a:off x="0" y="1876425"/>
          <a:ext cx="0" cy="600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mn-MN" sz="800">
              <a:latin typeface="Arial" pitchFamily="34" charset="0"/>
              <a:cs typeface="Arial" pitchFamily="34" charset="0"/>
            </a:rPr>
            <a:t>1. </a:t>
          </a: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Техникийн болон мэргэжлийн боловсрол, сургалтын ө</a:t>
          </a:r>
          <a:r>
            <a:rPr lang="mn-MN" sz="8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мчийн</a:t>
          </a: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бүх хэлбэрийн байгууллага </a:t>
          </a:r>
          <a:r>
            <a:rPr lang="mn-MN" sz="800" baseline="0">
              <a:latin typeface="Arial" pitchFamily="34" charset="0"/>
              <a:cs typeface="Arial" pitchFamily="34" charset="0"/>
            </a:rPr>
            <a:t>нь жил бүрийн 9-р сарын 25-ны дотор аймаг, нийслэлийн Хөдөлмөрийн хэлтэст цахим болон маягт хэлбэрээр ирүүлнэ.</a:t>
          </a:r>
        </a:p>
        <a:p>
          <a:pPr algn="just"/>
          <a:r>
            <a:rPr lang="mn-MN" sz="800" baseline="0">
              <a:latin typeface="Arial" pitchFamily="34" charset="0"/>
              <a:cs typeface="Arial" pitchFamily="34" charset="0"/>
            </a:rPr>
            <a:t>2. Аймаг нийслэлийн Хөдөлмөрийн хэлтэс нь нэгтгэж жил бүрийн 10-р сарын 05-ны дотор Хөдөлмөр эрхлэлтийн үйлчилгээний төвд </a:t>
          </a:r>
          <a:r>
            <a:rPr lang="mn-MN" sz="800" baseline="0">
              <a:solidFill>
                <a:schemeClr val="dk1"/>
              </a:solidFill>
              <a:latin typeface="+mn-lt"/>
              <a:ea typeface="+mn-ea"/>
              <a:cs typeface="+mn-cs"/>
            </a:rPr>
            <a:t>цахим болон маягт хэлбэрээр хүргүүлнэ.</a:t>
          </a:r>
          <a:endParaRPr lang="mn-MN" sz="800" baseline="0">
            <a:latin typeface="Arial" pitchFamily="34" charset="0"/>
            <a:cs typeface="Arial" pitchFamily="34" charset="0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800" baseline="0">
              <a:solidFill>
                <a:schemeClr val="dk1"/>
              </a:solidFill>
              <a:latin typeface="+mn-lt"/>
              <a:ea typeface="+mn-ea"/>
              <a:cs typeface="+mn-cs"/>
            </a:rPr>
            <a:t>3. </a:t>
          </a:r>
          <a:r>
            <a:rPr lang="mn-MN" sz="8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 эрхлэлтийн үйлчилгээний төв нь нэгтгэж жил бүрийн 11-р сарын 01-ний дотор Хөдөлмөрийн асуудал эрхэлсэн төрийн захиргааны төв байгууллагад</a:t>
          </a:r>
          <a:r>
            <a:rPr lang="mn-MN" sz="800" baseline="0">
              <a:latin typeface="Arial" pitchFamily="34" charset="0"/>
              <a:cs typeface="Arial" pitchFamily="34" charset="0"/>
            </a:rPr>
            <a:t> цахим болон маягт хэлбэрээр хүргүүлнэ. 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336176</xdr:colOff>
      <xdr:row>1</xdr:row>
      <xdr:rowOff>249891</xdr:rowOff>
    </xdr:to>
    <xdr:sp macro="" textlink="">
      <xdr:nvSpPr>
        <xdr:cNvPr id="5" name="TextBox 3"/>
        <xdr:cNvSpPr txBox="1"/>
      </xdr:nvSpPr>
      <xdr:spPr>
        <a:xfrm>
          <a:off x="0" y="0"/>
          <a:ext cx="4927226" cy="7832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78441</xdr:colOff>
      <xdr:row>2</xdr:row>
      <xdr:rowOff>159123</xdr:rowOff>
    </xdr:to>
    <xdr:sp macro="" textlink="">
      <xdr:nvSpPr>
        <xdr:cNvPr id="4" name="TextBox 3"/>
        <xdr:cNvSpPr txBox="1"/>
      </xdr:nvSpPr>
      <xdr:spPr>
        <a:xfrm>
          <a:off x="0" y="0"/>
          <a:ext cx="4145616" cy="7877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493058</xdr:colOff>
      <xdr:row>2</xdr:row>
      <xdr:rowOff>283508</xdr:rowOff>
    </xdr:to>
    <xdr:sp macro="" textlink="">
      <xdr:nvSpPr>
        <xdr:cNvPr id="4" name="TextBox 3"/>
        <xdr:cNvSpPr txBox="1"/>
      </xdr:nvSpPr>
      <xdr:spPr>
        <a:xfrm>
          <a:off x="0" y="0"/>
          <a:ext cx="4112558" cy="7883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297655</xdr:colOff>
      <xdr:row>1</xdr:row>
      <xdr:rowOff>311523</xdr:rowOff>
    </xdr:to>
    <xdr:sp macro="" textlink="">
      <xdr:nvSpPr>
        <xdr:cNvPr id="4" name="TextBox 3"/>
        <xdr:cNvSpPr txBox="1"/>
      </xdr:nvSpPr>
      <xdr:spPr>
        <a:xfrm>
          <a:off x="0" y="0"/>
          <a:ext cx="5574505" cy="7877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632262</xdr:colOff>
      <xdr:row>890</xdr:row>
      <xdr:rowOff>206967</xdr:rowOff>
    </xdr:from>
    <xdr:ext cx="868048" cy="416781"/>
    <xdr:sp macro="" textlink="">
      <xdr:nvSpPr>
        <xdr:cNvPr id="2" name="TextBox 1">
          <a:extLst/>
        </xdr:cNvPr>
        <xdr:cNvSpPr txBox="1"/>
      </xdr:nvSpPr>
      <xdr:spPr>
        <a:xfrm>
          <a:off x="14529237" y="208480617"/>
          <a:ext cx="868048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Тамга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тэмдэг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endParaRPr lang="en-US" sz="110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33618</xdr:rowOff>
    </xdr:from>
    <xdr:to>
      <xdr:col>10</xdr:col>
      <xdr:colOff>112059</xdr:colOff>
      <xdr:row>1</xdr:row>
      <xdr:rowOff>373155</xdr:rowOff>
    </xdr:to>
    <xdr:sp macro="" textlink="">
      <xdr:nvSpPr>
        <xdr:cNvPr id="4" name="TextBox 3"/>
        <xdr:cNvSpPr txBox="1"/>
      </xdr:nvSpPr>
      <xdr:spPr>
        <a:xfrm>
          <a:off x="0" y="33618"/>
          <a:ext cx="4150659" cy="7491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157931</xdr:colOff>
      <xdr:row>51</xdr:row>
      <xdr:rowOff>0</xdr:rowOff>
    </xdr:from>
    <xdr:ext cx="868048" cy="416781"/>
    <xdr:sp macro="" textlink="">
      <xdr:nvSpPr>
        <xdr:cNvPr id="2" name="TextBox 1">
          <a:extLst/>
        </xdr:cNvPr>
        <xdr:cNvSpPr txBox="1"/>
      </xdr:nvSpPr>
      <xdr:spPr>
        <a:xfrm>
          <a:off x="1720031" y="14601108"/>
          <a:ext cx="868048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Тамга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mn-MN" sz="10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тэмдэг</a:t>
          </a:r>
          <a:r>
            <a:rPr lang="mn-MN" sz="1100">
              <a:solidFill>
                <a:schemeClr val="bg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endParaRPr lang="en-US" sz="1100">
            <a:solidFill>
              <a:schemeClr val="bg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10</xdr:col>
      <xdr:colOff>21166</xdr:colOff>
      <xdr:row>1</xdr:row>
      <xdr:rowOff>131606</xdr:rowOff>
    </xdr:to>
    <xdr:sp macro="" textlink="">
      <xdr:nvSpPr>
        <xdr:cNvPr id="4" name="TextBox 3"/>
        <xdr:cNvSpPr txBox="1"/>
      </xdr:nvSpPr>
      <xdr:spPr>
        <a:xfrm>
          <a:off x="0" y="0"/>
          <a:ext cx="4135966" cy="7888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marL="0" marR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Үндэсний статистикийн хорооны даргын 20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19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оны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12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сарын 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 А/186 тоот тушаалаар зөвшөөрснөөр,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Хөдөлмөр, н</a:t>
          </a:r>
          <a:r>
            <a:rPr lang="en-US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ийгмийн хамгаалл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ын сайдын 2019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о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ны 12 сарын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26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-ны өдрийн</a:t>
          </a:r>
          <a:r>
            <a:rPr lang="mn-MN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А/378</a:t>
          </a:r>
          <a:r>
            <a:rPr lang="mn-MN" sz="10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тоот тушаалаар батлав.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  <a:p>
          <a:pPr marL="0" marR="0" algn="just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en-US" sz="10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 </a:t>
          </a:r>
          <a:endParaRPr lang="en-US" sz="1000">
            <a:effectLst/>
            <a:latin typeface="Arial" pitchFamily="34" charset="0"/>
            <a:ea typeface="Calibri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-1-1-TMB-1,2,3,4,5,8,10,13-2021-2022%20MEDE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-1-1-TMB-6%202021-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1-1-1-TMB-7%202021-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-STATISTIC/2021-STATISTIC-2021-2022/2021.10.15/MEDEE%20BOLSON-2021-2022/1-16-TUV%20ZAAMAR%20MSUT-11.09%203%20medee%20zasah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1-1-1-TMB-11%202021-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1-1-1-TMB-12%202021-20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1-1-1-TMB-14%202021-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1-1-1-TMB-15%202021-202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1-1-1-TMB-16%20202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-ТМБ-1"/>
      <sheetName val="З-ТМБ-2"/>
      <sheetName val="З-ТМБ-8"/>
      <sheetName val="З-ТМБ-3"/>
      <sheetName val="medeelel"/>
      <sheetName val="З-ТМБ-4-сургууль мэргэжил-1"/>
      <sheetName val="З-ТМБ-4-сургууль-2"/>
      <sheetName val="З-ТМБ-4-орон нутаг-3"/>
      <sheetName val="medeelel-1"/>
      <sheetName val="З-ТМБ-4 мэргэжил салбараар"/>
      <sheetName val="З-ТМБ-5-сургууль мэргэжил-1"/>
      <sheetName val="З-ТМБ-5-сургууль -2"/>
      <sheetName val="medeelel-2"/>
      <sheetName val="З-ТМБ-5 мэргэжил салбараар"/>
      <sheetName val="medeelel-3"/>
      <sheetName val="З-ТМБ-10 сургууль мэргэжил-1"/>
      <sheetName val="З-ТМБ-10 сургууль-2"/>
      <sheetName val="З-ТМБ-10 мэргэжлээр, салбараар1"/>
      <sheetName val="З-ТМБ-13"/>
    </sheetNames>
    <sheetDataSet>
      <sheetData sheetId="0"/>
      <sheetData sheetId="1"/>
      <sheetData sheetId="2"/>
      <sheetData sheetId="3"/>
      <sheetData sheetId="4"/>
      <sheetData sheetId="5">
        <row r="21">
          <cell r="A21" t="str">
            <v>TC8211-20</v>
          </cell>
          <cell r="B21"/>
          <cell r="C21" t="str">
            <v>Автомашины засварчин</v>
          </cell>
          <cell r="D21"/>
          <cell r="E21"/>
          <cell r="F21"/>
          <cell r="G21"/>
          <cell r="H21"/>
          <cell r="I21"/>
        </row>
        <row r="22">
          <cell r="A22" t="str">
            <v>CF7126-36</v>
          </cell>
          <cell r="B22"/>
          <cell r="C22" t="str">
            <v>Барилгын сантехникч</v>
          </cell>
          <cell r="D22"/>
          <cell r="E22"/>
          <cell r="F22"/>
          <cell r="G22"/>
          <cell r="H22"/>
          <cell r="I22"/>
        </row>
        <row r="23">
          <cell r="A23" t="str">
            <v>CF7123-20</v>
          </cell>
          <cell r="B23"/>
          <cell r="C23" t="str">
            <v>Барилгын засал-чимэглэлчин</v>
          </cell>
          <cell r="D23"/>
          <cell r="E23"/>
          <cell r="F23"/>
          <cell r="G23"/>
          <cell r="H23"/>
          <cell r="I23"/>
        </row>
        <row r="24">
          <cell r="A24" t="str">
            <v>CF7112-19</v>
          </cell>
          <cell r="B24"/>
          <cell r="C24" t="str">
            <v>Барилгын өрөг угсрагч</v>
          </cell>
          <cell r="D24"/>
          <cell r="E24"/>
          <cell r="F24"/>
          <cell r="G24"/>
          <cell r="H24"/>
          <cell r="I24"/>
        </row>
        <row r="25">
          <cell r="A25" t="str">
            <v>CF7411-12</v>
          </cell>
          <cell r="B25"/>
          <cell r="C25" t="str">
            <v>Барилгын цахилгаанчин</v>
          </cell>
          <cell r="D25"/>
          <cell r="E25"/>
          <cell r="F25"/>
          <cell r="G25"/>
          <cell r="H25"/>
          <cell r="I25"/>
        </row>
        <row r="26">
          <cell r="A26" t="str">
            <v>IM7212-14</v>
          </cell>
          <cell r="B26"/>
          <cell r="C26" t="str">
            <v>Гагнуурчин</v>
          </cell>
          <cell r="D26"/>
          <cell r="E26"/>
          <cell r="F26"/>
          <cell r="G26"/>
          <cell r="H26"/>
          <cell r="I26"/>
        </row>
        <row r="27">
          <cell r="A27" t="str">
            <v>AH6221-23</v>
          </cell>
          <cell r="B27"/>
          <cell r="C27" t="str">
            <v>Малын асаргаа</v>
          </cell>
          <cell r="D27"/>
          <cell r="E27"/>
          <cell r="F27"/>
          <cell r="G27"/>
          <cell r="H27"/>
          <cell r="I27"/>
        </row>
        <row r="28">
          <cell r="A28" t="str">
            <v>CF7115-24</v>
          </cell>
          <cell r="B28"/>
          <cell r="C28" t="str">
            <v>Модон эдлэлийн мужаан</v>
          </cell>
          <cell r="D28"/>
          <cell r="E28"/>
          <cell r="F28"/>
          <cell r="G28"/>
          <cell r="H28"/>
          <cell r="I28"/>
        </row>
        <row r="29">
          <cell r="A29" t="str">
            <v>IE7533-28</v>
          </cell>
          <cell r="B29"/>
          <cell r="C29" t="str">
            <v>Оёмол бүтээгдэхүүний оёдолчин</v>
          </cell>
          <cell r="D29"/>
          <cell r="E29"/>
          <cell r="F29"/>
          <cell r="G29"/>
          <cell r="H29"/>
          <cell r="I29"/>
        </row>
        <row r="30">
          <cell r="A30" t="str">
            <v>IO7421-16</v>
          </cell>
          <cell r="B30"/>
          <cell r="C30" t="str">
            <v>Цахим тоног төхөөрөмжийн үйлчилгээний ажилтан</v>
          </cell>
          <cell r="D30"/>
          <cell r="E30"/>
          <cell r="F30"/>
          <cell r="G30"/>
          <cell r="H30"/>
          <cell r="I30"/>
        </row>
        <row r="31">
          <cell r="A31" t="str">
            <v>IE8152-36</v>
          </cell>
          <cell r="B31"/>
          <cell r="C31" t="str">
            <v xml:space="preserve">Ноос, ноолуур боловсруулалтын технологийн ажилтан </v>
          </cell>
          <cell r="D31"/>
          <cell r="E31"/>
          <cell r="F31"/>
          <cell r="G31"/>
          <cell r="H31"/>
          <cell r="I31"/>
        </row>
        <row r="32">
          <cell r="A32" t="str">
            <v>NF6210-21</v>
          </cell>
          <cell r="B32"/>
          <cell r="C32" t="str">
            <v>Ойжуулагч</v>
          </cell>
          <cell r="D32"/>
          <cell r="E32"/>
          <cell r="F32"/>
          <cell r="G32"/>
          <cell r="H32"/>
          <cell r="I32"/>
        </row>
        <row r="33">
          <cell r="A33" t="str">
            <v>SO5141-11</v>
          </cell>
          <cell r="B33"/>
          <cell r="C33" t="str">
            <v>Үсчин</v>
          </cell>
          <cell r="D33"/>
          <cell r="E33"/>
          <cell r="F33"/>
          <cell r="G33"/>
          <cell r="H33"/>
          <cell r="I33"/>
        </row>
        <row r="34">
          <cell r="A34" t="str">
            <v>IF7513-23</v>
          </cell>
          <cell r="B34"/>
          <cell r="C34" t="str">
            <v>Сүү боловсруулах үйлдвэрлэлийн ажилтан</v>
          </cell>
          <cell r="D34"/>
          <cell r="E34"/>
          <cell r="F34"/>
          <cell r="G34"/>
          <cell r="H34"/>
          <cell r="I34"/>
        </row>
        <row r="35">
          <cell r="A35" t="str">
            <v>AF6112-24</v>
          </cell>
          <cell r="B35"/>
          <cell r="C35" t="str">
            <v>Хүнсний ногооны фермер</v>
          </cell>
          <cell r="D35"/>
          <cell r="E35"/>
          <cell r="F35"/>
          <cell r="G35"/>
          <cell r="H35"/>
          <cell r="I35"/>
        </row>
        <row r="36">
          <cell r="A36" t="str">
            <v>IF5120-11</v>
          </cell>
          <cell r="B36"/>
          <cell r="C36" t="str">
            <v>Тогооч</v>
          </cell>
          <cell r="D36"/>
          <cell r="E36"/>
          <cell r="F36"/>
          <cell r="G36"/>
          <cell r="H36"/>
          <cell r="I36"/>
        </row>
        <row r="37">
          <cell r="A37" t="str">
            <v>AT7231-20</v>
          </cell>
          <cell r="B37"/>
          <cell r="C37" t="str">
            <v>ХАА-н машин механизмын ашиглалт, засварчин</v>
          </cell>
          <cell r="D37"/>
          <cell r="E37"/>
          <cell r="F37"/>
          <cell r="G37"/>
          <cell r="H37"/>
          <cell r="I37"/>
        </row>
        <row r="38">
          <cell r="A38" t="str">
            <v>NT5113-13</v>
          </cell>
          <cell r="B38"/>
          <cell r="C38" t="str">
            <v>Аяллын хөтөч</v>
          </cell>
          <cell r="D38"/>
          <cell r="E38"/>
          <cell r="F38"/>
          <cell r="G38"/>
          <cell r="H38"/>
          <cell r="I38"/>
        </row>
        <row r="40">
          <cell r="A40" t="str">
            <v>TC8211-20</v>
          </cell>
          <cell r="B40"/>
          <cell r="C40" t="str">
            <v>Автомашины засварчин</v>
          </cell>
          <cell r="D40"/>
          <cell r="E40"/>
          <cell r="F40"/>
          <cell r="G40"/>
          <cell r="H40"/>
          <cell r="I40"/>
        </row>
        <row r="41">
          <cell r="A41" t="str">
            <v>CF7115-22</v>
          </cell>
          <cell r="B41"/>
          <cell r="C41" t="str">
            <v>Барилгын мужаан</v>
          </cell>
          <cell r="D41"/>
          <cell r="E41"/>
          <cell r="F41"/>
          <cell r="G41"/>
          <cell r="H41"/>
          <cell r="I41"/>
        </row>
        <row r="42">
          <cell r="A42" t="str">
            <v>CF7126-36</v>
          </cell>
          <cell r="B42"/>
          <cell r="C42" t="str">
            <v>Барилгын сантехникч</v>
          </cell>
          <cell r="D42"/>
          <cell r="E42"/>
          <cell r="F42"/>
          <cell r="G42"/>
          <cell r="H42"/>
          <cell r="I42"/>
        </row>
        <row r="43">
          <cell r="A43" t="str">
            <v>CF7112-19</v>
          </cell>
          <cell r="B43"/>
          <cell r="C43" t="str">
            <v>Барилгын өрөг угсрагч</v>
          </cell>
          <cell r="D43"/>
          <cell r="E43"/>
          <cell r="F43"/>
          <cell r="G43"/>
          <cell r="H43"/>
          <cell r="I43"/>
        </row>
        <row r="44">
          <cell r="A44" t="str">
            <v>CF7123-20</v>
          </cell>
          <cell r="B44"/>
          <cell r="C44" t="str">
            <v>Барилгын засал-чимэглэлчин</v>
          </cell>
          <cell r="D44"/>
          <cell r="E44"/>
          <cell r="F44"/>
          <cell r="G44"/>
          <cell r="H44"/>
          <cell r="I44"/>
        </row>
        <row r="45">
          <cell r="A45" t="str">
            <v>CF7411-12</v>
          </cell>
          <cell r="B45"/>
          <cell r="C45" t="str">
            <v>Барилгын цахилгаанчин</v>
          </cell>
          <cell r="D45"/>
          <cell r="E45"/>
          <cell r="F45"/>
          <cell r="G45"/>
          <cell r="H45"/>
          <cell r="I45"/>
        </row>
        <row r="46">
          <cell r="A46" t="str">
            <v>IM7212-14</v>
          </cell>
          <cell r="B46"/>
          <cell r="C46" t="str">
            <v>Гагнуурчин</v>
          </cell>
          <cell r="D46"/>
          <cell r="E46"/>
          <cell r="F46"/>
          <cell r="G46"/>
          <cell r="H46"/>
          <cell r="I46"/>
        </row>
        <row r="47">
          <cell r="A47" t="str">
            <v>SO5142-11</v>
          </cell>
          <cell r="B47"/>
          <cell r="C47" t="str">
            <v>Гоо засалч</v>
          </cell>
          <cell r="D47"/>
          <cell r="E47"/>
          <cell r="F47"/>
          <cell r="G47"/>
          <cell r="H47"/>
          <cell r="I47"/>
        </row>
        <row r="48">
          <cell r="A48" t="str">
            <v>IO4120-13</v>
          </cell>
          <cell r="B48"/>
          <cell r="C48" t="str">
            <v>Компьютерийн оператор</v>
          </cell>
          <cell r="D48"/>
          <cell r="E48"/>
          <cell r="F48"/>
          <cell r="G48"/>
          <cell r="H48"/>
          <cell r="I48"/>
        </row>
        <row r="49">
          <cell r="A49" t="str">
            <v>IE7533-28</v>
          </cell>
          <cell r="B49"/>
          <cell r="C49" t="str">
            <v>Оёмол бүтээгдэхүүний оёдолчин</v>
          </cell>
          <cell r="D49"/>
          <cell r="E49"/>
          <cell r="F49"/>
          <cell r="G49"/>
          <cell r="H49"/>
          <cell r="I49"/>
        </row>
        <row r="50">
          <cell r="A50" t="str">
            <v>IF5120-11</v>
          </cell>
          <cell r="B50"/>
          <cell r="C50" t="str">
            <v>Тогооч</v>
          </cell>
          <cell r="D50"/>
          <cell r="E50"/>
          <cell r="F50"/>
          <cell r="G50"/>
          <cell r="H50"/>
          <cell r="I50"/>
        </row>
        <row r="51">
          <cell r="A51" t="str">
            <v>IF7512-34</v>
          </cell>
          <cell r="B51"/>
          <cell r="C51" t="str">
            <v>Талх, нарийн боов үйлдвэрлэлийн технологийн ажилтан</v>
          </cell>
          <cell r="D51"/>
          <cell r="E51"/>
          <cell r="F51"/>
          <cell r="G51"/>
          <cell r="H51"/>
          <cell r="I51"/>
        </row>
        <row r="52">
          <cell r="A52" t="str">
            <v>SO5141-11</v>
          </cell>
          <cell r="B52"/>
          <cell r="C52" t="str">
            <v>Үсчин</v>
          </cell>
          <cell r="D52"/>
          <cell r="E52"/>
          <cell r="F52"/>
          <cell r="G52"/>
          <cell r="H52"/>
          <cell r="I52"/>
        </row>
        <row r="53">
          <cell r="A53" t="str">
            <v>AF6330-11</v>
          </cell>
          <cell r="B53"/>
          <cell r="C53" t="str">
            <v>Фермерийн аж ахуй эрхлэгч /ГТ-МАА/</v>
          </cell>
          <cell r="D53"/>
          <cell r="E53"/>
          <cell r="F53"/>
          <cell r="G53"/>
          <cell r="H53"/>
          <cell r="I53"/>
        </row>
        <row r="54">
          <cell r="A54" t="str">
            <v>MT8111-35</v>
          </cell>
          <cell r="B54"/>
          <cell r="C54" t="str">
            <v>Хүнд машин механизмын оператор</v>
          </cell>
          <cell r="D54"/>
          <cell r="E54"/>
          <cell r="F54"/>
          <cell r="G54"/>
          <cell r="H54"/>
          <cell r="I54"/>
        </row>
        <row r="55">
          <cell r="A55" t="str">
            <v>AF6112-25</v>
          </cell>
          <cell r="B55"/>
          <cell r="C55" t="str">
            <v>Хүлэмжийн аж ахуйн фермер</v>
          </cell>
          <cell r="D55"/>
          <cell r="E55"/>
          <cell r="F55"/>
          <cell r="G55"/>
          <cell r="H55"/>
          <cell r="I55"/>
        </row>
        <row r="56">
          <cell r="A56" t="str">
            <v>IO7421-16</v>
          </cell>
          <cell r="B56"/>
          <cell r="C56" t="str">
            <v>Цахим тоног төхөөрөмжийн үйлчилгээний ажилтан</v>
          </cell>
          <cell r="D56"/>
          <cell r="E56"/>
          <cell r="F56"/>
          <cell r="G56"/>
          <cell r="H56"/>
          <cell r="I56"/>
        </row>
        <row r="58">
          <cell r="A58" t="str">
            <v>IF5120-11</v>
          </cell>
          <cell r="B58"/>
          <cell r="C58" t="str">
            <v>Тогооч</v>
          </cell>
          <cell r="D58"/>
          <cell r="E58"/>
          <cell r="F58"/>
          <cell r="G58"/>
          <cell r="H58"/>
          <cell r="I58"/>
        </row>
        <row r="59">
          <cell r="A59" t="str">
            <v>SO5142-11</v>
          </cell>
          <cell r="B59"/>
          <cell r="C59" t="str">
            <v>Гоо засалч</v>
          </cell>
          <cell r="D59"/>
          <cell r="E59"/>
          <cell r="F59"/>
          <cell r="G59"/>
          <cell r="H59"/>
          <cell r="I59"/>
        </row>
        <row r="60">
          <cell r="A60" t="str">
            <v>IO4120-13</v>
          </cell>
          <cell r="B60"/>
          <cell r="C60" t="str">
            <v>Компьютерийн оператор</v>
          </cell>
          <cell r="D60"/>
          <cell r="E60"/>
          <cell r="F60"/>
          <cell r="G60"/>
          <cell r="H60"/>
          <cell r="I60"/>
        </row>
        <row r="61">
          <cell r="A61" t="str">
            <v>IE7533-28</v>
          </cell>
          <cell r="B61"/>
          <cell r="C61" t="str">
            <v>Оёмол бүтээгдэхүүний оёдолчин</v>
          </cell>
          <cell r="D61"/>
          <cell r="E61"/>
          <cell r="F61"/>
          <cell r="G61"/>
          <cell r="H61"/>
          <cell r="I61"/>
        </row>
        <row r="62">
          <cell r="A62" t="str">
            <v>IO7421-16</v>
          </cell>
          <cell r="B62"/>
          <cell r="C62" t="str">
            <v>Цахим тоног төхөөрөмжийн үйлчилгээний ажилтан</v>
          </cell>
          <cell r="D62"/>
          <cell r="E62"/>
          <cell r="F62"/>
          <cell r="G62"/>
          <cell r="H62"/>
          <cell r="I62"/>
        </row>
        <row r="63">
          <cell r="A63" t="str">
            <v>SO5141-11</v>
          </cell>
          <cell r="B63"/>
          <cell r="C63" t="str">
            <v>Үсчин</v>
          </cell>
          <cell r="D63"/>
          <cell r="E63"/>
          <cell r="F63"/>
          <cell r="G63"/>
          <cell r="H63"/>
          <cell r="I63"/>
        </row>
        <row r="64">
          <cell r="A64" t="str">
            <v>IM7212-14</v>
          </cell>
          <cell r="B64"/>
          <cell r="C64" t="str">
            <v>Гагнуурчин</v>
          </cell>
          <cell r="D64"/>
          <cell r="E64"/>
          <cell r="F64"/>
          <cell r="G64"/>
          <cell r="H64"/>
          <cell r="I64"/>
        </row>
        <row r="65">
          <cell r="A65" t="str">
            <v>TC8211-20</v>
          </cell>
          <cell r="B65"/>
          <cell r="C65" t="str">
            <v>Автомашины засварчин</v>
          </cell>
          <cell r="D65"/>
          <cell r="E65"/>
          <cell r="F65"/>
          <cell r="G65"/>
          <cell r="H65"/>
          <cell r="I65"/>
        </row>
        <row r="66">
          <cell r="A66" t="str">
            <v>IF5131-16</v>
          </cell>
          <cell r="B66"/>
          <cell r="C66" t="str">
            <v>Зочид буудал, зоогийн газрын үйлчилгээний ажилтан</v>
          </cell>
          <cell r="D66"/>
          <cell r="E66"/>
          <cell r="F66"/>
          <cell r="G66"/>
          <cell r="H66"/>
          <cell r="I66"/>
        </row>
        <row r="67">
          <cell r="A67" t="str">
            <v>CF7115-24</v>
          </cell>
          <cell r="B67"/>
          <cell r="C67" t="str">
            <v>Модон эдлэлийн мужаан</v>
          </cell>
          <cell r="D67"/>
          <cell r="E67"/>
          <cell r="F67"/>
          <cell r="G67"/>
          <cell r="H67"/>
          <cell r="I67"/>
        </row>
        <row r="68">
          <cell r="A68" t="str">
            <v>BT5223-15</v>
          </cell>
          <cell r="B68"/>
          <cell r="C68" t="str">
            <v>Худалдааны газрын үндсэн ажилтан /худалдагч/</v>
          </cell>
          <cell r="D68"/>
          <cell r="E68"/>
          <cell r="F68"/>
          <cell r="G68"/>
          <cell r="H68"/>
          <cell r="I68"/>
        </row>
        <row r="69">
          <cell r="A69" t="str">
            <v>AT7231-18</v>
          </cell>
          <cell r="B69"/>
          <cell r="C69" t="str">
            <v>Тракторын механик</v>
          </cell>
          <cell r="D69"/>
          <cell r="E69"/>
          <cell r="F69"/>
          <cell r="G69"/>
          <cell r="H69"/>
          <cell r="I69"/>
        </row>
        <row r="70">
          <cell r="A70" t="str">
            <v>AM7317-11</v>
          </cell>
          <cell r="B70"/>
          <cell r="C70" t="str">
            <v>Бэлэг дурсгалын зүйл урлаач</v>
          </cell>
          <cell r="D70"/>
          <cell r="E70"/>
          <cell r="F70"/>
          <cell r="G70"/>
          <cell r="H70"/>
          <cell r="I70"/>
        </row>
        <row r="71">
          <cell r="A71" t="str">
            <v>CF7123-20</v>
          </cell>
          <cell r="B71"/>
          <cell r="C71" t="str">
            <v>Барилгын засал-чимэглэлчин</v>
          </cell>
          <cell r="D71"/>
          <cell r="E71"/>
          <cell r="F71"/>
          <cell r="G71"/>
          <cell r="H71"/>
          <cell r="I71"/>
        </row>
        <row r="72">
          <cell r="A72" t="str">
            <v>IF5131-11</v>
          </cell>
          <cell r="B72"/>
          <cell r="C72" t="str">
            <v>Зөөгч, бармен</v>
          </cell>
          <cell r="D72"/>
          <cell r="E72"/>
          <cell r="F72"/>
          <cell r="G72"/>
          <cell r="H72"/>
          <cell r="I72"/>
        </row>
        <row r="74">
          <cell r="A74" t="str">
            <v>AF6112-13</v>
          </cell>
          <cell r="B74"/>
          <cell r="C74" t="str">
            <v>Жимс, жимсгэний аж ахуйн фермер</v>
          </cell>
          <cell r="D74"/>
          <cell r="E74"/>
          <cell r="F74"/>
          <cell r="G74"/>
          <cell r="H74"/>
          <cell r="I74"/>
        </row>
        <row r="75">
          <cell r="A75" t="str">
            <v>NF6210-21</v>
          </cell>
          <cell r="B75"/>
          <cell r="C75" t="str">
            <v>Ойжуулагч</v>
          </cell>
          <cell r="D75"/>
          <cell r="E75"/>
          <cell r="F75"/>
          <cell r="G75"/>
          <cell r="H75"/>
          <cell r="I75"/>
        </row>
        <row r="76">
          <cell r="A76" t="str">
            <v>IF7513-23</v>
          </cell>
          <cell r="B76"/>
          <cell r="C76" t="str">
            <v>Сүү боловсруулах үйлдвэрлэлийн ажилтан</v>
          </cell>
          <cell r="D76"/>
          <cell r="E76"/>
          <cell r="F76"/>
          <cell r="G76"/>
          <cell r="H76"/>
          <cell r="I76"/>
        </row>
        <row r="77">
          <cell r="A77" t="str">
            <v>AH6221-23</v>
          </cell>
          <cell r="B77"/>
          <cell r="C77" t="str">
            <v>Малын асаргаа</v>
          </cell>
          <cell r="D77"/>
          <cell r="E77"/>
          <cell r="F77"/>
          <cell r="G77"/>
          <cell r="H77"/>
          <cell r="I77"/>
        </row>
        <row r="78">
          <cell r="A78" t="str">
            <v>AF6112-25</v>
          </cell>
          <cell r="B78"/>
          <cell r="C78" t="str">
            <v>Хүлэмжийн аж ахуйн фермер</v>
          </cell>
          <cell r="D78"/>
          <cell r="E78"/>
          <cell r="F78"/>
          <cell r="G78"/>
          <cell r="H78"/>
          <cell r="I78"/>
        </row>
        <row r="79">
          <cell r="A79" t="str">
            <v>AF6112-24</v>
          </cell>
          <cell r="B79"/>
          <cell r="C79" t="str">
            <v>Хүнсний ногооны фермер</v>
          </cell>
          <cell r="D79"/>
          <cell r="E79"/>
          <cell r="F79"/>
          <cell r="G79"/>
          <cell r="H79"/>
          <cell r="I79"/>
        </row>
        <row r="80">
          <cell r="A80" t="str">
            <v>AT7231-18</v>
          </cell>
          <cell r="B80"/>
          <cell r="C80" t="str">
            <v>Тракторын механик</v>
          </cell>
          <cell r="D80"/>
          <cell r="E80"/>
          <cell r="F80"/>
          <cell r="G80"/>
          <cell r="H80"/>
          <cell r="I80"/>
        </row>
        <row r="81">
          <cell r="A81" t="str">
            <v>AH6123-11</v>
          </cell>
          <cell r="B81"/>
          <cell r="C81" t="str">
            <v>Зөгийчин, зөгийн аж ахуй эрхлэгч</v>
          </cell>
          <cell r="D81"/>
          <cell r="E81"/>
          <cell r="F81"/>
          <cell r="G81"/>
          <cell r="H81"/>
          <cell r="I81"/>
        </row>
        <row r="82">
          <cell r="A82" t="str">
            <v>AH6121-24</v>
          </cell>
          <cell r="B82"/>
          <cell r="C82" t="str">
            <v>Малчин</v>
          </cell>
          <cell r="D82"/>
          <cell r="E82"/>
          <cell r="F82"/>
          <cell r="G82"/>
          <cell r="H82"/>
          <cell r="I82"/>
        </row>
        <row r="84">
          <cell r="A84" t="str">
            <v>CF7123-20</v>
          </cell>
          <cell r="B84"/>
          <cell r="C84" t="str">
            <v>Барилгын засал-чимэглэлчин</v>
          </cell>
          <cell r="D84"/>
          <cell r="E84"/>
          <cell r="F84"/>
          <cell r="G84"/>
          <cell r="H84"/>
          <cell r="I84"/>
        </row>
        <row r="85">
          <cell r="A85" t="str">
            <v>IM7212-14</v>
          </cell>
          <cell r="B85"/>
          <cell r="C85" t="str">
            <v>Гагнуурчин</v>
          </cell>
          <cell r="D85"/>
          <cell r="E85"/>
          <cell r="F85"/>
          <cell r="G85"/>
          <cell r="H85"/>
          <cell r="I85"/>
        </row>
        <row r="86">
          <cell r="A86" t="str">
            <v>CF7112-19</v>
          </cell>
          <cell r="B86"/>
          <cell r="C86" t="str">
            <v>Барилгын өрөг угсрагч</v>
          </cell>
          <cell r="D86"/>
          <cell r="E86"/>
          <cell r="F86"/>
          <cell r="G86"/>
          <cell r="H86"/>
          <cell r="I86"/>
        </row>
        <row r="87">
          <cell r="A87" t="str">
            <v>CF7115-24</v>
          </cell>
          <cell r="B87"/>
          <cell r="C87" t="str">
            <v>Модон эдлэлийн мужаан</v>
          </cell>
          <cell r="D87"/>
          <cell r="E87"/>
          <cell r="F87"/>
          <cell r="G87"/>
          <cell r="H87"/>
          <cell r="I87"/>
        </row>
        <row r="88">
          <cell r="A88" t="str">
            <v>CF7126-36</v>
          </cell>
          <cell r="B88"/>
          <cell r="C88" t="str">
            <v>Барилгын сантехникч</v>
          </cell>
          <cell r="D88"/>
          <cell r="E88"/>
          <cell r="F88"/>
          <cell r="G88"/>
          <cell r="H88"/>
          <cell r="I88"/>
        </row>
        <row r="89">
          <cell r="A89" t="str">
            <v>IF7512-34</v>
          </cell>
          <cell r="B89"/>
          <cell r="C89" t="str">
            <v>Талх, нарийн боов үйлдвэрлэлийн технологийн ажилтан</v>
          </cell>
          <cell r="D89"/>
          <cell r="E89"/>
          <cell r="F89"/>
          <cell r="G89"/>
          <cell r="H89"/>
          <cell r="I89"/>
        </row>
        <row r="90">
          <cell r="A90" t="str">
            <v>IF5120-11</v>
          </cell>
          <cell r="B90"/>
          <cell r="C90" t="str">
            <v>Тогооч</v>
          </cell>
          <cell r="D90"/>
          <cell r="E90"/>
          <cell r="F90"/>
          <cell r="G90"/>
          <cell r="H90"/>
          <cell r="I90"/>
        </row>
        <row r="91">
          <cell r="A91" t="str">
            <v>IO7421-16</v>
          </cell>
          <cell r="B91"/>
          <cell r="C91" t="str">
            <v>Цахим тоног төхөөрөмжийн үйлчилгээний ажилтан</v>
          </cell>
          <cell r="D91"/>
          <cell r="E91"/>
          <cell r="F91"/>
          <cell r="G91"/>
          <cell r="H91"/>
          <cell r="I91"/>
        </row>
        <row r="92">
          <cell r="A92" t="str">
            <v>AF6330-12</v>
          </cell>
          <cell r="B92"/>
          <cell r="C92" t="str">
            <v>Фермерийн аж ахуй эрхлэгч /МАА-ГТ/</v>
          </cell>
          <cell r="D92"/>
          <cell r="E92"/>
          <cell r="F92"/>
          <cell r="G92"/>
          <cell r="H92"/>
          <cell r="I92"/>
        </row>
        <row r="93">
          <cell r="A93" t="str">
            <v>IE7533-28</v>
          </cell>
          <cell r="B93"/>
          <cell r="C93" t="str">
            <v>Оёмол бүтээгдэхүүний оёдолчин</v>
          </cell>
          <cell r="D93"/>
          <cell r="E93"/>
          <cell r="F93"/>
          <cell r="G93"/>
          <cell r="H93"/>
          <cell r="I93"/>
        </row>
        <row r="94">
          <cell r="A94" t="str">
            <v>TC8211-20</v>
          </cell>
          <cell r="B94"/>
          <cell r="C94" t="str">
            <v>Автомашины засварчин</v>
          </cell>
          <cell r="D94"/>
          <cell r="E94"/>
          <cell r="F94"/>
          <cell r="G94"/>
          <cell r="H94"/>
          <cell r="I94"/>
        </row>
        <row r="95">
          <cell r="A95" t="str">
            <v>AF6112-24</v>
          </cell>
          <cell r="B95"/>
          <cell r="C95" t="str">
            <v>Хүнсний ногооны фермер</v>
          </cell>
          <cell r="D95"/>
          <cell r="E95"/>
          <cell r="F95"/>
          <cell r="G95"/>
          <cell r="H95"/>
          <cell r="I95"/>
        </row>
        <row r="96">
          <cell r="A96" t="str">
            <v>SO5141-11</v>
          </cell>
          <cell r="B96"/>
          <cell r="C96" t="str">
            <v>Үсчин</v>
          </cell>
          <cell r="D96"/>
          <cell r="E96"/>
          <cell r="F96"/>
          <cell r="G96"/>
          <cell r="H96"/>
          <cell r="I96"/>
        </row>
        <row r="97">
          <cell r="A97" t="str">
            <v>SO5142-11</v>
          </cell>
          <cell r="B97"/>
          <cell r="C97" t="str">
            <v>Гоо засалч</v>
          </cell>
          <cell r="D97"/>
          <cell r="E97"/>
          <cell r="F97"/>
          <cell r="G97"/>
          <cell r="H97"/>
          <cell r="I97"/>
        </row>
        <row r="98">
          <cell r="A98" t="str">
            <v>SO7536-21</v>
          </cell>
          <cell r="B98"/>
          <cell r="C98" t="str">
            <v>Захиалгын гуталчин</v>
          </cell>
          <cell r="D98"/>
          <cell r="E98"/>
          <cell r="F98"/>
          <cell r="G98"/>
          <cell r="H98"/>
          <cell r="I98"/>
        </row>
        <row r="99">
          <cell r="A99" t="str">
            <v>CF7411-12</v>
          </cell>
          <cell r="B99"/>
          <cell r="C99" t="str">
            <v>Барилгын цахилгаанчин</v>
          </cell>
          <cell r="D99"/>
          <cell r="E99"/>
          <cell r="F99"/>
          <cell r="G99"/>
          <cell r="H99"/>
          <cell r="I99"/>
        </row>
        <row r="100">
          <cell r="A100" t="str">
            <v>BT5223-15</v>
          </cell>
          <cell r="B100"/>
          <cell r="C100" t="str">
            <v>Худалдааны газрын үндсэн ажилтан /худалдагч/</v>
          </cell>
          <cell r="D100"/>
          <cell r="E100"/>
          <cell r="F100"/>
          <cell r="G100"/>
          <cell r="H100"/>
          <cell r="I100"/>
        </row>
        <row r="101">
          <cell r="A101" t="str">
            <v>MT8111-35</v>
          </cell>
          <cell r="B101"/>
          <cell r="C101" t="str">
            <v>Хүнд машин механизмын оператор</v>
          </cell>
          <cell r="D101"/>
          <cell r="E101"/>
          <cell r="F101"/>
          <cell r="G101"/>
          <cell r="H101"/>
          <cell r="I101"/>
        </row>
        <row r="102">
          <cell r="A102" t="str">
            <v>AF6112-25</v>
          </cell>
          <cell r="B102"/>
          <cell r="C102" t="str">
            <v>Хүлэмжийн аж ахуйн фермер</v>
          </cell>
          <cell r="D102"/>
          <cell r="E102"/>
          <cell r="F102"/>
          <cell r="G102"/>
          <cell r="H102"/>
          <cell r="I102"/>
        </row>
        <row r="103">
          <cell r="A103" t="str">
            <v>TC8331-14</v>
          </cell>
          <cell r="B103"/>
          <cell r="C103" t="str">
            <v>Мэргэшсэн жолооч</v>
          </cell>
          <cell r="D103"/>
          <cell r="E103"/>
          <cell r="F103"/>
          <cell r="G103"/>
          <cell r="H103"/>
          <cell r="I103"/>
        </row>
        <row r="104">
          <cell r="A104" t="str">
            <v>IM7233-18</v>
          </cell>
          <cell r="B104"/>
          <cell r="C104" t="str">
            <v>Үйлдвэрийн машин, тоног төхөөрөмжийн механик</v>
          </cell>
          <cell r="D104"/>
          <cell r="E104"/>
          <cell r="F104"/>
          <cell r="G104"/>
          <cell r="H104"/>
          <cell r="I104"/>
        </row>
        <row r="106">
          <cell r="A106" t="str">
            <v>CF7123-20</v>
          </cell>
          <cell r="B106"/>
          <cell r="C106" t="str">
            <v>Барилгын засал-чимэглэлчин</v>
          </cell>
          <cell r="D106"/>
          <cell r="E106"/>
          <cell r="F106"/>
          <cell r="G106"/>
          <cell r="H106"/>
          <cell r="I106"/>
        </row>
        <row r="107">
          <cell r="A107" t="str">
            <v>CF7411-12</v>
          </cell>
          <cell r="B107"/>
          <cell r="C107" t="str">
            <v>Барилгын цахилгаанчин</v>
          </cell>
          <cell r="D107"/>
          <cell r="E107"/>
          <cell r="F107"/>
          <cell r="G107"/>
          <cell r="H107"/>
          <cell r="I107"/>
        </row>
        <row r="108">
          <cell r="A108" t="str">
            <v>CF7115-22</v>
          </cell>
          <cell r="B108"/>
          <cell r="C108" t="str">
            <v>Барилгын мужаан</v>
          </cell>
          <cell r="D108"/>
          <cell r="E108"/>
          <cell r="F108"/>
          <cell r="G108"/>
          <cell r="H108"/>
          <cell r="I108"/>
        </row>
        <row r="109">
          <cell r="A109" t="str">
            <v>IE7533-28</v>
          </cell>
          <cell r="B109"/>
          <cell r="C109" t="str">
            <v>Оёмол бүтээгдэхүүний оёдолчин</v>
          </cell>
          <cell r="D109"/>
          <cell r="E109"/>
          <cell r="F109"/>
          <cell r="G109"/>
          <cell r="H109"/>
          <cell r="I109"/>
        </row>
        <row r="110">
          <cell r="A110" t="str">
            <v>IM7212-14</v>
          </cell>
          <cell r="B110"/>
          <cell r="C110" t="str">
            <v>Гагнуурчин</v>
          </cell>
          <cell r="D110"/>
          <cell r="E110"/>
          <cell r="F110"/>
          <cell r="G110"/>
          <cell r="H110"/>
          <cell r="I110"/>
        </row>
        <row r="111">
          <cell r="A111" t="str">
            <v>TC8211-20</v>
          </cell>
          <cell r="B111"/>
          <cell r="C111" t="str">
            <v>Автомашины засварчин</v>
          </cell>
          <cell r="D111"/>
          <cell r="E111"/>
          <cell r="F111"/>
          <cell r="G111"/>
          <cell r="H111"/>
          <cell r="I111"/>
        </row>
        <row r="112">
          <cell r="A112" t="str">
            <v>TR4323-29</v>
          </cell>
          <cell r="B112"/>
          <cell r="C112" t="str">
            <v>Төмөр замын замчин</v>
          </cell>
          <cell r="D112"/>
          <cell r="E112"/>
          <cell r="F112"/>
          <cell r="G112"/>
          <cell r="H112"/>
          <cell r="I112"/>
        </row>
        <row r="113">
          <cell r="A113" t="str">
            <v>IO4120-13</v>
          </cell>
          <cell r="B113"/>
          <cell r="C113" t="str">
            <v>Компьютерийн оператор</v>
          </cell>
          <cell r="D113"/>
          <cell r="E113"/>
          <cell r="F113"/>
          <cell r="G113"/>
          <cell r="H113"/>
          <cell r="I113"/>
        </row>
        <row r="114">
          <cell r="A114" t="str">
            <v>NT5113-13</v>
          </cell>
          <cell r="B114"/>
          <cell r="C114" t="str">
            <v>Аяллын хөтөч</v>
          </cell>
          <cell r="D114"/>
          <cell r="E114"/>
          <cell r="F114"/>
          <cell r="G114"/>
          <cell r="H114"/>
          <cell r="I114"/>
        </row>
        <row r="115">
          <cell r="A115" t="str">
            <v>AM7317-11</v>
          </cell>
          <cell r="B115"/>
          <cell r="C115" t="str">
            <v>Бэлэг дурсгалын зүйл урлаач</v>
          </cell>
          <cell r="D115"/>
          <cell r="E115"/>
          <cell r="F115"/>
          <cell r="G115"/>
          <cell r="H115"/>
          <cell r="I115"/>
        </row>
        <row r="116">
          <cell r="A116" t="str">
            <v>ID4120-11</v>
          </cell>
          <cell r="B116"/>
          <cell r="C116" t="str">
            <v>Нарийн бичгийн дарга-албан хэргийн ажилтан</v>
          </cell>
          <cell r="D116"/>
          <cell r="E116"/>
          <cell r="F116"/>
          <cell r="G116"/>
          <cell r="H116"/>
          <cell r="I116"/>
        </row>
        <row r="117">
          <cell r="A117" t="str">
            <v>IF7512-34</v>
          </cell>
          <cell r="B117"/>
          <cell r="C117" t="str">
            <v>Талх, нарийн боов үйлдвэрлэлийн технологийн ажилтан</v>
          </cell>
          <cell r="D117"/>
          <cell r="E117"/>
          <cell r="F117"/>
          <cell r="G117"/>
          <cell r="H117"/>
          <cell r="I117"/>
        </row>
        <row r="118">
          <cell r="A118" t="str">
            <v>BT4321-17</v>
          </cell>
          <cell r="B118"/>
          <cell r="C118" t="str">
            <v>Хангамжийн нярав</v>
          </cell>
          <cell r="D118"/>
          <cell r="E118"/>
          <cell r="F118"/>
          <cell r="G118"/>
          <cell r="H118"/>
          <cell r="I118"/>
        </row>
        <row r="120">
          <cell r="A120" t="str">
            <v>IF5120-11</v>
          </cell>
          <cell r="C120" t="str">
            <v>Тогооч</v>
          </cell>
          <cell r="D120"/>
          <cell r="E120"/>
          <cell r="F120"/>
          <cell r="G120"/>
          <cell r="H120"/>
          <cell r="I120"/>
        </row>
        <row r="121">
          <cell r="A121" t="str">
            <v>IE7533-28</v>
          </cell>
          <cell r="C121" t="str">
            <v>Оёмол бүтээгдэхүүний оёдолчин</v>
          </cell>
          <cell r="D121"/>
          <cell r="E121"/>
          <cell r="F121"/>
          <cell r="G121"/>
          <cell r="H121"/>
          <cell r="I121"/>
        </row>
        <row r="122">
          <cell r="A122" t="str">
            <v>SO5141-11</v>
          </cell>
          <cell r="C122" t="str">
            <v>Үсчин</v>
          </cell>
          <cell r="D122"/>
          <cell r="E122"/>
          <cell r="F122"/>
          <cell r="G122"/>
          <cell r="H122"/>
          <cell r="I122"/>
        </row>
        <row r="123">
          <cell r="A123" t="str">
            <v>IO7421-16</v>
          </cell>
          <cell r="C123" t="str">
            <v>Цахим тоног төхөөрөмжийн үйлчилгээний ажилтан</v>
          </cell>
          <cell r="D123"/>
          <cell r="E123"/>
          <cell r="F123"/>
          <cell r="G123"/>
          <cell r="H123"/>
          <cell r="I123"/>
        </row>
        <row r="124">
          <cell r="A124" t="str">
            <v>TC8211-20</v>
          </cell>
          <cell r="C124" t="str">
            <v>Автомашины засварчин</v>
          </cell>
          <cell r="D124"/>
          <cell r="E124"/>
          <cell r="F124"/>
          <cell r="G124"/>
          <cell r="H124"/>
          <cell r="I124"/>
        </row>
        <row r="125">
          <cell r="A125" t="str">
            <v>CF7126-36</v>
          </cell>
          <cell r="C125" t="str">
            <v>Барилгын сантехникч</v>
          </cell>
          <cell r="D125"/>
          <cell r="E125"/>
          <cell r="F125"/>
          <cell r="G125"/>
          <cell r="H125"/>
          <cell r="I125"/>
        </row>
        <row r="126">
          <cell r="A126" t="str">
            <v>CF7411-12</v>
          </cell>
          <cell r="C126" t="str">
            <v>Барилгын цахилгаанчин</v>
          </cell>
          <cell r="D126"/>
          <cell r="E126"/>
          <cell r="F126"/>
          <cell r="G126"/>
          <cell r="H126"/>
          <cell r="I126"/>
        </row>
        <row r="127">
          <cell r="A127" t="str">
            <v>CF7123-20</v>
          </cell>
          <cell r="C127" t="str">
            <v>Барилгын засал-чимэглэлчин</v>
          </cell>
          <cell r="D127"/>
          <cell r="E127"/>
          <cell r="F127"/>
          <cell r="G127"/>
          <cell r="H127"/>
          <cell r="I127"/>
        </row>
        <row r="128">
          <cell r="A128" t="str">
            <v>CF7115-11</v>
          </cell>
          <cell r="C128" t="str">
            <v>Барилга угсралтын мужаан</v>
          </cell>
          <cell r="D128"/>
          <cell r="E128"/>
          <cell r="F128"/>
          <cell r="G128"/>
          <cell r="H128"/>
          <cell r="I128"/>
        </row>
        <row r="129">
          <cell r="A129" t="str">
            <v>IM7212-14</v>
          </cell>
          <cell r="C129" t="str">
            <v>Гагнуурчин</v>
          </cell>
          <cell r="D129"/>
          <cell r="E129"/>
          <cell r="F129"/>
          <cell r="G129"/>
          <cell r="H129"/>
          <cell r="I129"/>
        </row>
        <row r="130">
          <cell r="A130" t="str">
            <v>ID4120-11</v>
          </cell>
          <cell r="C130" t="str">
            <v>Нарийн бичгийн дарга-албан хэргийн ажилтан</v>
          </cell>
          <cell r="D130"/>
          <cell r="E130"/>
          <cell r="F130"/>
          <cell r="G130"/>
          <cell r="H130"/>
          <cell r="I130"/>
        </row>
        <row r="131">
          <cell r="A131" t="str">
            <v>MT8111-35</v>
          </cell>
          <cell r="C131" t="str">
            <v>Хүнд машин механизмын оператор</v>
          </cell>
          <cell r="D131"/>
          <cell r="E131"/>
          <cell r="F131"/>
          <cell r="G131"/>
          <cell r="H131"/>
          <cell r="I131"/>
        </row>
        <row r="132">
          <cell r="A132" t="str">
            <v>NF6210-21</v>
          </cell>
          <cell r="C132" t="str">
            <v>Ойжуулагч</v>
          </cell>
          <cell r="D132"/>
          <cell r="E132"/>
          <cell r="F132"/>
          <cell r="G132"/>
          <cell r="H132"/>
          <cell r="I132"/>
        </row>
        <row r="133">
          <cell r="A133" t="str">
            <v>AH6221-23</v>
          </cell>
          <cell r="C133" t="str">
            <v>Малын асаргаа</v>
          </cell>
          <cell r="D133"/>
          <cell r="E133"/>
          <cell r="F133"/>
          <cell r="G133"/>
          <cell r="H133"/>
          <cell r="I133"/>
        </row>
        <row r="134">
          <cell r="A134" t="str">
            <v>AH6121-24</v>
          </cell>
          <cell r="C134" t="str">
            <v>Малчин</v>
          </cell>
          <cell r="D134"/>
          <cell r="E134"/>
          <cell r="F134"/>
          <cell r="G134"/>
          <cell r="H134"/>
          <cell r="I134"/>
        </row>
        <row r="135">
          <cell r="A135" t="str">
            <v>CF7114-20</v>
          </cell>
          <cell r="C135" t="str">
            <v>Бетон арматурчин</v>
          </cell>
          <cell r="D135"/>
          <cell r="E135"/>
          <cell r="F135"/>
          <cell r="G135"/>
          <cell r="H135"/>
          <cell r="I135"/>
        </row>
        <row r="136">
          <cell r="A136" t="str">
            <v>CF7123-14</v>
          </cell>
          <cell r="C136" t="str">
            <v>Хуурай хийц угсрагч</v>
          </cell>
          <cell r="D136"/>
          <cell r="E136"/>
          <cell r="F136"/>
          <cell r="G136"/>
          <cell r="H136"/>
          <cell r="I136"/>
        </row>
        <row r="138">
          <cell r="A138" t="str">
            <v>TC8211-20</v>
          </cell>
          <cell r="B138"/>
          <cell r="C138" t="str">
            <v>Автомашины засварчин</v>
          </cell>
          <cell r="D138"/>
          <cell r="E138"/>
          <cell r="F138"/>
          <cell r="G138"/>
          <cell r="H138"/>
          <cell r="I138"/>
        </row>
        <row r="139">
          <cell r="A139" t="str">
            <v>NF6210-21</v>
          </cell>
          <cell r="B139"/>
          <cell r="C139" t="str">
            <v>Ойжуулагч</v>
          </cell>
          <cell r="D139"/>
          <cell r="E139"/>
          <cell r="F139"/>
          <cell r="G139"/>
          <cell r="H139"/>
          <cell r="I139"/>
        </row>
        <row r="140">
          <cell r="A140" t="str">
            <v>CF7115-24</v>
          </cell>
          <cell r="B140"/>
          <cell r="C140" t="str">
            <v>Модон эдлэлийн мужаан</v>
          </cell>
          <cell r="D140"/>
          <cell r="E140"/>
          <cell r="F140"/>
          <cell r="G140"/>
          <cell r="H140"/>
          <cell r="I140"/>
        </row>
        <row r="141">
          <cell r="A141" t="str">
            <v>IF5120-11</v>
          </cell>
          <cell r="B141"/>
          <cell r="C141" t="str">
            <v>Тогооч</v>
          </cell>
          <cell r="D141"/>
          <cell r="E141"/>
          <cell r="F141"/>
          <cell r="G141"/>
          <cell r="H141"/>
          <cell r="I141"/>
        </row>
        <row r="142">
          <cell r="A142" t="str">
            <v>IO7422-14</v>
          </cell>
          <cell r="B142"/>
          <cell r="C142" t="str">
            <v>Цахим хэрэгслийн засварчин</v>
          </cell>
          <cell r="D142"/>
          <cell r="E142"/>
          <cell r="F142"/>
          <cell r="G142"/>
          <cell r="H142"/>
          <cell r="I142"/>
        </row>
        <row r="143">
          <cell r="A143" t="str">
            <v>IF7512-34</v>
          </cell>
          <cell r="B143"/>
          <cell r="C143" t="str">
            <v>Талх, нарийн боов үйлдвэрлэлийн технологийн ажилтан</v>
          </cell>
          <cell r="D143"/>
          <cell r="E143"/>
          <cell r="F143"/>
          <cell r="G143"/>
          <cell r="H143"/>
          <cell r="I143"/>
        </row>
        <row r="144">
          <cell r="A144" t="str">
            <v>IM7212-14</v>
          </cell>
          <cell r="B144"/>
          <cell r="C144" t="str">
            <v>Гагнуурчин</v>
          </cell>
          <cell r="D144"/>
          <cell r="E144"/>
          <cell r="F144"/>
          <cell r="G144"/>
          <cell r="H144"/>
          <cell r="I144"/>
        </row>
        <row r="145">
          <cell r="A145" t="str">
            <v>IE7533-28</v>
          </cell>
          <cell r="B145"/>
          <cell r="C145" t="str">
            <v>Оёмол бүтээгдэхүүний оёдолчин</v>
          </cell>
          <cell r="D145"/>
          <cell r="E145"/>
          <cell r="F145"/>
          <cell r="G145"/>
          <cell r="H145"/>
          <cell r="I145"/>
        </row>
        <row r="146">
          <cell r="A146" t="str">
            <v>SO5142-11</v>
          </cell>
          <cell r="B146"/>
          <cell r="C146" t="str">
            <v>Гоо засалч</v>
          </cell>
          <cell r="D146"/>
          <cell r="E146"/>
          <cell r="F146"/>
          <cell r="G146"/>
          <cell r="H146"/>
          <cell r="I146"/>
        </row>
        <row r="147">
          <cell r="A147" t="str">
            <v>AH6121-24</v>
          </cell>
          <cell r="B147"/>
          <cell r="C147" t="str">
            <v>Малчин</v>
          </cell>
          <cell r="D147"/>
          <cell r="E147"/>
          <cell r="F147"/>
          <cell r="G147"/>
          <cell r="H147"/>
          <cell r="I147"/>
        </row>
        <row r="148">
          <cell r="A148" t="str">
            <v>ID4120-11</v>
          </cell>
          <cell r="B148"/>
          <cell r="C148" t="str">
            <v>Нарийн бичгийн дарга-албан хэргийн ажилтан</v>
          </cell>
          <cell r="D148"/>
          <cell r="E148"/>
          <cell r="F148"/>
          <cell r="G148"/>
          <cell r="H148"/>
          <cell r="I148"/>
        </row>
        <row r="149">
          <cell r="A149" t="str">
            <v>NF6210-27</v>
          </cell>
          <cell r="B149"/>
          <cell r="C149" t="str">
            <v>Ой арчилгаа, ашиглалтын ажилтан</v>
          </cell>
          <cell r="D149"/>
          <cell r="E149"/>
          <cell r="F149"/>
          <cell r="G149"/>
          <cell r="H149"/>
          <cell r="I149"/>
        </row>
        <row r="150">
          <cell r="A150" t="str">
            <v>AF6112-25</v>
          </cell>
          <cell r="B150"/>
          <cell r="C150" t="str">
            <v>Хүлэмжийн аж ахуйн фермер</v>
          </cell>
          <cell r="D150"/>
          <cell r="E150"/>
          <cell r="F150"/>
          <cell r="G150"/>
          <cell r="H150"/>
          <cell r="I150"/>
        </row>
        <row r="152">
          <cell r="A152" t="str">
            <v>TC8211-20</v>
          </cell>
          <cell r="B152"/>
          <cell r="C152" t="str">
            <v>Автомашины засварчин</v>
          </cell>
          <cell r="D152"/>
          <cell r="E152"/>
          <cell r="F152"/>
          <cell r="G152"/>
          <cell r="H152"/>
          <cell r="I152"/>
        </row>
        <row r="153">
          <cell r="A153" t="str">
            <v>CF7123-20</v>
          </cell>
          <cell r="B153"/>
          <cell r="C153" t="str">
            <v>Барилгын засал-чимэглэлчин</v>
          </cell>
          <cell r="D153"/>
          <cell r="E153"/>
          <cell r="F153"/>
          <cell r="G153"/>
          <cell r="H153"/>
          <cell r="I153"/>
        </row>
        <row r="154">
          <cell r="A154" t="str">
            <v>CF7115-22</v>
          </cell>
          <cell r="B154"/>
          <cell r="C154" t="str">
            <v>Барилгын мужаан</v>
          </cell>
          <cell r="D154"/>
          <cell r="E154"/>
          <cell r="F154"/>
          <cell r="G154"/>
          <cell r="H154"/>
          <cell r="I154"/>
        </row>
        <row r="155">
          <cell r="A155" t="str">
            <v>CF7126-36</v>
          </cell>
          <cell r="B155"/>
          <cell r="C155" t="str">
            <v>Барилгын сантехникч</v>
          </cell>
          <cell r="D155"/>
          <cell r="E155"/>
          <cell r="F155"/>
          <cell r="G155"/>
          <cell r="H155"/>
          <cell r="I155"/>
        </row>
        <row r="156">
          <cell r="A156" t="str">
            <v>CF7411-12</v>
          </cell>
          <cell r="B156"/>
          <cell r="C156" t="str">
            <v>Барилгын цахилгаанчин</v>
          </cell>
          <cell r="D156"/>
          <cell r="E156"/>
          <cell r="F156"/>
          <cell r="G156"/>
          <cell r="H156"/>
          <cell r="I156"/>
        </row>
        <row r="157">
          <cell r="A157" t="str">
            <v>IM7212-14</v>
          </cell>
          <cell r="B157"/>
          <cell r="C157" t="str">
            <v>Гагнуурчин</v>
          </cell>
          <cell r="D157"/>
          <cell r="E157"/>
          <cell r="F157"/>
          <cell r="G157"/>
          <cell r="H157"/>
          <cell r="I157"/>
        </row>
        <row r="158">
          <cell r="A158" t="str">
            <v>SO5142-11</v>
          </cell>
          <cell r="B158"/>
          <cell r="C158" t="str">
            <v>Гоо засалч</v>
          </cell>
          <cell r="D158"/>
          <cell r="E158"/>
          <cell r="F158"/>
          <cell r="G158"/>
          <cell r="H158"/>
          <cell r="I158"/>
        </row>
        <row r="159">
          <cell r="A159" t="str">
            <v>IM7223-17</v>
          </cell>
          <cell r="B159"/>
          <cell r="C159" t="str">
            <v>Метал боловсруулах машины оператор /токарь-фрезер/</v>
          </cell>
          <cell r="D159"/>
          <cell r="E159"/>
          <cell r="F159"/>
          <cell r="G159"/>
          <cell r="H159"/>
          <cell r="I159"/>
        </row>
        <row r="160">
          <cell r="A160" t="str">
            <v>IE8152-36</v>
          </cell>
          <cell r="B160"/>
          <cell r="C160" t="str">
            <v xml:space="preserve">Ноос, ноолуур боловсруулалтын технологийн ажилтан </v>
          </cell>
          <cell r="D160"/>
          <cell r="E160"/>
          <cell r="F160"/>
          <cell r="G160"/>
          <cell r="H160"/>
          <cell r="I160"/>
        </row>
        <row r="161">
          <cell r="A161" t="str">
            <v>IE7533-28</v>
          </cell>
          <cell r="B161"/>
          <cell r="C161" t="str">
            <v>Оёмол бүтээгдэхүүний оёдолчин</v>
          </cell>
          <cell r="D161"/>
          <cell r="E161"/>
          <cell r="F161"/>
          <cell r="G161"/>
          <cell r="H161"/>
          <cell r="I161"/>
        </row>
        <row r="162">
          <cell r="A162" t="str">
            <v>IF7512-34</v>
          </cell>
          <cell r="B162"/>
          <cell r="C162" t="str">
            <v>Талх, нарийн боов үйлдвэрлэлийн технологийн ажилтан</v>
          </cell>
          <cell r="D162"/>
          <cell r="E162"/>
          <cell r="F162"/>
          <cell r="G162"/>
          <cell r="H162"/>
          <cell r="I162"/>
        </row>
        <row r="163">
          <cell r="A163" t="str">
            <v>IF5120-11</v>
          </cell>
          <cell r="B163"/>
          <cell r="C163" t="str">
            <v>Тогооч</v>
          </cell>
          <cell r="D163"/>
          <cell r="E163"/>
          <cell r="F163"/>
          <cell r="G163"/>
          <cell r="H163"/>
          <cell r="I163"/>
        </row>
        <row r="164">
          <cell r="A164" t="str">
            <v>IM7411-13</v>
          </cell>
          <cell r="B164"/>
          <cell r="C164" t="str">
            <v>Үйлдвэрийн цахилгаанчин</v>
          </cell>
          <cell r="D164"/>
          <cell r="E164"/>
          <cell r="F164"/>
          <cell r="G164"/>
          <cell r="H164"/>
          <cell r="I164"/>
        </row>
        <row r="165">
          <cell r="A165" t="str">
            <v>SO5141-11</v>
          </cell>
          <cell r="B165"/>
          <cell r="C165" t="str">
            <v>Үсчин</v>
          </cell>
          <cell r="D165"/>
          <cell r="E165"/>
          <cell r="F165"/>
          <cell r="G165"/>
          <cell r="H165"/>
          <cell r="I165"/>
        </row>
        <row r="166">
          <cell r="A166" t="str">
            <v>IE7233-43</v>
          </cell>
          <cell r="B166"/>
          <cell r="C166" t="str">
            <v>Хөнгөн үйлдвэрийн тоног төхөөрөмжийн засварчин</v>
          </cell>
          <cell r="D166"/>
          <cell r="E166"/>
          <cell r="F166"/>
          <cell r="G166"/>
          <cell r="H166"/>
          <cell r="I166"/>
        </row>
        <row r="167">
          <cell r="A167" t="str">
            <v>CF7123-14</v>
          </cell>
          <cell r="B167"/>
          <cell r="C167" t="str">
            <v>Хуурай хийц угсрагч</v>
          </cell>
          <cell r="D167"/>
          <cell r="E167"/>
          <cell r="F167"/>
          <cell r="G167"/>
          <cell r="H167"/>
          <cell r="I167"/>
        </row>
        <row r="168">
          <cell r="A168" t="str">
            <v>AD7321-11</v>
          </cell>
          <cell r="B168"/>
          <cell r="C168" t="str">
            <v>Хэвлэлийн график дизайнч</v>
          </cell>
          <cell r="D168"/>
          <cell r="E168"/>
          <cell r="F168"/>
          <cell r="G168"/>
          <cell r="H168"/>
          <cell r="I168"/>
        </row>
        <row r="170">
          <cell r="A170" t="str">
            <v>CF7411-12</v>
          </cell>
          <cell r="B170"/>
          <cell r="C170" t="str">
            <v>Барилгын цахилгаанчин</v>
          </cell>
          <cell r="D170"/>
          <cell r="E170"/>
          <cell r="F170"/>
          <cell r="G170"/>
          <cell r="H170"/>
          <cell r="I170"/>
        </row>
        <row r="171">
          <cell r="A171" t="str">
            <v>TC8211-20</v>
          </cell>
          <cell r="B171"/>
          <cell r="C171" t="str">
            <v>Автомашины засварчин</v>
          </cell>
          <cell r="D171"/>
          <cell r="E171"/>
          <cell r="F171"/>
          <cell r="G171"/>
          <cell r="H171"/>
          <cell r="I171"/>
        </row>
        <row r="172">
          <cell r="A172" t="str">
            <v>AT7231-18</v>
          </cell>
          <cell r="B172"/>
          <cell r="C172" t="str">
            <v>Тракторын механик</v>
          </cell>
          <cell r="D172"/>
          <cell r="E172"/>
          <cell r="F172"/>
          <cell r="G172"/>
          <cell r="H172"/>
          <cell r="I172"/>
        </row>
        <row r="173">
          <cell r="A173" t="str">
            <v>AF6112-25</v>
          </cell>
          <cell r="B173"/>
          <cell r="C173" t="str">
            <v>Хүлэмжийн аж ахуйн фермер</v>
          </cell>
          <cell r="D173"/>
          <cell r="E173"/>
          <cell r="F173"/>
          <cell r="G173"/>
          <cell r="H173"/>
          <cell r="I173"/>
        </row>
        <row r="174">
          <cell r="A174" t="str">
            <v>AF6112-24</v>
          </cell>
          <cell r="B174"/>
          <cell r="C174" t="str">
            <v>Хүнсний ногооны фермер</v>
          </cell>
          <cell r="D174"/>
          <cell r="E174"/>
          <cell r="F174"/>
          <cell r="G174"/>
          <cell r="H174"/>
          <cell r="I174"/>
        </row>
        <row r="175">
          <cell r="A175" t="str">
            <v>PL7412-21</v>
          </cell>
          <cell r="B175"/>
          <cell r="C175" t="str">
            <v>Цахилгаан тоног төхөөрөмжийн засварчин</v>
          </cell>
          <cell r="D175"/>
          <cell r="E175"/>
          <cell r="F175"/>
          <cell r="G175"/>
          <cell r="H175"/>
          <cell r="I175"/>
        </row>
        <row r="177">
          <cell r="A177" t="str">
            <v>IF5120-11</v>
          </cell>
          <cell r="B177"/>
          <cell r="C177" t="str">
            <v>Тогооч</v>
          </cell>
          <cell r="D177"/>
          <cell r="E177"/>
          <cell r="F177"/>
          <cell r="G177"/>
          <cell r="H177"/>
          <cell r="I177"/>
        </row>
        <row r="178">
          <cell r="A178" t="str">
            <v>CF7112-19</v>
          </cell>
          <cell r="B178"/>
          <cell r="C178" t="str">
            <v>Барилгын өрөг угсрагч</v>
          </cell>
          <cell r="D178"/>
          <cell r="E178"/>
          <cell r="F178"/>
          <cell r="G178"/>
          <cell r="H178"/>
          <cell r="I178"/>
        </row>
        <row r="179">
          <cell r="A179" t="str">
            <v>CF7123-20</v>
          </cell>
          <cell r="B179"/>
          <cell r="C179" t="str">
            <v>Барилгын засал-чимэглэлчин</v>
          </cell>
          <cell r="D179"/>
          <cell r="E179"/>
          <cell r="F179"/>
          <cell r="G179"/>
          <cell r="H179"/>
          <cell r="I179"/>
        </row>
        <row r="180">
          <cell r="A180" t="str">
            <v>CF7411-12</v>
          </cell>
          <cell r="B180"/>
          <cell r="C180" t="str">
            <v>Барилгын цахилгаанчин</v>
          </cell>
          <cell r="D180"/>
          <cell r="E180"/>
          <cell r="F180"/>
          <cell r="G180"/>
          <cell r="H180"/>
          <cell r="I180"/>
        </row>
        <row r="181">
          <cell r="A181" t="str">
            <v>CF7115-24</v>
          </cell>
          <cell r="B181"/>
          <cell r="C181" t="str">
            <v>Модон эдлэлийн мужаан</v>
          </cell>
          <cell r="D181"/>
          <cell r="E181"/>
          <cell r="F181"/>
          <cell r="G181"/>
          <cell r="H181"/>
          <cell r="I181"/>
        </row>
        <row r="182">
          <cell r="A182" t="str">
            <v>CF7114-20</v>
          </cell>
          <cell r="B182"/>
          <cell r="C182" t="str">
            <v>Бетон арматурчин</v>
          </cell>
          <cell r="D182"/>
          <cell r="E182"/>
          <cell r="F182"/>
          <cell r="G182"/>
          <cell r="H182"/>
          <cell r="I182"/>
        </row>
        <row r="183">
          <cell r="A183" t="str">
            <v>AM7317-11</v>
          </cell>
          <cell r="B183"/>
          <cell r="C183" t="str">
            <v>Бэлэг дурсгалын зүйл урлаач</v>
          </cell>
          <cell r="D183"/>
          <cell r="E183"/>
          <cell r="F183"/>
          <cell r="G183"/>
          <cell r="H183"/>
          <cell r="I183"/>
        </row>
        <row r="184">
          <cell r="A184" t="str">
            <v>TC8211-20</v>
          </cell>
          <cell r="B184"/>
          <cell r="C184" t="str">
            <v>Автомашины засварчин</v>
          </cell>
          <cell r="D184"/>
          <cell r="E184"/>
          <cell r="F184"/>
          <cell r="G184"/>
          <cell r="H184"/>
          <cell r="I184"/>
        </row>
        <row r="185">
          <cell r="A185" t="str">
            <v>SO5142-11</v>
          </cell>
          <cell r="B185"/>
          <cell r="C185" t="str">
            <v>Гоо засалч</v>
          </cell>
          <cell r="D185"/>
          <cell r="E185"/>
          <cell r="F185"/>
          <cell r="G185"/>
          <cell r="H185"/>
          <cell r="I185"/>
        </row>
        <row r="186">
          <cell r="A186" t="str">
            <v>CF7126-36</v>
          </cell>
          <cell r="B186"/>
          <cell r="C186" t="str">
            <v>Барилгын сантехникч</v>
          </cell>
          <cell r="D186"/>
          <cell r="E186"/>
          <cell r="F186"/>
          <cell r="G186"/>
          <cell r="H186"/>
          <cell r="I186"/>
        </row>
        <row r="187">
          <cell r="A187" t="str">
            <v>IM7212-14</v>
          </cell>
          <cell r="B187"/>
          <cell r="C187" t="str">
            <v>Гагнуурчин</v>
          </cell>
          <cell r="D187"/>
          <cell r="E187"/>
          <cell r="F187"/>
          <cell r="G187"/>
          <cell r="H187"/>
          <cell r="I187"/>
        </row>
        <row r="188">
          <cell r="A188" t="str">
            <v>AB2653-15</v>
          </cell>
          <cell r="B188"/>
          <cell r="C188" t="str">
            <v>Ардын бүжгийн бүжигчин</v>
          </cell>
          <cell r="D188"/>
          <cell r="E188"/>
          <cell r="F188"/>
          <cell r="G188"/>
          <cell r="H188"/>
          <cell r="I188"/>
        </row>
        <row r="189">
          <cell r="A189" t="str">
            <v>TR7117-19</v>
          </cell>
          <cell r="B189"/>
          <cell r="C189" t="str">
            <v>Төмөр замын барилгачин</v>
          </cell>
          <cell r="D189"/>
          <cell r="E189"/>
          <cell r="F189"/>
          <cell r="G189"/>
          <cell r="H189"/>
          <cell r="I189"/>
        </row>
        <row r="190">
          <cell r="A190" t="str">
            <v>IE7533-28</v>
          </cell>
          <cell r="B190"/>
          <cell r="C190" t="str">
            <v>Оёмол бүтээгдэхүүний оёдолчин</v>
          </cell>
          <cell r="D190"/>
          <cell r="E190"/>
          <cell r="F190"/>
          <cell r="G190"/>
          <cell r="H190"/>
          <cell r="I190"/>
        </row>
        <row r="192">
          <cell r="A192" t="str">
            <v>CF7123-20</v>
          </cell>
          <cell r="B192"/>
          <cell r="C192" t="str">
            <v>Барилгын засал-чимэглэлчин</v>
          </cell>
          <cell r="D192"/>
          <cell r="E192"/>
          <cell r="F192"/>
          <cell r="G192"/>
          <cell r="H192"/>
          <cell r="I192"/>
        </row>
        <row r="193">
          <cell r="A193" t="str">
            <v>IF5120-11</v>
          </cell>
          <cell r="B193"/>
          <cell r="C193" t="str">
            <v>Тогооч</v>
          </cell>
          <cell r="D193"/>
          <cell r="E193"/>
          <cell r="F193"/>
          <cell r="G193"/>
          <cell r="H193"/>
          <cell r="I193"/>
        </row>
        <row r="194">
          <cell r="A194" t="str">
            <v>TC8211-20</v>
          </cell>
          <cell r="B194"/>
          <cell r="C194" t="str">
            <v>Автомашины засварчин</v>
          </cell>
          <cell r="D194"/>
          <cell r="E194"/>
          <cell r="F194"/>
          <cell r="G194"/>
          <cell r="H194"/>
          <cell r="I194"/>
        </row>
        <row r="195">
          <cell r="A195" t="str">
            <v>IM7212-14</v>
          </cell>
          <cell r="B195"/>
          <cell r="C195" t="str">
            <v>Гагнуурчин</v>
          </cell>
          <cell r="D195"/>
          <cell r="E195"/>
          <cell r="F195"/>
          <cell r="G195"/>
          <cell r="H195"/>
          <cell r="I195"/>
        </row>
        <row r="196">
          <cell r="A196" t="str">
            <v>ID4120-11</v>
          </cell>
          <cell r="B196"/>
          <cell r="C196" t="str">
            <v>Нарийн бичгийн дарга-албан хэргийн ажилтан</v>
          </cell>
          <cell r="D196"/>
          <cell r="E196"/>
          <cell r="F196"/>
          <cell r="G196"/>
          <cell r="H196"/>
          <cell r="I196"/>
        </row>
        <row r="197">
          <cell r="A197" t="str">
            <v>IE7533-28</v>
          </cell>
          <cell r="B197"/>
          <cell r="C197" t="str">
            <v>Оёмол бүтээгдэхүүний оёдолчин</v>
          </cell>
          <cell r="D197"/>
          <cell r="E197"/>
          <cell r="F197"/>
          <cell r="G197"/>
          <cell r="H197"/>
          <cell r="I197"/>
        </row>
        <row r="198">
          <cell r="A198" t="str">
            <v>NF6210-21</v>
          </cell>
          <cell r="B198"/>
          <cell r="C198" t="str">
            <v>Ойжуулагч</v>
          </cell>
          <cell r="D198"/>
          <cell r="E198"/>
          <cell r="F198"/>
          <cell r="G198"/>
          <cell r="H198"/>
          <cell r="I198"/>
        </row>
        <row r="199">
          <cell r="A199" t="str">
            <v>IO4120-13</v>
          </cell>
          <cell r="B199"/>
          <cell r="C199" t="str">
            <v>Компьютерийн оператор</v>
          </cell>
          <cell r="D199"/>
          <cell r="E199"/>
          <cell r="F199"/>
          <cell r="G199"/>
          <cell r="H199"/>
          <cell r="I199"/>
        </row>
        <row r="201">
          <cell r="A201" t="str">
            <v>TC8211-20</v>
          </cell>
          <cell r="B201"/>
          <cell r="C201" t="str">
            <v>Автомашины засварчин</v>
          </cell>
          <cell r="D201"/>
          <cell r="E201"/>
          <cell r="F201"/>
          <cell r="G201"/>
          <cell r="H201"/>
          <cell r="I201"/>
        </row>
        <row r="202">
          <cell r="A202" t="str">
            <v>IF5120-11</v>
          </cell>
          <cell r="B202"/>
          <cell r="C202" t="str">
            <v>Тогооч</v>
          </cell>
          <cell r="D202"/>
          <cell r="E202"/>
          <cell r="F202"/>
          <cell r="G202"/>
          <cell r="H202"/>
          <cell r="I202"/>
        </row>
        <row r="203">
          <cell r="A203" t="str">
            <v>SO5141-11</v>
          </cell>
          <cell r="B203"/>
          <cell r="C203" t="str">
            <v>Үсчин</v>
          </cell>
          <cell r="D203"/>
          <cell r="E203"/>
          <cell r="F203"/>
          <cell r="G203"/>
          <cell r="H203"/>
          <cell r="I203"/>
        </row>
        <row r="204">
          <cell r="A204" t="str">
            <v>AH6123-11</v>
          </cell>
          <cell r="B204"/>
          <cell r="C204" t="str">
            <v>Зөгийчин, зөгийн аж ахуй эрхлэгч</v>
          </cell>
          <cell r="D204"/>
          <cell r="E204"/>
          <cell r="F204"/>
          <cell r="G204"/>
          <cell r="H204"/>
          <cell r="I204"/>
        </row>
        <row r="205">
          <cell r="A205" t="str">
            <v>MT8111-35</v>
          </cell>
          <cell r="B205"/>
          <cell r="C205" t="str">
            <v>Хүнд машин механизмын оператор</v>
          </cell>
          <cell r="D205"/>
          <cell r="E205"/>
          <cell r="F205"/>
          <cell r="G205"/>
          <cell r="H205"/>
          <cell r="I205"/>
        </row>
        <row r="206">
          <cell r="A206" t="str">
            <v>BT4311-14</v>
          </cell>
          <cell r="B206"/>
          <cell r="C206" t="str">
            <v>Нягтлан бодохын бүртгэл, тооцооны ажилтан</v>
          </cell>
          <cell r="D206"/>
          <cell r="E206"/>
          <cell r="F206"/>
          <cell r="G206"/>
          <cell r="H206"/>
          <cell r="I206"/>
        </row>
        <row r="207">
          <cell r="A207" t="str">
            <v>UD6113-16</v>
          </cell>
          <cell r="B207"/>
          <cell r="C207" t="str">
            <v>Цэцэрлэгт хүрээлэнгийн цэцэрлэгч</v>
          </cell>
          <cell r="D207"/>
          <cell r="E207"/>
          <cell r="F207"/>
          <cell r="G207"/>
          <cell r="H207"/>
          <cell r="I207"/>
        </row>
        <row r="208">
          <cell r="A208" t="str">
            <v>AH6221-23</v>
          </cell>
          <cell r="B208"/>
          <cell r="C208" t="str">
            <v>Малын асаргаа</v>
          </cell>
          <cell r="D208"/>
          <cell r="E208"/>
          <cell r="F208"/>
          <cell r="G208"/>
          <cell r="H208"/>
          <cell r="I208"/>
        </row>
        <row r="209">
          <cell r="A209" t="str">
            <v>14. Сэргээн Засалт, Сургалт Үйлдвэрлэлийн Төвийн Мэргэжлийн Боловсрол, Ур Чадвар Олгох Сургууль</v>
          </cell>
          <cell r="B209"/>
          <cell r="C209"/>
          <cell r="D209"/>
          <cell r="E209"/>
          <cell r="F209"/>
          <cell r="G209"/>
          <cell r="H209"/>
          <cell r="I209"/>
        </row>
        <row r="210">
          <cell r="A210" t="str">
            <v>IF5120-11</v>
          </cell>
          <cell r="B210"/>
          <cell r="C210" t="str">
            <v>Тогооч</v>
          </cell>
          <cell r="D210"/>
          <cell r="E210"/>
          <cell r="F210"/>
          <cell r="G210"/>
          <cell r="H210"/>
          <cell r="I210"/>
        </row>
        <row r="211">
          <cell r="A211" t="str">
            <v>IF7512-34</v>
          </cell>
          <cell r="B211"/>
          <cell r="C211" t="str">
            <v>Талх, нарийн боов үйлдвэрлэлийн технологийн ажилтан</v>
          </cell>
          <cell r="D211"/>
          <cell r="E211"/>
          <cell r="F211"/>
          <cell r="G211"/>
          <cell r="H211"/>
          <cell r="I211"/>
        </row>
        <row r="212">
          <cell r="A212" t="str">
            <v>AM7317-11</v>
          </cell>
          <cell r="B212"/>
          <cell r="C212" t="str">
            <v>Бэлэг дурсгалын зүйл урлаач</v>
          </cell>
          <cell r="D212"/>
          <cell r="E212"/>
          <cell r="F212"/>
          <cell r="G212"/>
          <cell r="H212"/>
          <cell r="I212"/>
        </row>
        <row r="213">
          <cell r="A213" t="str">
            <v>CF7115-24</v>
          </cell>
          <cell r="B213"/>
          <cell r="C213" t="str">
            <v>Модон эдлэлийн мужаан</v>
          </cell>
          <cell r="D213"/>
          <cell r="E213"/>
          <cell r="F213"/>
          <cell r="G213"/>
          <cell r="H213"/>
          <cell r="I213"/>
        </row>
        <row r="214">
          <cell r="A214" t="str">
            <v>PC7422-21</v>
          </cell>
          <cell r="B214"/>
          <cell r="C214" t="str">
            <v>Гар утас, телефон аппаратын засварчин</v>
          </cell>
          <cell r="D214"/>
          <cell r="E214"/>
          <cell r="F214"/>
          <cell r="G214"/>
          <cell r="H214"/>
          <cell r="I214"/>
        </row>
        <row r="215">
          <cell r="A215" t="str">
            <v>AD7321-11</v>
          </cell>
          <cell r="B215"/>
          <cell r="C215" t="str">
            <v>Хэвлэлийн график дизайнч</v>
          </cell>
          <cell r="D215"/>
          <cell r="E215"/>
          <cell r="F215"/>
          <cell r="G215"/>
          <cell r="H215"/>
          <cell r="I215"/>
        </row>
        <row r="216">
          <cell r="A216" t="str">
            <v>IE7533-28</v>
          </cell>
          <cell r="B216"/>
          <cell r="C216" t="str">
            <v>Оёмол бүтээгдэхүүний оёдолчин</v>
          </cell>
          <cell r="D216"/>
          <cell r="E216"/>
          <cell r="F216"/>
          <cell r="G216"/>
          <cell r="H216"/>
          <cell r="I216"/>
        </row>
        <row r="217">
          <cell r="A217" t="str">
            <v>AM7313-28</v>
          </cell>
          <cell r="B217"/>
          <cell r="C217" t="str">
            <v>Сийлбэрчин</v>
          </cell>
          <cell r="D217"/>
          <cell r="E217"/>
          <cell r="F217"/>
          <cell r="G217"/>
          <cell r="H217"/>
          <cell r="I217"/>
        </row>
        <row r="218">
          <cell r="A218" t="str">
            <v>IO7421-16</v>
          </cell>
          <cell r="B218"/>
          <cell r="C218" t="str">
            <v>Цахим тоног төхөөрөмжийн үйлчилгээний ажилтан</v>
          </cell>
          <cell r="D218"/>
          <cell r="E218"/>
          <cell r="F218"/>
          <cell r="G218"/>
          <cell r="H218"/>
          <cell r="I218"/>
        </row>
        <row r="219">
          <cell r="A219" t="str">
            <v>ID4120-11</v>
          </cell>
          <cell r="B219"/>
          <cell r="C219" t="str">
            <v>Нарийн бичгийн дарга-албан хэргийн ажилтан</v>
          </cell>
          <cell r="D219"/>
          <cell r="E219"/>
          <cell r="F219"/>
          <cell r="G219"/>
          <cell r="H219"/>
          <cell r="I219"/>
        </row>
        <row r="220">
          <cell r="A220" t="str">
            <v>15. Төв аймгийн Заамар суман дахь МСҮТ</v>
          </cell>
          <cell r="B220"/>
          <cell r="C220"/>
          <cell r="D220"/>
          <cell r="E220"/>
          <cell r="F220"/>
          <cell r="G220"/>
          <cell r="H220"/>
          <cell r="I220"/>
        </row>
        <row r="221">
          <cell r="A221" t="str">
            <v>IM7212-14</v>
          </cell>
          <cell r="B221"/>
          <cell r="C221" t="str">
            <v>Гагнуурчин</v>
          </cell>
          <cell r="D221"/>
          <cell r="E221"/>
          <cell r="F221"/>
          <cell r="G221"/>
          <cell r="H221"/>
          <cell r="I221"/>
        </row>
        <row r="222">
          <cell r="A222" t="str">
            <v>AH6221-23</v>
          </cell>
          <cell r="B222"/>
          <cell r="C222" t="str">
            <v>Малын асаргаа</v>
          </cell>
          <cell r="D222"/>
          <cell r="E222"/>
          <cell r="F222"/>
          <cell r="G222"/>
          <cell r="H222"/>
          <cell r="I222"/>
        </row>
        <row r="223">
          <cell r="A223" t="str">
            <v>CF7123-20</v>
          </cell>
          <cell r="B223"/>
          <cell r="C223" t="str">
            <v>Барилгын засал-чимэглэлчин</v>
          </cell>
          <cell r="D223"/>
          <cell r="E223"/>
          <cell r="F223"/>
          <cell r="G223"/>
          <cell r="H223"/>
          <cell r="I223"/>
        </row>
        <row r="224">
          <cell r="A224" t="str">
            <v>AH6320-12</v>
          </cell>
          <cell r="B224"/>
          <cell r="C224" t="str">
            <v>Фермерийн аж ахуй эрхлэгч /МАА-ГТ/</v>
          </cell>
          <cell r="D224"/>
          <cell r="E224"/>
          <cell r="F224"/>
          <cell r="G224"/>
          <cell r="H224"/>
          <cell r="I224"/>
        </row>
        <row r="225">
          <cell r="A225" t="str">
            <v>TC8211-20</v>
          </cell>
          <cell r="B225"/>
          <cell r="C225" t="str">
            <v>Автомашины засварчин</v>
          </cell>
          <cell r="D225"/>
          <cell r="E225"/>
          <cell r="F225"/>
          <cell r="G225"/>
          <cell r="H225"/>
          <cell r="I225"/>
        </row>
        <row r="226">
          <cell r="A226" t="str">
            <v>IF5120-11</v>
          </cell>
          <cell r="B226"/>
          <cell r="C226" t="str">
            <v>Тогооч</v>
          </cell>
          <cell r="D226"/>
          <cell r="E226"/>
          <cell r="F226"/>
          <cell r="G226"/>
          <cell r="H226"/>
          <cell r="I226"/>
        </row>
        <row r="227">
          <cell r="A227" t="str">
            <v>MT8111-35</v>
          </cell>
          <cell r="B227"/>
          <cell r="C227" t="str">
            <v>Хүнд машин механизмын оператор</v>
          </cell>
          <cell r="D227"/>
          <cell r="E227"/>
          <cell r="F227"/>
          <cell r="G227"/>
          <cell r="H227"/>
          <cell r="I227"/>
        </row>
        <row r="228">
          <cell r="A228" t="str">
            <v>AT7231-20</v>
          </cell>
          <cell r="B228"/>
          <cell r="C228" t="str">
            <v>ХАА-н машин механизмын ашиглалт, засварчин</v>
          </cell>
          <cell r="D228"/>
          <cell r="E228"/>
          <cell r="F228"/>
          <cell r="G228"/>
          <cell r="H228"/>
          <cell r="I228"/>
        </row>
        <row r="229">
          <cell r="A229" t="str">
            <v>IE7533-28</v>
          </cell>
          <cell r="B229"/>
          <cell r="C229" t="str">
            <v>Оёмол бүтээгдэхүүний оёдолчин</v>
          </cell>
          <cell r="D229"/>
          <cell r="E229"/>
          <cell r="F229"/>
          <cell r="G229"/>
          <cell r="H229"/>
          <cell r="I229"/>
        </row>
        <row r="230">
          <cell r="A230" t="str">
            <v>ID4120-11</v>
          </cell>
          <cell r="B230"/>
          <cell r="C230" t="str">
            <v>Нарийн бичгийн дарга-албан хэргийн ажилтан</v>
          </cell>
          <cell r="D230"/>
          <cell r="E230"/>
          <cell r="F230"/>
          <cell r="G230"/>
          <cell r="H230"/>
          <cell r="I230"/>
        </row>
        <row r="231">
          <cell r="A231" t="str">
            <v>MG6210-28</v>
          </cell>
          <cell r="B231"/>
          <cell r="C231" t="str">
            <v>Уул, уурхайн нөхөн сэргээгч</v>
          </cell>
          <cell r="D231"/>
          <cell r="E231"/>
          <cell r="F231"/>
          <cell r="G231"/>
          <cell r="H231"/>
          <cell r="I231"/>
        </row>
        <row r="232">
          <cell r="A232" t="str">
            <v>SO5141-11</v>
          </cell>
          <cell r="B232"/>
          <cell r="C232" t="str">
            <v>Үсчин</v>
          </cell>
          <cell r="D232"/>
          <cell r="E232"/>
          <cell r="F232"/>
          <cell r="G232"/>
          <cell r="H232"/>
          <cell r="I232"/>
        </row>
        <row r="233">
          <cell r="A233" t="str">
            <v>MT7233-45</v>
          </cell>
          <cell r="B233"/>
          <cell r="C233" t="str">
            <v>Хүнд машин механизмын засварчин</v>
          </cell>
          <cell r="D233"/>
          <cell r="E233"/>
          <cell r="F233"/>
          <cell r="G233"/>
          <cell r="H233"/>
          <cell r="I233"/>
        </row>
        <row r="234">
          <cell r="A234" t="str">
            <v>16. Төв аймгийн Эрдэнэ суман дахь МСҮТ</v>
          </cell>
          <cell r="B234"/>
          <cell r="C234"/>
          <cell r="D234"/>
          <cell r="E234"/>
          <cell r="F234"/>
          <cell r="G234"/>
          <cell r="H234"/>
          <cell r="I234"/>
        </row>
        <row r="235">
          <cell r="A235" t="str">
            <v>IE7533-28</v>
          </cell>
          <cell r="B235"/>
          <cell r="C235" t="str">
            <v>Оёмол бүтээгдэхүүний оёдолчин</v>
          </cell>
          <cell r="D235"/>
          <cell r="E235"/>
          <cell r="F235"/>
          <cell r="G235"/>
          <cell r="H235"/>
          <cell r="I235"/>
        </row>
        <row r="236">
          <cell r="A236" t="str">
            <v>IF5120-11</v>
          </cell>
          <cell r="B236"/>
          <cell r="C236" t="str">
            <v>Тогооч</v>
          </cell>
          <cell r="D236"/>
          <cell r="E236"/>
          <cell r="F236"/>
          <cell r="G236"/>
          <cell r="H236"/>
          <cell r="I236"/>
        </row>
        <row r="237">
          <cell r="A237" t="str">
            <v>CF7123-20</v>
          </cell>
          <cell r="B237"/>
          <cell r="C237" t="str">
            <v>Барилгын засал-чимэглэлчин</v>
          </cell>
          <cell r="D237"/>
          <cell r="E237"/>
          <cell r="F237"/>
          <cell r="G237"/>
          <cell r="H237"/>
          <cell r="I237"/>
        </row>
        <row r="238">
          <cell r="A238" t="str">
            <v>IM7212-14</v>
          </cell>
          <cell r="B238"/>
          <cell r="C238" t="str">
            <v>Гагнуурчин</v>
          </cell>
          <cell r="D238"/>
          <cell r="E238"/>
          <cell r="F238"/>
          <cell r="G238"/>
          <cell r="H238"/>
          <cell r="I238"/>
        </row>
        <row r="239">
          <cell r="A239" t="str">
            <v>TC8211-20</v>
          </cell>
          <cell r="B239"/>
          <cell r="C239" t="str">
            <v>Автомашины засварчин</v>
          </cell>
          <cell r="D239"/>
          <cell r="E239"/>
          <cell r="F239"/>
          <cell r="G239"/>
          <cell r="H239"/>
          <cell r="I239"/>
        </row>
        <row r="240">
          <cell r="A240" t="str">
            <v>MT8111-35</v>
          </cell>
          <cell r="B240"/>
          <cell r="C240" t="str">
            <v>Хүнд машин механизмын оператор</v>
          </cell>
          <cell r="D240"/>
          <cell r="E240"/>
          <cell r="F240"/>
          <cell r="G240"/>
          <cell r="H240"/>
          <cell r="I240"/>
        </row>
        <row r="241">
          <cell r="A241" t="str">
            <v>CF7126-36</v>
          </cell>
          <cell r="B241"/>
          <cell r="C241" t="str">
            <v>Барилгын сантехникч</v>
          </cell>
          <cell r="D241"/>
          <cell r="E241"/>
          <cell r="F241"/>
          <cell r="G241"/>
          <cell r="H241"/>
          <cell r="I241"/>
        </row>
        <row r="242">
          <cell r="A242" t="str">
            <v>NF6210-21</v>
          </cell>
          <cell r="B242"/>
          <cell r="C242" t="str">
            <v>Ойжуулагч</v>
          </cell>
          <cell r="D242"/>
          <cell r="E242"/>
          <cell r="F242"/>
          <cell r="G242"/>
          <cell r="H242"/>
          <cell r="I242"/>
        </row>
        <row r="243">
          <cell r="A243" t="str">
            <v>IF7513-23</v>
          </cell>
          <cell r="B243"/>
          <cell r="C243" t="str">
            <v>Сүү боловсруулах үйлдвэрлэлийн ажилтан</v>
          </cell>
          <cell r="D243"/>
          <cell r="E243"/>
          <cell r="F243"/>
          <cell r="G243"/>
          <cell r="H243"/>
          <cell r="I243"/>
        </row>
        <row r="244">
          <cell r="A244" t="str">
            <v>AT7231-20</v>
          </cell>
          <cell r="B244"/>
          <cell r="C244" t="str">
            <v>ХАА-н машин механизмын ашиглалт, засварчин</v>
          </cell>
          <cell r="D244"/>
          <cell r="E244"/>
          <cell r="F244"/>
          <cell r="G244"/>
          <cell r="H244"/>
          <cell r="I244"/>
        </row>
        <row r="245">
          <cell r="A245" t="str">
            <v>IF7511-11</v>
          </cell>
          <cell r="B245"/>
          <cell r="C245" t="str">
            <v>Мах боловсруулах үйлдвэрлэлийн  ажилтан</v>
          </cell>
          <cell r="D245"/>
          <cell r="E245"/>
          <cell r="F245"/>
          <cell r="G245"/>
          <cell r="H245"/>
          <cell r="I245"/>
        </row>
        <row r="246">
          <cell r="A246" t="str">
            <v>AH6121-24</v>
          </cell>
          <cell r="B246"/>
          <cell r="C246" t="str">
            <v>Малчин</v>
          </cell>
          <cell r="D246"/>
          <cell r="E246"/>
          <cell r="F246"/>
          <cell r="G246"/>
          <cell r="H246"/>
          <cell r="I246"/>
        </row>
        <row r="247">
          <cell r="A247" t="str">
            <v>MT7233-45</v>
          </cell>
          <cell r="B247"/>
          <cell r="C247" t="str">
            <v>Хүнд машин механизмын засварчин</v>
          </cell>
          <cell r="D247"/>
          <cell r="E247"/>
          <cell r="F247"/>
          <cell r="G247"/>
          <cell r="H247"/>
          <cell r="I247"/>
        </row>
        <row r="248">
          <cell r="C248" t="str">
            <v>В ангилалын жолооч</v>
          </cell>
          <cell r="D248"/>
          <cell r="E248"/>
          <cell r="F248"/>
          <cell r="G248"/>
          <cell r="H248"/>
          <cell r="I248"/>
        </row>
        <row r="249">
          <cell r="A249" t="str">
            <v>17. Хөвсгөл аймаг дахь МСҮТ</v>
          </cell>
          <cell r="B249"/>
          <cell r="C249"/>
          <cell r="D249"/>
          <cell r="E249"/>
          <cell r="F249"/>
          <cell r="G249"/>
          <cell r="H249"/>
          <cell r="I249"/>
        </row>
        <row r="250">
          <cell r="A250" t="str">
            <v>CF7123-20</v>
          </cell>
          <cell r="B250"/>
          <cell r="C250" t="str">
            <v>Барилгын засал-чимэглэлчин</v>
          </cell>
          <cell r="D250"/>
          <cell r="E250"/>
          <cell r="F250"/>
          <cell r="G250"/>
          <cell r="H250"/>
          <cell r="I250"/>
        </row>
        <row r="251">
          <cell r="A251" t="str">
            <v>CF7411-12</v>
          </cell>
          <cell r="B251"/>
          <cell r="C251" t="str">
            <v>Барилгын цахилгаанчин</v>
          </cell>
          <cell r="D251"/>
          <cell r="E251"/>
          <cell r="F251"/>
          <cell r="G251"/>
          <cell r="H251"/>
          <cell r="I251"/>
        </row>
        <row r="252">
          <cell r="A252" t="str">
            <v>CF7126-36</v>
          </cell>
          <cell r="B252"/>
          <cell r="C252" t="str">
            <v>Барилгын сантехникч</v>
          </cell>
          <cell r="D252"/>
          <cell r="E252"/>
          <cell r="F252"/>
          <cell r="G252"/>
          <cell r="H252"/>
          <cell r="I252"/>
        </row>
        <row r="253">
          <cell r="A253" t="str">
            <v>CF7115-24</v>
          </cell>
          <cell r="B253"/>
          <cell r="C253" t="str">
            <v>Модон эдлэлийн мужаан</v>
          </cell>
          <cell r="D253"/>
          <cell r="E253"/>
          <cell r="F253"/>
          <cell r="G253"/>
          <cell r="H253"/>
          <cell r="I253"/>
        </row>
        <row r="254">
          <cell r="A254" t="str">
            <v>NF6210-25</v>
          </cell>
          <cell r="B254"/>
          <cell r="C254" t="str">
            <v>Ойн аж ахуйн ажилтан</v>
          </cell>
          <cell r="D254"/>
          <cell r="E254"/>
          <cell r="F254"/>
          <cell r="G254"/>
          <cell r="H254"/>
          <cell r="I254"/>
        </row>
        <row r="255">
          <cell r="A255" t="str">
            <v>AM7317-11</v>
          </cell>
          <cell r="B255"/>
          <cell r="C255" t="str">
            <v>Бэлэг дурсгалын зүйл урлаач</v>
          </cell>
          <cell r="D255"/>
          <cell r="E255"/>
          <cell r="F255"/>
          <cell r="G255"/>
          <cell r="H255"/>
          <cell r="I255"/>
        </row>
        <row r="256">
          <cell r="A256" t="str">
            <v>IE7533-28</v>
          </cell>
          <cell r="B256"/>
          <cell r="C256" t="str">
            <v>Оёмол бүтээгдэхүүний оёдолчин</v>
          </cell>
          <cell r="D256"/>
          <cell r="E256"/>
          <cell r="F256"/>
          <cell r="G256"/>
          <cell r="H256"/>
          <cell r="I256"/>
        </row>
        <row r="257">
          <cell r="A257" t="str">
            <v>TC8211-20</v>
          </cell>
          <cell r="B257"/>
          <cell r="C257" t="str">
            <v>Автомашины засварчин</v>
          </cell>
          <cell r="D257"/>
          <cell r="E257"/>
          <cell r="F257"/>
          <cell r="G257"/>
          <cell r="H257"/>
          <cell r="I257"/>
        </row>
        <row r="258">
          <cell r="A258" t="str">
            <v>SO5142-11</v>
          </cell>
          <cell r="B258"/>
          <cell r="C258" t="str">
            <v>Гоо засалч</v>
          </cell>
          <cell r="D258"/>
          <cell r="E258"/>
          <cell r="F258"/>
          <cell r="G258"/>
          <cell r="H258"/>
          <cell r="I258"/>
        </row>
        <row r="259">
          <cell r="A259" t="str">
            <v>IM7212-14</v>
          </cell>
          <cell r="B259"/>
          <cell r="C259" t="str">
            <v>Гагнуурчин</v>
          </cell>
          <cell r="D259"/>
          <cell r="E259"/>
          <cell r="F259"/>
          <cell r="G259"/>
          <cell r="H259"/>
          <cell r="I259"/>
        </row>
        <row r="260">
          <cell r="A260" t="str">
            <v>NT5113-13</v>
          </cell>
          <cell r="B260"/>
          <cell r="C260" t="str">
            <v>Аяллын хөтөч</v>
          </cell>
          <cell r="D260"/>
          <cell r="E260"/>
          <cell r="F260"/>
          <cell r="G260"/>
          <cell r="H260"/>
          <cell r="I260"/>
        </row>
        <row r="261">
          <cell r="A261" t="str">
            <v>IF5120-11</v>
          </cell>
          <cell r="B261"/>
          <cell r="C261" t="str">
            <v>Тогооч</v>
          </cell>
          <cell r="D261"/>
          <cell r="E261"/>
          <cell r="F261"/>
          <cell r="G261"/>
          <cell r="H261"/>
          <cell r="I261"/>
        </row>
        <row r="262">
          <cell r="A262" t="str">
            <v>AF6112-24</v>
          </cell>
          <cell r="B262"/>
          <cell r="C262" t="str">
            <v>Хүнсний ногооны фермер</v>
          </cell>
          <cell r="D262"/>
          <cell r="E262"/>
          <cell r="F262"/>
          <cell r="G262"/>
          <cell r="H262"/>
          <cell r="I262"/>
        </row>
        <row r="263">
          <cell r="A263" t="str">
            <v>AF6112-25</v>
          </cell>
          <cell r="B263"/>
          <cell r="C263" t="str">
            <v>Хүлэмжийн аж ахуйн фермер</v>
          </cell>
          <cell r="D263"/>
          <cell r="E263"/>
          <cell r="F263"/>
          <cell r="G263"/>
          <cell r="H263"/>
          <cell r="I263"/>
        </row>
        <row r="264">
          <cell r="A264" t="str">
            <v>IF7513-23</v>
          </cell>
          <cell r="B264"/>
          <cell r="C264" t="str">
            <v>Сүү боловсруулах үйлдвэрлэлийн ажилтан</v>
          </cell>
          <cell r="D264"/>
          <cell r="E264"/>
          <cell r="F264"/>
          <cell r="G264"/>
          <cell r="H264"/>
          <cell r="I264"/>
        </row>
        <row r="265">
          <cell r="A265" t="str">
            <v>ID4120-11</v>
          </cell>
          <cell r="B265"/>
          <cell r="C265" t="str">
            <v>Нарийн бичгийн дарга-албан хэргийн ажилтан</v>
          </cell>
          <cell r="D265"/>
          <cell r="E265"/>
          <cell r="F265"/>
          <cell r="G265"/>
          <cell r="H265"/>
          <cell r="I265"/>
        </row>
        <row r="266">
          <cell r="A266" t="str">
            <v>NF6210-21</v>
          </cell>
          <cell r="B266"/>
          <cell r="C266" t="str">
            <v>Ойжуулагч</v>
          </cell>
          <cell r="D266"/>
          <cell r="E266"/>
          <cell r="F266"/>
          <cell r="G266"/>
          <cell r="H266"/>
          <cell r="I266"/>
        </row>
        <row r="267">
          <cell r="A267" t="str">
            <v>CF7112-19</v>
          </cell>
          <cell r="B267"/>
          <cell r="C267" t="str">
            <v>Барилгын өрөг угсрагч</v>
          </cell>
          <cell r="D267"/>
          <cell r="E267"/>
          <cell r="F267"/>
          <cell r="G267"/>
          <cell r="H267"/>
          <cell r="I267"/>
        </row>
        <row r="268">
          <cell r="A268" t="str">
            <v>AM7316-15</v>
          </cell>
          <cell r="B268"/>
          <cell r="C268" t="str">
            <v>Зураач-чимэглэгч</v>
          </cell>
          <cell r="D268"/>
          <cell r="E268"/>
          <cell r="F268"/>
          <cell r="G268"/>
          <cell r="H268"/>
          <cell r="I268"/>
        </row>
        <row r="269">
          <cell r="A269" t="str">
            <v>SO5141-11</v>
          </cell>
          <cell r="B269"/>
          <cell r="C269" t="str">
            <v>Үсчин</v>
          </cell>
          <cell r="D269"/>
          <cell r="E269"/>
          <cell r="F269"/>
          <cell r="G269"/>
          <cell r="H269"/>
          <cell r="I269"/>
        </row>
        <row r="270">
          <cell r="A270" t="str">
            <v>18.  Хэнтий аймгийн Бор-Өндөр суман дахь МСҮТ</v>
          </cell>
          <cell r="B270"/>
          <cell r="C270"/>
          <cell r="D270"/>
          <cell r="E270"/>
          <cell r="F270"/>
          <cell r="G270"/>
          <cell r="H270"/>
          <cell r="I270"/>
        </row>
        <row r="271">
          <cell r="A271" t="str">
            <v>MT8211-21</v>
          </cell>
          <cell r="B271"/>
          <cell r="C271" t="str">
            <v xml:space="preserve">Баяжуулах үйлдвэрийн тоног төхөөрөмжийн засварчин </v>
          </cell>
          <cell r="D271"/>
          <cell r="E271"/>
          <cell r="F271"/>
          <cell r="G271"/>
          <cell r="H271"/>
          <cell r="I271"/>
        </row>
        <row r="272">
          <cell r="A272" t="str">
            <v>IM7411-11</v>
          </cell>
          <cell r="B272"/>
          <cell r="C272" t="str">
            <v xml:space="preserve">Цахилгаанчин </v>
          </cell>
          <cell r="D272"/>
          <cell r="E272"/>
          <cell r="F272"/>
          <cell r="G272"/>
          <cell r="H272"/>
          <cell r="I272"/>
        </row>
        <row r="273">
          <cell r="A273" t="str">
            <v>IM7212-14</v>
          </cell>
          <cell r="B273"/>
          <cell r="C273" t="str">
            <v>Гагнуурчин</v>
          </cell>
          <cell r="D273"/>
          <cell r="E273"/>
          <cell r="F273"/>
          <cell r="G273"/>
          <cell r="H273"/>
          <cell r="I273"/>
        </row>
        <row r="274">
          <cell r="A274" t="str">
            <v>MT7233-17</v>
          </cell>
          <cell r="B274"/>
          <cell r="C274" t="str">
            <v>Уул уурхайн машин, тоног төхөөрөмжийн механик</v>
          </cell>
          <cell r="D274"/>
          <cell r="E274"/>
          <cell r="F274"/>
          <cell r="G274"/>
          <cell r="H274"/>
          <cell r="I274"/>
        </row>
        <row r="275">
          <cell r="A275" t="str">
            <v>IM7223-17</v>
          </cell>
          <cell r="B275"/>
          <cell r="C275" t="str">
            <v>Метал боловсруулах машины оператор /токарь-фрезер/</v>
          </cell>
          <cell r="D275"/>
          <cell r="E275"/>
          <cell r="F275"/>
          <cell r="G275"/>
          <cell r="H275"/>
          <cell r="I275"/>
        </row>
        <row r="276">
          <cell r="A276" t="str">
            <v>TC8211-20</v>
          </cell>
          <cell r="B276"/>
          <cell r="C276" t="str">
            <v>Автомашины засварчин</v>
          </cell>
          <cell r="D276"/>
          <cell r="E276"/>
          <cell r="F276"/>
          <cell r="G276"/>
          <cell r="H276"/>
          <cell r="I276"/>
        </row>
        <row r="277">
          <cell r="A277" t="str">
            <v>MR8111-36</v>
          </cell>
          <cell r="B277"/>
          <cell r="C277" t="str">
            <v xml:space="preserve">Уурхайн цахилгаанчин </v>
          </cell>
          <cell r="D277"/>
          <cell r="E277"/>
          <cell r="F277"/>
          <cell r="G277"/>
          <cell r="H277"/>
          <cell r="I277"/>
        </row>
        <row r="278">
          <cell r="A278" t="str">
            <v>IM7212-14</v>
          </cell>
          <cell r="B278"/>
          <cell r="C278" t="str">
            <v>Гагнуурчин</v>
          </cell>
          <cell r="D278"/>
          <cell r="E278"/>
          <cell r="F278"/>
          <cell r="G278"/>
          <cell r="H278"/>
          <cell r="I278"/>
        </row>
        <row r="279">
          <cell r="A279" t="str">
            <v>MR8111-15</v>
          </cell>
          <cell r="B279"/>
          <cell r="C279" t="str">
            <v>Хөвүүлэн баяжуулахын оператор</v>
          </cell>
          <cell r="D279"/>
          <cell r="E279"/>
          <cell r="F279"/>
          <cell r="G279"/>
          <cell r="H279"/>
          <cell r="I279"/>
        </row>
        <row r="280">
          <cell r="A280" t="str">
            <v>MR8111-23</v>
          </cell>
          <cell r="B280"/>
          <cell r="C280" t="str">
            <v>Уурхайн механик</v>
          </cell>
          <cell r="D280"/>
          <cell r="E280"/>
          <cell r="F280"/>
          <cell r="G280"/>
          <cell r="H280"/>
          <cell r="I280"/>
        </row>
        <row r="281">
          <cell r="A281" t="str">
            <v>MG6210-28</v>
          </cell>
          <cell r="B281"/>
          <cell r="C281" t="str">
            <v>Уул, уурхайн нөхөн сэргээгч</v>
          </cell>
          <cell r="D281"/>
          <cell r="E281"/>
          <cell r="F281"/>
          <cell r="G281"/>
          <cell r="H281"/>
          <cell r="I281"/>
        </row>
        <row r="282">
          <cell r="A282" t="str">
            <v>MT8111-37</v>
          </cell>
          <cell r="B282"/>
          <cell r="C282" t="str">
            <v>Тээрэм бутлуурын оператор /уурхай/</v>
          </cell>
          <cell r="D282"/>
          <cell r="E282"/>
          <cell r="F282"/>
          <cell r="G282"/>
          <cell r="H282"/>
          <cell r="I282"/>
        </row>
        <row r="283">
          <cell r="A283" t="str">
            <v>MT8111-35</v>
          </cell>
          <cell r="B283"/>
          <cell r="C283" t="str">
            <v>Хүнд машин механизмын оператор</v>
          </cell>
          <cell r="D283"/>
          <cell r="E283"/>
          <cell r="F283"/>
          <cell r="G283"/>
          <cell r="H283"/>
          <cell r="I283"/>
        </row>
        <row r="285">
          <cell r="A285" t="str">
            <v>1. Архангай аймаг дахь "Булган" МСҮТ</v>
          </cell>
          <cell r="B285"/>
          <cell r="C285"/>
          <cell r="D285"/>
          <cell r="E285"/>
          <cell r="F285"/>
          <cell r="G285"/>
          <cell r="H285"/>
          <cell r="I285"/>
        </row>
        <row r="286">
          <cell r="A286" t="str">
            <v>CF7123-20</v>
          </cell>
          <cell r="B286"/>
          <cell r="C286" t="str">
            <v>Барилгын засал-чимэглэлчин</v>
          </cell>
          <cell r="D286"/>
          <cell r="E286"/>
          <cell r="F286"/>
          <cell r="G286"/>
          <cell r="H286"/>
          <cell r="I286"/>
        </row>
        <row r="287">
          <cell r="A287" t="str">
            <v>CF7126-36</v>
          </cell>
          <cell r="B287"/>
          <cell r="C287" t="str">
            <v>Барилгын сантехникч</v>
          </cell>
          <cell r="D287"/>
          <cell r="E287"/>
          <cell r="F287"/>
          <cell r="G287"/>
          <cell r="H287"/>
          <cell r="I287"/>
        </row>
        <row r="288">
          <cell r="A288" t="str">
            <v>CF7411-12</v>
          </cell>
          <cell r="B288"/>
          <cell r="C288" t="str">
            <v>Барилгын цахилгаанчин</v>
          </cell>
          <cell r="D288"/>
          <cell r="E288"/>
          <cell r="F288"/>
          <cell r="G288"/>
          <cell r="H288"/>
          <cell r="I288"/>
        </row>
        <row r="289">
          <cell r="A289" t="str">
            <v>IO7421-16</v>
          </cell>
          <cell r="B289"/>
          <cell r="C289" t="str">
            <v>Цахим тоног төхөөрөмжийн үйлчилгээний ажилтан</v>
          </cell>
          <cell r="D289"/>
          <cell r="E289"/>
          <cell r="F289"/>
          <cell r="G289"/>
          <cell r="H289"/>
          <cell r="I289"/>
        </row>
        <row r="290">
          <cell r="A290" t="str">
            <v>IE7533-28</v>
          </cell>
          <cell r="B290"/>
          <cell r="C290" t="str">
            <v>Оёмол бүтээгдэхүүний оёдолчин</v>
          </cell>
          <cell r="D290"/>
          <cell r="E290"/>
          <cell r="F290"/>
          <cell r="G290"/>
          <cell r="H290"/>
          <cell r="I290"/>
        </row>
        <row r="291">
          <cell r="A291" t="str">
            <v>SO5141-11</v>
          </cell>
          <cell r="B291"/>
          <cell r="C291" t="str">
            <v>Үсчин</v>
          </cell>
          <cell r="D291"/>
          <cell r="E291"/>
          <cell r="F291"/>
          <cell r="G291"/>
          <cell r="H291"/>
          <cell r="I291"/>
        </row>
        <row r="292">
          <cell r="A292" t="str">
            <v>SO5142-11</v>
          </cell>
          <cell r="B292"/>
          <cell r="C292" t="str">
            <v>Гоо засалч</v>
          </cell>
          <cell r="D292"/>
          <cell r="E292"/>
          <cell r="F292"/>
          <cell r="G292"/>
          <cell r="H292"/>
          <cell r="I292"/>
        </row>
        <row r="293">
          <cell r="A293" t="str">
            <v>IF5120-11</v>
          </cell>
          <cell r="B293"/>
          <cell r="C293" t="str">
            <v>Тогооч</v>
          </cell>
          <cell r="D293"/>
          <cell r="E293"/>
          <cell r="F293"/>
          <cell r="G293"/>
          <cell r="H293"/>
          <cell r="I293"/>
        </row>
        <row r="294">
          <cell r="A294" t="str">
            <v>BT5223-15</v>
          </cell>
          <cell r="B294"/>
          <cell r="C294" t="str">
            <v>Худалдааны газрын үндсэн ажилтан /худалдагч/</v>
          </cell>
          <cell r="D294"/>
          <cell r="E294"/>
          <cell r="F294"/>
          <cell r="G294"/>
          <cell r="H294"/>
          <cell r="I294"/>
        </row>
        <row r="295">
          <cell r="A295" t="str">
            <v>IF7512-34</v>
          </cell>
          <cell r="B295"/>
          <cell r="C295" t="str">
            <v>Талх, нарийн боов үйлдвэрлэлийн технологийн ажилтан</v>
          </cell>
          <cell r="D295"/>
          <cell r="E295"/>
          <cell r="F295"/>
          <cell r="G295"/>
          <cell r="H295"/>
          <cell r="I295"/>
        </row>
        <row r="296">
          <cell r="A296" t="str">
            <v>CF7115-24</v>
          </cell>
          <cell r="B296"/>
          <cell r="C296" t="str">
            <v>Модон эдлэлийн мужаан</v>
          </cell>
          <cell r="D296"/>
          <cell r="E296"/>
          <cell r="F296"/>
          <cell r="G296"/>
          <cell r="H296"/>
          <cell r="I296"/>
        </row>
        <row r="297">
          <cell r="A297" t="str">
            <v>CF7112-19</v>
          </cell>
          <cell r="B297"/>
          <cell r="C297" t="str">
            <v>Барилгын өрөг угсрагч</v>
          </cell>
          <cell r="D297"/>
          <cell r="E297"/>
          <cell r="F297"/>
          <cell r="G297"/>
          <cell r="H297"/>
          <cell r="I297"/>
        </row>
        <row r="298">
          <cell r="A298" t="str">
            <v>2. Архангай аймаг дахь "Гурван тамир" МСҮТ</v>
          </cell>
          <cell r="B298"/>
          <cell r="C298"/>
          <cell r="D298"/>
          <cell r="E298"/>
          <cell r="F298"/>
          <cell r="G298"/>
          <cell r="H298"/>
          <cell r="I298"/>
        </row>
        <row r="299">
          <cell r="A299" t="str">
            <v>NT5111-19</v>
          </cell>
          <cell r="B299"/>
          <cell r="C299" t="str">
            <v>Зочид буудал, жуулчны баазын үйлчилгээний ажилтан</v>
          </cell>
          <cell r="D299"/>
          <cell r="E299"/>
          <cell r="F299"/>
          <cell r="G299"/>
          <cell r="H299"/>
          <cell r="I299"/>
        </row>
        <row r="300">
          <cell r="A300" t="str">
            <v>AF6112-25</v>
          </cell>
          <cell r="B300"/>
          <cell r="C300" t="str">
            <v>Хүлэмжийн аж ахуйн фермер</v>
          </cell>
          <cell r="D300"/>
          <cell r="E300"/>
          <cell r="F300"/>
          <cell r="G300"/>
          <cell r="H300"/>
          <cell r="I300"/>
        </row>
        <row r="301">
          <cell r="A301" t="str">
            <v>AF6330-12</v>
          </cell>
          <cell r="B301"/>
          <cell r="C301" t="str">
            <v>Фермерийн аж ахуй эрхлэгч /МАА-ГТ/</v>
          </cell>
          <cell r="D301"/>
          <cell r="E301"/>
          <cell r="F301"/>
          <cell r="G301"/>
          <cell r="H301"/>
          <cell r="I301"/>
        </row>
        <row r="302">
          <cell r="A302" t="str">
            <v>BT4311-14</v>
          </cell>
          <cell r="B302"/>
          <cell r="C302" t="str">
            <v>Нягтлан бодохын бүртгэл, тооцооны ажилтан</v>
          </cell>
          <cell r="D302"/>
          <cell r="E302"/>
          <cell r="F302"/>
          <cell r="G302"/>
          <cell r="H302"/>
          <cell r="I302"/>
        </row>
        <row r="303">
          <cell r="A303" t="str">
            <v>IF7513-23</v>
          </cell>
          <cell r="B303"/>
          <cell r="C303" t="str">
            <v>Сүү боловсруулах үйлдвэрлэлийн ажилтан</v>
          </cell>
          <cell r="D303"/>
          <cell r="E303"/>
          <cell r="F303"/>
          <cell r="G303"/>
          <cell r="H303"/>
          <cell r="I303"/>
        </row>
        <row r="304">
          <cell r="A304" t="str">
            <v>AH6221-23</v>
          </cell>
          <cell r="B304"/>
          <cell r="C304" t="str">
            <v>Малын асаргаа</v>
          </cell>
          <cell r="D304"/>
          <cell r="E304"/>
          <cell r="F304"/>
          <cell r="G304"/>
          <cell r="H304"/>
          <cell r="I304"/>
        </row>
        <row r="305">
          <cell r="A305" t="str">
            <v>3. Аялал жуулчлалын ур чадварын МСҮТ</v>
          </cell>
          <cell r="B305"/>
          <cell r="C305"/>
          <cell r="D305"/>
          <cell r="E305"/>
          <cell r="F305"/>
          <cell r="G305"/>
          <cell r="H305"/>
          <cell r="I305"/>
        </row>
        <row r="306">
          <cell r="A306" t="str">
            <v>IF5120-11</v>
          </cell>
          <cell r="B306"/>
          <cell r="C306" t="str">
            <v>Тогооч</v>
          </cell>
          <cell r="D306"/>
          <cell r="E306"/>
          <cell r="F306"/>
          <cell r="G306"/>
          <cell r="H306"/>
          <cell r="I306"/>
        </row>
        <row r="307">
          <cell r="A307" t="str">
            <v>NT5111-19</v>
          </cell>
          <cell r="B307"/>
          <cell r="C307" t="str">
            <v>Зочид буудал, жуулчны баазын үйлчилгээний ажилтан</v>
          </cell>
          <cell r="D307"/>
          <cell r="E307"/>
          <cell r="F307"/>
          <cell r="G307"/>
          <cell r="H307"/>
          <cell r="I307"/>
        </row>
        <row r="308">
          <cell r="A308" t="str">
            <v>IF5131-11</v>
          </cell>
          <cell r="B308"/>
          <cell r="C308" t="str">
            <v>Зөөгч, бармен</v>
          </cell>
          <cell r="D308"/>
          <cell r="E308"/>
          <cell r="F308"/>
          <cell r="G308"/>
          <cell r="H308"/>
          <cell r="I308"/>
        </row>
        <row r="309">
          <cell r="A309" t="str">
            <v>4. Барилгын Бүтээцийн Үйлдвэрлэл МСҮТ</v>
          </cell>
          <cell r="B309"/>
          <cell r="C309"/>
          <cell r="D309"/>
          <cell r="E309"/>
          <cell r="F309"/>
          <cell r="G309"/>
          <cell r="H309"/>
          <cell r="I309"/>
        </row>
        <row r="310">
          <cell r="A310" t="str">
            <v>CF7123-20</v>
          </cell>
          <cell r="B310"/>
          <cell r="C310" t="str">
            <v>Барилгын засал-чимэглэлчин</v>
          </cell>
          <cell r="D310"/>
          <cell r="E310"/>
          <cell r="F310"/>
          <cell r="G310"/>
          <cell r="H310"/>
          <cell r="I310"/>
        </row>
        <row r="311">
          <cell r="A311" t="str">
            <v>CF7126-36</v>
          </cell>
          <cell r="B311"/>
          <cell r="C311" t="str">
            <v>Барилгын сантехникч</v>
          </cell>
          <cell r="D311"/>
          <cell r="E311"/>
          <cell r="F311"/>
          <cell r="G311"/>
          <cell r="H311"/>
          <cell r="I311"/>
        </row>
        <row r="312">
          <cell r="A312" t="str">
            <v>SO5141-11</v>
          </cell>
          <cell r="B312"/>
          <cell r="C312" t="str">
            <v>Үсчин</v>
          </cell>
          <cell r="D312"/>
          <cell r="E312"/>
          <cell r="F312"/>
          <cell r="G312"/>
          <cell r="H312"/>
          <cell r="I312"/>
        </row>
        <row r="313">
          <cell r="A313" t="str">
            <v>IF5120-11</v>
          </cell>
          <cell r="B313"/>
          <cell r="C313" t="str">
            <v>Тогооч</v>
          </cell>
          <cell r="D313"/>
          <cell r="E313"/>
          <cell r="F313"/>
          <cell r="G313"/>
          <cell r="H313"/>
          <cell r="I313"/>
        </row>
        <row r="314">
          <cell r="A314" t="str">
            <v>CF7115-24</v>
          </cell>
          <cell r="B314"/>
          <cell r="C314" t="str">
            <v>Модон эдлэлийн мужаан</v>
          </cell>
          <cell r="D314"/>
          <cell r="E314"/>
          <cell r="F314"/>
          <cell r="G314"/>
          <cell r="H314"/>
          <cell r="I314"/>
        </row>
        <row r="315">
          <cell r="A315" t="str">
            <v>IE7533-28</v>
          </cell>
          <cell r="B315"/>
          <cell r="C315" t="str">
            <v>Оёмол бүтээгдэхүүний оёдолчин</v>
          </cell>
          <cell r="D315"/>
          <cell r="E315"/>
          <cell r="F315"/>
          <cell r="G315"/>
          <cell r="H315"/>
          <cell r="I315"/>
        </row>
        <row r="316">
          <cell r="A316" t="str">
            <v>BT5223-15</v>
          </cell>
          <cell r="B316"/>
          <cell r="C316" t="str">
            <v>Худалдааны газрын үндсэн ажилтан /худалдагч/</v>
          </cell>
          <cell r="D316"/>
          <cell r="E316"/>
          <cell r="F316"/>
          <cell r="G316"/>
          <cell r="H316"/>
          <cell r="I316"/>
        </row>
        <row r="317">
          <cell r="A317" t="str">
            <v>AF6112-13</v>
          </cell>
          <cell r="B317"/>
          <cell r="C317" t="str">
            <v>Жимс, жимсгэний аж ахуйн фермер</v>
          </cell>
          <cell r="D317"/>
          <cell r="E317"/>
          <cell r="F317"/>
          <cell r="G317"/>
          <cell r="H317"/>
          <cell r="I317"/>
        </row>
        <row r="318">
          <cell r="A318" t="str">
            <v>AF6330-11</v>
          </cell>
          <cell r="B318"/>
          <cell r="C318" t="str">
            <v>Фермерийн аж ахуй эрхлэгч /ГТ-МАА/</v>
          </cell>
          <cell r="D318"/>
          <cell r="E318"/>
          <cell r="F318"/>
          <cell r="G318"/>
          <cell r="H318"/>
          <cell r="I318"/>
        </row>
        <row r="319">
          <cell r="A319" t="str">
            <v>5. Баянхонгор аймаг дахь Өлзийт МСҮТ</v>
          </cell>
          <cell r="B319"/>
          <cell r="C319"/>
          <cell r="D319"/>
          <cell r="E319"/>
          <cell r="F319"/>
          <cell r="G319"/>
          <cell r="H319"/>
          <cell r="I319"/>
        </row>
        <row r="320">
          <cell r="A320" t="str">
            <v>IF7513-23</v>
          </cell>
          <cell r="B320"/>
          <cell r="C320" t="str">
            <v>Сүү боловсруулах үйлдвэрлэлийн ажилтан</v>
          </cell>
          <cell r="D320"/>
          <cell r="E320"/>
          <cell r="F320"/>
          <cell r="G320"/>
          <cell r="H320"/>
          <cell r="I320"/>
        </row>
        <row r="321">
          <cell r="A321" t="str">
            <v>NF6210-21</v>
          </cell>
          <cell r="B321"/>
          <cell r="C321" t="str">
            <v>Ойжуулагч</v>
          </cell>
          <cell r="D321"/>
          <cell r="E321"/>
          <cell r="F321"/>
          <cell r="G321"/>
          <cell r="H321"/>
          <cell r="I321"/>
        </row>
        <row r="322">
          <cell r="A322" t="str">
            <v>AF6112-24</v>
          </cell>
          <cell r="B322"/>
          <cell r="C322" t="str">
            <v>Хүнсний ногооны фермер</v>
          </cell>
          <cell r="D322"/>
          <cell r="E322"/>
          <cell r="F322"/>
          <cell r="G322"/>
          <cell r="H322"/>
          <cell r="I322"/>
        </row>
        <row r="323">
          <cell r="A323" t="str">
            <v>6. Герман-Монгол МСҮТ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 t="str">
            <v>IM7212-14</v>
          </cell>
          <cell r="B324"/>
          <cell r="C324" t="str">
            <v>Гагнуурчин</v>
          </cell>
          <cell r="D324"/>
          <cell r="E324"/>
          <cell r="F324"/>
          <cell r="G324"/>
          <cell r="H324"/>
          <cell r="I324"/>
        </row>
        <row r="325">
          <cell r="A325" t="str">
            <v>CF7411-12</v>
          </cell>
          <cell r="B325"/>
          <cell r="C325" t="str">
            <v>Барилгын цахилгаанчин</v>
          </cell>
          <cell r="D325"/>
          <cell r="E325"/>
          <cell r="F325"/>
          <cell r="G325"/>
          <cell r="H325"/>
          <cell r="I325"/>
        </row>
        <row r="326">
          <cell r="A326" t="str">
            <v>7. "Гэрэлт-Ирээдүй" МСҮТ</v>
          </cell>
          <cell r="B326"/>
          <cell r="C326"/>
          <cell r="D326"/>
          <cell r="E326"/>
          <cell r="F326"/>
          <cell r="G326"/>
          <cell r="H326"/>
          <cell r="I326"/>
        </row>
        <row r="327">
          <cell r="A327" t="str">
            <v>CF7123-20</v>
          </cell>
          <cell r="B327"/>
          <cell r="C327" t="str">
            <v>Барилгын засал-чимэглэлчин</v>
          </cell>
          <cell r="D327"/>
          <cell r="E327"/>
          <cell r="F327"/>
          <cell r="G327"/>
          <cell r="H327"/>
          <cell r="I327"/>
        </row>
        <row r="328">
          <cell r="A328" t="str">
            <v>CF7126-36</v>
          </cell>
          <cell r="B328"/>
          <cell r="C328" t="str">
            <v>Барилгын сантехникч</v>
          </cell>
          <cell r="D328"/>
          <cell r="E328"/>
          <cell r="F328"/>
          <cell r="G328"/>
          <cell r="H328"/>
          <cell r="I328"/>
        </row>
        <row r="329">
          <cell r="A329" t="str">
            <v>IM7212-14</v>
          </cell>
          <cell r="B329"/>
          <cell r="C329" t="str">
            <v>Гагнуурчин</v>
          </cell>
          <cell r="D329"/>
          <cell r="E329"/>
          <cell r="F329"/>
          <cell r="G329"/>
          <cell r="H329"/>
          <cell r="I329"/>
        </row>
        <row r="330">
          <cell r="A330" t="str">
            <v>IM7411-13</v>
          </cell>
          <cell r="B330"/>
          <cell r="C330" t="str">
            <v>Үйлдвэрийн цахилгаанчин</v>
          </cell>
          <cell r="D330"/>
          <cell r="E330"/>
          <cell r="F330"/>
          <cell r="G330"/>
          <cell r="H330"/>
          <cell r="I330"/>
        </row>
        <row r="331">
          <cell r="A331" t="str">
            <v>IE8152-33</v>
          </cell>
          <cell r="B331"/>
          <cell r="C331" t="str">
            <v>Сүлжмэлийн үйлдвэрийн технологийн ажилтан /сүлжигч/</v>
          </cell>
          <cell r="D331"/>
          <cell r="E331"/>
          <cell r="F331"/>
          <cell r="G331"/>
          <cell r="H331"/>
          <cell r="I331"/>
        </row>
        <row r="332">
          <cell r="A332" t="str">
            <v>CF7112-19</v>
          </cell>
          <cell r="B332"/>
          <cell r="C332" t="str">
            <v>Барилгын өрөг угсрагч</v>
          </cell>
          <cell r="D332"/>
          <cell r="E332"/>
          <cell r="F332"/>
          <cell r="G332"/>
          <cell r="H332"/>
          <cell r="I332"/>
        </row>
        <row r="333">
          <cell r="A333" t="str">
            <v>CF7114-20</v>
          </cell>
          <cell r="B333"/>
          <cell r="C333" t="str">
            <v>Бетон арматурчин</v>
          </cell>
          <cell r="D333"/>
          <cell r="E333"/>
          <cell r="F333"/>
          <cell r="G333"/>
          <cell r="H333"/>
          <cell r="I333"/>
        </row>
        <row r="334">
          <cell r="A334" t="str">
            <v>8."Дабль фиш" ХХК-ийн дэргэдэх МСҮТ</v>
          </cell>
          <cell r="B334"/>
          <cell r="C334"/>
          <cell r="D334"/>
          <cell r="E334"/>
          <cell r="F334"/>
          <cell r="G334"/>
          <cell r="H334"/>
          <cell r="I334"/>
        </row>
        <row r="335">
          <cell r="A335" t="str">
            <v>TR4323-15</v>
          </cell>
          <cell r="B335"/>
          <cell r="C335" t="str">
            <v>Төмөр замын өртөөний жижүүр</v>
          </cell>
          <cell r="D335"/>
          <cell r="E335"/>
          <cell r="F335"/>
          <cell r="G335"/>
          <cell r="H335"/>
          <cell r="I335"/>
        </row>
        <row r="336">
          <cell r="A336" t="str">
            <v>TR4323-25</v>
          </cell>
          <cell r="B336"/>
          <cell r="C336" t="str">
            <v>Ачаа вагон хүлээлцэгч</v>
          </cell>
          <cell r="D336"/>
          <cell r="E336"/>
          <cell r="F336"/>
          <cell r="G336"/>
          <cell r="H336"/>
          <cell r="I336"/>
        </row>
        <row r="337">
          <cell r="A337" t="str">
            <v>TR4323-29</v>
          </cell>
          <cell r="B337"/>
          <cell r="C337" t="str">
            <v>Төмөр замын замчин</v>
          </cell>
          <cell r="D337"/>
          <cell r="E337"/>
          <cell r="F337"/>
          <cell r="G337"/>
          <cell r="H337"/>
          <cell r="I337"/>
        </row>
        <row r="338">
          <cell r="A338" t="str">
            <v>TR8311-11</v>
          </cell>
          <cell r="B338"/>
          <cell r="C338" t="str">
            <v>Зүтгүүрийн туслах машинч</v>
          </cell>
          <cell r="D338"/>
          <cell r="E338"/>
          <cell r="F338"/>
          <cell r="G338"/>
          <cell r="H338"/>
          <cell r="I338"/>
        </row>
        <row r="339">
          <cell r="A339" t="str">
            <v>9. "Донбоско" МСҮТ</v>
          </cell>
          <cell r="B339"/>
          <cell r="C339"/>
          <cell r="D339"/>
          <cell r="E339"/>
          <cell r="F339"/>
          <cell r="G339"/>
          <cell r="H339"/>
          <cell r="I339"/>
        </row>
        <row r="340">
          <cell r="A340" t="str">
            <v>TC8211-20</v>
          </cell>
          <cell r="B340"/>
          <cell r="C340" t="str">
            <v>Автомашины засварчин</v>
          </cell>
          <cell r="D340"/>
          <cell r="E340"/>
          <cell r="F340"/>
          <cell r="G340"/>
          <cell r="H340"/>
          <cell r="I340"/>
        </row>
        <row r="341">
          <cell r="A341" t="str">
            <v>CF7126-36</v>
          </cell>
          <cell r="B341"/>
          <cell r="C341" t="str">
            <v>Барилгын сантехникч</v>
          </cell>
          <cell r="D341"/>
          <cell r="E341"/>
          <cell r="F341"/>
          <cell r="G341"/>
          <cell r="H341"/>
          <cell r="I341"/>
        </row>
        <row r="342">
          <cell r="A342" t="str">
            <v>IE7533-28</v>
          </cell>
          <cell r="B342"/>
          <cell r="C342" t="str">
            <v>Оёмол бүтээгдэхүүний оёдолчин</v>
          </cell>
          <cell r="D342"/>
          <cell r="E342"/>
          <cell r="F342"/>
          <cell r="G342"/>
          <cell r="H342"/>
          <cell r="I342"/>
        </row>
        <row r="343">
          <cell r="A343" t="str">
            <v>IM7212-14</v>
          </cell>
          <cell r="B343"/>
          <cell r="C343" t="str">
            <v>Гагнуурчин</v>
          </cell>
          <cell r="D343"/>
          <cell r="E343"/>
          <cell r="F343"/>
          <cell r="G343"/>
          <cell r="H343"/>
          <cell r="I343"/>
        </row>
        <row r="344">
          <cell r="A344" t="str">
            <v>ID4120-11</v>
          </cell>
          <cell r="B344"/>
          <cell r="C344" t="str">
            <v>Нарийн бичгийн дарга-албан хэргийн ажилтан</v>
          </cell>
          <cell r="D344"/>
          <cell r="E344"/>
          <cell r="F344"/>
          <cell r="G344"/>
          <cell r="H344"/>
          <cell r="I344"/>
        </row>
        <row r="345">
          <cell r="A345" t="str">
            <v>10. Дорноговь аймаг дахь Төмөр замын МСҮТ</v>
          </cell>
          <cell r="B345"/>
          <cell r="C345"/>
          <cell r="D345"/>
          <cell r="E345"/>
          <cell r="F345"/>
          <cell r="G345"/>
          <cell r="H345"/>
          <cell r="I345"/>
        </row>
        <row r="346">
          <cell r="A346" t="str">
            <v>TR4323-25</v>
          </cell>
          <cell r="B346"/>
          <cell r="C346" t="str">
            <v>Ачаа вагон хүлээлцэгч</v>
          </cell>
          <cell r="D346"/>
          <cell r="E346"/>
          <cell r="F346"/>
          <cell r="G346"/>
          <cell r="H346"/>
          <cell r="I346"/>
        </row>
        <row r="347">
          <cell r="A347" t="str">
            <v>TR4323-27</v>
          </cell>
          <cell r="B347"/>
          <cell r="C347" t="str">
            <v>Вагон үзэгч, засварчин</v>
          </cell>
          <cell r="D347"/>
          <cell r="E347"/>
          <cell r="F347"/>
          <cell r="G347"/>
          <cell r="H347"/>
          <cell r="I347"/>
        </row>
        <row r="348">
          <cell r="A348" t="str">
            <v>TR4323-26</v>
          </cell>
          <cell r="B348"/>
          <cell r="C348" t="str">
            <v>Зорчигчийн вагоны үйлчлэгч</v>
          </cell>
          <cell r="D348"/>
          <cell r="E348"/>
          <cell r="F348"/>
          <cell r="G348"/>
          <cell r="H348"/>
          <cell r="I348"/>
        </row>
        <row r="349">
          <cell r="A349" t="str">
            <v>TR8311-11</v>
          </cell>
          <cell r="B349"/>
          <cell r="C349" t="str">
            <v>Зүтгүүрийн туслах машинч</v>
          </cell>
          <cell r="D349"/>
          <cell r="E349"/>
          <cell r="F349"/>
          <cell r="G349"/>
          <cell r="H349"/>
          <cell r="I349"/>
        </row>
        <row r="350">
          <cell r="A350" t="str">
            <v>TR8311-13</v>
          </cell>
          <cell r="B350"/>
          <cell r="C350" t="str">
            <v>Илчит тэрэгний засварчин</v>
          </cell>
          <cell r="D350"/>
          <cell r="E350"/>
          <cell r="F350"/>
          <cell r="G350"/>
          <cell r="H350"/>
          <cell r="I350"/>
        </row>
        <row r="351">
          <cell r="A351" t="str">
            <v>TR4323-29</v>
          </cell>
          <cell r="B351"/>
          <cell r="C351" t="str">
            <v>Төмөр замын замчин</v>
          </cell>
          <cell r="D351"/>
          <cell r="E351"/>
          <cell r="F351"/>
          <cell r="G351"/>
          <cell r="H351"/>
          <cell r="I351"/>
        </row>
        <row r="352">
          <cell r="A352" t="str">
            <v>TR4323-15</v>
          </cell>
          <cell r="B352"/>
          <cell r="C352" t="str">
            <v>Төмөр замын өртөөний жижүүр</v>
          </cell>
          <cell r="D352"/>
          <cell r="E352"/>
          <cell r="F352"/>
          <cell r="G352"/>
          <cell r="H352"/>
          <cell r="I352"/>
        </row>
        <row r="353">
          <cell r="A353" t="str">
            <v>11. "Топ" МСҮТ</v>
          </cell>
          <cell r="B353"/>
          <cell r="C353"/>
          <cell r="D353"/>
          <cell r="E353"/>
          <cell r="F353"/>
          <cell r="G353"/>
          <cell r="H353"/>
          <cell r="I353"/>
        </row>
        <row r="354">
          <cell r="A354" t="str">
            <v>ID4416-11</v>
          </cell>
          <cell r="B354"/>
          <cell r="C354" t="str">
            <v>Хүний нөөцийн туслах ажилтан</v>
          </cell>
          <cell r="D354"/>
          <cell r="E354"/>
          <cell r="F354"/>
          <cell r="G354"/>
          <cell r="H354"/>
          <cell r="I354"/>
        </row>
        <row r="355">
          <cell r="A355" t="str">
            <v>PB3521-27</v>
          </cell>
          <cell r="B355"/>
          <cell r="C355" t="str">
            <v>Дуу, дүрс бичлэгийн оператор</v>
          </cell>
          <cell r="D355"/>
          <cell r="E355"/>
          <cell r="F355"/>
          <cell r="G355"/>
          <cell r="H355"/>
          <cell r="I355"/>
        </row>
        <row r="356">
          <cell r="A356" t="str">
            <v>SO5142-11</v>
          </cell>
          <cell r="B356"/>
          <cell r="C356" t="str">
            <v>Гоо засалч</v>
          </cell>
          <cell r="D356"/>
          <cell r="E356"/>
          <cell r="F356"/>
          <cell r="G356"/>
          <cell r="H356"/>
          <cell r="I356"/>
        </row>
        <row r="357">
          <cell r="A357" t="str">
            <v>AD7532-27</v>
          </cell>
          <cell r="B357"/>
          <cell r="C357" t="str">
            <v>Хувцасны дизайнч</v>
          </cell>
          <cell r="D357"/>
          <cell r="E357"/>
          <cell r="F357"/>
          <cell r="G357"/>
          <cell r="H357"/>
          <cell r="I357"/>
        </row>
        <row r="358">
          <cell r="A358" t="str">
            <v>12. "Их Засаг" МСҮТ</v>
          </cell>
          <cell r="B358"/>
          <cell r="C358"/>
          <cell r="D358"/>
          <cell r="E358"/>
          <cell r="F358"/>
          <cell r="G358"/>
          <cell r="H358"/>
          <cell r="I358"/>
        </row>
        <row r="359">
          <cell r="A359" t="str">
            <v>AD7321-11</v>
          </cell>
          <cell r="B359"/>
          <cell r="C359" t="str">
            <v>Хэвлэлийн график дизайнч</v>
          </cell>
          <cell r="D359"/>
          <cell r="E359"/>
          <cell r="F359"/>
          <cell r="G359"/>
          <cell r="H359"/>
          <cell r="I359"/>
        </row>
        <row r="360">
          <cell r="A360" t="str">
            <v>ID4120-11</v>
          </cell>
          <cell r="B360"/>
          <cell r="C360" t="str">
            <v>Нарийн бичгийн дарга-албан хэргийн ажилтан</v>
          </cell>
          <cell r="D360"/>
          <cell r="E360"/>
          <cell r="F360"/>
          <cell r="G360"/>
          <cell r="H360"/>
          <cell r="I360"/>
        </row>
        <row r="361">
          <cell r="A361" t="str">
            <v>SO5141-11</v>
          </cell>
          <cell r="B361"/>
          <cell r="C361" t="str">
            <v>Үсчин</v>
          </cell>
          <cell r="D361"/>
          <cell r="E361"/>
          <cell r="F361"/>
          <cell r="G361"/>
          <cell r="H361"/>
          <cell r="I361"/>
        </row>
        <row r="362">
          <cell r="A362" t="str">
            <v>IF5131-16</v>
          </cell>
          <cell r="B362"/>
          <cell r="C362" t="str">
            <v>Зочид буудал, зоогийн газрын үйлчилгээний ажилтан</v>
          </cell>
          <cell r="D362"/>
          <cell r="E362"/>
          <cell r="F362"/>
          <cell r="G362"/>
          <cell r="H362"/>
          <cell r="I362"/>
        </row>
        <row r="363">
          <cell r="A363" t="str">
            <v>AD7532-27</v>
          </cell>
          <cell r="B363"/>
          <cell r="C363" t="str">
            <v>Хувцасны дизайнч</v>
          </cell>
          <cell r="D363"/>
          <cell r="E363"/>
          <cell r="F363"/>
          <cell r="G363"/>
          <cell r="H363"/>
          <cell r="I363"/>
        </row>
        <row r="364">
          <cell r="A364" t="str">
            <v>SO5142-11</v>
          </cell>
          <cell r="B364"/>
          <cell r="C364" t="str">
            <v>Гоо засалч</v>
          </cell>
          <cell r="D364"/>
          <cell r="E364"/>
          <cell r="F364"/>
          <cell r="G364"/>
          <cell r="H364"/>
          <cell r="I364"/>
        </row>
        <row r="365">
          <cell r="A365" t="str">
            <v>BF4311-17</v>
          </cell>
          <cell r="B365"/>
          <cell r="C365" t="str">
            <v>Төлбөр тооцоо, цалин хөлсний нярав</v>
          </cell>
          <cell r="D365"/>
          <cell r="E365"/>
          <cell r="F365"/>
          <cell r="G365"/>
          <cell r="H365"/>
          <cell r="I365"/>
        </row>
        <row r="366">
          <cell r="A366" t="str">
            <v>13. "Урлаг урлан" МСҮТ</v>
          </cell>
          <cell r="B366"/>
          <cell r="C366"/>
          <cell r="D366"/>
          <cell r="E366"/>
          <cell r="F366"/>
          <cell r="G366"/>
          <cell r="H366"/>
          <cell r="I366"/>
        </row>
        <row r="367">
          <cell r="A367" t="str">
            <v>AO3521-23</v>
          </cell>
          <cell r="B367"/>
          <cell r="C367" t="str">
            <v>Дуу хөгжим чимэглэлийн найруулагч</v>
          </cell>
          <cell r="D367"/>
          <cell r="E367"/>
          <cell r="F367"/>
          <cell r="G367"/>
          <cell r="H367"/>
          <cell r="I367"/>
        </row>
        <row r="368">
          <cell r="A368" t="str">
            <v>AO7215-14</v>
          </cell>
          <cell r="B368"/>
          <cell r="C368" t="str">
            <v xml:space="preserve">Тайзны ажилтан </v>
          </cell>
          <cell r="D368"/>
          <cell r="E368"/>
          <cell r="F368"/>
          <cell r="G368"/>
          <cell r="H368"/>
          <cell r="I368"/>
        </row>
        <row r="369">
          <cell r="A369" t="str">
            <v>PB3521-27</v>
          </cell>
          <cell r="B369"/>
          <cell r="C369" t="str">
            <v>Дуу, дүрс бичлэгийн оператор</v>
          </cell>
          <cell r="D369"/>
          <cell r="E369"/>
          <cell r="F369"/>
          <cell r="G369"/>
          <cell r="H369"/>
          <cell r="I369"/>
        </row>
        <row r="370">
          <cell r="A370" t="str">
            <v>AD7532-27</v>
          </cell>
          <cell r="B370"/>
          <cell r="C370" t="str">
            <v>Хувцасны дизайнч</v>
          </cell>
          <cell r="D370"/>
          <cell r="E370"/>
          <cell r="F370"/>
          <cell r="G370"/>
          <cell r="H370"/>
          <cell r="I370"/>
        </row>
        <row r="371">
          <cell r="A371" t="str">
            <v>AM7316-15</v>
          </cell>
          <cell r="B371"/>
          <cell r="C371" t="str">
            <v>Зураач-чимэглэгч</v>
          </cell>
          <cell r="D371"/>
          <cell r="E371"/>
          <cell r="F371"/>
          <cell r="G371"/>
          <cell r="H371"/>
          <cell r="I371"/>
        </row>
        <row r="372">
          <cell r="A372" t="str">
            <v>SO5142-11</v>
          </cell>
          <cell r="B372"/>
          <cell r="C372" t="str">
            <v>Гоо засалч</v>
          </cell>
          <cell r="D372"/>
          <cell r="E372"/>
          <cell r="F372"/>
          <cell r="G372"/>
          <cell r="H372"/>
          <cell r="I372"/>
        </row>
        <row r="373">
          <cell r="A373" t="str">
            <v>AC3431-14</v>
          </cell>
          <cell r="B373"/>
          <cell r="C373" t="str">
            <v>Фото зурагчин</v>
          </cell>
          <cell r="D373"/>
          <cell r="E373"/>
          <cell r="F373"/>
          <cell r="G373"/>
          <cell r="H373"/>
          <cell r="I373"/>
        </row>
        <row r="374">
          <cell r="A374" t="str">
            <v xml:space="preserve">14. "Майн Тех" МСҮТ </v>
          </cell>
          <cell r="B374"/>
          <cell r="C374"/>
          <cell r="D374"/>
          <cell r="E374"/>
          <cell r="F374"/>
          <cell r="G374"/>
          <cell r="H374"/>
          <cell r="I374"/>
        </row>
        <row r="375">
          <cell r="A375" t="str">
            <v>MT8111-35</v>
          </cell>
          <cell r="B375"/>
          <cell r="C375" t="str">
            <v>Хүнд машин механизмын оператор</v>
          </cell>
          <cell r="D375"/>
          <cell r="E375"/>
          <cell r="F375"/>
          <cell r="G375"/>
          <cell r="H375"/>
          <cell r="I375"/>
        </row>
        <row r="376">
          <cell r="A376" t="str">
            <v>MT7233-45</v>
          </cell>
          <cell r="B376"/>
          <cell r="C376" t="str">
            <v>Хүнд машин механизмын засварчин</v>
          </cell>
          <cell r="D376"/>
          <cell r="E376"/>
          <cell r="F376"/>
          <cell r="G376"/>
          <cell r="H376"/>
          <cell r="I376"/>
        </row>
        <row r="377">
          <cell r="A377" t="str">
            <v>TC8211-20</v>
          </cell>
          <cell r="B377"/>
          <cell r="C377" t="str">
            <v>Автомашины засварчин</v>
          </cell>
          <cell r="D377"/>
          <cell r="E377"/>
          <cell r="F377"/>
          <cell r="G377"/>
          <cell r="H377"/>
          <cell r="I377"/>
        </row>
        <row r="378">
          <cell r="A378" t="str">
            <v>15. "Монголын Хараагүйчүүдийн Үндэсний Холбоо"-ны дэргэдэх МСҮТ</v>
          </cell>
          <cell r="B378"/>
          <cell r="C378"/>
          <cell r="D378"/>
          <cell r="E378"/>
          <cell r="F378"/>
          <cell r="G378"/>
          <cell r="H378"/>
          <cell r="I378"/>
        </row>
        <row r="379">
          <cell r="A379" t="str">
            <v>IO4132-18</v>
          </cell>
          <cell r="B379"/>
          <cell r="C379" t="str">
            <v>Мэдээлэл технологийн оператор</v>
          </cell>
          <cell r="D379"/>
          <cell r="E379"/>
          <cell r="F379"/>
          <cell r="G379"/>
          <cell r="H379"/>
          <cell r="I379"/>
        </row>
        <row r="380">
          <cell r="A380" t="str">
            <v>HO5321-15</v>
          </cell>
          <cell r="B380"/>
          <cell r="C380" t="str">
            <v>Эмчилгээний бариа засалч</v>
          </cell>
          <cell r="D380"/>
          <cell r="E380"/>
          <cell r="F380"/>
          <cell r="G380"/>
          <cell r="H380"/>
          <cell r="I380"/>
        </row>
        <row r="381">
          <cell r="A381" t="str">
            <v>SO5142-20</v>
          </cell>
          <cell r="B381"/>
          <cell r="C381" t="str">
            <v>Массажчин</v>
          </cell>
          <cell r="D381"/>
          <cell r="E381"/>
          <cell r="F381"/>
          <cell r="G381"/>
          <cell r="H381"/>
          <cell r="I381"/>
        </row>
        <row r="382">
          <cell r="A382" t="str">
            <v>AM2652-11</v>
          </cell>
          <cell r="B382"/>
          <cell r="C382" t="str">
            <v>Ардын гоцлол хөгжимчин</v>
          </cell>
          <cell r="D382"/>
          <cell r="E382"/>
          <cell r="F382"/>
          <cell r="G382"/>
          <cell r="H382"/>
          <cell r="I382"/>
        </row>
        <row r="383">
          <cell r="A383" t="str">
            <v>AM7317-11</v>
          </cell>
          <cell r="B383"/>
          <cell r="C383" t="str">
            <v>Бэлэг дурсгалын зүйл урлаач</v>
          </cell>
          <cell r="D383"/>
          <cell r="E383"/>
          <cell r="F383"/>
          <cell r="G383"/>
          <cell r="H383"/>
          <cell r="I383"/>
        </row>
        <row r="384">
          <cell r="A384" t="str">
            <v>IF5132-11</v>
          </cell>
          <cell r="B384"/>
          <cell r="C384" t="str">
            <v>Кофе бэлтгэгч</v>
          </cell>
          <cell r="D384"/>
          <cell r="E384"/>
          <cell r="F384"/>
          <cell r="G384"/>
          <cell r="H384"/>
          <cell r="I384"/>
        </row>
        <row r="385">
          <cell r="A385" t="str">
            <v>16. "Ти Эс Ти"  МСҮТ</v>
          </cell>
          <cell r="B385"/>
          <cell r="C385"/>
          <cell r="D385"/>
          <cell r="E385"/>
          <cell r="F385"/>
          <cell r="G385"/>
          <cell r="H385"/>
          <cell r="I385"/>
        </row>
        <row r="386">
          <cell r="A386" t="str">
            <v>MT8111-35</v>
          </cell>
          <cell r="B386"/>
          <cell r="C386" t="str">
            <v>Хүнд машин механизмын оператор</v>
          </cell>
          <cell r="D386"/>
          <cell r="E386"/>
          <cell r="F386"/>
          <cell r="G386"/>
          <cell r="H386"/>
          <cell r="I386"/>
        </row>
        <row r="387">
          <cell r="A387" t="str">
            <v>TC8211-20</v>
          </cell>
          <cell r="B387"/>
          <cell r="C387" t="str">
            <v>Автомашины засварчин</v>
          </cell>
          <cell r="D387"/>
          <cell r="E387"/>
          <cell r="F387"/>
          <cell r="G387"/>
          <cell r="H387"/>
          <cell r="I387"/>
        </row>
        <row r="388">
          <cell r="A388" t="str">
            <v>MT7233-17</v>
          </cell>
          <cell r="B388"/>
          <cell r="C388" t="str">
            <v>Уул уурхайн машин, тоног төхөөрөмжийн механик</v>
          </cell>
          <cell r="D388"/>
          <cell r="E388"/>
          <cell r="F388"/>
          <cell r="G388"/>
          <cell r="H388"/>
          <cell r="I388"/>
        </row>
        <row r="389">
          <cell r="A389" t="str">
            <v>IM7212-14</v>
          </cell>
          <cell r="B389"/>
          <cell r="C389" t="str">
            <v>Гагнуурчин</v>
          </cell>
          <cell r="D389"/>
          <cell r="E389"/>
          <cell r="F389"/>
          <cell r="G389"/>
          <cell r="H389"/>
          <cell r="I389"/>
        </row>
        <row r="390">
          <cell r="A390" t="str">
            <v>TC5165-11</v>
          </cell>
          <cell r="B390"/>
          <cell r="C390" t="str">
            <v>Жолооны багш</v>
          </cell>
          <cell r="D390"/>
          <cell r="E390"/>
          <cell r="F390"/>
          <cell r="G390"/>
          <cell r="H390"/>
          <cell r="I390"/>
        </row>
        <row r="391">
          <cell r="A391" t="str">
            <v>TC7412-33</v>
          </cell>
          <cell r="B391"/>
          <cell r="C391" t="str">
            <v>Моторт тээврийн хэрэгсэлийн цахилгаанчин</v>
          </cell>
          <cell r="D391"/>
          <cell r="E391"/>
          <cell r="F391"/>
          <cell r="G391"/>
          <cell r="H391"/>
          <cell r="I391"/>
        </row>
        <row r="392">
          <cell r="A392" t="str">
            <v>TC8331-14</v>
          </cell>
          <cell r="B392"/>
          <cell r="C392" t="str">
            <v>Мэргэшсэн жолооч</v>
          </cell>
          <cell r="D392"/>
          <cell r="E392"/>
          <cell r="F392"/>
          <cell r="G392"/>
          <cell r="H392"/>
          <cell r="I392"/>
        </row>
        <row r="393">
          <cell r="A393" t="str">
            <v>IO4120-13</v>
          </cell>
          <cell r="B393"/>
          <cell r="C393" t="str">
            <v>Компьютерийн оператор</v>
          </cell>
          <cell r="D393"/>
          <cell r="E393"/>
          <cell r="F393"/>
          <cell r="G393"/>
          <cell r="H393"/>
          <cell r="I393"/>
        </row>
        <row r="394">
          <cell r="A394" t="str">
            <v>MR8111-23</v>
          </cell>
          <cell r="B394"/>
          <cell r="C394" t="str">
            <v>Уурхайн механик</v>
          </cell>
          <cell r="D394"/>
          <cell r="E394"/>
          <cell r="F394"/>
          <cell r="G394"/>
          <cell r="H394"/>
          <cell r="I394"/>
        </row>
        <row r="395">
          <cell r="A395" t="str">
            <v>17. "Сам Юүк" МСҮТ</v>
          </cell>
          <cell r="B395"/>
          <cell r="C395"/>
          <cell r="D395"/>
          <cell r="E395"/>
          <cell r="F395"/>
          <cell r="G395"/>
          <cell r="H395"/>
          <cell r="I395"/>
        </row>
        <row r="396">
          <cell r="A396" t="str">
            <v>IF5120-11</v>
          </cell>
          <cell r="B396"/>
          <cell r="C396" t="str">
            <v>Тогооч</v>
          </cell>
          <cell r="D396"/>
          <cell r="E396"/>
          <cell r="F396"/>
          <cell r="G396"/>
          <cell r="H396"/>
          <cell r="I396"/>
        </row>
        <row r="397">
          <cell r="A397" t="str">
            <v>IP7321-27</v>
          </cell>
          <cell r="B397"/>
          <cell r="C397" t="str">
            <v>Хэвлэлийн үйлдвэрийн хэвлэгч</v>
          </cell>
          <cell r="D397"/>
          <cell r="E397"/>
          <cell r="F397"/>
          <cell r="G397"/>
          <cell r="H397"/>
          <cell r="I397"/>
        </row>
        <row r="398">
          <cell r="A398" t="str">
            <v>SO5141-11</v>
          </cell>
          <cell r="B398"/>
          <cell r="C398" t="str">
            <v>Үсчин</v>
          </cell>
          <cell r="D398"/>
          <cell r="E398"/>
          <cell r="F398"/>
          <cell r="G398"/>
          <cell r="H398"/>
          <cell r="I398"/>
        </row>
        <row r="399">
          <cell r="A399" t="str">
            <v>SO5142-11</v>
          </cell>
          <cell r="B399"/>
          <cell r="C399" t="str">
            <v>Гоо засалч</v>
          </cell>
          <cell r="D399"/>
          <cell r="E399"/>
          <cell r="F399"/>
          <cell r="G399"/>
          <cell r="H399"/>
          <cell r="I399"/>
        </row>
        <row r="400">
          <cell r="A400" t="str">
            <v>18. "Хангай" МСҮТ</v>
          </cell>
          <cell r="B400"/>
          <cell r="C400"/>
          <cell r="D400"/>
          <cell r="E400"/>
          <cell r="F400"/>
          <cell r="G400"/>
          <cell r="H400"/>
          <cell r="I400"/>
        </row>
        <row r="401">
          <cell r="A401" t="str">
            <v>ID4120-11</v>
          </cell>
          <cell r="B401"/>
          <cell r="C401" t="str">
            <v>Нарийн бичгийн дарга-албан хэргийн ажилтан</v>
          </cell>
          <cell r="D401"/>
          <cell r="E401"/>
          <cell r="F401"/>
          <cell r="G401"/>
          <cell r="H401"/>
          <cell r="I401"/>
        </row>
        <row r="402">
          <cell r="A402" t="str">
            <v>AD7321-11</v>
          </cell>
          <cell r="B402"/>
          <cell r="C402" t="str">
            <v>Хэвлэлийн график дизайнч</v>
          </cell>
          <cell r="D402"/>
          <cell r="E402"/>
          <cell r="F402"/>
          <cell r="G402"/>
          <cell r="H402"/>
          <cell r="I402"/>
        </row>
        <row r="403">
          <cell r="A403" t="str">
            <v>IO7421-16</v>
          </cell>
          <cell r="B403"/>
          <cell r="C403" t="str">
            <v>Цахим тоног төхөөрөмжийн үйлчилгээний ажилтан</v>
          </cell>
          <cell r="D403"/>
          <cell r="E403"/>
          <cell r="F403"/>
          <cell r="G403"/>
          <cell r="H403"/>
          <cell r="I403"/>
        </row>
        <row r="404">
          <cell r="A404" t="str">
            <v>BF4311-17</v>
          </cell>
          <cell r="B404"/>
          <cell r="C404" t="str">
            <v>Төлбөр тооцоо, цалин хөлсний нярав</v>
          </cell>
          <cell r="D404"/>
          <cell r="E404"/>
          <cell r="F404"/>
          <cell r="G404"/>
          <cell r="H404"/>
          <cell r="I404"/>
        </row>
        <row r="405">
          <cell r="A405" t="str">
            <v>IE7533-28</v>
          </cell>
          <cell r="B405"/>
          <cell r="C405" t="str">
            <v>Оёмол бүтээгдэхүүний оёдолчин</v>
          </cell>
          <cell r="D405"/>
          <cell r="E405"/>
          <cell r="F405"/>
          <cell r="G405"/>
          <cell r="H405"/>
          <cell r="I405"/>
        </row>
        <row r="406">
          <cell r="A406" t="str">
            <v>IM7411-13</v>
          </cell>
          <cell r="B406"/>
          <cell r="C406" t="str">
            <v>Үйлдвэрийн цахилгаанчин</v>
          </cell>
          <cell r="D406"/>
          <cell r="E406"/>
          <cell r="F406"/>
          <cell r="G406"/>
          <cell r="H406"/>
          <cell r="I406"/>
        </row>
        <row r="407">
          <cell r="A407" t="str">
            <v>NT5113-13</v>
          </cell>
          <cell r="B407"/>
          <cell r="C407" t="str">
            <v>Аяллын хөтөч</v>
          </cell>
          <cell r="D407"/>
          <cell r="E407"/>
          <cell r="F407"/>
          <cell r="G407"/>
          <cell r="H407"/>
          <cell r="I407"/>
        </row>
        <row r="408">
          <cell r="A408" t="str">
            <v>19. "Эко Монгол Эрдэнэ" МСҮТ</v>
          </cell>
          <cell r="B408"/>
          <cell r="C408"/>
          <cell r="D408"/>
          <cell r="E408"/>
          <cell r="F408"/>
          <cell r="G408"/>
          <cell r="H408"/>
          <cell r="I408"/>
        </row>
        <row r="409">
          <cell r="A409" t="str">
            <v>NF6210-21</v>
          </cell>
          <cell r="B409"/>
          <cell r="C409" t="str">
            <v>Ойжуулагч</v>
          </cell>
          <cell r="D409"/>
          <cell r="E409"/>
          <cell r="F409"/>
          <cell r="G409"/>
          <cell r="H409"/>
          <cell r="I409"/>
        </row>
        <row r="410">
          <cell r="A410" t="str">
            <v>NF6210-25</v>
          </cell>
          <cell r="B410"/>
          <cell r="C410" t="str">
            <v>Ойн аж ахуйн ажилтан</v>
          </cell>
          <cell r="D410"/>
          <cell r="E410"/>
          <cell r="F410"/>
          <cell r="G410"/>
          <cell r="H410"/>
          <cell r="I410"/>
        </row>
        <row r="411">
          <cell r="A411" t="str">
            <v>NF6210-26</v>
          </cell>
          <cell r="B411"/>
          <cell r="C411" t="str">
            <v>Ойн нөхөрлөлийн ажилтан</v>
          </cell>
          <cell r="D411"/>
          <cell r="E411"/>
          <cell r="F411"/>
          <cell r="G411"/>
          <cell r="H411"/>
          <cell r="I411"/>
        </row>
        <row r="412">
          <cell r="A412" t="str">
            <v>MG6210-28</v>
          </cell>
          <cell r="B412"/>
          <cell r="C412" t="str">
            <v>Уул, уурхайн нөхөн сэргээгч</v>
          </cell>
          <cell r="D412"/>
          <cell r="E412"/>
          <cell r="F412"/>
          <cell r="G412"/>
          <cell r="H412"/>
          <cell r="I412"/>
        </row>
        <row r="413">
          <cell r="A413" t="str">
            <v>UD6113-16</v>
          </cell>
          <cell r="B413"/>
          <cell r="C413" t="str">
            <v>Цэцэрлэгт хүрээлэнгийн цэцэрлэгч</v>
          </cell>
          <cell r="D413"/>
          <cell r="E413"/>
          <cell r="F413"/>
          <cell r="G413"/>
          <cell r="H413"/>
          <cell r="I413"/>
        </row>
        <row r="414">
          <cell r="A414" t="str">
            <v>20. "Энэрэл" МСҮТ</v>
          </cell>
          <cell r="B414"/>
          <cell r="C414"/>
          <cell r="D414"/>
          <cell r="E414"/>
          <cell r="F414"/>
          <cell r="G414"/>
          <cell r="H414"/>
          <cell r="I414"/>
        </row>
        <row r="415">
          <cell r="A415" t="str">
            <v>IE7533-28</v>
          </cell>
          <cell r="B415"/>
          <cell r="C415" t="str">
            <v>Оёмол бүтээгдэхүүний оёдолчин</v>
          </cell>
          <cell r="D415"/>
          <cell r="E415"/>
          <cell r="F415"/>
          <cell r="G415"/>
          <cell r="H415"/>
          <cell r="I415"/>
        </row>
        <row r="416">
          <cell r="A416" t="str">
            <v>AM7317-11</v>
          </cell>
          <cell r="B416"/>
          <cell r="C416" t="str">
            <v>Бэлэг дурсгалын зүйл урлаач</v>
          </cell>
          <cell r="D416"/>
          <cell r="E416"/>
          <cell r="F416"/>
          <cell r="G416"/>
          <cell r="H416"/>
          <cell r="I416"/>
        </row>
        <row r="417">
          <cell r="A417" t="str">
            <v>CF7115-24</v>
          </cell>
          <cell r="B417"/>
          <cell r="C417" t="str">
            <v>Модон эдлэлийн мужаан</v>
          </cell>
          <cell r="D417"/>
          <cell r="E417"/>
          <cell r="F417"/>
          <cell r="G417"/>
          <cell r="H417"/>
          <cell r="I417"/>
        </row>
        <row r="418">
          <cell r="A418" t="str">
            <v>IF5120-11</v>
          </cell>
          <cell r="B418"/>
          <cell r="C418" t="str">
            <v>Тогооч</v>
          </cell>
          <cell r="D418"/>
          <cell r="E418"/>
          <cell r="F418"/>
          <cell r="G418"/>
          <cell r="H418"/>
          <cell r="I418"/>
        </row>
        <row r="419">
          <cell r="A419" t="str">
            <v>21. "Этүгэн" МСҮТ</v>
          </cell>
          <cell r="B419"/>
          <cell r="C419"/>
          <cell r="D419"/>
          <cell r="E419"/>
          <cell r="F419"/>
          <cell r="G419"/>
          <cell r="H419"/>
          <cell r="I419"/>
        </row>
        <row r="420">
          <cell r="A420" t="str">
            <v>HO5321-15</v>
          </cell>
          <cell r="B420"/>
          <cell r="C420" t="str">
            <v>Эмчилгээний бариа засалч</v>
          </cell>
          <cell r="D420"/>
          <cell r="E420"/>
          <cell r="F420"/>
          <cell r="G420"/>
          <cell r="H420"/>
          <cell r="I420"/>
        </row>
        <row r="421">
          <cell r="A421" t="str">
            <v>HO5321-12</v>
          </cell>
          <cell r="B421"/>
          <cell r="C421" t="str">
            <v>Туслах сувилагч</v>
          </cell>
          <cell r="D421"/>
          <cell r="E421"/>
          <cell r="F421"/>
          <cell r="G421"/>
          <cell r="H421"/>
          <cell r="I421"/>
        </row>
        <row r="422">
          <cell r="A422" t="str">
            <v>22. Өмнөговь аймаг дахь "Скиллстек" МСҮТ</v>
          </cell>
          <cell r="B422"/>
          <cell r="C422"/>
          <cell r="D422"/>
          <cell r="E422"/>
          <cell r="F422"/>
          <cell r="G422"/>
          <cell r="H422"/>
          <cell r="I422"/>
        </row>
        <row r="423">
          <cell r="A423" t="str">
            <v>IM7411-13</v>
          </cell>
          <cell r="B423"/>
          <cell r="C423" t="str">
            <v>Үйлдвэрийн цахилгаанчин</v>
          </cell>
          <cell r="D423"/>
          <cell r="E423"/>
          <cell r="F423"/>
          <cell r="G423"/>
          <cell r="H423"/>
          <cell r="I423"/>
        </row>
        <row r="424">
          <cell r="A424" t="str">
            <v>IM7212-14</v>
          </cell>
          <cell r="B424"/>
          <cell r="C424" t="str">
            <v>Гагнуурчин</v>
          </cell>
          <cell r="D424"/>
          <cell r="E424"/>
          <cell r="F424"/>
          <cell r="G424"/>
          <cell r="H424"/>
          <cell r="I424"/>
        </row>
        <row r="425">
          <cell r="A425" t="str">
            <v xml:space="preserve">IM7233-18 </v>
          </cell>
          <cell r="B425"/>
          <cell r="C425" t="str">
            <v>Үйлдвэрийн машин, тоног төхөөрөмжийн механик</v>
          </cell>
          <cell r="D425"/>
          <cell r="E425"/>
          <cell r="F425"/>
          <cell r="G425"/>
          <cell r="H425"/>
          <cell r="I425"/>
        </row>
        <row r="426">
          <cell r="A426" t="str">
            <v>23."Монголын цогц сургалт хөгжлийн академи" НҮТББ-ын дэргэдэх МСҮТ</v>
          </cell>
          <cell r="B426"/>
          <cell r="C426"/>
          <cell r="D426"/>
          <cell r="E426"/>
          <cell r="F426"/>
          <cell r="G426"/>
          <cell r="H426"/>
          <cell r="I426"/>
        </row>
        <row r="427">
          <cell r="A427" t="str">
            <v>IO7421-16</v>
          </cell>
          <cell r="B427"/>
          <cell r="C427" t="str">
            <v>Цахим тоног төхөөрөмжийн үйлчилгээний ажилтан</v>
          </cell>
          <cell r="D427"/>
          <cell r="E427"/>
          <cell r="F427"/>
          <cell r="G427"/>
          <cell r="H427"/>
          <cell r="I427"/>
        </row>
        <row r="428">
          <cell r="A428" t="str">
            <v>BF4311-17</v>
          </cell>
          <cell r="B428"/>
          <cell r="C428" t="str">
            <v>Төлбөр тооцоо, цалин хөлсний нярав</v>
          </cell>
          <cell r="D428"/>
          <cell r="E428"/>
          <cell r="F428"/>
          <cell r="G428"/>
          <cell r="H428"/>
          <cell r="I428"/>
        </row>
        <row r="429">
          <cell r="A429" t="str">
            <v>SO5141-11</v>
          </cell>
          <cell r="B429"/>
          <cell r="C429" t="str">
            <v>Үсчин</v>
          </cell>
          <cell r="D429"/>
          <cell r="E429"/>
          <cell r="F429"/>
          <cell r="G429"/>
          <cell r="H429"/>
          <cell r="I429"/>
        </row>
        <row r="430">
          <cell r="A430" t="str">
            <v>SO5142-11</v>
          </cell>
          <cell r="B430"/>
          <cell r="C430" t="str">
            <v>Гоо засалч</v>
          </cell>
          <cell r="D430"/>
          <cell r="E430"/>
          <cell r="F430"/>
          <cell r="G430"/>
          <cell r="H430"/>
          <cell r="I430"/>
        </row>
        <row r="431">
          <cell r="A431" t="str">
            <v>NT5113-13</v>
          </cell>
          <cell r="B431"/>
          <cell r="C431" t="str">
            <v>Аяллын хөтөч</v>
          </cell>
          <cell r="D431"/>
          <cell r="E431"/>
          <cell r="F431"/>
          <cell r="G431"/>
          <cell r="H431"/>
          <cell r="I431"/>
        </row>
        <row r="432">
          <cell r="A432" t="str">
            <v>24. "Чинкристал Бридж ХХК"-ийн дэргэдэх "Гэрэгэ" МСҮТ</v>
          </cell>
          <cell r="B432"/>
          <cell r="C432"/>
          <cell r="D432"/>
          <cell r="E432"/>
          <cell r="F432"/>
          <cell r="G432"/>
          <cell r="H432"/>
          <cell r="I432"/>
        </row>
        <row r="433">
          <cell r="A433" t="str">
            <v>25. "Хөдөлмөр, нийгмийн харилцааны дээд сургуулийн харьяалал дахь МСҮТ"</v>
          </cell>
          <cell r="B433"/>
          <cell r="C433"/>
          <cell r="D433"/>
          <cell r="E433"/>
          <cell r="F433"/>
          <cell r="G433"/>
          <cell r="H433"/>
          <cell r="I433"/>
        </row>
        <row r="436">
          <cell r="A436" t="str">
            <v>CF7123-20</v>
          </cell>
          <cell r="B436"/>
          <cell r="C436" t="str">
            <v>Барилгын засал-чимэглэлчин</v>
          </cell>
          <cell r="D436"/>
          <cell r="E436"/>
          <cell r="F436"/>
          <cell r="G436"/>
          <cell r="H436"/>
          <cell r="I436"/>
        </row>
        <row r="437">
          <cell r="A437" t="str">
            <v>CF7112-19</v>
          </cell>
          <cell r="B437"/>
          <cell r="C437" t="str">
            <v>Барилгын өрөг угсрагч</v>
          </cell>
          <cell r="D437"/>
          <cell r="E437"/>
          <cell r="F437"/>
          <cell r="G437"/>
          <cell r="H437"/>
          <cell r="I437"/>
        </row>
        <row r="438">
          <cell r="A438" t="str">
            <v>CF7114-20</v>
          </cell>
          <cell r="B438"/>
          <cell r="C438" t="str">
            <v>Бетон арматурчин</v>
          </cell>
          <cell r="D438"/>
          <cell r="E438"/>
          <cell r="F438"/>
          <cell r="G438"/>
          <cell r="H438"/>
          <cell r="I438"/>
        </row>
        <row r="439">
          <cell r="A439" t="str">
            <v>CF7115-22</v>
          </cell>
          <cell r="B439"/>
          <cell r="C439" t="str">
            <v>Барилгын мужаан</v>
          </cell>
          <cell r="D439"/>
          <cell r="E439"/>
          <cell r="F439"/>
          <cell r="G439"/>
          <cell r="H439"/>
          <cell r="I439"/>
        </row>
        <row r="440">
          <cell r="A440" t="str">
            <v>CF7411-12</v>
          </cell>
          <cell r="B440"/>
          <cell r="C440" t="str">
            <v>Барилгын цахилгаанчин</v>
          </cell>
          <cell r="D440"/>
          <cell r="E440"/>
          <cell r="F440"/>
          <cell r="G440"/>
          <cell r="H440"/>
          <cell r="I440"/>
        </row>
        <row r="441">
          <cell r="A441" t="str">
            <v>CF7126-36</v>
          </cell>
          <cell r="B441"/>
          <cell r="C441" t="str">
            <v>Барилгын сантехникч</v>
          </cell>
          <cell r="D441"/>
          <cell r="E441"/>
          <cell r="F441"/>
          <cell r="G441"/>
          <cell r="H441"/>
          <cell r="I441"/>
        </row>
        <row r="442">
          <cell r="A442" t="str">
            <v>CF7126-26</v>
          </cell>
          <cell r="B442"/>
          <cell r="C442" t="str">
            <v>Халаалт, агааржуулалт, хөргөлтийн тоног төхөөрөмжийн засварчин</v>
          </cell>
          <cell r="D442"/>
          <cell r="E442"/>
          <cell r="F442"/>
          <cell r="G442"/>
          <cell r="H442"/>
          <cell r="I442"/>
        </row>
        <row r="443">
          <cell r="A443" t="str">
            <v>IM7212-14</v>
          </cell>
          <cell r="B443"/>
          <cell r="C443" t="str">
            <v>Гагнуурчин</v>
          </cell>
          <cell r="D443"/>
          <cell r="E443"/>
          <cell r="F443"/>
          <cell r="G443"/>
          <cell r="H443"/>
          <cell r="I443"/>
        </row>
        <row r="444">
          <cell r="A444" t="str">
            <v>IM7223-17</v>
          </cell>
          <cell r="B444"/>
          <cell r="C444" t="str">
            <v>Метал боловсруулах машины оператор /токарь-фрезер/</v>
          </cell>
          <cell r="D444"/>
          <cell r="E444"/>
          <cell r="F444"/>
          <cell r="G444"/>
          <cell r="H444"/>
          <cell r="I444"/>
        </row>
        <row r="445">
          <cell r="A445" t="str">
            <v>TC8211-20</v>
          </cell>
          <cell r="B445"/>
          <cell r="C445" t="str">
            <v>Автомашины засварчин</v>
          </cell>
          <cell r="D445"/>
          <cell r="E445"/>
          <cell r="F445"/>
          <cell r="G445"/>
          <cell r="H445"/>
          <cell r="I445"/>
        </row>
        <row r="446">
          <cell r="A446" t="str">
            <v>CF3112-11</v>
          </cell>
          <cell r="B446"/>
          <cell r="C446" t="str">
            <v>Иргэний барилгын техникч</v>
          </cell>
          <cell r="D446"/>
          <cell r="E446"/>
          <cell r="F446"/>
          <cell r="G446"/>
          <cell r="H446"/>
          <cell r="I446"/>
        </row>
        <row r="447">
          <cell r="A447" t="str">
            <v>CT3112-16</v>
          </cell>
          <cell r="B447"/>
          <cell r="C447" t="str">
            <v>Барилга угсралтын техникч</v>
          </cell>
          <cell r="D447"/>
          <cell r="E447"/>
          <cell r="F447"/>
          <cell r="G447"/>
          <cell r="H447"/>
          <cell r="I447"/>
        </row>
        <row r="448">
          <cell r="A448" t="str">
            <v>CF3112-40</v>
          </cell>
          <cell r="B448"/>
          <cell r="C448" t="str">
            <v>Барилгын материалын үйлдвэрийн техник технологич</v>
          </cell>
          <cell r="D448"/>
          <cell r="E448"/>
          <cell r="F448"/>
          <cell r="G448"/>
          <cell r="H448"/>
          <cell r="I448"/>
        </row>
        <row r="449">
          <cell r="A449" t="str">
            <v>CT3118-19</v>
          </cell>
          <cell r="B449"/>
          <cell r="C449" t="str">
            <v>Барилгын зургын техникч</v>
          </cell>
          <cell r="D449"/>
          <cell r="E449"/>
          <cell r="F449"/>
          <cell r="G449"/>
          <cell r="H449"/>
          <cell r="I449"/>
        </row>
        <row r="450">
          <cell r="A450" t="str">
            <v>IM3113-17</v>
          </cell>
          <cell r="B450"/>
          <cell r="C450" t="str">
            <v>Цахилгааны техникч</v>
          </cell>
          <cell r="D450"/>
          <cell r="E450"/>
          <cell r="F450"/>
          <cell r="G450"/>
          <cell r="H450"/>
          <cell r="I450"/>
        </row>
        <row r="451">
          <cell r="A451" t="str">
            <v>CF3115-41</v>
          </cell>
          <cell r="B451"/>
          <cell r="C451" t="str">
            <v>Сантехникийн техникч</v>
          </cell>
          <cell r="D451"/>
          <cell r="E451"/>
          <cell r="F451"/>
          <cell r="G451"/>
          <cell r="H451"/>
          <cell r="I451"/>
        </row>
        <row r="452">
          <cell r="A452" t="str">
            <v>CF3115-67</v>
          </cell>
          <cell r="B452"/>
          <cell r="C452" t="str">
            <v>Сантехник, халаалт, агааржуулалтын төхөөрөмжийн техникч</v>
          </cell>
          <cell r="D452"/>
          <cell r="E452"/>
          <cell r="F452"/>
          <cell r="G452"/>
          <cell r="H452"/>
          <cell r="I452"/>
        </row>
        <row r="454">
          <cell r="A454" t="str">
            <v>CF7112-19</v>
          </cell>
          <cell r="B454"/>
          <cell r="C454" t="str">
            <v>Барилгын өрөг угсрагч</v>
          </cell>
          <cell r="D454"/>
          <cell r="E454"/>
          <cell r="F454"/>
          <cell r="G454"/>
          <cell r="H454"/>
          <cell r="I454"/>
        </row>
        <row r="455">
          <cell r="A455" t="str">
            <v>CF7115-24</v>
          </cell>
          <cell r="B455"/>
          <cell r="C455" t="str">
            <v>Модон эдлэлийн мужаан</v>
          </cell>
          <cell r="D455"/>
          <cell r="E455"/>
          <cell r="F455"/>
          <cell r="G455"/>
          <cell r="H455"/>
          <cell r="I455"/>
        </row>
        <row r="456">
          <cell r="A456" t="str">
            <v>CF7123-20</v>
          </cell>
          <cell r="B456"/>
          <cell r="C456" t="str">
            <v>Барилгын засал-чимэглэлчин</v>
          </cell>
          <cell r="D456"/>
          <cell r="E456"/>
          <cell r="F456"/>
          <cell r="G456"/>
          <cell r="H456"/>
          <cell r="I456"/>
        </row>
        <row r="457">
          <cell r="A457" t="str">
            <v>CF7126-36</v>
          </cell>
          <cell r="B457"/>
          <cell r="C457" t="str">
            <v>Барилгын сантехникч</v>
          </cell>
          <cell r="D457"/>
          <cell r="E457"/>
          <cell r="F457"/>
          <cell r="G457"/>
          <cell r="H457"/>
          <cell r="I457"/>
        </row>
        <row r="458">
          <cell r="A458" t="str">
            <v>CF7411-12</v>
          </cell>
          <cell r="B458"/>
          <cell r="C458" t="str">
            <v>Барилгын цахилгаанчин</v>
          </cell>
          <cell r="D458"/>
          <cell r="E458"/>
          <cell r="F458"/>
          <cell r="G458"/>
          <cell r="H458"/>
          <cell r="I458"/>
        </row>
        <row r="459">
          <cell r="A459" t="str">
            <v>TC8211-20</v>
          </cell>
          <cell r="B459"/>
          <cell r="C459" t="str">
            <v>Автомашины засварчин</v>
          </cell>
          <cell r="D459"/>
          <cell r="E459"/>
          <cell r="F459"/>
          <cell r="G459"/>
          <cell r="H459"/>
          <cell r="I459"/>
        </row>
        <row r="460">
          <cell r="A460" t="str">
            <v>IF5120-11</v>
          </cell>
          <cell r="B460"/>
          <cell r="C460" t="str">
            <v>Тогооч</v>
          </cell>
          <cell r="D460"/>
          <cell r="E460"/>
          <cell r="F460"/>
          <cell r="G460"/>
          <cell r="H460"/>
          <cell r="I460"/>
        </row>
        <row r="461">
          <cell r="A461" t="str">
            <v>IE7533-28</v>
          </cell>
          <cell r="B461"/>
          <cell r="C461" t="str">
            <v>Оёмол бүтээгдэхүүний оёдолчин</v>
          </cell>
          <cell r="D461"/>
          <cell r="E461"/>
          <cell r="F461"/>
          <cell r="G461"/>
          <cell r="H461"/>
          <cell r="I461"/>
        </row>
        <row r="462">
          <cell r="A462" t="str">
            <v>SO5141-11</v>
          </cell>
          <cell r="B462"/>
          <cell r="C462" t="str">
            <v>Үсчин</v>
          </cell>
          <cell r="D462"/>
          <cell r="E462"/>
          <cell r="F462"/>
          <cell r="G462"/>
          <cell r="H462"/>
          <cell r="I462"/>
        </row>
        <row r="463">
          <cell r="A463" t="str">
            <v>AM2652-11</v>
          </cell>
          <cell r="B463"/>
          <cell r="C463" t="str">
            <v>Ардын гоцлол хөгжимчин</v>
          </cell>
          <cell r="D463"/>
          <cell r="E463"/>
          <cell r="F463"/>
          <cell r="G463"/>
          <cell r="H463"/>
          <cell r="I463"/>
        </row>
        <row r="464">
          <cell r="A464" t="str">
            <v>AF6330-11</v>
          </cell>
          <cell r="B464"/>
          <cell r="C464" t="str">
            <v>Фермерийн аж ахуй эрхлэгч /ГТ-МАА/</v>
          </cell>
          <cell r="D464"/>
          <cell r="E464"/>
          <cell r="F464"/>
          <cell r="G464"/>
          <cell r="H464"/>
          <cell r="I464"/>
        </row>
        <row r="465">
          <cell r="A465" t="str">
            <v>IM7212-14</v>
          </cell>
          <cell r="B465"/>
          <cell r="C465" t="str">
            <v>Гагнуурчин</v>
          </cell>
          <cell r="D465"/>
          <cell r="E465"/>
          <cell r="F465"/>
          <cell r="G465"/>
          <cell r="H465"/>
          <cell r="I465"/>
        </row>
        <row r="466">
          <cell r="A466" t="str">
            <v>CT3112-16</v>
          </cell>
          <cell r="B466"/>
          <cell r="C466" t="str">
            <v>Барилга угсралтын техникч</v>
          </cell>
          <cell r="D466"/>
          <cell r="E466"/>
          <cell r="F466"/>
          <cell r="G466"/>
          <cell r="H466"/>
          <cell r="I466"/>
        </row>
        <row r="467">
          <cell r="A467" t="str">
            <v>IM3113-17</v>
          </cell>
          <cell r="B467"/>
          <cell r="C467" t="str">
            <v>Цахилгааны техникч</v>
          </cell>
          <cell r="D467"/>
          <cell r="E467"/>
          <cell r="F467"/>
          <cell r="G467"/>
          <cell r="H467"/>
          <cell r="I467"/>
        </row>
        <row r="468">
          <cell r="A468" t="str">
            <v>IE3139-14</v>
          </cell>
          <cell r="B468"/>
          <cell r="C468" t="str">
            <v>Оёдолын техник-технологич</v>
          </cell>
          <cell r="D468"/>
          <cell r="E468"/>
          <cell r="F468"/>
          <cell r="G468"/>
          <cell r="H468"/>
          <cell r="I468"/>
        </row>
        <row r="469">
          <cell r="A469" t="str">
            <v>IF3434-14</v>
          </cell>
          <cell r="B469"/>
          <cell r="C469" t="str">
            <v>Хоол үйлдвэрлэл, үйлчилгээний техник- технологич</v>
          </cell>
          <cell r="D469"/>
          <cell r="E469"/>
          <cell r="F469"/>
          <cell r="G469"/>
          <cell r="H469"/>
          <cell r="I469"/>
        </row>
        <row r="470">
          <cell r="A470" t="str">
            <v>CF3115-67</v>
          </cell>
          <cell r="B470"/>
          <cell r="C470" t="str">
            <v>Сантехник, халаалт, агааржуулалтын төхөөрөмжийн техникч</v>
          </cell>
          <cell r="D470"/>
          <cell r="E470"/>
          <cell r="F470"/>
          <cell r="G470"/>
          <cell r="H470"/>
          <cell r="I470"/>
        </row>
        <row r="471">
          <cell r="A471" t="str">
            <v>IM3119-11</v>
          </cell>
          <cell r="B471"/>
          <cell r="C471" t="str">
            <v>Аюулгүй ажиллагааны техникч</v>
          </cell>
          <cell r="D471"/>
          <cell r="E471"/>
          <cell r="F471"/>
          <cell r="G471"/>
          <cell r="H471"/>
          <cell r="I471"/>
        </row>
        <row r="473">
          <cell r="A473" t="str">
            <v>BT4321-17</v>
          </cell>
          <cell r="B473"/>
          <cell r="C473" t="str">
            <v>Хангамжийн нярав</v>
          </cell>
          <cell r="D473"/>
          <cell r="E473"/>
          <cell r="F473"/>
          <cell r="G473"/>
          <cell r="H473"/>
          <cell r="I473"/>
        </row>
        <row r="474">
          <cell r="A474" t="str">
            <v>MT8111-35</v>
          </cell>
          <cell r="B474"/>
          <cell r="C474" t="str">
            <v>Хүнд машин механизмын оператор</v>
          </cell>
          <cell r="D474"/>
          <cell r="E474"/>
          <cell r="F474"/>
          <cell r="G474"/>
          <cell r="H474"/>
          <cell r="I474"/>
        </row>
        <row r="475">
          <cell r="A475" t="str">
            <v>CT8342-27</v>
          </cell>
          <cell r="B475"/>
          <cell r="C475" t="str">
            <v>Зам барилгын машин механизмын оператор</v>
          </cell>
          <cell r="D475"/>
          <cell r="E475"/>
          <cell r="F475"/>
          <cell r="G475"/>
          <cell r="H475"/>
          <cell r="I475"/>
        </row>
        <row r="476">
          <cell r="A476" t="str">
            <v>IM7212-14</v>
          </cell>
          <cell r="B476"/>
          <cell r="C476" t="str">
            <v>Гагнуурчин</v>
          </cell>
          <cell r="D476"/>
          <cell r="E476"/>
          <cell r="F476"/>
          <cell r="G476"/>
          <cell r="H476"/>
          <cell r="I476"/>
        </row>
        <row r="477">
          <cell r="A477" t="str">
            <v>TC8211-20</v>
          </cell>
          <cell r="B477"/>
          <cell r="C477" t="str">
            <v>Автомашины засварчин</v>
          </cell>
          <cell r="D477"/>
          <cell r="E477"/>
          <cell r="F477"/>
          <cell r="G477"/>
          <cell r="H477"/>
          <cell r="I477"/>
        </row>
        <row r="478">
          <cell r="A478" t="str">
            <v>CF7411-12</v>
          </cell>
          <cell r="B478"/>
          <cell r="C478" t="str">
            <v>Барилгын цахилгаанчин</v>
          </cell>
          <cell r="D478"/>
          <cell r="E478"/>
          <cell r="F478"/>
          <cell r="G478"/>
          <cell r="H478"/>
          <cell r="I478"/>
        </row>
        <row r="479">
          <cell r="A479" t="str">
            <v>CF7123-20</v>
          </cell>
          <cell r="B479"/>
          <cell r="C479" t="str">
            <v>Барилгын засал-чимэглэлчин</v>
          </cell>
          <cell r="D479"/>
          <cell r="E479"/>
          <cell r="F479"/>
          <cell r="G479"/>
          <cell r="H479"/>
          <cell r="I479"/>
        </row>
        <row r="480">
          <cell r="A480" t="str">
            <v>MG6210-28</v>
          </cell>
          <cell r="B480"/>
          <cell r="C480" t="str">
            <v>Уул, уурхайн нөхөн сэргээгч</v>
          </cell>
          <cell r="D480"/>
          <cell r="E480"/>
          <cell r="F480"/>
          <cell r="G480"/>
          <cell r="H480"/>
          <cell r="I480"/>
        </row>
        <row r="481">
          <cell r="A481" t="str">
            <v>MG3257-22</v>
          </cell>
          <cell r="B481"/>
          <cell r="C481" t="str">
            <v>Уул уурхайн хөдөлмөрийн аюулгүй ажиллагааны техникч</v>
          </cell>
          <cell r="D481"/>
          <cell r="E481"/>
          <cell r="F481"/>
          <cell r="G481"/>
          <cell r="H481"/>
          <cell r="I481"/>
        </row>
        <row r="482">
          <cell r="A482" t="str">
            <v>MT3115-55</v>
          </cell>
          <cell r="B482"/>
          <cell r="C482" t="str">
            <v>Хүнд машин механизмын ашиглалтын техникч</v>
          </cell>
          <cell r="D482"/>
          <cell r="E482"/>
          <cell r="F482"/>
          <cell r="G482"/>
          <cell r="H482"/>
          <cell r="I482"/>
        </row>
        <row r="483">
          <cell r="A483" t="str">
            <v>MT3115-56</v>
          </cell>
          <cell r="B483"/>
          <cell r="C483" t="str">
            <v>Уул уурхайн машин механизмын электрон төхөөрөмжийн техникч</v>
          </cell>
          <cell r="D483"/>
          <cell r="E483"/>
          <cell r="F483"/>
          <cell r="G483"/>
          <cell r="H483"/>
          <cell r="I483"/>
        </row>
        <row r="484">
          <cell r="A484" t="str">
            <v>IW3514-15</v>
          </cell>
          <cell r="B484"/>
          <cell r="C484" t="str">
            <v>Вэб мультмедиа зохиогч</v>
          </cell>
          <cell r="D484"/>
          <cell r="E484"/>
          <cell r="F484"/>
          <cell r="G484"/>
          <cell r="H484"/>
          <cell r="I484"/>
        </row>
        <row r="485">
          <cell r="A485" t="str">
            <v>MG3117-25</v>
          </cell>
          <cell r="B485"/>
          <cell r="C485" t="str">
            <v>Уулын ажлын техникч</v>
          </cell>
          <cell r="D485"/>
          <cell r="E485"/>
          <cell r="F485"/>
          <cell r="G485"/>
          <cell r="H485"/>
          <cell r="I485"/>
        </row>
        <row r="487">
          <cell r="A487" t="str">
            <v>MT8111-35</v>
          </cell>
          <cell r="B487"/>
          <cell r="C487" t="str">
            <v>Хүнд машин механизмын оператор</v>
          </cell>
          <cell r="D487"/>
          <cell r="E487"/>
          <cell r="F487"/>
          <cell r="G487"/>
          <cell r="H487"/>
          <cell r="I487"/>
        </row>
        <row r="488">
          <cell r="A488" t="str">
            <v>IM7212-14</v>
          </cell>
          <cell r="B488"/>
          <cell r="C488" t="str">
            <v>Гагнуурчин</v>
          </cell>
          <cell r="D488"/>
          <cell r="E488"/>
          <cell r="F488"/>
          <cell r="G488"/>
          <cell r="H488"/>
          <cell r="I488"/>
        </row>
        <row r="489">
          <cell r="A489" t="str">
            <v>CF7114-20</v>
          </cell>
          <cell r="B489"/>
          <cell r="C489" t="str">
            <v>Бетон арматурчин</v>
          </cell>
          <cell r="D489"/>
          <cell r="E489"/>
          <cell r="F489"/>
          <cell r="G489"/>
          <cell r="H489"/>
          <cell r="I489"/>
        </row>
        <row r="490">
          <cell r="A490" t="str">
            <v>CF7126-36</v>
          </cell>
          <cell r="B490"/>
          <cell r="C490" t="str">
            <v>Барилгын сантехникч</v>
          </cell>
          <cell r="D490"/>
          <cell r="E490"/>
          <cell r="F490"/>
          <cell r="G490"/>
          <cell r="H490"/>
          <cell r="I490"/>
        </row>
        <row r="491">
          <cell r="A491" t="str">
            <v>CF7411-12</v>
          </cell>
          <cell r="B491"/>
          <cell r="C491" t="str">
            <v>Барилгын цахилгаанчин</v>
          </cell>
          <cell r="D491"/>
          <cell r="E491"/>
          <cell r="F491"/>
          <cell r="G491"/>
          <cell r="H491"/>
          <cell r="I491"/>
        </row>
        <row r="492">
          <cell r="A492" t="str">
            <v>CF7123-20</v>
          </cell>
          <cell r="B492"/>
          <cell r="C492" t="str">
            <v>Барилгын засал-чимэглэлчин</v>
          </cell>
          <cell r="D492"/>
          <cell r="E492"/>
          <cell r="F492"/>
          <cell r="G492"/>
          <cell r="H492"/>
          <cell r="I492"/>
        </row>
        <row r="493">
          <cell r="A493" t="str">
            <v>CF7112-19</v>
          </cell>
          <cell r="B493"/>
          <cell r="C493" t="str">
            <v>Барилгын өрөг угсрагч</v>
          </cell>
          <cell r="D493"/>
          <cell r="E493"/>
          <cell r="F493"/>
          <cell r="G493"/>
          <cell r="H493"/>
          <cell r="I493"/>
        </row>
        <row r="494">
          <cell r="A494" t="str">
            <v>CF7115-22</v>
          </cell>
          <cell r="B494"/>
          <cell r="C494" t="str">
            <v>Барилгын мужаан</v>
          </cell>
          <cell r="D494"/>
          <cell r="E494"/>
          <cell r="F494"/>
          <cell r="G494"/>
          <cell r="H494"/>
          <cell r="I494"/>
        </row>
        <row r="495">
          <cell r="A495" t="str">
            <v>CB7116-18</v>
          </cell>
          <cell r="B495"/>
          <cell r="C495" t="str">
            <v xml:space="preserve">Авто зам, гүүр барилгын ажилтан /замчин/ </v>
          </cell>
          <cell r="D495"/>
          <cell r="E495"/>
          <cell r="F495"/>
          <cell r="G495"/>
          <cell r="H495"/>
          <cell r="I495"/>
        </row>
        <row r="496">
          <cell r="A496" t="str">
            <v>TC8211-20</v>
          </cell>
          <cell r="B496"/>
          <cell r="C496" t="str">
            <v>Автомашины засварчин</v>
          </cell>
          <cell r="D496"/>
          <cell r="E496"/>
          <cell r="F496"/>
          <cell r="G496"/>
          <cell r="H496"/>
          <cell r="I496"/>
        </row>
        <row r="497">
          <cell r="A497" t="str">
            <v>TC3115-13</v>
          </cell>
          <cell r="B497"/>
          <cell r="C497" t="str">
            <v>Автомашины механик</v>
          </cell>
          <cell r="D497"/>
          <cell r="E497"/>
          <cell r="F497"/>
          <cell r="G497"/>
          <cell r="H497"/>
          <cell r="I497"/>
        </row>
        <row r="498">
          <cell r="A498" t="str">
            <v>IM3119-11</v>
          </cell>
          <cell r="B498"/>
          <cell r="C498" t="str">
            <v>Аюулгүй ажиллагааны техникч</v>
          </cell>
          <cell r="D498"/>
          <cell r="E498"/>
          <cell r="F498"/>
          <cell r="G498"/>
          <cell r="H498"/>
          <cell r="I498"/>
        </row>
        <row r="499">
          <cell r="A499" t="str">
            <v>CF3112-11</v>
          </cell>
          <cell r="B499"/>
          <cell r="C499" t="str">
            <v>Иргэний барилгын техникч</v>
          </cell>
          <cell r="D499"/>
          <cell r="E499"/>
          <cell r="F499"/>
          <cell r="G499"/>
          <cell r="H499"/>
          <cell r="I499"/>
        </row>
        <row r="500">
          <cell r="A500" t="str">
            <v>CF3115-41</v>
          </cell>
          <cell r="B500"/>
          <cell r="C500" t="str">
            <v>Сантехникийн техникч</v>
          </cell>
          <cell r="D500"/>
          <cell r="E500"/>
          <cell r="F500"/>
          <cell r="G500"/>
          <cell r="H500"/>
          <cell r="I500"/>
        </row>
        <row r="501">
          <cell r="A501" t="str">
            <v>PL3113-12</v>
          </cell>
          <cell r="B501"/>
          <cell r="C501" t="str">
            <v xml:space="preserve">Цахилгаан станц, сүлжээний техникч </v>
          </cell>
          <cell r="D501"/>
          <cell r="E501"/>
          <cell r="F501"/>
          <cell r="G501"/>
          <cell r="H501"/>
          <cell r="I501"/>
        </row>
        <row r="502">
          <cell r="A502" t="str">
            <v>IW3514-15</v>
          </cell>
          <cell r="B502"/>
          <cell r="C502" t="str">
            <v>Вэб мультмедиа зохиогч</v>
          </cell>
          <cell r="D502"/>
          <cell r="E502"/>
          <cell r="F502"/>
          <cell r="G502"/>
          <cell r="H502"/>
          <cell r="I502"/>
        </row>
        <row r="503">
          <cell r="A503" t="str">
            <v>CF3113-21</v>
          </cell>
          <cell r="B503"/>
          <cell r="C503" t="str">
            <v>Барилгын цахилгааны техникч</v>
          </cell>
          <cell r="D503"/>
          <cell r="E503"/>
          <cell r="F503"/>
          <cell r="G503"/>
          <cell r="H503"/>
          <cell r="I503"/>
        </row>
        <row r="504">
          <cell r="A504" t="str">
            <v>CF3112-40</v>
          </cell>
          <cell r="B504"/>
          <cell r="C504" t="str">
            <v>Барилгын материалын үйлдвэрийн техник технологич</v>
          </cell>
          <cell r="D504"/>
          <cell r="E504"/>
          <cell r="F504"/>
          <cell r="G504"/>
          <cell r="H504"/>
          <cell r="I504"/>
        </row>
        <row r="505">
          <cell r="A505" t="str">
            <v xml:space="preserve"> CT3118-19</v>
          </cell>
          <cell r="B505"/>
          <cell r="C505" t="str">
            <v>Барилгын зургын техникч</v>
          </cell>
          <cell r="D505"/>
          <cell r="E505"/>
          <cell r="F505"/>
          <cell r="G505"/>
          <cell r="H505"/>
          <cell r="I505"/>
        </row>
        <row r="506">
          <cell r="A506" t="str">
            <v>ID4120-11</v>
          </cell>
          <cell r="B506"/>
          <cell r="C506" t="str">
            <v>Нарийн бичгийн дарга-албан хэргийн ажилтан</v>
          </cell>
          <cell r="D506"/>
          <cell r="E506"/>
          <cell r="F506"/>
          <cell r="G506"/>
          <cell r="H506"/>
          <cell r="I506"/>
        </row>
        <row r="507">
          <cell r="A507" t="str">
            <v>IO7421-16</v>
          </cell>
          <cell r="B507"/>
          <cell r="C507" t="str">
            <v>Цахим тоног төхөөрөмжийн үйлчилгээний ажилтан</v>
          </cell>
          <cell r="D507"/>
          <cell r="E507"/>
          <cell r="F507"/>
          <cell r="G507"/>
          <cell r="H507"/>
          <cell r="I507"/>
        </row>
        <row r="508">
          <cell r="A508" t="str">
            <v>CF7123-14</v>
          </cell>
          <cell r="B508"/>
          <cell r="C508" t="str">
            <v>Хуурай хийц угсрагч</v>
          </cell>
          <cell r="D508"/>
          <cell r="E508"/>
          <cell r="F508"/>
          <cell r="G508"/>
          <cell r="H508"/>
          <cell r="I508"/>
        </row>
        <row r="509">
          <cell r="A509" t="str">
            <v>CT8342-27</v>
          </cell>
          <cell r="B509"/>
          <cell r="C509" t="str">
            <v>Зам барилгын машин механизмын оператор</v>
          </cell>
          <cell r="D509"/>
          <cell r="E509"/>
          <cell r="F509"/>
          <cell r="G509"/>
          <cell r="H509"/>
          <cell r="I509"/>
        </row>
        <row r="511">
          <cell r="A511" t="str">
            <v>CF7123-20</v>
          </cell>
          <cell r="B511"/>
          <cell r="C511" t="str">
            <v>Барилгын засал-чимэглэлчин</v>
          </cell>
          <cell r="D511"/>
          <cell r="E511"/>
          <cell r="F511"/>
          <cell r="G511"/>
          <cell r="H511"/>
          <cell r="I511"/>
        </row>
        <row r="512">
          <cell r="A512" t="str">
            <v>CF7126-36</v>
          </cell>
          <cell r="B512"/>
          <cell r="C512" t="str">
            <v>Барилгын сантехникч</v>
          </cell>
          <cell r="D512"/>
          <cell r="E512"/>
          <cell r="F512"/>
          <cell r="G512"/>
          <cell r="H512"/>
          <cell r="I512"/>
        </row>
        <row r="513">
          <cell r="A513" t="str">
            <v>CF7411-12</v>
          </cell>
          <cell r="B513"/>
          <cell r="C513" t="str">
            <v>Барилгын цахилгаанчин</v>
          </cell>
          <cell r="D513"/>
          <cell r="E513"/>
          <cell r="F513"/>
          <cell r="G513"/>
          <cell r="H513"/>
          <cell r="I513"/>
        </row>
        <row r="514">
          <cell r="A514" t="str">
            <v>CF7114-20</v>
          </cell>
          <cell r="B514"/>
          <cell r="C514" t="str">
            <v>Бетон арматурчин</v>
          </cell>
          <cell r="D514"/>
          <cell r="E514"/>
          <cell r="F514"/>
          <cell r="G514"/>
          <cell r="H514"/>
          <cell r="I514"/>
        </row>
        <row r="515">
          <cell r="A515" t="str">
            <v>IM7212-14</v>
          </cell>
          <cell r="B515"/>
          <cell r="C515" t="str">
            <v>Гагнуурчин</v>
          </cell>
          <cell r="D515"/>
          <cell r="E515"/>
          <cell r="F515"/>
          <cell r="G515"/>
          <cell r="H515"/>
          <cell r="I515"/>
        </row>
        <row r="516">
          <cell r="A516" t="str">
            <v>TC8211-20</v>
          </cell>
          <cell r="B516"/>
          <cell r="C516" t="str">
            <v>Автомашины засварчин</v>
          </cell>
          <cell r="D516"/>
          <cell r="E516"/>
          <cell r="F516"/>
          <cell r="G516"/>
          <cell r="H516"/>
          <cell r="I516"/>
        </row>
        <row r="517">
          <cell r="A517" t="str">
            <v>IF5120-11</v>
          </cell>
          <cell r="B517"/>
          <cell r="C517" t="str">
            <v>Тогооч</v>
          </cell>
          <cell r="D517"/>
          <cell r="E517"/>
          <cell r="F517"/>
          <cell r="G517"/>
          <cell r="H517"/>
          <cell r="I517"/>
        </row>
        <row r="518">
          <cell r="A518" t="str">
            <v>SO5141-11</v>
          </cell>
          <cell r="B518"/>
          <cell r="C518" t="str">
            <v>Үсчин</v>
          </cell>
          <cell r="D518"/>
          <cell r="E518"/>
          <cell r="F518"/>
          <cell r="G518"/>
          <cell r="H518"/>
          <cell r="I518"/>
        </row>
        <row r="519">
          <cell r="A519" t="str">
            <v>IE7533-28</v>
          </cell>
          <cell r="B519"/>
          <cell r="C519" t="str">
            <v>Оёмол бүтээгдэхүүний оёдолчин</v>
          </cell>
          <cell r="D519"/>
          <cell r="E519"/>
          <cell r="F519"/>
          <cell r="G519"/>
          <cell r="H519"/>
          <cell r="I519"/>
        </row>
        <row r="520">
          <cell r="A520" t="str">
            <v>IM7233-18</v>
          </cell>
          <cell r="B520"/>
          <cell r="C520" t="str">
            <v>Үйлдвэрийн машин, тоног төхөөрөмжийн механик</v>
          </cell>
          <cell r="D520"/>
          <cell r="E520"/>
          <cell r="F520"/>
          <cell r="G520"/>
          <cell r="H520"/>
          <cell r="I520"/>
        </row>
        <row r="521">
          <cell r="A521" t="str">
            <v>IO7421-16</v>
          </cell>
          <cell r="B521"/>
          <cell r="C521" t="str">
            <v>Цахим тоног төхөөрөмжийн үйлчилгээний ажилтан</v>
          </cell>
          <cell r="D521"/>
          <cell r="E521"/>
          <cell r="F521"/>
          <cell r="G521"/>
          <cell r="H521"/>
          <cell r="I521"/>
        </row>
        <row r="522">
          <cell r="A522" t="str">
            <v>CF3115-41</v>
          </cell>
          <cell r="B522"/>
          <cell r="C522" t="str">
            <v>Сантехникийн техникч</v>
          </cell>
          <cell r="D522"/>
          <cell r="E522"/>
          <cell r="F522"/>
          <cell r="G522"/>
          <cell r="H522"/>
          <cell r="I522"/>
        </row>
        <row r="523">
          <cell r="A523" t="str">
            <v>IF3434-14</v>
          </cell>
          <cell r="B523"/>
          <cell r="C523" t="str">
            <v>Хоол үйлдвэрлэл, үйлчилгээний техник- технологич</v>
          </cell>
          <cell r="D523"/>
          <cell r="E523"/>
          <cell r="F523"/>
          <cell r="G523"/>
          <cell r="H523"/>
          <cell r="I523"/>
        </row>
        <row r="524">
          <cell r="A524" t="str">
            <v>IE3139-14</v>
          </cell>
          <cell r="B524"/>
          <cell r="C524" t="str">
            <v>Оёдолын техник-технологич</v>
          </cell>
          <cell r="D524"/>
          <cell r="E524"/>
          <cell r="F524"/>
          <cell r="G524"/>
          <cell r="H524"/>
          <cell r="I524"/>
        </row>
        <row r="525">
          <cell r="A525" t="str">
            <v>SO5141-14</v>
          </cell>
          <cell r="B525"/>
          <cell r="C525" t="str">
            <v>Үс заслын  технологич</v>
          </cell>
          <cell r="D525"/>
          <cell r="E525"/>
          <cell r="F525"/>
          <cell r="G525"/>
          <cell r="H525"/>
          <cell r="I525"/>
        </row>
        <row r="527">
          <cell r="A527" t="str">
            <v>IM7411-11</v>
          </cell>
          <cell r="B527"/>
          <cell r="C527" t="str">
            <v xml:space="preserve">Цахилгаанчин </v>
          </cell>
          <cell r="D527"/>
          <cell r="E527"/>
          <cell r="F527"/>
          <cell r="G527"/>
          <cell r="H527"/>
          <cell r="I527"/>
        </row>
        <row r="528">
          <cell r="A528" t="str">
            <v>IM7212-14</v>
          </cell>
          <cell r="B528"/>
          <cell r="C528" t="str">
            <v>Гагнуурчин</v>
          </cell>
          <cell r="D528"/>
          <cell r="E528"/>
          <cell r="F528"/>
          <cell r="G528"/>
          <cell r="H528"/>
          <cell r="I528"/>
        </row>
        <row r="529">
          <cell r="A529" t="str">
            <v>IM8211-15</v>
          </cell>
          <cell r="B529"/>
          <cell r="C529" t="str">
            <v>Даралтат сав турбин, уур ус дамжуулах шугамын угсрагч</v>
          </cell>
          <cell r="D529"/>
          <cell r="E529"/>
          <cell r="F529"/>
          <cell r="G529"/>
          <cell r="H529"/>
          <cell r="I529"/>
        </row>
        <row r="530">
          <cell r="A530" t="str">
            <v>MT7233-17</v>
          </cell>
          <cell r="B530"/>
          <cell r="C530" t="str">
            <v>Уул уурхайн машин, тоног төхөөрөмжийн механик</v>
          </cell>
          <cell r="D530"/>
          <cell r="E530"/>
          <cell r="F530"/>
          <cell r="G530"/>
          <cell r="H530"/>
          <cell r="I530"/>
        </row>
        <row r="531">
          <cell r="A531" t="str">
            <v>PS8182-27</v>
          </cell>
          <cell r="B531"/>
          <cell r="C531" t="str">
            <v>Зуухны машинч</v>
          </cell>
          <cell r="D531"/>
          <cell r="E531"/>
          <cell r="F531"/>
          <cell r="G531"/>
          <cell r="H531"/>
          <cell r="I531"/>
        </row>
        <row r="532">
          <cell r="A532" t="str">
            <v>PL7412-32</v>
          </cell>
          <cell r="B532"/>
          <cell r="C532" t="str">
            <v>Эрчим хүчний борлуулалтын байцаагч-монтёр</v>
          </cell>
          <cell r="D532"/>
          <cell r="E532"/>
          <cell r="F532"/>
          <cell r="G532"/>
          <cell r="H532"/>
          <cell r="I532"/>
        </row>
        <row r="533">
          <cell r="A533" t="str">
            <v>MR8111-25</v>
          </cell>
          <cell r="B533"/>
          <cell r="C533" t="str">
            <v>Өрмийн мастер</v>
          </cell>
          <cell r="D533"/>
          <cell r="E533"/>
          <cell r="F533"/>
          <cell r="G533"/>
          <cell r="H533"/>
          <cell r="I533"/>
        </row>
        <row r="534">
          <cell r="A534" t="str">
            <v>IM7223-17</v>
          </cell>
          <cell r="B534"/>
          <cell r="C534" t="str">
            <v>Метал боловсруулах машины оператор /токарь-фрезер/</v>
          </cell>
          <cell r="D534"/>
          <cell r="E534"/>
          <cell r="F534"/>
          <cell r="G534"/>
          <cell r="H534"/>
          <cell r="I534"/>
        </row>
        <row r="535">
          <cell r="A535" t="str">
            <v>MR8111-15</v>
          </cell>
          <cell r="B535"/>
          <cell r="C535" t="str">
            <v>Хөвүүлэн баяжуулахын оператор</v>
          </cell>
          <cell r="D535"/>
          <cell r="E535"/>
          <cell r="F535"/>
          <cell r="G535"/>
          <cell r="H535"/>
          <cell r="I535"/>
        </row>
        <row r="536">
          <cell r="A536" t="str">
            <v>MG3117-25</v>
          </cell>
          <cell r="B536"/>
          <cell r="C536" t="str">
            <v>Уулын ажлын техникч</v>
          </cell>
          <cell r="D536"/>
          <cell r="E536"/>
          <cell r="F536"/>
          <cell r="G536"/>
          <cell r="H536"/>
          <cell r="I536"/>
        </row>
        <row r="537">
          <cell r="A537" t="str">
            <v>MG3111-16</v>
          </cell>
          <cell r="B537"/>
          <cell r="C537" t="str">
            <v>Геологийн техникч</v>
          </cell>
          <cell r="D537"/>
          <cell r="E537"/>
          <cell r="F537"/>
          <cell r="G537"/>
          <cell r="H537"/>
          <cell r="I537"/>
        </row>
        <row r="538">
          <cell r="A538" t="str">
            <v>IM3119-11</v>
          </cell>
          <cell r="B538"/>
          <cell r="C538" t="str">
            <v>Аюулгүй ажиллагааны техникч</v>
          </cell>
          <cell r="D538"/>
          <cell r="E538"/>
          <cell r="F538"/>
          <cell r="G538"/>
          <cell r="H538"/>
          <cell r="I538"/>
        </row>
        <row r="539">
          <cell r="A539" t="str">
            <v>IM3113-17</v>
          </cell>
          <cell r="B539"/>
          <cell r="C539" t="str">
            <v>Цахилгааны техникч</v>
          </cell>
          <cell r="D539"/>
          <cell r="E539"/>
          <cell r="F539"/>
          <cell r="G539"/>
          <cell r="H539"/>
          <cell r="I539"/>
        </row>
        <row r="540">
          <cell r="A540" t="str">
            <v>PS3112-44</v>
          </cell>
          <cell r="B540"/>
          <cell r="C540" t="str">
            <v>Дулаан шугам сүлжээний техникч</v>
          </cell>
          <cell r="D540"/>
          <cell r="E540"/>
          <cell r="F540"/>
          <cell r="G540"/>
          <cell r="H540"/>
          <cell r="I540"/>
        </row>
        <row r="541">
          <cell r="A541" t="str">
            <v>IM3119-23</v>
          </cell>
          <cell r="B541"/>
          <cell r="C541" t="str">
            <v>Мехатроникч</v>
          </cell>
          <cell r="D541"/>
          <cell r="E541"/>
          <cell r="F541"/>
          <cell r="G541"/>
          <cell r="H541"/>
          <cell r="I541"/>
        </row>
        <row r="542">
          <cell r="A542" t="str">
            <v>MF3117-12</v>
          </cell>
          <cell r="B542"/>
          <cell r="C542" t="str">
            <v>Газрын тосны техникч</v>
          </cell>
          <cell r="D542"/>
          <cell r="E542"/>
          <cell r="F542"/>
          <cell r="G542"/>
          <cell r="H542"/>
          <cell r="I542"/>
        </row>
        <row r="543">
          <cell r="A543" t="str">
            <v>MR3117-26</v>
          </cell>
          <cell r="B543"/>
          <cell r="C543" t="str">
            <v>Баяжуулалтын техникч</v>
          </cell>
          <cell r="D543"/>
          <cell r="E543"/>
          <cell r="F543"/>
          <cell r="G543"/>
          <cell r="H543"/>
          <cell r="I543"/>
        </row>
        <row r="545">
          <cell r="A545" t="str">
            <v>IF5120-11</v>
          </cell>
          <cell r="B545"/>
          <cell r="C545" t="str">
            <v>Тогооч</v>
          </cell>
          <cell r="D545"/>
          <cell r="E545"/>
          <cell r="F545"/>
          <cell r="G545"/>
          <cell r="H545"/>
          <cell r="I545"/>
        </row>
        <row r="546">
          <cell r="A546" t="str">
            <v>CF7123-20</v>
          </cell>
          <cell r="B546"/>
          <cell r="C546" t="str">
            <v>Барилгын засал-чимэглэлчин</v>
          </cell>
          <cell r="D546"/>
          <cell r="E546"/>
          <cell r="F546"/>
          <cell r="G546"/>
          <cell r="H546"/>
          <cell r="I546"/>
        </row>
        <row r="547">
          <cell r="A547" t="str">
            <v>TC8211-20</v>
          </cell>
          <cell r="B547"/>
          <cell r="C547" t="str">
            <v>Автомашины засварчин</v>
          </cell>
          <cell r="D547"/>
          <cell r="E547"/>
          <cell r="F547"/>
          <cell r="G547"/>
          <cell r="H547"/>
          <cell r="I547"/>
        </row>
        <row r="548">
          <cell r="A548" t="str">
            <v>IM7212-14</v>
          </cell>
          <cell r="B548"/>
          <cell r="C548" t="str">
            <v>Гагнуурчин</v>
          </cell>
          <cell r="D548"/>
          <cell r="E548"/>
          <cell r="F548"/>
          <cell r="G548"/>
          <cell r="H548"/>
          <cell r="I548"/>
        </row>
        <row r="549">
          <cell r="A549" t="str">
            <v>CF7411-12</v>
          </cell>
          <cell r="B549"/>
          <cell r="C549" t="str">
            <v>Барилгын цахилгаанчин</v>
          </cell>
          <cell r="D549"/>
          <cell r="E549"/>
          <cell r="F549"/>
          <cell r="G549"/>
          <cell r="H549"/>
          <cell r="I549"/>
        </row>
        <row r="550">
          <cell r="A550" t="str">
            <v>AM7317-11</v>
          </cell>
          <cell r="B550"/>
          <cell r="C550" t="str">
            <v>Бэлэг дурсгалын зүйл урлаач</v>
          </cell>
          <cell r="D550"/>
          <cell r="E550"/>
          <cell r="F550"/>
          <cell r="G550"/>
          <cell r="H550"/>
          <cell r="I550"/>
        </row>
        <row r="551">
          <cell r="A551" t="str">
            <v>AD7321-11</v>
          </cell>
          <cell r="B551"/>
          <cell r="C551" t="str">
            <v>Хэвлэлийн график дизайнч</v>
          </cell>
          <cell r="D551"/>
          <cell r="E551"/>
          <cell r="F551"/>
          <cell r="G551"/>
          <cell r="H551"/>
          <cell r="I551"/>
        </row>
        <row r="552">
          <cell r="A552" t="str">
            <v>CF7112-19</v>
          </cell>
          <cell r="B552"/>
          <cell r="C552" t="str">
            <v>Барилгын өрөг угсрагч</v>
          </cell>
          <cell r="D552"/>
          <cell r="E552"/>
          <cell r="F552"/>
          <cell r="G552"/>
          <cell r="H552"/>
          <cell r="I552"/>
        </row>
        <row r="553">
          <cell r="A553" t="str">
            <v>IE7533-28</v>
          </cell>
          <cell r="B553"/>
          <cell r="C553" t="str">
            <v>Оёмол бүтээгдэхүүний оёдолчин</v>
          </cell>
          <cell r="D553"/>
          <cell r="E553"/>
          <cell r="F553"/>
          <cell r="G553"/>
          <cell r="H553"/>
          <cell r="I553"/>
        </row>
        <row r="554">
          <cell r="A554" t="str">
            <v>MT8111-35</v>
          </cell>
          <cell r="B554"/>
          <cell r="C554" t="str">
            <v>Хүнд машин механизмын оператор</v>
          </cell>
          <cell r="D554"/>
          <cell r="E554"/>
          <cell r="F554"/>
          <cell r="G554"/>
          <cell r="H554"/>
          <cell r="I554"/>
        </row>
        <row r="555">
          <cell r="A555" t="str">
            <v>BT4321-17</v>
          </cell>
          <cell r="B555"/>
          <cell r="C555" t="str">
            <v>Хангамжийн нярав</v>
          </cell>
          <cell r="D555"/>
          <cell r="E555"/>
          <cell r="F555"/>
          <cell r="G555"/>
          <cell r="H555"/>
          <cell r="I555"/>
        </row>
        <row r="556">
          <cell r="A556" t="str">
            <v>AF6112-25</v>
          </cell>
          <cell r="B556"/>
          <cell r="C556" t="str">
            <v>Хүлэмжийн аж ахуйн фермер</v>
          </cell>
          <cell r="D556"/>
          <cell r="E556"/>
          <cell r="F556"/>
          <cell r="G556"/>
          <cell r="H556"/>
          <cell r="I556"/>
        </row>
        <row r="557">
          <cell r="A557" t="str">
            <v>TR4323-29</v>
          </cell>
          <cell r="B557"/>
          <cell r="C557" t="str">
            <v>Төмөр замын замчин</v>
          </cell>
          <cell r="D557"/>
          <cell r="E557"/>
          <cell r="F557"/>
          <cell r="G557"/>
          <cell r="H557"/>
          <cell r="I557"/>
        </row>
        <row r="558">
          <cell r="A558" t="str">
            <v>TR8311-11</v>
          </cell>
          <cell r="B558"/>
          <cell r="C558" t="str">
            <v>Зүтгүүрийн туслах машинч</v>
          </cell>
          <cell r="D558"/>
          <cell r="E558"/>
          <cell r="F558"/>
          <cell r="G558"/>
          <cell r="H558"/>
          <cell r="I558"/>
        </row>
        <row r="559">
          <cell r="A559" t="str">
            <v>TR4323-15</v>
          </cell>
          <cell r="B559"/>
          <cell r="C559" t="str">
            <v>Төмөр замын өртөөний жижүүр</v>
          </cell>
          <cell r="D559"/>
          <cell r="E559"/>
          <cell r="F559"/>
          <cell r="G559"/>
          <cell r="H559"/>
          <cell r="I559"/>
        </row>
        <row r="560">
          <cell r="A560" t="str">
            <v>TR8311-13</v>
          </cell>
          <cell r="B560"/>
          <cell r="C560" t="str">
            <v>Илчит тэрэгний засварчин</v>
          </cell>
          <cell r="D560"/>
          <cell r="E560"/>
          <cell r="F560"/>
          <cell r="G560"/>
          <cell r="H560"/>
          <cell r="I560"/>
        </row>
        <row r="561">
          <cell r="A561" t="str">
            <v>TR4323-27</v>
          </cell>
          <cell r="B561"/>
          <cell r="C561" t="str">
            <v>Вагон үзэгч, засварчин</v>
          </cell>
          <cell r="D561"/>
          <cell r="E561"/>
          <cell r="F561"/>
          <cell r="G561"/>
          <cell r="H561"/>
          <cell r="I561"/>
        </row>
        <row r="563">
          <cell r="A563" t="str">
            <v>MT8111-13</v>
          </cell>
          <cell r="B563"/>
          <cell r="C563" t="str">
            <v xml:space="preserve">Хүдэрчулуу боловсруулах суурин тоног төхөөрмжийн оператор </v>
          </cell>
          <cell r="D563"/>
          <cell r="E563"/>
          <cell r="F563"/>
          <cell r="G563"/>
          <cell r="H563"/>
          <cell r="I563"/>
        </row>
        <row r="564">
          <cell r="A564" t="str">
            <v>MF8113-18</v>
          </cell>
          <cell r="B564"/>
          <cell r="C564" t="str">
            <v>Газрын тос олборлох давхаргын даралт тогтворжуулах оператор</v>
          </cell>
          <cell r="D564"/>
          <cell r="E564"/>
          <cell r="F564"/>
          <cell r="G564"/>
          <cell r="H564"/>
          <cell r="I564"/>
        </row>
        <row r="565">
          <cell r="A565" t="str">
            <v>SO5141-11</v>
          </cell>
          <cell r="B565"/>
          <cell r="C565" t="str">
            <v>Үсчин</v>
          </cell>
          <cell r="D565"/>
          <cell r="E565"/>
          <cell r="F565"/>
          <cell r="G565"/>
          <cell r="H565"/>
          <cell r="I565"/>
        </row>
        <row r="566">
          <cell r="A566" t="str">
            <v>AF6112-25</v>
          </cell>
          <cell r="B566"/>
          <cell r="C566" t="str">
            <v>Хүлэмжийн аж ахуйн фермер</v>
          </cell>
          <cell r="D566"/>
          <cell r="E566"/>
          <cell r="F566"/>
          <cell r="G566"/>
          <cell r="H566"/>
          <cell r="I566"/>
        </row>
        <row r="567">
          <cell r="A567" t="str">
            <v>AH6320-12</v>
          </cell>
          <cell r="B567"/>
          <cell r="C567" t="str">
            <v>Фермерийн аж ахуй эрхлэгч /МАА-ГТ/</v>
          </cell>
          <cell r="D567"/>
          <cell r="E567"/>
          <cell r="F567"/>
          <cell r="G567"/>
          <cell r="H567"/>
          <cell r="I567"/>
        </row>
        <row r="568">
          <cell r="A568" t="str">
            <v>IE7533-28</v>
          </cell>
          <cell r="B568"/>
          <cell r="C568" t="str">
            <v>Оёмол бүтээгдэхүүний оёдолчин</v>
          </cell>
          <cell r="D568"/>
          <cell r="E568"/>
          <cell r="F568"/>
          <cell r="G568"/>
          <cell r="H568"/>
          <cell r="I568"/>
        </row>
        <row r="569">
          <cell r="A569" t="str">
            <v>IF5120-11</v>
          </cell>
          <cell r="B569"/>
          <cell r="C569" t="str">
            <v>Тогооч</v>
          </cell>
          <cell r="D569"/>
          <cell r="E569"/>
          <cell r="F569"/>
          <cell r="G569"/>
          <cell r="H569"/>
          <cell r="I569"/>
        </row>
        <row r="570">
          <cell r="A570" t="str">
            <v>AH6221-23</v>
          </cell>
          <cell r="B570"/>
          <cell r="C570" t="str">
            <v>Малын асаргаа</v>
          </cell>
          <cell r="D570"/>
          <cell r="E570"/>
          <cell r="F570"/>
          <cell r="G570"/>
          <cell r="H570"/>
          <cell r="I570"/>
        </row>
        <row r="571">
          <cell r="A571" t="str">
            <v>IM7212-14</v>
          </cell>
          <cell r="B571"/>
          <cell r="C571" t="str">
            <v>Гагнуурчин</v>
          </cell>
          <cell r="D571"/>
          <cell r="E571"/>
          <cell r="F571"/>
          <cell r="G571"/>
          <cell r="H571"/>
          <cell r="I571"/>
        </row>
        <row r="572">
          <cell r="A572" t="str">
            <v>TC8211-20</v>
          </cell>
          <cell r="B572"/>
          <cell r="C572" t="str">
            <v>Автомашины засварчин</v>
          </cell>
          <cell r="D572"/>
          <cell r="E572"/>
          <cell r="F572"/>
          <cell r="G572"/>
          <cell r="H572"/>
          <cell r="I572"/>
        </row>
        <row r="573">
          <cell r="A573" t="str">
            <v>IM7411-11</v>
          </cell>
          <cell r="B573"/>
          <cell r="C573" t="str">
            <v xml:space="preserve">Цахилгаанчин </v>
          </cell>
          <cell r="D573"/>
          <cell r="E573"/>
          <cell r="F573"/>
          <cell r="G573"/>
          <cell r="H573"/>
          <cell r="I573"/>
        </row>
        <row r="574">
          <cell r="A574" t="str">
            <v>IM7233-18</v>
          </cell>
          <cell r="B574"/>
          <cell r="C574" t="str">
            <v>Үйлдвэрийн машин, тоног төхөөрөмжийн механик</v>
          </cell>
          <cell r="D574"/>
          <cell r="E574"/>
          <cell r="F574"/>
          <cell r="G574"/>
          <cell r="H574"/>
          <cell r="I574"/>
        </row>
        <row r="575">
          <cell r="A575" t="str">
            <v>MT7233-45</v>
          </cell>
          <cell r="B575"/>
          <cell r="C575" t="str">
            <v>Хүнд машин механизмын засварчин</v>
          </cell>
          <cell r="D575"/>
          <cell r="E575"/>
          <cell r="F575"/>
          <cell r="G575"/>
          <cell r="H575"/>
          <cell r="I575"/>
        </row>
        <row r="576">
          <cell r="A576" t="str">
            <v>BF3313-14</v>
          </cell>
          <cell r="B576"/>
          <cell r="C576" t="str">
            <v>Төлбөр тооцоо, цалин хөлсний нягтлан бодогч</v>
          </cell>
          <cell r="D576"/>
          <cell r="E576"/>
          <cell r="F576"/>
          <cell r="G576"/>
          <cell r="H576"/>
          <cell r="I576"/>
        </row>
        <row r="577">
          <cell r="A577" t="str">
            <v>AH3240-17</v>
          </cell>
          <cell r="B577"/>
          <cell r="C577" t="str">
            <v>Малын бага эмч</v>
          </cell>
          <cell r="D577"/>
          <cell r="E577"/>
          <cell r="F577"/>
          <cell r="G577"/>
          <cell r="H577"/>
          <cell r="I577"/>
        </row>
        <row r="578">
          <cell r="A578" t="str">
            <v>IM3119-11</v>
          </cell>
          <cell r="B578"/>
          <cell r="C578" t="str">
            <v>Аюулгүй ажиллагааны техникч</v>
          </cell>
          <cell r="D578"/>
          <cell r="E578"/>
          <cell r="F578"/>
          <cell r="G578"/>
          <cell r="H578"/>
          <cell r="I578"/>
        </row>
        <row r="579">
          <cell r="A579" t="str">
            <v>IM3119-14</v>
          </cell>
          <cell r="B579"/>
          <cell r="C579" t="str">
            <v xml:space="preserve">Үйлдвэрлэлийн техникч </v>
          </cell>
          <cell r="D579"/>
          <cell r="E579"/>
          <cell r="F579"/>
          <cell r="G579"/>
          <cell r="H579"/>
          <cell r="I579"/>
        </row>
        <row r="580">
          <cell r="A580" t="str">
            <v>AH3240-16</v>
          </cell>
          <cell r="B580"/>
          <cell r="C580" t="str">
            <v>Зоотехникч</v>
          </cell>
          <cell r="D580"/>
          <cell r="E580"/>
          <cell r="F580"/>
          <cell r="G580"/>
          <cell r="H580"/>
          <cell r="I580"/>
        </row>
        <row r="581">
          <cell r="A581" t="str">
            <v>MF3117-12</v>
          </cell>
          <cell r="B581"/>
          <cell r="C581" t="str">
            <v>Газрын тосны техникч</v>
          </cell>
          <cell r="D581"/>
          <cell r="E581"/>
          <cell r="F581"/>
          <cell r="G581"/>
          <cell r="H581"/>
          <cell r="I581"/>
        </row>
        <row r="582">
          <cell r="A582" t="str">
            <v>MT3115-55</v>
          </cell>
          <cell r="B582"/>
          <cell r="C582" t="str">
            <v>Хүнд машин механизмын ашиглалтын техникч</v>
          </cell>
          <cell r="D582"/>
          <cell r="E582"/>
          <cell r="F582"/>
          <cell r="G582"/>
          <cell r="H582"/>
          <cell r="I582"/>
        </row>
        <row r="584">
          <cell r="A584" t="str">
            <v>CF7123-20</v>
          </cell>
          <cell r="B584"/>
          <cell r="C584" t="str">
            <v>Барилгын засал-чимэглэлчин</v>
          </cell>
          <cell r="D584"/>
          <cell r="E584"/>
          <cell r="F584"/>
          <cell r="G584"/>
          <cell r="H584"/>
          <cell r="I584"/>
        </row>
        <row r="585">
          <cell r="A585" t="str">
            <v>CF7126-36</v>
          </cell>
          <cell r="B585"/>
          <cell r="C585" t="str">
            <v>Барилгын сантехникч</v>
          </cell>
          <cell r="D585"/>
          <cell r="E585"/>
          <cell r="F585"/>
          <cell r="G585"/>
          <cell r="H585"/>
          <cell r="I585"/>
        </row>
        <row r="586">
          <cell r="A586" t="str">
            <v>CF7411-12</v>
          </cell>
          <cell r="B586"/>
          <cell r="C586" t="str">
            <v>Барилгын цахилгаанчин</v>
          </cell>
          <cell r="D586"/>
          <cell r="E586"/>
          <cell r="F586"/>
          <cell r="G586"/>
          <cell r="H586"/>
          <cell r="I586"/>
        </row>
        <row r="587">
          <cell r="A587" t="str">
            <v>TC8211-20</v>
          </cell>
          <cell r="B587"/>
          <cell r="C587" t="str">
            <v>Автомашины засварчин</v>
          </cell>
          <cell r="D587"/>
          <cell r="E587"/>
          <cell r="F587"/>
          <cell r="G587"/>
          <cell r="H587"/>
          <cell r="I587"/>
        </row>
        <row r="588">
          <cell r="A588" t="str">
            <v>IM7212-14</v>
          </cell>
          <cell r="B588"/>
          <cell r="C588" t="str">
            <v>Гагнуурчин</v>
          </cell>
          <cell r="D588"/>
          <cell r="E588"/>
          <cell r="F588"/>
          <cell r="G588"/>
          <cell r="H588"/>
          <cell r="I588"/>
        </row>
        <row r="589">
          <cell r="A589" t="str">
            <v>CF7115-11</v>
          </cell>
          <cell r="B589"/>
          <cell r="C589" t="str">
            <v>Барилга угсралтын мужаан</v>
          </cell>
          <cell r="D589"/>
          <cell r="E589"/>
          <cell r="F589"/>
          <cell r="G589"/>
          <cell r="H589"/>
          <cell r="I589"/>
        </row>
        <row r="590">
          <cell r="A590" t="str">
            <v>IF5120-11</v>
          </cell>
          <cell r="B590"/>
          <cell r="C590" t="str">
            <v>Тогооч</v>
          </cell>
          <cell r="D590"/>
          <cell r="E590"/>
          <cell r="F590"/>
          <cell r="G590"/>
          <cell r="H590"/>
          <cell r="I590"/>
        </row>
        <row r="591">
          <cell r="A591" t="str">
            <v>ID4120-11</v>
          </cell>
          <cell r="B591"/>
          <cell r="C591" t="str">
            <v>Нарийн бичгийн дарга-албан хэргийн ажилтан</v>
          </cell>
          <cell r="D591"/>
          <cell r="E591"/>
          <cell r="F591"/>
          <cell r="G591"/>
          <cell r="H591"/>
          <cell r="I591"/>
        </row>
        <row r="592">
          <cell r="A592" t="str">
            <v>IE7533-28</v>
          </cell>
          <cell r="B592"/>
          <cell r="C592" t="str">
            <v>Оёмол бүтээгдэхүүний оёдолчин</v>
          </cell>
          <cell r="D592"/>
          <cell r="E592"/>
          <cell r="F592"/>
          <cell r="G592"/>
          <cell r="H592"/>
          <cell r="I592"/>
        </row>
        <row r="593">
          <cell r="A593" t="str">
            <v>SO5141-11</v>
          </cell>
          <cell r="B593"/>
          <cell r="C593" t="str">
            <v>Үсчин</v>
          </cell>
          <cell r="D593"/>
          <cell r="E593"/>
          <cell r="F593"/>
          <cell r="G593"/>
          <cell r="H593"/>
          <cell r="I593"/>
        </row>
        <row r="594">
          <cell r="A594" t="str">
            <v>SO5142-11</v>
          </cell>
          <cell r="B594"/>
          <cell r="C594" t="str">
            <v>Гоо засалч</v>
          </cell>
          <cell r="D594"/>
          <cell r="E594"/>
          <cell r="F594"/>
          <cell r="G594"/>
          <cell r="H594"/>
          <cell r="I594"/>
        </row>
        <row r="595">
          <cell r="A595" t="str">
            <v>IO4132-18</v>
          </cell>
          <cell r="B595"/>
          <cell r="C595" t="str">
            <v>Мэдээлэл технологийн оператор</v>
          </cell>
          <cell r="D595"/>
          <cell r="E595"/>
          <cell r="F595"/>
          <cell r="G595"/>
          <cell r="H595"/>
          <cell r="I595"/>
        </row>
        <row r="596">
          <cell r="A596" t="str">
            <v>AH6121-24</v>
          </cell>
          <cell r="B596"/>
          <cell r="C596" t="str">
            <v>Малчин</v>
          </cell>
          <cell r="D596"/>
          <cell r="E596"/>
          <cell r="F596"/>
          <cell r="G596"/>
          <cell r="H596"/>
          <cell r="I596"/>
        </row>
        <row r="597">
          <cell r="A597" t="str">
            <v>MT8111-35</v>
          </cell>
          <cell r="B597"/>
          <cell r="C597" t="str">
            <v>Хүнд машин механизмын оператор</v>
          </cell>
          <cell r="D597"/>
          <cell r="E597"/>
          <cell r="F597"/>
          <cell r="G597"/>
          <cell r="H597"/>
          <cell r="I597"/>
        </row>
        <row r="598">
          <cell r="A598" t="str">
            <v>PS8182-27</v>
          </cell>
          <cell r="B598"/>
          <cell r="C598" t="str">
            <v>Зуухны машинч</v>
          </cell>
          <cell r="D598"/>
          <cell r="E598"/>
          <cell r="F598"/>
          <cell r="G598"/>
          <cell r="H598"/>
          <cell r="I598"/>
        </row>
        <row r="599">
          <cell r="A599" t="str">
            <v>IF7512-34</v>
          </cell>
          <cell r="B599"/>
          <cell r="C599" t="str">
            <v>Талх, нарийн боов үйлдвэрлэлийн технологийн ажилтан</v>
          </cell>
          <cell r="D599"/>
          <cell r="E599"/>
          <cell r="F599"/>
          <cell r="G599"/>
          <cell r="H599"/>
          <cell r="I599"/>
        </row>
        <row r="600">
          <cell r="A600" t="str">
            <v>CF7115-24</v>
          </cell>
          <cell r="B600"/>
          <cell r="C600" t="str">
            <v>Модон эдлэлийн мужаан</v>
          </cell>
          <cell r="D600"/>
          <cell r="E600"/>
          <cell r="F600"/>
          <cell r="G600"/>
          <cell r="H600"/>
          <cell r="I600"/>
        </row>
        <row r="601">
          <cell r="A601" t="str">
            <v>CF3112-11</v>
          </cell>
          <cell r="B601"/>
          <cell r="C601" t="str">
            <v>Иргэний барилгын техникч</v>
          </cell>
          <cell r="D601"/>
          <cell r="E601"/>
          <cell r="F601"/>
          <cell r="G601"/>
          <cell r="H601"/>
          <cell r="I601"/>
        </row>
        <row r="602">
          <cell r="A602" t="str">
            <v>CF3115-41</v>
          </cell>
          <cell r="B602"/>
          <cell r="C602" t="str">
            <v>Сантехникийн техникч</v>
          </cell>
          <cell r="D602"/>
          <cell r="E602"/>
          <cell r="F602"/>
          <cell r="G602"/>
          <cell r="H602"/>
          <cell r="I602"/>
        </row>
        <row r="603">
          <cell r="A603" t="str">
            <v>IM3113-17</v>
          </cell>
          <cell r="B603"/>
          <cell r="C603" t="str">
            <v>Цахилгааны техникч</v>
          </cell>
          <cell r="D603"/>
          <cell r="E603"/>
          <cell r="F603"/>
          <cell r="G603"/>
          <cell r="H603"/>
          <cell r="I603"/>
        </row>
        <row r="604">
          <cell r="A604" t="str">
            <v>IM3119-11</v>
          </cell>
          <cell r="B604"/>
          <cell r="C604" t="str">
            <v>Аюулгүй ажиллагааны техникч</v>
          </cell>
          <cell r="D604"/>
          <cell r="E604"/>
          <cell r="F604"/>
          <cell r="G604"/>
          <cell r="H604"/>
          <cell r="I604"/>
        </row>
        <row r="605">
          <cell r="A605" t="str">
            <v>IE3139-14</v>
          </cell>
          <cell r="B605"/>
          <cell r="C605" t="str">
            <v>Оёдолын техник-технологич</v>
          </cell>
          <cell r="D605"/>
          <cell r="E605"/>
          <cell r="F605"/>
          <cell r="G605"/>
          <cell r="H605"/>
          <cell r="I605"/>
        </row>
        <row r="606">
          <cell r="A606" t="str">
            <v>SO5141-14</v>
          </cell>
          <cell r="B606"/>
          <cell r="C606" t="str">
            <v>Үс заслын  технологич</v>
          </cell>
          <cell r="D606"/>
          <cell r="E606"/>
          <cell r="F606"/>
          <cell r="G606"/>
          <cell r="H606"/>
          <cell r="I606"/>
        </row>
        <row r="607">
          <cell r="A607" t="str">
            <v>IF3434-14</v>
          </cell>
          <cell r="B607"/>
          <cell r="C607" t="str">
            <v>Хоол үйлдвэрлэл, үйлчилгээний техник- технологич</v>
          </cell>
          <cell r="D607"/>
          <cell r="E607"/>
          <cell r="F607"/>
          <cell r="G607"/>
          <cell r="H607"/>
          <cell r="I607"/>
        </row>
        <row r="609">
          <cell r="A609" t="str">
            <v>TC3115-13</v>
          </cell>
          <cell r="B609"/>
          <cell r="C609" t="str">
            <v>Автомашины механик</v>
          </cell>
          <cell r="D609"/>
          <cell r="E609"/>
          <cell r="F609"/>
          <cell r="G609"/>
          <cell r="H609"/>
          <cell r="I609"/>
        </row>
        <row r="610">
          <cell r="A610" t="str">
            <v>ET2643-28</v>
          </cell>
          <cell r="B610"/>
          <cell r="C610" t="str">
            <v>Техникийн солонгос хэлний орчуулагч</v>
          </cell>
          <cell r="D610"/>
          <cell r="E610"/>
          <cell r="F610"/>
          <cell r="G610"/>
          <cell r="H610"/>
          <cell r="I610"/>
        </row>
        <row r="611">
          <cell r="A611" t="str">
            <v>AD3432-11</v>
          </cell>
          <cell r="B611"/>
          <cell r="C611" t="str">
            <v>Хувцасны загвар зохион бүтээгч</v>
          </cell>
          <cell r="D611"/>
          <cell r="E611"/>
          <cell r="F611"/>
          <cell r="G611"/>
          <cell r="H611"/>
          <cell r="I611"/>
        </row>
        <row r="612">
          <cell r="A612" t="str">
            <v>CF3115-41</v>
          </cell>
          <cell r="B612"/>
          <cell r="C612" t="str">
            <v>Инженерийн байгууламжийн технологийн  техникч</v>
          </cell>
          <cell r="D612"/>
          <cell r="E612"/>
          <cell r="F612"/>
          <cell r="G612"/>
          <cell r="H612"/>
          <cell r="I612"/>
        </row>
        <row r="613">
          <cell r="A613" t="str">
            <v>IC3513-17</v>
          </cell>
          <cell r="B613"/>
          <cell r="C613" t="str">
            <v>Компьютерийн сүлжээний техникч</v>
          </cell>
          <cell r="D613"/>
          <cell r="E613"/>
          <cell r="F613"/>
          <cell r="G613"/>
          <cell r="H613"/>
          <cell r="I613"/>
        </row>
        <row r="614">
          <cell r="A614" t="str">
            <v>AD3432-18</v>
          </cell>
          <cell r="B614"/>
          <cell r="C614" t="str">
            <v>Интерьер дизайнч</v>
          </cell>
          <cell r="D614"/>
          <cell r="E614"/>
          <cell r="F614"/>
          <cell r="G614"/>
          <cell r="H614"/>
          <cell r="I614"/>
        </row>
        <row r="615">
          <cell r="A615" t="str">
            <v>IM3113-17</v>
          </cell>
          <cell r="B615"/>
          <cell r="C615" t="str">
            <v>Цахилгааны техникч</v>
          </cell>
          <cell r="D615"/>
          <cell r="E615"/>
          <cell r="F615"/>
          <cell r="G615"/>
          <cell r="H615"/>
          <cell r="I615"/>
        </row>
        <row r="616">
          <cell r="A616" t="str">
            <v>IT3512-15</v>
          </cell>
          <cell r="B616"/>
          <cell r="C616" t="str">
            <v>График дизайнч</v>
          </cell>
          <cell r="D616"/>
          <cell r="E616"/>
          <cell r="F616"/>
          <cell r="G616"/>
          <cell r="H616"/>
          <cell r="I616"/>
        </row>
        <row r="617">
          <cell r="A617" t="str">
            <v>IE7233-43</v>
          </cell>
          <cell r="B617"/>
          <cell r="C617" t="str">
            <v>Хөнгөн үйлдвэрийн тоног төхөөрөмжийн засварчин</v>
          </cell>
          <cell r="D617"/>
          <cell r="E617"/>
          <cell r="F617"/>
          <cell r="G617"/>
          <cell r="H617"/>
          <cell r="I617"/>
        </row>
        <row r="618">
          <cell r="A618" t="str">
            <v>IT3511-13</v>
          </cell>
          <cell r="B618"/>
          <cell r="C618" t="str">
            <v>Мэдээллийн технологич</v>
          </cell>
          <cell r="D618"/>
          <cell r="E618"/>
          <cell r="F618"/>
          <cell r="G618"/>
          <cell r="H618"/>
          <cell r="I618"/>
        </row>
        <row r="619">
          <cell r="A619" t="str">
            <v>IE8152-33</v>
          </cell>
          <cell r="B619"/>
          <cell r="C619" t="str">
            <v>Сүлжмэлийн үйлдвэрийн технологийн ажилтан /сүлжигч/</v>
          </cell>
          <cell r="D619"/>
          <cell r="E619"/>
          <cell r="F619"/>
          <cell r="G619"/>
          <cell r="H619"/>
          <cell r="I619"/>
        </row>
        <row r="620">
          <cell r="A620" t="str">
            <v>MT8111-35</v>
          </cell>
          <cell r="B620"/>
          <cell r="C620" t="str">
            <v>Хүнд машин механизмын оператор</v>
          </cell>
          <cell r="D620"/>
          <cell r="E620"/>
          <cell r="F620"/>
          <cell r="G620"/>
          <cell r="H620"/>
          <cell r="I620"/>
        </row>
        <row r="621">
          <cell r="A621" t="str">
            <v>MT7233-45</v>
          </cell>
          <cell r="B621"/>
          <cell r="C621" t="str">
            <v>Хүнд машин механизмын засварчин</v>
          </cell>
          <cell r="D621"/>
          <cell r="E621"/>
          <cell r="F621"/>
          <cell r="G621"/>
          <cell r="H621"/>
          <cell r="I621"/>
        </row>
        <row r="622">
          <cell r="A622" t="str">
            <v>TC8211-20</v>
          </cell>
          <cell r="B622"/>
          <cell r="C622" t="str">
            <v>Автомашины засварчин</v>
          </cell>
          <cell r="D622"/>
          <cell r="E622"/>
          <cell r="F622"/>
          <cell r="G622"/>
          <cell r="H622"/>
          <cell r="I622"/>
        </row>
        <row r="623">
          <cell r="A623" t="str">
            <v>CF7411-12</v>
          </cell>
          <cell r="B623"/>
          <cell r="C623" t="str">
            <v>Барилгын цахилгаанчин</v>
          </cell>
          <cell r="D623"/>
          <cell r="E623"/>
          <cell r="F623"/>
          <cell r="G623"/>
          <cell r="H623"/>
          <cell r="I623"/>
        </row>
        <row r="624">
          <cell r="A624" t="str">
            <v>IE8152-34</v>
          </cell>
          <cell r="B624"/>
          <cell r="C624" t="str">
            <v>Кеттельчин</v>
          </cell>
          <cell r="D624"/>
          <cell r="E624"/>
          <cell r="F624"/>
          <cell r="G624"/>
          <cell r="H624"/>
          <cell r="I624"/>
        </row>
        <row r="625">
          <cell r="A625" t="str">
            <v>IM7212-14</v>
          </cell>
          <cell r="B625"/>
          <cell r="C625" t="str">
            <v>Гагнуурчин</v>
          </cell>
          <cell r="D625"/>
          <cell r="E625"/>
          <cell r="F625"/>
          <cell r="G625"/>
          <cell r="H625"/>
          <cell r="I625"/>
        </row>
        <row r="626">
          <cell r="A626" t="str">
            <v>AD7321-11</v>
          </cell>
          <cell r="B626"/>
          <cell r="C626" t="str">
            <v>Хэвлэлийн график дизайнч</v>
          </cell>
          <cell r="D626"/>
          <cell r="E626"/>
          <cell r="F626"/>
          <cell r="G626"/>
          <cell r="H626"/>
          <cell r="I626"/>
        </row>
        <row r="627">
          <cell r="A627" t="str">
            <v>TC8211-20</v>
          </cell>
          <cell r="B627"/>
          <cell r="C627" t="str">
            <v>Автомашины засварчин</v>
          </cell>
          <cell r="D627"/>
          <cell r="E627"/>
          <cell r="F627"/>
          <cell r="G627"/>
          <cell r="H627"/>
          <cell r="I627"/>
        </row>
        <row r="628">
          <cell r="A628" t="str">
            <v>IM7212-14</v>
          </cell>
          <cell r="B628"/>
          <cell r="C628" t="str">
            <v>Гагнуурчин</v>
          </cell>
          <cell r="D628"/>
          <cell r="E628"/>
          <cell r="F628"/>
          <cell r="G628"/>
          <cell r="H628"/>
          <cell r="I628"/>
        </row>
        <row r="629">
          <cell r="A629" t="str">
            <v>IE7233-43</v>
          </cell>
          <cell r="B629"/>
          <cell r="C629" t="str">
            <v>Хөнгөн үйлдвэрийн тоног төхөөрөмжийн засварчин</v>
          </cell>
          <cell r="D629"/>
          <cell r="E629"/>
          <cell r="F629"/>
          <cell r="G629"/>
          <cell r="H629"/>
          <cell r="I629"/>
        </row>
        <row r="630">
          <cell r="A630" t="str">
            <v>IE7533-28</v>
          </cell>
          <cell r="B630"/>
          <cell r="C630" t="str">
            <v>Оёмол бүтээгдэхүүний оёдолчин</v>
          </cell>
          <cell r="D630"/>
          <cell r="E630"/>
          <cell r="F630"/>
          <cell r="G630"/>
          <cell r="H630"/>
          <cell r="I630"/>
        </row>
        <row r="631">
          <cell r="A631" t="str">
            <v>IE8152-33</v>
          </cell>
          <cell r="B631"/>
          <cell r="C631" t="str">
            <v>Сүлжмэлийн үйлдвэрийн технологийн ажилтан /сүлжигч/</v>
          </cell>
          <cell r="D631"/>
          <cell r="E631"/>
          <cell r="F631"/>
          <cell r="G631"/>
          <cell r="H631"/>
          <cell r="I631"/>
        </row>
        <row r="632">
          <cell r="A632" t="str">
            <v>IE8152-12</v>
          </cell>
          <cell r="B632"/>
          <cell r="C632" t="str">
            <v>Сүлжих машины оператор</v>
          </cell>
          <cell r="D632"/>
          <cell r="E632"/>
          <cell r="F632"/>
          <cell r="G632"/>
          <cell r="H632"/>
          <cell r="I632"/>
        </row>
        <row r="633">
          <cell r="A633" t="str">
            <v>IE8152-32</v>
          </cell>
          <cell r="B633"/>
          <cell r="C633" t="str">
            <v>Нэхмэлийн үйлдвэрийн технологийн ажилтан</v>
          </cell>
          <cell r="D633"/>
          <cell r="E633"/>
          <cell r="F633"/>
          <cell r="G633"/>
          <cell r="H633"/>
          <cell r="I633"/>
        </row>
        <row r="634">
          <cell r="A634" t="str">
            <v>IE7535-52</v>
          </cell>
          <cell r="B634"/>
          <cell r="C634" t="str">
            <v>Арьс, шир боловсруулалтын технологийн ажилтан</v>
          </cell>
          <cell r="D634"/>
          <cell r="E634"/>
          <cell r="F634"/>
          <cell r="G634"/>
          <cell r="H634"/>
          <cell r="I634"/>
        </row>
        <row r="635">
          <cell r="A635" t="str">
            <v>IE8152-36</v>
          </cell>
          <cell r="B635"/>
          <cell r="C635" t="str">
            <v xml:space="preserve">Ноос, ноолуур боловсруулалтын технологийн ажилтан </v>
          </cell>
          <cell r="D635"/>
          <cell r="E635"/>
          <cell r="F635"/>
          <cell r="G635"/>
          <cell r="H635"/>
          <cell r="I635"/>
        </row>
        <row r="636">
          <cell r="A636" t="str">
            <v>IS7521-34</v>
          </cell>
          <cell r="B636"/>
          <cell r="C636" t="str">
            <v>Мод боловсруулагч, дизайнч</v>
          </cell>
          <cell r="D636"/>
          <cell r="E636"/>
          <cell r="F636"/>
          <cell r="G636"/>
          <cell r="H636"/>
          <cell r="I636"/>
        </row>
        <row r="637">
          <cell r="A637" t="str">
            <v>AD7532-27</v>
          </cell>
          <cell r="B637"/>
          <cell r="C637" t="str">
            <v>Хувцасны дизайнч</v>
          </cell>
          <cell r="D637"/>
          <cell r="E637"/>
          <cell r="F637"/>
          <cell r="G637"/>
          <cell r="H637"/>
          <cell r="I637"/>
        </row>
        <row r="638">
          <cell r="A638" t="str">
            <v>PL7412-31</v>
          </cell>
          <cell r="B638"/>
          <cell r="C638" t="str">
            <v>Нар, салхины үүсгүүртэй тоног төхөөрөмжийн угсрагч, засварчин</v>
          </cell>
          <cell r="D638"/>
          <cell r="E638"/>
          <cell r="F638"/>
          <cell r="G638"/>
          <cell r="H638"/>
          <cell r="I638"/>
        </row>
        <row r="639">
          <cell r="A639" t="str">
            <v>IE8151-24</v>
          </cell>
          <cell r="B639"/>
          <cell r="C639" t="str">
            <v>Ээрмэлийн үйлдвэрийн технологийн ажилтан</v>
          </cell>
          <cell r="D639"/>
          <cell r="E639"/>
          <cell r="F639"/>
          <cell r="G639"/>
          <cell r="H639"/>
          <cell r="I639"/>
        </row>
        <row r="641">
          <cell r="A641" t="str">
            <v>IF5120-11</v>
          </cell>
          <cell r="B641"/>
          <cell r="C641" t="str">
            <v>Тогооч</v>
          </cell>
          <cell r="D641"/>
          <cell r="E641"/>
          <cell r="F641"/>
          <cell r="G641"/>
          <cell r="H641"/>
          <cell r="I641"/>
        </row>
        <row r="642">
          <cell r="A642" t="str">
            <v>CF7123-20</v>
          </cell>
          <cell r="B642"/>
          <cell r="C642" t="str">
            <v>Барилгын засал-чимэглэлчин</v>
          </cell>
          <cell r="D642"/>
          <cell r="E642"/>
          <cell r="F642"/>
          <cell r="G642"/>
          <cell r="H642"/>
          <cell r="I642"/>
        </row>
        <row r="643">
          <cell r="A643" t="str">
            <v>IM7223-17</v>
          </cell>
          <cell r="B643"/>
          <cell r="C643" t="str">
            <v>Метал боловсруулах машины оператор /токарь-фрезер/</v>
          </cell>
          <cell r="D643"/>
          <cell r="E643"/>
          <cell r="F643"/>
          <cell r="G643"/>
          <cell r="H643"/>
          <cell r="I643"/>
        </row>
        <row r="644">
          <cell r="A644" t="str">
            <v>MT7233-45</v>
          </cell>
          <cell r="B644"/>
          <cell r="C644" t="str">
            <v>Хүнд машин механизмын засварчин</v>
          </cell>
          <cell r="D644"/>
          <cell r="E644"/>
          <cell r="F644"/>
          <cell r="G644"/>
          <cell r="H644"/>
          <cell r="I644"/>
        </row>
        <row r="645">
          <cell r="A645" t="str">
            <v>IM7411-11</v>
          </cell>
          <cell r="B645"/>
          <cell r="C645" t="str">
            <v xml:space="preserve">Цахилгаанчин </v>
          </cell>
          <cell r="D645"/>
          <cell r="E645"/>
          <cell r="F645"/>
          <cell r="G645"/>
          <cell r="H645"/>
          <cell r="I645"/>
        </row>
        <row r="646">
          <cell r="A646" t="str">
            <v>CF7411-12</v>
          </cell>
          <cell r="B646"/>
          <cell r="C646" t="str">
            <v>Барилгын цахилгаанчин</v>
          </cell>
          <cell r="D646"/>
          <cell r="E646"/>
          <cell r="F646"/>
          <cell r="G646"/>
          <cell r="H646"/>
          <cell r="I646"/>
        </row>
        <row r="647">
          <cell r="A647" t="str">
            <v>IO7421-16</v>
          </cell>
          <cell r="B647"/>
          <cell r="C647" t="str">
            <v>Цахим тоног төхөөрөмжийн үйлчилгээний ажилтан</v>
          </cell>
          <cell r="D647"/>
          <cell r="E647"/>
          <cell r="F647"/>
          <cell r="G647"/>
          <cell r="H647"/>
          <cell r="I647"/>
        </row>
        <row r="648">
          <cell r="A648" t="str">
            <v>MT8111-11</v>
          </cell>
          <cell r="B648"/>
          <cell r="C648" t="str">
            <v>Өрмийн машины оператор</v>
          </cell>
          <cell r="D648"/>
          <cell r="E648"/>
          <cell r="F648"/>
          <cell r="G648"/>
          <cell r="H648"/>
          <cell r="I648"/>
        </row>
        <row r="649">
          <cell r="A649" t="str">
            <v>TC8211-20</v>
          </cell>
          <cell r="B649"/>
          <cell r="C649" t="str">
            <v>Автомашины засварчин</v>
          </cell>
          <cell r="D649"/>
          <cell r="E649"/>
          <cell r="F649"/>
          <cell r="G649"/>
          <cell r="H649"/>
          <cell r="I649"/>
        </row>
        <row r="650">
          <cell r="A650" t="str">
            <v>CT8342-27</v>
          </cell>
          <cell r="B650"/>
          <cell r="C650" t="str">
            <v>Зам барилгын машин механизмын оператор</v>
          </cell>
          <cell r="D650"/>
          <cell r="E650"/>
          <cell r="F650"/>
          <cell r="G650"/>
          <cell r="H650"/>
          <cell r="I650"/>
        </row>
        <row r="651">
          <cell r="A651" t="str">
            <v>IM7212-14</v>
          </cell>
          <cell r="B651"/>
          <cell r="C651" t="str">
            <v>Гагнуурчин</v>
          </cell>
          <cell r="D651"/>
          <cell r="E651"/>
          <cell r="F651"/>
          <cell r="G651"/>
          <cell r="H651"/>
          <cell r="I651"/>
        </row>
        <row r="652">
          <cell r="A652" t="str">
            <v>IM7411-13</v>
          </cell>
          <cell r="B652"/>
          <cell r="C652" t="str">
            <v>Үйлдвэрийн цахилгаанчин</v>
          </cell>
          <cell r="D652"/>
          <cell r="E652"/>
          <cell r="F652"/>
          <cell r="G652"/>
          <cell r="H652"/>
          <cell r="I652"/>
        </row>
        <row r="653">
          <cell r="A653" t="str">
            <v>IE7533-28</v>
          </cell>
          <cell r="B653"/>
          <cell r="C653" t="str">
            <v>Оёмол бүтээгдэхүүний оёдолчин</v>
          </cell>
          <cell r="D653"/>
          <cell r="E653"/>
          <cell r="F653"/>
          <cell r="G653"/>
          <cell r="H653"/>
          <cell r="I653"/>
        </row>
        <row r="654">
          <cell r="A654" t="str">
            <v>MT8111-35</v>
          </cell>
          <cell r="B654"/>
          <cell r="C654" t="str">
            <v>Хүнд машин механизмын оператор</v>
          </cell>
          <cell r="D654"/>
          <cell r="E654"/>
          <cell r="F654"/>
          <cell r="G654"/>
          <cell r="H654"/>
          <cell r="I654"/>
        </row>
        <row r="656">
          <cell r="A656" t="str">
            <v>CF7411-12</v>
          </cell>
          <cell r="B656"/>
          <cell r="C656" t="str">
            <v>Барилгын цахилгаанчин</v>
          </cell>
          <cell r="D656"/>
          <cell r="E656"/>
          <cell r="F656"/>
          <cell r="G656"/>
          <cell r="H656"/>
          <cell r="I656"/>
        </row>
        <row r="657">
          <cell r="A657" t="str">
            <v>CF7123-20</v>
          </cell>
          <cell r="B657"/>
          <cell r="C657" t="str">
            <v>Барилгын засал-чимэглэлчин</v>
          </cell>
          <cell r="D657"/>
          <cell r="E657"/>
          <cell r="F657"/>
          <cell r="G657"/>
          <cell r="H657"/>
          <cell r="I657"/>
        </row>
        <row r="658">
          <cell r="A658" t="str">
            <v>CF7112-19</v>
          </cell>
          <cell r="B658"/>
          <cell r="C658" t="str">
            <v>Барилгын өрөг угсрагч</v>
          </cell>
          <cell r="D658"/>
          <cell r="E658"/>
          <cell r="F658"/>
          <cell r="G658"/>
          <cell r="H658"/>
          <cell r="I658"/>
        </row>
        <row r="659">
          <cell r="A659" t="str">
            <v>TC8211-20</v>
          </cell>
          <cell r="B659"/>
          <cell r="C659" t="str">
            <v>Автомашины засварчин</v>
          </cell>
          <cell r="D659"/>
          <cell r="E659"/>
          <cell r="F659"/>
          <cell r="G659"/>
          <cell r="H659"/>
          <cell r="I659"/>
        </row>
        <row r="660">
          <cell r="A660" t="str">
            <v>MT7233-45</v>
          </cell>
          <cell r="B660"/>
          <cell r="C660" t="str">
            <v>Хүнд машин механизмын засварчин</v>
          </cell>
          <cell r="D660"/>
          <cell r="E660"/>
          <cell r="F660"/>
          <cell r="G660"/>
          <cell r="H660"/>
          <cell r="I660"/>
        </row>
        <row r="661">
          <cell r="A661" t="str">
            <v>IF5120-11</v>
          </cell>
          <cell r="B661"/>
          <cell r="C661" t="str">
            <v>Тогооч</v>
          </cell>
          <cell r="D661"/>
          <cell r="E661"/>
          <cell r="F661"/>
          <cell r="G661"/>
          <cell r="H661"/>
          <cell r="I661"/>
        </row>
        <row r="662">
          <cell r="A662" t="str">
            <v>IE7533-28</v>
          </cell>
          <cell r="B662"/>
          <cell r="C662" t="str">
            <v>Оёмол бүтээгдэхүүний оёдолчин</v>
          </cell>
          <cell r="D662"/>
          <cell r="E662"/>
          <cell r="F662"/>
          <cell r="G662"/>
          <cell r="H662"/>
          <cell r="I662"/>
        </row>
        <row r="663">
          <cell r="A663" t="str">
            <v>IO4120-13</v>
          </cell>
          <cell r="B663"/>
          <cell r="C663" t="str">
            <v>Компьютерийн оператор</v>
          </cell>
          <cell r="D663"/>
          <cell r="E663"/>
          <cell r="F663"/>
          <cell r="G663"/>
          <cell r="H663"/>
          <cell r="I663"/>
        </row>
        <row r="664">
          <cell r="A664" t="str">
            <v>AD7321-11</v>
          </cell>
          <cell r="B664"/>
          <cell r="C664" t="str">
            <v>Хэвлэлийн график дизайнч</v>
          </cell>
          <cell r="D664"/>
          <cell r="E664"/>
          <cell r="F664"/>
          <cell r="G664"/>
          <cell r="H664"/>
          <cell r="I664"/>
        </row>
        <row r="665">
          <cell r="A665" t="str">
            <v>ID4120-11</v>
          </cell>
          <cell r="B665"/>
          <cell r="C665" t="str">
            <v>Нарийн бичгийн дарга-албан хэргийн ажилтан</v>
          </cell>
          <cell r="D665"/>
          <cell r="E665"/>
          <cell r="F665"/>
          <cell r="G665"/>
          <cell r="H665"/>
          <cell r="I665"/>
        </row>
        <row r="666">
          <cell r="A666" t="str">
            <v>CF7126-36</v>
          </cell>
          <cell r="B666"/>
          <cell r="C666" t="str">
            <v>Барилгын сантехникч</v>
          </cell>
          <cell r="D666"/>
          <cell r="E666"/>
          <cell r="F666"/>
          <cell r="G666"/>
          <cell r="H666"/>
          <cell r="I666"/>
        </row>
        <row r="667">
          <cell r="A667" t="str">
            <v>MT7233-17</v>
          </cell>
          <cell r="B667"/>
          <cell r="C667" t="str">
            <v>Уул уурхайн машин, тоног төхөөрөмжийн механик</v>
          </cell>
          <cell r="D667"/>
          <cell r="E667"/>
          <cell r="F667"/>
          <cell r="G667"/>
          <cell r="H667"/>
          <cell r="I667"/>
        </row>
        <row r="668">
          <cell r="A668" t="str">
            <v>AF6112-24</v>
          </cell>
          <cell r="B668"/>
          <cell r="C668" t="str">
            <v>Хүнсний ногооны фермер</v>
          </cell>
          <cell r="D668"/>
          <cell r="E668"/>
          <cell r="F668"/>
          <cell r="G668"/>
          <cell r="H668"/>
          <cell r="I668"/>
        </row>
        <row r="669">
          <cell r="A669" t="str">
            <v>AF6112-25</v>
          </cell>
          <cell r="B669"/>
          <cell r="C669" t="str">
            <v>Хүлэмжийн аж ахуйн фермер</v>
          </cell>
          <cell r="D669"/>
          <cell r="E669"/>
          <cell r="F669"/>
          <cell r="G669"/>
          <cell r="H669"/>
          <cell r="I669"/>
        </row>
        <row r="670">
          <cell r="A670" t="str">
            <v>BT5223-15</v>
          </cell>
          <cell r="B670"/>
          <cell r="C670" t="str">
            <v>Худалдааны газрын үндсэн ажилтан /худалдагч/</v>
          </cell>
          <cell r="D670"/>
          <cell r="E670"/>
          <cell r="F670"/>
          <cell r="G670"/>
          <cell r="H670"/>
          <cell r="I670"/>
        </row>
        <row r="671">
          <cell r="A671" t="str">
            <v>SO5141-11</v>
          </cell>
          <cell r="B671"/>
          <cell r="C671" t="str">
            <v>Үсчин</v>
          </cell>
          <cell r="D671"/>
          <cell r="E671"/>
          <cell r="F671"/>
          <cell r="G671"/>
          <cell r="H671"/>
          <cell r="I671"/>
        </row>
        <row r="672">
          <cell r="A672" t="str">
            <v>SO5142-11</v>
          </cell>
          <cell r="B672"/>
          <cell r="C672" t="str">
            <v>Гоо засалч</v>
          </cell>
          <cell r="D672"/>
          <cell r="E672"/>
          <cell r="F672"/>
          <cell r="G672"/>
          <cell r="H672"/>
          <cell r="I672"/>
        </row>
        <row r="673">
          <cell r="A673" t="str">
            <v>AM8111-35</v>
          </cell>
          <cell r="B673"/>
          <cell r="C673" t="str">
            <v>Арьсаар гар урлалын зүйл урлаач</v>
          </cell>
          <cell r="D673"/>
          <cell r="E673"/>
          <cell r="F673"/>
          <cell r="G673"/>
          <cell r="H673"/>
          <cell r="I673"/>
        </row>
        <row r="674">
          <cell r="A674" t="str">
            <v>IE8152-36</v>
          </cell>
          <cell r="B674"/>
          <cell r="C674" t="str">
            <v xml:space="preserve">Ноос, ноолуур боловсруулалтын технологийн ажилтан </v>
          </cell>
          <cell r="D674"/>
          <cell r="E674"/>
          <cell r="F674"/>
          <cell r="G674"/>
          <cell r="H674"/>
          <cell r="I674"/>
        </row>
        <row r="675">
          <cell r="A675" t="str">
            <v>IF7512-34</v>
          </cell>
          <cell r="B675"/>
          <cell r="C675" t="str">
            <v>Талх, нарийн боов үйлдвэрлэлийн технологийн ажилтан</v>
          </cell>
          <cell r="D675"/>
          <cell r="E675"/>
          <cell r="F675"/>
          <cell r="G675"/>
          <cell r="H675"/>
          <cell r="I675"/>
        </row>
        <row r="676">
          <cell r="A676" t="str">
            <v>IO7421-16</v>
          </cell>
          <cell r="B676"/>
          <cell r="C676" t="str">
            <v>Цахим тоног төхөөрөмжийн үйлчилгээний ажилтан</v>
          </cell>
          <cell r="D676"/>
          <cell r="E676"/>
          <cell r="F676"/>
          <cell r="G676"/>
          <cell r="H676"/>
          <cell r="I676"/>
        </row>
        <row r="677">
          <cell r="A677" t="str">
            <v>NT5111-19</v>
          </cell>
          <cell r="B677"/>
          <cell r="C677" t="str">
            <v>Зочид буудал, жуулчны баазын үйлчилгээний ажилтан</v>
          </cell>
          <cell r="D677"/>
          <cell r="E677"/>
          <cell r="F677"/>
          <cell r="G677"/>
          <cell r="H677"/>
          <cell r="I677"/>
        </row>
        <row r="678">
          <cell r="A678" t="str">
            <v>MT8111-35</v>
          </cell>
          <cell r="B678"/>
          <cell r="C678" t="str">
            <v>Хүнд машин механизмын оператор</v>
          </cell>
          <cell r="D678"/>
          <cell r="E678"/>
          <cell r="F678"/>
          <cell r="G678"/>
          <cell r="H678"/>
          <cell r="I678"/>
        </row>
        <row r="679">
          <cell r="A679" t="str">
            <v>IT3511-13</v>
          </cell>
          <cell r="B679"/>
          <cell r="C679" t="str">
            <v>Мэдээллийн технологич</v>
          </cell>
          <cell r="D679"/>
          <cell r="E679"/>
          <cell r="F679"/>
          <cell r="G679"/>
          <cell r="H679"/>
          <cell r="I679"/>
        </row>
        <row r="680">
          <cell r="A680" t="str">
            <v>CF3112-11</v>
          </cell>
          <cell r="B680"/>
          <cell r="C680" t="str">
            <v>Иргэний барилгын техникч</v>
          </cell>
          <cell r="D680"/>
          <cell r="E680"/>
          <cell r="F680"/>
          <cell r="G680"/>
          <cell r="H680"/>
          <cell r="I680"/>
        </row>
        <row r="681">
          <cell r="A681" t="str">
            <v>IF3434-14</v>
          </cell>
          <cell r="B681"/>
          <cell r="C681" t="str">
            <v>Хоол үйлдвэрлэл, үйлчилгээний техник- технологич</v>
          </cell>
          <cell r="D681"/>
          <cell r="E681"/>
          <cell r="F681"/>
          <cell r="G681"/>
          <cell r="H681"/>
          <cell r="I681"/>
        </row>
        <row r="683">
          <cell r="A683" t="str">
            <v>CF7123-20</v>
          </cell>
          <cell r="B683"/>
          <cell r="C683" t="str">
            <v>Барилгын засал-чимэглэлчин</v>
          </cell>
          <cell r="D683"/>
          <cell r="E683"/>
          <cell r="F683"/>
          <cell r="G683"/>
          <cell r="H683"/>
          <cell r="I683"/>
        </row>
        <row r="684">
          <cell r="A684" t="str">
            <v>IM7212-14</v>
          </cell>
          <cell r="B684"/>
          <cell r="C684" t="str">
            <v>Гагнуурчин</v>
          </cell>
          <cell r="D684"/>
          <cell r="E684"/>
          <cell r="F684"/>
          <cell r="G684"/>
          <cell r="H684"/>
          <cell r="I684"/>
        </row>
        <row r="685">
          <cell r="A685" t="str">
            <v>CF7115-22</v>
          </cell>
          <cell r="B685"/>
          <cell r="C685" t="str">
            <v>Барилгын мужаан</v>
          </cell>
          <cell r="D685"/>
          <cell r="E685"/>
          <cell r="F685"/>
          <cell r="G685"/>
          <cell r="H685"/>
          <cell r="I685"/>
        </row>
        <row r="686">
          <cell r="A686" t="str">
            <v>IF5120-11</v>
          </cell>
          <cell r="B686"/>
          <cell r="C686" t="str">
            <v>Тогооч</v>
          </cell>
          <cell r="D686"/>
          <cell r="E686"/>
          <cell r="F686"/>
          <cell r="G686"/>
          <cell r="H686"/>
          <cell r="I686"/>
        </row>
        <row r="687">
          <cell r="A687" t="str">
            <v>TC8211-20</v>
          </cell>
          <cell r="B687"/>
          <cell r="C687" t="str">
            <v>Автомашины засварчин</v>
          </cell>
          <cell r="D687"/>
          <cell r="E687"/>
          <cell r="F687"/>
          <cell r="G687"/>
          <cell r="H687"/>
          <cell r="I687"/>
        </row>
        <row r="688">
          <cell r="A688" t="str">
            <v>AD7321-11</v>
          </cell>
          <cell r="B688"/>
          <cell r="C688" t="str">
            <v>Хэвлэлийн график дизайнч</v>
          </cell>
          <cell r="D688"/>
          <cell r="E688"/>
          <cell r="F688"/>
          <cell r="G688"/>
          <cell r="H688"/>
          <cell r="I688"/>
        </row>
        <row r="689">
          <cell r="A689" t="str">
            <v>SO5141-11</v>
          </cell>
          <cell r="B689"/>
          <cell r="C689" t="str">
            <v>Үсчин</v>
          </cell>
          <cell r="D689"/>
          <cell r="E689"/>
          <cell r="F689"/>
          <cell r="G689"/>
          <cell r="H689"/>
          <cell r="I689"/>
        </row>
        <row r="690">
          <cell r="A690" t="str">
            <v>MT7233-45</v>
          </cell>
          <cell r="B690"/>
          <cell r="C690" t="str">
            <v>Хүнд машин механизмын засварчин</v>
          </cell>
          <cell r="D690"/>
          <cell r="E690"/>
          <cell r="F690"/>
          <cell r="G690"/>
          <cell r="H690"/>
          <cell r="I690"/>
        </row>
        <row r="691">
          <cell r="A691" t="str">
            <v>IE7533-28</v>
          </cell>
          <cell r="B691"/>
          <cell r="C691" t="str">
            <v>Оёмол бүтээгдэхүүний оёдолчин</v>
          </cell>
          <cell r="D691"/>
          <cell r="E691"/>
          <cell r="F691"/>
          <cell r="G691"/>
          <cell r="H691"/>
          <cell r="I691"/>
        </row>
        <row r="692">
          <cell r="A692" t="str">
            <v>CF7411-12</v>
          </cell>
          <cell r="B692"/>
          <cell r="C692" t="str">
            <v>Барилгын цахилгаанчин</v>
          </cell>
          <cell r="D692"/>
          <cell r="E692"/>
          <cell r="F692"/>
          <cell r="G692"/>
          <cell r="H692"/>
          <cell r="I692"/>
        </row>
        <row r="693">
          <cell r="A693" t="str">
            <v>CF7126-36</v>
          </cell>
          <cell r="B693"/>
          <cell r="C693" t="str">
            <v>Барилгын сантехникч</v>
          </cell>
          <cell r="D693"/>
          <cell r="E693"/>
          <cell r="F693"/>
          <cell r="G693"/>
          <cell r="H693"/>
          <cell r="I693"/>
        </row>
        <row r="694">
          <cell r="A694" t="str">
            <v>IM7233-18</v>
          </cell>
          <cell r="B694"/>
          <cell r="C694" t="str">
            <v>Үйлдвэрийн машин, тоног төхөөрөмжийн механик</v>
          </cell>
          <cell r="D694"/>
          <cell r="E694"/>
          <cell r="F694"/>
          <cell r="G694"/>
          <cell r="H694"/>
          <cell r="I694"/>
        </row>
        <row r="695">
          <cell r="A695" t="str">
            <v>CF7114-20</v>
          </cell>
          <cell r="B695"/>
          <cell r="C695" t="str">
            <v>Бетон арматурчин</v>
          </cell>
          <cell r="D695"/>
          <cell r="E695"/>
          <cell r="F695"/>
          <cell r="G695"/>
          <cell r="H695"/>
          <cell r="I695"/>
        </row>
        <row r="696">
          <cell r="A696" t="str">
            <v>MT8111-35</v>
          </cell>
          <cell r="B696"/>
          <cell r="C696" t="str">
            <v>Хүнд машин механизмын оператор</v>
          </cell>
          <cell r="D696"/>
          <cell r="E696"/>
          <cell r="F696"/>
          <cell r="G696"/>
          <cell r="H696"/>
          <cell r="I696"/>
        </row>
        <row r="697">
          <cell r="A697" t="str">
            <v>MT8111-11</v>
          </cell>
          <cell r="B697"/>
          <cell r="C697" t="str">
            <v>Өрмийн машины оператор</v>
          </cell>
          <cell r="D697"/>
          <cell r="E697"/>
          <cell r="F697"/>
          <cell r="G697"/>
          <cell r="H697"/>
          <cell r="I697"/>
        </row>
        <row r="698">
          <cell r="A698" t="str">
            <v>IM3113-17</v>
          </cell>
          <cell r="B698"/>
          <cell r="C698" t="str">
            <v>Цахилгааны техникч</v>
          </cell>
          <cell r="D698"/>
          <cell r="E698"/>
          <cell r="F698"/>
          <cell r="G698"/>
          <cell r="H698"/>
          <cell r="I698"/>
        </row>
        <row r="699">
          <cell r="A699" t="str">
            <v>IM3119-11</v>
          </cell>
          <cell r="B699"/>
          <cell r="C699" t="str">
            <v>Аюулгүй ажиллагааны техникч</v>
          </cell>
          <cell r="D699"/>
          <cell r="E699"/>
          <cell r="F699"/>
          <cell r="G699"/>
          <cell r="H699"/>
          <cell r="I699"/>
        </row>
        <row r="700">
          <cell r="A700" t="str">
            <v>IM3112-16</v>
          </cell>
          <cell r="B700"/>
          <cell r="C700" t="str">
            <v>Барилгын угсралтын техникч</v>
          </cell>
          <cell r="D700"/>
          <cell r="E700"/>
          <cell r="F700"/>
          <cell r="G700"/>
          <cell r="H700"/>
          <cell r="I700"/>
        </row>
        <row r="702">
          <cell r="A702" t="str">
            <v>AF6112-25</v>
          </cell>
          <cell r="B702"/>
          <cell r="C702" t="str">
            <v>Хүлэмжийн аж ахуйн фермер</v>
          </cell>
          <cell r="D702"/>
          <cell r="E702"/>
          <cell r="F702"/>
          <cell r="G702"/>
          <cell r="H702"/>
          <cell r="I702"/>
        </row>
        <row r="703">
          <cell r="A703" t="str">
            <v>IM7212-14</v>
          </cell>
          <cell r="B703"/>
          <cell r="C703" t="str">
            <v>Гагнуурчин</v>
          </cell>
          <cell r="D703"/>
          <cell r="E703"/>
          <cell r="F703"/>
          <cell r="G703"/>
          <cell r="H703"/>
          <cell r="I703"/>
        </row>
        <row r="704">
          <cell r="A704" t="str">
            <v>IE7533-28</v>
          </cell>
          <cell r="B704"/>
          <cell r="C704" t="str">
            <v>Оёмол бүтээгдэхүүний оёдолчин</v>
          </cell>
          <cell r="D704"/>
          <cell r="E704"/>
          <cell r="F704"/>
          <cell r="G704"/>
          <cell r="H704"/>
          <cell r="I704"/>
        </row>
        <row r="705">
          <cell r="A705" t="str">
            <v>AF6330-11</v>
          </cell>
          <cell r="B705"/>
          <cell r="C705" t="str">
            <v>Фермерийн аж ахуй эрхлэгч /ГТ-МАА/</v>
          </cell>
          <cell r="D705"/>
          <cell r="E705"/>
          <cell r="F705"/>
          <cell r="G705"/>
          <cell r="H705"/>
          <cell r="I705"/>
        </row>
        <row r="706">
          <cell r="A706" t="str">
            <v>IF5120-11</v>
          </cell>
          <cell r="B706"/>
          <cell r="C706" t="str">
            <v>Тогооч</v>
          </cell>
          <cell r="D706"/>
          <cell r="E706"/>
          <cell r="F706"/>
          <cell r="G706"/>
          <cell r="H706"/>
          <cell r="I706"/>
        </row>
        <row r="707">
          <cell r="A707" t="str">
            <v>TC8211-20</v>
          </cell>
          <cell r="B707"/>
          <cell r="C707" t="str">
            <v>Автомашины засварчин</v>
          </cell>
          <cell r="D707"/>
          <cell r="E707"/>
          <cell r="F707"/>
          <cell r="G707"/>
          <cell r="H707"/>
          <cell r="I707"/>
        </row>
        <row r="708">
          <cell r="A708" t="str">
            <v>NF6210-21</v>
          </cell>
          <cell r="B708"/>
          <cell r="C708" t="str">
            <v>Ойжуулагч</v>
          </cell>
          <cell r="D708"/>
          <cell r="E708"/>
          <cell r="F708"/>
          <cell r="G708"/>
          <cell r="H708"/>
          <cell r="I708"/>
        </row>
        <row r="709">
          <cell r="A709" t="str">
            <v>SO5142-11</v>
          </cell>
          <cell r="B709"/>
          <cell r="C709" t="str">
            <v>Гоо засалч</v>
          </cell>
          <cell r="D709"/>
          <cell r="E709"/>
          <cell r="F709"/>
          <cell r="G709"/>
          <cell r="H709"/>
          <cell r="I709"/>
        </row>
        <row r="710">
          <cell r="A710" t="str">
            <v>TR4323-27</v>
          </cell>
          <cell r="B710"/>
          <cell r="C710" t="str">
            <v>Вагон үзэгч, засварчин</v>
          </cell>
          <cell r="D710"/>
          <cell r="E710"/>
          <cell r="F710"/>
          <cell r="G710"/>
          <cell r="H710"/>
          <cell r="I710"/>
        </row>
        <row r="711">
          <cell r="A711" t="str">
            <v>AH6320-12</v>
          </cell>
          <cell r="B711"/>
          <cell r="C711" t="str">
            <v>Фермерийн аж ахуй эрхлэгч /МАА-ГТ/</v>
          </cell>
          <cell r="D711"/>
          <cell r="E711"/>
          <cell r="F711"/>
          <cell r="G711"/>
          <cell r="H711"/>
          <cell r="I711"/>
        </row>
        <row r="712">
          <cell r="A712" t="str">
            <v>IF3434-14</v>
          </cell>
          <cell r="B712"/>
          <cell r="C712" t="str">
            <v>Хоол үйлдвэрлэл, үйлчилгээний техник- технологич</v>
          </cell>
          <cell r="D712"/>
          <cell r="E712"/>
          <cell r="F712"/>
          <cell r="G712"/>
          <cell r="H712"/>
          <cell r="I712"/>
        </row>
        <row r="713">
          <cell r="A713" t="str">
            <v>AF3142-13</v>
          </cell>
          <cell r="B713"/>
          <cell r="C713" t="str">
            <v>Агротехникч</v>
          </cell>
          <cell r="D713"/>
          <cell r="E713"/>
          <cell r="F713"/>
          <cell r="G713"/>
          <cell r="H713"/>
          <cell r="I713"/>
        </row>
        <row r="714">
          <cell r="A714" t="str">
            <v>AD3432-11</v>
          </cell>
          <cell r="B714"/>
          <cell r="C714" t="str">
            <v>Хувцасны загвар зохион бүтээгч</v>
          </cell>
          <cell r="D714"/>
          <cell r="E714"/>
          <cell r="F714"/>
          <cell r="G714"/>
          <cell r="H714"/>
          <cell r="I714"/>
        </row>
        <row r="715">
          <cell r="A715" t="str">
            <v>AT3115-29</v>
          </cell>
          <cell r="B715"/>
          <cell r="C715" t="str">
            <v>Хөдөө аж ахуйн машин, тоног төхөөрөмжийн техникч</v>
          </cell>
          <cell r="D715"/>
          <cell r="E715"/>
          <cell r="F715"/>
          <cell r="G715"/>
          <cell r="H715"/>
          <cell r="I715"/>
        </row>
        <row r="717">
          <cell r="A717" t="str">
            <v>IF5120-11</v>
          </cell>
          <cell r="B717"/>
          <cell r="C717" t="str">
            <v>Тогооч</v>
          </cell>
          <cell r="D717"/>
          <cell r="E717"/>
          <cell r="F717"/>
          <cell r="G717"/>
          <cell r="H717"/>
          <cell r="I717"/>
        </row>
        <row r="718">
          <cell r="A718" t="str">
            <v>CF7123-20</v>
          </cell>
          <cell r="B718"/>
          <cell r="C718" t="str">
            <v>Барилгын засал-чимэглэлчин</v>
          </cell>
          <cell r="D718"/>
          <cell r="E718"/>
          <cell r="F718"/>
          <cell r="G718"/>
          <cell r="H718"/>
          <cell r="I718"/>
        </row>
        <row r="719">
          <cell r="A719" t="str">
            <v>IM7212-14</v>
          </cell>
          <cell r="B719"/>
          <cell r="C719" t="str">
            <v>Гагнуурчин</v>
          </cell>
          <cell r="D719"/>
          <cell r="E719"/>
          <cell r="F719"/>
          <cell r="G719"/>
          <cell r="H719"/>
          <cell r="I719"/>
        </row>
        <row r="720">
          <cell r="A720" t="str">
            <v>CF7126-36</v>
          </cell>
          <cell r="B720"/>
          <cell r="C720" t="str">
            <v>Барилгын сантехникч</v>
          </cell>
          <cell r="D720"/>
          <cell r="E720"/>
          <cell r="F720"/>
          <cell r="G720"/>
          <cell r="H720"/>
          <cell r="I720"/>
        </row>
        <row r="721">
          <cell r="A721" t="str">
            <v>SO5141-11</v>
          </cell>
          <cell r="B721"/>
          <cell r="C721" t="str">
            <v>Үсчин</v>
          </cell>
          <cell r="D721"/>
          <cell r="E721"/>
          <cell r="F721"/>
          <cell r="G721"/>
          <cell r="H721"/>
          <cell r="I721"/>
        </row>
        <row r="722">
          <cell r="A722" t="str">
            <v>ID4120-11</v>
          </cell>
          <cell r="B722"/>
          <cell r="C722" t="str">
            <v>Нарийн бичгийн дарга-албан хэргийн ажилтан</v>
          </cell>
          <cell r="D722"/>
          <cell r="E722"/>
          <cell r="F722"/>
          <cell r="G722"/>
          <cell r="H722"/>
          <cell r="I722"/>
        </row>
        <row r="723">
          <cell r="A723" t="str">
            <v>AH6121-24</v>
          </cell>
          <cell r="B723"/>
          <cell r="C723" t="str">
            <v>Малчин</v>
          </cell>
          <cell r="D723"/>
          <cell r="E723"/>
          <cell r="F723"/>
          <cell r="G723"/>
          <cell r="H723"/>
          <cell r="I723"/>
        </row>
        <row r="724">
          <cell r="A724" t="str">
            <v>CF7411-12</v>
          </cell>
          <cell r="B724"/>
          <cell r="C724" t="str">
            <v>Барилгын цахилгаанчин</v>
          </cell>
          <cell r="D724"/>
          <cell r="E724"/>
          <cell r="F724"/>
          <cell r="G724"/>
          <cell r="H724"/>
          <cell r="I724"/>
        </row>
        <row r="725">
          <cell r="A725" t="str">
            <v>IO7421-16</v>
          </cell>
          <cell r="B725"/>
          <cell r="C725" t="str">
            <v>Цахим тоног төхөөрөмжийн үйлчилгээний ажилтан</v>
          </cell>
          <cell r="D725"/>
          <cell r="E725"/>
          <cell r="F725"/>
          <cell r="G725"/>
          <cell r="H725"/>
          <cell r="I725"/>
        </row>
        <row r="726">
          <cell r="A726" t="str">
            <v>CF7114-20</v>
          </cell>
          <cell r="B726"/>
          <cell r="C726" t="str">
            <v>Бетон арматурчин</v>
          </cell>
          <cell r="D726"/>
          <cell r="E726"/>
          <cell r="F726"/>
          <cell r="G726"/>
          <cell r="H726"/>
          <cell r="I726"/>
        </row>
        <row r="727">
          <cell r="A727" t="str">
            <v>AF6112-25</v>
          </cell>
          <cell r="B727"/>
          <cell r="C727" t="str">
            <v>Хүлэмжийн аж ахуйн фермер</v>
          </cell>
          <cell r="D727"/>
          <cell r="E727"/>
          <cell r="F727"/>
          <cell r="G727"/>
          <cell r="H727"/>
          <cell r="I727"/>
        </row>
        <row r="729">
          <cell r="A729" t="str">
            <v>TC8211-20</v>
          </cell>
          <cell r="B729"/>
          <cell r="C729" t="str">
            <v>Автомашины засварчин</v>
          </cell>
          <cell r="D729"/>
          <cell r="E729"/>
          <cell r="F729"/>
          <cell r="G729"/>
          <cell r="H729"/>
          <cell r="I729"/>
        </row>
        <row r="730">
          <cell r="A730" t="str">
            <v>IM7212-14</v>
          </cell>
          <cell r="B730"/>
          <cell r="C730" t="str">
            <v>Гагнуурчин</v>
          </cell>
          <cell r="D730"/>
          <cell r="E730"/>
          <cell r="F730"/>
          <cell r="G730"/>
          <cell r="H730"/>
          <cell r="I730"/>
        </row>
        <row r="731">
          <cell r="A731" t="str">
            <v>AT7231-20</v>
          </cell>
          <cell r="B731"/>
          <cell r="C731" t="str">
            <v>ХАА-н машин механизмын ашиглалт, засварчин</v>
          </cell>
          <cell r="D731"/>
          <cell r="E731"/>
          <cell r="F731"/>
          <cell r="G731"/>
          <cell r="H731"/>
          <cell r="I731"/>
        </row>
        <row r="732">
          <cell r="A732" t="str">
            <v>CF7126-36</v>
          </cell>
          <cell r="B732"/>
          <cell r="C732" t="str">
            <v>Барилгын сантехникч</v>
          </cell>
          <cell r="D732"/>
          <cell r="E732"/>
          <cell r="F732"/>
          <cell r="G732"/>
          <cell r="H732"/>
          <cell r="I732"/>
        </row>
        <row r="733">
          <cell r="A733" t="str">
            <v>CF7411-12</v>
          </cell>
          <cell r="B733"/>
          <cell r="C733" t="str">
            <v>Барилгын цахилгаанчин</v>
          </cell>
          <cell r="D733"/>
          <cell r="E733"/>
          <cell r="F733"/>
          <cell r="G733"/>
          <cell r="H733"/>
          <cell r="I733"/>
        </row>
        <row r="734">
          <cell r="A734" t="str">
            <v>CF7123-20</v>
          </cell>
          <cell r="B734"/>
          <cell r="C734" t="str">
            <v>Барилгын засал-чимэглэлчин</v>
          </cell>
          <cell r="D734"/>
          <cell r="E734"/>
          <cell r="F734"/>
          <cell r="G734"/>
          <cell r="H734"/>
          <cell r="I734"/>
        </row>
        <row r="735">
          <cell r="A735" t="str">
            <v>IF5120-11</v>
          </cell>
          <cell r="B735"/>
          <cell r="C735" t="str">
            <v>Тогооч</v>
          </cell>
          <cell r="D735"/>
          <cell r="E735"/>
          <cell r="F735"/>
          <cell r="G735"/>
          <cell r="H735"/>
          <cell r="I735"/>
        </row>
        <row r="736">
          <cell r="A736" t="str">
            <v>IO4120-13</v>
          </cell>
          <cell r="B736"/>
          <cell r="C736" t="str">
            <v>Компьютерийн оператор</v>
          </cell>
          <cell r="D736"/>
          <cell r="E736"/>
          <cell r="F736"/>
          <cell r="G736"/>
          <cell r="H736"/>
          <cell r="I736"/>
        </row>
        <row r="737">
          <cell r="A737" t="str">
            <v>IE8152-36</v>
          </cell>
          <cell r="B737"/>
          <cell r="C737" t="str">
            <v xml:space="preserve">Ноос, ноолуур боловсруулалтын технологийн ажилтан </v>
          </cell>
          <cell r="D737"/>
          <cell r="E737"/>
          <cell r="F737"/>
          <cell r="G737"/>
          <cell r="H737"/>
          <cell r="I737"/>
        </row>
        <row r="738">
          <cell r="A738" t="str">
            <v>MT8111-35</v>
          </cell>
          <cell r="B738"/>
          <cell r="C738" t="str">
            <v>Хүнд машин механизмын оператор</v>
          </cell>
          <cell r="D738"/>
          <cell r="E738"/>
          <cell r="F738"/>
          <cell r="G738"/>
          <cell r="H738"/>
          <cell r="I738"/>
        </row>
        <row r="739">
          <cell r="A739" t="str">
            <v>AF6112-25</v>
          </cell>
          <cell r="B739"/>
          <cell r="C739" t="str">
            <v>Хүлэмжийн аж ахуйн фермер</v>
          </cell>
          <cell r="D739"/>
          <cell r="E739"/>
          <cell r="F739"/>
          <cell r="G739"/>
          <cell r="H739"/>
          <cell r="I739"/>
        </row>
        <row r="740">
          <cell r="A740" t="str">
            <v>AF6112-24</v>
          </cell>
          <cell r="B740"/>
          <cell r="C740" t="str">
            <v>Хүнсний ногооны фермер</v>
          </cell>
          <cell r="D740"/>
          <cell r="E740"/>
          <cell r="F740"/>
          <cell r="G740"/>
          <cell r="H740"/>
          <cell r="I740"/>
        </row>
        <row r="741">
          <cell r="A741" t="str">
            <v>TC3115-13</v>
          </cell>
          <cell r="B741"/>
          <cell r="C741" t="str">
            <v>Автомашины механик</v>
          </cell>
          <cell r="D741"/>
          <cell r="E741"/>
          <cell r="F741"/>
          <cell r="G741"/>
          <cell r="H741"/>
          <cell r="I741"/>
        </row>
        <row r="742">
          <cell r="A742" t="str">
            <v>AT3115-29</v>
          </cell>
          <cell r="B742"/>
          <cell r="C742" t="str">
            <v>Хөдөө аж ахуйн машин, тоног төхөөрөмжийн техникч</v>
          </cell>
          <cell r="D742"/>
          <cell r="E742"/>
          <cell r="F742"/>
          <cell r="G742"/>
          <cell r="H742"/>
          <cell r="I742"/>
        </row>
        <row r="744">
          <cell r="A744" t="str">
            <v>CF3112-11</v>
          </cell>
          <cell r="B744"/>
          <cell r="C744" t="str">
            <v>Иргэний барилгын техникч</v>
          </cell>
          <cell r="D744"/>
          <cell r="E744"/>
          <cell r="F744"/>
          <cell r="G744"/>
          <cell r="H744"/>
          <cell r="I744"/>
        </row>
        <row r="745">
          <cell r="A745" t="str">
            <v>IM3119-11</v>
          </cell>
          <cell r="B745"/>
          <cell r="C745" t="str">
            <v>Аюулгүй ажиллагааны техникч</v>
          </cell>
          <cell r="D745"/>
          <cell r="E745"/>
          <cell r="F745"/>
          <cell r="G745"/>
          <cell r="H745"/>
          <cell r="I745"/>
        </row>
        <row r="746">
          <cell r="A746" t="str">
            <v>IF3434-14</v>
          </cell>
          <cell r="B746"/>
          <cell r="C746" t="str">
            <v>Хоол үйлдвэрлэл, үйлчилгээний техник- технологич</v>
          </cell>
          <cell r="D746"/>
          <cell r="E746"/>
          <cell r="F746"/>
          <cell r="G746"/>
          <cell r="H746"/>
          <cell r="I746"/>
        </row>
        <row r="747">
          <cell r="A747" t="str">
            <v>IE3139-14</v>
          </cell>
          <cell r="B747"/>
          <cell r="C747" t="str">
            <v>Оёдолын техник-технологич</v>
          </cell>
          <cell r="D747"/>
          <cell r="E747"/>
          <cell r="F747"/>
          <cell r="G747"/>
          <cell r="H747"/>
          <cell r="I747"/>
        </row>
        <row r="748">
          <cell r="A748" t="str">
            <v>AF3142-13</v>
          </cell>
          <cell r="B748"/>
          <cell r="C748" t="str">
            <v>Агротехникч</v>
          </cell>
          <cell r="D748"/>
          <cell r="E748"/>
          <cell r="F748"/>
          <cell r="G748"/>
          <cell r="H748"/>
          <cell r="I748"/>
        </row>
        <row r="749">
          <cell r="A749" t="str">
            <v>CF3115-41</v>
          </cell>
          <cell r="B749"/>
          <cell r="C749" t="str">
            <v>Сантехникийн техникч</v>
          </cell>
          <cell r="D749"/>
          <cell r="E749"/>
          <cell r="F749"/>
          <cell r="G749"/>
          <cell r="H749"/>
          <cell r="I749"/>
        </row>
        <row r="750">
          <cell r="A750" t="str">
            <v>IF3142-19</v>
          </cell>
          <cell r="B750"/>
          <cell r="C750" t="str">
            <v>Ургамлын гаралтай хүнсний бүтээгдэхүүн үйлдвэрлэлийн техник-технологич</v>
          </cell>
          <cell r="D750"/>
          <cell r="E750"/>
          <cell r="F750"/>
          <cell r="G750"/>
          <cell r="H750"/>
          <cell r="I750"/>
        </row>
        <row r="751">
          <cell r="A751" t="str">
            <v>TC3115-13</v>
          </cell>
          <cell r="B751"/>
          <cell r="C751" t="str">
            <v>Автомашины механик</v>
          </cell>
          <cell r="D751"/>
          <cell r="E751"/>
          <cell r="F751"/>
          <cell r="G751"/>
          <cell r="H751"/>
          <cell r="I751"/>
        </row>
        <row r="752">
          <cell r="A752" t="str">
            <v>IM3119-14</v>
          </cell>
          <cell r="B752"/>
          <cell r="C752" t="str">
            <v xml:space="preserve">Үйлдвэрлэлийн техникч </v>
          </cell>
          <cell r="D752"/>
          <cell r="E752"/>
          <cell r="F752"/>
          <cell r="G752"/>
          <cell r="H752"/>
          <cell r="I752"/>
        </row>
        <row r="753">
          <cell r="A753" t="str">
            <v>CF7123-20</v>
          </cell>
          <cell r="B753"/>
          <cell r="C753" t="str">
            <v>Барилгын засал-чимэглэлчин</v>
          </cell>
          <cell r="D753"/>
          <cell r="E753"/>
          <cell r="F753"/>
          <cell r="G753"/>
          <cell r="H753"/>
          <cell r="I753"/>
        </row>
        <row r="754">
          <cell r="A754" t="str">
            <v>CF7115-24</v>
          </cell>
          <cell r="B754"/>
          <cell r="C754" t="str">
            <v>Модон эдлэлийн мужаан</v>
          </cell>
          <cell r="D754"/>
          <cell r="E754"/>
          <cell r="F754"/>
          <cell r="G754"/>
          <cell r="H754"/>
          <cell r="I754"/>
        </row>
        <row r="755">
          <cell r="A755" t="str">
            <v>IF7512-34</v>
          </cell>
          <cell r="B755"/>
          <cell r="C755" t="str">
            <v>Талх, нарийн боов үйлдвэрлэлийн технологийн ажилтан</v>
          </cell>
          <cell r="D755"/>
          <cell r="E755"/>
          <cell r="F755"/>
          <cell r="G755"/>
          <cell r="H755"/>
          <cell r="I755"/>
        </row>
        <row r="756">
          <cell r="A756" t="str">
            <v>IE7533-28</v>
          </cell>
          <cell r="B756"/>
          <cell r="C756" t="str">
            <v>Оёмол бүтээгдэхүүний оёдолчин</v>
          </cell>
          <cell r="D756"/>
          <cell r="E756"/>
          <cell r="F756"/>
          <cell r="G756"/>
          <cell r="H756"/>
          <cell r="I756"/>
        </row>
        <row r="757">
          <cell r="A757" t="str">
            <v>AM7317-11</v>
          </cell>
          <cell r="B757"/>
          <cell r="C757" t="str">
            <v>Бэлэг дурсгалын зүйл урлаач</v>
          </cell>
          <cell r="D757"/>
          <cell r="E757"/>
          <cell r="F757"/>
          <cell r="G757"/>
          <cell r="H757"/>
          <cell r="I757"/>
        </row>
        <row r="758">
          <cell r="A758" t="str">
            <v>SO7536-21</v>
          </cell>
          <cell r="B758"/>
          <cell r="C758" t="str">
            <v>Захиалгын гуталчин</v>
          </cell>
          <cell r="D758"/>
          <cell r="E758"/>
          <cell r="F758"/>
          <cell r="G758"/>
          <cell r="H758"/>
          <cell r="I758"/>
        </row>
        <row r="759">
          <cell r="A759" t="str">
            <v>CF7126-36</v>
          </cell>
          <cell r="B759"/>
          <cell r="C759" t="str">
            <v>Барилгын сантехникч</v>
          </cell>
          <cell r="D759"/>
          <cell r="E759"/>
          <cell r="F759"/>
          <cell r="G759"/>
          <cell r="H759"/>
          <cell r="I759"/>
        </row>
        <row r="760">
          <cell r="A760" t="str">
            <v>CF7112-19</v>
          </cell>
          <cell r="B760"/>
          <cell r="C760" t="str">
            <v>Барилгын өрөг угсрагч</v>
          </cell>
          <cell r="D760"/>
          <cell r="E760"/>
          <cell r="F760"/>
          <cell r="G760"/>
          <cell r="H760"/>
          <cell r="I760"/>
        </row>
        <row r="761">
          <cell r="A761" t="str">
            <v>CF7114-20</v>
          </cell>
          <cell r="B761"/>
          <cell r="C761" t="str">
            <v>Бетон арматурчин</v>
          </cell>
          <cell r="D761"/>
          <cell r="E761"/>
          <cell r="F761"/>
          <cell r="G761"/>
          <cell r="H761"/>
          <cell r="I761"/>
        </row>
        <row r="762">
          <cell r="A762" t="str">
            <v>AD7321-11</v>
          </cell>
          <cell r="B762"/>
          <cell r="C762" t="str">
            <v>Хэвлэлийн график дизайнч</v>
          </cell>
          <cell r="D762"/>
          <cell r="E762"/>
          <cell r="F762"/>
          <cell r="G762"/>
          <cell r="H762"/>
          <cell r="I762"/>
        </row>
        <row r="763">
          <cell r="A763" t="str">
            <v>AT7231-18</v>
          </cell>
          <cell r="B763"/>
          <cell r="C763" t="str">
            <v>Тракторын механик</v>
          </cell>
          <cell r="D763"/>
          <cell r="E763"/>
          <cell r="F763"/>
          <cell r="G763"/>
          <cell r="H763"/>
          <cell r="I763"/>
        </row>
        <row r="764">
          <cell r="A764" t="str">
            <v>TC8211-20</v>
          </cell>
          <cell r="B764"/>
          <cell r="C764" t="str">
            <v>Автомашины засварчин</v>
          </cell>
          <cell r="D764"/>
          <cell r="E764"/>
          <cell r="F764"/>
          <cell r="G764"/>
          <cell r="H764"/>
          <cell r="I764"/>
        </row>
        <row r="765">
          <cell r="A765" t="str">
            <v>CF7411-12</v>
          </cell>
          <cell r="B765"/>
          <cell r="C765" t="str">
            <v>Барилгын цахилгаанчин</v>
          </cell>
          <cell r="D765"/>
          <cell r="E765"/>
          <cell r="F765"/>
          <cell r="G765"/>
          <cell r="H765"/>
          <cell r="I765"/>
        </row>
        <row r="766">
          <cell r="A766" t="str">
            <v>NT5113-13</v>
          </cell>
          <cell r="B766"/>
          <cell r="C766" t="str">
            <v>Аяллын хөтөч</v>
          </cell>
          <cell r="D766"/>
          <cell r="E766"/>
          <cell r="F766"/>
          <cell r="G766"/>
          <cell r="H766"/>
          <cell r="I766"/>
        </row>
        <row r="767">
          <cell r="A767" t="str">
            <v>IM7212-14</v>
          </cell>
          <cell r="B767"/>
          <cell r="C767" t="str">
            <v>Гагнуурчин</v>
          </cell>
          <cell r="D767"/>
          <cell r="E767"/>
          <cell r="F767"/>
          <cell r="G767"/>
          <cell r="H767"/>
          <cell r="I767"/>
        </row>
        <row r="768">
          <cell r="A768" t="str">
            <v>AF6112-24</v>
          </cell>
          <cell r="B768"/>
          <cell r="C768" t="str">
            <v>Хүнсний ногооны фермер</v>
          </cell>
          <cell r="D768"/>
          <cell r="E768"/>
          <cell r="F768"/>
          <cell r="G768"/>
          <cell r="H768"/>
          <cell r="I768"/>
        </row>
        <row r="769">
          <cell r="A769" t="str">
            <v>IM7223-17</v>
          </cell>
          <cell r="B769"/>
          <cell r="C769" t="str">
            <v>Метал боловсруулах машины оператор /токарь-фрезер/</v>
          </cell>
          <cell r="D769"/>
          <cell r="E769"/>
          <cell r="F769"/>
          <cell r="G769"/>
          <cell r="H769"/>
          <cell r="I769"/>
        </row>
        <row r="770">
          <cell r="A770" t="str">
            <v>AH6320-14</v>
          </cell>
          <cell r="B770"/>
          <cell r="C770" t="str">
            <v>Уламжлалт мал, аж ахуйн фермер</v>
          </cell>
          <cell r="D770"/>
          <cell r="E770"/>
          <cell r="F770"/>
          <cell r="G770"/>
          <cell r="H770"/>
          <cell r="I770"/>
        </row>
        <row r="771">
          <cell r="A771" t="str">
            <v>IF7513-23</v>
          </cell>
          <cell r="B771"/>
          <cell r="C771" t="str">
            <v>Сүү боловсруулах үйлдвэрлэлийн ажилтан</v>
          </cell>
          <cell r="D771"/>
          <cell r="E771"/>
          <cell r="F771"/>
          <cell r="G771"/>
          <cell r="H771"/>
          <cell r="I771"/>
        </row>
        <row r="772">
          <cell r="A772" t="str">
            <v>IE8152-36</v>
          </cell>
          <cell r="B772"/>
          <cell r="C772" t="str">
            <v xml:space="preserve">Ноос, ноолуур боловсруулалтын технологийн ажилтан </v>
          </cell>
          <cell r="D772"/>
          <cell r="E772"/>
          <cell r="F772"/>
          <cell r="G772"/>
          <cell r="H772"/>
          <cell r="I772"/>
        </row>
        <row r="773">
          <cell r="A773" t="str">
            <v>AH6221-23</v>
          </cell>
          <cell r="B773"/>
          <cell r="C773" t="str">
            <v>Малын асаргаа</v>
          </cell>
          <cell r="D773"/>
          <cell r="E773"/>
          <cell r="F773"/>
          <cell r="G773"/>
          <cell r="H773"/>
          <cell r="I773"/>
        </row>
        <row r="774">
          <cell r="A774" t="str">
            <v>IF5120-11</v>
          </cell>
          <cell r="B774"/>
          <cell r="C774" t="str">
            <v>Тогооч</v>
          </cell>
          <cell r="D774"/>
          <cell r="E774"/>
          <cell r="F774"/>
          <cell r="G774"/>
          <cell r="H774"/>
          <cell r="I774"/>
        </row>
        <row r="775">
          <cell r="A775" t="str">
            <v>NF6210-27</v>
          </cell>
          <cell r="B775"/>
          <cell r="C775" t="str">
            <v>Ой арчилгаа, ашиглалтын ажилтан</v>
          </cell>
          <cell r="D775"/>
          <cell r="E775"/>
          <cell r="F775"/>
          <cell r="G775"/>
          <cell r="H775"/>
          <cell r="I775"/>
        </row>
        <row r="776">
          <cell r="A776" t="str">
            <v>PS8182-27</v>
          </cell>
          <cell r="B776"/>
          <cell r="C776" t="str">
            <v>Зуухны машинч</v>
          </cell>
          <cell r="D776"/>
          <cell r="E776"/>
          <cell r="F776"/>
          <cell r="G776"/>
          <cell r="H776"/>
          <cell r="I776"/>
        </row>
        <row r="778">
          <cell r="A778" t="str">
            <v>TC8211-20</v>
          </cell>
          <cell r="B778"/>
          <cell r="C778" t="str">
            <v>Автомашины засварчин</v>
          </cell>
          <cell r="D778"/>
          <cell r="E778"/>
          <cell r="F778"/>
          <cell r="G778"/>
          <cell r="H778"/>
          <cell r="I778"/>
        </row>
        <row r="779">
          <cell r="A779" t="str">
            <v>AM7318-24</v>
          </cell>
          <cell r="B779"/>
          <cell r="C779" t="str">
            <v>Арьсаар гар урлалын зүйл урлаач</v>
          </cell>
          <cell r="D779"/>
          <cell r="E779"/>
          <cell r="F779"/>
          <cell r="G779"/>
          <cell r="H779"/>
          <cell r="I779"/>
        </row>
        <row r="780">
          <cell r="A780" t="str">
            <v>AM7317-11</v>
          </cell>
          <cell r="B780"/>
          <cell r="C780" t="str">
            <v>Бэлэг дурсгалын зүйл урлаач</v>
          </cell>
          <cell r="D780"/>
          <cell r="E780"/>
          <cell r="F780"/>
          <cell r="G780"/>
          <cell r="H780"/>
          <cell r="I780"/>
        </row>
        <row r="781">
          <cell r="A781" t="str">
            <v>NT5111-19</v>
          </cell>
          <cell r="B781"/>
          <cell r="C781" t="str">
            <v>Зочид буудал, жуулчны баазын үйлчилгээний ажилтан</v>
          </cell>
          <cell r="D781"/>
          <cell r="E781"/>
          <cell r="F781"/>
          <cell r="G781"/>
          <cell r="H781"/>
          <cell r="I781"/>
        </row>
        <row r="782">
          <cell r="A782" t="str">
            <v>AM7316-15</v>
          </cell>
          <cell r="B782"/>
          <cell r="C782" t="str">
            <v>Зураач-чимэглэгч</v>
          </cell>
          <cell r="D782"/>
          <cell r="E782"/>
          <cell r="F782"/>
          <cell r="G782"/>
          <cell r="H782"/>
          <cell r="I782"/>
        </row>
        <row r="783">
          <cell r="A783" t="str">
            <v>AM7313-39</v>
          </cell>
          <cell r="B783"/>
          <cell r="C783" t="str">
            <v>Монгол дархан</v>
          </cell>
          <cell r="D783"/>
          <cell r="E783"/>
          <cell r="F783"/>
          <cell r="G783"/>
          <cell r="H783"/>
          <cell r="I783"/>
        </row>
        <row r="784">
          <cell r="A784" t="str">
            <v>ID4120-11</v>
          </cell>
          <cell r="B784"/>
          <cell r="C784" t="str">
            <v>Нарийн бичгийн дарга-албан хэргийн ажилтан</v>
          </cell>
          <cell r="D784"/>
          <cell r="E784"/>
          <cell r="F784"/>
          <cell r="G784"/>
          <cell r="H784"/>
          <cell r="I784"/>
        </row>
        <row r="785">
          <cell r="A785" t="str">
            <v>AD3432-27</v>
          </cell>
          <cell r="B785"/>
          <cell r="C785" t="str">
            <v>Орчны дизайнч</v>
          </cell>
          <cell r="D785"/>
          <cell r="E785"/>
          <cell r="F785"/>
          <cell r="G785"/>
          <cell r="H785"/>
          <cell r="I785"/>
        </row>
        <row r="786">
          <cell r="A786" t="str">
            <v>IC3513-21</v>
          </cell>
          <cell r="B786"/>
          <cell r="C786" t="str">
            <v>Өгөгдлийн сангийн оператор</v>
          </cell>
          <cell r="D786"/>
          <cell r="E786"/>
          <cell r="F786"/>
          <cell r="G786"/>
          <cell r="H786"/>
          <cell r="I786"/>
        </row>
        <row r="787">
          <cell r="A787" t="str">
            <v>AM7313-28</v>
          </cell>
          <cell r="B787"/>
          <cell r="C787" t="str">
            <v>Сийлбэрчин</v>
          </cell>
          <cell r="D787"/>
          <cell r="E787"/>
          <cell r="F787"/>
          <cell r="G787"/>
          <cell r="H787"/>
          <cell r="I787"/>
        </row>
        <row r="788">
          <cell r="A788" t="str">
            <v>AM7313-15</v>
          </cell>
          <cell r="B788"/>
          <cell r="C788" t="str">
            <v xml:space="preserve">Үнэт эдлэлийн дархан </v>
          </cell>
          <cell r="D788"/>
          <cell r="E788"/>
          <cell r="F788"/>
          <cell r="G788"/>
          <cell r="H788"/>
          <cell r="I788"/>
        </row>
        <row r="789">
          <cell r="A789" t="str">
            <v>AD7321-11</v>
          </cell>
          <cell r="B789"/>
          <cell r="C789" t="str">
            <v>Хэвлэлийн график дизайнч</v>
          </cell>
          <cell r="D789"/>
          <cell r="E789"/>
          <cell r="F789"/>
          <cell r="G789"/>
          <cell r="H789"/>
          <cell r="I789"/>
        </row>
        <row r="790">
          <cell r="A790" t="str">
            <v>IM7411-11</v>
          </cell>
          <cell r="B790"/>
          <cell r="C790" t="str">
            <v xml:space="preserve">Цахилгаанчин </v>
          </cell>
          <cell r="D790"/>
          <cell r="E790"/>
          <cell r="F790"/>
          <cell r="G790"/>
          <cell r="H790"/>
          <cell r="I790"/>
        </row>
        <row r="791">
          <cell r="A791" t="str">
            <v>IO7421-16</v>
          </cell>
          <cell r="B791"/>
          <cell r="C791" t="str">
            <v>Цахим тоног төхөөрөмжийн үйлчилгээний ажилтан</v>
          </cell>
          <cell r="D791"/>
          <cell r="E791"/>
          <cell r="F791"/>
          <cell r="G791"/>
          <cell r="H791"/>
          <cell r="I791"/>
        </row>
        <row r="792">
          <cell r="A792" t="str">
            <v>IO7422-14</v>
          </cell>
          <cell r="B792"/>
          <cell r="C792" t="str">
            <v>Цахим хэрэгслийн засварчин</v>
          </cell>
          <cell r="D792"/>
          <cell r="E792"/>
          <cell r="F792"/>
          <cell r="G792"/>
          <cell r="H792"/>
          <cell r="I792"/>
        </row>
        <row r="793">
          <cell r="A793" t="str">
            <v>IM7212-14</v>
          </cell>
          <cell r="B793"/>
          <cell r="C793" t="str">
            <v>Гагнуурчин</v>
          </cell>
          <cell r="D793"/>
          <cell r="E793"/>
          <cell r="F793"/>
          <cell r="G793"/>
          <cell r="H793"/>
          <cell r="I793"/>
        </row>
        <row r="794">
          <cell r="A794" t="str">
            <v>SO5142-11</v>
          </cell>
          <cell r="B794"/>
          <cell r="C794" t="str">
            <v>Гоо засалч</v>
          </cell>
          <cell r="D794"/>
          <cell r="E794"/>
          <cell r="F794"/>
          <cell r="G794"/>
          <cell r="H794"/>
          <cell r="I794"/>
        </row>
        <row r="795">
          <cell r="A795" t="str">
            <v>IF5120-11</v>
          </cell>
          <cell r="B795"/>
          <cell r="C795" t="str">
            <v>Тогооч</v>
          </cell>
          <cell r="D795"/>
          <cell r="E795"/>
          <cell r="F795"/>
          <cell r="G795"/>
          <cell r="H795"/>
          <cell r="I795"/>
        </row>
        <row r="796">
          <cell r="A796" t="str">
            <v>SO5141-11</v>
          </cell>
          <cell r="B796"/>
          <cell r="C796" t="str">
            <v>Үсчин</v>
          </cell>
          <cell r="D796"/>
          <cell r="E796"/>
          <cell r="F796"/>
          <cell r="G796"/>
          <cell r="H796"/>
          <cell r="I796"/>
        </row>
        <row r="797">
          <cell r="A797" t="str">
            <v>IE7533-28</v>
          </cell>
          <cell r="B797"/>
          <cell r="C797" t="str">
            <v>Оёмол бүтээгдэхүүний оёдолчин</v>
          </cell>
          <cell r="D797"/>
          <cell r="E797"/>
          <cell r="F797"/>
          <cell r="G797"/>
          <cell r="H797"/>
          <cell r="I797"/>
        </row>
        <row r="798">
          <cell r="A798" t="str">
            <v>TF5111-12</v>
          </cell>
          <cell r="B798"/>
          <cell r="C798" t="str">
            <v>Агаарын хөлгийн үйлчилгээний ажилтан</v>
          </cell>
          <cell r="D798"/>
          <cell r="E798"/>
          <cell r="F798"/>
          <cell r="G798"/>
          <cell r="H798"/>
          <cell r="I798"/>
        </row>
        <row r="799">
          <cell r="A799" t="str">
            <v>IE7531-20</v>
          </cell>
          <cell r="B799"/>
          <cell r="C799" t="str">
            <v>Ангийн үс, үслэг эдлэл, арьс, савхин бүтээгдэхүүний оёдолчин</v>
          </cell>
          <cell r="D799"/>
          <cell r="E799"/>
          <cell r="F799"/>
          <cell r="G799"/>
          <cell r="H799"/>
          <cell r="I799"/>
        </row>
        <row r="800">
          <cell r="A800" t="str">
            <v>IE7536-53</v>
          </cell>
          <cell r="B800"/>
          <cell r="C800" t="str">
            <v>Гутлын үйлдвэрийн технологийн ажилтан</v>
          </cell>
          <cell r="D800"/>
          <cell r="E800"/>
          <cell r="F800"/>
          <cell r="G800"/>
          <cell r="H800"/>
          <cell r="I800"/>
        </row>
        <row r="801">
          <cell r="A801" t="str">
            <v>BT4311-14</v>
          </cell>
          <cell r="B801"/>
          <cell r="C801" t="str">
            <v>Нягтлан бодохын бүртгэл, тооцооны ажилтан</v>
          </cell>
          <cell r="D801"/>
          <cell r="E801"/>
          <cell r="F801"/>
          <cell r="G801"/>
          <cell r="H801"/>
          <cell r="I801"/>
        </row>
        <row r="802">
          <cell r="A802" t="str">
            <v>TC3115-13</v>
          </cell>
          <cell r="B802"/>
          <cell r="C802" t="str">
            <v>Автомашины механик</v>
          </cell>
          <cell r="D802"/>
          <cell r="E802"/>
          <cell r="F802"/>
          <cell r="G802"/>
          <cell r="H802"/>
          <cell r="I802"/>
        </row>
        <row r="803">
          <cell r="A803" t="str">
            <v>IW3514-15</v>
          </cell>
          <cell r="B803"/>
          <cell r="C803" t="str">
            <v>Вэб мультмедиа зохиогч</v>
          </cell>
          <cell r="D803"/>
          <cell r="E803"/>
          <cell r="F803"/>
          <cell r="G803"/>
          <cell r="H803"/>
          <cell r="I803"/>
        </row>
        <row r="804">
          <cell r="A804" t="str">
            <v>SO5142-21</v>
          </cell>
          <cell r="B804"/>
          <cell r="C804" t="str">
            <v>Гоо заслын технологич</v>
          </cell>
          <cell r="D804"/>
          <cell r="E804"/>
          <cell r="F804"/>
          <cell r="G804"/>
          <cell r="H804"/>
          <cell r="I804"/>
        </row>
        <row r="805">
          <cell r="A805" t="str">
            <v>IM3119-23</v>
          </cell>
          <cell r="B805"/>
          <cell r="C805" t="str">
            <v>Мехатроникч</v>
          </cell>
          <cell r="D805"/>
          <cell r="E805"/>
          <cell r="F805"/>
          <cell r="G805"/>
          <cell r="H805"/>
          <cell r="I805"/>
        </row>
        <row r="806">
          <cell r="A806" t="str">
            <v>BF3313-14</v>
          </cell>
          <cell r="B806"/>
          <cell r="C806" t="str">
            <v>Төлбөр тооцоо, цалин хөлсний нягтлан бодогч</v>
          </cell>
          <cell r="D806"/>
          <cell r="E806"/>
          <cell r="F806"/>
          <cell r="G806"/>
          <cell r="H806"/>
          <cell r="I806"/>
        </row>
        <row r="807">
          <cell r="A807" t="str">
            <v>SO5141-14</v>
          </cell>
          <cell r="B807"/>
          <cell r="C807" t="str">
            <v>Үс заслын  технологич</v>
          </cell>
          <cell r="D807"/>
          <cell r="E807"/>
          <cell r="F807"/>
          <cell r="G807"/>
          <cell r="H807"/>
          <cell r="I807"/>
        </row>
        <row r="808">
          <cell r="A808" t="str">
            <v>IM3113-17</v>
          </cell>
          <cell r="B808"/>
          <cell r="C808" t="str">
            <v>Цахилгааны техникч</v>
          </cell>
          <cell r="D808"/>
          <cell r="E808"/>
          <cell r="F808"/>
          <cell r="G808"/>
          <cell r="H808"/>
          <cell r="I808"/>
        </row>
        <row r="809">
          <cell r="A809" t="str">
            <v>AD3432-29</v>
          </cell>
          <cell r="B809"/>
          <cell r="C809" t="str">
            <v>Чимэглэх  урлаг</v>
          </cell>
          <cell r="D809"/>
          <cell r="E809"/>
          <cell r="F809"/>
          <cell r="G809"/>
          <cell r="H809"/>
          <cell r="I809"/>
        </row>
        <row r="810">
          <cell r="A810" t="str">
            <v>IF3434-14</v>
          </cell>
          <cell r="B810"/>
          <cell r="C810" t="str">
            <v>Хоол үйлдвэрлэл, үйлчилгээний техник- технологич</v>
          </cell>
          <cell r="D810"/>
          <cell r="E810"/>
          <cell r="F810"/>
          <cell r="G810"/>
          <cell r="H810"/>
          <cell r="I810"/>
        </row>
        <row r="811">
          <cell r="A811" t="str">
            <v>AD3432-28</v>
          </cell>
          <cell r="B811"/>
          <cell r="C811" t="str">
            <v>Үйлдвэрлэлийн график дизайнч</v>
          </cell>
          <cell r="D811"/>
          <cell r="E811"/>
          <cell r="F811"/>
          <cell r="G811"/>
          <cell r="H811"/>
          <cell r="I811"/>
        </row>
        <row r="812">
          <cell r="A812" t="str">
            <v>AD3432-18</v>
          </cell>
          <cell r="B812"/>
          <cell r="C812" t="str">
            <v>Интерьер дизайнч</v>
          </cell>
          <cell r="D812"/>
          <cell r="E812"/>
          <cell r="F812"/>
          <cell r="G812"/>
          <cell r="H812"/>
          <cell r="I812"/>
        </row>
        <row r="813">
          <cell r="A813" t="str">
            <v>AD3432-11</v>
          </cell>
          <cell r="B813"/>
          <cell r="C813" t="str">
            <v>Хувцасны загвар зохион бүтээгч</v>
          </cell>
          <cell r="D813"/>
          <cell r="E813"/>
          <cell r="F813"/>
          <cell r="G813"/>
          <cell r="H813"/>
          <cell r="I813"/>
        </row>
        <row r="815">
          <cell r="A815" t="str">
            <v>CF7126-36</v>
          </cell>
          <cell r="B815"/>
          <cell r="C815" t="str">
            <v>Барилгын сантехникч</v>
          </cell>
          <cell r="D815"/>
          <cell r="E815"/>
          <cell r="F815"/>
          <cell r="G815"/>
          <cell r="H815"/>
          <cell r="I815"/>
        </row>
        <row r="816">
          <cell r="A816" t="str">
            <v>CF7115-22</v>
          </cell>
          <cell r="B816"/>
          <cell r="C816" t="str">
            <v>Барилгын мужаан</v>
          </cell>
          <cell r="D816"/>
          <cell r="E816"/>
          <cell r="F816"/>
          <cell r="G816"/>
          <cell r="H816"/>
          <cell r="I816"/>
        </row>
        <row r="817">
          <cell r="A817" t="str">
            <v>IM7411-11</v>
          </cell>
          <cell r="B817"/>
          <cell r="C817" t="str">
            <v xml:space="preserve">Цахилгаанчин </v>
          </cell>
          <cell r="D817"/>
          <cell r="E817"/>
          <cell r="F817"/>
          <cell r="G817"/>
          <cell r="H817"/>
          <cell r="I817"/>
        </row>
        <row r="818">
          <cell r="A818" t="str">
            <v>CF7123-20</v>
          </cell>
          <cell r="B818"/>
          <cell r="C818" t="str">
            <v>Барилгын засал-чимэглэлчин</v>
          </cell>
          <cell r="D818"/>
          <cell r="E818"/>
          <cell r="F818"/>
          <cell r="G818"/>
          <cell r="H818"/>
          <cell r="I818"/>
        </row>
        <row r="819">
          <cell r="A819" t="str">
            <v>AD7321-11</v>
          </cell>
          <cell r="B819"/>
          <cell r="C819" t="str">
            <v>Хэвлэлийн график дизайнч</v>
          </cell>
          <cell r="D819"/>
          <cell r="E819"/>
          <cell r="F819"/>
          <cell r="G819"/>
          <cell r="H819"/>
          <cell r="I819"/>
        </row>
        <row r="820">
          <cell r="A820" t="str">
            <v>IE7533-28</v>
          </cell>
          <cell r="B820"/>
          <cell r="C820" t="str">
            <v>Оёмол бүтээгдэхүүний оёдолчин</v>
          </cell>
          <cell r="D820"/>
          <cell r="E820"/>
          <cell r="F820"/>
          <cell r="G820"/>
          <cell r="H820"/>
          <cell r="I820"/>
        </row>
        <row r="821">
          <cell r="A821" t="str">
            <v>CF7114-20</v>
          </cell>
          <cell r="B821"/>
          <cell r="C821" t="str">
            <v>Бетон арматурчин</v>
          </cell>
          <cell r="D821"/>
          <cell r="E821"/>
          <cell r="F821"/>
          <cell r="G821"/>
          <cell r="H821"/>
          <cell r="I821"/>
        </row>
        <row r="822">
          <cell r="A822" t="str">
            <v>IM7212-14</v>
          </cell>
          <cell r="B822"/>
          <cell r="C822" t="str">
            <v>Гагнуурчин</v>
          </cell>
          <cell r="D822"/>
          <cell r="E822"/>
          <cell r="F822"/>
          <cell r="G822"/>
          <cell r="H822"/>
          <cell r="I822"/>
        </row>
        <row r="823">
          <cell r="A823" t="str">
            <v>IF5120-11</v>
          </cell>
          <cell r="B823"/>
          <cell r="C823" t="str">
            <v>Тогооч</v>
          </cell>
          <cell r="D823"/>
          <cell r="E823"/>
          <cell r="F823"/>
          <cell r="G823"/>
          <cell r="H823"/>
          <cell r="I823"/>
        </row>
        <row r="824">
          <cell r="A824" t="str">
            <v>TC8211-20</v>
          </cell>
          <cell r="B824"/>
          <cell r="C824" t="str">
            <v>Автомашины засварчин</v>
          </cell>
          <cell r="D824"/>
          <cell r="E824"/>
          <cell r="F824"/>
          <cell r="G824"/>
          <cell r="H824"/>
          <cell r="I824"/>
        </row>
        <row r="825">
          <cell r="A825" t="str">
            <v>AM7317-11</v>
          </cell>
          <cell r="B825"/>
          <cell r="C825" t="str">
            <v>Бэлэг дурсгалын зүйл урлаач</v>
          </cell>
          <cell r="D825"/>
          <cell r="E825"/>
          <cell r="F825"/>
          <cell r="G825"/>
          <cell r="H825"/>
          <cell r="I825"/>
        </row>
        <row r="826">
          <cell r="A826" t="str">
            <v>AF6112-25</v>
          </cell>
          <cell r="B826"/>
          <cell r="C826" t="str">
            <v>Хүлэмжийн аж ахуйн фермер</v>
          </cell>
          <cell r="D826"/>
          <cell r="E826"/>
          <cell r="F826"/>
          <cell r="G826"/>
          <cell r="H826"/>
          <cell r="I826"/>
        </row>
        <row r="827">
          <cell r="A827" t="str">
            <v>BT5223-15</v>
          </cell>
          <cell r="B827"/>
          <cell r="C827" t="str">
            <v>Худалдааны газрын үндсэн ажилтан /худалдагч/</v>
          </cell>
          <cell r="D827"/>
          <cell r="E827"/>
          <cell r="F827"/>
          <cell r="G827"/>
          <cell r="H827"/>
          <cell r="I827"/>
        </row>
        <row r="828">
          <cell r="A828" t="str">
            <v>NT5113-13</v>
          </cell>
          <cell r="B828"/>
          <cell r="C828" t="str">
            <v>Аяллын хөтөч</v>
          </cell>
          <cell r="D828"/>
          <cell r="E828"/>
          <cell r="F828"/>
          <cell r="G828"/>
          <cell r="H828"/>
          <cell r="I828"/>
        </row>
        <row r="829">
          <cell r="A829" t="str">
            <v>IF7512-34</v>
          </cell>
          <cell r="B829"/>
          <cell r="C829" t="str">
            <v>Талх, нарийн боов үйлдвэрлэлийн технологийн ажилтан</v>
          </cell>
          <cell r="D829"/>
          <cell r="E829"/>
          <cell r="F829"/>
          <cell r="G829"/>
          <cell r="H829"/>
          <cell r="I829"/>
        </row>
        <row r="830">
          <cell r="A830" t="str">
            <v>SO5141-11</v>
          </cell>
          <cell r="B830"/>
          <cell r="C830" t="str">
            <v>Үсчин</v>
          </cell>
          <cell r="D830"/>
          <cell r="E830"/>
          <cell r="F830"/>
          <cell r="G830"/>
          <cell r="H830"/>
          <cell r="I830"/>
        </row>
        <row r="831">
          <cell r="A831" t="str">
            <v>ID4120-11</v>
          </cell>
          <cell r="B831"/>
          <cell r="C831" t="str">
            <v>Нарийн бичгийн дарга-албан хэргийн ажилтан</v>
          </cell>
          <cell r="D831"/>
          <cell r="E831"/>
          <cell r="F831"/>
          <cell r="G831"/>
          <cell r="H831"/>
          <cell r="I831"/>
        </row>
        <row r="832">
          <cell r="A832" t="str">
            <v>AF6112-24</v>
          </cell>
          <cell r="B832"/>
          <cell r="C832" t="str">
            <v>Хүнсний ногооны фермер</v>
          </cell>
          <cell r="D832"/>
          <cell r="E832"/>
          <cell r="F832"/>
          <cell r="G832"/>
          <cell r="H832"/>
          <cell r="I832"/>
        </row>
        <row r="833">
          <cell r="A833" t="str">
            <v>IM3119-11</v>
          </cell>
          <cell r="B833"/>
          <cell r="C833" t="str">
            <v>Аюулгүй ажиллагааны техникч</v>
          </cell>
          <cell r="D833"/>
          <cell r="E833"/>
          <cell r="F833"/>
          <cell r="G833"/>
          <cell r="H833"/>
          <cell r="I833"/>
        </row>
        <row r="834">
          <cell r="A834" t="str">
            <v>IF3434-14</v>
          </cell>
          <cell r="B834"/>
          <cell r="C834" t="str">
            <v>Хоол үйлдвэрлэл, үйлчилгээний техник- технологич</v>
          </cell>
          <cell r="D834"/>
          <cell r="E834"/>
          <cell r="F834"/>
          <cell r="G834"/>
          <cell r="H834"/>
          <cell r="I834"/>
        </row>
        <row r="836">
          <cell r="A836" t="str">
            <v>AH3240-17</v>
          </cell>
          <cell r="B836"/>
          <cell r="C836" t="str">
            <v>Малын бага эмч</v>
          </cell>
          <cell r="D836"/>
          <cell r="E836"/>
          <cell r="F836"/>
          <cell r="G836"/>
          <cell r="H836"/>
          <cell r="I836"/>
        </row>
        <row r="837">
          <cell r="A837" t="str">
            <v>AF3142-13</v>
          </cell>
          <cell r="B837"/>
          <cell r="C837" t="str">
            <v>Агротехникч</v>
          </cell>
          <cell r="D837"/>
          <cell r="E837"/>
          <cell r="F837"/>
          <cell r="G837"/>
          <cell r="H837"/>
          <cell r="I837"/>
        </row>
        <row r="838">
          <cell r="A838" t="str">
            <v>CF3112-11</v>
          </cell>
          <cell r="B838"/>
          <cell r="C838" t="str">
            <v>Иргэний барилгын техникч</v>
          </cell>
          <cell r="D838"/>
          <cell r="E838"/>
          <cell r="F838"/>
          <cell r="G838"/>
          <cell r="H838"/>
          <cell r="I838"/>
        </row>
        <row r="839">
          <cell r="A839" t="str">
            <v>AH3240-16</v>
          </cell>
          <cell r="B839"/>
          <cell r="C839" t="str">
            <v>Зоотехникч</v>
          </cell>
          <cell r="D839"/>
          <cell r="E839"/>
          <cell r="F839"/>
          <cell r="G839"/>
          <cell r="H839"/>
          <cell r="I839"/>
        </row>
        <row r="840">
          <cell r="A840" t="str">
            <v>IF3434-14</v>
          </cell>
          <cell r="B840"/>
          <cell r="C840" t="str">
            <v>Хоол үйлдвэрлэл, үйлчилгээний техник- технологич</v>
          </cell>
          <cell r="D840"/>
          <cell r="E840"/>
          <cell r="F840"/>
          <cell r="G840"/>
          <cell r="H840"/>
          <cell r="I840"/>
        </row>
        <row r="841">
          <cell r="A841" t="str">
            <v>CF3115-67</v>
          </cell>
          <cell r="B841"/>
          <cell r="C841" t="str">
            <v>Сантехник, халаалт, агааржуулалтын төхөөрөмжийн техникч</v>
          </cell>
          <cell r="D841"/>
          <cell r="E841"/>
          <cell r="F841"/>
          <cell r="G841"/>
          <cell r="H841"/>
          <cell r="I841"/>
        </row>
        <row r="842">
          <cell r="A842" t="str">
            <v>BF3313-14</v>
          </cell>
          <cell r="B842"/>
          <cell r="C842" t="str">
            <v>Төлбөр тооцоо, цалин хөлсний нягтлан бодогч</v>
          </cell>
          <cell r="D842"/>
          <cell r="E842"/>
          <cell r="F842"/>
          <cell r="G842"/>
          <cell r="H842"/>
          <cell r="I842"/>
        </row>
        <row r="843">
          <cell r="A843" t="str">
            <v>CF7126-36</v>
          </cell>
          <cell r="B843"/>
          <cell r="C843" t="str">
            <v>Барилгын сантехникч</v>
          </cell>
          <cell r="D843"/>
          <cell r="E843"/>
          <cell r="F843"/>
          <cell r="G843"/>
          <cell r="H843"/>
          <cell r="I843"/>
        </row>
        <row r="844">
          <cell r="A844" t="str">
            <v>CF7112-19</v>
          </cell>
          <cell r="B844"/>
          <cell r="C844" t="str">
            <v>Барилгын өрөг угсрагч</v>
          </cell>
          <cell r="D844"/>
          <cell r="E844"/>
          <cell r="F844"/>
          <cell r="G844"/>
          <cell r="H844"/>
          <cell r="I844"/>
        </row>
        <row r="845">
          <cell r="A845" t="str">
            <v>CF7123-20</v>
          </cell>
          <cell r="B845"/>
          <cell r="C845" t="str">
            <v>Барилгын засал-чимэглэлчин</v>
          </cell>
          <cell r="D845"/>
          <cell r="E845"/>
          <cell r="F845"/>
          <cell r="G845"/>
          <cell r="H845"/>
          <cell r="I845"/>
        </row>
        <row r="846">
          <cell r="A846" t="str">
            <v>IM7212-14</v>
          </cell>
          <cell r="B846"/>
          <cell r="C846" t="str">
            <v>Гагнуурчин</v>
          </cell>
          <cell r="D846"/>
          <cell r="E846"/>
          <cell r="F846"/>
          <cell r="G846"/>
          <cell r="H846"/>
          <cell r="I846"/>
        </row>
        <row r="847">
          <cell r="A847" t="str">
            <v>IF5120-11</v>
          </cell>
          <cell r="B847"/>
          <cell r="C847" t="str">
            <v>Тогооч</v>
          </cell>
          <cell r="D847"/>
          <cell r="E847"/>
          <cell r="F847"/>
          <cell r="G847"/>
          <cell r="H847"/>
          <cell r="I847"/>
        </row>
        <row r="848">
          <cell r="A848" t="str">
            <v>SO5141-11</v>
          </cell>
          <cell r="B848"/>
          <cell r="C848" t="str">
            <v>Үсчин</v>
          </cell>
          <cell r="D848"/>
          <cell r="E848"/>
          <cell r="F848"/>
          <cell r="G848"/>
          <cell r="H848"/>
          <cell r="I848"/>
        </row>
        <row r="849">
          <cell r="A849" t="str">
            <v>SO8212-19</v>
          </cell>
          <cell r="B849"/>
          <cell r="C849" t="str">
            <v>Гэр ахуйн цахилгаан тоног төхөөрөмжийн засварчин</v>
          </cell>
          <cell r="D849"/>
          <cell r="E849"/>
          <cell r="F849"/>
          <cell r="G849"/>
          <cell r="H849"/>
          <cell r="I849"/>
        </row>
        <row r="850">
          <cell r="A850" t="str">
            <v>CF7114-20</v>
          </cell>
          <cell r="B850"/>
          <cell r="C850" t="str">
            <v>Бетон арматурчин</v>
          </cell>
          <cell r="D850"/>
          <cell r="E850"/>
          <cell r="F850"/>
          <cell r="G850"/>
          <cell r="H850"/>
          <cell r="I850"/>
        </row>
        <row r="851">
          <cell r="A851" t="str">
            <v>CF7115-24</v>
          </cell>
          <cell r="B851"/>
          <cell r="C851" t="str">
            <v>Модон эдлэлийн мужаан</v>
          </cell>
          <cell r="D851"/>
          <cell r="E851"/>
          <cell r="F851"/>
          <cell r="G851"/>
          <cell r="H851"/>
          <cell r="I851"/>
        </row>
        <row r="852">
          <cell r="A852" t="str">
            <v>IF7512-34</v>
          </cell>
          <cell r="B852"/>
          <cell r="C852" t="str">
            <v>Талх, нарийн боов үйлдвэрлэлийн технологийн ажилтан</v>
          </cell>
          <cell r="D852"/>
          <cell r="E852"/>
          <cell r="F852"/>
          <cell r="G852"/>
          <cell r="H852"/>
          <cell r="I852"/>
        </row>
        <row r="853">
          <cell r="A853" t="str">
            <v>IE7533-28</v>
          </cell>
          <cell r="B853"/>
          <cell r="C853" t="str">
            <v>Оёмол бүтээгдэхүүний оёдолчин</v>
          </cell>
          <cell r="D853"/>
          <cell r="E853"/>
          <cell r="F853"/>
          <cell r="G853"/>
          <cell r="H853"/>
          <cell r="I853"/>
        </row>
        <row r="854">
          <cell r="A854" t="str">
            <v>SO5142-11</v>
          </cell>
          <cell r="B854"/>
          <cell r="C854" t="str">
            <v>Гоо засалч</v>
          </cell>
          <cell r="D854"/>
          <cell r="E854"/>
          <cell r="F854"/>
          <cell r="G854"/>
          <cell r="H854"/>
          <cell r="I854"/>
        </row>
        <row r="855">
          <cell r="A855" t="str">
            <v>CF7411-12</v>
          </cell>
          <cell r="B855"/>
          <cell r="C855" t="str">
            <v>Барилгын цахилгаанчин</v>
          </cell>
          <cell r="D855"/>
          <cell r="E855"/>
          <cell r="F855"/>
          <cell r="G855"/>
          <cell r="H855"/>
          <cell r="I855"/>
        </row>
        <row r="856">
          <cell r="A856" t="str">
            <v>MT8111-35</v>
          </cell>
          <cell r="B856"/>
          <cell r="C856" t="str">
            <v>Хүнд машин механизмын оператор</v>
          </cell>
          <cell r="D856"/>
          <cell r="E856"/>
          <cell r="F856"/>
          <cell r="G856"/>
          <cell r="H856"/>
          <cell r="I856"/>
        </row>
        <row r="857">
          <cell r="A857" t="str">
            <v>BT4311-14</v>
          </cell>
          <cell r="B857"/>
          <cell r="C857" t="str">
            <v>Нягтлан бодохын бүртгэл, тооцооны ажилтан</v>
          </cell>
          <cell r="D857"/>
          <cell r="E857"/>
          <cell r="F857"/>
          <cell r="G857"/>
          <cell r="H857"/>
          <cell r="I857"/>
        </row>
        <row r="858">
          <cell r="A858" t="str">
            <v>CF7115-22</v>
          </cell>
          <cell r="B858"/>
          <cell r="C858" t="str">
            <v>Барилгын мужаан</v>
          </cell>
          <cell r="D858"/>
          <cell r="E858"/>
          <cell r="F858"/>
          <cell r="G858"/>
          <cell r="H858"/>
          <cell r="I858"/>
        </row>
        <row r="859">
          <cell r="A859" t="str">
            <v>NF6210-21</v>
          </cell>
          <cell r="B859"/>
          <cell r="C859" t="str">
            <v>Ойжуулагч</v>
          </cell>
          <cell r="D859"/>
          <cell r="E859"/>
          <cell r="F859"/>
          <cell r="G859"/>
          <cell r="H859"/>
          <cell r="I859"/>
        </row>
        <row r="860">
          <cell r="A860" t="str">
            <v>IF7514-21</v>
          </cell>
          <cell r="B860"/>
          <cell r="C860" t="str">
            <v xml:space="preserve">Жимс жимсгэнэ хүнсний ногоо самар боловсруулан даршлагч үйлдвэрлэлийн технологийн ажилтан </v>
          </cell>
          <cell r="D860"/>
          <cell r="E860"/>
          <cell r="F860"/>
          <cell r="G860"/>
          <cell r="H860"/>
          <cell r="I860"/>
        </row>
        <row r="861">
          <cell r="A861" t="str">
            <v>AF6112-24</v>
          </cell>
          <cell r="B861"/>
          <cell r="C861" t="str">
            <v>Хүнсний ногооны фермер</v>
          </cell>
          <cell r="D861"/>
          <cell r="E861"/>
          <cell r="F861"/>
          <cell r="G861"/>
          <cell r="H861"/>
          <cell r="I861"/>
        </row>
        <row r="862">
          <cell r="A862" t="str">
            <v>AH6121-24</v>
          </cell>
          <cell r="B862"/>
          <cell r="C862" t="str">
            <v>Малчин</v>
          </cell>
          <cell r="D862"/>
          <cell r="E862"/>
          <cell r="F862"/>
          <cell r="G862"/>
          <cell r="H862"/>
          <cell r="I862"/>
        </row>
        <row r="863">
          <cell r="A863" t="str">
            <v>ID4415-12</v>
          </cell>
          <cell r="B863"/>
          <cell r="C863" t="str">
            <v>Архивын ажилтан</v>
          </cell>
          <cell r="D863"/>
          <cell r="E863"/>
          <cell r="F863"/>
          <cell r="G863"/>
          <cell r="H863"/>
          <cell r="I863"/>
        </row>
        <row r="864">
          <cell r="A864" t="str">
            <v>AF6112-25</v>
          </cell>
          <cell r="B864"/>
          <cell r="C864" t="str">
            <v>Хүлэмжийн аж ахуйн фермер</v>
          </cell>
          <cell r="D864"/>
          <cell r="E864"/>
          <cell r="F864"/>
          <cell r="G864"/>
          <cell r="H864"/>
          <cell r="I864"/>
        </row>
        <row r="865">
          <cell r="A865" t="str">
            <v>IE8152-36</v>
          </cell>
          <cell r="B865"/>
          <cell r="C865" t="str">
            <v xml:space="preserve">Ноос, ноолуур боловсруулалтын технологийн ажилтан </v>
          </cell>
          <cell r="D865"/>
          <cell r="E865"/>
          <cell r="F865"/>
          <cell r="G865"/>
          <cell r="H865"/>
          <cell r="I865"/>
        </row>
        <row r="866">
          <cell r="A866" t="str">
            <v>IF5131-16</v>
          </cell>
          <cell r="B866"/>
          <cell r="C866" t="str">
            <v>Зочид буудал, зоогийн газрын үйлчилгээний ажилтан</v>
          </cell>
          <cell r="D866"/>
          <cell r="E866"/>
          <cell r="F866"/>
          <cell r="G866"/>
          <cell r="H866"/>
          <cell r="I866"/>
        </row>
        <row r="869">
          <cell r="A869" t="str">
            <v>AP2651-11</v>
          </cell>
          <cell r="B869"/>
          <cell r="C869" t="str">
            <v>Зураач</v>
          </cell>
          <cell r="D869"/>
          <cell r="E869"/>
          <cell r="F869"/>
          <cell r="G869"/>
          <cell r="H869"/>
          <cell r="I869"/>
        </row>
        <row r="870">
          <cell r="A870" t="str">
            <v>AD3432-28</v>
          </cell>
          <cell r="B870"/>
          <cell r="C870" t="str">
            <v>Үйлдвэрлэлийн график дизайнч</v>
          </cell>
          <cell r="D870"/>
          <cell r="E870"/>
          <cell r="F870"/>
          <cell r="G870"/>
          <cell r="H870"/>
          <cell r="I870"/>
        </row>
        <row r="871">
          <cell r="A871" t="str">
            <v>AP2651-39</v>
          </cell>
          <cell r="B871"/>
          <cell r="C871" t="str">
            <v>Монгол зургийн зураач</v>
          </cell>
          <cell r="D871"/>
          <cell r="E871"/>
          <cell r="F871"/>
          <cell r="G871"/>
          <cell r="H871"/>
          <cell r="I871"/>
        </row>
        <row r="873">
          <cell r="A873" t="str">
            <v>CF7123-20</v>
          </cell>
          <cell r="B873"/>
          <cell r="C873" t="str">
            <v>Барилгын засал-чимэглэлчин</v>
          </cell>
          <cell r="D873"/>
          <cell r="E873"/>
          <cell r="F873"/>
          <cell r="G873"/>
          <cell r="H873"/>
          <cell r="I873"/>
        </row>
        <row r="874">
          <cell r="A874" t="str">
            <v>CF7126-36</v>
          </cell>
          <cell r="B874"/>
          <cell r="C874" t="str">
            <v>Барилгын сантехникч</v>
          </cell>
          <cell r="D874"/>
          <cell r="E874"/>
          <cell r="F874"/>
          <cell r="G874"/>
          <cell r="H874"/>
          <cell r="I874"/>
        </row>
        <row r="875">
          <cell r="A875" t="str">
            <v>CF7411-12</v>
          </cell>
          <cell r="B875"/>
          <cell r="C875" t="str">
            <v>Барилгын цахилгаанчин</v>
          </cell>
          <cell r="D875"/>
          <cell r="E875"/>
          <cell r="F875"/>
          <cell r="G875"/>
          <cell r="H875"/>
          <cell r="I875"/>
        </row>
        <row r="876">
          <cell r="A876" t="str">
            <v>IM7212-14</v>
          </cell>
          <cell r="B876"/>
          <cell r="C876" t="str">
            <v>Гагнуурчин</v>
          </cell>
          <cell r="D876"/>
          <cell r="E876"/>
          <cell r="F876"/>
          <cell r="G876"/>
          <cell r="H876"/>
          <cell r="I876"/>
        </row>
        <row r="877">
          <cell r="A877" t="str">
            <v>CF7115-22</v>
          </cell>
          <cell r="B877"/>
          <cell r="C877" t="str">
            <v>Барилгын мужаан</v>
          </cell>
          <cell r="D877"/>
          <cell r="E877"/>
          <cell r="F877"/>
          <cell r="G877"/>
          <cell r="H877"/>
          <cell r="I877"/>
        </row>
        <row r="878">
          <cell r="A878" t="str">
            <v>AM7522-22</v>
          </cell>
          <cell r="B878"/>
          <cell r="C878" t="str">
            <v xml:space="preserve">Нарийн мужаан </v>
          </cell>
          <cell r="D878"/>
          <cell r="E878"/>
          <cell r="F878"/>
          <cell r="G878"/>
          <cell r="H878"/>
          <cell r="I878"/>
        </row>
        <row r="879">
          <cell r="A879" t="str">
            <v>CF3112-11</v>
          </cell>
          <cell r="B879"/>
          <cell r="C879" t="str">
            <v>Иргэний барилгын техникч</v>
          </cell>
          <cell r="D879"/>
          <cell r="E879"/>
          <cell r="F879"/>
          <cell r="G879"/>
          <cell r="H879"/>
          <cell r="I879"/>
        </row>
        <row r="880">
          <cell r="A880" t="str">
            <v>CF3115-41</v>
          </cell>
          <cell r="B880"/>
          <cell r="C880" t="str">
            <v>Сантехникийн техникч</v>
          </cell>
          <cell r="D880"/>
          <cell r="E880"/>
          <cell r="F880"/>
          <cell r="G880"/>
          <cell r="H880"/>
          <cell r="I880"/>
        </row>
        <row r="881">
          <cell r="A881" t="str">
            <v>CF3113-21</v>
          </cell>
          <cell r="B881"/>
          <cell r="C881" t="str">
            <v>Барилгын цахилгааны техникч</v>
          </cell>
          <cell r="D881"/>
          <cell r="E881"/>
          <cell r="F881"/>
          <cell r="G881"/>
          <cell r="H881"/>
          <cell r="I881"/>
        </row>
        <row r="882">
          <cell r="A882" t="str">
            <v>IF7512-34</v>
          </cell>
          <cell r="B882"/>
          <cell r="C882" t="str">
            <v>Талх, нарийн боов үйлдвэрлэлийн технологийн ажилтан</v>
          </cell>
          <cell r="D882"/>
          <cell r="E882"/>
          <cell r="F882"/>
          <cell r="G882"/>
          <cell r="H882"/>
          <cell r="I882"/>
        </row>
        <row r="883">
          <cell r="A883" t="str">
            <v>IF5120-11</v>
          </cell>
          <cell r="B883"/>
          <cell r="C883" t="str">
            <v>Тогооч</v>
          </cell>
          <cell r="D883"/>
          <cell r="E883"/>
          <cell r="F883"/>
          <cell r="G883"/>
          <cell r="H883"/>
          <cell r="I883"/>
        </row>
        <row r="884">
          <cell r="A884" t="str">
            <v>SO5141-11</v>
          </cell>
          <cell r="B884"/>
          <cell r="C884" t="str">
            <v>Үсчин</v>
          </cell>
          <cell r="D884"/>
          <cell r="E884"/>
          <cell r="F884"/>
          <cell r="G884"/>
          <cell r="H884"/>
          <cell r="I884"/>
        </row>
        <row r="885">
          <cell r="A885" t="str">
            <v>SO5142-11</v>
          </cell>
          <cell r="B885"/>
          <cell r="C885" t="str">
            <v>Гоо засалч</v>
          </cell>
          <cell r="D885"/>
          <cell r="E885"/>
          <cell r="F885"/>
          <cell r="G885"/>
          <cell r="H885"/>
          <cell r="I885"/>
        </row>
        <row r="886">
          <cell r="A886" t="str">
            <v>SO5141-14</v>
          </cell>
          <cell r="B886"/>
          <cell r="C886" t="str">
            <v>Үс заслын  технологич</v>
          </cell>
          <cell r="D886"/>
          <cell r="E886"/>
          <cell r="F886"/>
          <cell r="G886"/>
          <cell r="H886"/>
          <cell r="I886"/>
        </row>
        <row r="887">
          <cell r="A887" t="str">
            <v>SO5142-21</v>
          </cell>
          <cell r="B887"/>
          <cell r="C887" t="str">
            <v>Гоо заслын технологич</v>
          </cell>
          <cell r="D887"/>
          <cell r="E887"/>
          <cell r="F887"/>
          <cell r="G887"/>
          <cell r="H887"/>
          <cell r="I887"/>
        </row>
        <row r="888">
          <cell r="A888" t="str">
            <v>IF3434-14</v>
          </cell>
          <cell r="B888"/>
          <cell r="C888" t="str">
            <v>Хоол үйлдвэрлэл, үйлчилгээний техник- технологич</v>
          </cell>
          <cell r="D888"/>
          <cell r="E888"/>
          <cell r="F888"/>
          <cell r="G888"/>
          <cell r="H888"/>
          <cell r="I888"/>
        </row>
        <row r="889">
          <cell r="A889" t="str">
            <v>BT5223-15</v>
          </cell>
          <cell r="B889"/>
          <cell r="C889" t="str">
            <v>Худалдааны газрын үндсэн ажилтан /худалдагч/</v>
          </cell>
          <cell r="D889"/>
          <cell r="E889"/>
          <cell r="F889"/>
          <cell r="G889"/>
          <cell r="H889"/>
          <cell r="I889"/>
        </row>
        <row r="890">
          <cell r="A890" t="str">
            <v>IE7533-28</v>
          </cell>
          <cell r="B890"/>
          <cell r="C890" t="str">
            <v>Оёмол бүтээгдэхүүний оёдолчин</v>
          </cell>
          <cell r="D890"/>
          <cell r="E890"/>
          <cell r="F890"/>
          <cell r="G890"/>
          <cell r="H890"/>
          <cell r="I890"/>
        </row>
        <row r="891">
          <cell r="A891" t="str">
            <v>IC3513-21</v>
          </cell>
          <cell r="B891"/>
          <cell r="C891" t="str">
            <v>Өгөгдлийн сангийн оператор</v>
          </cell>
          <cell r="D891"/>
          <cell r="E891"/>
          <cell r="F891"/>
          <cell r="G891"/>
          <cell r="H891"/>
          <cell r="I891"/>
        </row>
        <row r="892">
          <cell r="A892" t="str">
            <v>TR4323-29</v>
          </cell>
          <cell r="B892"/>
          <cell r="C892" t="str">
            <v>Төмөр замын замчин</v>
          </cell>
          <cell r="D892"/>
          <cell r="E892"/>
          <cell r="F892"/>
          <cell r="G892"/>
          <cell r="H892"/>
          <cell r="I892"/>
        </row>
        <row r="893">
          <cell r="A893" t="str">
            <v>AF6112-25</v>
          </cell>
          <cell r="B893"/>
          <cell r="C893" t="str">
            <v>Хүлэмжийн аж ахуйн фермер</v>
          </cell>
          <cell r="D893"/>
          <cell r="E893"/>
          <cell r="F893"/>
          <cell r="G893"/>
          <cell r="H893"/>
          <cell r="I893"/>
        </row>
        <row r="894">
          <cell r="A894" t="str">
            <v>CB7116-18</v>
          </cell>
          <cell r="B894"/>
          <cell r="C894" t="str">
            <v xml:space="preserve">Авто зам, гүүр барилгын ажилтан /замчин/ </v>
          </cell>
          <cell r="D894"/>
          <cell r="E894"/>
          <cell r="F894"/>
          <cell r="G894"/>
          <cell r="H894"/>
          <cell r="I894"/>
        </row>
        <row r="895">
          <cell r="A895" t="str">
            <v>BT4321-17</v>
          </cell>
          <cell r="B895"/>
          <cell r="C895" t="str">
            <v>Хангамжийн нярав</v>
          </cell>
          <cell r="D895"/>
          <cell r="E895"/>
          <cell r="F895"/>
          <cell r="G895"/>
          <cell r="H895"/>
          <cell r="I895"/>
        </row>
        <row r="897">
          <cell r="A897" t="str">
            <v>HO5321-12</v>
          </cell>
          <cell r="B897"/>
          <cell r="C897" t="str">
            <v>Туслах сувилагч</v>
          </cell>
          <cell r="D897"/>
          <cell r="E897"/>
          <cell r="F897"/>
          <cell r="G897"/>
          <cell r="H897"/>
          <cell r="I897"/>
        </row>
        <row r="900">
          <cell r="A900" t="str">
            <v>CT3112-16</v>
          </cell>
          <cell r="B900"/>
          <cell r="C900" t="str">
            <v>Барилга угсралтын техникч</v>
          </cell>
          <cell r="D900"/>
          <cell r="E900"/>
          <cell r="F900"/>
          <cell r="G900"/>
          <cell r="H900"/>
          <cell r="I900"/>
        </row>
        <row r="901">
          <cell r="A901" t="str">
            <v>CF3115-41</v>
          </cell>
          <cell r="B901"/>
          <cell r="C901" t="str">
            <v>Сантехникийн техникч</v>
          </cell>
          <cell r="D901"/>
          <cell r="E901"/>
          <cell r="F901"/>
          <cell r="G901"/>
          <cell r="H901"/>
          <cell r="I901"/>
        </row>
        <row r="902">
          <cell r="A902" t="str">
            <v>CB3112-37</v>
          </cell>
          <cell r="B902"/>
          <cell r="C902" t="str">
            <v>Зам, гүүрийн техникч</v>
          </cell>
          <cell r="D902"/>
          <cell r="E902"/>
          <cell r="F902"/>
          <cell r="G902"/>
          <cell r="H902"/>
          <cell r="I902"/>
        </row>
        <row r="903">
          <cell r="A903" t="str">
            <v>IM3113-17</v>
          </cell>
          <cell r="B903"/>
          <cell r="C903" t="str">
            <v>Цахилгааны техникч</v>
          </cell>
          <cell r="D903"/>
          <cell r="E903"/>
          <cell r="F903"/>
          <cell r="G903"/>
          <cell r="H903"/>
          <cell r="I903"/>
        </row>
        <row r="904">
          <cell r="A904" t="str">
            <v>TC3115-13</v>
          </cell>
          <cell r="B904"/>
          <cell r="C904" t="str">
            <v>Автомашины механик</v>
          </cell>
          <cell r="D904"/>
          <cell r="E904"/>
          <cell r="F904"/>
          <cell r="G904"/>
          <cell r="H904"/>
          <cell r="I904"/>
        </row>
        <row r="905">
          <cell r="A905" t="str">
            <v>CF3112-43</v>
          </cell>
          <cell r="B905"/>
          <cell r="C905" t="str">
            <v>Барилга угсралтын мужааны техникч</v>
          </cell>
          <cell r="D905"/>
          <cell r="E905"/>
          <cell r="F905"/>
          <cell r="G905"/>
          <cell r="H905"/>
          <cell r="I905"/>
        </row>
        <row r="906">
          <cell r="A906" t="str">
            <v>IT3512-13</v>
          </cell>
          <cell r="B906"/>
          <cell r="C906" t="str">
            <v>Програм кодлогч</v>
          </cell>
          <cell r="D906"/>
          <cell r="E906"/>
          <cell r="F906"/>
          <cell r="G906"/>
          <cell r="H906"/>
          <cell r="I906"/>
        </row>
        <row r="907">
          <cell r="A907" t="str">
            <v>CB7114-21</v>
          </cell>
          <cell r="B907"/>
          <cell r="C907" t="str">
            <v>Зам барилгын материалын лаборант</v>
          </cell>
          <cell r="D907"/>
          <cell r="E907"/>
          <cell r="F907"/>
          <cell r="G907"/>
          <cell r="H907"/>
          <cell r="I907"/>
        </row>
        <row r="908">
          <cell r="A908" t="str">
            <v>IF3434-14</v>
          </cell>
          <cell r="B908"/>
          <cell r="C908" t="str">
            <v>Хоол үйлдвэрлэл, үйлчилгээний техник- технологич</v>
          </cell>
          <cell r="D908"/>
          <cell r="E908"/>
          <cell r="F908"/>
          <cell r="G908"/>
          <cell r="H908"/>
          <cell r="I908"/>
        </row>
        <row r="909">
          <cell r="A909" t="str">
            <v>CT3115-44</v>
          </cell>
          <cell r="B909"/>
          <cell r="C909" t="str">
            <v>Өргөх зөөх механизмын техникч</v>
          </cell>
          <cell r="D909"/>
          <cell r="E909"/>
          <cell r="F909"/>
          <cell r="G909"/>
          <cell r="H909"/>
          <cell r="I909"/>
        </row>
        <row r="910">
          <cell r="A910" t="str">
            <v>CF7411-12</v>
          </cell>
          <cell r="B910"/>
          <cell r="C910" t="str">
            <v>Барилгын цахилгаанчин</v>
          </cell>
          <cell r="D910"/>
          <cell r="E910"/>
          <cell r="F910"/>
          <cell r="G910"/>
          <cell r="H910"/>
          <cell r="I910"/>
        </row>
        <row r="911">
          <cell r="A911" t="str">
            <v>IM7212-14</v>
          </cell>
          <cell r="B911"/>
          <cell r="C911" t="str">
            <v>Гагнуурчин</v>
          </cell>
          <cell r="D911"/>
          <cell r="E911"/>
          <cell r="F911"/>
          <cell r="G911"/>
          <cell r="H911"/>
          <cell r="I911"/>
        </row>
        <row r="912">
          <cell r="A912" t="str">
            <v>CF7123-20</v>
          </cell>
          <cell r="B912"/>
          <cell r="C912" t="str">
            <v>Барилгын засал-чимэглэлчин</v>
          </cell>
          <cell r="D912"/>
          <cell r="E912"/>
          <cell r="F912"/>
          <cell r="G912"/>
          <cell r="H912"/>
          <cell r="I912"/>
        </row>
        <row r="913">
          <cell r="A913" t="str">
            <v>CB7116-18</v>
          </cell>
          <cell r="B913"/>
          <cell r="C913" t="str">
            <v xml:space="preserve">Авто зам, гүүр барилгын ажилтан /замчин/ </v>
          </cell>
          <cell r="D913"/>
          <cell r="E913"/>
          <cell r="F913"/>
          <cell r="G913"/>
          <cell r="H913"/>
          <cell r="I913"/>
        </row>
        <row r="914">
          <cell r="A914" t="str">
            <v>CF7126-36</v>
          </cell>
          <cell r="B914"/>
          <cell r="C914" t="str">
            <v>Барилгын сантехникч</v>
          </cell>
          <cell r="D914"/>
          <cell r="E914"/>
          <cell r="F914"/>
          <cell r="G914"/>
          <cell r="H914"/>
          <cell r="I914"/>
        </row>
        <row r="915">
          <cell r="A915" t="str">
            <v>CF7115-22</v>
          </cell>
          <cell r="B915"/>
          <cell r="C915" t="str">
            <v>Барилгын мужаан</v>
          </cell>
          <cell r="D915"/>
          <cell r="E915"/>
          <cell r="F915"/>
          <cell r="G915"/>
          <cell r="H915"/>
          <cell r="I915"/>
        </row>
        <row r="916">
          <cell r="A916" t="str">
            <v>IF5120-11</v>
          </cell>
          <cell r="B916"/>
          <cell r="C916" t="str">
            <v>Тогооч</v>
          </cell>
          <cell r="D916"/>
          <cell r="E916"/>
          <cell r="F916"/>
          <cell r="G916"/>
          <cell r="H916"/>
          <cell r="I916"/>
        </row>
        <row r="917">
          <cell r="A917" t="str">
            <v>TC8211-20</v>
          </cell>
          <cell r="B917"/>
          <cell r="C917" t="str">
            <v>Автомашины засварчин</v>
          </cell>
          <cell r="D917"/>
          <cell r="E917"/>
          <cell r="F917"/>
          <cell r="G917"/>
          <cell r="H917"/>
          <cell r="I917"/>
        </row>
        <row r="918">
          <cell r="A918" t="str">
            <v>IF5131-16</v>
          </cell>
          <cell r="B918"/>
          <cell r="C918" t="str">
            <v>Зочид буудал, зоогийн газрын үйлчилгээний ажилтан</v>
          </cell>
          <cell r="D918"/>
          <cell r="E918"/>
          <cell r="F918"/>
          <cell r="G918"/>
          <cell r="H918"/>
          <cell r="I918"/>
        </row>
        <row r="919">
          <cell r="A919" t="str">
            <v>AD7321-11</v>
          </cell>
          <cell r="B919"/>
          <cell r="C919" t="str">
            <v>Хэвлэлийн график дизайнч</v>
          </cell>
          <cell r="D919"/>
          <cell r="E919"/>
          <cell r="F919"/>
          <cell r="G919"/>
          <cell r="H919"/>
          <cell r="I919"/>
        </row>
        <row r="920">
          <cell r="A920" t="str">
            <v>MT8111-35</v>
          </cell>
          <cell r="B920"/>
          <cell r="C920" t="str">
            <v>Хүнд машин механизмын оператор</v>
          </cell>
          <cell r="D920"/>
          <cell r="E920"/>
          <cell r="F920"/>
          <cell r="G920"/>
          <cell r="H920"/>
          <cell r="I920"/>
        </row>
        <row r="921">
          <cell r="A921" t="str">
            <v>CF7115-24</v>
          </cell>
          <cell r="B921"/>
          <cell r="C921" t="str">
            <v>Модон эдлэлийн мужаан</v>
          </cell>
          <cell r="D921"/>
          <cell r="E921"/>
          <cell r="F921"/>
          <cell r="G921"/>
          <cell r="H921"/>
          <cell r="I921"/>
        </row>
        <row r="922">
          <cell r="A922" t="str">
            <v>IO4120-13</v>
          </cell>
          <cell r="B922"/>
          <cell r="C922" t="str">
            <v>Компьютерийн оператор</v>
          </cell>
          <cell r="D922"/>
          <cell r="E922"/>
          <cell r="F922"/>
          <cell r="G922"/>
          <cell r="H922"/>
          <cell r="I922"/>
        </row>
        <row r="923">
          <cell r="A923" t="str">
            <v>CT8343-14</v>
          </cell>
          <cell r="B923"/>
          <cell r="C923" t="str">
            <v>Өргөн тээвэрлэх тоног төхөөрөмжийн засварчин</v>
          </cell>
          <cell r="D923"/>
          <cell r="E923"/>
          <cell r="F923"/>
          <cell r="G923"/>
          <cell r="H923"/>
          <cell r="I923"/>
        </row>
        <row r="924">
          <cell r="A924" t="str">
            <v>CF7114-20</v>
          </cell>
          <cell r="B924"/>
          <cell r="C924" t="str">
            <v>Бетон арматурчин</v>
          </cell>
          <cell r="D924"/>
          <cell r="E924"/>
          <cell r="F924"/>
          <cell r="G924"/>
          <cell r="H924"/>
          <cell r="I924"/>
        </row>
        <row r="925">
          <cell r="A925" t="str">
            <v>CF7112-19</v>
          </cell>
          <cell r="B925"/>
          <cell r="C925" t="str">
            <v>Барилгын өрөг угсрагч</v>
          </cell>
          <cell r="D925"/>
          <cell r="E925"/>
          <cell r="F925"/>
          <cell r="G925"/>
          <cell r="H925"/>
          <cell r="I925"/>
        </row>
        <row r="926">
          <cell r="A926" t="str">
            <v>UC3132-14</v>
          </cell>
          <cell r="B926"/>
          <cell r="C926" t="str">
            <v>Төв, суурин газрын ус хангамжийн ажилтан</v>
          </cell>
          <cell r="D926"/>
          <cell r="E926"/>
          <cell r="F926"/>
          <cell r="G926"/>
          <cell r="H926"/>
          <cell r="I926"/>
        </row>
        <row r="927">
          <cell r="A927" t="str">
            <v>MT7233-45</v>
          </cell>
          <cell r="B927"/>
          <cell r="C927" t="str">
            <v>Хүнд машин механизмын засварчин</v>
          </cell>
          <cell r="D927"/>
          <cell r="E927"/>
          <cell r="F927"/>
          <cell r="G927"/>
          <cell r="H927"/>
          <cell r="I927"/>
        </row>
        <row r="928">
          <cell r="A928" t="str">
            <v>CF7126-26</v>
          </cell>
          <cell r="B928"/>
          <cell r="C928" t="str">
            <v>Халаалт, агааржуулалт, хөргөлтийн тоног төхөөрөмжийн засварчин</v>
          </cell>
          <cell r="D928"/>
          <cell r="E928"/>
          <cell r="F928"/>
          <cell r="G928"/>
          <cell r="H928"/>
          <cell r="I928"/>
        </row>
        <row r="930">
          <cell r="A930" t="str">
            <v>IF5120-11</v>
          </cell>
          <cell r="B930"/>
          <cell r="C930" t="str">
            <v>Тогооч</v>
          </cell>
          <cell r="D930"/>
          <cell r="E930"/>
          <cell r="F930"/>
          <cell r="G930"/>
          <cell r="H930"/>
          <cell r="I930"/>
        </row>
        <row r="931">
          <cell r="A931" t="str">
            <v>IF5131-16</v>
          </cell>
          <cell r="B931"/>
          <cell r="C931" t="str">
            <v>Зочид буудал, зоогийн газрын үйлчилгээний ажилтан</v>
          </cell>
          <cell r="D931"/>
          <cell r="E931"/>
          <cell r="F931"/>
          <cell r="G931"/>
          <cell r="H931"/>
          <cell r="I931"/>
        </row>
        <row r="932">
          <cell r="A932" t="str">
            <v>NT5113-13</v>
          </cell>
          <cell r="B932"/>
          <cell r="C932" t="str">
            <v>Аяллын хөтөч</v>
          </cell>
          <cell r="D932"/>
          <cell r="E932"/>
          <cell r="F932"/>
          <cell r="G932"/>
          <cell r="H932"/>
          <cell r="I932"/>
        </row>
        <row r="933">
          <cell r="A933" t="str">
            <v>IM7233-42</v>
          </cell>
          <cell r="B933"/>
          <cell r="C933" t="str">
            <v>Хүнсний үйлдвэрийн тоног төхөөрөмжийн засварчин</v>
          </cell>
          <cell r="D933"/>
          <cell r="E933"/>
          <cell r="F933"/>
          <cell r="G933"/>
          <cell r="H933"/>
          <cell r="I933"/>
        </row>
        <row r="934">
          <cell r="A934" t="str">
            <v>IF7511-11</v>
          </cell>
          <cell r="B934"/>
          <cell r="C934" t="str">
            <v>Мах боловсруулах үйлдвэрлэлийн  ажилтан</v>
          </cell>
          <cell r="D934"/>
          <cell r="E934"/>
          <cell r="F934"/>
          <cell r="G934"/>
          <cell r="H934"/>
          <cell r="I934"/>
        </row>
        <row r="935">
          <cell r="A935" t="str">
            <v>IF7513-23</v>
          </cell>
          <cell r="B935"/>
          <cell r="C935" t="str">
            <v>Сүү боловсруулах үйлдвэрлэлийн ажилтан</v>
          </cell>
          <cell r="D935"/>
          <cell r="E935"/>
          <cell r="F935"/>
          <cell r="G935"/>
          <cell r="H935"/>
          <cell r="I935"/>
        </row>
        <row r="936">
          <cell r="A936" t="str">
            <v>IF7512-34</v>
          </cell>
          <cell r="B936"/>
          <cell r="C936" t="str">
            <v>Талх, нарийн боов үйлдвэрлэлийн технологийн ажилтан</v>
          </cell>
          <cell r="D936"/>
          <cell r="E936"/>
          <cell r="F936"/>
          <cell r="G936"/>
          <cell r="H936"/>
          <cell r="I936"/>
        </row>
        <row r="937">
          <cell r="A937" t="str">
            <v>IF7512-37</v>
          </cell>
          <cell r="B937"/>
          <cell r="C937" t="str">
            <v xml:space="preserve">Исгэлтийн үйлдвэрлэлийн технологийн ажилтан </v>
          </cell>
          <cell r="D937"/>
          <cell r="E937"/>
          <cell r="F937"/>
          <cell r="G937"/>
          <cell r="H937"/>
          <cell r="I937"/>
        </row>
        <row r="938">
          <cell r="A938" t="str">
            <v>IM7411-11</v>
          </cell>
          <cell r="B938"/>
          <cell r="C938" t="str">
            <v xml:space="preserve">Цахилгаанчин </v>
          </cell>
          <cell r="D938"/>
          <cell r="E938"/>
          <cell r="F938"/>
          <cell r="G938"/>
          <cell r="H938"/>
          <cell r="I938"/>
        </row>
        <row r="939">
          <cell r="A939" t="str">
            <v>AD7321-11</v>
          </cell>
          <cell r="B939"/>
          <cell r="C939" t="str">
            <v>Хэвлэлийн график дизайнч</v>
          </cell>
          <cell r="D939"/>
          <cell r="E939"/>
          <cell r="F939"/>
          <cell r="G939"/>
          <cell r="H939"/>
          <cell r="I939"/>
        </row>
        <row r="940">
          <cell r="A940" t="str">
            <v>IF3434-14</v>
          </cell>
          <cell r="B940"/>
          <cell r="C940" t="str">
            <v>Хоол үйлдвэрлэл, үйлчилгээний техник- технологич</v>
          </cell>
          <cell r="D940"/>
          <cell r="E940"/>
          <cell r="F940"/>
          <cell r="G940"/>
          <cell r="H940"/>
          <cell r="I940"/>
        </row>
        <row r="941">
          <cell r="A941" t="str">
            <v>IF3142-19</v>
          </cell>
          <cell r="B941"/>
          <cell r="C941" t="str">
            <v>Ургамлын гаралтай хүнсний бүтээгдэхүүн үйлдвэрлэлийн техник-технологич</v>
          </cell>
          <cell r="D941"/>
          <cell r="E941"/>
          <cell r="F941"/>
          <cell r="G941"/>
          <cell r="H941"/>
          <cell r="I941"/>
        </row>
        <row r="942">
          <cell r="A942" t="str">
            <v>IF3142-20</v>
          </cell>
          <cell r="B942"/>
          <cell r="C942" t="str">
            <v>Амьтны гаралтай хүнсний бүтээгдэхүүн үйлдвэрлэлийн техник-технологич</v>
          </cell>
          <cell r="D942"/>
          <cell r="E942"/>
          <cell r="F942"/>
          <cell r="G942"/>
          <cell r="H942"/>
          <cell r="I942"/>
        </row>
        <row r="943">
          <cell r="A943" t="str">
            <v>IM3113-17</v>
          </cell>
          <cell r="B943"/>
          <cell r="C943" t="str">
            <v>Цахилгааны техникч</v>
          </cell>
          <cell r="D943"/>
          <cell r="E943"/>
          <cell r="F943"/>
          <cell r="G943"/>
          <cell r="H943"/>
          <cell r="I943"/>
        </row>
        <row r="945">
          <cell r="A945" t="str">
            <v>CF7411-12</v>
          </cell>
          <cell r="B945"/>
          <cell r="C945" t="str">
            <v>Барилгын цахилгаанчин</v>
          </cell>
          <cell r="D945"/>
          <cell r="E945"/>
          <cell r="F945"/>
          <cell r="G945"/>
          <cell r="H945"/>
          <cell r="I945"/>
        </row>
        <row r="946">
          <cell r="A946" t="str">
            <v>CF7123-20</v>
          </cell>
          <cell r="B946"/>
          <cell r="C946" t="str">
            <v>Барилгын засал-чимэглэлчин</v>
          </cell>
          <cell r="D946"/>
          <cell r="E946"/>
          <cell r="F946"/>
          <cell r="G946"/>
          <cell r="H946"/>
          <cell r="I946"/>
        </row>
        <row r="947">
          <cell r="A947" t="str">
            <v>IF5120-11</v>
          </cell>
          <cell r="B947"/>
          <cell r="C947" t="str">
            <v>Тогооч</v>
          </cell>
          <cell r="D947"/>
          <cell r="E947"/>
          <cell r="F947"/>
          <cell r="G947"/>
          <cell r="H947"/>
          <cell r="I947"/>
        </row>
        <row r="948">
          <cell r="A948" t="str">
            <v>BF4311-17</v>
          </cell>
          <cell r="B948"/>
          <cell r="C948" t="str">
            <v>Төлбөр тооцоо, цалин хөлсний нярав</v>
          </cell>
          <cell r="D948"/>
          <cell r="E948"/>
          <cell r="F948"/>
          <cell r="G948"/>
          <cell r="H948"/>
          <cell r="I948"/>
        </row>
        <row r="949">
          <cell r="A949" t="str">
            <v>CF7126-36</v>
          </cell>
          <cell r="B949"/>
          <cell r="C949" t="str">
            <v>Барилгын сантехникч</v>
          </cell>
          <cell r="D949"/>
          <cell r="E949"/>
          <cell r="F949"/>
          <cell r="G949"/>
          <cell r="H949"/>
          <cell r="I949"/>
        </row>
        <row r="950">
          <cell r="A950" t="str">
            <v>NT5111-19</v>
          </cell>
          <cell r="B950"/>
          <cell r="C950" t="str">
            <v>Зочид буудал, жуулчны баазын үйлчилгээний ажилтан</v>
          </cell>
          <cell r="D950"/>
          <cell r="E950"/>
          <cell r="F950"/>
          <cell r="G950"/>
          <cell r="H950"/>
          <cell r="I950"/>
        </row>
        <row r="951">
          <cell r="A951" t="str">
            <v>AD7321-11</v>
          </cell>
          <cell r="B951"/>
          <cell r="C951" t="str">
            <v>Хэвлэлийн график дизайнч</v>
          </cell>
          <cell r="D951"/>
          <cell r="E951"/>
          <cell r="F951"/>
          <cell r="G951"/>
          <cell r="H951"/>
          <cell r="I951"/>
        </row>
        <row r="952">
          <cell r="A952" t="str">
            <v>SO5141-11</v>
          </cell>
          <cell r="B952"/>
          <cell r="C952" t="str">
            <v>Үсчин</v>
          </cell>
          <cell r="D952"/>
          <cell r="E952"/>
          <cell r="F952"/>
          <cell r="G952"/>
          <cell r="H952"/>
          <cell r="I952"/>
        </row>
        <row r="953">
          <cell r="A953" t="str">
            <v>NT5113-13</v>
          </cell>
          <cell r="B953"/>
          <cell r="C953" t="str">
            <v>Аяллын хөтөч</v>
          </cell>
          <cell r="D953"/>
          <cell r="E953"/>
          <cell r="F953"/>
          <cell r="G953"/>
          <cell r="H953"/>
          <cell r="I953"/>
        </row>
        <row r="954">
          <cell r="A954" t="str">
            <v>TC8211-20</v>
          </cell>
          <cell r="B954"/>
          <cell r="C954" t="str">
            <v>Автомашины засварчин</v>
          </cell>
          <cell r="D954"/>
          <cell r="E954"/>
          <cell r="F954"/>
          <cell r="G954"/>
          <cell r="H954"/>
          <cell r="I954"/>
        </row>
        <row r="955">
          <cell r="A955" t="str">
            <v>IO7421-16</v>
          </cell>
          <cell r="B955"/>
          <cell r="C955" t="str">
            <v>Цахим тоног төхөөрөмжийн үйлчилгээний ажилтан</v>
          </cell>
          <cell r="D955"/>
          <cell r="E955"/>
          <cell r="F955"/>
          <cell r="G955"/>
          <cell r="H955"/>
          <cell r="I955"/>
        </row>
        <row r="956">
          <cell r="A956" t="str">
            <v>ID4415-12</v>
          </cell>
          <cell r="B956"/>
          <cell r="C956" t="str">
            <v>Архивын ажилтан</v>
          </cell>
          <cell r="D956"/>
          <cell r="E956"/>
          <cell r="F956"/>
          <cell r="G956"/>
          <cell r="H956"/>
          <cell r="I956"/>
        </row>
        <row r="957">
          <cell r="A957" t="str">
            <v>SO5142-11</v>
          </cell>
          <cell r="B957"/>
          <cell r="C957" t="str">
            <v>Гоо засалч</v>
          </cell>
          <cell r="D957"/>
          <cell r="E957"/>
          <cell r="F957"/>
          <cell r="G957"/>
          <cell r="H957"/>
          <cell r="I957"/>
        </row>
        <row r="958">
          <cell r="A958" t="str">
            <v>IE7533-28</v>
          </cell>
          <cell r="B958"/>
          <cell r="C958" t="str">
            <v>Оёмол бүтээгдэхүүний оёдолчин</v>
          </cell>
          <cell r="D958"/>
          <cell r="E958"/>
          <cell r="F958"/>
          <cell r="G958"/>
          <cell r="H958"/>
          <cell r="I958"/>
        </row>
        <row r="959">
          <cell r="A959" t="str">
            <v>IM7212-14</v>
          </cell>
          <cell r="B959"/>
          <cell r="C959" t="str">
            <v>Гагнуурчин</v>
          </cell>
          <cell r="D959"/>
          <cell r="E959"/>
          <cell r="F959"/>
          <cell r="G959"/>
          <cell r="H959"/>
          <cell r="I959"/>
        </row>
        <row r="960">
          <cell r="A960" t="str">
            <v>ID4120-11</v>
          </cell>
          <cell r="B960"/>
          <cell r="C960" t="str">
            <v>Нарийн бичгийн дарга-албан хэргийн ажилтан</v>
          </cell>
          <cell r="D960"/>
          <cell r="E960"/>
          <cell r="F960"/>
          <cell r="G960"/>
          <cell r="H960"/>
          <cell r="I960"/>
        </row>
        <row r="961">
          <cell r="A961" t="str">
            <v>IM3113-17</v>
          </cell>
          <cell r="B961"/>
          <cell r="C961" t="str">
            <v>Цахилгааны техникч</v>
          </cell>
          <cell r="D961"/>
          <cell r="E961"/>
          <cell r="F961"/>
          <cell r="G961"/>
          <cell r="H961"/>
          <cell r="I961"/>
        </row>
        <row r="962">
          <cell r="A962" t="str">
            <v>CF7115-24</v>
          </cell>
          <cell r="B962"/>
          <cell r="C962" t="str">
            <v>Модон эдлэлийн мужаан</v>
          </cell>
          <cell r="D962"/>
          <cell r="E962"/>
          <cell r="F962"/>
          <cell r="G962"/>
          <cell r="H962"/>
          <cell r="I962"/>
        </row>
        <row r="964">
          <cell r="A964" t="str">
            <v>IF5120-11</v>
          </cell>
          <cell r="B964"/>
          <cell r="C964" t="str">
            <v>Тогооч</v>
          </cell>
          <cell r="D964"/>
          <cell r="E964"/>
          <cell r="F964"/>
          <cell r="G964"/>
          <cell r="H964"/>
          <cell r="I964"/>
        </row>
        <row r="965">
          <cell r="A965" t="str">
            <v>CF7411-12</v>
          </cell>
          <cell r="B965"/>
          <cell r="C965" t="str">
            <v>Барилгын цахилгаанчин</v>
          </cell>
          <cell r="D965"/>
          <cell r="E965"/>
          <cell r="F965"/>
          <cell r="G965"/>
          <cell r="H965"/>
          <cell r="I965"/>
        </row>
        <row r="966">
          <cell r="A966" t="str">
            <v>AD7321-11</v>
          </cell>
          <cell r="B966"/>
          <cell r="C966" t="str">
            <v>Хэвлэлийн график дизайнч</v>
          </cell>
          <cell r="D966"/>
          <cell r="E966"/>
          <cell r="F966"/>
          <cell r="G966"/>
          <cell r="H966"/>
          <cell r="I966"/>
        </row>
        <row r="967">
          <cell r="A967" t="str">
            <v>ID4120-11</v>
          </cell>
          <cell r="B967"/>
          <cell r="C967" t="str">
            <v>Нарийн бичгийн дарга-албан хэргийн ажилтан</v>
          </cell>
          <cell r="D967"/>
          <cell r="E967"/>
          <cell r="F967"/>
          <cell r="G967"/>
          <cell r="H967"/>
          <cell r="I967"/>
        </row>
        <row r="968">
          <cell r="A968" t="str">
            <v>SO5141-11</v>
          </cell>
          <cell r="B968"/>
          <cell r="C968" t="str">
            <v>Үсчин</v>
          </cell>
          <cell r="D968"/>
          <cell r="E968"/>
          <cell r="F968"/>
          <cell r="G968"/>
          <cell r="H968"/>
          <cell r="I968"/>
        </row>
        <row r="969">
          <cell r="A969" t="str">
            <v>BT4311-14</v>
          </cell>
          <cell r="B969"/>
          <cell r="C969" t="str">
            <v>Нягтлан бодохын бүртгэл, тооцооны ажилтан</v>
          </cell>
          <cell r="D969"/>
          <cell r="E969"/>
          <cell r="F969"/>
          <cell r="G969"/>
          <cell r="H969"/>
          <cell r="I969"/>
        </row>
        <row r="970">
          <cell r="A970" t="str">
            <v>IT3511-13</v>
          </cell>
          <cell r="B970"/>
          <cell r="C970" t="str">
            <v>Мэдээллийн технологич</v>
          </cell>
          <cell r="D970"/>
          <cell r="E970"/>
          <cell r="F970"/>
          <cell r="G970"/>
          <cell r="H970"/>
          <cell r="I970"/>
        </row>
        <row r="971">
          <cell r="A971" t="str">
            <v>IW3514-15</v>
          </cell>
          <cell r="B971"/>
          <cell r="C971" t="str">
            <v>Вэб мультмедиа зохиогч</v>
          </cell>
          <cell r="D971"/>
          <cell r="E971"/>
          <cell r="F971"/>
          <cell r="G971"/>
          <cell r="H971"/>
          <cell r="I971"/>
        </row>
        <row r="974">
          <cell r="A974" t="str">
            <v>IF5120-11</v>
          </cell>
          <cell r="B974"/>
          <cell r="C974" t="str">
            <v>Тогооч</v>
          </cell>
          <cell r="D974"/>
          <cell r="E974"/>
          <cell r="F974"/>
          <cell r="G974"/>
          <cell r="H974"/>
          <cell r="I974"/>
        </row>
        <row r="975">
          <cell r="A975" t="str">
            <v>BT4321-17</v>
          </cell>
          <cell r="B975"/>
          <cell r="C975" t="str">
            <v>Хангамжийн нярав</v>
          </cell>
          <cell r="D975"/>
          <cell r="E975"/>
          <cell r="F975"/>
          <cell r="G975"/>
          <cell r="H975"/>
          <cell r="I975"/>
        </row>
        <row r="976">
          <cell r="A976" t="str">
            <v>BT4311-14</v>
          </cell>
          <cell r="B976"/>
          <cell r="C976" t="str">
            <v>Нягтлан бодохын бүртгэл, тооцооны ажилтан</v>
          </cell>
          <cell r="D976"/>
          <cell r="E976"/>
          <cell r="F976"/>
          <cell r="G976"/>
          <cell r="H976"/>
          <cell r="I976"/>
        </row>
        <row r="977">
          <cell r="A977" t="str">
            <v>IO4120-13</v>
          </cell>
          <cell r="B977"/>
          <cell r="C977" t="str">
            <v>Компьютерийн оператор</v>
          </cell>
          <cell r="D977"/>
          <cell r="E977"/>
          <cell r="F977"/>
          <cell r="G977"/>
          <cell r="H977"/>
          <cell r="I977"/>
        </row>
        <row r="979">
          <cell r="A979" t="str">
            <v>AM7522-22</v>
          </cell>
          <cell r="B979"/>
          <cell r="C979" t="str">
            <v xml:space="preserve">Нарийн мужаан </v>
          </cell>
          <cell r="D979"/>
          <cell r="E979"/>
          <cell r="F979"/>
          <cell r="G979"/>
          <cell r="H979"/>
          <cell r="I979"/>
        </row>
        <row r="980">
          <cell r="A980" t="str">
            <v>CF7115-24</v>
          </cell>
          <cell r="B980"/>
          <cell r="C980" t="str">
            <v>Модон эдлэлийн мужаан</v>
          </cell>
          <cell r="D980"/>
          <cell r="E980"/>
          <cell r="F980"/>
          <cell r="G980"/>
          <cell r="H980"/>
          <cell r="I980"/>
        </row>
        <row r="981">
          <cell r="A981" t="str">
            <v>CF7115-11</v>
          </cell>
          <cell r="B981"/>
          <cell r="C981" t="str">
            <v>Барилга угсралтын мужаан</v>
          </cell>
          <cell r="D981"/>
          <cell r="E981"/>
          <cell r="F981"/>
          <cell r="G981"/>
          <cell r="H981"/>
          <cell r="I981"/>
        </row>
        <row r="982">
          <cell r="A982" t="str">
            <v>NF6210-21</v>
          </cell>
          <cell r="B982"/>
          <cell r="C982" t="str">
            <v>Ойжуулагч</v>
          </cell>
          <cell r="D982"/>
          <cell r="E982"/>
          <cell r="F982"/>
          <cell r="G982"/>
          <cell r="H982"/>
          <cell r="I982"/>
        </row>
        <row r="984">
          <cell r="A984" t="str">
            <v>TC8211-20</v>
          </cell>
          <cell r="B984"/>
          <cell r="C984" t="str">
            <v>Автомашины засварчин</v>
          </cell>
          <cell r="D984"/>
          <cell r="E984"/>
          <cell r="F984"/>
          <cell r="G984"/>
          <cell r="H984"/>
          <cell r="I984"/>
        </row>
        <row r="985">
          <cell r="A985" t="str">
            <v>MT7233-45</v>
          </cell>
          <cell r="B985"/>
          <cell r="C985" t="str">
            <v>Хүнд машин механизмын засварчин</v>
          </cell>
          <cell r="D985"/>
          <cell r="E985"/>
          <cell r="F985"/>
          <cell r="G985"/>
          <cell r="H985"/>
          <cell r="I985"/>
        </row>
        <row r="986">
          <cell r="A986" t="str">
            <v>IM7212-14</v>
          </cell>
          <cell r="B986"/>
          <cell r="C986" t="str">
            <v>Гагнуурчин</v>
          </cell>
          <cell r="D986"/>
          <cell r="E986"/>
          <cell r="F986"/>
          <cell r="G986"/>
          <cell r="H986"/>
          <cell r="I986"/>
        </row>
        <row r="987">
          <cell r="A987" t="str">
            <v>MT8111-35</v>
          </cell>
          <cell r="B987"/>
          <cell r="C987" t="str">
            <v>Хүнд машин механизмын оператор</v>
          </cell>
          <cell r="D987"/>
          <cell r="E987"/>
          <cell r="F987"/>
          <cell r="G987"/>
          <cell r="H987"/>
          <cell r="I987"/>
        </row>
        <row r="988">
          <cell r="A988" t="str">
            <v>IM7233-18</v>
          </cell>
          <cell r="B988"/>
          <cell r="C988" t="str">
            <v>Үйлдвэрийн машин, тоног төхөөрөмжийн механик</v>
          </cell>
          <cell r="D988"/>
          <cell r="E988"/>
          <cell r="F988"/>
          <cell r="G988"/>
          <cell r="H988"/>
          <cell r="I988"/>
        </row>
        <row r="990">
          <cell r="A990" t="str">
            <v>TR3115-65</v>
          </cell>
          <cell r="B990"/>
          <cell r="C990" t="str">
            <v>Төмөр замын ашиглалтын техникч</v>
          </cell>
          <cell r="D990"/>
          <cell r="E990"/>
          <cell r="F990"/>
          <cell r="G990"/>
          <cell r="H990"/>
          <cell r="I990"/>
        </row>
        <row r="991">
          <cell r="A991" t="str">
            <v>TR3115-60</v>
          </cell>
          <cell r="B991"/>
          <cell r="C991" t="str">
            <v>Зүтгүүрийн техникч</v>
          </cell>
          <cell r="D991"/>
          <cell r="E991"/>
          <cell r="F991"/>
          <cell r="G991"/>
          <cell r="H991"/>
          <cell r="I991"/>
        </row>
        <row r="992">
          <cell r="A992" t="str">
            <v>TR3115-61</v>
          </cell>
          <cell r="B992"/>
          <cell r="C992" t="str">
            <v>Вагоны техникч</v>
          </cell>
          <cell r="D992"/>
          <cell r="E992"/>
          <cell r="F992"/>
          <cell r="G992"/>
          <cell r="H992"/>
          <cell r="I992"/>
        </row>
        <row r="993">
          <cell r="A993" t="str">
            <v>TR3115-62</v>
          </cell>
          <cell r="B993"/>
          <cell r="C993" t="str">
            <v>Замын техникч</v>
          </cell>
          <cell r="D993"/>
          <cell r="E993"/>
          <cell r="F993"/>
          <cell r="G993"/>
          <cell r="H993"/>
          <cell r="I993"/>
        </row>
        <row r="994">
          <cell r="A994" t="str">
            <v>TR3115-63</v>
          </cell>
          <cell r="B994"/>
          <cell r="C994" t="str">
            <v>Төмөр замын машин механизмын техникч</v>
          </cell>
          <cell r="D994"/>
          <cell r="E994"/>
          <cell r="F994"/>
          <cell r="G994"/>
          <cell r="H994"/>
          <cell r="I994"/>
        </row>
        <row r="995">
          <cell r="A995" t="str">
            <v>TR3115-64</v>
          </cell>
          <cell r="B995"/>
          <cell r="C995" t="str">
            <v>Дохиолол төвлөрүүлэлт хориглолтын техникч</v>
          </cell>
          <cell r="D995"/>
          <cell r="E995"/>
          <cell r="F995"/>
          <cell r="G995"/>
          <cell r="H995"/>
          <cell r="I995"/>
        </row>
        <row r="996">
          <cell r="A996" t="str">
            <v>IM3113-17</v>
          </cell>
          <cell r="B996"/>
          <cell r="C996" t="str">
            <v>Цахилгааны техникч</v>
          </cell>
          <cell r="D996"/>
          <cell r="E996"/>
          <cell r="F996"/>
          <cell r="G996"/>
          <cell r="H996"/>
          <cell r="I996"/>
        </row>
        <row r="997">
          <cell r="A997" t="str">
            <v>TR4323-15</v>
          </cell>
          <cell r="B997"/>
          <cell r="C997" t="str">
            <v>Төмөр замын өртөөний жижүүр</v>
          </cell>
          <cell r="D997"/>
          <cell r="E997"/>
          <cell r="F997"/>
          <cell r="G997"/>
          <cell r="H997"/>
          <cell r="I997"/>
        </row>
        <row r="998">
          <cell r="A998" t="str">
            <v>TR4323-25</v>
          </cell>
          <cell r="B998"/>
          <cell r="C998" t="str">
            <v>Ачаа вагон хүлээлцэгч</v>
          </cell>
          <cell r="D998"/>
          <cell r="E998"/>
          <cell r="F998"/>
          <cell r="G998"/>
          <cell r="H998"/>
          <cell r="I998"/>
        </row>
        <row r="999">
          <cell r="A999" t="str">
            <v>TR8311-11</v>
          </cell>
          <cell r="B999"/>
          <cell r="C999" t="str">
            <v>Зүтгүүрийн туслах машинч</v>
          </cell>
          <cell r="D999"/>
          <cell r="E999"/>
          <cell r="F999"/>
          <cell r="G999"/>
          <cell r="H999"/>
          <cell r="I999"/>
        </row>
        <row r="1000">
          <cell r="A1000" t="str">
            <v>TR8311-13</v>
          </cell>
          <cell r="B1000"/>
          <cell r="C1000" t="str">
            <v>Илчит тэрэгний засварчин</v>
          </cell>
          <cell r="D1000"/>
          <cell r="E1000"/>
          <cell r="F1000"/>
          <cell r="G1000"/>
          <cell r="H1000"/>
          <cell r="I1000"/>
        </row>
        <row r="1001">
          <cell r="A1001" t="str">
            <v>TR4323-27</v>
          </cell>
          <cell r="B1001"/>
          <cell r="C1001" t="str">
            <v>Вагон үзэгч, засварчин</v>
          </cell>
          <cell r="D1001"/>
          <cell r="E1001"/>
          <cell r="F1001"/>
          <cell r="G1001"/>
          <cell r="H1001"/>
          <cell r="I1001"/>
        </row>
        <row r="1002">
          <cell r="A1002" t="str">
            <v>TR4323-26</v>
          </cell>
          <cell r="B1002"/>
          <cell r="C1002" t="str">
            <v>Зорчигчийн вагоны үйлчлэгч</v>
          </cell>
          <cell r="D1002"/>
          <cell r="E1002"/>
          <cell r="F1002"/>
          <cell r="G1002"/>
          <cell r="H1002"/>
          <cell r="I1002"/>
        </row>
        <row r="1003">
          <cell r="A1003" t="str">
            <v>TR4323-29</v>
          </cell>
          <cell r="B1003"/>
          <cell r="C1003" t="str">
            <v>Төмөр замын замчин</v>
          </cell>
          <cell r="D1003"/>
          <cell r="E1003"/>
          <cell r="F1003"/>
          <cell r="G1003"/>
          <cell r="H1003"/>
          <cell r="I1003"/>
        </row>
        <row r="1004">
          <cell r="A1004" t="str">
            <v>TR4323-28</v>
          </cell>
          <cell r="B1004"/>
          <cell r="C1004" t="str">
            <v>Дохиолол төвлөрүүлэлт хориглолын монтёр</v>
          </cell>
          <cell r="D1004"/>
          <cell r="E1004"/>
          <cell r="F1004"/>
          <cell r="G1004"/>
          <cell r="H1004"/>
          <cell r="I1004"/>
        </row>
        <row r="1005">
          <cell r="A1005" t="str">
            <v>TR7412-19</v>
          </cell>
          <cell r="B1005"/>
          <cell r="C1005" t="str">
            <v>Цахилгааны монтёр</v>
          </cell>
          <cell r="D1005"/>
          <cell r="E1005"/>
          <cell r="F1005"/>
          <cell r="G1005"/>
          <cell r="H1005"/>
          <cell r="I1005"/>
        </row>
        <row r="1007">
          <cell r="A1007" t="str">
            <v>CF7123-20</v>
          </cell>
          <cell r="B1007"/>
          <cell r="C1007" t="str">
            <v>Барилгын засал-чимэглэлчин</v>
          </cell>
          <cell r="D1007"/>
          <cell r="E1007"/>
          <cell r="F1007"/>
          <cell r="G1007"/>
          <cell r="H1007"/>
          <cell r="I1007"/>
        </row>
        <row r="1008">
          <cell r="A1008" t="str">
            <v>CF7112-19</v>
          </cell>
          <cell r="B1008"/>
          <cell r="C1008" t="str">
            <v>Барилгын өрөг угсрагч</v>
          </cell>
          <cell r="D1008"/>
          <cell r="E1008"/>
          <cell r="F1008"/>
          <cell r="G1008"/>
          <cell r="H1008"/>
          <cell r="I1008"/>
        </row>
        <row r="1009">
          <cell r="A1009" t="str">
            <v>CF7411-12</v>
          </cell>
          <cell r="B1009"/>
          <cell r="C1009" t="str">
            <v>Барилгын цахилгаанчин</v>
          </cell>
          <cell r="D1009"/>
          <cell r="E1009"/>
          <cell r="F1009"/>
          <cell r="G1009"/>
          <cell r="H1009"/>
          <cell r="I1009"/>
        </row>
        <row r="1010">
          <cell r="A1010" t="str">
            <v>CF7115-22</v>
          </cell>
          <cell r="B1010"/>
          <cell r="C1010" t="str">
            <v>Барилгын мужаан</v>
          </cell>
          <cell r="D1010"/>
          <cell r="E1010"/>
          <cell r="F1010"/>
          <cell r="G1010"/>
          <cell r="H1010"/>
          <cell r="I1010"/>
        </row>
        <row r="1011">
          <cell r="A1011" t="str">
            <v>CF7126-36</v>
          </cell>
          <cell r="B1011"/>
          <cell r="C1011" t="str">
            <v>Барилгын сантехникч</v>
          </cell>
          <cell r="D1011"/>
          <cell r="E1011"/>
          <cell r="F1011"/>
          <cell r="G1011"/>
          <cell r="H1011"/>
          <cell r="I1011"/>
        </row>
        <row r="1012">
          <cell r="A1012" t="str">
            <v>IM7212-14</v>
          </cell>
          <cell r="B1012"/>
          <cell r="C1012" t="str">
            <v>Гагнуурчин</v>
          </cell>
          <cell r="D1012"/>
          <cell r="E1012"/>
          <cell r="F1012"/>
          <cell r="G1012"/>
          <cell r="H1012"/>
          <cell r="I1012"/>
        </row>
        <row r="1013">
          <cell r="A1013" t="str">
            <v>IF5120-11</v>
          </cell>
          <cell r="B1013"/>
          <cell r="C1013" t="str">
            <v>Тогооч</v>
          </cell>
          <cell r="D1013"/>
          <cell r="E1013"/>
          <cell r="F1013"/>
          <cell r="G1013"/>
          <cell r="H1013"/>
          <cell r="I1013"/>
        </row>
        <row r="1014">
          <cell r="A1014" t="str">
            <v>IE7533-28</v>
          </cell>
          <cell r="B1014"/>
          <cell r="C1014" t="str">
            <v>Оёмол бүтээгдэхүүний оёдолчин</v>
          </cell>
          <cell r="D1014"/>
          <cell r="E1014"/>
          <cell r="F1014"/>
          <cell r="G1014"/>
          <cell r="H1014"/>
          <cell r="I1014"/>
        </row>
      </sheetData>
      <sheetData sheetId="6"/>
      <sheetData sheetId="7"/>
      <sheetData sheetId="8"/>
      <sheetData sheetId="9"/>
      <sheetData sheetId="10">
        <row r="18">
          <cell r="Q18">
            <v>12559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-ТМБ-6"/>
      <sheetName val="1.ARHANGAI"/>
      <sheetName val="2.BAYAN-ULGII"/>
      <sheetName val="3.BULGAN"/>
      <sheetName val="4.BULGAN HAA"/>
      <sheetName val="5.GOVI-ALTAI"/>
      <sheetName val="6.DORNOD"/>
      <sheetName val="7.DUNDGOVI"/>
      <sheetName val="8.TOSONTSENGEL"/>
      <sheetName val="9.ORHON"/>
      <sheetName val="10.ORHON HAA"/>
      <sheetName val="11.SUHBAATAR"/>
      <sheetName val="12.SELENGE"/>
      <sheetName val="13.SELENGE SHAAMAR"/>
      <sheetName val="14.SERGEEN ZASAH"/>
      <sheetName val="15.TUV ZAAMAR"/>
      <sheetName val="16.TUV-ERDENE"/>
      <sheetName val="17.HUVSGUL"/>
      <sheetName val="18.HENTII BOR-UNDUR"/>
      <sheetName val="TURIIN MSUT-18"/>
      <sheetName val="1.AR-BULGAN MSUT"/>
      <sheetName val="2.AR 3-N TAMIR"/>
      <sheetName val="3.AYALAL JUULCHLALIIN MSUT"/>
      <sheetName val="4.BARILGA BUTEETS"/>
      <sheetName val="5.BAYANHONGOR ULZIIT"/>
      <sheetName val="6.GERMAN-MONGOL MSUT "/>
      <sheetName val="7.GERELT IREEDUI"/>
      <sheetName val="8.DOUBLE FISH"/>
      <sheetName val="9.DONBOSKO"/>
      <sheetName val="10.DORNOGOVI-TUMUR ZAM"/>
      <sheetName val="11.TOP MSUT"/>
      <sheetName val="12.IKH ZASAG"/>
      <sheetName val="13.URLAG URLAN"/>
      <sheetName val="14.MINETECH"/>
      <sheetName val="15.MUXX-NII MSUT"/>
      <sheetName val="16.TST MSUT"/>
      <sheetName val="17.SAM YUK MSUT"/>
      <sheetName val="18.KHANGAI"/>
      <sheetName val="19.ECO MONGOL"/>
      <sheetName val="20.ENEREL MSUT"/>
      <sheetName val="21.ETUGEN"/>
      <sheetName val="22.SKILLS TECH"/>
      <sheetName val="23.TSOGTS SURGALT AKADEMI"/>
      <sheetName val="24.GEREGE"/>
      <sheetName val="25.HUDULMUR"/>
      <sheetName val="TURIIN BUS MSUT-25"/>
      <sheetName val="1.BARILGIIN PK"/>
      <sheetName val="2.BAYANHONGOR PK"/>
      <sheetName val="3.GOVISUMBER PK"/>
      <sheetName val="4.DARHAN-URGUU PK"/>
      <sheetName val="5.DARHAN PK"/>
      <sheetName val="6.DARHAN UUEHPK"/>
      <sheetName val="7.DORNOGOVI"/>
      <sheetName val="8.DORNOD PK"/>
      <sheetName val="9.Zavhan PK"/>
      <sheetName val="10.MSPK"/>
      <sheetName val="11.NALAIH"/>
      <sheetName val="12.UVURKHANGAI"/>
      <sheetName val="13.UMNUGOVI PK"/>
      <sheetName val="14.SELENGE ZUUNHARAA"/>
      <sheetName val="15.TUV"/>
      <sheetName val="16.TUV BAYANCHANDMANI"/>
      <sheetName val="17.ULAANGOM"/>
      <sheetName val="18.YU PK"/>
      <sheetName val="19.HENTII"/>
      <sheetName val="20.HOVD HUGJIL PK"/>
      <sheetName val="TURIIN KOLLEGE-20"/>
      <sheetName val="1.ANIMA PK"/>
      <sheetName val="2.BTK"/>
      <sheetName val="3.Darkhankhaan PTK"/>
      <sheetName val="4.OTOCH MANARAMBA PTK"/>
      <sheetName val="5.TTPK"/>
      <sheetName val="6.XTPK"/>
      <sheetName val="7.UNIVERSAL PK"/>
      <sheetName val="8.SHINE IRGENSHIL"/>
      <sheetName val="TURIIN BUS KOLLEGE-8"/>
      <sheetName val="1.HUIS-MSUT"/>
      <sheetName val="2.ШУТИС-ҮТДС"/>
      <sheetName val="3.SHUTIS-MTS"/>
      <sheetName val="4.TUMUR ZAMIIN PTK"/>
      <sheetName val="5.ШШГЕГ-АМГАЛАН"/>
      <sheetName val="TURIIN IH SU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9">
          <cell r="J19">
            <v>0</v>
          </cell>
          <cell r="K19">
            <v>0</v>
          </cell>
          <cell r="L19">
            <v>5</v>
          </cell>
          <cell r="M19">
            <v>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</row>
        <row r="20">
          <cell r="J20">
            <v>0</v>
          </cell>
          <cell r="K20">
            <v>0</v>
          </cell>
          <cell r="L20">
            <v>91</v>
          </cell>
          <cell r="M20">
            <v>28</v>
          </cell>
          <cell r="N20">
            <v>0</v>
          </cell>
          <cell r="O20">
            <v>0</v>
          </cell>
          <cell r="P20">
            <v>7</v>
          </cell>
          <cell r="Q20">
            <v>3</v>
          </cell>
          <cell r="R20">
            <v>0</v>
          </cell>
          <cell r="S20">
            <v>0</v>
          </cell>
          <cell r="X20">
            <v>1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</row>
        <row r="21">
          <cell r="J21">
            <v>0</v>
          </cell>
          <cell r="K21">
            <v>0</v>
          </cell>
          <cell r="L21">
            <v>835</v>
          </cell>
          <cell r="M21">
            <v>240</v>
          </cell>
          <cell r="N21">
            <v>0</v>
          </cell>
          <cell r="O21">
            <v>0</v>
          </cell>
          <cell r="P21">
            <v>92</v>
          </cell>
          <cell r="Q21">
            <v>24</v>
          </cell>
          <cell r="R21">
            <v>5</v>
          </cell>
          <cell r="S21">
            <v>2</v>
          </cell>
          <cell r="X21">
            <v>4</v>
          </cell>
          <cell r="Y21">
            <v>1</v>
          </cell>
          <cell r="Z21">
            <v>2</v>
          </cell>
          <cell r="AA21">
            <v>1</v>
          </cell>
          <cell r="AB21">
            <v>1</v>
          </cell>
          <cell r="AC21">
            <v>0</v>
          </cell>
          <cell r="AD21">
            <v>2</v>
          </cell>
          <cell r="AE21">
            <v>2</v>
          </cell>
          <cell r="AF21">
            <v>3</v>
          </cell>
          <cell r="AG21">
            <v>2</v>
          </cell>
          <cell r="AH21">
            <v>2</v>
          </cell>
          <cell r="AI21">
            <v>1</v>
          </cell>
          <cell r="AJ21">
            <v>0</v>
          </cell>
          <cell r="AK21">
            <v>0</v>
          </cell>
        </row>
        <row r="22">
          <cell r="J22">
            <v>0</v>
          </cell>
          <cell r="K22">
            <v>0</v>
          </cell>
          <cell r="L22">
            <v>1239</v>
          </cell>
          <cell r="M22">
            <v>379</v>
          </cell>
          <cell r="N22">
            <v>0</v>
          </cell>
          <cell r="O22">
            <v>0</v>
          </cell>
          <cell r="P22">
            <v>128</v>
          </cell>
          <cell r="Q22">
            <v>54</v>
          </cell>
          <cell r="R22">
            <v>11</v>
          </cell>
          <cell r="S22">
            <v>3</v>
          </cell>
          <cell r="X22">
            <v>11</v>
          </cell>
          <cell r="Y22">
            <v>5</v>
          </cell>
          <cell r="Z22">
            <v>2</v>
          </cell>
          <cell r="AA22">
            <v>1</v>
          </cell>
          <cell r="AB22">
            <v>5</v>
          </cell>
          <cell r="AC22">
            <v>0</v>
          </cell>
          <cell r="AD22">
            <v>7</v>
          </cell>
          <cell r="AE22">
            <v>0</v>
          </cell>
          <cell r="AF22">
            <v>4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0</v>
          </cell>
        </row>
        <row r="23">
          <cell r="J23">
            <v>0</v>
          </cell>
          <cell r="K23">
            <v>0</v>
          </cell>
          <cell r="L23">
            <v>1089</v>
          </cell>
          <cell r="M23">
            <v>376</v>
          </cell>
          <cell r="N23">
            <v>0</v>
          </cell>
          <cell r="O23">
            <v>0</v>
          </cell>
          <cell r="P23">
            <v>83</v>
          </cell>
          <cell r="Q23">
            <v>25</v>
          </cell>
          <cell r="R23">
            <v>16</v>
          </cell>
          <cell r="S23">
            <v>10</v>
          </cell>
          <cell r="X23">
            <v>6</v>
          </cell>
          <cell r="Y23">
            <v>1</v>
          </cell>
          <cell r="Z23">
            <v>2</v>
          </cell>
          <cell r="AA23">
            <v>0</v>
          </cell>
          <cell r="AB23">
            <v>4</v>
          </cell>
          <cell r="AC23">
            <v>0</v>
          </cell>
          <cell r="AD23">
            <v>1</v>
          </cell>
          <cell r="AE23">
            <v>1</v>
          </cell>
          <cell r="AF23">
            <v>3</v>
          </cell>
          <cell r="AG23">
            <v>1</v>
          </cell>
          <cell r="AH23">
            <v>4</v>
          </cell>
          <cell r="AI23">
            <v>2</v>
          </cell>
          <cell r="AJ23">
            <v>1</v>
          </cell>
          <cell r="AK23">
            <v>0</v>
          </cell>
        </row>
        <row r="24">
          <cell r="J24">
            <v>0</v>
          </cell>
          <cell r="K24">
            <v>0</v>
          </cell>
          <cell r="L24">
            <v>643</v>
          </cell>
          <cell r="M24">
            <v>241</v>
          </cell>
          <cell r="N24">
            <v>1</v>
          </cell>
          <cell r="O24">
            <v>0</v>
          </cell>
          <cell r="X24">
            <v>3</v>
          </cell>
          <cell r="Y24">
            <v>0</v>
          </cell>
          <cell r="Z24">
            <v>2</v>
          </cell>
          <cell r="AA24">
            <v>0</v>
          </cell>
          <cell r="AB24">
            <v>7</v>
          </cell>
          <cell r="AC24">
            <v>2</v>
          </cell>
          <cell r="AD24">
            <v>5</v>
          </cell>
          <cell r="AE24">
            <v>2</v>
          </cell>
          <cell r="AF24">
            <v>0</v>
          </cell>
          <cell r="AG24">
            <v>0</v>
          </cell>
          <cell r="AH24">
            <v>3</v>
          </cell>
          <cell r="AI24">
            <v>3</v>
          </cell>
          <cell r="AJ24">
            <v>2</v>
          </cell>
          <cell r="AK24">
            <v>0</v>
          </cell>
        </row>
        <row r="25">
          <cell r="J25">
            <v>0</v>
          </cell>
          <cell r="K25">
            <v>0</v>
          </cell>
          <cell r="L25">
            <v>328</v>
          </cell>
          <cell r="M25">
            <v>132</v>
          </cell>
          <cell r="N25">
            <v>0</v>
          </cell>
          <cell r="O25">
            <v>0</v>
          </cell>
          <cell r="X25">
            <v>3</v>
          </cell>
          <cell r="Y25">
            <v>2</v>
          </cell>
          <cell r="Z25">
            <v>0</v>
          </cell>
          <cell r="AA25">
            <v>0</v>
          </cell>
          <cell r="AB25">
            <v>6</v>
          </cell>
          <cell r="AC25">
            <v>0</v>
          </cell>
          <cell r="AD25">
            <v>3</v>
          </cell>
          <cell r="AE25">
            <v>1</v>
          </cell>
          <cell r="AF25">
            <v>2</v>
          </cell>
          <cell r="AG25">
            <v>1</v>
          </cell>
          <cell r="AH25">
            <v>4</v>
          </cell>
          <cell r="AI25">
            <v>3</v>
          </cell>
          <cell r="AJ25">
            <v>1</v>
          </cell>
          <cell r="AK25">
            <v>0</v>
          </cell>
        </row>
        <row r="26">
          <cell r="J26">
            <v>0</v>
          </cell>
          <cell r="K26">
            <v>0</v>
          </cell>
          <cell r="L26">
            <v>191</v>
          </cell>
          <cell r="M26">
            <v>94</v>
          </cell>
          <cell r="N26">
            <v>0</v>
          </cell>
          <cell r="O26">
            <v>0</v>
          </cell>
          <cell r="X26">
            <v>0</v>
          </cell>
          <cell r="Y26">
            <v>0</v>
          </cell>
          <cell r="Z26">
            <v>2</v>
          </cell>
          <cell r="AA26">
            <v>1</v>
          </cell>
          <cell r="AB26">
            <v>6</v>
          </cell>
          <cell r="AC26">
            <v>4</v>
          </cell>
          <cell r="AD26">
            <v>2</v>
          </cell>
          <cell r="AE26">
            <v>1</v>
          </cell>
          <cell r="AF26">
            <v>2</v>
          </cell>
          <cell r="AG26">
            <v>1</v>
          </cell>
          <cell r="AH26">
            <v>4</v>
          </cell>
          <cell r="AI26">
            <v>3</v>
          </cell>
          <cell r="AJ26">
            <v>2</v>
          </cell>
          <cell r="AK26">
            <v>0</v>
          </cell>
        </row>
        <row r="27">
          <cell r="J27">
            <v>0</v>
          </cell>
          <cell r="K27">
            <v>0</v>
          </cell>
          <cell r="L27">
            <v>173</v>
          </cell>
          <cell r="M27">
            <v>92</v>
          </cell>
          <cell r="N27">
            <v>1</v>
          </cell>
          <cell r="O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C27">
            <v>4</v>
          </cell>
          <cell r="AD27">
            <v>0</v>
          </cell>
          <cell r="AE27">
            <v>0</v>
          </cell>
          <cell r="AF27">
            <v>1</v>
          </cell>
          <cell r="AG27">
            <v>1</v>
          </cell>
          <cell r="AH27">
            <v>1</v>
          </cell>
          <cell r="AI27">
            <v>1</v>
          </cell>
          <cell r="AJ27">
            <v>0</v>
          </cell>
          <cell r="AK27">
            <v>0</v>
          </cell>
        </row>
        <row r="28">
          <cell r="J28">
            <v>0</v>
          </cell>
          <cell r="K28">
            <v>0</v>
          </cell>
          <cell r="L28">
            <v>117</v>
          </cell>
          <cell r="M28">
            <v>59</v>
          </cell>
          <cell r="N28">
            <v>0</v>
          </cell>
          <cell r="O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6</v>
          </cell>
          <cell r="AE28">
            <v>3</v>
          </cell>
          <cell r="AF28">
            <v>1</v>
          </cell>
          <cell r="AG28">
            <v>1</v>
          </cell>
          <cell r="AH28">
            <v>1</v>
          </cell>
          <cell r="AI28">
            <v>0</v>
          </cell>
          <cell r="AJ28">
            <v>0</v>
          </cell>
          <cell r="AK28">
            <v>0</v>
          </cell>
        </row>
        <row r="29">
          <cell r="J29">
            <v>0</v>
          </cell>
          <cell r="K29">
            <v>0</v>
          </cell>
          <cell r="L29">
            <v>127</v>
          </cell>
          <cell r="M29">
            <v>63</v>
          </cell>
          <cell r="N29">
            <v>0</v>
          </cell>
          <cell r="O29">
            <v>0</v>
          </cell>
          <cell r="X29">
            <v>1</v>
          </cell>
          <cell r="Y29">
            <v>1</v>
          </cell>
          <cell r="Z29">
            <v>1</v>
          </cell>
          <cell r="AA29">
            <v>0</v>
          </cell>
          <cell r="AB29">
            <v>2</v>
          </cell>
          <cell r="AC29">
            <v>2</v>
          </cell>
          <cell r="AD29">
            <v>0</v>
          </cell>
          <cell r="AE29">
            <v>0</v>
          </cell>
          <cell r="AF29">
            <v>2</v>
          </cell>
          <cell r="AG29">
            <v>2</v>
          </cell>
          <cell r="AH29">
            <v>1</v>
          </cell>
          <cell r="AI29">
            <v>1</v>
          </cell>
          <cell r="AJ29">
            <v>1</v>
          </cell>
          <cell r="AK29">
            <v>1</v>
          </cell>
        </row>
        <row r="30">
          <cell r="J30">
            <v>0</v>
          </cell>
          <cell r="K30">
            <v>0</v>
          </cell>
          <cell r="L30">
            <v>133</v>
          </cell>
          <cell r="M30">
            <v>65</v>
          </cell>
          <cell r="N30">
            <v>0</v>
          </cell>
          <cell r="O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</v>
          </cell>
          <cell r="AE30">
            <v>1</v>
          </cell>
          <cell r="AF30">
            <v>1</v>
          </cell>
          <cell r="AG30">
            <v>1</v>
          </cell>
          <cell r="AH30">
            <v>2</v>
          </cell>
          <cell r="AI30">
            <v>1</v>
          </cell>
          <cell r="AJ30">
            <v>0</v>
          </cell>
          <cell r="AK30">
            <v>0</v>
          </cell>
        </row>
        <row r="31">
          <cell r="J31">
            <v>0</v>
          </cell>
          <cell r="K31">
            <v>0</v>
          </cell>
          <cell r="L31">
            <v>129</v>
          </cell>
          <cell r="M31">
            <v>66</v>
          </cell>
          <cell r="N31">
            <v>0</v>
          </cell>
          <cell r="O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</v>
          </cell>
          <cell r="AE31">
            <v>0</v>
          </cell>
          <cell r="AF31">
            <v>1</v>
          </cell>
          <cell r="AG31">
            <v>0</v>
          </cell>
          <cell r="AH31">
            <v>0</v>
          </cell>
          <cell r="AI31">
            <v>0</v>
          </cell>
          <cell r="AJ31">
            <v>1</v>
          </cell>
          <cell r="AK31">
            <v>1</v>
          </cell>
        </row>
        <row r="32">
          <cell r="J32">
            <v>0</v>
          </cell>
          <cell r="K32">
            <v>0</v>
          </cell>
          <cell r="L32">
            <v>140</v>
          </cell>
          <cell r="M32">
            <v>70</v>
          </cell>
          <cell r="N32">
            <v>1</v>
          </cell>
          <cell r="O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2</v>
          </cell>
          <cell r="AE32">
            <v>0</v>
          </cell>
          <cell r="AF32">
            <v>2</v>
          </cell>
          <cell r="AG32">
            <v>2</v>
          </cell>
          <cell r="AH32">
            <v>0</v>
          </cell>
          <cell r="AI32">
            <v>0</v>
          </cell>
          <cell r="AJ32">
            <v>1</v>
          </cell>
          <cell r="AK32">
            <v>1</v>
          </cell>
        </row>
        <row r="33">
          <cell r="J33">
            <v>0</v>
          </cell>
          <cell r="K33">
            <v>0</v>
          </cell>
          <cell r="L33">
            <v>152</v>
          </cell>
          <cell r="M33">
            <v>79</v>
          </cell>
          <cell r="N33">
            <v>0</v>
          </cell>
          <cell r="O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3</v>
          </cell>
          <cell r="AC33">
            <v>2</v>
          </cell>
          <cell r="AD33">
            <v>5</v>
          </cell>
          <cell r="AE33">
            <v>1</v>
          </cell>
          <cell r="AF33">
            <v>1</v>
          </cell>
          <cell r="AG33">
            <v>1</v>
          </cell>
          <cell r="AH33">
            <v>3</v>
          </cell>
          <cell r="AI33">
            <v>1</v>
          </cell>
          <cell r="AJ33">
            <v>1</v>
          </cell>
          <cell r="AK33">
            <v>0</v>
          </cell>
        </row>
        <row r="34">
          <cell r="J34">
            <v>0</v>
          </cell>
          <cell r="K34">
            <v>0</v>
          </cell>
          <cell r="L34">
            <v>106</v>
          </cell>
          <cell r="M34">
            <v>63</v>
          </cell>
          <cell r="N34">
            <v>1</v>
          </cell>
          <cell r="O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2</v>
          </cell>
          <cell r="AE34">
            <v>1</v>
          </cell>
          <cell r="AF34">
            <v>0</v>
          </cell>
          <cell r="AG34">
            <v>0</v>
          </cell>
          <cell r="AH34">
            <v>1</v>
          </cell>
          <cell r="AI34">
            <v>1</v>
          </cell>
          <cell r="AJ34">
            <v>0</v>
          </cell>
          <cell r="AK34">
            <v>0</v>
          </cell>
        </row>
        <row r="35">
          <cell r="J35">
            <v>0</v>
          </cell>
          <cell r="K35">
            <v>0</v>
          </cell>
          <cell r="L35">
            <v>113</v>
          </cell>
          <cell r="M35">
            <v>61</v>
          </cell>
          <cell r="N35">
            <v>1</v>
          </cell>
          <cell r="O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</v>
          </cell>
          <cell r="AE35">
            <v>1</v>
          </cell>
          <cell r="AF35">
            <v>0</v>
          </cell>
          <cell r="AG35">
            <v>0</v>
          </cell>
          <cell r="AH35">
            <v>7</v>
          </cell>
          <cell r="AI35">
            <v>5</v>
          </cell>
          <cell r="AJ35">
            <v>1</v>
          </cell>
          <cell r="AK35">
            <v>0</v>
          </cell>
        </row>
        <row r="36">
          <cell r="J36">
            <v>0</v>
          </cell>
          <cell r="K36">
            <v>0</v>
          </cell>
          <cell r="L36">
            <v>158</v>
          </cell>
          <cell r="M36">
            <v>98</v>
          </cell>
          <cell r="N36">
            <v>0</v>
          </cell>
          <cell r="O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  <cell r="AE36">
            <v>1</v>
          </cell>
          <cell r="AF36">
            <v>0</v>
          </cell>
          <cell r="AG36">
            <v>0</v>
          </cell>
          <cell r="AH36">
            <v>3</v>
          </cell>
          <cell r="AI36">
            <v>2</v>
          </cell>
          <cell r="AJ36">
            <v>1</v>
          </cell>
          <cell r="AK36">
            <v>0</v>
          </cell>
        </row>
        <row r="37">
          <cell r="J37">
            <v>0</v>
          </cell>
          <cell r="K37">
            <v>0</v>
          </cell>
          <cell r="L37">
            <v>155</v>
          </cell>
          <cell r="M37">
            <v>96</v>
          </cell>
          <cell r="N37">
            <v>1</v>
          </cell>
          <cell r="O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</v>
          </cell>
          <cell r="AE37">
            <v>2</v>
          </cell>
          <cell r="AF37">
            <v>0</v>
          </cell>
          <cell r="AG37">
            <v>0</v>
          </cell>
          <cell r="AH37">
            <v>3</v>
          </cell>
          <cell r="AI37">
            <v>2</v>
          </cell>
          <cell r="AJ37">
            <v>1</v>
          </cell>
          <cell r="AK37">
            <v>0</v>
          </cell>
        </row>
        <row r="38">
          <cell r="J38">
            <v>0</v>
          </cell>
          <cell r="K38">
            <v>0</v>
          </cell>
          <cell r="L38">
            <v>145</v>
          </cell>
          <cell r="M38">
            <v>88</v>
          </cell>
          <cell r="N38">
            <v>2</v>
          </cell>
          <cell r="O38">
            <v>2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1</v>
          </cell>
          <cell r="AC38">
            <v>0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1</v>
          </cell>
          <cell r="AJ38">
            <v>0</v>
          </cell>
          <cell r="AK38">
            <v>0</v>
          </cell>
        </row>
        <row r="39">
          <cell r="J39">
            <v>0</v>
          </cell>
          <cell r="K39">
            <v>0</v>
          </cell>
          <cell r="L39">
            <v>133</v>
          </cell>
          <cell r="M39">
            <v>84</v>
          </cell>
          <cell r="N39">
            <v>1</v>
          </cell>
          <cell r="O39">
            <v>1</v>
          </cell>
          <cell r="X39">
            <v>1</v>
          </cell>
          <cell r="Y39">
            <v>1</v>
          </cell>
          <cell r="Z39">
            <v>0</v>
          </cell>
          <cell r="AA39">
            <v>0</v>
          </cell>
          <cell r="AB39">
            <v>1</v>
          </cell>
          <cell r="AC39">
            <v>0</v>
          </cell>
          <cell r="AD39">
            <v>1</v>
          </cell>
          <cell r="AE39">
            <v>1</v>
          </cell>
          <cell r="AF39">
            <v>2</v>
          </cell>
          <cell r="AG39">
            <v>2</v>
          </cell>
          <cell r="AH39">
            <v>2</v>
          </cell>
          <cell r="AI39">
            <v>0</v>
          </cell>
          <cell r="AJ39">
            <v>0</v>
          </cell>
          <cell r="AK39">
            <v>0</v>
          </cell>
        </row>
        <row r="40">
          <cell r="J40">
            <v>0</v>
          </cell>
          <cell r="K40">
            <v>0</v>
          </cell>
          <cell r="L40">
            <v>150</v>
          </cell>
          <cell r="M40">
            <v>90</v>
          </cell>
          <cell r="N40">
            <v>1</v>
          </cell>
          <cell r="O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2</v>
          </cell>
          <cell r="AF40">
            <v>0</v>
          </cell>
          <cell r="AG40">
            <v>0</v>
          </cell>
          <cell r="AH40">
            <v>1</v>
          </cell>
          <cell r="AI40">
            <v>0</v>
          </cell>
          <cell r="AJ40">
            <v>1</v>
          </cell>
          <cell r="AK40">
            <v>1</v>
          </cell>
        </row>
        <row r="41">
          <cell r="J41">
            <v>0</v>
          </cell>
          <cell r="K41">
            <v>0</v>
          </cell>
          <cell r="L41">
            <v>133</v>
          </cell>
          <cell r="M41">
            <v>71</v>
          </cell>
          <cell r="N41">
            <v>0</v>
          </cell>
          <cell r="O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2">
          <cell r="J42">
            <v>0</v>
          </cell>
          <cell r="K42">
            <v>0</v>
          </cell>
          <cell r="L42">
            <v>118</v>
          </cell>
          <cell r="M42">
            <v>72</v>
          </cell>
          <cell r="N42">
            <v>0</v>
          </cell>
          <cell r="O42">
            <v>0</v>
          </cell>
          <cell r="X42">
            <v>1</v>
          </cell>
          <cell r="Y42">
            <v>1</v>
          </cell>
          <cell r="Z42">
            <v>0</v>
          </cell>
          <cell r="AA42">
            <v>0</v>
          </cell>
          <cell r="AB42">
            <v>2</v>
          </cell>
          <cell r="AC42">
            <v>1</v>
          </cell>
          <cell r="AD42">
            <v>3</v>
          </cell>
          <cell r="AE42">
            <v>2</v>
          </cell>
          <cell r="AF42">
            <v>0</v>
          </cell>
          <cell r="AG42">
            <v>0</v>
          </cell>
          <cell r="AH42">
            <v>1</v>
          </cell>
          <cell r="AI42">
            <v>1</v>
          </cell>
          <cell r="AJ42">
            <v>0</v>
          </cell>
          <cell r="AK42">
            <v>0</v>
          </cell>
        </row>
        <row r="43">
          <cell r="J43">
            <v>0</v>
          </cell>
          <cell r="K43">
            <v>0</v>
          </cell>
          <cell r="L43">
            <v>114</v>
          </cell>
          <cell r="M43">
            <v>66</v>
          </cell>
          <cell r="N43">
            <v>3</v>
          </cell>
          <cell r="O43">
            <v>1</v>
          </cell>
          <cell r="X43">
            <v>0</v>
          </cell>
          <cell r="Y43">
            <v>0</v>
          </cell>
          <cell r="Z43">
            <v>1</v>
          </cell>
          <cell r="AA43">
            <v>0</v>
          </cell>
          <cell r="AB43">
            <v>0</v>
          </cell>
          <cell r="AC43">
            <v>0</v>
          </cell>
          <cell r="AD43">
            <v>2</v>
          </cell>
          <cell r="AE43">
            <v>1</v>
          </cell>
          <cell r="AF43">
            <v>1</v>
          </cell>
          <cell r="AG43">
            <v>1</v>
          </cell>
          <cell r="AH43">
            <v>2</v>
          </cell>
          <cell r="AI43">
            <v>2</v>
          </cell>
          <cell r="AJ43">
            <v>0</v>
          </cell>
          <cell r="AK43">
            <v>0</v>
          </cell>
        </row>
        <row r="44">
          <cell r="J44">
            <v>0</v>
          </cell>
          <cell r="K44">
            <v>0</v>
          </cell>
          <cell r="L44">
            <v>100</v>
          </cell>
          <cell r="M44">
            <v>58</v>
          </cell>
          <cell r="N44">
            <v>0</v>
          </cell>
          <cell r="O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</v>
          </cell>
          <cell r="AE44">
            <v>1</v>
          </cell>
          <cell r="AF44">
            <v>0</v>
          </cell>
          <cell r="AG44">
            <v>0</v>
          </cell>
          <cell r="AH44">
            <v>3</v>
          </cell>
          <cell r="AI44">
            <v>2</v>
          </cell>
          <cell r="AJ44">
            <v>1</v>
          </cell>
          <cell r="AK44">
            <v>1</v>
          </cell>
        </row>
        <row r="45">
          <cell r="J45">
            <v>0</v>
          </cell>
          <cell r="K45">
            <v>0</v>
          </cell>
          <cell r="L45">
            <v>90</v>
          </cell>
          <cell r="M45">
            <v>50</v>
          </cell>
          <cell r="N45">
            <v>1</v>
          </cell>
          <cell r="O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</v>
          </cell>
          <cell r="AE45">
            <v>2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</row>
        <row r="46">
          <cell r="J46">
            <v>0</v>
          </cell>
          <cell r="K46">
            <v>0</v>
          </cell>
          <cell r="L46">
            <v>76</v>
          </cell>
          <cell r="M46">
            <v>44</v>
          </cell>
          <cell r="N46">
            <v>0</v>
          </cell>
          <cell r="O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</v>
          </cell>
          <cell r="AC46">
            <v>1</v>
          </cell>
          <cell r="AD46">
            <v>3</v>
          </cell>
          <cell r="AE46">
            <v>1</v>
          </cell>
          <cell r="AF46">
            <v>1</v>
          </cell>
          <cell r="AG46">
            <v>1</v>
          </cell>
          <cell r="AH46">
            <v>3</v>
          </cell>
          <cell r="AI46">
            <v>1</v>
          </cell>
          <cell r="AJ46">
            <v>0</v>
          </cell>
          <cell r="AK46">
            <v>0</v>
          </cell>
        </row>
        <row r="47">
          <cell r="J47">
            <v>0</v>
          </cell>
          <cell r="K47">
            <v>0</v>
          </cell>
          <cell r="L47">
            <v>379</v>
          </cell>
          <cell r="M47">
            <v>237</v>
          </cell>
          <cell r="N47">
            <v>19</v>
          </cell>
          <cell r="O47">
            <v>12</v>
          </cell>
          <cell r="X47">
            <v>2</v>
          </cell>
          <cell r="Y47">
            <v>1</v>
          </cell>
          <cell r="Z47">
            <v>0</v>
          </cell>
          <cell r="AA47">
            <v>0</v>
          </cell>
          <cell r="AB47">
            <v>3</v>
          </cell>
          <cell r="AC47">
            <v>1</v>
          </cell>
          <cell r="AD47">
            <v>13</v>
          </cell>
          <cell r="AE47">
            <v>13</v>
          </cell>
          <cell r="AF47">
            <v>2</v>
          </cell>
          <cell r="AG47">
            <v>2</v>
          </cell>
          <cell r="AH47">
            <v>3</v>
          </cell>
          <cell r="AI47">
            <v>1</v>
          </cell>
          <cell r="AJ47">
            <v>5</v>
          </cell>
          <cell r="AK47">
            <v>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</row>
        <row r="20">
          <cell r="J20">
            <v>0</v>
          </cell>
          <cell r="K20">
            <v>0</v>
          </cell>
          <cell r="L20">
            <v>45</v>
          </cell>
          <cell r="M20">
            <v>31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</row>
        <row r="21">
          <cell r="J21">
            <v>0</v>
          </cell>
          <cell r="K21">
            <v>0</v>
          </cell>
          <cell r="L21">
            <v>501</v>
          </cell>
          <cell r="M21">
            <v>308</v>
          </cell>
          <cell r="N21">
            <v>0</v>
          </cell>
          <cell r="O21">
            <v>0</v>
          </cell>
          <cell r="P21">
            <v>28</v>
          </cell>
          <cell r="Q21">
            <v>17</v>
          </cell>
          <cell r="R21">
            <v>2</v>
          </cell>
          <cell r="S21">
            <v>1</v>
          </cell>
          <cell r="X21">
            <v>2</v>
          </cell>
          <cell r="Y21">
            <v>1</v>
          </cell>
          <cell r="Z21">
            <v>0</v>
          </cell>
          <cell r="AA21">
            <v>0</v>
          </cell>
          <cell r="AB21">
            <v>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</row>
        <row r="22">
          <cell r="J22">
            <v>0</v>
          </cell>
          <cell r="K22">
            <v>0</v>
          </cell>
          <cell r="L22">
            <v>481</v>
          </cell>
          <cell r="M22">
            <v>261</v>
          </cell>
          <cell r="N22">
            <v>0</v>
          </cell>
          <cell r="O22">
            <v>0</v>
          </cell>
          <cell r="P22">
            <v>41</v>
          </cell>
          <cell r="Q22">
            <v>16</v>
          </cell>
          <cell r="R22">
            <v>4</v>
          </cell>
          <cell r="S22">
            <v>2</v>
          </cell>
          <cell r="X22">
            <v>5</v>
          </cell>
          <cell r="Y22">
            <v>3</v>
          </cell>
          <cell r="Z22">
            <v>2</v>
          </cell>
          <cell r="AA22">
            <v>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0</v>
          </cell>
          <cell r="AH22">
            <v>3</v>
          </cell>
          <cell r="AI22">
            <v>1</v>
          </cell>
          <cell r="AJ22">
            <v>0</v>
          </cell>
          <cell r="AK22">
            <v>0</v>
          </cell>
        </row>
        <row r="23">
          <cell r="J23">
            <v>0</v>
          </cell>
          <cell r="K23">
            <v>0</v>
          </cell>
          <cell r="L23">
            <v>568</v>
          </cell>
          <cell r="M23">
            <v>303</v>
          </cell>
          <cell r="N23">
            <v>0</v>
          </cell>
          <cell r="O23">
            <v>0</v>
          </cell>
          <cell r="P23">
            <v>70</v>
          </cell>
          <cell r="Q23">
            <v>33</v>
          </cell>
          <cell r="R23">
            <v>5</v>
          </cell>
          <cell r="S23">
            <v>3</v>
          </cell>
          <cell r="X23">
            <v>2</v>
          </cell>
          <cell r="Y23">
            <v>2</v>
          </cell>
          <cell r="Z23">
            <v>2</v>
          </cell>
          <cell r="AA23">
            <v>1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3</v>
          </cell>
          <cell r="AG23">
            <v>0</v>
          </cell>
          <cell r="AH23">
            <v>3</v>
          </cell>
          <cell r="AI23">
            <v>2</v>
          </cell>
          <cell r="AJ23">
            <v>1</v>
          </cell>
          <cell r="AK23">
            <v>0</v>
          </cell>
        </row>
        <row r="24">
          <cell r="J24">
            <v>0</v>
          </cell>
          <cell r="K24">
            <v>0</v>
          </cell>
          <cell r="L24">
            <v>556</v>
          </cell>
          <cell r="M24">
            <v>268</v>
          </cell>
          <cell r="N24">
            <v>0</v>
          </cell>
          <cell r="O24">
            <v>0</v>
          </cell>
          <cell r="X24">
            <v>4</v>
          </cell>
          <cell r="Y24">
            <v>3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2</v>
          </cell>
          <cell r="AE24">
            <v>0</v>
          </cell>
          <cell r="AF24">
            <v>1</v>
          </cell>
          <cell r="AG24">
            <v>0</v>
          </cell>
          <cell r="AH24">
            <v>1</v>
          </cell>
          <cell r="AI24">
            <v>0</v>
          </cell>
          <cell r="AJ24">
            <v>0</v>
          </cell>
          <cell r="AK24">
            <v>0</v>
          </cell>
        </row>
        <row r="25">
          <cell r="J25">
            <v>0</v>
          </cell>
          <cell r="K25">
            <v>0</v>
          </cell>
          <cell r="L25">
            <v>271</v>
          </cell>
          <cell r="M25">
            <v>157</v>
          </cell>
          <cell r="N25">
            <v>0</v>
          </cell>
          <cell r="O25">
            <v>0</v>
          </cell>
          <cell r="X25">
            <v>5</v>
          </cell>
          <cell r="Y25">
            <v>3</v>
          </cell>
          <cell r="Z25">
            <v>1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</row>
        <row r="26">
          <cell r="J26">
            <v>0</v>
          </cell>
          <cell r="K26">
            <v>0</v>
          </cell>
          <cell r="L26">
            <v>163</v>
          </cell>
          <cell r="M26">
            <v>73</v>
          </cell>
          <cell r="N26">
            <v>0</v>
          </cell>
          <cell r="O26">
            <v>0</v>
          </cell>
          <cell r="X26">
            <v>1</v>
          </cell>
          <cell r="Y26">
            <v>1</v>
          </cell>
          <cell r="Z26">
            <v>1</v>
          </cell>
          <cell r="AA26">
            <v>1</v>
          </cell>
          <cell r="AB26">
            <v>0</v>
          </cell>
          <cell r="AC26">
            <v>0</v>
          </cell>
          <cell r="AD26">
            <v>2</v>
          </cell>
          <cell r="AE26">
            <v>0</v>
          </cell>
          <cell r="AF26">
            <v>0</v>
          </cell>
          <cell r="AG26">
            <v>0</v>
          </cell>
          <cell r="AH26">
            <v>2</v>
          </cell>
          <cell r="AI26">
            <v>1</v>
          </cell>
          <cell r="AJ26">
            <v>0</v>
          </cell>
          <cell r="AK26">
            <v>0</v>
          </cell>
        </row>
        <row r="27">
          <cell r="J27">
            <v>0</v>
          </cell>
          <cell r="K27">
            <v>0</v>
          </cell>
          <cell r="L27">
            <v>146</v>
          </cell>
          <cell r="M27">
            <v>79</v>
          </cell>
          <cell r="N27">
            <v>0</v>
          </cell>
          <cell r="O27">
            <v>0</v>
          </cell>
          <cell r="X27">
            <v>2</v>
          </cell>
          <cell r="Y27">
            <v>1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</v>
          </cell>
          <cell r="AG27">
            <v>0</v>
          </cell>
          <cell r="AH27">
            <v>1</v>
          </cell>
          <cell r="AI27">
            <v>1</v>
          </cell>
          <cell r="AJ27">
            <v>0</v>
          </cell>
          <cell r="AK27">
            <v>0</v>
          </cell>
        </row>
        <row r="28">
          <cell r="J28">
            <v>0</v>
          </cell>
          <cell r="K28">
            <v>0</v>
          </cell>
          <cell r="L28">
            <v>117</v>
          </cell>
          <cell r="M28">
            <v>62</v>
          </cell>
          <cell r="N28">
            <v>4</v>
          </cell>
          <cell r="O28">
            <v>0</v>
          </cell>
          <cell r="X28">
            <v>2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</v>
          </cell>
          <cell r="AI28">
            <v>1</v>
          </cell>
          <cell r="AJ28">
            <v>0</v>
          </cell>
          <cell r="AK28">
            <v>0</v>
          </cell>
        </row>
        <row r="29">
          <cell r="J29">
            <v>0</v>
          </cell>
          <cell r="K29">
            <v>0</v>
          </cell>
          <cell r="L29">
            <v>145</v>
          </cell>
          <cell r="M29">
            <v>81</v>
          </cell>
          <cell r="N29">
            <v>0</v>
          </cell>
          <cell r="O29">
            <v>0</v>
          </cell>
          <cell r="X29">
            <v>2</v>
          </cell>
          <cell r="Y29">
            <v>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</v>
          </cell>
          <cell r="AI29">
            <v>0</v>
          </cell>
          <cell r="AJ29">
            <v>0</v>
          </cell>
          <cell r="AK29">
            <v>0</v>
          </cell>
        </row>
        <row r="30">
          <cell r="J30">
            <v>0</v>
          </cell>
          <cell r="K30">
            <v>0</v>
          </cell>
          <cell r="L30">
            <v>120</v>
          </cell>
          <cell r="M30">
            <v>61</v>
          </cell>
          <cell r="N30">
            <v>1</v>
          </cell>
          <cell r="O30">
            <v>0</v>
          </cell>
          <cell r="X30">
            <v>1</v>
          </cell>
          <cell r="Y30">
            <v>0</v>
          </cell>
          <cell r="Z30">
            <v>1</v>
          </cell>
          <cell r="AA30">
            <v>0</v>
          </cell>
          <cell r="AB30">
            <v>1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</row>
        <row r="31">
          <cell r="J31">
            <v>0</v>
          </cell>
          <cell r="K31">
            <v>0</v>
          </cell>
          <cell r="L31">
            <v>131</v>
          </cell>
          <cell r="M31">
            <v>74</v>
          </cell>
          <cell r="N31">
            <v>3</v>
          </cell>
          <cell r="O31">
            <v>2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</v>
          </cell>
          <cell r="AI31">
            <v>1</v>
          </cell>
          <cell r="AJ31">
            <v>0</v>
          </cell>
          <cell r="AK31">
            <v>0</v>
          </cell>
        </row>
        <row r="32">
          <cell r="J32">
            <v>0</v>
          </cell>
          <cell r="K32">
            <v>0</v>
          </cell>
          <cell r="L32">
            <v>126</v>
          </cell>
          <cell r="M32">
            <v>73</v>
          </cell>
          <cell r="N32">
            <v>1</v>
          </cell>
          <cell r="O32">
            <v>0</v>
          </cell>
          <cell r="X32">
            <v>4</v>
          </cell>
          <cell r="Y32">
            <v>2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</v>
          </cell>
          <cell r="AI32">
            <v>1</v>
          </cell>
          <cell r="AJ32">
            <v>0</v>
          </cell>
          <cell r="AK32">
            <v>0</v>
          </cell>
        </row>
        <row r="33">
          <cell r="J33">
            <v>0</v>
          </cell>
          <cell r="K33">
            <v>0</v>
          </cell>
          <cell r="L33">
            <v>150</v>
          </cell>
          <cell r="M33">
            <v>90</v>
          </cell>
          <cell r="N33">
            <v>2</v>
          </cell>
          <cell r="O33">
            <v>0</v>
          </cell>
          <cell r="X33">
            <v>3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2</v>
          </cell>
          <cell r="AE33">
            <v>0</v>
          </cell>
          <cell r="AF33">
            <v>0</v>
          </cell>
          <cell r="AG33">
            <v>0</v>
          </cell>
          <cell r="AH33">
            <v>4</v>
          </cell>
          <cell r="AI33">
            <v>1</v>
          </cell>
          <cell r="AJ33">
            <v>0</v>
          </cell>
          <cell r="AK33">
            <v>0</v>
          </cell>
        </row>
        <row r="34">
          <cell r="J34">
            <v>0</v>
          </cell>
          <cell r="K34">
            <v>0</v>
          </cell>
          <cell r="L34">
            <v>121</v>
          </cell>
          <cell r="M34">
            <v>71</v>
          </cell>
          <cell r="N34">
            <v>6</v>
          </cell>
          <cell r="O34">
            <v>3</v>
          </cell>
          <cell r="X34">
            <v>1</v>
          </cell>
          <cell r="Y34">
            <v>1</v>
          </cell>
          <cell r="Z34">
            <v>2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0</v>
          </cell>
          <cell r="AH34">
            <v>1</v>
          </cell>
          <cell r="AI34">
            <v>0</v>
          </cell>
          <cell r="AJ34">
            <v>0</v>
          </cell>
          <cell r="AK34">
            <v>0</v>
          </cell>
        </row>
        <row r="35">
          <cell r="J35">
            <v>0</v>
          </cell>
          <cell r="K35">
            <v>0</v>
          </cell>
          <cell r="L35">
            <v>150</v>
          </cell>
          <cell r="M35">
            <v>88</v>
          </cell>
          <cell r="N35">
            <v>4</v>
          </cell>
          <cell r="O35">
            <v>1</v>
          </cell>
          <cell r="X35">
            <v>1</v>
          </cell>
          <cell r="Y35">
            <v>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</v>
          </cell>
          <cell r="AK35">
            <v>0</v>
          </cell>
        </row>
        <row r="36">
          <cell r="J36">
            <v>0</v>
          </cell>
          <cell r="K36">
            <v>0</v>
          </cell>
          <cell r="L36">
            <v>170</v>
          </cell>
          <cell r="M36">
            <v>107</v>
          </cell>
          <cell r="N36">
            <v>5</v>
          </cell>
          <cell r="O36">
            <v>2</v>
          </cell>
          <cell r="X36">
            <v>1</v>
          </cell>
          <cell r="Y36">
            <v>1</v>
          </cell>
          <cell r="Z36">
            <v>0</v>
          </cell>
          <cell r="AA36">
            <v>0</v>
          </cell>
          <cell r="AB36">
            <v>1</v>
          </cell>
          <cell r="AC36">
            <v>0</v>
          </cell>
          <cell r="AD36">
            <v>2</v>
          </cell>
          <cell r="AE36">
            <v>2</v>
          </cell>
          <cell r="AF36">
            <v>0</v>
          </cell>
          <cell r="AG36">
            <v>0</v>
          </cell>
          <cell r="AH36">
            <v>2</v>
          </cell>
          <cell r="AI36">
            <v>2</v>
          </cell>
          <cell r="AJ36">
            <v>0</v>
          </cell>
          <cell r="AK36">
            <v>0</v>
          </cell>
        </row>
        <row r="37">
          <cell r="J37">
            <v>0</v>
          </cell>
          <cell r="K37">
            <v>0</v>
          </cell>
          <cell r="L37">
            <v>167</v>
          </cell>
          <cell r="M37">
            <v>108</v>
          </cell>
          <cell r="N37">
            <v>3</v>
          </cell>
          <cell r="O37">
            <v>0</v>
          </cell>
          <cell r="X37">
            <v>2</v>
          </cell>
          <cell r="Y37">
            <v>2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1</v>
          </cell>
          <cell r="AE37">
            <v>1</v>
          </cell>
          <cell r="AF37">
            <v>0</v>
          </cell>
          <cell r="AG37">
            <v>0</v>
          </cell>
          <cell r="AH37">
            <v>3</v>
          </cell>
          <cell r="AI37">
            <v>2</v>
          </cell>
          <cell r="AJ37">
            <v>0</v>
          </cell>
          <cell r="AK37">
            <v>0</v>
          </cell>
        </row>
        <row r="38">
          <cell r="J38">
            <v>0</v>
          </cell>
          <cell r="K38">
            <v>0</v>
          </cell>
          <cell r="L38">
            <v>190</v>
          </cell>
          <cell r="M38">
            <v>117</v>
          </cell>
          <cell r="N38">
            <v>3</v>
          </cell>
          <cell r="O38">
            <v>2</v>
          </cell>
          <cell r="X38">
            <v>4</v>
          </cell>
          <cell r="Y38">
            <v>1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</row>
        <row r="39">
          <cell r="J39">
            <v>0</v>
          </cell>
          <cell r="K39">
            <v>0</v>
          </cell>
          <cell r="L39">
            <v>153</v>
          </cell>
          <cell r="M39">
            <v>92</v>
          </cell>
          <cell r="N39">
            <v>5</v>
          </cell>
          <cell r="O39">
            <v>2</v>
          </cell>
          <cell r="X39">
            <v>3</v>
          </cell>
          <cell r="Y39">
            <v>2</v>
          </cell>
          <cell r="Z39">
            <v>0</v>
          </cell>
          <cell r="AA39">
            <v>0</v>
          </cell>
          <cell r="AB39">
            <v>1</v>
          </cell>
          <cell r="AC39">
            <v>0</v>
          </cell>
          <cell r="AD39">
            <v>0</v>
          </cell>
          <cell r="AE39">
            <v>0</v>
          </cell>
          <cell r="AF39">
            <v>1</v>
          </cell>
          <cell r="AG39">
            <v>0</v>
          </cell>
          <cell r="AH39">
            <v>1</v>
          </cell>
          <cell r="AI39">
            <v>1</v>
          </cell>
          <cell r="AJ39">
            <v>0</v>
          </cell>
          <cell r="AK39">
            <v>0</v>
          </cell>
        </row>
        <row r="40">
          <cell r="J40">
            <v>0</v>
          </cell>
          <cell r="K40">
            <v>0</v>
          </cell>
          <cell r="L40">
            <v>169</v>
          </cell>
          <cell r="M40">
            <v>108</v>
          </cell>
          <cell r="N40">
            <v>0</v>
          </cell>
          <cell r="O40">
            <v>0</v>
          </cell>
          <cell r="X40">
            <v>0</v>
          </cell>
          <cell r="Y40">
            <v>0</v>
          </cell>
          <cell r="Z40">
            <v>1</v>
          </cell>
          <cell r="AA40">
            <v>0</v>
          </cell>
          <cell r="AB40">
            <v>1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</v>
          </cell>
          <cell r="AI40">
            <v>2</v>
          </cell>
          <cell r="AJ40">
            <v>0</v>
          </cell>
          <cell r="AK40">
            <v>0</v>
          </cell>
        </row>
        <row r="41">
          <cell r="J41">
            <v>0</v>
          </cell>
          <cell r="K41">
            <v>0</v>
          </cell>
          <cell r="L41">
            <v>123</v>
          </cell>
          <cell r="M41">
            <v>71</v>
          </cell>
          <cell r="N41">
            <v>5</v>
          </cell>
          <cell r="O41">
            <v>3</v>
          </cell>
          <cell r="X41">
            <v>1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2">
          <cell r="J42">
            <v>0</v>
          </cell>
          <cell r="K42">
            <v>0</v>
          </cell>
          <cell r="L42">
            <v>107</v>
          </cell>
          <cell r="M42">
            <v>65</v>
          </cell>
          <cell r="N42">
            <v>7</v>
          </cell>
          <cell r="O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</row>
        <row r="43">
          <cell r="J43">
            <v>0</v>
          </cell>
          <cell r="K43">
            <v>0</v>
          </cell>
          <cell r="L43">
            <v>98</v>
          </cell>
          <cell r="M43">
            <v>70</v>
          </cell>
          <cell r="N43">
            <v>2</v>
          </cell>
          <cell r="O43">
            <v>2</v>
          </cell>
          <cell r="X43">
            <v>2</v>
          </cell>
          <cell r="Y43">
            <v>2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J44">
            <v>0</v>
          </cell>
          <cell r="K44">
            <v>0</v>
          </cell>
          <cell r="L44">
            <v>112</v>
          </cell>
          <cell r="M44">
            <v>75</v>
          </cell>
          <cell r="N44">
            <v>0</v>
          </cell>
          <cell r="O44">
            <v>0</v>
          </cell>
          <cell r="X44">
            <v>3</v>
          </cell>
          <cell r="Y44">
            <v>2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</v>
          </cell>
          <cell r="AE44">
            <v>1</v>
          </cell>
          <cell r="AF44">
            <v>0</v>
          </cell>
          <cell r="AG44">
            <v>0</v>
          </cell>
          <cell r="AH44">
            <v>3</v>
          </cell>
          <cell r="AI44">
            <v>3</v>
          </cell>
          <cell r="AJ44">
            <v>0</v>
          </cell>
          <cell r="AK44">
            <v>0</v>
          </cell>
        </row>
        <row r="45">
          <cell r="J45">
            <v>0</v>
          </cell>
          <cell r="K45">
            <v>0</v>
          </cell>
          <cell r="L45">
            <v>98</v>
          </cell>
          <cell r="M45">
            <v>67</v>
          </cell>
          <cell r="N45">
            <v>3</v>
          </cell>
          <cell r="O45">
            <v>0</v>
          </cell>
          <cell r="X45">
            <v>2</v>
          </cell>
          <cell r="Y45">
            <v>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</row>
        <row r="46">
          <cell r="J46">
            <v>0</v>
          </cell>
          <cell r="K46">
            <v>0</v>
          </cell>
          <cell r="L46">
            <v>89</v>
          </cell>
          <cell r="M46">
            <v>63</v>
          </cell>
          <cell r="N46">
            <v>4</v>
          </cell>
          <cell r="O46">
            <v>1</v>
          </cell>
          <cell r="X46">
            <v>2</v>
          </cell>
          <cell r="Y46">
            <v>1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2</v>
          </cell>
          <cell r="AE46">
            <v>1</v>
          </cell>
          <cell r="AF46">
            <v>1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</row>
        <row r="47">
          <cell r="J47">
            <v>0</v>
          </cell>
          <cell r="K47">
            <v>0</v>
          </cell>
          <cell r="L47">
            <v>219</v>
          </cell>
          <cell r="M47">
            <v>131</v>
          </cell>
          <cell r="N47">
            <v>9</v>
          </cell>
          <cell r="O47">
            <v>0</v>
          </cell>
          <cell r="X47">
            <v>22</v>
          </cell>
          <cell r="Y47">
            <v>6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</v>
          </cell>
          <cell r="AE47">
            <v>1</v>
          </cell>
          <cell r="AF47">
            <v>0</v>
          </cell>
          <cell r="AG47">
            <v>0</v>
          </cell>
          <cell r="AH47">
            <v>5</v>
          </cell>
          <cell r="AI47">
            <v>4</v>
          </cell>
          <cell r="AJ47">
            <v>0</v>
          </cell>
          <cell r="AK47">
            <v>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19">
          <cell r="J19">
            <v>0</v>
          </cell>
          <cell r="K19">
            <v>0</v>
          </cell>
          <cell r="L19">
            <v>3</v>
          </cell>
          <cell r="M19">
            <v>2</v>
          </cell>
          <cell r="N19">
            <v>0</v>
          </cell>
          <cell r="O19">
            <v>0</v>
          </cell>
          <cell r="P19">
            <v>5</v>
          </cell>
          <cell r="Q19">
            <v>3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</row>
        <row r="20">
          <cell r="J20">
            <v>0</v>
          </cell>
          <cell r="K20">
            <v>0</v>
          </cell>
          <cell r="L20">
            <v>414</v>
          </cell>
          <cell r="M20">
            <v>141</v>
          </cell>
          <cell r="N20">
            <v>0</v>
          </cell>
          <cell r="O20">
            <v>0</v>
          </cell>
          <cell r="P20">
            <v>21</v>
          </cell>
          <cell r="Q20">
            <v>5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1</v>
          </cell>
        </row>
        <row r="21">
          <cell r="J21">
            <v>0</v>
          </cell>
          <cell r="K21">
            <v>0</v>
          </cell>
          <cell r="L21">
            <v>3346</v>
          </cell>
          <cell r="M21">
            <v>929</v>
          </cell>
          <cell r="N21">
            <v>0</v>
          </cell>
          <cell r="O21">
            <v>0</v>
          </cell>
          <cell r="P21">
            <v>450</v>
          </cell>
          <cell r="Q21">
            <v>145</v>
          </cell>
          <cell r="R21">
            <v>40</v>
          </cell>
          <cell r="S21">
            <v>13</v>
          </cell>
          <cell r="X21">
            <v>20</v>
          </cell>
          <cell r="Y21">
            <v>10</v>
          </cell>
          <cell r="Z21">
            <v>2</v>
          </cell>
          <cell r="AA21">
            <v>0</v>
          </cell>
          <cell r="AB21">
            <v>7</v>
          </cell>
          <cell r="AC21">
            <v>2</v>
          </cell>
          <cell r="AD21">
            <v>6</v>
          </cell>
          <cell r="AE21">
            <v>2</v>
          </cell>
          <cell r="AF21">
            <v>2</v>
          </cell>
          <cell r="AG21">
            <v>1</v>
          </cell>
          <cell r="AH21">
            <v>5</v>
          </cell>
          <cell r="AI21">
            <v>3</v>
          </cell>
          <cell r="AJ21">
            <v>0</v>
          </cell>
          <cell r="AK21">
            <v>0</v>
          </cell>
        </row>
        <row r="22">
          <cell r="J22">
            <v>0</v>
          </cell>
          <cell r="K22">
            <v>0</v>
          </cell>
          <cell r="L22">
            <v>4003</v>
          </cell>
          <cell r="M22">
            <v>1229</v>
          </cell>
          <cell r="N22">
            <v>1</v>
          </cell>
          <cell r="O22">
            <v>0</v>
          </cell>
          <cell r="P22">
            <v>425</v>
          </cell>
          <cell r="Q22">
            <v>137</v>
          </cell>
          <cell r="R22">
            <v>58</v>
          </cell>
          <cell r="S22">
            <v>24</v>
          </cell>
          <cell r="X22">
            <v>14</v>
          </cell>
          <cell r="Y22">
            <v>8</v>
          </cell>
          <cell r="Z22">
            <v>8</v>
          </cell>
          <cell r="AA22">
            <v>1</v>
          </cell>
          <cell r="AB22">
            <v>9</v>
          </cell>
          <cell r="AC22">
            <v>0</v>
          </cell>
          <cell r="AD22">
            <v>14</v>
          </cell>
          <cell r="AE22">
            <v>4</v>
          </cell>
          <cell r="AF22">
            <v>4</v>
          </cell>
          <cell r="AG22">
            <v>2</v>
          </cell>
          <cell r="AH22">
            <v>5</v>
          </cell>
          <cell r="AI22">
            <v>2</v>
          </cell>
          <cell r="AJ22">
            <v>3</v>
          </cell>
          <cell r="AK22">
            <v>1</v>
          </cell>
        </row>
        <row r="23">
          <cell r="J23">
            <v>62</v>
          </cell>
          <cell r="K23">
            <v>14</v>
          </cell>
          <cell r="L23">
            <v>3631</v>
          </cell>
          <cell r="M23">
            <v>1182</v>
          </cell>
          <cell r="N23">
            <v>5</v>
          </cell>
          <cell r="O23">
            <v>0</v>
          </cell>
          <cell r="P23">
            <v>365</v>
          </cell>
          <cell r="Q23">
            <v>145</v>
          </cell>
          <cell r="R23">
            <v>49</v>
          </cell>
          <cell r="S23">
            <v>17</v>
          </cell>
          <cell r="X23">
            <v>10</v>
          </cell>
          <cell r="Y23">
            <v>2</v>
          </cell>
          <cell r="Z23">
            <v>12</v>
          </cell>
          <cell r="AA23">
            <v>4</v>
          </cell>
          <cell r="AB23">
            <v>4</v>
          </cell>
          <cell r="AC23">
            <v>2</v>
          </cell>
          <cell r="AD23">
            <v>12</v>
          </cell>
          <cell r="AE23">
            <v>6</v>
          </cell>
          <cell r="AF23">
            <v>1</v>
          </cell>
          <cell r="AG23">
            <v>1</v>
          </cell>
          <cell r="AH23">
            <v>7</v>
          </cell>
          <cell r="AI23">
            <v>5</v>
          </cell>
          <cell r="AJ23">
            <v>5</v>
          </cell>
          <cell r="AK23">
            <v>1</v>
          </cell>
        </row>
        <row r="24">
          <cell r="J24">
            <v>619</v>
          </cell>
          <cell r="K24">
            <v>197</v>
          </cell>
          <cell r="L24">
            <v>1773</v>
          </cell>
          <cell r="M24">
            <v>671</v>
          </cell>
          <cell r="N24">
            <v>22</v>
          </cell>
          <cell r="O24">
            <v>1</v>
          </cell>
          <cell r="X24">
            <v>5</v>
          </cell>
          <cell r="Y24">
            <v>3</v>
          </cell>
          <cell r="Z24">
            <v>6</v>
          </cell>
          <cell r="AA24">
            <v>1</v>
          </cell>
          <cell r="AB24">
            <v>4</v>
          </cell>
          <cell r="AC24">
            <v>1</v>
          </cell>
          <cell r="AD24">
            <v>4</v>
          </cell>
          <cell r="AE24">
            <v>1</v>
          </cell>
          <cell r="AF24">
            <v>5</v>
          </cell>
          <cell r="AG24">
            <v>2</v>
          </cell>
          <cell r="AH24">
            <v>3</v>
          </cell>
          <cell r="AI24">
            <v>1</v>
          </cell>
          <cell r="AJ24">
            <v>0</v>
          </cell>
          <cell r="AK24">
            <v>0</v>
          </cell>
        </row>
        <row r="25">
          <cell r="J25">
            <v>510</v>
          </cell>
          <cell r="K25">
            <v>187</v>
          </cell>
          <cell r="L25">
            <v>705</v>
          </cell>
          <cell r="M25">
            <v>245</v>
          </cell>
          <cell r="N25">
            <v>11</v>
          </cell>
          <cell r="O25">
            <v>4</v>
          </cell>
          <cell r="X25">
            <v>4</v>
          </cell>
          <cell r="Y25">
            <v>2</v>
          </cell>
          <cell r="Z25">
            <v>4</v>
          </cell>
          <cell r="AA25">
            <v>1</v>
          </cell>
          <cell r="AB25">
            <v>4</v>
          </cell>
          <cell r="AC25">
            <v>1</v>
          </cell>
          <cell r="AD25">
            <v>5</v>
          </cell>
          <cell r="AE25">
            <v>2</v>
          </cell>
          <cell r="AF25">
            <v>3</v>
          </cell>
          <cell r="AG25">
            <v>2</v>
          </cell>
          <cell r="AH25">
            <v>2</v>
          </cell>
          <cell r="AI25">
            <v>0</v>
          </cell>
          <cell r="AJ25">
            <v>1</v>
          </cell>
          <cell r="AK25">
            <v>0</v>
          </cell>
        </row>
        <row r="26">
          <cell r="J26">
            <v>315</v>
          </cell>
          <cell r="K26">
            <v>112</v>
          </cell>
          <cell r="L26">
            <v>294</v>
          </cell>
          <cell r="M26">
            <v>109</v>
          </cell>
          <cell r="N26">
            <v>4</v>
          </cell>
          <cell r="O26">
            <v>0</v>
          </cell>
          <cell r="X26">
            <v>2</v>
          </cell>
          <cell r="Y26">
            <v>1</v>
          </cell>
          <cell r="Z26">
            <v>4</v>
          </cell>
          <cell r="AA26">
            <v>2</v>
          </cell>
          <cell r="AB26">
            <v>1</v>
          </cell>
          <cell r="AC26">
            <v>0</v>
          </cell>
          <cell r="AD26">
            <v>1</v>
          </cell>
          <cell r="AE26">
            <v>0</v>
          </cell>
          <cell r="AF26">
            <v>1</v>
          </cell>
          <cell r="AG26">
            <v>0</v>
          </cell>
          <cell r="AH26">
            <v>1</v>
          </cell>
          <cell r="AI26">
            <v>0</v>
          </cell>
          <cell r="AJ26">
            <v>1</v>
          </cell>
          <cell r="AK26">
            <v>1</v>
          </cell>
        </row>
        <row r="27">
          <cell r="J27">
            <v>192</v>
          </cell>
          <cell r="K27">
            <v>76</v>
          </cell>
          <cell r="L27">
            <v>177</v>
          </cell>
          <cell r="M27">
            <v>70</v>
          </cell>
          <cell r="N27">
            <v>4</v>
          </cell>
          <cell r="O27">
            <v>2</v>
          </cell>
          <cell r="X27">
            <v>1</v>
          </cell>
          <cell r="Y27">
            <v>0</v>
          </cell>
          <cell r="Z27">
            <v>3</v>
          </cell>
          <cell r="AA27">
            <v>2</v>
          </cell>
          <cell r="AB27">
            <v>3</v>
          </cell>
          <cell r="AC27">
            <v>0</v>
          </cell>
          <cell r="AD27">
            <v>1</v>
          </cell>
          <cell r="AE27">
            <v>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</v>
          </cell>
        </row>
        <row r="28">
          <cell r="J28">
            <v>105</v>
          </cell>
          <cell r="K28">
            <v>47</v>
          </cell>
          <cell r="L28">
            <v>135</v>
          </cell>
          <cell r="M28">
            <v>56</v>
          </cell>
          <cell r="N28">
            <v>2</v>
          </cell>
          <cell r="O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0</v>
          </cell>
          <cell r="AE28">
            <v>0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1</v>
          </cell>
          <cell r="AK28">
            <v>1</v>
          </cell>
        </row>
        <row r="29">
          <cell r="J29">
            <v>105</v>
          </cell>
          <cell r="K29">
            <v>53</v>
          </cell>
          <cell r="L29">
            <v>133</v>
          </cell>
          <cell r="M29">
            <v>61</v>
          </cell>
          <cell r="N29">
            <v>0</v>
          </cell>
          <cell r="O29">
            <v>0</v>
          </cell>
          <cell r="X29">
            <v>1</v>
          </cell>
          <cell r="Y29">
            <v>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</v>
          </cell>
          <cell r="AK29">
            <v>0</v>
          </cell>
        </row>
        <row r="30">
          <cell r="J30">
            <v>70</v>
          </cell>
          <cell r="K30">
            <v>32</v>
          </cell>
          <cell r="L30">
            <v>132</v>
          </cell>
          <cell r="M30">
            <v>62</v>
          </cell>
          <cell r="N30">
            <v>2</v>
          </cell>
          <cell r="O30">
            <v>1</v>
          </cell>
          <cell r="X30">
            <v>0</v>
          </cell>
          <cell r="Y30">
            <v>0</v>
          </cell>
          <cell r="Z30">
            <v>2</v>
          </cell>
          <cell r="AA30">
            <v>1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J31">
            <v>62</v>
          </cell>
          <cell r="K31">
            <v>25</v>
          </cell>
          <cell r="L31">
            <v>107</v>
          </cell>
          <cell r="M31">
            <v>57</v>
          </cell>
          <cell r="N31">
            <v>2</v>
          </cell>
          <cell r="O31">
            <v>0</v>
          </cell>
          <cell r="X31">
            <v>1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</v>
          </cell>
          <cell r="AI31">
            <v>0</v>
          </cell>
          <cell r="AJ31">
            <v>1</v>
          </cell>
          <cell r="AK31">
            <v>0</v>
          </cell>
        </row>
        <row r="32">
          <cell r="J32">
            <v>72</v>
          </cell>
          <cell r="K32">
            <v>30</v>
          </cell>
          <cell r="L32">
            <v>134</v>
          </cell>
          <cell r="M32">
            <v>68</v>
          </cell>
          <cell r="N32">
            <v>2</v>
          </cell>
          <cell r="O32">
            <v>0</v>
          </cell>
          <cell r="X32">
            <v>1</v>
          </cell>
          <cell r="Y32">
            <v>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</row>
        <row r="33">
          <cell r="J33">
            <v>56</v>
          </cell>
          <cell r="K33">
            <v>31</v>
          </cell>
          <cell r="L33">
            <v>121</v>
          </cell>
          <cell r="M33">
            <v>75</v>
          </cell>
          <cell r="N33">
            <v>1</v>
          </cell>
          <cell r="O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</v>
          </cell>
          <cell r="AK33">
            <v>1</v>
          </cell>
        </row>
        <row r="34">
          <cell r="J34">
            <v>65</v>
          </cell>
          <cell r="K34">
            <v>31</v>
          </cell>
          <cell r="L34">
            <v>124</v>
          </cell>
          <cell r="M34">
            <v>80</v>
          </cell>
          <cell r="N34">
            <v>1</v>
          </cell>
          <cell r="O34">
            <v>0</v>
          </cell>
          <cell r="X34">
            <v>2</v>
          </cell>
          <cell r="Y34">
            <v>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J35">
            <v>78</v>
          </cell>
          <cell r="K35">
            <v>42</v>
          </cell>
          <cell r="L35">
            <v>123</v>
          </cell>
          <cell r="M35">
            <v>63</v>
          </cell>
          <cell r="N35">
            <v>3</v>
          </cell>
          <cell r="O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</row>
        <row r="36">
          <cell r="J36">
            <v>88</v>
          </cell>
          <cell r="K36">
            <v>43</v>
          </cell>
          <cell r="L36">
            <v>167</v>
          </cell>
          <cell r="M36">
            <v>92</v>
          </cell>
          <cell r="N36">
            <v>4</v>
          </cell>
          <cell r="O36">
            <v>2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</v>
          </cell>
          <cell r="AI36">
            <v>2</v>
          </cell>
          <cell r="AJ36">
            <v>1</v>
          </cell>
          <cell r="AK36">
            <v>0</v>
          </cell>
        </row>
        <row r="37">
          <cell r="J37">
            <v>61</v>
          </cell>
          <cell r="K37">
            <v>37</v>
          </cell>
          <cell r="L37">
            <v>162</v>
          </cell>
          <cell r="M37">
            <v>87</v>
          </cell>
          <cell r="N37">
            <v>2</v>
          </cell>
          <cell r="O37">
            <v>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J38">
            <v>70</v>
          </cell>
          <cell r="K38">
            <v>45</v>
          </cell>
          <cell r="L38">
            <v>136</v>
          </cell>
          <cell r="M38">
            <v>85</v>
          </cell>
          <cell r="N38">
            <v>0</v>
          </cell>
          <cell r="O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</row>
        <row r="39">
          <cell r="J39">
            <v>54</v>
          </cell>
          <cell r="K39">
            <v>27</v>
          </cell>
          <cell r="L39">
            <v>167</v>
          </cell>
          <cell r="M39">
            <v>106</v>
          </cell>
          <cell r="N39">
            <v>1</v>
          </cell>
          <cell r="O39">
            <v>1</v>
          </cell>
          <cell r="X39">
            <v>2</v>
          </cell>
          <cell r="Y39">
            <v>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</v>
          </cell>
          <cell r="AE39">
            <v>1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J40">
            <v>50</v>
          </cell>
          <cell r="K40">
            <v>27</v>
          </cell>
          <cell r="L40">
            <v>138</v>
          </cell>
          <cell r="M40">
            <v>76</v>
          </cell>
          <cell r="N40">
            <v>1</v>
          </cell>
          <cell r="O40">
            <v>1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</row>
        <row r="41">
          <cell r="J41">
            <v>63</v>
          </cell>
          <cell r="K41">
            <v>31</v>
          </cell>
          <cell r="L41">
            <v>131</v>
          </cell>
          <cell r="M41">
            <v>81</v>
          </cell>
          <cell r="N41">
            <v>4</v>
          </cell>
          <cell r="O41">
            <v>4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1</v>
          </cell>
          <cell r="AC41">
            <v>0</v>
          </cell>
          <cell r="AD41">
            <v>2</v>
          </cell>
          <cell r="AE41">
            <v>1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2">
          <cell r="J42">
            <v>32</v>
          </cell>
          <cell r="K42">
            <v>21</v>
          </cell>
          <cell r="L42">
            <v>126</v>
          </cell>
          <cell r="M42">
            <v>78</v>
          </cell>
          <cell r="N42">
            <v>3</v>
          </cell>
          <cell r="O42">
            <v>2</v>
          </cell>
          <cell r="X42">
            <v>1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</v>
          </cell>
          <cell r="AI42">
            <v>0</v>
          </cell>
          <cell r="AJ42">
            <v>0</v>
          </cell>
          <cell r="AK42">
            <v>0</v>
          </cell>
        </row>
        <row r="43">
          <cell r="J43">
            <v>34</v>
          </cell>
          <cell r="K43">
            <v>19</v>
          </cell>
          <cell r="L43">
            <v>115</v>
          </cell>
          <cell r="M43">
            <v>71</v>
          </cell>
          <cell r="N43">
            <v>3</v>
          </cell>
          <cell r="O43">
            <v>3</v>
          </cell>
          <cell r="X43">
            <v>2</v>
          </cell>
          <cell r="Y43">
            <v>1</v>
          </cell>
          <cell r="Z43">
            <v>1</v>
          </cell>
          <cell r="AA43">
            <v>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J44">
            <v>36</v>
          </cell>
          <cell r="K44">
            <v>21</v>
          </cell>
          <cell r="L44">
            <v>91</v>
          </cell>
          <cell r="M44">
            <v>58</v>
          </cell>
          <cell r="N44">
            <v>2</v>
          </cell>
          <cell r="O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5">
          <cell r="J45">
            <v>25</v>
          </cell>
          <cell r="K45">
            <v>17</v>
          </cell>
          <cell r="L45">
            <v>82</v>
          </cell>
          <cell r="M45">
            <v>50</v>
          </cell>
          <cell r="N45">
            <v>3</v>
          </cell>
          <cell r="O45">
            <v>2</v>
          </cell>
          <cell r="X45">
            <v>1</v>
          </cell>
          <cell r="Y45">
            <v>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</row>
        <row r="46">
          <cell r="J46">
            <v>25</v>
          </cell>
          <cell r="K46">
            <v>10</v>
          </cell>
          <cell r="L46">
            <v>99</v>
          </cell>
          <cell r="M46">
            <v>50</v>
          </cell>
          <cell r="N46">
            <v>2</v>
          </cell>
          <cell r="O46">
            <v>2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</row>
        <row r="47">
          <cell r="J47">
            <v>106</v>
          </cell>
          <cell r="K47">
            <v>53</v>
          </cell>
          <cell r="L47">
            <v>371</v>
          </cell>
          <cell r="M47">
            <v>200</v>
          </cell>
          <cell r="N47">
            <v>5</v>
          </cell>
          <cell r="O47">
            <v>4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</v>
          </cell>
          <cell r="AC47">
            <v>1</v>
          </cell>
          <cell r="AD47">
            <v>5</v>
          </cell>
          <cell r="AE47">
            <v>3</v>
          </cell>
          <cell r="AF47">
            <v>0</v>
          </cell>
          <cell r="AG47">
            <v>0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</row>
        <row r="20">
          <cell r="J20">
            <v>1</v>
          </cell>
          <cell r="K20">
            <v>1</v>
          </cell>
          <cell r="L20">
            <v>52</v>
          </cell>
          <cell r="M20">
            <v>24</v>
          </cell>
          <cell r="N20">
            <v>0</v>
          </cell>
          <cell r="O20">
            <v>0</v>
          </cell>
          <cell r="P20">
            <v>8</v>
          </cell>
          <cell r="Q20">
            <v>3</v>
          </cell>
          <cell r="R20">
            <v>4</v>
          </cell>
          <cell r="S20">
            <v>2</v>
          </cell>
          <cell r="X20">
            <v>2</v>
          </cell>
          <cell r="Y20">
            <v>1</v>
          </cell>
          <cell r="Z20">
            <v>1</v>
          </cell>
          <cell r="AA20">
            <v>0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</row>
        <row r="21">
          <cell r="J21">
            <v>3</v>
          </cell>
          <cell r="K21">
            <v>2</v>
          </cell>
          <cell r="L21">
            <v>930</v>
          </cell>
          <cell r="M21">
            <v>361</v>
          </cell>
          <cell r="N21">
            <v>0</v>
          </cell>
          <cell r="O21">
            <v>0</v>
          </cell>
          <cell r="P21">
            <v>58</v>
          </cell>
          <cell r="Q21">
            <v>16</v>
          </cell>
          <cell r="R21">
            <v>14</v>
          </cell>
          <cell r="S21">
            <v>6</v>
          </cell>
          <cell r="X21">
            <v>4</v>
          </cell>
          <cell r="Y21">
            <v>3</v>
          </cell>
          <cell r="Z21">
            <v>2</v>
          </cell>
          <cell r="AA21">
            <v>0</v>
          </cell>
          <cell r="AB21">
            <v>3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2</v>
          </cell>
          <cell r="AI21">
            <v>1</v>
          </cell>
          <cell r="AJ21">
            <v>0</v>
          </cell>
          <cell r="AK21">
            <v>0</v>
          </cell>
        </row>
        <row r="22">
          <cell r="J22">
            <v>3</v>
          </cell>
          <cell r="K22">
            <v>2</v>
          </cell>
          <cell r="L22">
            <v>1223</v>
          </cell>
          <cell r="M22">
            <v>388</v>
          </cell>
          <cell r="N22">
            <v>0</v>
          </cell>
          <cell r="O22">
            <v>0</v>
          </cell>
          <cell r="P22">
            <v>78</v>
          </cell>
          <cell r="Q22">
            <v>30</v>
          </cell>
          <cell r="R22">
            <v>15</v>
          </cell>
          <cell r="S22">
            <v>8</v>
          </cell>
          <cell r="X22">
            <v>4</v>
          </cell>
          <cell r="Y22">
            <v>2</v>
          </cell>
          <cell r="Z22">
            <v>0</v>
          </cell>
          <cell r="AA22">
            <v>0</v>
          </cell>
          <cell r="AB22">
            <v>1</v>
          </cell>
          <cell r="AC22">
            <v>1</v>
          </cell>
          <cell r="AD22">
            <v>2</v>
          </cell>
          <cell r="AE22">
            <v>1</v>
          </cell>
          <cell r="AF22">
            <v>0</v>
          </cell>
          <cell r="AG22">
            <v>0</v>
          </cell>
          <cell r="AH22">
            <v>1</v>
          </cell>
          <cell r="AI22">
            <v>0</v>
          </cell>
          <cell r="AJ22">
            <v>0</v>
          </cell>
          <cell r="AK22">
            <v>0</v>
          </cell>
        </row>
        <row r="23">
          <cell r="J23">
            <v>26</v>
          </cell>
          <cell r="K23">
            <v>13</v>
          </cell>
          <cell r="L23">
            <v>1162</v>
          </cell>
          <cell r="M23">
            <v>355</v>
          </cell>
          <cell r="N23">
            <v>0</v>
          </cell>
          <cell r="O23">
            <v>0</v>
          </cell>
          <cell r="P23">
            <v>90</v>
          </cell>
          <cell r="Q23">
            <v>29</v>
          </cell>
          <cell r="R23">
            <v>28</v>
          </cell>
          <cell r="S23">
            <v>12</v>
          </cell>
          <cell r="X23">
            <v>1</v>
          </cell>
          <cell r="Y23">
            <v>1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</row>
        <row r="24">
          <cell r="J24">
            <v>223</v>
          </cell>
          <cell r="K24">
            <v>69</v>
          </cell>
          <cell r="L24">
            <v>407</v>
          </cell>
          <cell r="M24">
            <v>140</v>
          </cell>
          <cell r="N24">
            <v>0</v>
          </cell>
          <cell r="O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2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</row>
        <row r="25">
          <cell r="J25">
            <v>193</v>
          </cell>
          <cell r="K25">
            <v>48</v>
          </cell>
          <cell r="L25">
            <v>189</v>
          </cell>
          <cell r="M25">
            <v>75</v>
          </cell>
          <cell r="N25">
            <v>0</v>
          </cell>
          <cell r="O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</v>
          </cell>
          <cell r="AC25">
            <v>1</v>
          </cell>
          <cell r="AD25">
            <v>2</v>
          </cell>
          <cell r="AE25">
            <v>1</v>
          </cell>
          <cell r="AF25">
            <v>2</v>
          </cell>
          <cell r="AG25">
            <v>2</v>
          </cell>
          <cell r="AH25">
            <v>2</v>
          </cell>
          <cell r="AI25">
            <v>0</v>
          </cell>
          <cell r="AJ25">
            <v>0</v>
          </cell>
          <cell r="AK25">
            <v>0</v>
          </cell>
        </row>
        <row r="26">
          <cell r="J26">
            <v>88</v>
          </cell>
          <cell r="K26">
            <v>22</v>
          </cell>
          <cell r="L26">
            <v>110</v>
          </cell>
          <cell r="M26">
            <v>45</v>
          </cell>
          <cell r="N26">
            <v>0</v>
          </cell>
          <cell r="O26">
            <v>0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1</v>
          </cell>
          <cell r="AC26">
            <v>0</v>
          </cell>
          <cell r="AD26">
            <v>0</v>
          </cell>
          <cell r="AE26">
            <v>0</v>
          </cell>
          <cell r="AF26">
            <v>1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J27">
            <v>51</v>
          </cell>
          <cell r="K27">
            <v>17</v>
          </cell>
          <cell r="L27">
            <v>75</v>
          </cell>
          <cell r="M27">
            <v>41</v>
          </cell>
          <cell r="N27">
            <v>0</v>
          </cell>
          <cell r="O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1</v>
          </cell>
          <cell r="AG27">
            <v>0</v>
          </cell>
          <cell r="AH27">
            <v>1</v>
          </cell>
          <cell r="AI27">
            <v>1</v>
          </cell>
          <cell r="AJ27">
            <v>0</v>
          </cell>
          <cell r="AK27">
            <v>0</v>
          </cell>
        </row>
        <row r="28">
          <cell r="J28">
            <v>60</v>
          </cell>
          <cell r="K28">
            <v>20</v>
          </cell>
          <cell r="L28">
            <v>106</v>
          </cell>
          <cell r="M28">
            <v>56</v>
          </cell>
          <cell r="N28">
            <v>0</v>
          </cell>
          <cell r="O28">
            <v>0</v>
          </cell>
          <cell r="X28">
            <v>4</v>
          </cell>
          <cell r="Y28">
            <v>2</v>
          </cell>
          <cell r="Z28">
            <v>0</v>
          </cell>
          <cell r="AA28">
            <v>0</v>
          </cell>
          <cell r="AB28">
            <v>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</row>
        <row r="29">
          <cell r="J29">
            <v>41</v>
          </cell>
          <cell r="K29">
            <v>14</v>
          </cell>
          <cell r="L29">
            <v>89</v>
          </cell>
          <cell r="M29">
            <v>38</v>
          </cell>
          <cell r="N29">
            <v>0</v>
          </cell>
          <cell r="O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</row>
        <row r="30">
          <cell r="J30">
            <v>40</v>
          </cell>
          <cell r="K30">
            <v>15</v>
          </cell>
          <cell r="L30">
            <v>97</v>
          </cell>
          <cell r="M30">
            <v>42</v>
          </cell>
          <cell r="N30">
            <v>0</v>
          </cell>
          <cell r="O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</v>
          </cell>
          <cell r="AI30">
            <v>0</v>
          </cell>
          <cell r="AJ30">
            <v>0</v>
          </cell>
          <cell r="AK30">
            <v>0</v>
          </cell>
        </row>
        <row r="31">
          <cell r="J31">
            <v>35</v>
          </cell>
          <cell r="K31">
            <v>13</v>
          </cell>
          <cell r="L31">
            <v>91</v>
          </cell>
          <cell r="M31">
            <v>40</v>
          </cell>
          <cell r="N31">
            <v>0</v>
          </cell>
          <cell r="O31">
            <v>0</v>
          </cell>
          <cell r="X31">
            <v>2</v>
          </cell>
          <cell r="Y31">
            <v>2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1</v>
          </cell>
          <cell r="AE31">
            <v>1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J32">
            <v>24</v>
          </cell>
          <cell r="K32">
            <v>11</v>
          </cell>
          <cell r="L32">
            <v>98</v>
          </cell>
          <cell r="M32">
            <v>47</v>
          </cell>
          <cell r="N32">
            <v>0</v>
          </cell>
          <cell r="O32">
            <v>0</v>
          </cell>
          <cell r="X32">
            <v>3</v>
          </cell>
          <cell r="Y32">
            <v>3</v>
          </cell>
          <cell r="Z32">
            <v>0</v>
          </cell>
          <cell r="AA32">
            <v>0</v>
          </cell>
          <cell r="AB32">
            <v>2</v>
          </cell>
          <cell r="AC32">
            <v>2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</row>
        <row r="33">
          <cell r="J33">
            <v>22</v>
          </cell>
          <cell r="K33">
            <v>12</v>
          </cell>
          <cell r="L33">
            <v>98</v>
          </cell>
          <cell r="M33">
            <v>58</v>
          </cell>
          <cell r="N33">
            <v>0</v>
          </cell>
          <cell r="O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</v>
          </cell>
          <cell r="AC33">
            <v>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</row>
        <row r="34">
          <cell r="J34">
            <v>29</v>
          </cell>
          <cell r="K34">
            <v>17</v>
          </cell>
          <cell r="L34">
            <v>83</v>
          </cell>
          <cell r="M34">
            <v>48</v>
          </cell>
          <cell r="N34">
            <v>0</v>
          </cell>
          <cell r="O34">
            <v>0</v>
          </cell>
          <cell r="X34">
            <v>1</v>
          </cell>
          <cell r="Y34">
            <v>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J35">
            <v>30</v>
          </cell>
          <cell r="K35">
            <v>12</v>
          </cell>
          <cell r="L35">
            <v>100</v>
          </cell>
          <cell r="M35">
            <v>43</v>
          </cell>
          <cell r="N35">
            <v>0</v>
          </cell>
          <cell r="O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</v>
          </cell>
          <cell r="AC35">
            <v>1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</row>
        <row r="36">
          <cell r="J36">
            <v>40</v>
          </cell>
          <cell r="K36">
            <v>22</v>
          </cell>
          <cell r="L36">
            <v>87</v>
          </cell>
          <cell r="M36">
            <v>53</v>
          </cell>
          <cell r="N36">
            <v>0</v>
          </cell>
          <cell r="O36">
            <v>0</v>
          </cell>
          <cell r="X36">
            <v>2</v>
          </cell>
          <cell r="Y36">
            <v>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J37">
            <v>40</v>
          </cell>
          <cell r="K37">
            <v>19</v>
          </cell>
          <cell r="L37">
            <v>90</v>
          </cell>
          <cell r="M37">
            <v>47</v>
          </cell>
          <cell r="N37">
            <v>0</v>
          </cell>
          <cell r="O37">
            <v>0</v>
          </cell>
          <cell r="X37">
            <v>3</v>
          </cell>
          <cell r="Y37">
            <v>3</v>
          </cell>
          <cell r="Z37">
            <v>0</v>
          </cell>
          <cell r="AA37">
            <v>0</v>
          </cell>
          <cell r="AB37">
            <v>2</v>
          </cell>
          <cell r="AC37">
            <v>2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J38">
            <v>26</v>
          </cell>
          <cell r="K38">
            <v>11</v>
          </cell>
          <cell r="L38">
            <v>100</v>
          </cell>
          <cell r="M38">
            <v>50</v>
          </cell>
          <cell r="N38">
            <v>0</v>
          </cell>
          <cell r="O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</row>
        <row r="39">
          <cell r="J39">
            <v>32</v>
          </cell>
          <cell r="K39">
            <v>17</v>
          </cell>
          <cell r="L39">
            <v>58</v>
          </cell>
          <cell r="M39">
            <v>42</v>
          </cell>
          <cell r="N39">
            <v>0</v>
          </cell>
          <cell r="O39">
            <v>0</v>
          </cell>
          <cell r="X39">
            <v>0</v>
          </cell>
          <cell r="Y39">
            <v>0</v>
          </cell>
          <cell r="Z39">
            <v>1</v>
          </cell>
          <cell r="AA39">
            <v>1</v>
          </cell>
          <cell r="AB39">
            <v>1</v>
          </cell>
          <cell r="AC39">
            <v>1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J40">
            <v>25</v>
          </cell>
          <cell r="K40">
            <v>13</v>
          </cell>
          <cell r="L40">
            <v>67</v>
          </cell>
          <cell r="M40">
            <v>33</v>
          </cell>
          <cell r="N40">
            <v>0</v>
          </cell>
          <cell r="O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  <cell r="AE40">
            <v>1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</row>
        <row r="41">
          <cell r="J41">
            <v>20</v>
          </cell>
          <cell r="K41">
            <v>11</v>
          </cell>
          <cell r="L41">
            <v>55</v>
          </cell>
          <cell r="M41">
            <v>28</v>
          </cell>
          <cell r="N41">
            <v>0</v>
          </cell>
          <cell r="O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1</v>
          </cell>
          <cell r="AC41">
            <v>1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</row>
        <row r="42">
          <cell r="J42">
            <v>21</v>
          </cell>
          <cell r="K42">
            <v>14</v>
          </cell>
          <cell r="L42">
            <v>44</v>
          </cell>
          <cell r="M42">
            <v>23</v>
          </cell>
          <cell r="N42">
            <v>0</v>
          </cell>
          <cell r="O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</row>
        <row r="43">
          <cell r="J43">
            <v>37</v>
          </cell>
          <cell r="K43">
            <v>15</v>
          </cell>
          <cell r="L43">
            <v>30</v>
          </cell>
          <cell r="M43">
            <v>23</v>
          </cell>
          <cell r="N43">
            <v>0</v>
          </cell>
          <cell r="O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J44">
            <v>26</v>
          </cell>
          <cell r="K44">
            <v>13</v>
          </cell>
          <cell r="L44">
            <v>38</v>
          </cell>
          <cell r="M44">
            <v>24</v>
          </cell>
          <cell r="N44">
            <v>0</v>
          </cell>
          <cell r="O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5">
          <cell r="J45">
            <v>13</v>
          </cell>
          <cell r="K45">
            <v>7</v>
          </cell>
          <cell r="L45">
            <v>31</v>
          </cell>
          <cell r="M45">
            <v>21</v>
          </cell>
          <cell r="N45">
            <v>0</v>
          </cell>
          <cell r="O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</row>
        <row r="46">
          <cell r="J46">
            <v>15</v>
          </cell>
          <cell r="K46">
            <v>8</v>
          </cell>
          <cell r="L46">
            <v>29</v>
          </cell>
          <cell r="M46">
            <v>20</v>
          </cell>
          <cell r="N46">
            <v>0</v>
          </cell>
          <cell r="O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</row>
        <row r="47">
          <cell r="J47">
            <v>41</v>
          </cell>
          <cell r="K47">
            <v>24</v>
          </cell>
          <cell r="L47">
            <v>103</v>
          </cell>
          <cell r="M47">
            <v>47</v>
          </cell>
          <cell r="N47">
            <v>0</v>
          </cell>
          <cell r="O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</row>
      </sheetData>
      <sheetData sheetId="76"/>
      <sheetData sheetId="77"/>
      <sheetData sheetId="78"/>
      <sheetData sheetId="79"/>
      <sheetData sheetId="80"/>
      <sheetData sheetId="81"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</row>
        <row r="20">
          <cell r="J20">
            <v>0</v>
          </cell>
          <cell r="K20">
            <v>0</v>
          </cell>
          <cell r="L20">
            <v>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</row>
        <row r="21">
          <cell r="J21">
            <v>0</v>
          </cell>
          <cell r="K21">
            <v>0</v>
          </cell>
          <cell r="L21">
            <v>179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</row>
        <row r="22">
          <cell r="J22">
            <v>1</v>
          </cell>
          <cell r="K22">
            <v>1</v>
          </cell>
          <cell r="L22">
            <v>206</v>
          </cell>
          <cell r="M22">
            <v>0</v>
          </cell>
          <cell r="N22">
            <v>0</v>
          </cell>
          <cell r="O22">
            <v>0</v>
          </cell>
          <cell r="P22">
            <v>2</v>
          </cell>
          <cell r="Q22">
            <v>0</v>
          </cell>
          <cell r="R22">
            <v>0</v>
          </cell>
          <cell r="S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</row>
        <row r="23">
          <cell r="J23">
            <v>33</v>
          </cell>
          <cell r="K23">
            <v>8</v>
          </cell>
          <cell r="L23">
            <v>251</v>
          </cell>
          <cell r="M23">
            <v>7</v>
          </cell>
          <cell r="N23">
            <v>0</v>
          </cell>
          <cell r="O23">
            <v>0</v>
          </cell>
          <cell r="P23">
            <v>3</v>
          </cell>
          <cell r="Q23">
            <v>0</v>
          </cell>
          <cell r="R23">
            <v>0</v>
          </cell>
          <cell r="S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</row>
        <row r="24">
          <cell r="J24">
            <v>144</v>
          </cell>
          <cell r="K24">
            <v>34</v>
          </cell>
          <cell r="L24">
            <v>272</v>
          </cell>
          <cell r="M24">
            <v>64</v>
          </cell>
          <cell r="N24">
            <v>1</v>
          </cell>
          <cell r="O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</row>
        <row r="25">
          <cell r="J25">
            <v>183</v>
          </cell>
          <cell r="K25">
            <v>58</v>
          </cell>
          <cell r="L25">
            <v>89</v>
          </cell>
          <cell r="M25">
            <v>39</v>
          </cell>
          <cell r="N25">
            <v>2</v>
          </cell>
          <cell r="O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</row>
        <row r="26">
          <cell r="J26">
            <v>98</v>
          </cell>
          <cell r="K26">
            <v>38</v>
          </cell>
          <cell r="L26">
            <v>54</v>
          </cell>
          <cell r="M26">
            <v>17</v>
          </cell>
          <cell r="N26">
            <v>3</v>
          </cell>
          <cell r="O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J27">
            <v>51</v>
          </cell>
          <cell r="K27">
            <v>13</v>
          </cell>
          <cell r="L27">
            <v>45</v>
          </cell>
          <cell r="M27">
            <v>15</v>
          </cell>
          <cell r="N27">
            <v>5</v>
          </cell>
          <cell r="O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J28">
            <v>19</v>
          </cell>
          <cell r="K28">
            <v>6</v>
          </cell>
          <cell r="L28">
            <v>28</v>
          </cell>
          <cell r="M28">
            <v>11</v>
          </cell>
          <cell r="N28">
            <v>4</v>
          </cell>
          <cell r="O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</row>
        <row r="29">
          <cell r="J29">
            <v>9</v>
          </cell>
          <cell r="K29">
            <v>5</v>
          </cell>
          <cell r="L29">
            <v>26</v>
          </cell>
          <cell r="M29">
            <v>14</v>
          </cell>
          <cell r="N29">
            <v>10</v>
          </cell>
          <cell r="O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</row>
        <row r="30">
          <cell r="J30">
            <v>2</v>
          </cell>
          <cell r="K30">
            <v>0</v>
          </cell>
          <cell r="L30">
            <v>38</v>
          </cell>
          <cell r="M30">
            <v>11</v>
          </cell>
          <cell r="N30">
            <v>11</v>
          </cell>
          <cell r="O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J31">
            <v>2</v>
          </cell>
          <cell r="K31">
            <v>0</v>
          </cell>
          <cell r="L31">
            <v>34</v>
          </cell>
          <cell r="M31">
            <v>17</v>
          </cell>
          <cell r="N31">
            <v>15</v>
          </cell>
          <cell r="O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J32">
            <v>9</v>
          </cell>
          <cell r="K32">
            <v>2</v>
          </cell>
          <cell r="L32">
            <v>33</v>
          </cell>
          <cell r="M32">
            <v>16</v>
          </cell>
          <cell r="N32">
            <v>11</v>
          </cell>
          <cell r="O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</row>
        <row r="33">
          <cell r="J33">
            <v>4</v>
          </cell>
          <cell r="K33">
            <v>2</v>
          </cell>
          <cell r="L33">
            <v>28</v>
          </cell>
          <cell r="M33">
            <v>10</v>
          </cell>
          <cell r="N33">
            <v>10</v>
          </cell>
          <cell r="O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</row>
        <row r="34">
          <cell r="J34">
            <v>5</v>
          </cell>
          <cell r="K34">
            <v>1</v>
          </cell>
          <cell r="L34">
            <v>22</v>
          </cell>
          <cell r="M34">
            <v>7</v>
          </cell>
          <cell r="N34">
            <v>8</v>
          </cell>
          <cell r="O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J35">
            <v>7</v>
          </cell>
          <cell r="K35">
            <v>2</v>
          </cell>
          <cell r="L35">
            <v>23</v>
          </cell>
          <cell r="M35">
            <v>13</v>
          </cell>
          <cell r="N35">
            <v>7</v>
          </cell>
          <cell r="O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</row>
        <row r="36">
          <cell r="J36">
            <v>17</v>
          </cell>
          <cell r="K36">
            <v>5</v>
          </cell>
          <cell r="L36">
            <v>34</v>
          </cell>
          <cell r="M36">
            <v>17</v>
          </cell>
          <cell r="N36">
            <v>11</v>
          </cell>
          <cell r="O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J37">
            <v>15</v>
          </cell>
          <cell r="K37">
            <v>6</v>
          </cell>
          <cell r="L37">
            <v>30</v>
          </cell>
          <cell r="M37">
            <v>9</v>
          </cell>
          <cell r="N37">
            <v>11</v>
          </cell>
          <cell r="O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J38">
            <v>8</v>
          </cell>
          <cell r="K38">
            <v>2</v>
          </cell>
          <cell r="L38">
            <v>32</v>
          </cell>
          <cell r="M38">
            <v>17</v>
          </cell>
          <cell r="N38">
            <v>10</v>
          </cell>
          <cell r="O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</row>
        <row r="39">
          <cell r="J39">
            <v>13</v>
          </cell>
          <cell r="K39">
            <v>8</v>
          </cell>
          <cell r="L39">
            <v>30</v>
          </cell>
          <cell r="M39">
            <v>14</v>
          </cell>
          <cell r="N39">
            <v>13</v>
          </cell>
          <cell r="O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J40">
            <v>10</v>
          </cell>
          <cell r="K40">
            <v>2</v>
          </cell>
          <cell r="L40">
            <v>23</v>
          </cell>
          <cell r="M40">
            <v>10</v>
          </cell>
          <cell r="N40">
            <v>12</v>
          </cell>
          <cell r="O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</row>
        <row r="41">
          <cell r="J41">
            <v>11</v>
          </cell>
          <cell r="K41">
            <v>5</v>
          </cell>
          <cell r="L41">
            <v>19</v>
          </cell>
          <cell r="M41">
            <v>12</v>
          </cell>
          <cell r="N41">
            <v>8</v>
          </cell>
          <cell r="O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</v>
          </cell>
          <cell r="AK41">
            <v>0</v>
          </cell>
        </row>
        <row r="42">
          <cell r="J42">
            <v>8</v>
          </cell>
          <cell r="K42">
            <v>4</v>
          </cell>
          <cell r="L42">
            <v>25</v>
          </cell>
          <cell r="M42">
            <v>16</v>
          </cell>
          <cell r="N42">
            <v>7</v>
          </cell>
          <cell r="O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</row>
        <row r="43">
          <cell r="J43">
            <v>7</v>
          </cell>
          <cell r="K43">
            <v>3</v>
          </cell>
          <cell r="L43">
            <v>24</v>
          </cell>
          <cell r="M43">
            <v>12</v>
          </cell>
          <cell r="N43">
            <v>6</v>
          </cell>
          <cell r="O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J44">
            <v>2</v>
          </cell>
          <cell r="K44">
            <v>1</v>
          </cell>
          <cell r="L44">
            <v>15</v>
          </cell>
          <cell r="M44">
            <v>9</v>
          </cell>
          <cell r="N44">
            <v>10</v>
          </cell>
          <cell r="O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5">
          <cell r="J45">
            <v>2</v>
          </cell>
          <cell r="K45">
            <v>0</v>
          </cell>
          <cell r="L45">
            <v>14</v>
          </cell>
          <cell r="M45">
            <v>10</v>
          </cell>
          <cell r="N45">
            <v>6</v>
          </cell>
          <cell r="O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</row>
        <row r="46">
          <cell r="J46">
            <v>6</v>
          </cell>
          <cell r="K46">
            <v>2</v>
          </cell>
          <cell r="L46">
            <v>20</v>
          </cell>
          <cell r="M46">
            <v>14</v>
          </cell>
          <cell r="N46">
            <v>7</v>
          </cell>
          <cell r="O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</row>
        <row r="47">
          <cell r="J47">
            <v>20</v>
          </cell>
          <cell r="K47">
            <v>8</v>
          </cell>
          <cell r="L47">
            <v>77</v>
          </cell>
          <cell r="M47">
            <v>37</v>
          </cell>
          <cell r="N47">
            <v>60</v>
          </cell>
          <cell r="O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-МТБ-7"/>
      <sheetName val="1.ARHANGAI"/>
      <sheetName val="2.BAYAN-ULGII"/>
      <sheetName val="3.BULGAN"/>
      <sheetName val="4.BULGAN HAA"/>
      <sheetName val="5.GOVI-ALTAI"/>
      <sheetName val="6.DORNOD"/>
      <sheetName val="7.DUNDGOVI"/>
      <sheetName val="8.TOSONTSENGEL"/>
      <sheetName val="9.ORHON"/>
      <sheetName val="10.ORHON HAA"/>
      <sheetName val="11.SUHBAATAR"/>
      <sheetName val="12.SELENGE"/>
      <sheetName val="13.SELENGE SHAAMAR"/>
      <sheetName val="14.SERGEEN ZASAH"/>
      <sheetName val="15.TUV ZAAMAR"/>
      <sheetName val="16.TUV-ERDENE"/>
      <sheetName val="17.HUVSGUL"/>
      <sheetName val="18.HENTII BOR-UNDUR"/>
      <sheetName val="TURIIN MSUT-18"/>
      <sheetName val="1.AR-BULGAN MSUT"/>
      <sheetName val="2.AR 3-N TAMIR"/>
      <sheetName val="3.AYALAL JUULCHLALIIN MSUT"/>
      <sheetName val="4.BARILGA BUTEETS"/>
      <sheetName val="5.BAYANHONGOR ULZIIT"/>
      <sheetName val="6.GERMAN-MONGOL MSUT "/>
      <sheetName val="7.GERELT IREEDUI"/>
      <sheetName val="8.DOUBLE FISH"/>
      <sheetName val="9.DONBOSKO"/>
      <sheetName val="10.DORNOGOVI-TUMUR ZAM"/>
      <sheetName val="11.TOP MSUT"/>
      <sheetName val="12.IKH ZASAG"/>
      <sheetName val="13.URLAG URLAN"/>
      <sheetName val="14.MINETECH"/>
      <sheetName val="15.MUXX-NII MSUT"/>
      <sheetName val="16.TST MSUT"/>
      <sheetName val="17.SAM YUK MSUT"/>
      <sheetName val="18.KHANGAI"/>
      <sheetName val="19.ECO MONGOL"/>
      <sheetName val="20.ENEREL MSUT"/>
      <sheetName val="21.ETUGEN"/>
      <sheetName val="22.SKILLS TECH"/>
      <sheetName val="23.TSOGTS SURGALT AKADEMI"/>
      <sheetName val="24.GEREGE"/>
      <sheetName val="25.HUDULMUR"/>
      <sheetName val="TURIIN BUS MSUT-25"/>
      <sheetName val="1.BARILGIIN PK"/>
      <sheetName val="2.BAYANHONGOR PK"/>
      <sheetName val="3.GOVISUMBER PK"/>
      <sheetName val="4.DARHAN-URGUU PK"/>
      <sheetName val="5.DARHAN PK"/>
      <sheetName val="6.DARHAN UUEHPK"/>
      <sheetName val="7.DORNOGOVI"/>
      <sheetName val="8.DORNOD PK"/>
      <sheetName val="9.Zavhan PK"/>
      <sheetName val="10.MSPK"/>
      <sheetName val="11.NALAIH"/>
      <sheetName val="12.UVURKHANGAI"/>
      <sheetName val="13.UMNUGOVI PK"/>
      <sheetName val="14.SELENGE ZUUNHARAA"/>
      <sheetName val="15.TUV"/>
      <sheetName val="16.TUV BAYANCHANDMANI"/>
      <sheetName val="17.ULAANGOM"/>
      <sheetName val="18.YU PK"/>
      <sheetName val="19.HENTII"/>
      <sheetName val="20.HOVD HUGJIL PK"/>
      <sheetName val="TURIIN KOLLEGE-20"/>
      <sheetName val="1.ANIMA PK"/>
      <sheetName val="2.BTK"/>
      <sheetName val="3.Darkhankhaan PTK"/>
      <sheetName val="4.OTOCH MANARAMBA PTK"/>
      <sheetName val="5.TTPK"/>
      <sheetName val="6.XTPK"/>
      <sheetName val="7.UNIVERSAL PK"/>
      <sheetName val="8.SHINE IRGENSHIL"/>
      <sheetName val="TURIIN BUS KOLLEGE-8"/>
      <sheetName val="1.HUIS-MSUT"/>
      <sheetName val="2.ШУТИС-ҮТДС"/>
      <sheetName val="3.SHUTIS-MTS"/>
      <sheetName val="4.TUMUR ZAMIIN PTK"/>
      <sheetName val="5.ШШГЕГ-АМГАЛАН"/>
      <sheetName val="TURIIN IH SU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0"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U20">
            <v>456</v>
          </cell>
          <cell r="V20">
            <v>200</v>
          </cell>
          <cell r="W20">
            <v>169</v>
          </cell>
          <cell r="X20">
            <v>53</v>
          </cell>
          <cell r="Y20">
            <v>182</v>
          </cell>
          <cell r="Z20">
            <v>60</v>
          </cell>
          <cell r="AA20">
            <v>0</v>
          </cell>
          <cell r="AB20">
            <v>0</v>
          </cell>
        </row>
        <row r="21"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U21">
            <v>248</v>
          </cell>
          <cell r="V21">
            <v>128</v>
          </cell>
          <cell r="W21">
            <v>138</v>
          </cell>
          <cell r="X21">
            <v>60</v>
          </cell>
          <cell r="Y21">
            <v>97</v>
          </cell>
          <cell r="Z21">
            <v>39</v>
          </cell>
          <cell r="AA21">
            <v>0</v>
          </cell>
          <cell r="AB21">
            <v>0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U22">
            <v>173</v>
          </cell>
          <cell r="V22">
            <v>97</v>
          </cell>
          <cell r="W22">
            <v>49</v>
          </cell>
          <cell r="X22">
            <v>19</v>
          </cell>
          <cell r="Y22">
            <v>55</v>
          </cell>
          <cell r="Z22">
            <v>14</v>
          </cell>
          <cell r="AA22">
            <v>0</v>
          </cell>
          <cell r="AB22">
            <v>0</v>
          </cell>
        </row>
        <row r="23"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U23">
            <v>9</v>
          </cell>
          <cell r="V23">
            <v>4</v>
          </cell>
          <cell r="W23">
            <v>14</v>
          </cell>
          <cell r="X23">
            <v>7</v>
          </cell>
          <cell r="Y23">
            <v>5</v>
          </cell>
          <cell r="Z23">
            <v>3</v>
          </cell>
          <cell r="AA23">
            <v>0</v>
          </cell>
          <cell r="AB23">
            <v>0</v>
          </cell>
        </row>
        <row r="24"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U24">
            <v>7</v>
          </cell>
          <cell r="V24">
            <v>3</v>
          </cell>
          <cell r="W24">
            <v>3</v>
          </cell>
          <cell r="X24">
            <v>2</v>
          </cell>
          <cell r="Y24">
            <v>6</v>
          </cell>
          <cell r="Z24">
            <v>4</v>
          </cell>
          <cell r="AA24">
            <v>0</v>
          </cell>
          <cell r="AB24">
            <v>0</v>
          </cell>
        </row>
        <row r="26"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U26">
            <v>426</v>
          </cell>
          <cell r="V26">
            <v>177</v>
          </cell>
          <cell r="W26">
            <v>84</v>
          </cell>
          <cell r="X26">
            <v>19</v>
          </cell>
          <cell r="Y26">
            <v>80</v>
          </cell>
          <cell r="Z26">
            <v>24</v>
          </cell>
          <cell r="AA26">
            <v>26</v>
          </cell>
          <cell r="AB26">
            <v>18</v>
          </cell>
        </row>
        <row r="27"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U27">
            <v>10</v>
          </cell>
          <cell r="V27">
            <v>3</v>
          </cell>
          <cell r="W27">
            <v>4</v>
          </cell>
          <cell r="X27">
            <v>2</v>
          </cell>
          <cell r="Y27">
            <v>3</v>
          </cell>
          <cell r="Z27">
            <v>1</v>
          </cell>
          <cell r="AA27">
            <v>0</v>
          </cell>
          <cell r="AB27">
            <v>0</v>
          </cell>
        </row>
        <row r="28"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U28">
            <v>537</v>
          </cell>
          <cell r="V28">
            <v>283</v>
          </cell>
          <cell r="W28">
            <v>92</v>
          </cell>
          <cell r="X28">
            <v>30</v>
          </cell>
          <cell r="Y28">
            <v>84</v>
          </cell>
          <cell r="Z28">
            <v>25</v>
          </cell>
          <cell r="AA28">
            <v>0</v>
          </cell>
          <cell r="AB28">
            <v>0</v>
          </cell>
        </row>
        <row r="29"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U29">
            <v>386</v>
          </cell>
          <cell r="V29">
            <v>184</v>
          </cell>
          <cell r="W29">
            <v>192</v>
          </cell>
          <cell r="X29">
            <v>59</v>
          </cell>
          <cell r="Y29">
            <v>145</v>
          </cell>
          <cell r="Z29">
            <v>41</v>
          </cell>
          <cell r="AA29">
            <v>0</v>
          </cell>
          <cell r="AB29">
            <v>0</v>
          </cell>
        </row>
        <row r="30"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U30">
            <v>22</v>
          </cell>
          <cell r="V30">
            <v>12</v>
          </cell>
          <cell r="W30">
            <v>9</v>
          </cell>
          <cell r="X30">
            <v>6</v>
          </cell>
          <cell r="Y30">
            <v>6</v>
          </cell>
          <cell r="Z30">
            <v>4</v>
          </cell>
          <cell r="AA30">
            <v>0</v>
          </cell>
          <cell r="AB30">
            <v>0</v>
          </cell>
        </row>
        <row r="31"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U31">
            <v>261</v>
          </cell>
          <cell r="V31">
            <v>118</v>
          </cell>
          <cell r="W31">
            <v>231</v>
          </cell>
          <cell r="X31">
            <v>86</v>
          </cell>
          <cell r="Y31">
            <v>164</v>
          </cell>
          <cell r="Z31">
            <v>92</v>
          </cell>
          <cell r="AA31">
            <v>0</v>
          </cell>
          <cell r="AB31">
            <v>0</v>
          </cell>
        </row>
        <row r="33"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U33">
            <v>4</v>
          </cell>
          <cell r="V33">
            <v>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U34">
            <v>53</v>
          </cell>
          <cell r="V34">
            <v>24</v>
          </cell>
          <cell r="W34">
            <v>3</v>
          </cell>
          <cell r="X34">
            <v>3</v>
          </cell>
          <cell r="Y34">
            <v>2</v>
          </cell>
          <cell r="Z34">
            <v>1</v>
          </cell>
          <cell r="AA34">
            <v>0</v>
          </cell>
          <cell r="AB34">
            <v>0</v>
          </cell>
        </row>
        <row r="35"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U35">
            <v>7</v>
          </cell>
          <cell r="V35">
            <v>2</v>
          </cell>
          <cell r="W35">
            <v>4</v>
          </cell>
          <cell r="X35">
            <v>0</v>
          </cell>
          <cell r="Y35">
            <v>6</v>
          </cell>
          <cell r="Z35">
            <v>0</v>
          </cell>
          <cell r="AA35">
            <v>0</v>
          </cell>
          <cell r="AB35">
            <v>0</v>
          </cell>
        </row>
        <row r="36"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U36">
            <v>310</v>
          </cell>
          <cell r="V36">
            <v>147</v>
          </cell>
          <cell r="W36">
            <v>108</v>
          </cell>
          <cell r="X36">
            <v>31</v>
          </cell>
          <cell r="Y36">
            <v>97</v>
          </cell>
          <cell r="Z36">
            <v>33</v>
          </cell>
          <cell r="AA36">
            <v>0</v>
          </cell>
          <cell r="AB36">
            <v>0</v>
          </cell>
        </row>
        <row r="37"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U37">
            <v>5</v>
          </cell>
          <cell r="V37">
            <v>4</v>
          </cell>
          <cell r="W37">
            <v>1</v>
          </cell>
          <cell r="X37">
            <v>0</v>
          </cell>
          <cell r="Y37">
            <v>4</v>
          </cell>
          <cell r="Z37">
            <v>2</v>
          </cell>
          <cell r="AA37">
            <v>0</v>
          </cell>
          <cell r="AB37">
            <v>0</v>
          </cell>
        </row>
        <row r="38"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U38">
            <v>298</v>
          </cell>
          <cell r="V38">
            <v>155</v>
          </cell>
          <cell r="W38">
            <v>76</v>
          </cell>
          <cell r="X38">
            <v>19</v>
          </cell>
          <cell r="Y38">
            <v>74</v>
          </cell>
          <cell r="Z38">
            <v>24</v>
          </cell>
          <cell r="AA38">
            <v>0</v>
          </cell>
          <cell r="AB38">
            <v>0</v>
          </cell>
        </row>
        <row r="39"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U39">
            <v>261</v>
          </cell>
          <cell r="V39">
            <v>99</v>
          </cell>
          <cell r="W39">
            <v>45</v>
          </cell>
          <cell r="X39">
            <v>12</v>
          </cell>
          <cell r="Y39">
            <v>24</v>
          </cell>
          <cell r="Z39">
            <v>10</v>
          </cell>
          <cell r="AA39">
            <v>6</v>
          </cell>
          <cell r="AB39">
            <v>4</v>
          </cell>
        </row>
        <row r="41"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U41">
            <v>228</v>
          </cell>
          <cell r="V41">
            <v>131</v>
          </cell>
          <cell r="W41">
            <v>86</v>
          </cell>
          <cell r="X41">
            <v>35</v>
          </cell>
          <cell r="Y41">
            <v>61</v>
          </cell>
          <cell r="Z41">
            <v>19</v>
          </cell>
          <cell r="AA41">
            <v>0</v>
          </cell>
          <cell r="AB41">
            <v>0</v>
          </cell>
        </row>
        <row r="42"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U42">
            <v>217</v>
          </cell>
          <cell r="V42">
            <v>92</v>
          </cell>
          <cell r="W42">
            <v>130</v>
          </cell>
          <cell r="X42">
            <v>33</v>
          </cell>
          <cell r="Y42">
            <v>122</v>
          </cell>
          <cell r="Z42">
            <v>47</v>
          </cell>
          <cell r="AA42">
            <v>0</v>
          </cell>
          <cell r="AB42">
            <v>0</v>
          </cell>
        </row>
        <row r="43"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U43">
            <v>208</v>
          </cell>
          <cell r="V43">
            <v>104</v>
          </cell>
          <cell r="W43">
            <v>47</v>
          </cell>
          <cell r="X43">
            <v>15</v>
          </cell>
          <cell r="Y43">
            <v>28</v>
          </cell>
          <cell r="Z43">
            <v>6</v>
          </cell>
          <cell r="AA43">
            <v>0</v>
          </cell>
          <cell r="AB43">
            <v>0</v>
          </cell>
        </row>
        <row r="45"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U45">
            <v>6</v>
          </cell>
          <cell r="V45">
            <v>2</v>
          </cell>
          <cell r="W45">
            <v>7</v>
          </cell>
          <cell r="X45">
            <v>5</v>
          </cell>
          <cell r="Y45">
            <v>11</v>
          </cell>
          <cell r="Z45">
            <v>5</v>
          </cell>
          <cell r="AA45">
            <v>0</v>
          </cell>
          <cell r="AB45">
            <v>0</v>
          </cell>
        </row>
        <row r="46"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U47">
            <v>33</v>
          </cell>
          <cell r="V47">
            <v>24</v>
          </cell>
          <cell r="W47">
            <v>10</v>
          </cell>
          <cell r="X47">
            <v>4</v>
          </cell>
          <cell r="Y47">
            <v>11</v>
          </cell>
          <cell r="Z47">
            <v>7</v>
          </cell>
          <cell r="AA47">
            <v>0</v>
          </cell>
          <cell r="AB47">
            <v>0</v>
          </cell>
        </row>
        <row r="48"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U48">
            <v>65</v>
          </cell>
          <cell r="V48">
            <v>26</v>
          </cell>
          <cell r="W48">
            <v>35</v>
          </cell>
          <cell r="X48">
            <v>14</v>
          </cell>
          <cell r="Y48">
            <v>35</v>
          </cell>
          <cell r="Z48">
            <v>16</v>
          </cell>
          <cell r="AA48">
            <v>0</v>
          </cell>
          <cell r="AB48">
            <v>0</v>
          </cell>
        </row>
        <row r="49"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U49">
            <v>14</v>
          </cell>
          <cell r="V49">
            <v>9</v>
          </cell>
          <cell r="W49">
            <v>1</v>
          </cell>
          <cell r="X49">
            <v>1</v>
          </cell>
          <cell r="Y49">
            <v>3</v>
          </cell>
          <cell r="Z49">
            <v>2</v>
          </cell>
          <cell r="AA49">
            <v>0</v>
          </cell>
          <cell r="AB49">
            <v>0</v>
          </cell>
        </row>
        <row r="50"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U50">
            <v>73</v>
          </cell>
          <cell r="V50">
            <v>37</v>
          </cell>
          <cell r="W50">
            <v>27</v>
          </cell>
          <cell r="X50">
            <v>15</v>
          </cell>
          <cell r="Y50">
            <v>15</v>
          </cell>
          <cell r="Z50">
            <v>8</v>
          </cell>
          <cell r="AA50">
            <v>0</v>
          </cell>
          <cell r="AB50">
            <v>0</v>
          </cell>
        </row>
        <row r="51"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U51">
            <v>24</v>
          </cell>
          <cell r="V51">
            <v>14</v>
          </cell>
          <cell r="W51">
            <v>12</v>
          </cell>
          <cell r="X51">
            <v>8</v>
          </cell>
          <cell r="Y51">
            <v>11</v>
          </cell>
          <cell r="Z51">
            <v>6</v>
          </cell>
          <cell r="AA51">
            <v>1</v>
          </cell>
          <cell r="AB51">
            <v>0</v>
          </cell>
        </row>
        <row r="52"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U52">
            <v>28</v>
          </cell>
          <cell r="V52">
            <v>18</v>
          </cell>
          <cell r="W52">
            <v>12</v>
          </cell>
          <cell r="X52">
            <v>5</v>
          </cell>
          <cell r="Y52">
            <v>20</v>
          </cell>
          <cell r="Z52">
            <v>5</v>
          </cell>
          <cell r="AA52">
            <v>0</v>
          </cell>
          <cell r="AB52">
            <v>0</v>
          </cell>
        </row>
        <row r="53"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U53">
            <v>29</v>
          </cell>
          <cell r="V53">
            <v>13</v>
          </cell>
          <cell r="W53">
            <v>17</v>
          </cell>
          <cell r="X53">
            <v>10</v>
          </cell>
          <cell r="Y53">
            <v>6</v>
          </cell>
          <cell r="Z53">
            <v>1</v>
          </cell>
          <cell r="AA53">
            <v>0</v>
          </cell>
          <cell r="AB53">
            <v>0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</v>
          </cell>
          <cell r="Z54">
            <v>0</v>
          </cell>
          <cell r="AA54">
            <v>0</v>
          </cell>
          <cell r="AB54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20"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U20">
            <v>39</v>
          </cell>
          <cell r="V20">
            <v>30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0</v>
          </cell>
          <cell r="AB20">
            <v>0</v>
          </cell>
        </row>
        <row r="21"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U21">
            <v>27</v>
          </cell>
          <cell r="V21">
            <v>12</v>
          </cell>
          <cell r="W21">
            <v>16</v>
          </cell>
          <cell r="X21">
            <v>11</v>
          </cell>
          <cell r="Y21">
            <v>2</v>
          </cell>
          <cell r="Z21">
            <v>2</v>
          </cell>
          <cell r="AA21">
            <v>0</v>
          </cell>
          <cell r="AB21">
            <v>0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U22">
            <v>45</v>
          </cell>
          <cell r="V22">
            <v>24</v>
          </cell>
          <cell r="W22">
            <v>8</v>
          </cell>
          <cell r="X22">
            <v>4</v>
          </cell>
          <cell r="Y22">
            <v>3</v>
          </cell>
          <cell r="Z22">
            <v>2</v>
          </cell>
          <cell r="AA22">
            <v>0</v>
          </cell>
          <cell r="AB22">
            <v>0</v>
          </cell>
        </row>
        <row r="23"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U23">
            <v>42</v>
          </cell>
          <cell r="V23">
            <v>26</v>
          </cell>
          <cell r="W23">
            <v>6</v>
          </cell>
          <cell r="X23">
            <v>6</v>
          </cell>
          <cell r="Y23">
            <v>1</v>
          </cell>
          <cell r="Z23">
            <v>1</v>
          </cell>
          <cell r="AA23">
            <v>0</v>
          </cell>
          <cell r="AB23">
            <v>0</v>
          </cell>
        </row>
        <row r="24"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U24">
            <v>33</v>
          </cell>
          <cell r="V24">
            <v>24</v>
          </cell>
          <cell r="W24">
            <v>7</v>
          </cell>
          <cell r="X24">
            <v>7</v>
          </cell>
          <cell r="Y24">
            <v>2</v>
          </cell>
          <cell r="Z24">
            <v>2</v>
          </cell>
          <cell r="AA24">
            <v>0</v>
          </cell>
          <cell r="AB24">
            <v>0</v>
          </cell>
        </row>
        <row r="26"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U26">
            <v>556</v>
          </cell>
          <cell r="V26">
            <v>331</v>
          </cell>
          <cell r="W26">
            <v>77</v>
          </cell>
          <cell r="X26">
            <v>29</v>
          </cell>
          <cell r="Y26">
            <v>72</v>
          </cell>
          <cell r="Z26">
            <v>32</v>
          </cell>
          <cell r="AA26">
            <v>0</v>
          </cell>
          <cell r="AB26">
            <v>0</v>
          </cell>
        </row>
        <row r="27"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U27">
            <v>456</v>
          </cell>
          <cell r="V27">
            <v>308</v>
          </cell>
          <cell r="W27">
            <v>22</v>
          </cell>
          <cell r="X27">
            <v>16</v>
          </cell>
          <cell r="Y27">
            <v>2</v>
          </cell>
          <cell r="Z27">
            <v>2</v>
          </cell>
          <cell r="AA27">
            <v>0</v>
          </cell>
          <cell r="AB27">
            <v>0</v>
          </cell>
        </row>
        <row r="28"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U28">
            <v>48</v>
          </cell>
          <cell r="V28">
            <v>28</v>
          </cell>
          <cell r="W28">
            <v>5</v>
          </cell>
          <cell r="X28">
            <v>3</v>
          </cell>
          <cell r="Y28">
            <v>3</v>
          </cell>
          <cell r="Z28">
            <v>2</v>
          </cell>
          <cell r="AA28">
            <v>0</v>
          </cell>
          <cell r="AB28">
            <v>0</v>
          </cell>
        </row>
        <row r="29"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U29">
            <v>47</v>
          </cell>
          <cell r="V29">
            <v>27</v>
          </cell>
          <cell r="W29">
            <v>4</v>
          </cell>
          <cell r="X29">
            <v>1</v>
          </cell>
          <cell r="Y29">
            <v>4</v>
          </cell>
          <cell r="Z29">
            <v>4</v>
          </cell>
          <cell r="AA29">
            <v>0</v>
          </cell>
          <cell r="AB29">
            <v>0</v>
          </cell>
        </row>
        <row r="30"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U30">
            <v>107</v>
          </cell>
          <cell r="V30">
            <v>49</v>
          </cell>
          <cell r="W30">
            <v>19</v>
          </cell>
          <cell r="X30">
            <v>13</v>
          </cell>
          <cell r="Y30">
            <v>10</v>
          </cell>
          <cell r="Z30">
            <v>7</v>
          </cell>
          <cell r="AA30">
            <v>3</v>
          </cell>
          <cell r="AB30">
            <v>0</v>
          </cell>
        </row>
        <row r="31"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U31">
            <v>83</v>
          </cell>
          <cell r="V31">
            <v>45</v>
          </cell>
          <cell r="W31">
            <v>7</v>
          </cell>
          <cell r="X31">
            <v>6</v>
          </cell>
          <cell r="Y31">
            <v>1</v>
          </cell>
          <cell r="Z31">
            <v>0</v>
          </cell>
          <cell r="AA31">
            <v>3</v>
          </cell>
          <cell r="AB31">
            <v>3</v>
          </cell>
        </row>
        <row r="33"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U33">
            <v>27</v>
          </cell>
          <cell r="V33">
            <v>7</v>
          </cell>
          <cell r="W33">
            <v>1</v>
          </cell>
          <cell r="X33">
            <v>1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U34">
            <v>59</v>
          </cell>
          <cell r="V34">
            <v>33</v>
          </cell>
          <cell r="W34">
            <v>6</v>
          </cell>
          <cell r="X34">
            <v>3</v>
          </cell>
          <cell r="Y34">
            <v>4</v>
          </cell>
          <cell r="Z34">
            <v>3</v>
          </cell>
          <cell r="AA34">
            <v>0</v>
          </cell>
          <cell r="AB34">
            <v>0</v>
          </cell>
        </row>
        <row r="35"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U35">
            <v>139</v>
          </cell>
          <cell r="V35">
            <v>71</v>
          </cell>
          <cell r="W35">
            <v>8</v>
          </cell>
          <cell r="X35">
            <v>7</v>
          </cell>
          <cell r="Y35">
            <v>1</v>
          </cell>
          <cell r="Z35">
            <v>0</v>
          </cell>
          <cell r="AA35">
            <v>1</v>
          </cell>
          <cell r="AB35">
            <v>0</v>
          </cell>
        </row>
        <row r="36"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U36">
            <v>57</v>
          </cell>
          <cell r="V36">
            <v>28</v>
          </cell>
          <cell r="W36">
            <v>11</v>
          </cell>
          <cell r="X36">
            <v>7</v>
          </cell>
          <cell r="Y36">
            <v>4</v>
          </cell>
          <cell r="Z36">
            <v>1</v>
          </cell>
          <cell r="AA36">
            <v>0</v>
          </cell>
          <cell r="AB36">
            <v>0</v>
          </cell>
        </row>
        <row r="37"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U37">
            <v>155</v>
          </cell>
          <cell r="V37">
            <v>69</v>
          </cell>
          <cell r="W37">
            <v>8</v>
          </cell>
          <cell r="X37">
            <v>7</v>
          </cell>
          <cell r="Y37">
            <v>6</v>
          </cell>
          <cell r="Z37">
            <v>3</v>
          </cell>
          <cell r="AA37">
            <v>19</v>
          </cell>
          <cell r="AB37">
            <v>4</v>
          </cell>
        </row>
        <row r="38"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U38">
            <v>143</v>
          </cell>
          <cell r="V38">
            <v>79</v>
          </cell>
          <cell r="W38">
            <v>12</v>
          </cell>
          <cell r="X38">
            <v>10</v>
          </cell>
          <cell r="Y38">
            <v>7</v>
          </cell>
          <cell r="Z38">
            <v>4</v>
          </cell>
          <cell r="AA38">
            <v>3</v>
          </cell>
          <cell r="AB38">
            <v>2</v>
          </cell>
        </row>
        <row r="39"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U39">
            <v>66</v>
          </cell>
          <cell r="V39">
            <v>39</v>
          </cell>
          <cell r="W39">
            <v>24</v>
          </cell>
          <cell r="X39">
            <v>19</v>
          </cell>
          <cell r="Y39">
            <v>14</v>
          </cell>
          <cell r="Z39">
            <v>9</v>
          </cell>
          <cell r="AA39">
            <v>2</v>
          </cell>
          <cell r="AB39">
            <v>0</v>
          </cell>
        </row>
        <row r="41"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U41">
            <v>53</v>
          </cell>
          <cell r="V41">
            <v>28</v>
          </cell>
          <cell r="W41">
            <v>7</v>
          </cell>
          <cell r="X41">
            <v>4</v>
          </cell>
          <cell r="Y41">
            <v>3</v>
          </cell>
          <cell r="Z41">
            <v>2</v>
          </cell>
          <cell r="AA41">
            <v>2</v>
          </cell>
          <cell r="AB41">
            <v>0</v>
          </cell>
        </row>
        <row r="42"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U42">
            <v>33</v>
          </cell>
          <cell r="V42">
            <v>15</v>
          </cell>
          <cell r="W42">
            <v>6</v>
          </cell>
          <cell r="X42">
            <v>2</v>
          </cell>
          <cell r="Y42">
            <v>2</v>
          </cell>
          <cell r="Z42">
            <v>0</v>
          </cell>
          <cell r="AA42">
            <v>2</v>
          </cell>
          <cell r="AB42">
            <v>2</v>
          </cell>
        </row>
        <row r="43"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U43">
            <v>48</v>
          </cell>
          <cell r="V43">
            <v>22</v>
          </cell>
          <cell r="W43">
            <v>9</v>
          </cell>
          <cell r="X43">
            <v>4</v>
          </cell>
          <cell r="Y43">
            <v>4</v>
          </cell>
          <cell r="Z43">
            <v>4</v>
          </cell>
          <cell r="AA43">
            <v>0</v>
          </cell>
          <cell r="AB43">
            <v>0</v>
          </cell>
        </row>
        <row r="45"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U45">
            <v>155</v>
          </cell>
          <cell r="V45">
            <v>84</v>
          </cell>
          <cell r="W45">
            <v>37</v>
          </cell>
          <cell r="X45">
            <v>7</v>
          </cell>
          <cell r="Y45">
            <v>38</v>
          </cell>
          <cell r="Z45">
            <v>11</v>
          </cell>
          <cell r="AA45">
            <v>0</v>
          </cell>
          <cell r="AB45">
            <v>0</v>
          </cell>
        </row>
        <row r="46"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U46">
            <v>7</v>
          </cell>
          <cell r="V46">
            <v>5</v>
          </cell>
          <cell r="W46">
            <v>1</v>
          </cell>
          <cell r="X46">
            <v>1</v>
          </cell>
          <cell r="Y46">
            <v>2</v>
          </cell>
          <cell r="Z46">
            <v>2</v>
          </cell>
          <cell r="AA46">
            <v>0</v>
          </cell>
          <cell r="AB46">
            <v>0</v>
          </cell>
        </row>
        <row r="47"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U47">
            <v>216</v>
          </cell>
          <cell r="V47">
            <v>138</v>
          </cell>
          <cell r="W47">
            <v>28</v>
          </cell>
          <cell r="X47">
            <v>12</v>
          </cell>
          <cell r="Y47">
            <v>35</v>
          </cell>
          <cell r="Z47">
            <v>26</v>
          </cell>
          <cell r="AA47">
            <v>1</v>
          </cell>
          <cell r="AB47">
            <v>0</v>
          </cell>
        </row>
        <row r="48"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U48">
            <v>446</v>
          </cell>
          <cell r="V48">
            <v>269</v>
          </cell>
          <cell r="W48">
            <v>115</v>
          </cell>
          <cell r="X48">
            <v>44</v>
          </cell>
          <cell r="Y48">
            <v>126</v>
          </cell>
          <cell r="Z48">
            <v>56</v>
          </cell>
          <cell r="AA48">
            <v>2</v>
          </cell>
          <cell r="AB48">
            <v>2</v>
          </cell>
        </row>
        <row r="49"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U49">
            <v>38</v>
          </cell>
          <cell r="V49">
            <v>24</v>
          </cell>
          <cell r="W49">
            <v>14</v>
          </cell>
          <cell r="X49">
            <v>7</v>
          </cell>
          <cell r="Y49">
            <v>6</v>
          </cell>
          <cell r="Z49">
            <v>3</v>
          </cell>
          <cell r="AA49">
            <v>1</v>
          </cell>
          <cell r="AB49">
            <v>0</v>
          </cell>
        </row>
        <row r="50"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U50">
            <v>584</v>
          </cell>
          <cell r="V50">
            <v>351</v>
          </cell>
          <cell r="W50">
            <v>131</v>
          </cell>
          <cell r="X50">
            <v>84</v>
          </cell>
          <cell r="Y50">
            <v>161</v>
          </cell>
          <cell r="Z50">
            <v>94</v>
          </cell>
          <cell r="AA50">
            <v>17</v>
          </cell>
          <cell r="AB50">
            <v>6</v>
          </cell>
        </row>
        <row r="51"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U51">
            <v>126</v>
          </cell>
          <cell r="V51">
            <v>81</v>
          </cell>
          <cell r="W51">
            <v>30</v>
          </cell>
          <cell r="X51">
            <v>12</v>
          </cell>
          <cell r="Y51">
            <v>24</v>
          </cell>
          <cell r="Z51">
            <v>14</v>
          </cell>
          <cell r="AA51">
            <v>0</v>
          </cell>
          <cell r="AB51">
            <v>0</v>
          </cell>
        </row>
        <row r="52"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U52">
            <v>183</v>
          </cell>
          <cell r="V52">
            <v>116</v>
          </cell>
          <cell r="W52">
            <v>34</v>
          </cell>
          <cell r="X52">
            <v>17</v>
          </cell>
          <cell r="Y52">
            <v>36</v>
          </cell>
          <cell r="Z52">
            <v>17</v>
          </cell>
          <cell r="AA52">
            <v>1</v>
          </cell>
          <cell r="AB52">
            <v>0</v>
          </cell>
        </row>
        <row r="53"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U53">
            <v>193</v>
          </cell>
          <cell r="V53">
            <v>116</v>
          </cell>
          <cell r="W53">
            <v>27</v>
          </cell>
          <cell r="X53">
            <v>15</v>
          </cell>
          <cell r="Y53">
            <v>20</v>
          </cell>
          <cell r="Z53">
            <v>11</v>
          </cell>
          <cell r="AA53">
            <v>10</v>
          </cell>
          <cell r="AB53">
            <v>0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20">
          <cell r="M20">
            <v>33</v>
          </cell>
          <cell r="N20">
            <v>15</v>
          </cell>
          <cell r="O20">
            <v>31</v>
          </cell>
          <cell r="P20">
            <v>12</v>
          </cell>
          <cell r="Q20">
            <v>19</v>
          </cell>
          <cell r="R20">
            <v>9</v>
          </cell>
          <cell r="U20">
            <v>71</v>
          </cell>
          <cell r="V20">
            <v>32</v>
          </cell>
          <cell r="W20">
            <v>33</v>
          </cell>
          <cell r="X20">
            <v>6</v>
          </cell>
          <cell r="Y20">
            <v>30</v>
          </cell>
          <cell r="Z20">
            <v>7</v>
          </cell>
          <cell r="AA20">
            <v>9</v>
          </cell>
          <cell r="AB20">
            <v>0</v>
          </cell>
        </row>
        <row r="21">
          <cell r="M21">
            <v>11</v>
          </cell>
          <cell r="N21">
            <v>2</v>
          </cell>
          <cell r="O21">
            <v>22</v>
          </cell>
          <cell r="P21">
            <v>7</v>
          </cell>
          <cell r="Q21">
            <v>7</v>
          </cell>
          <cell r="R21">
            <v>2</v>
          </cell>
          <cell r="U21">
            <v>63</v>
          </cell>
          <cell r="V21">
            <v>28</v>
          </cell>
          <cell r="W21">
            <v>38</v>
          </cell>
          <cell r="X21">
            <v>10</v>
          </cell>
          <cell r="Y21">
            <v>30</v>
          </cell>
          <cell r="Z21">
            <v>15</v>
          </cell>
          <cell r="AA21">
            <v>2</v>
          </cell>
          <cell r="AB21">
            <v>0</v>
          </cell>
        </row>
        <row r="22">
          <cell r="M22">
            <v>25</v>
          </cell>
          <cell r="N22">
            <v>11</v>
          </cell>
          <cell r="O22">
            <v>127</v>
          </cell>
          <cell r="P22">
            <v>66</v>
          </cell>
          <cell r="Q22">
            <v>5</v>
          </cell>
          <cell r="R22">
            <v>1</v>
          </cell>
          <cell r="U22">
            <v>338</v>
          </cell>
          <cell r="V22">
            <v>145</v>
          </cell>
          <cell r="W22">
            <v>165</v>
          </cell>
          <cell r="X22">
            <v>45</v>
          </cell>
          <cell r="Y22">
            <v>115</v>
          </cell>
          <cell r="Z22">
            <v>31</v>
          </cell>
          <cell r="AA22">
            <v>24</v>
          </cell>
          <cell r="AB22">
            <v>16</v>
          </cell>
        </row>
        <row r="23">
          <cell r="M23">
            <v>75</v>
          </cell>
          <cell r="N23">
            <v>30</v>
          </cell>
          <cell r="O23">
            <v>139</v>
          </cell>
          <cell r="P23">
            <v>82</v>
          </cell>
          <cell r="Q23">
            <v>56</v>
          </cell>
          <cell r="R23">
            <v>29</v>
          </cell>
          <cell r="U23">
            <v>434</v>
          </cell>
          <cell r="V23">
            <v>188</v>
          </cell>
          <cell r="W23">
            <v>362</v>
          </cell>
          <cell r="X23">
            <v>147</v>
          </cell>
          <cell r="Y23">
            <v>270</v>
          </cell>
          <cell r="Z23">
            <v>119</v>
          </cell>
          <cell r="AA23">
            <v>2</v>
          </cell>
          <cell r="AB23">
            <v>1</v>
          </cell>
        </row>
        <row r="24">
          <cell r="M24">
            <v>117</v>
          </cell>
          <cell r="N24">
            <v>51</v>
          </cell>
          <cell r="O24">
            <v>109</v>
          </cell>
          <cell r="P24">
            <v>33</v>
          </cell>
          <cell r="Q24">
            <v>29</v>
          </cell>
          <cell r="R24">
            <v>17</v>
          </cell>
          <cell r="U24">
            <v>654</v>
          </cell>
          <cell r="V24">
            <v>316</v>
          </cell>
          <cell r="W24">
            <v>227</v>
          </cell>
          <cell r="X24">
            <v>81</v>
          </cell>
          <cell r="Y24">
            <v>181</v>
          </cell>
          <cell r="Z24">
            <v>79</v>
          </cell>
          <cell r="AA24">
            <v>0</v>
          </cell>
          <cell r="AB24">
            <v>0</v>
          </cell>
        </row>
        <row r="26">
          <cell r="M26">
            <v>20</v>
          </cell>
          <cell r="N26">
            <v>7</v>
          </cell>
          <cell r="O26">
            <v>27</v>
          </cell>
          <cell r="P26">
            <v>2</v>
          </cell>
          <cell r="Q26">
            <v>5</v>
          </cell>
          <cell r="R26">
            <v>2</v>
          </cell>
          <cell r="U26">
            <v>92</v>
          </cell>
          <cell r="V26">
            <v>21</v>
          </cell>
          <cell r="W26">
            <v>63</v>
          </cell>
          <cell r="X26">
            <v>12</v>
          </cell>
          <cell r="Y26">
            <v>52</v>
          </cell>
          <cell r="Z26">
            <v>16</v>
          </cell>
          <cell r="AA26">
            <v>1</v>
          </cell>
          <cell r="AB26">
            <v>0</v>
          </cell>
        </row>
        <row r="27">
          <cell r="M27">
            <v>9</v>
          </cell>
          <cell r="N27">
            <v>6</v>
          </cell>
          <cell r="O27">
            <v>126</v>
          </cell>
          <cell r="P27">
            <v>68</v>
          </cell>
          <cell r="Q27">
            <v>2</v>
          </cell>
          <cell r="R27">
            <v>0</v>
          </cell>
          <cell r="U27">
            <v>445</v>
          </cell>
          <cell r="V27">
            <v>163</v>
          </cell>
          <cell r="W27">
            <v>337</v>
          </cell>
          <cell r="X27">
            <v>135</v>
          </cell>
          <cell r="Y27">
            <v>263</v>
          </cell>
          <cell r="Z27">
            <v>122</v>
          </cell>
          <cell r="AA27">
            <v>1</v>
          </cell>
          <cell r="AB27">
            <v>0</v>
          </cell>
        </row>
        <row r="28">
          <cell r="M28">
            <v>13</v>
          </cell>
          <cell r="N28">
            <v>2</v>
          </cell>
          <cell r="O28">
            <v>13</v>
          </cell>
          <cell r="P28">
            <v>4</v>
          </cell>
          <cell r="Q28">
            <v>4</v>
          </cell>
          <cell r="R28">
            <v>0</v>
          </cell>
          <cell r="U28">
            <v>57</v>
          </cell>
          <cell r="V28">
            <v>16</v>
          </cell>
          <cell r="W28">
            <v>45</v>
          </cell>
          <cell r="X28">
            <v>6</v>
          </cell>
          <cell r="Y28">
            <v>38</v>
          </cell>
          <cell r="Z28">
            <v>16</v>
          </cell>
          <cell r="AA28">
            <v>2</v>
          </cell>
          <cell r="AB28">
            <v>0</v>
          </cell>
        </row>
        <row r="29">
          <cell r="M29">
            <v>26</v>
          </cell>
          <cell r="N29">
            <v>2</v>
          </cell>
          <cell r="O29">
            <v>30</v>
          </cell>
          <cell r="P29">
            <v>14</v>
          </cell>
          <cell r="Q29">
            <v>3</v>
          </cell>
          <cell r="R29">
            <v>2</v>
          </cell>
          <cell r="U29">
            <v>44</v>
          </cell>
          <cell r="V29">
            <v>11</v>
          </cell>
          <cell r="W29">
            <v>25</v>
          </cell>
          <cell r="X29">
            <v>7</v>
          </cell>
          <cell r="Y29">
            <v>22</v>
          </cell>
          <cell r="Z29">
            <v>8</v>
          </cell>
          <cell r="AA29">
            <v>1</v>
          </cell>
          <cell r="AB29">
            <v>0</v>
          </cell>
        </row>
        <row r="30">
          <cell r="M30">
            <v>15</v>
          </cell>
          <cell r="N30">
            <v>7</v>
          </cell>
          <cell r="O30">
            <v>55</v>
          </cell>
          <cell r="P30">
            <v>28</v>
          </cell>
          <cell r="Q30">
            <v>1</v>
          </cell>
          <cell r="R30">
            <v>0</v>
          </cell>
          <cell r="U30">
            <v>877</v>
          </cell>
          <cell r="V30">
            <v>464</v>
          </cell>
          <cell r="W30">
            <v>292</v>
          </cell>
          <cell r="X30">
            <v>102</v>
          </cell>
          <cell r="Y30">
            <v>267</v>
          </cell>
          <cell r="Z30">
            <v>79</v>
          </cell>
          <cell r="AA30">
            <v>3</v>
          </cell>
          <cell r="AB30">
            <v>0</v>
          </cell>
        </row>
        <row r="31">
          <cell r="M31">
            <v>35</v>
          </cell>
          <cell r="N31">
            <v>5</v>
          </cell>
          <cell r="O31">
            <v>64</v>
          </cell>
          <cell r="P31">
            <v>18</v>
          </cell>
          <cell r="Q31">
            <v>17</v>
          </cell>
          <cell r="R31">
            <v>3</v>
          </cell>
          <cell r="U31">
            <v>95</v>
          </cell>
          <cell r="V31">
            <v>32</v>
          </cell>
          <cell r="W31">
            <v>94</v>
          </cell>
          <cell r="X31">
            <v>33</v>
          </cell>
          <cell r="Y31">
            <v>71</v>
          </cell>
          <cell r="Z31">
            <v>17</v>
          </cell>
          <cell r="AA31">
            <v>7</v>
          </cell>
          <cell r="AB31">
            <v>0</v>
          </cell>
        </row>
        <row r="33">
          <cell r="M33">
            <v>26</v>
          </cell>
          <cell r="N33">
            <v>11</v>
          </cell>
          <cell r="O33">
            <v>29</v>
          </cell>
          <cell r="P33">
            <v>11</v>
          </cell>
          <cell r="Q33">
            <v>7</v>
          </cell>
          <cell r="R33">
            <v>3</v>
          </cell>
          <cell r="U33">
            <v>121</v>
          </cell>
          <cell r="V33">
            <v>20</v>
          </cell>
          <cell r="W33">
            <v>54</v>
          </cell>
          <cell r="X33">
            <v>14</v>
          </cell>
          <cell r="Y33">
            <v>62</v>
          </cell>
          <cell r="Z33">
            <v>12</v>
          </cell>
          <cell r="AA33">
            <v>0</v>
          </cell>
          <cell r="AB33">
            <v>0</v>
          </cell>
        </row>
        <row r="34">
          <cell r="M34">
            <v>105</v>
          </cell>
          <cell r="N34">
            <v>44</v>
          </cell>
          <cell r="O34">
            <v>280</v>
          </cell>
          <cell r="P34">
            <v>130</v>
          </cell>
          <cell r="Q34">
            <v>26</v>
          </cell>
          <cell r="R34">
            <v>7</v>
          </cell>
          <cell r="U34">
            <v>547</v>
          </cell>
          <cell r="V34">
            <v>198</v>
          </cell>
          <cell r="W34">
            <v>313</v>
          </cell>
          <cell r="X34">
            <v>84</v>
          </cell>
          <cell r="Y34">
            <v>286</v>
          </cell>
          <cell r="Z34">
            <v>94</v>
          </cell>
          <cell r="AA34">
            <v>0</v>
          </cell>
          <cell r="AB34">
            <v>0</v>
          </cell>
        </row>
        <row r="35">
          <cell r="M35">
            <v>7</v>
          </cell>
          <cell r="N35">
            <v>2</v>
          </cell>
          <cell r="O35">
            <v>17</v>
          </cell>
          <cell r="P35">
            <v>6</v>
          </cell>
          <cell r="Q35">
            <v>5</v>
          </cell>
          <cell r="R35">
            <v>2</v>
          </cell>
          <cell r="U35">
            <v>413</v>
          </cell>
          <cell r="V35">
            <v>153</v>
          </cell>
          <cell r="W35">
            <v>224</v>
          </cell>
          <cell r="X35">
            <v>76</v>
          </cell>
          <cell r="Y35">
            <v>216</v>
          </cell>
          <cell r="Z35">
            <v>69</v>
          </cell>
          <cell r="AA35">
            <v>0</v>
          </cell>
          <cell r="AB35">
            <v>0</v>
          </cell>
        </row>
        <row r="36">
          <cell r="M36">
            <v>12</v>
          </cell>
          <cell r="N36">
            <v>4</v>
          </cell>
          <cell r="O36">
            <v>17</v>
          </cell>
          <cell r="P36">
            <v>4</v>
          </cell>
          <cell r="Q36">
            <v>3</v>
          </cell>
          <cell r="R36">
            <v>0</v>
          </cell>
          <cell r="U36">
            <v>53</v>
          </cell>
          <cell r="V36">
            <v>10</v>
          </cell>
          <cell r="W36">
            <v>60</v>
          </cell>
          <cell r="X36">
            <v>20</v>
          </cell>
          <cell r="Y36">
            <v>58</v>
          </cell>
          <cell r="Z36">
            <v>24</v>
          </cell>
          <cell r="AA36">
            <v>1</v>
          </cell>
          <cell r="AB36">
            <v>0</v>
          </cell>
        </row>
        <row r="37">
          <cell r="M37">
            <v>55</v>
          </cell>
          <cell r="N37">
            <v>22</v>
          </cell>
          <cell r="O37">
            <v>27</v>
          </cell>
          <cell r="P37">
            <v>14</v>
          </cell>
          <cell r="Q37">
            <v>10</v>
          </cell>
          <cell r="R37">
            <v>4</v>
          </cell>
          <cell r="U37">
            <v>317</v>
          </cell>
          <cell r="V37">
            <v>100</v>
          </cell>
          <cell r="W37">
            <v>229</v>
          </cell>
          <cell r="X37">
            <v>72</v>
          </cell>
          <cell r="Y37">
            <v>227</v>
          </cell>
          <cell r="Z37">
            <v>66</v>
          </cell>
          <cell r="AA37">
            <v>0</v>
          </cell>
          <cell r="AB37">
            <v>0</v>
          </cell>
        </row>
        <row r="38">
          <cell r="M38">
            <v>25</v>
          </cell>
          <cell r="N38">
            <v>9</v>
          </cell>
          <cell r="O38">
            <v>103</v>
          </cell>
          <cell r="P38">
            <v>54</v>
          </cell>
          <cell r="Q38">
            <v>10</v>
          </cell>
          <cell r="R38">
            <v>3</v>
          </cell>
          <cell r="U38">
            <v>429</v>
          </cell>
          <cell r="V38">
            <v>186</v>
          </cell>
          <cell r="W38">
            <v>228</v>
          </cell>
          <cell r="X38">
            <v>86</v>
          </cell>
          <cell r="Y38">
            <v>203</v>
          </cell>
          <cell r="Z38">
            <v>58</v>
          </cell>
          <cell r="AA38">
            <v>3</v>
          </cell>
          <cell r="AB38">
            <v>0</v>
          </cell>
        </row>
        <row r="39">
          <cell r="M39">
            <v>10</v>
          </cell>
          <cell r="N39">
            <v>3</v>
          </cell>
          <cell r="O39">
            <v>50</v>
          </cell>
          <cell r="P39">
            <v>8</v>
          </cell>
          <cell r="Q39">
            <v>8</v>
          </cell>
          <cell r="R39">
            <v>3</v>
          </cell>
          <cell r="U39">
            <v>386</v>
          </cell>
          <cell r="V39">
            <v>146</v>
          </cell>
          <cell r="W39">
            <v>188</v>
          </cell>
          <cell r="X39">
            <v>51</v>
          </cell>
          <cell r="Y39">
            <v>174</v>
          </cell>
          <cell r="Z39">
            <v>49</v>
          </cell>
          <cell r="AA39">
            <v>12</v>
          </cell>
          <cell r="AB39">
            <v>12</v>
          </cell>
        </row>
        <row r="41">
          <cell r="M41">
            <v>48</v>
          </cell>
          <cell r="N41">
            <v>28</v>
          </cell>
          <cell r="O41">
            <v>144</v>
          </cell>
          <cell r="P41">
            <v>56</v>
          </cell>
          <cell r="Q41">
            <v>33</v>
          </cell>
          <cell r="R41">
            <v>14</v>
          </cell>
          <cell r="U41">
            <v>316</v>
          </cell>
          <cell r="V41">
            <v>91</v>
          </cell>
          <cell r="W41">
            <v>225</v>
          </cell>
          <cell r="X41">
            <v>53</v>
          </cell>
          <cell r="Y41">
            <v>217</v>
          </cell>
          <cell r="Z41">
            <v>45</v>
          </cell>
          <cell r="AA41">
            <v>1</v>
          </cell>
          <cell r="AB41">
            <v>0</v>
          </cell>
        </row>
        <row r="42">
          <cell r="M42">
            <v>3</v>
          </cell>
          <cell r="N42">
            <v>2</v>
          </cell>
          <cell r="O42">
            <v>6</v>
          </cell>
          <cell r="P42">
            <v>2</v>
          </cell>
          <cell r="Q42">
            <v>1</v>
          </cell>
          <cell r="R42">
            <v>0</v>
          </cell>
          <cell r="U42">
            <v>35</v>
          </cell>
          <cell r="V42">
            <v>13</v>
          </cell>
          <cell r="W42">
            <v>13</v>
          </cell>
          <cell r="X42">
            <v>3</v>
          </cell>
          <cell r="Y42">
            <v>21</v>
          </cell>
          <cell r="Z42">
            <v>5</v>
          </cell>
          <cell r="AA42">
            <v>0</v>
          </cell>
          <cell r="AB42">
            <v>0</v>
          </cell>
        </row>
        <row r="43">
          <cell r="M43">
            <v>20</v>
          </cell>
          <cell r="N43">
            <v>10</v>
          </cell>
          <cell r="O43">
            <v>54</v>
          </cell>
          <cell r="P43">
            <v>33</v>
          </cell>
          <cell r="Q43">
            <v>0</v>
          </cell>
          <cell r="R43">
            <v>0</v>
          </cell>
          <cell r="U43">
            <v>308</v>
          </cell>
          <cell r="V43">
            <v>153</v>
          </cell>
          <cell r="W43">
            <v>188</v>
          </cell>
          <cell r="X43">
            <v>45</v>
          </cell>
          <cell r="Y43">
            <v>163</v>
          </cell>
          <cell r="Z43">
            <v>54</v>
          </cell>
          <cell r="AA43">
            <v>1</v>
          </cell>
          <cell r="AB43">
            <v>0</v>
          </cell>
        </row>
        <row r="45">
          <cell r="M45">
            <v>3</v>
          </cell>
          <cell r="N45">
            <v>3</v>
          </cell>
          <cell r="O45">
            <v>7</v>
          </cell>
          <cell r="P45">
            <v>4</v>
          </cell>
          <cell r="Q45">
            <v>1</v>
          </cell>
          <cell r="R45">
            <v>1</v>
          </cell>
          <cell r="U45">
            <v>22</v>
          </cell>
          <cell r="V45">
            <v>5</v>
          </cell>
          <cell r="W45">
            <v>20</v>
          </cell>
          <cell r="X45">
            <v>9</v>
          </cell>
          <cell r="Y45">
            <v>22</v>
          </cell>
          <cell r="Z45">
            <v>7</v>
          </cell>
          <cell r="AA45">
            <v>0</v>
          </cell>
          <cell r="AB45">
            <v>0</v>
          </cell>
        </row>
        <row r="46">
          <cell r="M46">
            <v>4</v>
          </cell>
          <cell r="N46">
            <v>1</v>
          </cell>
          <cell r="O46">
            <v>2</v>
          </cell>
          <cell r="P46">
            <v>0</v>
          </cell>
          <cell r="Q46">
            <v>0</v>
          </cell>
          <cell r="R46">
            <v>0</v>
          </cell>
          <cell r="U46">
            <v>6</v>
          </cell>
          <cell r="V46">
            <v>0</v>
          </cell>
          <cell r="W46">
            <v>13</v>
          </cell>
          <cell r="X46">
            <v>3</v>
          </cell>
          <cell r="Y46">
            <v>13</v>
          </cell>
          <cell r="Z46">
            <v>7</v>
          </cell>
          <cell r="AA46">
            <v>0</v>
          </cell>
          <cell r="AB46">
            <v>0</v>
          </cell>
        </row>
        <row r="47">
          <cell r="M47">
            <v>19</v>
          </cell>
          <cell r="N47">
            <v>11</v>
          </cell>
          <cell r="O47">
            <v>38</v>
          </cell>
          <cell r="P47">
            <v>8</v>
          </cell>
          <cell r="Q47">
            <v>4</v>
          </cell>
          <cell r="R47">
            <v>0</v>
          </cell>
          <cell r="U47">
            <v>184</v>
          </cell>
          <cell r="V47">
            <v>62</v>
          </cell>
          <cell r="W47">
            <v>130</v>
          </cell>
          <cell r="X47">
            <v>41</v>
          </cell>
          <cell r="Y47">
            <v>103</v>
          </cell>
          <cell r="Z47">
            <v>41</v>
          </cell>
          <cell r="AA47">
            <v>2</v>
          </cell>
          <cell r="AB47">
            <v>1</v>
          </cell>
        </row>
        <row r="48">
          <cell r="M48">
            <v>44</v>
          </cell>
          <cell r="N48">
            <v>21</v>
          </cell>
          <cell r="O48">
            <v>69</v>
          </cell>
          <cell r="P48">
            <v>19</v>
          </cell>
          <cell r="Q48">
            <v>12</v>
          </cell>
          <cell r="R48">
            <v>3</v>
          </cell>
          <cell r="U48">
            <v>376</v>
          </cell>
          <cell r="V48">
            <v>136</v>
          </cell>
          <cell r="W48">
            <v>260</v>
          </cell>
          <cell r="X48">
            <v>96</v>
          </cell>
          <cell r="Y48">
            <v>281</v>
          </cell>
          <cell r="Z48">
            <v>98</v>
          </cell>
          <cell r="AA48">
            <v>4</v>
          </cell>
          <cell r="AB48">
            <v>1</v>
          </cell>
        </row>
        <row r="49">
          <cell r="M49">
            <v>8</v>
          </cell>
          <cell r="N49">
            <v>3</v>
          </cell>
          <cell r="O49">
            <v>4</v>
          </cell>
          <cell r="P49">
            <v>3</v>
          </cell>
          <cell r="Q49">
            <v>28</v>
          </cell>
          <cell r="R49">
            <v>15</v>
          </cell>
          <cell r="U49">
            <v>320</v>
          </cell>
          <cell r="V49">
            <v>104</v>
          </cell>
          <cell r="W49">
            <v>274</v>
          </cell>
          <cell r="X49">
            <v>69</v>
          </cell>
          <cell r="Y49">
            <v>252</v>
          </cell>
          <cell r="Z49">
            <v>87</v>
          </cell>
          <cell r="AA49">
            <v>1</v>
          </cell>
          <cell r="AB49">
            <v>0</v>
          </cell>
        </row>
        <row r="50">
          <cell r="M50">
            <v>38</v>
          </cell>
          <cell r="N50">
            <v>18</v>
          </cell>
          <cell r="O50">
            <v>81</v>
          </cell>
          <cell r="P50">
            <v>26</v>
          </cell>
          <cell r="Q50">
            <v>10</v>
          </cell>
          <cell r="R50">
            <v>1</v>
          </cell>
          <cell r="U50">
            <v>376</v>
          </cell>
          <cell r="V50">
            <v>121</v>
          </cell>
          <cell r="W50">
            <v>292</v>
          </cell>
          <cell r="X50">
            <v>97</v>
          </cell>
          <cell r="Y50">
            <v>287</v>
          </cell>
          <cell r="Z50">
            <v>83</v>
          </cell>
          <cell r="AA50">
            <v>5</v>
          </cell>
          <cell r="AB50">
            <v>0</v>
          </cell>
        </row>
        <row r="51">
          <cell r="M51">
            <v>10</v>
          </cell>
          <cell r="N51">
            <v>6</v>
          </cell>
          <cell r="O51">
            <v>38</v>
          </cell>
          <cell r="P51">
            <v>8</v>
          </cell>
          <cell r="Q51">
            <v>4</v>
          </cell>
          <cell r="R51">
            <v>2</v>
          </cell>
          <cell r="U51">
            <v>171</v>
          </cell>
          <cell r="V51">
            <v>70</v>
          </cell>
          <cell r="W51">
            <v>164</v>
          </cell>
          <cell r="X51">
            <v>67</v>
          </cell>
          <cell r="Y51">
            <v>195</v>
          </cell>
          <cell r="Z51">
            <v>68</v>
          </cell>
          <cell r="AA51">
            <v>1</v>
          </cell>
          <cell r="AB51">
            <v>1</v>
          </cell>
        </row>
        <row r="52">
          <cell r="M52">
            <v>31</v>
          </cell>
          <cell r="N52">
            <v>16</v>
          </cell>
          <cell r="O52">
            <v>43</v>
          </cell>
          <cell r="P52">
            <v>15</v>
          </cell>
          <cell r="Q52">
            <v>4</v>
          </cell>
          <cell r="R52">
            <v>2</v>
          </cell>
          <cell r="U52">
            <v>215</v>
          </cell>
          <cell r="V52">
            <v>74</v>
          </cell>
          <cell r="W52">
            <v>191</v>
          </cell>
          <cell r="X52">
            <v>61</v>
          </cell>
          <cell r="Y52">
            <v>181</v>
          </cell>
          <cell r="Z52">
            <v>60</v>
          </cell>
          <cell r="AA52">
            <v>3</v>
          </cell>
          <cell r="AB52">
            <v>0</v>
          </cell>
        </row>
        <row r="53">
          <cell r="M53">
            <v>12</v>
          </cell>
          <cell r="N53">
            <v>3</v>
          </cell>
          <cell r="O53">
            <v>29</v>
          </cell>
          <cell r="P53">
            <v>12</v>
          </cell>
          <cell r="Q53">
            <v>1</v>
          </cell>
          <cell r="R53">
            <v>1</v>
          </cell>
          <cell r="U53">
            <v>172</v>
          </cell>
          <cell r="V53">
            <v>53</v>
          </cell>
          <cell r="W53">
            <v>77</v>
          </cell>
          <cell r="X53">
            <v>24</v>
          </cell>
          <cell r="Y53">
            <v>79</v>
          </cell>
          <cell r="Z53">
            <v>32</v>
          </cell>
          <cell r="AA53">
            <v>4</v>
          </cell>
          <cell r="AB53">
            <v>1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0">
          <cell r="M20">
            <v>5</v>
          </cell>
          <cell r="N20">
            <v>3</v>
          </cell>
          <cell r="O20">
            <v>9</v>
          </cell>
          <cell r="P20">
            <v>2</v>
          </cell>
          <cell r="Q20">
            <v>1</v>
          </cell>
          <cell r="R20">
            <v>1</v>
          </cell>
          <cell r="U20">
            <v>27</v>
          </cell>
          <cell r="V20">
            <v>7</v>
          </cell>
          <cell r="W20">
            <v>9</v>
          </cell>
          <cell r="X20">
            <v>2</v>
          </cell>
          <cell r="Y20">
            <v>7</v>
          </cell>
          <cell r="Z20">
            <v>1</v>
          </cell>
          <cell r="AA20">
            <v>0</v>
          </cell>
          <cell r="AB20">
            <v>0</v>
          </cell>
        </row>
        <row r="21">
          <cell r="M21">
            <v>9</v>
          </cell>
          <cell r="N21">
            <v>4</v>
          </cell>
          <cell r="O21">
            <v>8</v>
          </cell>
          <cell r="P21">
            <v>3</v>
          </cell>
          <cell r="Q21">
            <v>1</v>
          </cell>
          <cell r="R21">
            <v>1</v>
          </cell>
          <cell r="U21">
            <v>36</v>
          </cell>
          <cell r="V21">
            <v>24</v>
          </cell>
          <cell r="W21">
            <v>27</v>
          </cell>
          <cell r="X21">
            <v>8</v>
          </cell>
          <cell r="Y21">
            <v>9</v>
          </cell>
          <cell r="Z21">
            <v>4</v>
          </cell>
          <cell r="AA21">
            <v>0</v>
          </cell>
          <cell r="AB21">
            <v>0</v>
          </cell>
        </row>
        <row r="22">
          <cell r="M22">
            <v>6</v>
          </cell>
          <cell r="N22">
            <v>2</v>
          </cell>
          <cell r="O22">
            <v>12</v>
          </cell>
          <cell r="P22">
            <v>1</v>
          </cell>
          <cell r="Q22">
            <v>0</v>
          </cell>
          <cell r="R22">
            <v>0</v>
          </cell>
          <cell r="U22">
            <v>41</v>
          </cell>
          <cell r="V22">
            <v>26</v>
          </cell>
          <cell r="W22">
            <v>21</v>
          </cell>
          <cell r="X22">
            <v>8</v>
          </cell>
          <cell r="Y22">
            <v>20</v>
          </cell>
          <cell r="Z22">
            <v>10</v>
          </cell>
          <cell r="AA22">
            <v>0</v>
          </cell>
          <cell r="AB22">
            <v>0</v>
          </cell>
        </row>
        <row r="23">
          <cell r="M23">
            <v>9</v>
          </cell>
          <cell r="N23">
            <v>2</v>
          </cell>
          <cell r="O23">
            <v>17</v>
          </cell>
          <cell r="P23">
            <v>5</v>
          </cell>
          <cell r="Q23">
            <v>0</v>
          </cell>
          <cell r="R23">
            <v>0</v>
          </cell>
          <cell r="U23">
            <v>50</v>
          </cell>
          <cell r="V23">
            <v>27</v>
          </cell>
          <cell r="W23">
            <v>25</v>
          </cell>
          <cell r="X23">
            <v>7</v>
          </cell>
          <cell r="Y23">
            <v>19</v>
          </cell>
          <cell r="Z23">
            <v>13</v>
          </cell>
          <cell r="AA23">
            <v>0</v>
          </cell>
          <cell r="AB23">
            <v>0</v>
          </cell>
        </row>
        <row r="24">
          <cell r="M24">
            <v>12</v>
          </cell>
          <cell r="N24">
            <v>4</v>
          </cell>
          <cell r="O24">
            <v>5</v>
          </cell>
          <cell r="P24">
            <v>3</v>
          </cell>
          <cell r="Q24">
            <v>0</v>
          </cell>
          <cell r="R24">
            <v>0</v>
          </cell>
          <cell r="U24">
            <v>46</v>
          </cell>
          <cell r="V24">
            <v>21</v>
          </cell>
          <cell r="W24">
            <v>12</v>
          </cell>
          <cell r="X24">
            <v>7</v>
          </cell>
          <cell r="Y24">
            <v>15</v>
          </cell>
          <cell r="Z24">
            <v>1</v>
          </cell>
          <cell r="AA24">
            <v>0</v>
          </cell>
          <cell r="AB24">
            <v>0</v>
          </cell>
        </row>
        <row r="26">
          <cell r="M26">
            <v>14</v>
          </cell>
          <cell r="N26">
            <v>5</v>
          </cell>
          <cell r="O26">
            <v>27</v>
          </cell>
          <cell r="P26">
            <v>13</v>
          </cell>
          <cell r="Q26">
            <v>0</v>
          </cell>
          <cell r="R26">
            <v>0</v>
          </cell>
          <cell r="U26">
            <v>119</v>
          </cell>
          <cell r="V26">
            <v>38</v>
          </cell>
          <cell r="W26">
            <v>59</v>
          </cell>
          <cell r="X26">
            <v>13</v>
          </cell>
          <cell r="Y26">
            <v>50</v>
          </cell>
          <cell r="Z26">
            <v>17</v>
          </cell>
          <cell r="AA26">
            <v>0</v>
          </cell>
          <cell r="AB26">
            <v>0</v>
          </cell>
        </row>
        <row r="27">
          <cell r="M27">
            <v>12</v>
          </cell>
          <cell r="N27">
            <v>7</v>
          </cell>
          <cell r="O27">
            <v>20</v>
          </cell>
          <cell r="P27">
            <v>10</v>
          </cell>
          <cell r="Q27">
            <v>0</v>
          </cell>
          <cell r="R27">
            <v>0</v>
          </cell>
          <cell r="U27">
            <v>61</v>
          </cell>
          <cell r="V27">
            <v>43</v>
          </cell>
          <cell r="W27">
            <v>29</v>
          </cell>
          <cell r="X27">
            <v>11</v>
          </cell>
          <cell r="Y27">
            <v>24</v>
          </cell>
          <cell r="Z27">
            <v>9</v>
          </cell>
          <cell r="AA27">
            <v>0</v>
          </cell>
          <cell r="AB27">
            <v>0</v>
          </cell>
        </row>
        <row r="28">
          <cell r="M28">
            <v>14</v>
          </cell>
          <cell r="N28">
            <v>6</v>
          </cell>
          <cell r="O28">
            <v>5</v>
          </cell>
          <cell r="P28">
            <v>0</v>
          </cell>
          <cell r="Q28">
            <v>0</v>
          </cell>
          <cell r="R28">
            <v>0</v>
          </cell>
          <cell r="U28">
            <v>58</v>
          </cell>
          <cell r="V28">
            <v>25</v>
          </cell>
          <cell r="W28">
            <v>27</v>
          </cell>
          <cell r="X28">
            <v>10</v>
          </cell>
          <cell r="Y28">
            <v>16</v>
          </cell>
          <cell r="Z28">
            <v>5</v>
          </cell>
          <cell r="AA28">
            <v>0</v>
          </cell>
          <cell r="AB28">
            <v>0</v>
          </cell>
        </row>
        <row r="29">
          <cell r="M29">
            <v>10</v>
          </cell>
          <cell r="N29">
            <v>4</v>
          </cell>
          <cell r="O29">
            <v>7</v>
          </cell>
          <cell r="P29">
            <v>4</v>
          </cell>
          <cell r="Q29">
            <v>1</v>
          </cell>
          <cell r="R29">
            <v>1</v>
          </cell>
          <cell r="U29">
            <v>30</v>
          </cell>
          <cell r="V29">
            <v>11</v>
          </cell>
          <cell r="W29">
            <v>8</v>
          </cell>
          <cell r="X29">
            <v>3</v>
          </cell>
          <cell r="Y29">
            <v>10</v>
          </cell>
          <cell r="Z29">
            <v>2</v>
          </cell>
          <cell r="AA29">
            <v>0</v>
          </cell>
          <cell r="AB29">
            <v>0</v>
          </cell>
        </row>
        <row r="30">
          <cell r="M30">
            <v>16</v>
          </cell>
          <cell r="N30">
            <v>7</v>
          </cell>
          <cell r="O30">
            <v>14</v>
          </cell>
          <cell r="P30">
            <v>7</v>
          </cell>
          <cell r="Q30">
            <v>0</v>
          </cell>
          <cell r="R30">
            <v>0</v>
          </cell>
          <cell r="U30">
            <v>108</v>
          </cell>
          <cell r="V30">
            <v>44</v>
          </cell>
          <cell r="W30">
            <v>54</v>
          </cell>
          <cell r="X30">
            <v>18</v>
          </cell>
          <cell r="Y30">
            <v>60</v>
          </cell>
          <cell r="Z30">
            <v>25</v>
          </cell>
          <cell r="AA30">
            <v>0</v>
          </cell>
          <cell r="AB30">
            <v>0</v>
          </cell>
        </row>
        <row r="31">
          <cell r="M31">
            <v>17</v>
          </cell>
          <cell r="N31">
            <v>5</v>
          </cell>
          <cell r="O31">
            <v>18</v>
          </cell>
          <cell r="P31">
            <v>9</v>
          </cell>
          <cell r="Q31">
            <v>1</v>
          </cell>
          <cell r="R31">
            <v>0</v>
          </cell>
          <cell r="U31">
            <v>56</v>
          </cell>
          <cell r="V31">
            <v>24</v>
          </cell>
          <cell r="W31">
            <v>40</v>
          </cell>
          <cell r="X31">
            <v>12</v>
          </cell>
          <cell r="Y31">
            <v>20</v>
          </cell>
          <cell r="Z31">
            <v>9</v>
          </cell>
          <cell r="AA31">
            <v>0</v>
          </cell>
          <cell r="AB31">
            <v>0</v>
          </cell>
        </row>
        <row r="33">
          <cell r="M33">
            <v>6</v>
          </cell>
          <cell r="N33">
            <v>2</v>
          </cell>
          <cell r="O33">
            <v>7</v>
          </cell>
          <cell r="P33">
            <v>2</v>
          </cell>
          <cell r="Q33">
            <v>0</v>
          </cell>
          <cell r="R33">
            <v>0</v>
          </cell>
          <cell r="U33">
            <v>35</v>
          </cell>
          <cell r="V33">
            <v>13</v>
          </cell>
          <cell r="W33">
            <v>23</v>
          </cell>
          <cell r="X33">
            <v>7</v>
          </cell>
          <cell r="Y33">
            <v>15</v>
          </cell>
          <cell r="Z33">
            <v>2</v>
          </cell>
          <cell r="AA33">
            <v>0</v>
          </cell>
          <cell r="AB33">
            <v>0</v>
          </cell>
        </row>
        <row r="34">
          <cell r="M34">
            <v>7</v>
          </cell>
          <cell r="N34">
            <v>5</v>
          </cell>
          <cell r="O34">
            <v>11</v>
          </cell>
          <cell r="P34">
            <v>6</v>
          </cell>
          <cell r="Q34">
            <v>0</v>
          </cell>
          <cell r="R34">
            <v>0</v>
          </cell>
          <cell r="U34">
            <v>39</v>
          </cell>
          <cell r="V34">
            <v>15</v>
          </cell>
          <cell r="W34">
            <v>24</v>
          </cell>
          <cell r="X34">
            <v>12</v>
          </cell>
          <cell r="Y34">
            <v>7</v>
          </cell>
          <cell r="Z34">
            <v>5</v>
          </cell>
          <cell r="AA34">
            <v>0</v>
          </cell>
          <cell r="AB34">
            <v>0</v>
          </cell>
        </row>
        <row r="35">
          <cell r="M35">
            <v>19</v>
          </cell>
          <cell r="N35">
            <v>9</v>
          </cell>
          <cell r="O35">
            <v>14</v>
          </cell>
          <cell r="P35">
            <v>1</v>
          </cell>
          <cell r="Q35">
            <v>1</v>
          </cell>
          <cell r="R35">
            <v>1</v>
          </cell>
          <cell r="U35">
            <v>22</v>
          </cell>
          <cell r="V35">
            <v>10</v>
          </cell>
          <cell r="W35">
            <v>16</v>
          </cell>
          <cell r="X35">
            <v>6</v>
          </cell>
          <cell r="Y35">
            <v>12</v>
          </cell>
          <cell r="Z35">
            <v>6</v>
          </cell>
          <cell r="AA35">
            <v>0</v>
          </cell>
          <cell r="AB35">
            <v>0</v>
          </cell>
        </row>
        <row r="36">
          <cell r="M36">
            <v>8</v>
          </cell>
          <cell r="N36">
            <v>2</v>
          </cell>
          <cell r="O36">
            <v>8</v>
          </cell>
          <cell r="P36">
            <v>3</v>
          </cell>
          <cell r="Q36">
            <v>1</v>
          </cell>
          <cell r="R36">
            <v>1</v>
          </cell>
          <cell r="U36">
            <v>34</v>
          </cell>
          <cell r="V36">
            <v>12</v>
          </cell>
          <cell r="W36">
            <v>19</v>
          </cell>
          <cell r="X36">
            <v>6</v>
          </cell>
          <cell r="Y36">
            <v>21</v>
          </cell>
          <cell r="Z36">
            <v>7</v>
          </cell>
          <cell r="AA36">
            <v>0</v>
          </cell>
          <cell r="AB36">
            <v>0</v>
          </cell>
        </row>
        <row r="37">
          <cell r="M37">
            <v>17</v>
          </cell>
          <cell r="N37">
            <v>5</v>
          </cell>
          <cell r="O37">
            <v>5</v>
          </cell>
          <cell r="P37">
            <v>2</v>
          </cell>
          <cell r="Q37">
            <v>1</v>
          </cell>
          <cell r="R37">
            <v>0</v>
          </cell>
          <cell r="U37">
            <v>22</v>
          </cell>
          <cell r="V37">
            <v>12</v>
          </cell>
          <cell r="W37">
            <v>24</v>
          </cell>
          <cell r="X37">
            <v>8</v>
          </cell>
          <cell r="Y37">
            <v>15</v>
          </cell>
          <cell r="Z37">
            <v>8</v>
          </cell>
          <cell r="AA37">
            <v>0</v>
          </cell>
          <cell r="AB37">
            <v>0</v>
          </cell>
        </row>
        <row r="38">
          <cell r="M38">
            <v>13</v>
          </cell>
          <cell r="N38">
            <v>5</v>
          </cell>
          <cell r="O38">
            <v>14</v>
          </cell>
          <cell r="P38">
            <v>7</v>
          </cell>
          <cell r="Q38">
            <v>1</v>
          </cell>
          <cell r="R38">
            <v>1</v>
          </cell>
          <cell r="U38">
            <v>51</v>
          </cell>
          <cell r="V38">
            <v>25</v>
          </cell>
          <cell r="W38">
            <v>24</v>
          </cell>
          <cell r="X38">
            <v>9</v>
          </cell>
          <cell r="Y38">
            <v>23</v>
          </cell>
          <cell r="Z38">
            <v>17</v>
          </cell>
          <cell r="AA38">
            <v>0</v>
          </cell>
          <cell r="AB38">
            <v>0</v>
          </cell>
        </row>
        <row r="39">
          <cell r="M39">
            <v>18</v>
          </cell>
          <cell r="N39">
            <v>6</v>
          </cell>
          <cell r="O39">
            <v>18</v>
          </cell>
          <cell r="P39">
            <v>9</v>
          </cell>
          <cell r="Q39">
            <v>5</v>
          </cell>
          <cell r="R39">
            <v>3</v>
          </cell>
          <cell r="U39">
            <v>154</v>
          </cell>
          <cell r="V39">
            <v>67</v>
          </cell>
          <cell r="W39">
            <v>83</v>
          </cell>
          <cell r="X39">
            <v>32</v>
          </cell>
          <cell r="Y39">
            <v>61</v>
          </cell>
          <cell r="Z39">
            <v>24</v>
          </cell>
          <cell r="AA39">
            <v>0</v>
          </cell>
          <cell r="AB39">
            <v>0</v>
          </cell>
        </row>
        <row r="41">
          <cell r="M41">
            <v>7</v>
          </cell>
          <cell r="N41">
            <v>5</v>
          </cell>
          <cell r="O41">
            <v>6</v>
          </cell>
          <cell r="P41">
            <v>2</v>
          </cell>
          <cell r="Q41">
            <v>0</v>
          </cell>
          <cell r="R41">
            <v>0</v>
          </cell>
          <cell r="U41">
            <v>39</v>
          </cell>
          <cell r="V41">
            <v>21</v>
          </cell>
          <cell r="W41">
            <v>31</v>
          </cell>
          <cell r="X41">
            <v>9</v>
          </cell>
          <cell r="Y41">
            <v>12</v>
          </cell>
          <cell r="Z41">
            <v>6</v>
          </cell>
          <cell r="AA41">
            <v>0</v>
          </cell>
          <cell r="AB41">
            <v>0</v>
          </cell>
        </row>
        <row r="42">
          <cell r="M42">
            <v>10</v>
          </cell>
          <cell r="N42">
            <v>5</v>
          </cell>
          <cell r="O42">
            <v>5</v>
          </cell>
          <cell r="P42">
            <v>1</v>
          </cell>
          <cell r="Q42">
            <v>0</v>
          </cell>
          <cell r="R42">
            <v>0</v>
          </cell>
          <cell r="U42">
            <v>42</v>
          </cell>
          <cell r="V42">
            <v>16</v>
          </cell>
          <cell r="W42">
            <v>13</v>
          </cell>
          <cell r="X42">
            <v>7</v>
          </cell>
          <cell r="Y42">
            <v>11</v>
          </cell>
          <cell r="Z42">
            <v>6</v>
          </cell>
          <cell r="AA42">
            <v>0</v>
          </cell>
          <cell r="AB42">
            <v>0</v>
          </cell>
        </row>
        <row r="43">
          <cell r="M43">
            <v>8</v>
          </cell>
          <cell r="N43">
            <v>4</v>
          </cell>
          <cell r="O43">
            <v>12</v>
          </cell>
          <cell r="P43">
            <v>2</v>
          </cell>
          <cell r="Q43">
            <v>1</v>
          </cell>
          <cell r="R43">
            <v>0</v>
          </cell>
          <cell r="U43">
            <v>48</v>
          </cell>
          <cell r="V43">
            <v>24</v>
          </cell>
          <cell r="W43">
            <v>33</v>
          </cell>
          <cell r="X43">
            <v>13</v>
          </cell>
          <cell r="Y43">
            <v>34</v>
          </cell>
          <cell r="Z43">
            <v>10</v>
          </cell>
          <cell r="AA43">
            <v>0</v>
          </cell>
          <cell r="AB43">
            <v>0</v>
          </cell>
        </row>
        <row r="45">
          <cell r="M45">
            <v>21</v>
          </cell>
          <cell r="N45">
            <v>11</v>
          </cell>
          <cell r="O45">
            <v>8</v>
          </cell>
          <cell r="P45">
            <v>2</v>
          </cell>
          <cell r="Q45">
            <v>0</v>
          </cell>
          <cell r="R45">
            <v>0</v>
          </cell>
          <cell r="U45">
            <v>46</v>
          </cell>
          <cell r="V45">
            <v>18</v>
          </cell>
          <cell r="W45">
            <v>32</v>
          </cell>
          <cell r="X45">
            <v>10</v>
          </cell>
          <cell r="Y45">
            <v>9</v>
          </cell>
          <cell r="Z45">
            <v>2</v>
          </cell>
          <cell r="AA45">
            <v>0</v>
          </cell>
          <cell r="AB45">
            <v>0</v>
          </cell>
        </row>
        <row r="46">
          <cell r="M46">
            <v>14</v>
          </cell>
          <cell r="N46">
            <v>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U46">
            <v>54</v>
          </cell>
          <cell r="V46">
            <v>24</v>
          </cell>
          <cell r="W46">
            <v>22</v>
          </cell>
          <cell r="X46">
            <v>11</v>
          </cell>
          <cell r="Y46">
            <v>4</v>
          </cell>
          <cell r="Z46">
            <v>1</v>
          </cell>
          <cell r="AA46">
            <v>0</v>
          </cell>
          <cell r="AB46">
            <v>0</v>
          </cell>
        </row>
        <row r="47">
          <cell r="M47">
            <v>43</v>
          </cell>
          <cell r="N47">
            <v>21</v>
          </cell>
          <cell r="O47">
            <v>51</v>
          </cell>
          <cell r="P47">
            <v>20</v>
          </cell>
          <cell r="Q47">
            <v>2</v>
          </cell>
          <cell r="R47">
            <v>2</v>
          </cell>
          <cell r="U47">
            <v>190</v>
          </cell>
          <cell r="V47">
            <v>92</v>
          </cell>
          <cell r="W47">
            <v>139</v>
          </cell>
          <cell r="X47">
            <v>40</v>
          </cell>
          <cell r="Y47">
            <v>146</v>
          </cell>
          <cell r="Z47">
            <v>59</v>
          </cell>
          <cell r="AA47">
            <v>0</v>
          </cell>
          <cell r="AB47">
            <v>0</v>
          </cell>
        </row>
        <row r="48">
          <cell r="M48">
            <v>41</v>
          </cell>
          <cell r="N48">
            <v>20</v>
          </cell>
          <cell r="O48">
            <v>59</v>
          </cell>
          <cell r="P48">
            <v>21</v>
          </cell>
          <cell r="Q48">
            <v>10</v>
          </cell>
          <cell r="R48">
            <v>6</v>
          </cell>
          <cell r="U48">
            <v>245</v>
          </cell>
          <cell r="V48">
            <v>110</v>
          </cell>
          <cell r="W48">
            <v>147</v>
          </cell>
          <cell r="X48">
            <v>58</v>
          </cell>
          <cell r="Y48">
            <v>170</v>
          </cell>
          <cell r="Z48">
            <v>74</v>
          </cell>
          <cell r="AA48">
            <v>0</v>
          </cell>
          <cell r="AB48">
            <v>0</v>
          </cell>
        </row>
        <row r="49">
          <cell r="M49">
            <v>21</v>
          </cell>
          <cell r="N49">
            <v>6</v>
          </cell>
          <cell r="O49">
            <v>8</v>
          </cell>
          <cell r="P49">
            <v>3</v>
          </cell>
          <cell r="Q49">
            <v>1</v>
          </cell>
          <cell r="R49">
            <v>1</v>
          </cell>
          <cell r="U49">
            <v>73</v>
          </cell>
          <cell r="V49">
            <v>43</v>
          </cell>
          <cell r="W49">
            <v>52</v>
          </cell>
          <cell r="X49">
            <v>17</v>
          </cell>
          <cell r="Y49">
            <v>22</v>
          </cell>
          <cell r="Z49">
            <v>6</v>
          </cell>
          <cell r="AA49">
            <v>0</v>
          </cell>
          <cell r="AB49">
            <v>0</v>
          </cell>
        </row>
        <row r="50">
          <cell r="M50">
            <v>90</v>
          </cell>
          <cell r="N50">
            <v>36</v>
          </cell>
          <cell r="O50">
            <v>90</v>
          </cell>
          <cell r="P50">
            <v>21</v>
          </cell>
          <cell r="Q50">
            <v>3</v>
          </cell>
          <cell r="R50">
            <v>3</v>
          </cell>
          <cell r="U50">
            <v>404</v>
          </cell>
          <cell r="V50">
            <v>122</v>
          </cell>
          <cell r="W50">
            <v>264</v>
          </cell>
          <cell r="X50">
            <v>77</v>
          </cell>
          <cell r="Y50">
            <v>270</v>
          </cell>
          <cell r="Z50">
            <v>54</v>
          </cell>
          <cell r="AA50">
            <v>0</v>
          </cell>
          <cell r="AB50">
            <v>0</v>
          </cell>
        </row>
        <row r="51">
          <cell r="M51">
            <v>24</v>
          </cell>
          <cell r="N51">
            <v>7</v>
          </cell>
          <cell r="O51">
            <v>34</v>
          </cell>
          <cell r="P51">
            <v>9</v>
          </cell>
          <cell r="Q51">
            <v>5</v>
          </cell>
          <cell r="R51">
            <v>3</v>
          </cell>
          <cell r="U51">
            <v>145</v>
          </cell>
          <cell r="V51">
            <v>76</v>
          </cell>
          <cell r="W51">
            <v>113</v>
          </cell>
          <cell r="X51">
            <v>37</v>
          </cell>
          <cell r="Y51">
            <v>98</v>
          </cell>
          <cell r="Z51">
            <v>39</v>
          </cell>
          <cell r="AA51">
            <v>0</v>
          </cell>
          <cell r="AB51">
            <v>0</v>
          </cell>
        </row>
        <row r="52">
          <cell r="M52">
            <v>45</v>
          </cell>
          <cell r="N52">
            <v>14</v>
          </cell>
          <cell r="O52">
            <v>45</v>
          </cell>
          <cell r="P52">
            <v>17</v>
          </cell>
          <cell r="Q52">
            <v>3</v>
          </cell>
          <cell r="R52">
            <v>2</v>
          </cell>
          <cell r="U52">
            <v>173</v>
          </cell>
          <cell r="V52">
            <v>88</v>
          </cell>
          <cell r="W52">
            <v>145</v>
          </cell>
          <cell r="X52">
            <v>68</v>
          </cell>
          <cell r="Y52">
            <v>138</v>
          </cell>
          <cell r="Z52">
            <v>56</v>
          </cell>
          <cell r="AA52">
            <v>0</v>
          </cell>
          <cell r="AB52">
            <v>0</v>
          </cell>
        </row>
        <row r="53">
          <cell r="M53">
            <v>48</v>
          </cell>
          <cell r="N53">
            <v>20</v>
          </cell>
          <cell r="O53">
            <v>42</v>
          </cell>
          <cell r="P53">
            <v>11</v>
          </cell>
          <cell r="Q53">
            <v>4</v>
          </cell>
          <cell r="R53">
            <v>2</v>
          </cell>
          <cell r="U53">
            <v>165</v>
          </cell>
          <cell r="V53">
            <v>65</v>
          </cell>
          <cell r="W53">
            <v>106</v>
          </cell>
          <cell r="X53">
            <v>34</v>
          </cell>
          <cell r="Y53">
            <v>88</v>
          </cell>
          <cell r="Z53">
            <v>30</v>
          </cell>
          <cell r="AA53">
            <v>0</v>
          </cell>
          <cell r="AB53">
            <v>0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U54">
            <v>2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</sheetData>
      <sheetData sheetId="76"/>
      <sheetData sheetId="77"/>
      <sheetData sheetId="78"/>
      <sheetData sheetId="79"/>
      <sheetData sheetId="80"/>
      <sheetData sheetId="81">
        <row r="20"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U20">
            <v>3</v>
          </cell>
          <cell r="V20">
            <v>2</v>
          </cell>
          <cell r="W20">
            <v>0</v>
          </cell>
          <cell r="X20">
            <v>0</v>
          </cell>
          <cell r="Y20">
            <v>1</v>
          </cell>
          <cell r="Z20">
            <v>0</v>
          </cell>
          <cell r="AA20">
            <v>0</v>
          </cell>
          <cell r="AB20">
            <v>0</v>
          </cell>
        </row>
        <row r="21"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0</v>
          </cell>
          <cell r="R21">
            <v>0</v>
          </cell>
          <cell r="U21">
            <v>10</v>
          </cell>
          <cell r="V21">
            <v>3</v>
          </cell>
          <cell r="W21">
            <v>4</v>
          </cell>
          <cell r="X21">
            <v>0</v>
          </cell>
          <cell r="Y21">
            <v>1</v>
          </cell>
          <cell r="Z21">
            <v>0</v>
          </cell>
          <cell r="AA21">
            <v>0</v>
          </cell>
          <cell r="AB21">
            <v>0</v>
          </cell>
        </row>
        <row r="22">
          <cell r="M22">
            <v>5</v>
          </cell>
          <cell r="N22">
            <v>1</v>
          </cell>
          <cell r="O22">
            <v>8</v>
          </cell>
          <cell r="P22">
            <v>3</v>
          </cell>
          <cell r="Q22">
            <v>0</v>
          </cell>
          <cell r="R22">
            <v>0</v>
          </cell>
          <cell r="U22">
            <v>11</v>
          </cell>
          <cell r="V22">
            <v>5</v>
          </cell>
          <cell r="W22">
            <v>1</v>
          </cell>
          <cell r="X22">
            <v>0</v>
          </cell>
          <cell r="Y22">
            <v>1</v>
          </cell>
          <cell r="Z22">
            <v>0</v>
          </cell>
          <cell r="AA22">
            <v>3</v>
          </cell>
          <cell r="AB22">
            <v>0</v>
          </cell>
        </row>
        <row r="23">
          <cell r="M23">
            <v>0</v>
          </cell>
          <cell r="N23">
            <v>0</v>
          </cell>
          <cell r="O23">
            <v>3</v>
          </cell>
          <cell r="P23">
            <v>1</v>
          </cell>
          <cell r="Q23">
            <v>0</v>
          </cell>
          <cell r="R23">
            <v>0</v>
          </cell>
          <cell r="U23">
            <v>5</v>
          </cell>
          <cell r="V23">
            <v>2</v>
          </cell>
          <cell r="W23">
            <v>2</v>
          </cell>
          <cell r="X23">
            <v>0</v>
          </cell>
          <cell r="Y23">
            <v>2</v>
          </cell>
          <cell r="Z23">
            <v>0</v>
          </cell>
          <cell r="AA23">
            <v>5</v>
          </cell>
          <cell r="AB23">
            <v>0</v>
          </cell>
        </row>
        <row r="24">
          <cell r="M24">
            <v>2</v>
          </cell>
          <cell r="N24">
            <v>0</v>
          </cell>
          <cell r="O24">
            <v>5</v>
          </cell>
          <cell r="P24">
            <v>1</v>
          </cell>
          <cell r="Q24">
            <v>0</v>
          </cell>
          <cell r="R24">
            <v>0</v>
          </cell>
          <cell r="U24">
            <v>15</v>
          </cell>
          <cell r="V24">
            <v>6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2</v>
          </cell>
          <cell r="AB24">
            <v>0</v>
          </cell>
        </row>
        <row r="26">
          <cell r="M26">
            <v>5</v>
          </cell>
          <cell r="N26">
            <v>2</v>
          </cell>
          <cell r="O26">
            <v>7</v>
          </cell>
          <cell r="P26">
            <v>3</v>
          </cell>
          <cell r="Q26">
            <v>7</v>
          </cell>
          <cell r="R26">
            <v>4</v>
          </cell>
          <cell r="U26">
            <v>34</v>
          </cell>
          <cell r="V26">
            <v>13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</row>
        <row r="27">
          <cell r="M27">
            <v>1</v>
          </cell>
          <cell r="N27">
            <v>0</v>
          </cell>
          <cell r="O27">
            <v>1</v>
          </cell>
          <cell r="P27">
            <v>0</v>
          </cell>
          <cell r="Q27">
            <v>0</v>
          </cell>
          <cell r="R27">
            <v>0</v>
          </cell>
          <cell r="U27">
            <v>80</v>
          </cell>
          <cell r="V27">
            <v>54</v>
          </cell>
          <cell r="W27">
            <v>1</v>
          </cell>
          <cell r="X27">
            <v>1</v>
          </cell>
          <cell r="Y27">
            <v>2</v>
          </cell>
          <cell r="Z27">
            <v>0</v>
          </cell>
          <cell r="AA27">
            <v>14</v>
          </cell>
          <cell r="AB27">
            <v>0</v>
          </cell>
        </row>
        <row r="28">
          <cell r="M28">
            <v>7</v>
          </cell>
          <cell r="N28">
            <v>1</v>
          </cell>
          <cell r="O28">
            <v>8</v>
          </cell>
          <cell r="P28">
            <v>1</v>
          </cell>
          <cell r="Q28">
            <v>4</v>
          </cell>
          <cell r="R28">
            <v>1</v>
          </cell>
          <cell r="U28">
            <v>8</v>
          </cell>
          <cell r="V28">
            <v>3</v>
          </cell>
          <cell r="W28">
            <v>1</v>
          </cell>
          <cell r="X28">
            <v>1</v>
          </cell>
          <cell r="Y28">
            <v>1</v>
          </cell>
          <cell r="Z28">
            <v>0</v>
          </cell>
          <cell r="AA28">
            <v>1</v>
          </cell>
          <cell r="AB28">
            <v>0</v>
          </cell>
        </row>
        <row r="29">
          <cell r="M29">
            <v>14</v>
          </cell>
          <cell r="N29">
            <v>4</v>
          </cell>
          <cell r="O29">
            <v>8</v>
          </cell>
          <cell r="P29">
            <v>2</v>
          </cell>
          <cell r="Q29">
            <v>5</v>
          </cell>
          <cell r="R29">
            <v>2</v>
          </cell>
          <cell r="U29">
            <v>24</v>
          </cell>
          <cell r="V29">
            <v>7</v>
          </cell>
          <cell r="W29">
            <v>0</v>
          </cell>
          <cell r="X29">
            <v>0</v>
          </cell>
          <cell r="Y29">
            <v>1</v>
          </cell>
          <cell r="Z29">
            <v>0</v>
          </cell>
          <cell r="AA29">
            <v>2</v>
          </cell>
          <cell r="AB29">
            <v>0</v>
          </cell>
        </row>
        <row r="30">
          <cell r="M30">
            <v>0</v>
          </cell>
          <cell r="N30">
            <v>0</v>
          </cell>
          <cell r="O30">
            <v>6</v>
          </cell>
          <cell r="P30">
            <v>2</v>
          </cell>
          <cell r="Q30">
            <v>3</v>
          </cell>
          <cell r="R30">
            <v>0</v>
          </cell>
          <cell r="U30">
            <v>14</v>
          </cell>
          <cell r="V30">
            <v>3</v>
          </cell>
          <cell r="W30">
            <v>13</v>
          </cell>
          <cell r="X30">
            <v>0</v>
          </cell>
          <cell r="Y30">
            <v>11</v>
          </cell>
          <cell r="Z30">
            <v>0</v>
          </cell>
          <cell r="AA30">
            <v>7</v>
          </cell>
          <cell r="AB30">
            <v>0</v>
          </cell>
        </row>
        <row r="31">
          <cell r="M31">
            <v>6</v>
          </cell>
          <cell r="N31">
            <v>1</v>
          </cell>
          <cell r="O31">
            <v>8</v>
          </cell>
          <cell r="P31">
            <v>4</v>
          </cell>
          <cell r="Q31">
            <v>4</v>
          </cell>
          <cell r="R31">
            <v>0</v>
          </cell>
          <cell r="U31">
            <v>24</v>
          </cell>
          <cell r="V31">
            <v>7</v>
          </cell>
          <cell r="W31">
            <v>7</v>
          </cell>
          <cell r="X31">
            <v>0</v>
          </cell>
          <cell r="Y31">
            <v>2</v>
          </cell>
          <cell r="Z31">
            <v>0</v>
          </cell>
          <cell r="AA31">
            <v>3</v>
          </cell>
          <cell r="AB31">
            <v>0</v>
          </cell>
        </row>
        <row r="33">
          <cell r="M33">
            <v>13</v>
          </cell>
          <cell r="N33">
            <v>5</v>
          </cell>
          <cell r="O33">
            <v>5</v>
          </cell>
          <cell r="P33">
            <v>2</v>
          </cell>
          <cell r="Q33">
            <v>5</v>
          </cell>
          <cell r="R33">
            <v>2</v>
          </cell>
          <cell r="U33">
            <v>11</v>
          </cell>
          <cell r="V33">
            <v>5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M34">
            <v>33</v>
          </cell>
          <cell r="N34">
            <v>12</v>
          </cell>
          <cell r="O34">
            <v>13</v>
          </cell>
          <cell r="P34">
            <v>7</v>
          </cell>
          <cell r="Q34">
            <v>10</v>
          </cell>
          <cell r="R34">
            <v>3</v>
          </cell>
          <cell r="U34">
            <v>47</v>
          </cell>
          <cell r="V34">
            <v>13</v>
          </cell>
          <cell r="W34">
            <v>0</v>
          </cell>
          <cell r="X34">
            <v>0</v>
          </cell>
          <cell r="Y34">
            <v>4</v>
          </cell>
          <cell r="Z34">
            <v>1</v>
          </cell>
          <cell r="AA34">
            <v>2</v>
          </cell>
          <cell r="AB34">
            <v>0</v>
          </cell>
        </row>
        <row r="35">
          <cell r="M35">
            <v>42</v>
          </cell>
          <cell r="N35">
            <v>13</v>
          </cell>
          <cell r="O35">
            <v>10</v>
          </cell>
          <cell r="P35">
            <v>4</v>
          </cell>
          <cell r="Q35">
            <v>8</v>
          </cell>
          <cell r="R35">
            <v>3</v>
          </cell>
          <cell r="U35">
            <v>29</v>
          </cell>
          <cell r="V35">
            <v>14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</v>
          </cell>
          <cell r="AB35">
            <v>0</v>
          </cell>
        </row>
        <row r="36">
          <cell r="M36">
            <v>2</v>
          </cell>
          <cell r="N36">
            <v>0</v>
          </cell>
          <cell r="O36">
            <v>7</v>
          </cell>
          <cell r="P36">
            <v>4</v>
          </cell>
          <cell r="Q36">
            <v>2</v>
          </cell>
          <cell r="R36">
            <v>0</v>
          </cell>
          <cell r="U36">
            <v>14</v>
          </cell>
          <cell r="V36">
            <v>7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U37">
            <v>6</v>
          </cell>
          <cell r="V37">
            <v>2</v>
          </cell>
          <cell r="W37">
            <v>2</v>
          </cell>
          <cell r="X37">
            <v>0</v>
          </cell>
          <cell r="Y37">
            <v>2</v>
          </cell>
          <cell r="Z37">
            <v>0</v>
          </cell>
          <cell r="AA37">
            <v>1</v>
          </cell>
          <cell r="AB37">
            <v>0</v>
          </cell>
        </row>
        <row r="38">
          <cell r="M38">
            <v>60</v>
          </cell>
          <cell r="N38">
            <v>13</v>
          </cell>
          <cell r="O38">
            <v>40</v>
          </cell>
          <cell r="P38">
            <v>13</v>
          </cell>
          <cell r="Q38">
            <v>31</v>
          </cell>
          <cell r="R38">
            <v>11</v>
          </cell>
          <cell r="U38">
            <v>67</v>
          </cell>
          <cell r="V38">
            <v>24</v>
          </cell>
          <cell r="W38">
            <v>4</v>
          </cell>
          <cell r="X38">
            <v>0</v>
          </cell>
          <cell r="Y38">
            <v>4</v>
          </cell>
          <cell r="Z38">
            <v>0</v>
          </cell>
          <cell r="AA38">
            <v>1</v>
          </cell>
          <cell r="AB38">
            <v>0</v>
          </cell>
        </row>
        <row r="39">
          <cell r="M39">
            <v>12</v>
          </cell>
          <cell r="N39">
            <v>3</v>
          </cell>
          <cell r="O39">
            <v>6</v>
          </cell>
          <cell r="P39">
            <v>4</v>
          </cell>
          <cell r="Q39">
            <v>5</v>
          </cell>
          <cell r="R39">
            <v>2</v>
          </cell>
          <cell r="U39">
            <v>51</v>
          </cell>
          <cell r="V39">
            <v>6</v>
          </cell>
          <cell r="W39">
            <v>11</v>
          </cell>
          <cell r="X39">
            <v>0</v>
          </cell>
          <cell r="Y39">
            <v>4</v>
          </cell>
          <cell r="Z39">
            <v>0</v>
          </cell>
          <cell r="AA39">
            <v>30</v>
          </cell>
          <cell r="AB39">
            <v>0</v>
          </cell>
        </row>
        <row r="41">
          <cell r="M41">
            <v>19</v>
          </cell>
          <cell r="N41">
            <v>5</v>
          </cell>
          <cell r="O41">
            <v>7</v>
          </cell>
          <cell r="P41">
            <v>1</v>
          </cell>
          <cell r="Q41">
            <v>4</v>
          </cell>
          <cell r="R41">
            <v>3</v>
          </cell>
          <cell r="U41">
            <v>8</v>
          </cell>
          <cell r="V41">
            <v>2</v>
          </cell>
          <cell r="W41">
            <v>4</v>
          </cell>
          <cell r="X41">
            <v>0</v>
          </cell>
          <cell r="Y41">
            <v>0</v>
          </cell>
          <cell r="Z41">
            <v>0</v>
          </cell>
          <cell r="AA41">
            <v>7</v>
          </cell>
          <cell r="AB41">
            <v>0</v>
          </cell>
        </row>
        <row r="42">
          <cell r="M42">
            <v>7</v>
          </cell>
          <cell r="N42">
            <v>0</v>
          </cell>
          <cell r="O42">
            <v>2</v>
          </cell>
          <cell r="P42">
            <v>1</v>
          </cell>
          <cell r="Q42">
            <v>2</v>
          </cell>
          <cell r="R42">
            <v>0</v>
          </cell>
          <cell r="U42">
            <v>6</v>
          </cell>
          <cell r="V42">
            <v>1</v>
          </cell>
          <cell r="W42">
            <v>2</v>
          </cell>
          <cell r="X42">
            <v>0</v>
          </cell>
          <cell r="Y42">
            <v>3</v>
          </cell>
          <cell r="Z42">
            <v>0</v>
          </cell>
          <cell r="AA42">
            <v>2</v>
          </cell>
          <cell r="AB42">
            <v>0</v>
          </cell>
        </row>
        <row r="43">
          <cell r="M43">
            <v>4</v>
          </cell>
          <cell r="N43">
            <v>0</v>
          </cell>
          <cell r="O43">
            <v>4</v>
          </cell>
          <cell r="P43">
            <v>2</v>
          </cell>
          <cell r="Q43">
            <v>2</v>
          </cell>
          <cell r="R43">
            <v>0</v>
          </cell>
          <cell r="U43">
            <v>15</v>
          </cell>
          <cell r="V43">
            <v>7</v>
          </cell>
          <cell r="W43">
            <v>6</v>
          </cell>
          <cell r="X43">
            <v>0</v>
          </cell>
          <cell r="Y43">
            <v>7</v>
          </cell>
          <cell r="Z43">
            <v>0</v>
          </cell>
          <cell r="AA43">
            <v>3</v>
          </cell>
          <cell r="AB43">
            <v>0</v>
          </cell>
        </row>
        <row r="45">
          <cell r="M45">
            <v>3</v>
          </cell>
          <cell r="N45">
            <v>1</v>
          </cell>
          <cell r="O45">
            <v>5</v>
          </cell>
          <cell r="P45">
            <v>1</v>
          </cell>
          <cell r="Q45">
            <v>3</v>
          </cell>
          <cell r="R45">
            <v>1</v>
          </cell>
          <cell r="U45">
            <v>51</v>
          </cell>
          <cell r="V45">
            <v>2</v>
          </cell>
          <cell r="W45">
            <v>1</v>
          </cell>
          <cell r="X45">
            <v>0</v>
          </cell>
          <cell r="Y45">
            <v>2</v>
          </cell>
          <cell r="Z45">
            <v>0</v>
          </cell>
          <cell r="AA45">
            <v>7</v>
          </cell>
          <cell r="AB45">
            <v>0</v>
          </cell>
        </row>
        <row r="46">
          <cell r="M46">
            <v>4</v>
          </cell>
          <cell r="N46">
            <v>3</v>
          </cell>
          <cell r="O46">
            <v>2</v>
          </cell>
          <cell r="P46">
            <v>0</v>
          </cell>
          <cell r="Q46">
            <v>0</v>
          </cell>
          <cell r="R46">
            <v>0</v>
          </cell>
          <cell r="U46">
            <v>4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</v>
          </cell>
          <cell r="AB46">
            <v>0</v>
          </cell>
        </row>
        <row r="47">
          <cell r="M47">
            <v>20</v>
          </cell>
          <cell r="N47">
            <v>7</v>
          </cell>
          <cell r="O47">
            <v>6</v>
          </cell>
          <cell r="P47">
            <v>3</v>
          </cell>
          <cell r="Q47">
            <v>5</v>
          </cell>
          <cell r="R47">
            <v>0</v>
          </cell>
          <cell r="U47">
            <v>93</v>
          </cell>
          <cell r="V47">
            <v>42</v>
          </cell>
          <cell r="W47">
            <v>16</v>
          </cell>
          <cell r="X47">
            <v>0</v>
          </cell>
          <cell r="Y47">
            <v>19</v>
          </cell>
          <cell r="Z47">
            <v>0</v>
          </cell>
          <cell r="AA47">
            <v>15</v>
          </cell>
          <cell r="AB47">
            <v>0</v>
          </cell>
        </row>
        <row r="48">
          <cell r="M48">
            <v>24</v>
          </cell>
          <cell r="N48">
            <v>6</v>
          </cell>
          <cell r="O48">
            <v>19</v>
          </cell>
          <cell r="P48">
            <v>2</v>
          </cell>
          <cell r="Q48">
            <v>9</v>
          </cell>
          <cell r="R48">
            <v>3</v>
          </cell>
          <cell r="U48">
            <v>184</v>
          </cell>
          <cell r="V48">
            <v>73</v>
          </cell>
          <cell r="W48">
            <v>34</v>
          </cell>
          <cell r="X48">
            <v>2</v>
          </cell>
          <cell r="Y48">
            <v>33</v>
          </cell>
          <cell r="Z48">
            <v>3</v>
          </cell>
          <cell r="AA48">
            <v>37</v>
          </cell>
          <cell r="AB48">
            <v>0</v>
          </cell>
        </row>
        <row r="49">
          <cell r="M49">
            <v>10</v>
          </cell>
          <cell r="N49">
            <v>3</v>
          </cell>
          <cell r="O49">
            <v>2</v>
          </cell>
          <cell r="P49">
            <v>0</v>
          </cell>
          <cell r="Q49">
            <v>1</v>
          </cell>
          <cell r="R49">
            <v>0</v>
          </cell>
          <cell r="U49">
            <v>13</v>
          </cell>
          <cell r="V49">
            <v>2</v>
          </cell>
          <cell r="W49">
            <v>5</v>
          </cell>
          <cell r="X49">
            <v>0</v>
          </cell>
          <cell r="Y49">
            <v>5</v>
          </cell>
          <cell r="Z49">
            <v>0</v>
          </cell>
          <cell r="AA49">
            <v>8</v>
          </cell>
          <cell r="AB49">
            <v>0</v>
          </cell>
        </row>
        <row r="50">
          <cell r="M50">
            <v>25</v>
          </cell>
          <cell r="N50">
            <v>8</v>
          </cell>
          <cell r="O50">
            <v>11</v>
          </cell>
          <cell r="P50">
            <v>3</v>
          </cell>
          <cell r="Q50">
            <v>10</v>
          </cell>
          <cell r="R50">
            <v>3</v>
          </cell>
          <cell r="U50">
            <v>168</v>
          </cell>
          <cell r="V50">
            <v>35</v>
          </cell>
          <cell r="W50">
            <v>74</v>
          </cell>
          <cell r="X50">
            <v>2</v>
          </cell>
          <cell r="Y50">
            <v>70</v>
          </cell>
          <cell r="Z50">
            <v>2</v>
          </cell>
          <cell r="AA50">
            <v>42</v>
          </cell>
          <cell r="AB50">
            <v>0</v>
          </cell>
        </row>
        <row r="51">
          <cell r="M51">
            <v>11</v>
          </cell>
          <cell r="N51">
            <v>4</v>
          </cell>
          <cell r="O51">
            <v>6</v>
          </cell>
          <cell r="P51">
            <v>4</v>
          </cell>
          <cell r="Q51">
            <v>4</v>
          </cell>
          <cell r="R51">
            <v>1</v>
          </cell>
          <cell r="U51">
            <v>48</v>
          </cell>
          <cell r="V51">
            <v>17</v>
          </cell>
          <cell r="W51">
            <v>22</v>
          </cell>
          <cell r="X51">
            <v>1</v>
          </cell>
          <cell r="Y51">
            <v>22</v>
          </cell>
          <cell r="Z51">
            <v>1</v>
          </cell>
          <cell r="AA51">
            <v>16</v>
          </cell>
          <cell r="AB51">
            <v>0</v>
          </cell>
        </row>
        <row r="52">
          <cell r="M52">
            <v>10</v>
          </cell>
          <cell r="N52">
            <v>5</v>
          </cell>
          <cell r="O52">
            <v>5</v>
          </cell>
          <cell r="P52">
            <v>1</v>
          </cell>
          <cell r="Q52">
            <v>4</v>
          </cell>
          <cell r="R52">
            <v>2</v>
          </cell>
          <cell r="U52">
            <v>84</v>
          </cell>
          <cell r="V52">
            <v>20</v>
          </cell>
          <cell r="W52">
            <v>35</v>
          </cell>
          <cell r="X52">
            <v>0</v>
          </cell>
          <cell r="Y52">
            <v>35</v>
          </cell>
          <cell r="Z52">
            <v>1</v>
          </cell>
          <cell r="AA52">
            <v>16</v>
          </cell>
          <cell r="AB52">
            <v>0</v>
          </cell>
        </row>
        <row r="53">
          <cell r="M53">
            <v>11</v>
          </cell>
          <cell r="N53">
            <v>8</v>
          </cell>
          <cell r="O53">
            <v>1</v>
          </cell>
          <cell r="P53">
            <v>1</v>
          </cell>
          <cell r="Q53">
            <v>1</v>
          </cell>
          <cell r="R53">
            <v>0</v>
          </cell>
          <cell r="U53">
            <v>48</v>
          </cell>
          <cell r="V53">
            <v>23</v>
          </cell>
          <cell r="W53">
            <v>10</v>
          </cell>
          <cell r="X53">
            <v>1</v>
          </cell>
          <cell r="Y53">
            <v>12</v>
          </cell>
          <cell r="Z53">
            <v>1</v>
          </cell>
          <cell r="AA53">
            <v>15</v>
          </cell>
          <cell r="AB53">
            <v>0</v>
          </cell>
        </row>
        <row r="54"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-ТМБ-1"/>
      <sheetName val="З-ТМБ-2"/>
      <sheetName val="З-ТМБ-3"/>
      <sheetName val="З-ТМБ-4"/>
      <sheetName val="З-ТМБ-5"/>
      <sheetName val="З-ТМБ-6"/>
      <sheetName val="З-МТБ-7"/>
      <sheetName val="З-ТМБ-8"/>
      <sheetName val="З-ТМБ-9"/>
      <sheetName val="З-ТМБ-10"/>
      <sheetName val="З-ТМБ-11"/>
      <sheetName val="З-ТМБ-12"/>
      <sheetName val="З-ТМБ-13"/>
      <sheetName val="З-ТМБ-14"/>
      <sheetName val="З-ТМБ-15"/>
      <sheetName val="З-ТМБ-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-ТМБ-11"/>
      <sheetName val="1.ARHANGAI"/>
      <sheetName val="2.BAYAN-ULGII"/>
      <sheetName val="3.BULGAN"/>
      <sheetName val="4.BULGAN HAA"/>
      <sheetName val="5.GOVI-ALTAI"/>
      <sheetName val="6.DORNOD"/>
      <sheetName val="7.DUNDGOVI"/>
      <sheetName val="8.TOSONTSENGEL"/>
      <sheetName val="9.ORHON"/>
      <sheetName val="10.ORHON HAA"/>
      <sheetName val="11.SUHBAATAR"/>
      <sheetName val="12.SELENGE"/>
      <sheetName val="13.SELENGE SHAAMAR"/>
      <sheetName val="14.SERGEEN ZASAH"/>
      <sheetName val="15.TUV ZAAMAR"/>
      <sheetName val="16.TUV-ERDENE"/>
      <sheetName val="17.HUVSGUL"/>
      <sheetName val="18.HENTII BOR-UNDUR"/>
      <sheetName val="TURIIN MSUT-18"/>
      <sheetName val="1.AR-BULGAN MSUT"/>
      <sheetName val="2.AR 3-N TAMIR"/>
      <sheetName val="3.AYALAL JUULCHLALIIN MSUT"/>
      <sheetName val="4.BARILGA BUTEETS"/>
      <sheetName val="5.BAYANHONGOR ULZIIT"/>
      <sheetName val="6.GERMAN-MONGOL MSUT "/>
      <sheetName val="7.GERELT IREEDUI"/>
      <sheetName val="8.DOUBLE FISH"/>
      <sheetName val="9.DONBOSKO"/>
      <sheetName val="10.DORNOGOVI-TUMUR ZAM"/>
      <sheetName val="11.TOP MSUT"/>
      <sheetName val="12.IKH ZASAG"/>
      <sheetName val="13.URLAG URLAN"/>
      <sheetName val="14.MINETECH"/>
      <sheetName val="15.MUXX-NII MSUT"/>
      <sheetName val="16.TST MSUT"/>
      <sheetName val="17.SAM YUK MSUT"/>
      <sheetName val="18.KHANGAI"/>
      <sheetName val="19.ECO MONGOL"/>
      <sheetName val="20.ENEREL MSUT"/>
      <sheetName val="21.ETUGEN"/>
      <sheetName val="22.SKILLS TECH"/>
      <sheetName val="23.TSOGTS SURGALT AKADEMI"/>
      <sheetName val="24.GEREGE"/>
      <sheetName val="25.HUDULMUR"/>
      <sheetName val="TURIIN BUS MSUT-25"/>
      <sheetName val="1.BARILGIIN PK"/>
      <sheetName val="2.BAYANHONGOR PK"/>
      <sheetName val="3.GOVISUMBER PK"/>
      <sheetName val="4.DARHAN-URGUU PK"/>
      <sheetName val="5.DARHAN PK"/>
      <sheetName val="6.DARHAN UUEHPK"/>
      <sheetName val="7.DORNOGOVI"/>
      <sheetName val="8.DORNOD PK"/>
      <sheetName val="9.Zavhan PK"/>
      <sheetName val="10.MSPK"/>
      <sheetName val="11.NALAIH"/>
      <sheetName val="12.UVURKHANGAI"/>
      <sheetName val="13.UMNUGOVI PK"/>
      <sheetName val="14.SELENGE ZUUNHARAA"/>
      <sheetName val="15.TUV"/>
      <sheetName val="16.TUV BAYANCHANDMANI"/>
      <sheetName val="17.ULAANGOM"/>
      <sheetName val="18.YU PK"/>
      <sheetName val="19.HENTII"/>
      <sheetName val="20.HOVD HUGJIL PK"/>
      <sheetName val="TURIIN KOLLEGE-20"/>
      <sheetName val="1.ANIMA PK"/>
      <sheetName val="2.BTK"/>
      <sheetName val="3.Darkhankhaan PTK"/>
      <sheetName val="4.OTOCH MANARAMBA PTK"/>
      <sheetName val="5.TTPK"/>
      <sheetName val="6.XTPK"/>
      <sheetName val="7.UNIVERSAL PK"/>
      <sheetName val="8.SHINE IRGENSHIL"/>
      <sheetName val="TURIIN BUS KOLLEGE-8"/>
      <sheetName val="1.HUIS-MSUT"/>
      <sheetName val="2.ШУТИС-ҮТДС"/>
      <sheetName val="3.SHUTIS-MTS"/>
      <sheetName val="4.TUMUR ZAMIIN PTK"/>
      <sheetName val="5.ШШГЕГ-АМГАЛАН"/>
      <sheetName val="TURIIN IH SU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8">
          <cell r="G18">
            <v>0</v>
          </cell>
          <cell r="H18"/>
          <cell r="I18">
            <v>0</v>
          </cell>
          <cell r="J18">
            <v>19</v>
          </cell>
          <cell r="K18">
            <v>7</v>
          </cell>
          <cell r="L18">
            <v>0</v>
          </cell>
          <cell r="M18">
            <v>0</v>
          </cell>
          <cell r="P18">
            <v>0</v>
          </cell>
          <cell r="Q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G19">
            <v>0</v>
          </cell>
          <cell r="H19"/>
          <cell r="I19">
            <v>0</v>
          </cell>
          <cell r="J19">
            <v>126</v>
          </cell>
          <cell r="K19">
            <v>37</v>
          </cell>
          <cell r="L19">
            <v>0</v>
          </cell>
          <cell r="M19">
            <v>0</v>
          </cell>
          <cell r="P19">
            <v>1</v>
          </cell>
          <cell r="Q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G20">
            <v>0</v>
          </cell>
          <cell r="H20"/>
          <cell r="I20">
            <v>0</v>
          </cell>
          <cell r="J20">
            <v>689</v>
          </cell>
          <cell r="K20">
            <v>197</v>
          </cell>
          <cell r="L20">
            <v>0</v>
          </cell>
          <cell r="M20">
            <v>0</v>
          </cell>
          <cell r="P20">
            <v>4</v>
          </cell>
          <cell r="Q20">
            <v>1</v>
          </cell>
          <cell r="V20">
            <v>2</v>
          </cell>
          <cell r="W20">
            <v>1</v>
          </cell>
          <cell r="X20">
            <v>1</v>
          </cell>
          <cell r="Y20">
            <v>0</v>
          </cell>
          <cell r="Z20">
            <v>2</v>
          </cell>
          <cell r="AA20">
            <v>2</v>
          </cell>
          <cell r="AB20">
            <v>3</v>
          </cell>
          <cell r="AC20">
            <v>2</v>
          </cell>
          <cell r="AD20">
            <v>2</v>
          </cell>
          <cell r="AE20">
            <v>1</v>
          </cell>
          <cell r="AF20">
            <v>0</v>
          </cell>
          <cell r="AG20">
            <v>0</v>
          </cell>
        </row>
        <row r="21">
          <cell r="G21">
            <v>0</v>
          </cell>
          <cell r="H21"/>
          <cell r="I21">
            <v>0</v>
          </cell>
          <cell r="J21">
            <v>261</v>
          </cell>
          <cell r="K21">
            <v>72</v>
          </cell>
          <cell r="L21">
            <v>0</v>
          </cell>
          <cell r="M21">
            <v>0</v>
          </cell>
          <cell r="P21">
            <v>2</v>
          </cell>
          <cell r="Q21">
            <v>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</v>
          </cell>
          <cell r="AA21">
            <v>0</v>
          </cell>
          <cell r="AB21">
            <v>3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G22">
            <v>0</v>
          </cell>
          <cell r="H22"/>
          <cell r="I22">
            <v>0</v>
          </cell>
          <cell r="J22">
            <v>110</v>
          </cell>
          <cell r="K22">
            <v>26</v>
          </cell>
          <cell r="L22">
            <v>0</v>
          </cell>
          <cell r="M22">
            <v>0</v>
          </cell>
          <cell r="P22">
            <v>1</v>
          </cell>
          <cell r="Q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3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0</v>
          </cell>
        </row>
        <row r="23">
          <cell r="G23">
            <v>0</v>
          </cell>
          <cell r="H23"/>
          <cell r="I23">
            <v>0</v>
          </cell>
          <cell r="J23">
            <v>176</v>
          </cell>
          <cell r="K23">
            <v>74</v>
          </cell>
          <cell r="L23">
            <v>1</v>
          </cell>
          <cell r="M23">
            <v>0</v>
          </cell>
          <cell r="P23">
            <v>0</v>
          </cell>
          <cell r="Q23">
            <v>0</v>
          </cell>
          <cell r="V23">
            <v>0</v>
          </cell>
          <cell r="W23">
            <v>0</v>
          </cell>
          <cell r="X23">
            <v>4</v>
          </cell>
          <cell r="Y23">
            <v>2</v>
          </cell>
          <cell r="Z23">
            <v>2</v>
          </cell>
          <cell r="AA23">
            <v>1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G24">
            <v>0</v>
          </cell>
          <cell r="H24"/>
          <cell r="I24">
            <v>0</v>
          </cell>
          <cell r="J24">
            <v>140</v>
          </cell>
          <cell r="K24">
            <v>65</v>
          </cell>
          <cell r="L24">
            <v>0</v>
          </cell>
          <cell r="M24">
            <v>0</v>
          </cell>
          <cell r="P24">
            <v>0</v>
          </cell>
          <cell r="Q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</v>
          </cell>
          <cell r="AA24">
            <v>0</v>
          </cell>
          <cell r="AB24">
            <v>1</v>
          </cell>
          <cell r="AC24">
            <v>1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</row>
        <row r="25">
          <cell r="G25">
            <v>0</v>
          </cell>
          <cell r="H25"/>
          <cell r="I25">
            <v>0</v>
          </cell>
          <cell r="J25">
            <v>125</v>
          </cell>
          <cell r="K25">
            <v>62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</v>
          </cell>
          <cell r="AC25">
            <v>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G26">
            <v>0</v>
          </cell>
          <cell r="H26"/>
          <cell r="I26">
            <v>0</v>
          </cell>
          <cell r="J26">
            <v>132</v>
          </cell>
          <cell r="K26">
            <v>76</v>
          </cell>
          <cell r="L26">
            <v>1</v>
          </cell>
          <cell r="M26">
            <v>0</v>
          </cell>
          <cell r="P26">
            <v>0</v>
          </cell>
          <cell r="Q26">
            <v>0</v>
          </cell>
          <cell r="V26">
            <v>0</v>
          </cell>
          <cell r="W26">
            <v>0</v>
          </cell>
          <cell r="X26">
            <v>2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G27">
            <v>0</v>
          </cell>
          <cell r="H27"/>
          <cell r="I27">
            <v>0</v>
          </cell>
          <cell r="J27">
            <v>107</v>
          </cell>
          <cell r="K27">
            <v>51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1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G28">
            <v>0</v>
          </cell>
          <cell r="H28"/>
          <cell r="I28">
            <v>0</v>
          </cell>
          <cell r="J28">
            <v>112</v>
          </cell>
          <cell r="K28">
            <v>57</v>
          </cell>
          <cell r="L28">
            <v>0</v>
          </cell>
          <cell r="M28">
            <v>0</v>
          </cell>
          <cell r="P28">
            <v>1</v>
          </cell>
          <cell r="Q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0</v>
          </cell>
          <cell r="AE28">
            <v>0</v>
          </cell>
          <cell r="AF28">
            <v>1</v>
          </cell>
          <cell r="AG28">
            <v>1</v>
          </cell>
        </row>
        <row r="29">
          <cell r="G29">
            <v>0</v>
          </cell>
          <cell r="H29"/>
          <cell r="I29">
            <v>0</v>
          </cell>
          <cell r="J29">
            <v>119</v>
          </cell>
          <cell r="K29">
            <v>62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G30">
            <v>0</v>
          </cell>
          <cell r="H30"/>
          <cell r="I30">
            <v>0</v>
          </cell>
          <cell r="J30">
            <v>135</v>
          </cell>
          <cell r="K30">
            <v>67</v>
          </cell>
          <cell r="L30">
            <v>0</v>
          </cell>
          <cell r="M30">
            <v>0</v>
          </cell>
          <cell r="P30">
            <v>0</v>
          </cell>
          <cell r="Q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G31">
            <v>0</v>
          </cell>
          <cell r="H31"/>
          <cell r="I31">
            <v>0</v>
          </cell>
          <cell r="J31">
            <v>114</v>
          </cell>
          <cell r="K31">
            <v>59</v>
          </cell>
          <cell r="L31">
            <v>1</v>
          </cell>
          <cell r="M31">
            <v>1</v>
          </cell>
          <cell r="P31">
            <v>0</v>
          </cell>
          <cell r="Q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2</v>
          </cell>
          <cell r="AC31">
            <v>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G32">
            <v>0</v>
          </cell>
          <cell r="H32"/>
          <cell r="I32">
            <v>0</v>
          </cell>
          <cell r="J32">
            <v>147</v>
          </cell>
          <cell r="K32">
            <v>78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V32">
            <v>0</v>
          </cell>
          <cell r="W32">
            <v>0</v>
          </cell>
          <cell r="X32">
            <v>1</v>
          </cell>
          <cell r="Y32">
            <v>0</v>
          </cell>
          <cell r="Z32">
            <v>3</v>
          </cell>
          <cell r="AA32">
            <v>1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G33">
            <v>0</v>
          </cell>
          <cell r="H33"/>
          <cell r="I33">
            <v>0</v>
          </cell>
          <cell r="J33">
            <v>105</v>
          </cell>
          <cell r="K33">
            <v>61</v>
          </cell>
          <cell r="L33">
            <v>1</v>
          </cell>
          <cell r="M33">
            <v>1</v>
          </cell>
          <cell r="P33">
            <v>0</v>
          </cell>
          <cell r="Q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  <cell r="AA33">
            <v>1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G34">
            <v>0</v>
          </cell>
          <cell r="H34"/>
          <cell r="I34">
            <v>0</v>
          </cell>
          <cell r="J34">
            <v>103</v>
          </cell>
          <cell r="K34">
            <v>54</v>
          </cell>
          <cell r="L34">
            <v>1</v>
          </cell>
          <cell r="M34">
            <v>1</v>
          </cell>
          <cell r="P34">
            <v>0</v>
          </cell>
          <cell r="Q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2</v>
          </cell>
          <cell r="AE34">
            <v>2</v>
          </cell>
          <cell r="AF34">
            <v>0</v>
          </cell>
          <cell r="AG34">
            <v>0</v>
          </cell>
        </row>
        <row r="35">
          <cell r="G35">
            <v>0</v>
          </cell>
          <cell r="H35"/>
          <cell r="I35">
            <v>0</v>
          </cell>
          <cell r="J35">
            <v>162</v>
          </cell>
          <cell r="K35">
            <v>104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</v>
          </cell>
          <cell r="AE35">
            <v>1</v>
          </cell>
          <cell r="AF35">
            <v>0</v>
          </cell>
          <cell r="AG35">
            <v>0</v>
          </cell>
        </row>
        <row r="36">
          <cell r="G36">
            <v>0</v>
          </cell>
          <cell r="H36"/>
          <cell r="I36">
            <v>0</v>
          </cell>
          <cell r="J36">
            <v>149</v>
          </cell>
          <cell r="K36">
            <v>94</v>
          </cell>
          <cell r="L36">
            <v>1</v>
          </cell>
          <cell r="M36">
            <v>1</v>
          </cell>
          <cell r="P36">
            <v>0</v>
          </cell>
          <cell r="Q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G37">
            <v>0</v>
          </cell>
          <cell r="H37"/>
          <cell r="I37">
            <v>0</v>
          </cell>
          <cell r="J37">
            <v>133</v>
          </cell>
          <cell r="K37">
            <v>79</v>
          </cell>
          <cell r="L37">
            <v>2</v>
          </cell>
          <cell r="M37">
            <v>2</v>
          </cell>
          <cell r="P37">
            <v>0</v>
          </cell>
          <cell r="Q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G38">
            <v>0</v>
          </cell>
          <cell r="H38"/>
          <cell r="I38">
            <v>0</v>
          </cell>
          <cell r="J38">
            <v>138</v>
          </cell>
          <cell r="K38">
            <v>87</v>
          </cell>
          <cell r="L38">
            <v>1</v>
          </cell>
          <cell r="M38">
            <v>1</v>
          </cell>
          <cell r="P38">
            <v>1</v>
          </cell>
          <cell r="Q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</v>
          </cell>
          <cell r="AA38">
            <v>1</v>
          </cell>
          <cell r="AB38">
            <v>2</v>
          </cell>
          <cell r="AC38">
            <v>2</v>
          </cell>
          <cell r="AD38">
            <v>1</v>
          </cell>
          <cell r="AE38">
            <v>0</v>
          </cell>
          <cell r="AF38">
            <v>0</v>
          </cell>
          <cell r="AG38">
            <v>0</v>
          </cell>
        </row>
        <row r="39">
          <cell r="G39">
            <v>0</v>
          </cell>
          <cell r="H39"/>
          <cell r="I39">
            <v>0</v>
          </cell>
          <cell r="J39">
            <v>141</v>
          </cell>
          <cell r="K39">
            <v>81</v>
          </cell>
          <cell r="L39">
            <v>1</v>
          </cell>
          <cell r="M39">
            <v>1</v>
          </cell>
          <cell r="P39">
            <v>0</v>
          </cell>
          <cell r="Q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</v>
          </cell>
          <cell r="AA39">
            <v>1</v>
          </cell>
          <cell r="AB39">
            <v>0</v>
          </cell>
          <cell r="AC39">
            <v>0</v>
          </cell>
          <cell r="AD39">
            <v>1</v>
          </cell>
          <cell r="AE39">
            <v>1</v>
          </cell>
          <cell r="AF39">
            <v>1</v>
          </cell>
          <cell r="AG39">
            <v>1</v>
          </cell>
        </row>
        <row r="40">
          <cell r="G40">
            <v>0</v>
          </cell>
          <cell r="H40"/>
          <cell r="I40">
            <v>0</v>
          </cell>
          <cell r="J40">
            <v>132</v>
          </cell>
          <cell r="K40">
            <v>70</v>
          </cell>
          <cell r="L40">
            <v>0</v>
          </cell>
          <cell r="M40">
            <v>0</v>
          </cell>
          <cell r="P40">
            <v>0</v>
          </cell>
          <cell r="Q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G41">
            <v>0</v>
          </cell>
          <cell r="H41"/>
          <cell r="I41">
            <v>0</v>
          </cell>
          <cell r="J41">
            <v>115</v>
          </cell>
          <cell r="K41">
            <v>72</v>
          </cell>
          <cell r="L41">
            <v>0</v>
          </cell>
          <cell r="M41">
            <v>0</v>
          </cell>
          <cell r="P41">
            <v>1</v>
          </cell>
          <cell r="Q41">
            <v>1</v>
          </cell>
          <cell r="V41">
            <v>0</v>
          </cell>
          <cell r="W41">
            <v>0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G42">
            <v>0</v>
          </cell>
          <cell r="H42"/>
          <cell r="I42">
            <v>0</v>
          </cell>
          <cell r="J42">
            <v>102</v>
          </cell>
          <cell r="K42">
            <v>57</v>
          </cell>
          <cell r="L42">
            <v>3</v>
          </cell>
          <cell r="M42">
            <v>1</v>
          </cell>
          <cell r="P42">
            <v>0</v>
          </cell>
          <cell r="Q42">
            <v>0</v>
          </cell>
          <cell r="V42">
            <v>1</v>
          </cell>
          <cell r="W42">
            <v>1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G43">
            <v>0</v>
          </cell>
          <cell r="H43"/>
          <cell r="I43">
            <v>0</v>
          </cell>
          <cell r="J43">
            <v>94</v>
          </cell>
          <cell r="K43">
            <v>58</v>
          </cell>
          <cell r="L43">
            <v>0</v>
          </cell>
          <cell r="M43">
            <v>0</v>
          </cell>
          <cell r="P43">
            <v>0</v>
          </cell>
          <cell r="Q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</v>
          </cell>
          <cell r="AA43">
            <v>2</v>
          </cell>
          <cell r="AB43">
            <v>0</v>
          </cell>
          <cell r="AC43">
            <v>0</v>
          </cell>
          <cell r="AD43">
            <v>2</v>
          </cell>
          <cell r="AE43">
            <v>2</v>
          </cell>
          <cell r="AF43">
            <v>1</v>
          </cell>
          <cell r="AG43">
            <v>1</v>
          </cell>
        </row>
        <row r="44">
          <cell r="G44">
            <v>0</v>
          </cell>
          <cell r="H44"/>
          <cell r="I44">
            <v>0</v>
          </cell>
          <cell r="J44">
            <v>91</v>
          </cell>
          <cell r="K44">
            <v>50</v>
          </cell>
          <cell r="L44">
            <v>1</v>
          </cell>
          <cell r="M44">
            <v>1</v>
          </cell>
          <cell r="P44">
            <v>0</v>
          </cell>
          <cell r="Q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3</v>
          </cell>
          <cell r="AA44">
            <v>2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G45">
            <v>0</v>
          </cell>
          <cell r="H45"/>
          <cell r="I45">
            <v>0</v>
          </cell>
          <cell r="J45">
            <v>86</v>
          </cell>
          <cell r="K45">
            <v>52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V45">
            <v>0</v>
          </cell>
          <cell r="W45">
            <v>0</v>
          </cell>
          <cell r="X45">
            <v>1</v>
          </cell>
          <cell r="Y45">
            <v>1</v>
          </cell>
          <cell r="Z45">
            <v>3</v>
          </cell>
          <cell r="AA45">
            <v>1</v>
          </cell>
          <cell r="AB45">
            <v>1</v>
          </cell>
          <cell r="AC45">
            <v>1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G46">
            <v>0</v>
          </cell>
          <cell r="H46"/>
          <cell r="I46">
            <v>0</v>
          </cell>
          <cell r="J46">
            <v>335</v>
          </cell>
          <cell r="K46">
            <v>204</v>
          </cell>
          <cell r="L46">
            <v>19</v>
          </cell>
          <cell r="M46">
            <v>12</v>
          </cell>
          <cell r="P46">
            <v>1</v>
          </cell>
          <cell r="Q46">
            <v>0</v>
          </cell>
          <cell r="V46">
            <v>0</v>
          </cell>
          <cell r="W46">
            <v>0</v>
          </cell>
          <cell r="X46">
            <v>2</v>
          </cell>
          <cell r="Y46">
            <v>1</v>
          </cell>
          <cell r="Z46">
            <v>6</v>
          </cell>
          <cell r="AA46">
            <v>4</v>
          </cell>
          <cell r="AB46">
            <v>2</v>
          </cell>
          <cell r="AC46">
            <v>2</v>
          </cell>
          <cell r="AD46">
            <v>1</v>
          </cell>
          <cell r="AE46">
            <v>1</v>
          </cell>
          <cell r="AF46">
            <v>0</v>
          </cell>
          <cell r="AG46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8">
          <cell r="G18">
            <v>0</v>
          </cell>
          <cell r="H18"/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  <cell r="Q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G19">
            <v>0</v>
          </cell>
          <cell r="H19"/>
          <cell r="I19">
            <v>0</v>
          </cell>
          <cell r="J19">
            <v>43</v>
          </cell>
          <cell r="K19">
            <v>31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G20">
            <v>0</v>
          </cell>
          <cell r="H20"/>
          <cell r="I20">
            <v>0</v>
          </cell>
          <cell r="J20">
            <v>435</v>
          </cell>
          <cell r="K20">
            <v>279</v>
          </cell>
          <cell r="L20">
            <v>0</v>
          </cell>
          <cell r="M20">
            <v>0</v>
          </cell>
          <cell r="P20">
            <v>0</v>
          </cell>
          <cell r="Q20">
            <v>0</v>
          </cell>
          <cell r="V20">
            <v>1</v>
          </cell>
          <cell r="W20">
            <v>1</v>
          </cell>
          <cell r="X20">
            <v>1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G21">
            <v>0</v>
          </cell>
          <cell r="H21"/>
          <cell r="I21">
            <v>0</v>
          </cell>
          <cell r="J21">
            <v>177</v>
          </cell>
          <cell r="K21">
            <v>94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V21">
            <v>1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0</v>
          </cell>
          <cell r="AD21">
            <v>3</v>
          </cell>
          <cell r="AE21">
            <v>1</v>
          </cell>
          <cell r="AF21">
            <v>0</v>
          </cell>
          <cell r="AG21">
            <v>0</v>
          </cell>
        </row>
        <row r="22">
          <cell r="G22">
            <v>0</v>
          </cell>
          <cell r="H22"/>
          <cell r="I22">
            <v>0</v>
          </cell>
          <cell r="J22">
            <v>91</v>
          </cell>
          <cell r="K22">
            <v>36</v>
          </cell>
          <cell r="L22">
            <v>0</v>
          </cell>
          <cell r="M22">
            <v>0</v>
          </cell>
          <cell r="P22">
            <v>1</v>
          </cell>
          <cell r="Q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</v>
          </cell>
          <cell r="AC22">
            <v>0</v>
          </cell>
          <cell r="AD22">
            <v>2</v>
          </cell>
          <cell r="AE22">
            <v>2</v>
          </cell>
          <cell r="AF22">
            <v>0</v>
          </cell>
          <cell r="AG22">
            <v>0</v>
          </cell>
        </row>
        <row r="23">
          <cell r="G23">
            <v>0</v>
          </cell>
          <cell r="H23"/>
          <cell r="I23">
            <v>0</v>
          </cell>
          <cell r="J23">
            <v>317</v>
          </cell>
          <cell r="K23">
            <v>145</v>
          </cell>
          <cell r="L23">
            <v>0</v>
          </cell>
          <cell r="M23">
            <v>0</v>
          </cell>
          <cell r="P23">
            <v>1</v>
          </cell>
          <cell r="Q23">
            <v>0</v>
          </cell>
          <cell r="V23">
            <v>0</v>
          </cell>
          <cell r="W23">
            <v>0</v>
          </cell>
          <cell r="X23">
            <v>1</v>
          </cell>
          <cell r="Y23">
            <v>1</v>
          </cell>
          <cell r="Z23">
            <v>1</v>
          </cell>
          <cell r="AA23">
            <v>0</v>
          </cell>
          <cell r="AB23">
            <v>1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0</v>
          </cell>
        </row>
        <row r="24">
          <cell r="G24">
            <v>0</v>
          </cell>
          <cell r="H24"/>
          <cell r="I24">
            <v>0</v>
          </cell>
          <cell r="J24">
            <v>190</v>
          </cell>
          <cell r="K24">
            <v>110</v>
          </cell>
          <cell r="L24">
            <v>0</v>
          </cell>
          <cell r="M24">
            <v>0</v>
          </cell>
          <cell r="P24">
            <v>3</v>
          </cell>
          <cell r="Q24">
            <v>3</v>
          </cell>
          <cell r="V24">
            <v>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G25">
            <v>0</v>
          </cell>
          <cell r="H25"/>
          <cell r="I25">
            <v>0</v>
          </cell>
          <cell r="J25">
            <v>137</v>
          </cell>
          <cell r="K25">
            <v>61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V25">
            <v>1</v>
          </cell>
          <cell r="W25">
            <v>1</v>
          </cell>
          <cell r="X25">
            <v>0</v>
          </cell>
          <cell r="Y25">
            <v>0</v>
          </cell>
          <cell r="Z25">
            <v>2</v>
          </cell>
          <cell r="AA25">
            <v>0</v>
          </cell>
          <cell r="AB25">
            <v>0</v>
          </cell>
          <cell r="AC25">
            <v>0</v>
          </cell>
          <cell r="AD25">
            <v>2</v>
          </cell>
          <cell r="AE25">
            <v>1</v>
          </cell>
          <cell r="AF25">
            <v>0</v>
          </cell>
          <cell r="AG25">
            <v>0</v>
          </cell>
        </row>
        <row r="26">
          <cell r="G26">
            <v>0</v>
          </cell>
          <cell r="H26"/>
          <cell r="I26">
            <v>0</v>
          </cell>
          <cell r="J26">
            <v>131</v>
          </cell>
          <cell r="K26">
            <v>75</v>
          </cell>
          <cell r="L26">
            <v>0</v>
          </cell>
          <cell r="M26">
            <v>0</v>
          </cell>
          <cell r="P26">
            <v>2</v>
          </cell>
          <cell r="Q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2</v>
          </cell>
          <cell r="AC26">
            <v>0</v>
          </cell>
          <cell r="AD26">
            <v>1</v>
          </cell>
          <cell r="AE26">
            <v>1</v>
          </cell>
          <cell r="AF26">
            <v>0</v>
          </cell>
          <cell r="AG26">
            <v>0</v>
          </cell>
        </row>
        <row r="27">
          <cell r="G27">
            <v>0</v>
          </cell>
          <cell r="H27"/>
          <cell r="I27">
            <v>0</v>
          </cell>
          <cell r="J27">
            <v>110</v>
          </cell>
          <cell r="K27">
            <v>60</v>
          </cell>
          <cell r="L27">
            <v>4</v>
          </cell>
          <cell r="M27">
            <v>0</v>
          </cell>
          <cell r="P27">
            <v>0</v>
          </cell>
          <cell r="Q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1</v>
          </cell>
          <cell r="AF27">
            <v>0</v>
          </cell>
          <cell r="AG27">
            <v>0</v>
          </cell>
        </row>
        <row r="28">
          <cell r="G28">
            <v>0</v>
          </cell>
          <cell r="H28"/>
          <cell r="I28">
            <v>0</v>
          </cell>
          <cell r="J28">
            <v>131</v>
          </cell>
          <cell r="K28">
            <v>76</v>
          </cell>
          <cell r="L28">
            <v>0</v>
          </cell>
          <cell r="M28">
            <v>0</v>
          </cell>
          <cell r="P28">
            <v>1</v>
          </cell>
          <cell r="Q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</v>
          </cell>
          <cell r="AC28">
            <v>0</v>
          </cell>
          <cell r="AD28">
            <v>1</v>
          </cell>
          <cell r="AE28">
            <v>0</v>
          </cell>
          <cell r="AF28">
            <v>0</v>
          </cell>
          <cell r="AG28">
            <v>0</v>
          </cell>
        </row>
        <row r="29">
          <cell r="G29">
            <v>0</v>
          </cell>
          <cell r="H29"/>
          <cell r="I29">
            <v>0</v>
          </cell>
          <cell r="J29">
            <v>116</v>
          </cell>
          <cell r="K29">
            <v>61</v>
          </cell>
          <cell r="L29">
            <v>1</v>
          </cell>
          <cell r="M29">
            <v>0</v>
          </cell>
          <cell r="P29">
            <v>0</v>
          </cell>
          <cell r="Q29">
            <v>0</v>
          </cell>
          <cell r="V29">
            <v>1</v>
          </cell>
          <cell r="W29">
            <v>0</v>
          </cell>
          <cell r="X29">
            <v>1</v>
          </cell>
          <cell r="Y29">
            <v>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  <cell r="AE29">
            <v>0</v>
          </cell>
          <cell r="AF29">
            <v>0</v>
          </cell>
          <cell r="AG29">
            <v>0</v>
          </cell>
        </row>
        <row r="30">
          <cell r="G30">
            <v>0</v>
          </cell>
          <cell r="H30"/>
          <cell r="I30">
            <v>0</v>
          </cell>
          <cell r="J30">
            <v>128</v>
          </cell>
          <cell r="K30">
            <v>74</v>
          </cell>
          <cell r="L30">
            <v>3</v>
          </cell>
          <cell r="M30">
            <v>2</v>
          </cell>
          <cell r="P30">
            <v>0</v>
          </cell>
          <cell r="Q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2</v>
          </cell>
          <cell r="AE30">
            <v>1</v>
          </cell>
          <cell r="AF30">
            <v>0</v>
          </cell>
          <cell r="AG30">
            <v>0</v>
          </cell>
        </row>
        <row r="31">
          <cell r="G31">
            <v>0</v>
          </cell>
          <cell r="H31"/>
          <cell r="I31">
            <v>0</v>
          </cell>
          <cell r="J31">
            <v>123</v>
          </cell>
          <cell r="K31">
            <v>72</v>
          </cell>
          <cell r="L31">
            <v>1</v>
          </cell>
          <cell r="M31">
            <v>0</v>
          </cell>
          <cell r="P31">
            <v>3</v>
          </cell>
          <cell r="Q31">
            <v>2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</v>
          </cell>
          <cell r="AE31">
            <v>1</v>
          </cell>
          <cell r="AF31">
            <v>0</v>
          </cell>
          <cell r="AG31">
            <v>0</v>
          </cell>
        </row>
        <row r="32">
          <cell r="G32">
            <v>0</v>
          </cell>
          <cell r="H32"/>
          <cell r="I32">
            <v>0</v>
          </cell>
          <cell r="J32">
            <v>147</v>
          </cell>
          <cell r="K32">
            <v>89</v>
          </cell>
          <cell r="L32">
            <v>2</v>
          </cell>
          <cell r="M32">
            <v>0</v>
          </cell>
          <cell r="P32">
            <v>2</v>
          </cell>
          <cell r="Q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</v>
          </cell>
          <cell r="AA32">
            <v>0</v>
          </cell>
          <cell r="AB32">
            <v>0</v>
          </cell>
          <cell r="AC32">
            <v>0</v>
          </cell>
          <cell r="AD32">
            <v>4</v>
          </cell>
          <cell r="AE32">
            <v>1</v>
          </cell>
          <cell r="AF32">
            <v>0</v>
          </cell>
          <cell r="AG32">
            <v>0</v>
          </cell>
        </row>
        <row r="33">
          <cell r="G33">
            <v>0</v>
          </cell>
          <cell r="H33"/>
          <cell r="I33">
            <v>0</v>
          </cell>
          <cell r="J33">
            <v>119</v>
          </cell>
          <cell r="K33">
            <v>69</v>
          </cell>
          <cell r="L33">
            <v>6</v>
          </cell>
          <cell r="M33">
            <v>3</v>
          </cell>
          <cell r="P33">
            <v>0</v>
          </cell>
          <cell r="Q33">
            <v>0</v>
          </cell>
          <cell r="V33">
            <v>1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  <cell r="AA33">
            <v>1</v>
          </cell>
          <cell r="AB33">
            <v>0</v>
          </cell>
          <cell r="AC33">
            <v>0</v>
          </cell>
          <cell r="AD33">
            <v>1</v>
          </cell>
          <cell r="AE33">
            <v>0</v>
          </cell>
          <cell r="AF33">
            <v>0</v>
          </cell>
          <cell r="AG33">
            <v>0</v>
          </cell>
        </row>
        <row r="34">
          <cell r="G34">
            <v>0</v>
          </cell>
          <cell r="H34"/>
          <cell r="I34">
            <v>0</v>
          </cell>
          <cell r="J34">
            <v>148</v>
          </cell>
          <cell r="K34">
            <v>87</v>
          </cell>
          <cell r="L34">
            <v>5</v>
          </cell>
          <cell r="M34">
            <v>1</v>
          </cell>
          <cell r="P34">
            <v>1</v>
          </cell>
          <cell r="Q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G35">
            <v>0</v>
          </cell>
          <cell r="H35"/>
          <cell r="I35">
            <v>0</v>
          </cell>
          <cell r="J35">
            <v>167</v>
          </cell>
          <cell r="K35">
            <v>107</v>
          </cell>
          <cell r="L35">
            <v>6</v>
          </cell>
          <cell r="M35">
            <v>2</v>
          </cell>
          <cell r="P35">
            <v>1</v>
          </cell>
          <cell r="Q35">
            <v>1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2</v>
          </cell>
          <cell r="AA35">
            <v>2</v>
          </cell>
          <cell r="AB35">
            <v>0</v>
          </cell>
          <cell r="AC35">
            <v>0</v>
          </cell>
          <cell r="AD35">
            <v>2</v>
          </cell>
          <cell r="AE35">
            <v>2</v>
          </cell>
          <cell r="AF35">
            <v>0</v>
          </cell>
          <cell r="AG35">
            <v>0</v>
          </cell>
        </row>
        <row r="36">
          <cell r="G36">
            <v>0</v>
          </cell>
          <cell r="H36"/>
          <cell r="I36">
            <v>0</v>
          </cell>
          <cell r="J36">
            <v>164</v>
          </cell>
          <cell r="K36">
            <v>105</v>
          </cell>
          <cell r="L36">
            <v>4</v>
          </cell>
          <cell r="M36">
            <v>0</v>
          </cell>
          <cell r="P36">
            <v>0</v>
          </cell>
          <cell r="Q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</v>
          </cell>
          <cell r="AA36">
            <v>1</v>
          </cell>
          <cell r="AB36">
            <v>0</v>
          </cell>
          <cell r="AC36">
            <v>0</v>
          </cell>
          <cell r="AD36">
            <v>3</v>
          </cell>
          <cell r="AE36">
            <v>2</v>
          </cell>
          <cell r="AF36">
            <v>0</v>
          </cell>
          <cell r="AG36">
            <v>0</v>
          </cell>
        </row>
        <row r="37">
          <cell r="G37">
            <v>0</v>
          </cell>
          <cell r="H37"/>
          <cell r="I37">
            <v>0</v>
          </cell>
          <cell r="J37">
            <v>186</v>
          </cell>
          <cell r="K37">
            <v>116</v>
          </cell>
          <cell r="L37">
            <v>3</v>
          </cell>
          <cell r="M37">
            <v>1</v>
          </cell>
          <cell r="P37">
            <v>1</v>
          </cell>
          <cell r="Q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G38">
            <v>0</v>
          </cell>
          <cell r="H38"/>
          <cell r="I38">
            <v>0</v>
          </cell>
          <cell r="J38">
            <v>151</v>
          </cell>
          <cell r="K38">
            <v>90</v>
          </cell>
          <cell r="L38">
            <v>5</v>
          </cell>
          <cell r="M38">
            <v>2</v>
          </cell>
          <cell r="P38">
            <v>1</v>
          </cell>
          <cell r="Q38">
            <v>0</v>
          </cell>
          <cell r="V38">
            <v>0</v>
          </cell>
          <cell r="W38">
            <v>0</v>
          </cell>
          <cell r="X38">
            <v>1</v>
          </cell>
          <cell r="Y38">
            <v>0</v>
          </cell>
          <cell r="Z38">
            <v>0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1</v>
          </cell>
          <cell r="AF38">
            <v>0</v>
          </cell>
          <cell r="AG38">
            <v>0</v>
          </cell>
        </row>
        <row r="39">
          <cell r="G39">
            <v>0</v>
          </cell>
          <cell r="H39"/>
          <cell r="I39">
            <v>0</v>
          </cell>
          <cell r="J39">
            <v>169</v>
          </cell>
          <cell r="K39">
            <v>108</v>
          </cell>
          <cell r="L39">
            <v>0</v>
          </cell>
          <cell r="M39">
            <v>0</v>
          </cell>
          <cell r="P39">
            <v>0</v>
          </cell>
          <cell r="Q39">
            <v>0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</v>
          </cell>
          <cell r="AE39">
            <v>2</v>
          </cell>
          <cell r="AF39">
            <v>0</v>
          </cell>
          <cell r="AG39">
            <v>0</v>
          </cell>
        </row>
        <row r="40">
          <cell r="G40">
            <v>0</v>
          </cell>
          <cell r="H40"/>
          <cell r="I40">
            <v>0</v>
          </cell>
          <cell r="J40">
            <v>122</v>
          </cell>
          <cell r="K40">
            <v>70</v>
          </cell>
          <cell r="L40">
            <v>5</v>
          </cell>
          <cell r="M40">
            <v>4</v>
          </cell>
          <cell r="P40">
            <v>0</v>
          </cell>
          <cell r="Q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G41">
            <v>0</v>
          </cell>
          <cell r="H41"/>
          <cell r="I41">
            <v>0</v>
          </cell>
          <cell r="J41">
            <v>107</v>
          </cell>
          <cell r="K41">
            <v>64</v>
          </cell>
          <cell r="L41">
            <v>5</v>
          </cell>
          <cell r="M41">
            <v>1</v>
          </cell>
          <cell r="P41">
            <v>0</v>
          </cell>
          <cell r="Q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G42">
            <v>0</v>
          </cell>
          <cell r="H42"/>
          <cell r="I42">
            <v>0</v>
          </cell>
          <cell r="J42">
            <v>96</v>
          </cell>
          <cell r="K42">
            <v>68</v>
          </cell>
          <cell r="L42">
            <v>2</v>
          </cell>
          <cell r="M42">
            <v>2</v>
          </cell>
          <cell r="P42">
            <v>0</v>
          </cell>
          <cell r="Q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G43">
            <v>0</v>
          </cell>
          <cell r="H43"/>
          <cell r="I43">
            <v>0</v>
          </cell>
          <cell r="J43">
            <v>111</v>
          </cell>
          <cell r="K43">
            <v>72</v>
          </cell>
          <cell r="L43">
            <v>0</v>
          </cell>
          <cell r="M43">
            <v>0</v>
          </cell>
          <cell r="P43">
            <v>2</v>
          </cell>
          <cell r="Q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</v>
          </cell>
          <cell r="AA43">
            <v>1</v>
          </cell>
          <cell r="AB43">
            <v>0</v>
          </cell>
          <cell r="AC43">
            <v>0</v>
          </cell>
          <cell r="AD43">
            <v>3</v>
          </cell>
          <cell r="AE43">
            <v>3</v>
          </cell>
          <cell r="AF43">
            <v>0</v>
          </cell>
          <cell r="AG43">
            <v>0</v>
          </cell>
        </row>
        <row r="44">
          <cell r="G44">
            <v>0</v>
          </cell>
          <cell r="H44"/>
          <cell r="I44">
            <v>0</v>
          </cell>
          <cell r="J44">
            <v>97</v>
          </cell>
          <cell r="K44">
            <v>66</v>
          </cell>
          <cell r="L44">
            <v>2</v>
          </cell>
          <cell r="M44">
            <v>0</v>
          </cell>
          <cell r="P44">
            <v>1</v>
          </cell>
          <cell r="Q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G45">
            <v>0</v>
          </cell>
          <cell r="H45"/>
          <cell r="I45">
            <v>0</v>
          </cell>
          <cell r="J45">
            <v>89</v>
          </cell>
          <cell r="K45">
            <v>63</v>
          </cell>
          <cell r="L45">
            <v>3</v>
          </cell>
          <cell r="M45">
            <v>1</v>
          </cell>
          <cell r="P45">
            <v>1</v>
          </cell>
          <cell r="Q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</v>
          </cell>
          <cell r="AA45">
            <v>1</v>
          </cell>
          <cell r="AB45">
            <v>1</v>
          </cell>
          <cell r="AC45">
            <v>1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G46">
            <v>0</v>
          </cell>
          <cell r="H46"/>
          <cell r="I46">
            <v>0</v>
          </cell>
          <cell r="J46">
            <v>209</v>
          </cell>
          <cell r="K46">
            <v>131</v>
          </cell>
          <cell r="L46">
            <v>10</v>
          </cell>
          <cell r="M46">
            <v>0</v>
          </cell>
          <cell r="P46">
            <v>12</v>
          </cell>
          <cell r="Q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</v>
          </cell>
          <cell r="AA46">
            <v>1</v>
          </cell>
          <cell r="AB46">
            <v>0</v>
          </cell>
          <cell r="AC46">
            <v>0</v>
          </cell>
          <cell r="AD46">
            <v>5</v>
          </cell>
          <cell r="AE46">
            <v>4</v>
          </cell>
          <cell r="AF46">
            <v>0</v>
          </cell>
          <cell r="AG46">
            <v>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18">
          <cell r="G18">
            <v>0</v>
          </cell>
          <cell r="H18"/>
          <cell r="I18">
            <v>0</v>
          </cell>
          <cell r="J18">
            <v>3</v>
          </cell>
          <cell r="K18">
            <v>2</v>
          </cell>
          <cell r="L18">
            <v>0</v>
          </cell>
          <cell r="M18">
            <v>0</v>
          </cell>
          <cell r="P18">
            <v>0</v>
          </cell>
          <cell r="Q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G19">
            <v>0</v>
          </cell>
          <cell r="H19"/>
          <cell r="I19">
            <v>0</v>
          </cell>
          <cell r="J19">
            <v>414</v>
          </cell>
          <cell r="K19">
            <v>144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</v>
          </cell>
          <cell r="AG19">
            <v>1</v>
          </cell>
        </row>
        <row r="20">
          <cell r="G20">
            <v>0</v>
          </cell>
          <cell r="H20"/>
          <cell r="I20">
            <v>0</v>
          </cell>
          <cell r="J20">
            <v>3057</v>
          </cell>
          <cell r="K20">
            <v>830</v>
          </cell>
          <cell r="L20">
            <v>0</v>
          </cell>
          <cell r="M20">
            <v>0</v>
          </cell>
          <cell r="P20">
            <v>16</v>
          </cell>
          <cell r="Q20">
            <v>8</v>
          </cell>
          <cell r="V20">
            <v>1</v>
          </cell>
          <cell r="W20">
            <v>0</v>
          </cell>
          <cell r="X20">
            <v>5</v>
          </cell>
          <cell r="Y20">
            <v>2</v>
          </cell>
          <cell r="Z20">
            <v>5</v>
          </cell>
          <cell r="AA20">
            <v>1</v>
          </cell>
          <cell r="AB20">
            <v>0</v>
          </cell>
          <cell r="AC20">
            <v>0</v>
          </cell>
          <cell r="AD20">
            <v>5</v>
          </cell>
          <cell r="AE20">
            <v>2</v>
          </cell>
          <cell r="AF20">
            <v>0</v>
          </cell>
          <cell r="AG20">
            <v>0</v>
          </cell>
        </row>
        <row r="21">
          <cell r="G21">
            <v>0</v>
          </cell>
          <cell r="H21"/>
          <cell r="I21">
            <v>0</v>
          </cell>
          <cell r="J21">
            <v>682</v>
          </cell>
          <cell r="K21">
            <v>209</v>
          </cell>
          <cell r="L21">
            <v>1</v>
          </cell>
          <cell r="M21">
            <v>0</v>
          </cell>
          <cell r="P21">
            <v>2</v>
          </cell>
          <cell r="Q21">
            <v>2</v>
          </cell>
          <cell r="V21">
            <v>4</v>
          </cell>
          <cell r="W21">
            <v>1</v>
          </cell>
          <cell r="X21">
            <v>3</v>
          </cell>
          <cell r="Y21">
            <v>0</v>
          </cell>
          <cell r="Z21">
            <v>5</v>
          </cell>
          <cell r="AA21">
            <v>0</v>
          </cell>
          <cell r="AB21">
            <v>2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G22">
            <v>23</v>
          </cell>
          <cell r="H22"/>
          <cell r="I22">
            <v>6</v>
          </cell>
          <cell r="J22">
            <v>170</v>
          </cell>
          <cell r="K22">
            <v>59</v>
          </cell>
          <cell r="L22">
            <v>5</v>
          </cell>
          <cell r="M22">
            <v>0</v>
          </cell>
          <cell r="P22">
            <v>3</v>
          </cell>
          <cell r="Q22">
            <v>1</v>
          </cell>
          <cell r="V22">
            <v>2</v>
          </cell>
          <cell r="W22">
            <v>0</v>
          </cell>
          <cell r="X22">
            <v>3</v>
          </cell>
          <cell r="Y22">
            <v>1</v>
          </cell>
          <cell r="Z22">
            <v>4</v>
          </cell>
          <cell r="AA22">
            <v>2</v>
          </cell>
          <cell r="AB22">
            <v>2</v>
          </cell>
          <cell r="AC22">
            <v>2</v>
          </cell>
          <cell r="AD22">
            <v>3</v>
          </cell>
          <cell r="AE22">
            <v>2</v>
          </cell>
          <cell r="AF22">
            <v>1</v>
          </cell>
          <cell r="AG22">
            <v>0</v>
          </cell>
        </row>
        <row r="23">
          <cell r="G23">
            <v>256</v>
          </cell>
          <cell r="H23"/>
          <cell r="I23">
            <v>79</v>
          </cell>
          <cell r="J23">
            <v>361</v>
          </cell>
          <cell r="K23">
            <v>134</v>
          </cell>
          <cell r="L23">
            <v>22</v>
          </cell>
          <cell r="M23">
            <v>1</v>
          </cell>
          <cell r="P23">
            <v>3</v>
          </cell>
          <cell r="Q23">
            <v>3</v>
          </cell>
          <cell r="V23">
            <v>3</v>
          </cell>
          <cell r="W23">
            <v>0</v>
          </cell>
          <cell r="X23">
            <v>1</v>
          </cell>
          <cell r="Y23">
            <v>1</v>
          </cell>
          <cell r="Z23">
            <v>2</v>
          </cell>
          <cell r="AA23">
            <v>0</v>
          </cell>
          <cell r="AB23">
            <v>0</v>
          </cell>
          <cell r="AC23">
            <v>0</v>
          </cell>
          <cell r="AD23">
            <v>1</v>
          </cell>
          <cell r="AE23">
            <v>0</v>
          </cell>
          <cell r="AF23">
            <v>0</v>
          </cell>
          <cell r="AG23">
            <v>0</v>
          </cell>
        </row>
        <row r="24">
          <cell r="G24">
            <v>137</v>
          </cell>
          <cell r="H24"/>
          <cell r="I24">
            <v>43</v>
          </cell>
          <cell r="J24">
            <v>232</v>
          </cell>
          <cell r="K24">
            <v>89</v>
          </cell>
          <cell r="L24">
            <v>8</v>
          </cell>
          <cell r="M24">
            <v>3</v>
          </cell>
          <cell r="P24">
            <v>2</v>
          </cell>
          <cell r="Q24">
            <v>0</v>
          </cell>
          <cell r="V24">
            <v>2</v>
          </cell>
          <cell r="W24">
            <v>1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4</v>
          </cell>
          <cell r="AC24">
            <v>3</v>
          </cell>
          <cell r="AD24">
            <v>0</v>
          </cell>
          <cell r="AE24">
            <v>0</v>
          </cell>
          <cell r="AF24">
            <v>1</v>
          </cell>
          <cell r="AG24">
            <v>0</v>
          </cell>
        </row>
        <row r="25">
          <cell r="G25">
            <v>64</v>
          </cell>
          <cell r="H25"/>
          <cell r="I25">
            <v>23</v>
          </cell>
          <cell r="J25">
            <v>172</v>
          </cell>
          <cell r="K25">
            <v>66</v>
          </cell>
          <cell r="L25">
            <v>2</v>
          </cell>
          <cell r="M25">
            <v>0</v>
          </cell>
          <cell r="P25">
            <v>1</v>
          </cell>
          <cell r="Q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</v>
          </cell>
          <cell r="AC25">
            <v>0</v>
          </cell>
          <cell r="AD25">
            <v>1</v>
          </cell>
          <cell r="AE25">
            <v>0</v>
          </cell>
          <cell r="AF25">
            <v>0</v>
          </cell>
          <cell r="AG25">
            <v>0</v>
          </cell>
        </row>
        <row r="26">
          <cell r="G26">
            <v>42</v>
          </cell>
          <cell r="H26"/>
          <cell r="I26">
            <v>23</v>
          </cell>
          <cell r="J26">
            <v>145</v>
          </cell>
          <cell r="K26">
            <v>55</v>
          </cell>
          <cell r="L26">
            <v>4</v>
          </cell>
          <cell r="M26">
            <v>2</v>
          </cell>
          <cell r="P26">
            <v>1</v>
          </cell>
          <cell r="Q26">
            <v>0</v>
          </cell>
          <cell r="V26">
            <v>2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</v>
          </cell>
          <cell r="AG26">
            <v>0</v>
          </cell>
        </row>
        <row r="27">
          <cell r="G27">
            <v>24</v>
          </cell>
          <cell r="H27"/>
          <cell r="I27">
            <v>9</v>
          </cell>
          <cell r="J27">
            <v>124</v>
          </cell>
          <cell r="K27">
            <v>46</v>
          </cell>
          <cell r="L27">
            <v>1</v>
          </cell>
          <cell r="M27">
            <v>0</v>
          </cell>
          <cell r="P27">
            <v>0</v>
          </cell>
          <cell r="Q27">
            <v>0</v>
          </cell>
          <cell r="V27">
            <v>0</v>
          </cell>
          <cell r="W27">
            <v>0</v>
          </cell>
          <cell r="X27">
            <v>1</v>
          </cell>
          <cell r="Y27">
            <v>1</v>
          </cell>
          <cell r="Z27">
            <v>1</v>
          </cell>
          <cell r="AA27">
            <v>0</v>
          </cell>
          <cell r="AB27">
            <v>1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G28">
            <v>26</v>
          </cell>
          <cell r="H28"/>
          <cell r="I28">
            <v>13</v>
          </cell>
          <cell r="J28">
            <v>126</v>
          </cell>
          <cell r="K28">
            <v>61</v>
          </cell>
          <cell r="L28">
            <v>0</v>
          </cell>
          <cell r="M28">
            <v>0</v>
          </cell>
          <cell r="P28">
            <v>0</v>
          </cell>
          <cell r="Q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G29">
            <v>21</v>
          </cell>
          <cell r="H29"/>
          <cell r="I29">
            <v>8</v>
          </cell>
          <cell r="J29">
            <v>126</v>
          </cell>
          <cell r="K29">
            <v>59</v>
          </cell>
          <cell r="L29">
            <v>1</v>
          </cell>
          <cell r="M29">
            <v>0</v>
          </cell>
          <cell r="P29">
            <v>0</v>
          </cell>
          <cell r="Q29">
            <v>0</v>
          </cell>
          <cell r="V29">
            <v>1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G30">
            <v>11</v>
          </cell>
          <cell r="H30"/>
          <cell r="I30">
            <v>4</v>
          </cell>
          <cell r="J30">
            <v>106</v>
          </cell>
          <cell r="K30">
            <v>58</v>
          </cell>
          <cell r="L30">
            <v>3</v>
          </cell>
          <cell r="M30">
            <v>1</v>
          </cell>
          <cell r="P30">
            <v>1</v>
          </cell>
          <cell r="Q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</v>
          </cell>
          <cell r="AG30">
            <v>0</v>
          </cell>
        </row>
        <row r="31">
          <cell r="G31">
            <v>16</v>
          </cell>
          <cell r="H31"/>
          <cell r="I31">
            <v>9</v>
          </cell>
          <cell r="J31">
            <v>129</v>
          </cell>
          <cell r="K31">
            <v>66</v>
          </cell>
          <cell r="L31">
            <v>3</v>
          </cell>
          <cell r="M31">
            <v>2</v>
          </cell>
          <cell r="P31">
            <v>1</v>
          </cell>
          <cell r="Q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G32">
            <v>10</v>
          </cell>
          <cell r="H32"/>
          <cell r="I32">
            <v>8</v>
          </cell>
          <cell r="J32">
            <v>110</v>
          </cell>
          <cell r="K32">
            <v>69</v>
          </cell>
          <cell r="L32">
            <v>1</v>
          </cell>
          <cell r="M32">
            <v>0</v>
          </cell>
          <cell r="P32">
            <v>1</v>
          </cell>
          <cell r="Q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1</v>
          </cell>
        </row>
        <row r="33">
          <cell r="G33">
            <v>20</v>
          </cell>
          <cell r="H33"/>
          <cell r="I33">
            <v>8</v>
          </cell>
          <cell r="J33">
            <v>122</v>
          </cell>
          <cell r="K33">
            <v>80</v>
          </cell>
          <cell r="L33">
            <v>3</v>
          </cell>
          <cell r="M33">
            <v>2</v>
          </cell>
          <cell r="P33">
            <v>1</v>
          </cell>
          <cell r="Q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G34">
            <v>25</v>
          </cell>
          <cell r="H34"/>
          <cell r="I34">
            <v>14</v>
          </cell>
          <cell r="J34">
            <v>134</v>
          </cell>
          <cell r="K34">
            <v>71</v>
          </cell>
          <cell r="L34">
            <v>3</v>
          </cell>
          <cell r="M34">
            <v>1</v>
          </cell>
          <cell r="P34">
            <v>0</v>
          </cell>
          <cell r="Q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G35">
            <v>21</v>
          </cell>
          <cell r="H35"/>
          <cell r="I35">
            <v>9</v>
          </cell>
          <cell r="J35">
            <v>158</v>
          </cell>
          <cell r="K35">
            <v>87</v>
          </cell>
          <cell r="L35">
            <v>5</v>
          </cell>
          <cell r="M35">
            <v>3</v>
          </cell>
          <cell r="P35">
            <v>0</v>
          </cell>
          <cell r="Q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2</v>
          </cell>
          <cell r="AF35">
            <v>1</v>
          </cell>
          <cell r="AG35">
            <v>0</v>
          </cell>
        </row>
        <row r="36">
          <cell r="G36">
            <v>19</v>
          </cell>
          <cell r="H36"/>
          <cell r="I36">
            <v>13</v>
          </cell>
          <cell r="J36">
            <v>161</v>
          </cell>
          <cell r="K36">
            <v>84</v>
          </cell>
          <cell r="L36">
            <v>4</v>
          </cell>
          <cell r="M36">
            <v>4</v>
          </cell>
          <cell r="P36">
            <v>0</v>
          </cell>
          <cell r="Q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G37">
            <v>23</v>
          </cell>
          <cell r="H37"/>
          <cell r="I37">
            <v>13</v>
          </cell>
          <cell r="J37">
            <v>133</v>
          </cell>
          <cell r="K37">
            <v>83</v>
          </cell>
          <cell r="L37">
            <v>1</v>
          </cell>
          <cell r="M37">
            <v>1</v>
          </cell>
          <cell r="P37">
            <v>1</v>
          </cell>
          <cell r="Q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G38">
            <v>14</v>
          </cell>
          <cell r="H38"/>
          <cell r="I38">
            <v>7</v>
          </cell>
          <cell r="J38">
            <v>166</v>
          </cell>
          <cell r="K38">
            <v>105</v>
          </cell>
          <cell r="L38">
            <v>2</v>
          </cell>
          <cell r="M38">
            <v>2</v>
          </cell>
          <cell r="P38">
            <v>2</v>
          </cell>
          <cell r="Q38">
            <v>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</v>
          </cell>
          <cell r="AA38">
            <v>1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G39">
            <v>17</v>
          </cell>
          <cell r="H39"/>
          <cell r="I39">
            <v>9</v>
          </cell>
          <cell r="J39">
            <v>135</v>
          </cell>
          <cell r="K39">
            <v>75</v>
          </cell>
          <cell r="L39">
            <v>0</v>
          </cell>
          <cell r="M39">
            <v>0</v>
          </cell>
          <cell r="P39">
            <v>0</v>
          </cell>
          <cell r="Q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G40">
            <v>16</v>
          </cell>
          <cell r="H40"/>
          <cell r="I40">
            <v>10</v>
          </cell>
          <cell r="J40">
            <v>126</v>
          </cell>
          <cell r="K40">
            <v>80</v>
          </cell>
          <cell r="L40">
            <v>2</v>
          </cell>
          <cell r="M40">
            <v>2</v>
          </cell>
          <cell r="P40">
            <v>0</v>
          </cell>
          <cell r="Q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2</v>
          </cell>
          <cell r="AA40">
            <v>1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G41">
            <v>14</v>
          </cell>
          <cell r="H41"/>
          <cell r="I41">
            <v>13</v>
          </cell>
          <cell r="J41">
            <v>121</v>
          </cell>
          <cell r="K41">
            <v>78</v>
          </cell>
          <cell r="L41">
            <v>3</v>
          </cell>
          <cell r="M41">
            <v>2</v>
          </cell>
          <cell r="P41">
            <v>2</v>
          </cell>
          <cell r="Q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</row>
        <row r="42">
          <cell r="G42">
            <v>12</v>
          </cell>
          <cell r="H42"/>
          <cell r="I42">
            <v>6</v>
          </cell>
          <cell r="J42">
            <v>114</v>
          </cell>
          <cell r="K42">
            <v>70</v>
          </cell>
          <cell r="L42">
            <v>2</v>
          </cell>
          <cell r="M42">
            <v>2</v>
          </cell>
          <cell r="P42">
            <v>1</v>
          </cell>
          <cell r="Q42">
            <v>1</v>
          </cell>
          <cell r="V42">
            <v>1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G43">
            <v>13</v>
          </cell>
          <cell r="H43"/>
          <cell r="I43">
            <v>7</v>
          </cell>
          <cell r="J43">
            <v>87</v>
          </cell>
          <cell r="K43">
            <v>56</v>
          </cell>
          <cell r="L43">
            <v>1</v>
          </cell>
          <cell r="M43">
            <v>0</v>
          </cell>
          <cell r="P43">
            <v>1</v>
          </cell>
          <cell r="Q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G44">
            <v>10</v>
          </cell>
          <cell r="H44"/>
          <cell r="I44">
            <v>6</v>
          </cell>
          <cell r="J44">
            <v>81</v>
          </cell>
          <cell r="K44">
            <v>48</v>
          </cell>
          <cell r="L44">
            <v>2</v>
          </cell>
          <cell r="M44">
            <v>1</v>
          </cell>
          <cell r="P44">
            <v>0</v>
          </cell>
          <cell r="Q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G45">
            <v>8</v>
          </cell>
          <cell r="H45"/>
          <cell r="I45">
            <v>5</v>
          </cell>
          <cell r="J45">
            <v>91</v>
          </cell>
          <cell r="K45">
            <v>50</v>
          </cell>
          <cell r="L45">
            <v>1</v>
          </cell>
          <cell r="M45">
            <v>1</v>
          </cell>
          <cell r="P45">
            <v>1</v>
          </cell>
          <cell r="Q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G46">
            <v>17</v>
          </cell>
          <cell r="H46"/>
          <cell r="I46">
            <v>10</v>
          </cell>
          <cell r="J46">
            <v>351</v>
          </cell>
          <cell r="K46">
            <v>197</v>
          </cell>
          <cell r="L46">
            <v>4</v>
          </cell>
          <cell r="M46">
            <v>3</v>
          </cell>
          <cell r="P46">
            <v>1</v>
          </cell>
          <cell r="Q46">
            <v>0</v>
          </cell>
          <cell r="V46">
            <v>0</v>
          </cell>
          <cell r="W46">
            <v>0</v>
          </cell>
          <cell r="X46">
            <v>2</v>
          </cell>
          <cell r="Y46">
            <v>1</v>
          </cell>
          <cell r="Z46">
            <v>5</v>
          </cell>
          <cell r="AA46">
            <v>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18">
          <cell r="G18">
            <v>0</v>
          </cell>
          <cell r="H18"/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  <cell r="Q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G19">
            <v>1</v>
          </cell>
          <cell r="H19"/>
          <cell r="I19">
            <v>1</v>
          </cell>
          <cell r="J19">
            <v>52</v>
          </cell>
          <cell r="K19">
            <v>24</v>
          </cell>
          <cell r="L19">
            <v>0</v>
          </cell>
          <cell r="M19">
            <v>0</v>
          </cell>
          <cell r="P19">
            <v>1</v>
          </cell>
          <cell r="Q19">
            <v>1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G20">
            <v>2</v>
          </cell>
          <cell r="H20"/>
          <cell r="I20">
            <v>1</v>
          </cell>
          <cell r="J20">
            <v>898</v>
          </cell>
          <cell r="K20">
            <v>265</v>
          </cell>
          <cell r="L20">
            <v>0</v>
          </cell>
          <cell r="M20">
            <v>0</v>
          </cell>
          <cell r="P20">
            <v>4</v>
          </cell>
          <cell r="Q20">
            <v>3</v>
          </cell>
          <cell r="V20">
            <v>1</v>
          </cell>
          <cell r="W20">
            <v>0</v>
          </cell>
          <cell r="X20">
            <v>2</v>
          </cell>
          <cell r="Y20">
            <v>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2</v>
          </cell>
          <cell r="AE20">
            <v>1</v>
          </cell>
          <cell r="AF20">
            <v>0</v>
          </cell>
          <cell r="AG20">
            <v>0</v>
          </cell>
        </row>
        <row r="21">
          <cell r="G21">
            <v>2</v>
          </cell>
          <cell r="H21"/>
          <cell r="I21">
            <v>1</v>
          </cell>
          <cell r="J21">
            <v>250</v>
          </cell>
          <cell r="K21">
            <v>108</v>
          </cell>
          <cell r="L21">
            <v>0</v>
          </cell>
          <cell r="M21">
            <v>0</v>
          </cell>
          <cell r="P21">
            <v>3</v>
          </cell>
          <cell r="Q21">
            <v>2</v>
          </cell>
          <cell r="V21">
            <v>1</v>
          </cell>
          <cell r="W21">
            <v>0</v>
          </cell>
          <cell r="X21">
            <v>1</v>
          </cell>
          <cell r="Y21">
            <v>0</v>
          </cell>
          <cell r="Z21">
            <v>2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G22">
            <v>8</v>
          </cell>
          <cell r="H22"/>
          <cell r="I22">
            <v>4</v>
          </cell>
          <cell r="J22">
            <v>71</v>
          </cell>
          <cell r="K22">
            <v>30</v>
          </cell>
          <cell r="L22">
            <v>0</v>
          </cell>
          <cell r="M22">
            <v>0</v>
          </cell>
          <cell r="P22">
            <v>1</v>
          </cell>
          <cell r="Q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G23">
            <v>92</v>
          </cell>
          <cell r="H23"/>
          <cell r="I23">
            <v>28</v>
          </cell>
          <cell r="J23">
            <v>88</v>
          </cell>
          <cell r="K23">
            <v>39</v>
          </cell>
          <cell r="L23">
            <v>0</v>
          </cell>
          <cell r="M23">
            <v>0</v>
          </cell>
          <cell r="P23">
            <v>1</v>
          </cell>
          <cell r="Q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G24">
            <v>69</v>
          </cell>
          <cell r="H24"/>
          <cell r="I24">
            <v>19</v>
          </cell>
          <cell r="J24">
            <v>64</v>
          </cell>
          <cell r="K24">
            <v>29</v>
          </cell>
          <cell r="L24">
            <v>0</v>
          </cell>
          <cell r="M24">
            <v>0</v>
          </cell>
          <cell r="P24">
            <v>0</v>
          </cell>
          <cell r="Q24">
            <v>0</v>
          </cell>
          <cell r="V24">
            <v>0</v>
          </cell>
          <cell r="W24">
            <v>0</v>
          </cell>
          <cell r="X24">
            <v>1</v>
          </cell>
          <cell r="Y24">
            <v>1</v>
          </cell>
          <cell r="Z24">
            <v>1</v>
          </cell>
          <cell r="AA24">
            <v>0</v>
          </cell>
          <cell r="AB24">
            <v>0</v>
          </cell>
          <cell r="AC24">
            <v>0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</row>
        <row r="25">
          <cell r="G25">
            <v>37</v>
          </cell>
          <cell r="H25"/>
          <cell r="I25">
            <v>9</v>
          </cell>
          <cell r="J25">
            <v>43</v>
          </cell>
          <cell r="K25">
            <v>25</v>
          </cell>
          <cell r="L25">
            <v>0</v>
          </cell>
          <cell r="M25">
            <v>0</v>
          </cell>
          <cell r="P25">
            <v>1</v>
          </cell>
          <cell r="Q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G26">
            <v>25</v>
          </cell>
          <cell r="H26"/>
          <cell r="I26">
            <v>10</v>
          </cell>
          <cell r="J26">
            <v>51</v>
          </cell>
          <cell r="K26">
            <v>20</v>
          </cell>
          <cell r="L26">
            <v>0</v>
          </cell>
          <cell r="M26">
            <v>0</v>
          </cell>
          <cell r="P26">
            <v>0</v>
          </cell>
          <cell r="Q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G27">
            <v>28</v>
          </cell>
          <cell r="H27"/>
          <cell r="I27">
            <v>5</v>
          </cell>
          <cell r="J27">
            <v>57</v>
          </cell>
          <cell r="K27">
            <v>30</v>
          </cell>
          <cell r="L27">
            <v>0</v>
          </cell>
          <cell r="M27">
            <v>0</v>
          </cell>
          <cell r="P27">
            <v>1</v>
          </cell>
          <cell r="Q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G28">
            <v>24</v>
          </cell>
          <cell r="H28"/>
          <cell r="I28">
            <v>7</v>
          </cell>
          <cell r="J28">
            <v>45</v>
          </cell>
          <cell r="K28">
            <v>23</v>
          </cell>
          <cell r="L28">
            <v>0</v>
          </cell>
          <cell r="M28">
            <v>0</v>
          </cell>
          <cell r="P28">
            <v>0</v>
          </cell>
          <cell r="Q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G29">
            <v>19</v>
          </cell>
          <cell r="H29"/>
          <cell r="I29">
            <v>7</v>
          </cell>
          <cell r="J29">
            <v>51</v>
          </cell>
          <cell r="K29">
            <v>27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G30">
            <v>18</v>
          </cell>
          <cell r="H30"/>
          <cell r="I30">
            <v>7</v>
          </cell>
          <cell r="J30">
            <v>58</v>
          </cell>
          <cell r="K30">
            <v>21</v>
          </cell>
          <cell r="L30">
            <v>0</v>
          </cell>
          <cell r="M30">
            <v>0</v>
          </cell>
          <cell r="P30">
            <v>2</v>
          </cell>
          <cell r="Q30">
            <v>2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G31">
            <v>18</v>
          </cell>
          <cell r="H31"/>
          <cell r="I31">
            <v>5</v>
          </cell>
          <cell r="J31">
            <v>66</v>
          </cell>
          <cell r="K31">
            <v>25</v>
          </cell>
          <cell r="L31">
            <v>0</v>
          </cell>
          <cell r="M31">
            <v>0</v>
          </cell>
          <cell r="P31">
            <v>1</v>
          </cell>
          <cell r="Q31">
            <v>1</v>
          </cell>
          <cell r="V31">
            <v>0</v>
          </cell>
          <cell r="W31">
            <v>0</v>
          </cell>
          <cell r="X31">
            <v>2</v>
          </cell>
          <cell r="Y31">
            <v>2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G32">
            <v>17</v>
          </cell>
          <cell r="H32"/>
          <cell r="I32">
            <v>10</v>
          </cell>
          <cell r="J32">
            <v>58</v>
          </cell>
          <cell r="K32">
            <v>28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V32">
            <v>0</v>
          </cell>
          <cell r="W32">
            <v>0</v>
          </cell>
          <cell r="X32">
            <v>1</v>
          </cell>
          <cell r="Y32">
            <v>1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G33">
            <v>15</v>
          </cell>
          <cell r="H33"/>
          <cell r="I33">
            <v>6</v>
          </cell>
          <cell r="J33">
            <v>66</v>
          </cell>
          <cell r="K33">
            <v>36</v>
          </cell>
          <cell r="L33">
            <v>0</v>
          </cell>
          <cell r="M33">
            <v>0</v>
          </cell>
          <cell r="P33">
            <v>1</v>
          </cell>
          <cell r="Q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G34">
            <v>17</v>
          </cell>
          <cell r="H34"/>
          <cell r="I34">
            <v>5</v>
          </cell>
          <cell r="J34">
            <v>70</v>
          </cell>
          <cell r="K34">
            <v>55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V34">
            <v>0</v>
          </cell>
          <cell r="W34">
            <v>0</v>
          </cell>
          <cell r="X34">
            <v>1</v>
          </cell>
          <cell r="Y34">
            <v>1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</row>
        <row r="35">
          <cell r="G35">
            <v>17</v>
          </cell>
          <cell r="H35"/>
          <cell r="I35">
            <v>13</v>
          </cell>
          <cell r="J35">
            <v>67</v>
          </cell>
          <cell r="K35">
            <v>40</v>
          </cell>
          <cell r="L35">
            <v>0</v>
          </cell>
          <cell r="M35">
            <v>0</v>
          </cell>
          <cell r="P35">
            <v>1</v>
          </cell>
          <cell r="Q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G36">
            <v>18</v>
          </cell>
          <cell r="H36"/>
          <cell r="I36">
            <v>8</v>
          </cell>
          <cell r="J36">
            <v>74</v>
          </cell>
          <cell r="K36">
            <v>47</v>
          </cell>
          <cell r="L36">
            <v>0</v>
          </cell>
          <cell r="M36">
            <v>0</v>
          </cell>
          <cell r="P36">
            <v>2</v>
          </cell>
          <cell r="Q36">
            <v>1</v>
          </cell>
          <cell r="V36">
            <v>0</v>
          </cell>
          <cell r="W36">
            <v>0</v>
          </cell>
          <cell r="X36">
            <v>1</v>
          </cell>
          <cell r="Y36">
            <v>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G37">
            <v>19</v>
          </cell>
          <cell r="H37"/>
          <cell r="I37">
            <v>9</v>
          </cell>
          <cell r="J37">
            <v>54</v>
          </cell>
          <cell r="K37">
            <v>25</v>
          </cell>
          <cell r="L37">
            <v>0</v>
          </cell>
          <cell r="M37">
            <v>0</v>
          </cell>
          <cell r="P37">
            <v>0</v>
          </cell>
          <cell r="Q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G38">
            <v>13</v>
          </cell>
          <cell r="H38"/>
          <cell r="I38">
            <v>8</v>
          </cell>
          <cell r="J38">
            <v>48</v>
          </cell>
          <cell r="K38">
            <v>32</v>
          </cell>
          <cell r="L38">
            <v>0</v>
          </cell>
          <cell r="M38">
            <v>0</v>
          </cell>
          <cell r="P38">
            <v>0</v>
          </cell>
          <cell r="Q38">
            <v>0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G39">
            <v>21</v>
          </cell>
          <cell r="H39"/>
          <cell r="I39">
            <v>11</v>
          </cell>
          <cell r="J39">
            <v>57</v>
          </cell>
          <cell r="K39">
            <v>31</v>
          </cell>
          <cell r="L39">
            <v>0</v>
          </cell>
          <cell r="M39">
            <v>0</v>
          </cell>
          <cell r="P39">
            <v>0</v>
          </cell>
          <cell r="Q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G40">
            <v>19</v>
          </cell>
          <cell r="H40"/>
          <cell r="I40">
            <v>12</v>
          </cell>
          <cell r="J40">
            <v>54</v>
          </cell>
          <cell r="K40">
            <v>27</v>
          </cell>
          <cell r="L40">
            <v>0</v>
          </cell>
          <cell r="M40">
            <v>0</v>
          </cell>
          <cell r="P40">
            <v>0</v>
          </cell>
          <cell r="Q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G41">
            <v>8</v>
          </cell>
          <cell r="H41"/>
          <cell r="I41">
            <v>3</v>
          </cell>
          <cell r="J41">
            <v>44</v>
          </cell>
          <cell r="K41">
            <v>23</v>
          </cell>
          <cell r="L41">
            <v>0</v>
          </cell>
          <cell r="M41">
            <v>0</v>
          </cell>
          <cell r="P41">
            <v>0</v>
          </cell>
          <cell r="Q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G42">
            <v>12</v>
          </cell>
          <cell r="H42"/>
          <cell r="I42">
            <v>8</v>
          </cell>
          <cell r="J42">
            <v>30</v>
          </cell>
          <cell r="K42">
            <v>23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G43">
            <v>12</v>
          </cell>
          <cell r="H43"/>
          <cell r="I43">
            <v>7</v>
          </cell>
          <cell r="J43">
            <v>37</v>
          </cell>
          <cell r="K43">
            <v>24</v>
          </cell>
          <cell r="L43">
            <v>0</v>
          </cell>
          <cell r="M43">
            <v>0</v>
          </cell>
          <cell r="P43">
            <v>0</v>
          </cell>
          <cell r="Q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G44">
            <v>10</v>
          </cell>
          <cell r="H44"/>
          <cell r="I44">
            <v>7</v>
          </cell>
          <cell r="J44">
            <v>31</v>
          </cell>
          <cell r="K44">
            <v>21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G45">
            <v>13</v>
          </cell>
          <cell r="H45"/>
          <cell r="I45">
            <v>8</v>
          </cell>
          <cell r="J45">
            <v>29</v>
          </cell>
          <cell r="K45">
            <v>20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G46">
            <v>24</v>
          </cell>
          <cell r="H46"/>
          <cell r="I46">
            <v>16</v>
          </cell>
          <cell r="J46">
            <v>102</v>
          </cell>
          <cell r="K46">
            <v>46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</sheetData>
      <sheetData sheetId="76"/>
      <sheetData sheetId="77"/>
      <sheetData sheetId="78"/>
      <sheetData sheetId="79"/>
      <sheetData sheetId="80"/>
      <sheetData sheetId="81">
        <row r="18">
          <cell r="G18">
            <v>0</v>
          </cell>
          <cell r="H18"/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  <cell r="Q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G19">
            <v>0</v>
          </cell>
          <cell r="H19"/>
          <cell r="I19">
            <v>0</v>
          </cell>
          <cell r="J19">
            <v>9</v>
          </cell>
          <cell r="K19">
            <v>0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G20">
            <v>0</v>
          </cell>
          <cell r="H20"/>
          <cell r="I20">
            <v>0</v>
          </cell>
          <cell r="J20">
            <v>170</v>
          </cell>
          <cell r="K20">
            <v>0</v>
          </cell>
          <cell r="L20">
            <v>0</v>
          </cell>
          <cell r="M20">
            <v>0</v>
          </cell>
          <cell r="P20">
            <v>0</v>
          </cell>
          <cell r="Q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G21">
            <v>1</v>
          </cell>
          <cell r="H21"/>
          <cell r="I21">
            <v>1</v>
          </cell>
          <cell r="J21">
            <v>42</v>
          </cell>
          <cell r="K21">
            <v>0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G22">
            <v>33</v>
          </cell>
          <cell r="H22"/>
          <cell r="I22">
            <v>8</v>
          </cell>
          <cell r="J22">
            <v>8</v>
          </cell>
          <cell r="K22">
            <v>2</v>
          </cell>
          <cell r="L22">
            <v>0</v>
          </cell>
          <cell r="M22">
            <v>0</v>
          </cell>
          <cell r="P22">
            <v>0</v>
          </cell>
          <cell r="Q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G23">
            <v>121</v>
          </cell>
          <cell r="H23"/>
          <cell r="I23">
            <v>25</v>
          </cell>
          <cell r="J23">
            <v>196</v>
          </cell>
          <cell r="K23">
            <v>58</v>
          </cell>
          <cell r="L23">
            <v>1</v>
          </cell>
          <cell r="M23">
            <v>0</v>
          </cell>
          <cell r="P23">
            <v>0</v>
          </cell>
          <cell r="Q23">
            <v>0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</row>
        <row r="24">
          <cell r="G24">
            <v>36</v>
          </cell>
          <cell r="H24"/>
          <cell r="I24">
            <v>12</v>
          </cell>
          <cell r="J24">
            <v>89</v>
          </cell>
          <cell r="K24">
            <v>38</v>
          </cell>
          <cell r="L24">
            <v>2</v>
          </cell>
          <cell r="M24">
            <v>0</v>
          </cell>
          <cell r="P24">
            <v>0</v>
          </cell>
          <cell r="Q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G25">
            <v>8</v>
          </cell>
          <cell r="H25"/>
          <cell r="I25">
            <v>3</v>
          </cell>
          <cell r="J25">
            <v>53</v>
          </cell>
          <cell r="K25">
            <v>17</v>
          </cell>
          <cell r="L25">
            <v>3</v>
          </cell>
          <cell r="M25">
            <v>0</v>
          </cell>
          <cell r="P25">
            <v>0</v>
          </cell>
          <cell r="Q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G26">
            <v>3</v>
          </cell>
          <cell r="H26"/>
          <cell r="I26">
            <v>1</v>
          </cell>
          <cell r="J26">
            <v>45</v>
          </cell>
          <cell r="K26">
            <v>15</v>
          </cell>
          <cell r="L26">
            <v>5</v>
          </cell>
          <cell r="M26">
            <v>0</v>
          </cell>
          <cell r="P26">
            <v>0</v>
          </cell>
          <cell r="Q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G27">
            <v>2</v>
          </cell>
          <cell r="H27"/>
          <cell r="I27">
            <v>1</v>
          </cell>
          <cell r="J27">
            <v>28</v>
          </cell>
          <cell r="K27">
            <v>11</v>
          </cell>
          <cell r="L27">
            <v>4</v>
          </cell>
          <cell r="M27">
            <v>0</v>
          </cell>
          <cell r="P27">
            <v>0</v>
          </cell>
          <cell r="Q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G28">
            <v>3</v>
          </cell>
          <cell r="H28"/>
          <cell r="I28">
            <v>2</v>
          </cell>
          <cell r="J28">
            <v>26</v>
          </cell>
          <cell r="K28">
            <v>14</v>
          </cell>
          <cell r="L28">
            <v>10</v>
          </cell>
          <cell r="M28">
            <v>0</v>
          </cell>
          <cell r="P28">
            <v>0</v>
          </cell>
          <cell r="Q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G29">
            <v>2</v>
          </cell>
          <cell r="H29"/>
          <cell r="I29">
            <v>0</v>
          </cell>
          <cell r="J29">
            <v>36</v>
          </cell>
          <cell r="K29">
            <v>11</v>
          </cell>
          <cell r="L29">
            <v>11</v>
          </cell>
          <cell r="M29">
            <v>0</v>
          </cell>
          <cell r="P29">
            <v>0</v>
          </cell>
          <cell r="Q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G30">
            <v>2</v>
          </cell>
          <cell r="H30"/>
          <cell r="I30">
            <v>0</v>
          </cell>
          <cell r="J30">
            <v>34</v>
          </cell>
          <cell r="K30">
            <v>16</v>
          </cell>
          <cell r="L30">
            <v>15</v>
          </cell>
          <cell r="M30">
            <v>0</v>
          </cell>
          <cell r="P30">
            <v>0</v>
          </cell>
          <cell r="Q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G31">
            <v>6</v>
          </cell>
          <cell r="H31"/>
          <cell r="I31">
            <v>2</v>
          </cell>
          <cell r="J31">
            <v>33</v>
          </cell>
          <cell r="K31">
            <v>16</v>
          </cell>
          <cell r="L31">
            <v>11</v>
          </cell>
          <cell r="M31">
            <v>0</v>
          </cell>
          <cell r="P31">
            <v>0</v>
          </cell>
          <cell r="Q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G32">
            <v>4</v>
          </cell>
          <cell r="H32"/>
          <cell r="I32">
            <v>2</v>
          </cell>
          <cell r="J32">
            <v>28</v>
          </cell>
          <cell r="K32">
            <v>10</v>
          </cell>
          <cell r="L32">
            <v>10</v>
          </cell>
          <cell r="M32">
            <v>0</v>
          </cell>
          <cell r="P32">
            <v>0</v>
          </cell>
          <cell r="Q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G33">
            <v>5</v>
          </cell>
          <cell r="H33"/>
          <cell r="I33">
            <v>1</v>
          </cell>
          <cell r="J33">
            <v>22</v>
          </cell>
          <cell r="K33">
            <v>7</v>
          </cell>
          <cell r="L33">
            <v>8</v>
          </cell>
          <cell r="M33">
            <v>0</v>
          </cell>
          <cell r="P33">
            <v>0</v>
          </cell>
          <cell r="Q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G34">
            <v>7</v>
          </cell>
          <cell r="H34"/>
          <cell r="I34">
            <v>2</v>
          </cell>
          <cell r="J34">
            <v>23</v>
          </cell>
          <cell r="K34">
            <v>13</v>
          </cell>
          <cell r="L34">
            <v>7</v>
          </cell>
          <cell r="M34">
            <v>0</v>
          </cell>
          <cell r="P34">
            <v>0</v>
          </cell>
          <cell r="Q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G35">
            <v>17</v>
          </cell>
          <cell r="H35"/>
          <cell r="I35">
            <v>5</v>
          </cell>
          <cell r="J35">
            <v>31</v>
          </cell>
          <cell r="K35">
            <v>15</v>
          </cell>
          <cell r="L35">
            <v>11</v>
          </cell>
          <cell r="M35">
            <v>0</v>
          </cell>
          <cell r="P35">
            <v>0</v>
          </cell>
          <cell r="Q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G36">
            <v>14</v>
          </cell>
          <cell r="H36"/>
          <cell r="I36">
            <v>5</v>
          </cell>
          <cell r="J36">
            <v>30</v>
          </cell>
          <cell r="K36">
            <v>9</v>
          </cell>
          <cell r="L36">
            <v>11</v>
          </cell>
          <cell r="M36">
            <v>0</v>
          </cell>
          <cell r="P36">
            <v>0</v>
          </cell>
          <cell r="Q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G37">
            <v>8</v>
          </cell>
          <cell r="H37"/>
          <cell r="I37">
            <v>2</v>
          </cell>
          <cell r="J37">
            <v>32</v>
          </cell>
          <cell r="K37">
            <v>17</v>
          </cell>
          <cell r="L37">
            <v>10</v>
          </cell>
          <cell r="M37">
            <v>0</v>
          </cell>
          <cell r="P37">
            <v>0</v>
          </cell>
          <cell r="Q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G38">
            <v>13</v>
          </cell>
          <cell r="H38"/>
          <cell r="I38">
            <v>8</v>
          </cell>
          <cell r="J38">
            <v>30</v>
          </cell>
          <cell r="K38">
            <v>14</v>
          </cell>
          <cell r="L38">
            <v>13</v>
          </cell>
          <cell r="M38">
            <v>0</v>
          </cell>
          <cell r="P38">
            <v>0</v>
          </cell>
          <cell r="Q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G39">
            <v>10</v>
          </cell>
          <cell r="H39"/>
          <cell r="I39">
            <v>2</v>
          </cell>
          <cell r="J39">
            <v>22</v>
          </cell>
          <cell r="K39">
            <v>10</v>
          </cell>
          <cell r="L39">
            <v>12</v>
          </cell>
          <cell r="M39">
            <v>0</v>
          </cell>
          <cell r="P39">
            <v>0</v>
          </cell>
          <cell r="Q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G40">
            <v>11</v>
          </cell>
          <cell r="H40"/>
          <cell r="I40">
            <v>5</v>
          </cell>
          <cell r="J40">
            <v>17</v>
          </cell>
          <cell r="K40">
            <v>11</v>
          </cell>
          <cell r="L40">
            <v>8</v>
          </cell>
          <cell r="M40">
            <v>0</v>
          </cell>
          <cell r="P40">
            <v>0</v>
          </cell>
          <cell r="Q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</v>
          </cell>
          <cell r="AG40">
            <v>0</v>
          </cell>
        </row>
        <row r="41">
          <cell r="G41">
            <v>8</v>
          </cell>
          <cell r="H41"/>
          <cell r="I41">
            <v>4</v>
          </cell>
          <cell r="J41">
            <v>24</v>
          </cell>
          <cell r="K41">
            <v>16</v>
          </cell>
          <cell r="L41">
            <v>7</v>
          </cell>
          <cell r="M41">
            <v>0</v>
          </cell>
          <cell r="P41">
            <v>0</v>
          </cell>
          <cell r="Q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G42">
            <v>7</v>
          </cell>
          <cell r="H42"/>
          <cell r="I42">
            <v>3</v>
          </cell>
          <cell r="J42">
            <v>23</v>
          </cell>
          <cell r="K42">
            <v>12</v>
          </cell>
          <cell r="L42">
            <v>6</v>
          </cell>
          <cell r="M42">
            <v>0</v>
          </cell>
          <cell r="P42">
            <v>0</v>
          </cell>
          <cell r="Q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G43">
            <v>2</v>
          </cell>
          <cell r="H43"/>
          <cell r="I43">
            <v>1</v>
          </cell>
          <cell r="J43">
            <v>15</v>
          </cell>
          <cell r="K43">
            <v>9</v>
          </cell>
          <cell r="L43">
            <v>10</v>
          </cell>
          <cell r="M43">
            <v>0</v>
          </cell>
          <cell r="P43">
            <v>0</v>
          </cell>
          <cell r="Q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G44">
            <v>2</v>
          </cell>
          <cell r="H44"/>
          <cell r="I44">
            <v>0</v>
          </cell>
          <cell r="J44">
            <v>14</v>
          </cell>
          <cell r="K44">
            <v>10</v>
          </cell>
          <cell r="L44">
            <v>6</v>
          </cell>
          <cell r="M44">
            <v>0</v>
          </cell>
          <cell r="P44">
            <v>0</v>
          </cell>
          <cell r="Q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G45">
            <v>6</v>
          </cell>
          <cell r="H45"/>
          <cell r="I45">
            <v>2</v>
          </cell>
          <cell r="J45">
            <v>20</v>
          </cell>
          <cell r="K45">
            <v>14</v>
          </cell>
          <cell r="L45">
            <v>7</v>
          </cell>
          <cell r="M45">
            <v>0</v>
          </cell>
          <cell r="P45">
            <v>0</v>
          </cell>
          <cell r="Q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G46">
            <v>20</v>
          </cell>
          <cell r="H46"/>
          <cell r="I46">
            <v>8</v>
          </cell>
          <cell r="J46">
            <v>73</v>
          </cell>
          <cell r="K46">
            <v>36</v>
          </cell>
          <cell r="L46">
            <v>60</v>
          </cell>
          <cell r="M46">
            <v>0</v>
          </cell>
          <cell r="P46">
            <v>0</v>
          </cell>
          <cell r="Q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-ТМБ-12"/>
      <sheetName val="1.ARHANGAI"/>
      <sheetName val="2.BAYAN-ULGII"/>
      <sheetName val="3.BULGAN"/>
      <sheetName val="4.BULGAN HAA"/>
      <sheetName val="5.GOVI-ALTAI"/>
      <sheetName val="6.DORNOD"/>
      <sheetName val="7.DUNDGOVI"/>
      <sheetName val="8.TOSONTSENGEL"/>
      <sheetName val="9.ORHON"/>
      <sheetName val="10.ORHON HAA"/>
      <sheetName val="11.SUHBAATAR"/>
      <sheetName val="12.SELENGE"/>
      <sheetName val="13.SELENGE SHAAMAR"/>
      <sheetName val="14.SERGEEN ZASAH"/>
      <sheetName val="15.TUV ZAAMAR"/>
      <sheetName val="16.TUV-ERDENE"/>
      <sheetName val="17.HUVSGUL"/>
      <sheetName val="18.HENTII BOR-UNDUR"/>
      <sheetName val="TURIIN MSUT-18"/>
      <sheetName val="1.AR-BULGAN MSUT"/>
      <sheetName val="2.AR 3-N TAMIR"/>
      <sheetName val="3.AYALAL JUULCHLALIIN MSUT"/>
      <sheetName val="4.BARILGA BUTEETS"/>
      <sheetName val="5.BAYANHONGOR ULZIIT"/>
      <sheetName val="6.GERMAN-MONGOL MSUT "/>
      <sheetName val="7.GERELT IREEDUI"/>
      <sheetName val="8.DOUBLE FISH"/>
      <sheetName val="9.DONBOSKO"/>
      <sheetName val="10.DORNOGOVI-TUMUR ZAM"/>
      <sheetName val="11.TOP MSUT"/>
      <sheetName val="12.IKH ZASAG"/>
      <sheetName val="13.URLAG URLAN"/>
      <sheetName val="14.MINETECH"/>
      <sheetName val="15.MUXX-NII MSUT"/>
      <sheetName val="16.TST MSUT"/>
      <sheetName val="17.SAM YUK MSUT"/>
      <sheetName val="18.KHANGAI"/>
      <sheetName val="19.ECO MONGOL"/>
      <sheetName val="20.ENEREL MSUT"/>
      <sheetName val="21.ETUGEN"/>
      <sheetName val="22.SKILLS TECH"/>
      <sheetName val="23.TSOGTS SURGALT AKADEMI"/>
      <sheetName val="24.GEREGE"/>
      <sheetName val="25.HUDULMUR"/>
      <sheetName val="TURIIN BUS MSUT-25"/>
      <sheetName val="1.BARILGIIN PK"/>
      <sheetName val="2.BAYANHONGOR PK"/>
      <sheetName val="3.GOVISUMBER PK"/>
      <sheetName val="4.DARHAN-URGUU PK"/>
      <sheetName val="5.DARHAN PK"/>
      <sheetName val="6.DARHAN UUEHPK"/>
      <sheetName val="7.DORNOGOVI"/>
      <sheetName val="8.DORNOD PK"/>
      <sheetName val="9.Zavhan PK"/>
      <sheetName val="10.MSPK"/>
      <sheetName val="11.NALAIH"/>
      <sheetName val="12.UVURKHANGAI"/>
      <sheetName val="13.UMNUGOVI PK"/>
      <sheetName val="14.SELENGE ZUUNHARAA"/>
      <sheetName val="15.TUV"/>
      <sheetName val="16.TUV BAYANCHANDMANI"/>
      <sheetName val="17.ULAANGOM"/>
      <sheetName val="18.YU PK"/>
      <sheetName val="19.HENTII"/>
      <sheetName val="20.HOVD HUGJIL PK"/>
      <sheetName val="TURIIN KOLLEGE-20"/>
      <sheetName val="1.ANIMA PK"/>
      <sheetName val="2.BTK"/>
      <sheetName val="3.Darkhankhaan PTK"/>
      <sheetName val="4.OTOCH MANARAMBA PTK"/>
      <sheetName val="5.TTPK"/>
      <sheetName val="6.XTPK"/>
      <sheetName val="7.UNIVERSAL PK"/>
      <sheetName val="8.SHINE IRGENSHIL"/>
      <sheetName val="TURIIN BUS KOLLEGE-8"/>
      <sheetName val="1.HUIS-MSUT"/>
      <sheetName val="2.ШУТИС-ҮТДС"/>
      <sheetName val="3.SHUTIS-MTS"/>
      <sheetName val="4.TUMUR ZAMIIN PTK"/>
      <sheetName val="5.ШШГЕГ-АМГАЛАН"/>
      <sheetName val="TURIIN IH SU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260</v>
          </cell>
          <cell r="Q19">
            <v>143</v>
          </cell>
          <cell r="R19">
            <v>196</v>
          </cell>
          <cell r="S19">
            <v>57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137</v>
          </cell>
          <cell r="Q20">
            <v>85</v>
          </cell>
          <cell r="R20">
            <v>113</v>
          </cell>
          <cell r="S20">
            <v>43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P21">
            <v>139</v>
          </cell>
          <cell r="Q21">
            <v>84</v>
          </cell>
          <cell r="R21">
            <v>35</v>
          </cell>
          <cell r="S21">
            <v>14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4</v>
          </cell>
          <cell r="Q22">
            <v>3</v>
          </cell>
          <cell r="R22">
            <v>7</v>
          </cell>
          <cell r="S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3</v>
          </cell>
          <cell r="Q23">
            <v>1</v>
          </cell>
          <cell r="R23">
            <v>1</v>
          </cell>
          <cell r="S23">
            <v>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P25">
            <v>335</v>
          </cell>
          <cell r="Q25">
            <v>151</v>
          </cell>
          <cell r="R25">
            <v>89</v>
          </cell>
          <cell r="S25">
            <v>27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26</v>
          </cell>
          <cell r="AA25">
            <v>18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P26">
            <v>7</v>
          </cell>
          <cell r="Q26">
            <v>2</v>
          </cell>
          <cell r="R26">
            <v>3</v>
          </cell>
          <cell r="S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P27">
            <v>460</v>
          </cell>
          <cell r="Q27">
            <v>264</v>
          </cell>
          <cell r="R27">
            <v>77</v>
          </cell>
          <cell r="S27">
            <v>17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>
            <v>231</v>
          </cell>
          <cell r="Q28">
            <v>151</v>
          </cell>
          <cell r="R28">
            <v>153</v>
          </cell>
          <cell r="S28">
            <v>30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P29">
            <v>21</v>
          </cell>
          <cell r="Q29">
            <v>11</v>
          </cell>
          <cell r="R29">
            <v>3</v>
          </cell>
          <cell r="S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105</v>
          </cell>
          <cell r="Q30">
            <v>62</v>
          </cell>
          <cell r="R30">
            <v>154</v>
          </cell>
          <cell r="S30">
            <v>59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P32">
            <v>4</v>
          </cell>
          <cell r="Q32">
            <v>3</v>
          </cell>
          <cell r="R32">
            <v>0</v>
          </cell>
          <cell r="S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P33">
            <v>50</v>
          </cell>
          <cell r="Q33">
            <v>24</v>
          </cell>
          <cell r="R33">
            <v>2</v>
          </cell>
          <cell r="S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>
            <v>4</v>
          </cell>
          <cell r="Q34">
            <v>1</v>
          </cell>
          <cell r="R34">
            <v>2</v>
          </cell>
          <cell r="S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>
            <v>225</v>
          </cell>
          <cell r="Q35">
            <v>122</v>
          </cell>
          <cell r="R35">
            <v>89</v>
          </cell>
          <cell r="S35">
            <v>26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3</v>
          </cell>
          <cell r="Q36">
            <v>3</v>
          </cell>
          <cell r="R36">
            <v>2</v>
          </cell>
          <cell r="S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>
            <v>243</v>
          </cell>
          <cell r="Q37">
            <v>143</v>
          </cell>
          <cell r="R37">
            <v>55</v>
          </cell>
          <cell r="S37">
            <v>13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>
            <v>232</v>
          </cell>
          <cell r="Q38">
            <v>91</v>
          </cell>
          <cell r="R38">
            <v>29</v>
          </cell>
          <cell r="S38">
            <v>8</v>
          </cell>
          <cell r="V38">
            <v>0</v>
          </cell>
          <cell r="W38">
            <v>0</v>
          </cell>
          <cell r="X38">
            <v>6</v>
          </cell>
          <cell r="Y38">
            <v>4</v>
          </cell>
          <cell r="Z38">
            <v>0</v>
          </cell>
          <cell r="AA3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P40">
            <v>177</v>
          </cell>
          <cell r="Q40">
            <v>119</v>
          </cell>
          <cell r="R40">
            <v>51</v>
          </cell>
          <cell r="S40">
            <v>12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125</v>
          </cell>
          <cell r="Q41">
            <v>59</v>
          </cell>
          <cell r="R41">
            <v>94</v>
          </cell>
          <cell r="S41">
            <v>34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  <cell r="P42">
            <v>171</v>
          </cell>
          <cell r="Q42">
            <v>96</v>
          </cell>
          <cell r="R42">
            <v>33</v>
          </cell>
          <cell r="S42">
            <v>7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3</v>
          </cell>
          <cell r="Q44">
            <v>2</v>
          </cell>
          <cell r="R44">
            <v>2</v>
          </cell>
          <cell r="S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P46">
            <v>25</v>
          </cell>
          <cell r="Q46">
            <v>19</v>
          </cell>
          <cell r="R46">
            <v>10</v>
          </cell>
          <cell r="S46">
            <v>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45</v>
          </cell>
          <cell r="Q47">
            <v>22</v>
          </cell>
          <cell r="R47">
            <v>21</v>
          </cell>
          <cell r="S47">
            <v>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10</v>
          </cell>
          <cell r="Q48">
            <v>7</v>
          </cell>
          <cell r="R48">
            <v>4</v>
          </cell>
          <cell r="S48">
            <v>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P49">
            <v>61</v>
          </cell>
          <cell r="Q49">
            <v>35</v>
          </cell>
          <cell r="R49">
            <v>7</v>
          </cell>
          <cell r="S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24</v>
          </cell>
          <cell r="Q50">
            <v>15</v>
          </cell>
          <cell r="R50">
            <v>4</v>
          </cell>
          <cell r="S50">
            <v>0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P51">
            <v>28</v>
          </cell>
          <cell r="Q51">
            <v>18</v>
          </cell>
          <cell r="R51">
            <v>1</v>
          </cell>
          <cell r="S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25</v>
          </cell>
          <cell r="Q52">
            <v>12</v>
          </cell>
          <cell r="R52">
            <v>4</v>
          </cell>
          <cell r="S52">
            <v>1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42</v>
          </cell>
          <cell r="Q19">
            <v>32</v>
          </cell>
          <cell r="R19">
            <v>1</v>
          </cell>
          <cell r="S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16</v>
          </cell>
          <cell r="Q20">
            <v>7</v>
          </cell>
          <cell r="R20">
            <v>10</v>
          </cell>
          <cell r="S20">
            <v>5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P21">
            <v>42</v>
          </cell>
          <cell r="Q21">
            <v>23</v>
          </cell>
          <cell r="R21">
            <v>6</v>
          </cell>
          <cell r="S21">
            <v>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39</v>
          </cell>
          <cell r="Q22">
            <v>23</v>
          </cell>
          <cell r="R22">
            <v>6</v>
          </cell>
          <cell r="S22">
            <v>5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30</v>
          </cell>
          <cell r="Q23">
            <v>23</v>
          </cell>
          <cell r="R23">
            <v>4</v>
          </cell>
          <cell r="S23">
            <v>3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P25">
            <v>516</v>
          </cell>
          <cell r="Q25">
            <v>310</v>
          </cell>
          <cell r="R25">
            <v>41</v>
          </cell>
          <cell r="S25">
            <v>22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P26">
            <v>443</v>
          </cell>
          <cell r="Q26">
            <v>296</v>
          </cell>
          <cell r="R26">
            <v>14</v>
          </cell>
          <cell r="S26">
            <v>13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P27">
            <v>36</v>
          </cell>
          <cell r="Q27">
            <v>18</v>
          </cell>
          <cell r="R27">
            <v>14</v>
          </cell>
          <cell r="S27">
            <v>11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>
            <v>44</v>
          </cell>
          <cell r="Q28">
            <v>25</v>
          </cell>
          <cell r="R28">
            <v>3</v>
          </cell>
          <cell r="S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P29">
            <v>84</v>
          </cell>
          <cell r="Q29">
            <v>38</v>
          </cell>
          <cell r="R29">
            <v>16</v>
          </cell>
          <cell r="S29">
            <v>12</v>
          </cell>
          <cell r="V29">
            <v>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70</v>
          </cell>
          <cell r="Q30">
            <v>38</v>
          </cell>
          <cell r="R30">
            <v>13</v>
          </cell>
          <cell r="S30">
            <v>8</v>
          </cell>
          <cell r="V30">
            <v>0</v>
          </cell>
          <cell r="W30">
            <v>3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P32">
            <v>26</v>
          </cell>
          <cell r="Q32">
            <v>5</v>
          </cell>
          <cell r="R32">
            <v>1</v>
          </cell>
          <cell r="S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P33">
            <v>53</v>
          </cell>
          <cell r="Q33">
            <v>30</v>
          </cell>
          <cell r="R33">
            <v>8</v>
          </cell>
          <cell r="S33">
            <v>5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>
            <v>132</v>
          </cell>
          <cell r="Q34">
            <v>66</v>
          </cell>
          <cell r="R34">
            <v>7</v>
          </cell>
          <cell r="S34">
            <v>5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>
            <v>52</v>
          </cell>
          <cell r="Q35">
            <v>27</v>
          </cell>
          <cell r="R35">
            <v>7</v>
          </cell>
          <cell r="S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151</v>
          </cell>
          <cell r="Q36">
            <v>66</v>
          </cell>
          <cell r="R36">
            <v>6</v>
          </cell>
          <cell r="S36">
            <v>3</v>
          </cell>
          <cell r="V36">
            <v>24</v>
          </cell>
          <cell r="W36">
            <v>4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>
            <v>122</v>
          </cell>
          <cell r="Q37">
            <v>67</v>
          </cell>
          <cell r="R37">
            <v>22</v>
          </cell>
          <cell r="S37">
            <v>15</v>
          </cell>
          <cell r="V37">
            <v>1</v>
          </cell>
          <cell r="W37">
            <v>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>
            <v>45</v>
          </cell>
          <cell r="Q38">
            <v>25</v>
          </cell>
          <cell r="R38">
            <v>25</v>
          </cell>
          <cell r="S38">
            <v>19</v>
          </cell>
          <cell r="V38">
            <v>2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P40">
            <v>50</v>
          </cell>
          <cell r="Q40">
            <v>26</v>
          </cell>
          <cell r="R40">
            <v>4</v>
          </cell>
          <cell r="S40">
            <v>2</v>
          </cell>
          <cell r="V40">
            <v>2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23</v>
          </cell>
          <cell r="Q41">
            <v>9</v>
          </cell>
          <cell r="R41">
            <v>12</v>
          </cell>
          <cell r="S41">
            <v>8</v>
          </cell>
          <cell r="V41">
            <v>2</v>
          </cell>
          <cell r="W41">
            <v>2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  <cell r="P42">
            <v>37</v>
          </cell>
          <cell r="Q42">
            <v>15</v>
          </cell>
          <cell r="R42">
            <v>16</v>
          </cell>
          <cell r="S42">
            <v>10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120</v>
          </cell>
          <cell r="Q44">
            <v>77</v>
          </cell>
          <cell r="R44">
            <v>34</v>
          </cell>
          <cell r="S44">
            <v>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7</v>
          </cell>
          <cell r="Q45">
            <v>5</v>
          </cell>
          <cell r="R45">
            <v>1</v>
          </cell>
          <cell r="S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P46">
            <v>226</v>
          </cell>
          <cell r="Q46">
            <v>135</v>
          </cell>
          <cell r="R46">
            <v>22</v>
          </cell>
          <cell r="S46">
            <v>13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319</v>
          </cell>
          <cell r="Q47">
            <v>200</v>
          </cell>
          <cell r="R47">
            <v>102</v>
          </cell>
          <cell r="S47">
            <v>45</v>
          </cell>
          <cell r="V47">
            <v>2</v>
          </cell>
          <cell r="W47">
            <v>2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28</v>
          </cell>
          <cell r="Q48">
            <v>17</v>
          </cell>
          <cell r="R48">
            <v>12</v>
          </cell>
          <cell r="S48">
            <v>8</v>
          </cell>
          <cell r="V48">
            <v>0</v>
          </cell>
          <cell r="W48">
            <v>0</v>
          </cell>
          <cell r="X48">
            <v>1</v>
          </cell>
          <cell r="Y48">
            <v>0</v>
          </cell>
          <cell r="Z48">
            <v>0</v>
          </cell>
          <cell r="AA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P49">
            <v>365</v>
          </cell>
          <cell r="Q49">
            <v>202</v>
          </cell>
          <cell r="R49">
            <v>197</v>
          </cell>
          <cell r="S49">
            <v>139</v>
          </cell>
          <cell r="V49">
            <v>16</v>
          </cell>
          <cell r="W49">
            <v>6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99</v>
          </cell>
          <cell r="Q50">
            <v>57</v>
          </cell>
          <cell r="R50">
            <v>29</v>
          </cell>
          <cell r="S50">
            <v>23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P51">
            <v>154</v>
          </cell>
          <cell r="Q51">
            <v>97</v>
          </cell>
          <cell r="R51">
            <v>24</v>
          </cell>
          <cell r="S51">
            <v>18</v>
          </cell>
          <cell r="V51">
            <v>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162</v>
          </cell>
          <cell r="Q52">
            <v>96</v>
          </cell>
          <cell r="R52">
            <v>21</v>
          </cell>
          <cell r="S52">
            <v>14</v>
          </cell>
          <cell r="V52">
            <v>0</v>
          </cell>
          <cell r="W52">
            <v>0</v>
          </cell>
          <cell r="X52">
            <v>10</v>
          </cell>
          <cell r="Y52">
            <v>0</v>
          </cell>
          <cell r="Z52">
            <v>0</v>
          </cell>
          <cell r="AA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19">
          <cell r="J19">
            <v>9</v>
          </cell>
          <cell r="K19">
            <v>1</v>
          </cell>
          <cell r="L19">
            <v>22</v>
          </cell>
          <cell r="M19">
            <v>12</v>
          </cell>
          <cell r="P19">
            <v>54</v>
          </cell>
          <cell r="Q19">
            <v>28</v>
          </cell>
          <cell r="R19">
            <v>20</v>
          </cell>
          <cell r="S19">
            <v>4</v>
          </cell>
          <cell r="V19">
            <v>0</v>
          </cell>
          <cell r="W19">
            <v>0</v>
          </cell>
          <cell r="X19">
            <v>7</v>
          </cell>
          <cell r="Y19">
            <v>0</v>
          </cell>
          <cell r="Z19">
            <v>0</v>
          </cell>
          <cell r="AA19">
            <v>0</v>
          </cell>
        </row>
        <row r="20">
          <cell r="J20">
            <v>4</v>
          </cell>
          <cell r="K20">
            <v>2</v>
          </cell>
          <cell r="L20">
            <v>9</v>
          </cell>
          <cell r="M20">
            <v>2</v>
          </cell>
          <cell r="P20">
            <v>31</v>
          </cell>
          <cell r="Q20">
            <v>18</v>
          </cell>
          <cell r="R20">
            <v>33</v>
          </cell>
          <cell r="S20">
            <v>9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J21">
            <v>20</v>
          </cell>
          <cell r="K21">
            <v>10</v>
          </cell>
          <cell r="L21">
            <v>5</v>
          </cell>
          <cell r="M21">
            <v>1</v>
          </cell>
          <cell r="P21">
            <v>214</v>
          </cell>
          <cell r="Q21">
            <v>114</v>
          </cell>
          <cell r="R21">
            <v>124</v>
          </cell>
          <cell r="S21">
            <v>31</v>
          </cell>
          <cell r="V21">
            <v>24</v>
          </cell>
          <cell r="W21">
            <v>16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J22">
            <v>63</v>
          </cell>
          <cell r="K22">
            <v>26</v>
          </cell>
          <cell r="L22">
            <v>12</v>
          </cell>
          <cell r="M22">
            <v>4</v>
          </cell>
          <cell r="P22">
            <v>178</v>
          </cell>
          <cell r="Q22">
            <v>93</v>
          </cell>
          <cell r="R22">
            <v>256</v>
          </cell>
          <cell r="S22">
            <v>95</v>
          </cell>
          <cell r="V22">
            <v>1</v>
          </cell>
          <cell r="W22">
            <v>1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</row>
        <row r="23">
          <cell r="J23">
            <v>50</v>
          </cell>
          <cell r="K23">
            <v>18</v>
          </cell>
          <cell r="L23">
            <v>67</v>
          </cell>
          <cell r="M23">
            <v>33</v>
          </cell>
          <cell r="P23">
            <v>456</v>
          </cell>
          <cell r="Q23">
            <v>250</v>
          </cell>
          <cell r="R23">
            <v>198</v>
          </cell>
          <cell r="S23">
            <v>67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J25">
            <v>6</v>
          </cell>
          <cell r="K25">
            <v>2</v>
          </cell>
          <cell r="L25">
            <v>14</v>
          </cell>
          <cell r="M25">
            <v>5</v>
          </cell>
          <cell r="P25">
            <v>13</v>
          </cell>
          <cell r="Q25">
            <v>3</v>
          </cell>
          <cell r="R25">
            <v>78</v>
          </cell>
          <cell r="S25">
            <v>18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</row>
        <row r="26">
          <cell r="J26">
            <v>5</v>
          </cell>
          <cell r="K26">
            <v>2</v>
          </cell>
          <cell r="L26">
            <v>4</v>
          </cell>
          <cell r="M26">
            <v>4</v>
          </cell>
          <cell r="P26">
            <v>128</v>
          </cell>
          <cell r="Q26">
            <v>39</v>
          </cell>
          <cell r="R26">
            <v>316</v>
          </cell>
          <cell r="S26">
            <v>124</v>
          </cell>
          <cell r="V26">
            <v>0</v>
          </cell>
          <cell r="W26">
            <v>0</v>
          </cell>
          <cell r="X26">
            <v>1</v>
          </cell>
          <cell r="Y26">
            <v>0</v>
          </cell>
          <cell r="Z26">
            <v>0</v>
          </cell>
          <cell r="AA26">
            <v>0</v>
          </cell>
        </row>
        <row r="27">
          <cell r="J27">
            <v>2</v>
          </cell>
          <cell r="K27">
            <v>0</v>
          </cell>
          <cell r="L27">
            <v>11</v>
          </cell>
          <cell r="M27">
            <v>2</v>
          </cell>
          <cell r="P27">
            <v>15</v>
          </cell>
          <cell r="Q27">
            <v>6</v>
          </cell>
          <cell r="R27">
            <v>41</v>
          </cell>
          <cell r="S27">
            <v>10</v>
          </cell>
          <cell r="V27">
            <v>0</v>
          </cell>
          <cell r="W27">
            <v>0</v>
          </cell>
          <cell r="X27">
            <v>2</v>
          </cell>
          <cell r="Y27">
            <v>0</v>
          </cell>
          <cell r="Z27">
            <v>0</v>
          </cell>
          <cell r="AA27">
            <v>0</v>
          </cell>
        </row>
        <row r="28">
          <cell r="J28">
            <v>5</v>
          </cell>
          <cell r="K28">
            <v>0</v>
          </cell>
          <cell r="L28">
            <v>21</v>
          </cell>
          <cell r="M28">
            <v>2</v>
          </cell>
          <cell r="P28">
            <v>23</v>
          </cell>
          <cell r="Q28">
            <v>9</v>
          </cell>
          <cell r="R28">
            <v>22</v>
          </cell>
          <cell r="S28">
            <v>3</v>
          </cell>
          <cell r="V28">
            <v>0</v>
          </cell>
          <cell r="W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</row>
        <row r="29">
          <cell r="J29">
            <v>7</v>
          </cell>
          <cell r="K29">
            <v>3</v>
          </cell>
          <cell r="L29">
            <v>8</v>
          </cell>
          <cell r="M29">
            <v>4</v>
          </cell>
          <cell r="P29">
            <v>542</v>
          </cell>
          <cell r="Q29">
            <v>355</v>
          </cell>
          <cell r="R29">
            <v>333</v>
          </cell>
          <cell r="S29">
            <v>109</v>
          </cell>
          <cell r="V29">
            <v>0</v>
          </cell>
          <cell r="W29">
            <v>0</v>
          </cell>
          <cell r="X29">
            <v>3</v>
          </cell>
          <cell r="Y29">
            <v>0</v>
          </cell>
          <cell r="Z29">
            <v>0</v>
          </cell>
          <cell r="AA29">
            <v>0</v>
          </cell>
        </row>
        <row r="30">
          <cell r="J30">
            <v>8</v>
          </cell>
          <cell r="K30">
            <v>0</v>
          </cell>
          <cell r="L30">
            <v>27</v>
          </cell>
          <cell r="M30">
            <v>5</v>
          </cell>
          <cell r="P30">
            <v>26</v>
          </cell>
          <cell r="Q30">
            <v>7</v>
          </cell>
          <cell r="R30">
            <v>66</v>
          </cell>
          <cell r="S30">
            <v>27</v>
          </cell>
          <cell r="V30">
            <v>0</v>
          </cell>
          <cell r="W30">
            <v>0</v>
          </cell>
          <cell r="X30">
            <v>7</v>
          </cell>
          <cell r="Y30">
            <v>0</v>
          </cell>
          <cell r="Z30">
            <v>0</v>
          </cell>
          <cell r="AA30">
            <v>0</v>
          </cell>
        </row>
        <row r="32">
          <cell r="J32">
            <v>1</v>
          </cell>
          <cell r="K32">
            <v>1</v>
          </cell>
          <cell r="L32">
            <v>25</v>
          </cell>
          <cell r="M32">
            <v>10</v>
          </cell>
          <cell r="P32">
            <v>60</v>
          </cell>
          <cell r="Q32">
            <v>8</v>
          </cell>
          <cell r="R32">
            <v>61</v>
          </cell>
          <cell r="S32">
            <v>12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J33">
            <v>2</v>
          </cell>
          <cell r="K33">
            <v>1</v>
          </cell>
          <cell r="L33">
            <v>103</v>
          </cell>
          <cell r="M33">
            <v>43</v>
          </cell>
          <cell r="P33">
            <v>288</v>
          </cell>
          <cell r="Q33">
            <v>135</v>
          </cell>
          <cell r="R33">
            <v>262</v>
          </cell>
          <cell r="S33">
            <v>58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J34">
            <v>3</v>
          </cell>
          <cell r="K34">
            <v>0</v>
          </cell>
          <cell r="L34">
            <v>4</v>
          </cell>
          <cell r="M34">
            <v>2</v>
          </cell>
          <cell r="P34">
            <v>196</v>
          </cell>
          <cell r="Q34">
            <v>91</v>
          </cell>
          <cell r="R34">
            <v>217</v>
          </cell>
          <cell r="S34">
            <v>62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J35">
            <v>6</v>
          </cell>
          <cell r="K35">
            <v>2</v>
          </cell>
          <cell r="L35">
            <v>6</v>
          </cell>
          <cell r="M35">
            <v>2</v>
          </cell>
          <cell r="P35">
            <v>21</v>
          </cell>
          <cell r="Q35">
            <v>4</v>
          </cell>
          <cell r="R35">
            <v>32</v>
          </cell>
          <cell r="S35">
            <v>6</v>
          </cell>
          <cell r="V35">
            <v>0</v>
          </cell>
          <cell r="W35">
            <v>0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</row>
        <row r="36">
          <cell r="J36">
            <v>31</v>
          </cell>
          <cell r="K36">
            <v>4</v>
          </cell>
          <cell r="L36">
            <v>24</v>
          </cell>
          <cell r="M36">
            <v>18</v>
          </cell>
          <cell r="P36">
            <v>126</v>
          </cell>
          <cell r="Q36">
            <v>53</v>
          </cell>
          <cell r="R36">
            <v>191</v>
          </cell>
          <cell r="S36">
            <v>47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J37">
            <v>7</v>
          </cell>
          <cell r="K37">
            <v>3</v>
          </cell>
          <cell r="L37">
            <v>18</v>
          </cell>
          <cell r="M37">
            <v>6</v>
          </cell>
          <cell r="P37">
            <v>215</v>
          </cell>
          <cell r="Q37">
            <v>138</v>
          </cell>
          <cell r="R37">
            <v>213</v>
          </cell>
          <cell r="S37">
            <v>48</v>
          </cell>
          <cell r="V37">
            <v>0</v>
          </cell>
          <cell r="W37">
            <v>0</v>
          </cell>
          <cell r="X37">
            <v>2</v>
          </cell>
          <cell r="Y37">
            <v>0</v>
          </cell>
          <cell r="Z37">
            <v>0</v>
          </cell>
          <cell r="AA37">
            <v>0</v>
          </cell>
        </row>
        <row r="38">
          <cell r="J38">
            <v>4</v>
          </cell>
          <cell r="K38">
            <v>1</v>
          </cell>
          <cell r="L38">
            <v>6</v>
          </cell>
          <cell r="M38">
            <v>2</v>
          </cell>
          <cell r="P38">
            <v>228</v>
          </cell>
          <cell r="Q38">
            <v>106</v>
          </cell>
          <cell r="R38">
            <v>157</v>
          </cell>
          <cell r="S38">
            <v>41</v>
          </cell>
          <cell r="V38">
            <v>12</v>
          </cell>
          <cell r="W38">
            <v>12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40">
          <cell r="J40">
            <v>1</v>
          </cell>
          <cell r="K40">
            <v>0</v>
          </cell>
          <cell r="L40">
            <v>47</v>
          </cell>
          <cell r="M40">
            <v>28</v>
          </cell>
          <cell r="P40">
            <v>97</v>
          </cell>
          <cell r="Q40">
            <v>34</v>
          </cell>
          <cell r="R40">
            <v>219</v>
          </cell>
          <cell r="S40">
            <v>57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</row>
        <row r="41">
          <cell r="J41">
            <v>0</v>
          </cell>
          <cell r="K41">
            <v>0</v>
          </cell>
          <cell r="L41">
            <v>3</v>
          </cell>
          <cell r="M41">
            <v>2</v>
          </cell>
          <cell r="P41">
            <v>18</v>
          </cell>
          <cell r="Q41">
            <v>8</v>
          </cell>
          <cell r="R41">
            <v>17</v>
          </cell>
          <cell r="S41">
            <v>5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J42">
            <v>3</v>
          </cell>
          <cell r="K42">
            <v>1</v>
          </cell>
          <cell r="L42">
            <v>17</v>
          </cell>
          <cell r="M42">
            <v>9</v>
          </cell>
          <cell r="P42">
            <v>173</v>
          </cell>
          <cell r="Q42">
            <v>129</v>
          </cell>
          <cell r="R42">
            <v>135</v>
          </cell>
          <cell r="S42">
            <v>24</v>
          </cell>
          <cell r="V42">
            <v>0</v>
          </cell>
          <cell r="W42">
            <v>0</v>
          </cell>
          <cell r="X42">
            <v>1</v>
          </cell>
          <cell r="Y42">
            <v>0</v>
          </cell>
          <cell r="Z42">
            <v>0</v>
          </cell>
          <cell r="AA42">
            <v>0</v>
          </cell>
        </row>
        <row r="44">
          <cell r="J44">
            <v>1</v>
          </cell>
          <cell r="K44">
            <v>1</v>
          </cell>
          <cell r="L44">
            <v>2</v>
          </cell>
          <cell r="M44">
            <v>2</v>
          </cell>
          <cell r="P44">
            <v>8</v>
          </cell>
          <cell r="Q44">
            <v>2</v>
          </cell>
          <cell r="R44">
            <v>14</v>
          </cell>
          <cell r="S44">
            <v>3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J45">
            <v>3</v>
          </cell>
          <cell r="K45">
            <v>1</v>
          </cell>
          <cell r="L45">
            <v>1</v>
          </cell>
          <cell r="M45">
            <v>0</v>
          </cell>
          <cell r="P45">
            <v>1</v>
          </cell>
          <cell r="Q45">
            <v>0</v>
          </cell>
          <cell r="R45">
            <v>5</v>
          </cell>
          <cell r="S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J46">
            <v>4</v>
          </cell>
          <cell r="K46">
            <v>2</v>
          </cell>
          <cell r="L46">
            <v>15</v>
          </cell>
          <cell r="M46">
            <v>9</v>
          </cell>
          <cell r="P46">
            <v>59</v>
          </cell>
          <cell r="Q46">
            <v>24</v>
          </cell>
          <cell r="R46">
            <v>123</v>
          </cell>
          <cell r="S46">
            <v>39</v>
          </cell>
          <cell r="V46">
            <v>0</v>
          </cell>
          <cell r="W46">
            <v>0</v>
          </cell>
          <cell r="X46">
            <v>2</v>
          </cell>
          <cell r="Y46">
            <v>1</v>
          </cell>
          <cell r="Z46">
            <v>0</v>
          </cell>
          <cell r="AA46">
            <v>0</v>
          </cell>
        </row>
        <row r="47">
          <cell r="J47">
            <v>24</v>
          </cell>
          <cell r="K47">
            <v>11</v>
          </cell>
          <cell r="L47">
            <v>20</v>
          </cell>
          <cell r="M47">
            <v>10</v>
          </cell>
          <cell r="P47">
            <v>118</v>
          </cell>
          <cell r="Q47">
            <v>48</v>
          </cell>
          <cell r="R47">
            <v>259</v>
          </cell>
          <cell r="S47">
            <v>89</v>
          </cell>
          <cell r="V47">
            <v>0</v>
          </cell>
          <cell r="W47">
            <v>0</v>
          </cell>
          <cell r="X47">
            <v>4</v>
          </cell>
          <cell r="Y47">
            <v>1</v>
          </cell>
          <cell r="Z47">
            <v>0</v>
          </cell>
          <cell r="AA47">
            <v>0</v>
          </cell>
        </row>
        <row r="48">
          <cell r="J48">
            <v>4</v>
          </cell>
          <cell r="K48">
            <v>1</v>
          </cell>
          <cell r="L48">
            <v>4</v>
          </cell>
          <cell r="M48">
            <v>2</v>
          </cell>
          <cell r="P48">
            <v>78</v>
          </cell>
          <cell r="Q48">
            <v>39</v>
          </cell>
          <cell r="R48">
            <v>244</v>
          </cell>
          <cell r="S48">
            <v>65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J49">
            <v>7</v>
          </cell>
          <cell r="K49">
            <v>2</v>
          </cell>
          <cell r="L49">
            <v>31</v>
          </cell>
          <cell r="M49">
            <v>16</v>
          </cell>
          <cell r="P49">
            <v>86</v>
          </cell>
          <cell r="Q49">
            <v>42</v>
          </cell>
          <cell r="R49">
            <v>289</v>
          </cell>
          <cell r="S49">
            <v>78</v>
          </cell>
          <cell r="V49">
            <v>0</v>
          </cell>
          <cell r="W49">
            <v>0</v>
          </cell>
          <cell r="X49">
            <v>5</v>
          </cell>
          <cell r="Y49">
            <v>0</v>
          </cell>
          <cell r="Z49">
            <v>0</v>
          </cell>
          <cell r="AA49">
            <v>0</v>
          </cell>
        </row>
        <row r="50">
          <cell r="J50">
            <v>8</v>
          </cell>
          <cell r="K50">
            <v>4</v>
          </cell>
          <cell r="L50">
            <v>2</v>
          </cell>
          <cell r="M50">
            <v>2</v>
          </cell>
          <cell r="P50">
            <v>35</v>
          </cell>
          <cell r="Q50">
            <v>18</v>
          </cell>
          <cell r="R50">
            <v>137</v>
          </cell>
          <cell r="S50">
            <v>52</v>
          </cell>
          <cell r="V50">
            <v>0</v>
          </cell>
          <cell r="W50">
            <v>0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</row>
        <row r="51">
          <cell r="J51">
            <v>9</v>
          </cell>
          <cell r="K51">
            <v>6</v>
          </cell>
          <cell r="L51">
            <v>22</v>
          </cell>
          <cell r="M51">
            <v>10</v>
          </cell>
          <cell r="P51">
            <v>55</v>
          </cell>
          <cell r="Q51">
            <v>30</v>
          </cell>
          <cell r="R51">
            <v>161</v>
          </cell>
          <cell r="S51">
            <v>44</v>
          </cell>
          <cell r="V51">
            <v>0</v>
          </cell>
          <cell r="W51">
            <v>0</v>
          </cell>
          <cell r="X51">
            <v>3</v>
          </cell>
          <cell r="Y51">
            <v>0</v>
          </cell>
          <cell r="Z51">
            <v>0</v>
          </cell>
          <cell r="AA51">
            <v>0</v>
          </cell>
        </row>
        <row r="52">
          <cell r="J52">
            <v>6</v>
          </cell>
          <cell r="K52">
            <v>2</v>
          </cell>
          <cell r="L52">
            <v>6</v>
          </cell>
          <cell r="M52">
            <v>1</v>
          </cell>
          <cell r="P52">
            <v>57</v>
          </cell>
          <cell r="Q52">
            <v>21</v>
          </cell>
          <cell r="R52">
            <v>115</v>
          </cell>
          <cell r="S52">
            <v>32</v>
          </cell>
          <cell r="V52">
            <v>0</v>
          </cell>
          <cell r="W52">
            <v>0</v>
          </cell>
          <cell r="X52">
            <v>3</v>
          </cell>
          <cell r="Y52">
            <v>1</v>
          </cell>
          <cell r="Z52">
            <v>0</v>
          </cell>
          <cell r="AA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19">
          <cell r="J19">
            <v>2</v>
          </cell>
          <cell r="K19">
            <v>2</v>
          </cell>
          <cell r="L19">
            <v>3</v>
          </cell>
          <cell r="M19">
            <v>1</v>
          </cell>
          <cell r="P19">
            <v>13</v>
          </cell>
          <cell r="Q19">
            <v>6</v>
          </cell>
          <cell r="R19">
            <v>3</v>
          </cell>
          <cell r="S19">
            <v>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J20">
            <v>7</v>
          </cell>
          <cell r="K20">
            <v>3</v>
          </cell>
          <cell r="L20">
            <v>1</v>
          </cell>
          <cell r="M20">
            <v>0</v>
          </cell>
          <cell r="P20">
            <v>29</v>
          </cell>
          <cell r="Q20">
            <v>20</v>
          </cell>
          <cell r="R20">
            <v>15</v>
          </cell>
          <cell r="S20">
            <v>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J21">
            <v>7</v>
          </cell>
          <cell r="K21">
            <v>2</v>
          </cell>
          <cell r="L21">
            <v>1</v>
          </cell>
          <cell r="M21">
            <v>0</v>
          </cell>
          <cell r="P21">
            <v>24</v>
          </cell>
          <cell r="Q21">
            <v>16</v>
          </cell>
          <cell r="R21">
            <v>24</v>
          </cell>
          <cell r="S21">
            <v>7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J22">
            <v>6</v>
          </cell>
          <cell r="K22">
            <v>2</v>
          </cell>
          <cell r="L22">
            <v>3</v>
          </cell>
          <cell r="M22">
            <v>1</v>
          </cell>
          <cell r="P22">
            <v>22</v>
          </cell>
          <cell r="Q22">
            <v>12</v>
          </cell>
          <cell r="R22">
            <v>25</v>
          </cell>
          <cell r="S22">
            <v>12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J23">
            <v>7</v>
          </cell>
          <cell r="K23">
            <v>2</v>
          </cell>
          <cell r="L23">
            <v>3</v>
          </cell>
          <cell r="M23">
            <v>2</v>
          </cell>
          <cell r="P23">
            <v>21</v>
          </cell>
          <cell r="Q23">
            <v>7</v>
          </cell>
          <cell r="R23">
            <v>22</v>
          </cell>
          <cell r="S23">
            <v>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J25">
            <v>11</v>
          </cell>
          <cell r="K25">
            <v>3</v>
          </cell>
          <cell r="L25">
            <v>2</v>
          </cell>
          <cell r="M25">
            <v>1</v>
          </cell>
          <cell r="P25">
            <v>59</v>
          </cell>
          <cell r="Q25">
            <v>22</v>
          </cell>
          <cell r="R25">
            <v>70</v>
          </cell>
          <cell r="S25">
            <v>15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J26">
            <v>10</v>
          </cell>
          <cell r="K26">
            <v>6</v>
          </cell>
          <cell r="L26">
            <v>1</v>
          </cell>
          <cell r="M26">
            <v>0</v>
          </cell>
          <cell r="P26">
            <v>51</v>
          </cell>
          <cell r="Q26">
            <v>30</v>
          </cell>
          <cell r="R26">
            <v>32</v>
          </cell>
          <cell r="S26">
            <v>13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J27">
            <v>11</v>
          </cell>
          <cell r="K27">
            <v>6</v>
          </cell>
          <cell r="L27">
            <v>2</v>
          </cell>
          <cell r="M27">
            <v>0</v>
          </cell>
          <cell r="P27">
            <v>48</v>
          </cell>
          <cell r="Q27">
            <v>23</v>
          </cell>
          <cell r="R27">
            <v>19</v>
          </cell>
          <cell r="S27">
            <v>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J28">
            <v>10</v>
          </cell>
          <cell r="K28">
            <v>4</v>
          </cell>
          <cell r="L28">
            <v>0</v>
          </cell>
          <cell r="M28">
            <v>0</v>
          </cell>
          <cell r="P28">
            <v>16</v>
          </cell>
          <cell r="Q28">
            <v>10</v>
          </cell>
          <cell r="R28">
            <v>14</v>
          </cell>
          <cell r="S28">
            <v>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J29">
            <v>11</v>
          </cell>
          <cell r="K29">
            <v>4</v>
          </cell>
          <cell r="L29">
            <v>4</v>
          </cell>
          <cell r="M29">
            <v>2</v>
          </cell>
          <cell r="P29">
            <v>48</v>
          </cell>
          <cell r="Q29">
            <v>35</v>
          </cell>
          <cell r="R29">
            <v>58</v>
          </cell>
          <cell r="S29">
            <v>17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J30">
            <v>12</v>
          </cell>
          <cell r="K30">
            <v>5</v>
          </cell>
          <cell r="L30">
            <v>5</v>
          </cell>
          <cell r="M30">
            <v>0</v>
          </cell>
          <cell r="P30">
            <v>32</v>
          </cell>
          <cell r="Q30">
            <v>17</v>
          </cell>
          <cell r="R30">
            <v>27</v>
          </cell>
          <cell r="S30">
            <v>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2">
          <cell r="J32">
            <v>6</v>
          </cell>
          <cell r="K32">
            <v>2</v>
          </cell>
          <cell r="L32">
            <v>0</v>
          </cell>
          <cell r="M32">
            <v>0</v>
          </cell>
          <cell r="P32">
            <v>11</v>
          </cell>
          <cell r="Q32">
            <v>8</v>
          </cell>
          <cell r="R32">
            <v>11</v>
          </cell>
          <cell r="S32">
            <v>5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J33">
            <v>6</v>
          </cell>
          <cell r="K33">
            <v>5</v>
          </cell>
          <cell r="L33">
            <v>1</v>
          </cell>
          <cell r="M33">
            <v>0</v>
          </cell>
          <cell r="P33">
            <v>16</v>
          </cell>
          <cell r="Q33">
            <v>11</v>
          </cell>
          <cell r="R33">
            <v>17</v>
          </cell>
          <cell r="S33">
            <v>5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J34">
            <v>12</v>
          </cell>
          <cell r="K34">
            <v>7</v>
          </cell>
          <cell r="L34">
            <v>7</v>
          </cell>
          <cell r="M34">
            <v>2</v>
          </cell>
          <cell r="P34">
            <v>13</v>
          </cell>
          <cell r="Q34">
            <v>8</v>
          </cell>
          <cell r="R34">
            <v>13</v>
          </cell>
          <cell r="S34">
            <v>5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J35">
            <v>7</v>
          </cell>
          <cell r="K35">
            <v>2</v>
          </cell>
          <cell r="L35">
            <v>1</v>
          </cell>
          <cell r="M35">
            <v>0</v>
          </cell>
          <cell r="P35">
            <v>11</v>
          </cell>
          <cell r="Q35">
            <v>6</v>
          </cell>
          <cell r="R35">
            <v>15</v>
          </cell>
          <cell r="S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J36">
            <v>9</v>
          </cell>
          <cell r="K36">
            <v>3</v>
          </cell>
          <cell r="L36">
            <v>8</v>
          </cell>
          <cell r="M36">
            <v>2</v>
          </cell>
          <cell r="P36">
            <v>13</v>
          </cell>
          <cell r="Q36">
            <v>3</v>
          </cell>
          <cell r="R36">
            <v>12</v>
          </cell>
          <cell r="S36">
            <v>10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J37">
            <v>9</v>
          </cell>
          <cell r="K37">
            <v>5</v>
          </cell>
          <cell r="L37">
            <v>4</v>
          </cell>
          <cell r="M37">
            <v>0</v>
          </cell>
          <cell r="P37">
            <v>18</v>
          </cell>
          <cell r="Q37">
            <v>10</v>
          </cell>
          <cell r="R37">
            <v>37</v>
          </cell>
          <cell r="S37">
            <v>13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J38">
            <v>14</v>
          </cell>
          <cell r="K38">
            <v>5</v>
          </cell>
          <cell r="L38">
            <v>3</v>
          </cell>
          <cell r="M38">
            <v>0</v>
          </cell>
          <cell r="P38">
            <v>63</v>
          </cell>
          <cell r="Q38">
            <v>35</v>
          </cell>
          <cell r="R38">
            <v>85</v>
          </cell>
          <cell r="S38">
            <v>29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40">
          <cell r="J40">
            <v>7</v>
          </cell>
          <cell r="K40">
            <v>5</v>
          </cell>
          <cell r="L40">
            <v>0</v>
          </cell>
          <cell r="M40">
            <v>0</v>
          </cell>
          <cell r="P40">
            <v>26</v>
          </cell>
          <cell r="Q40">
            <v>15</v>
          </cell>
          <cell r="R40">
            <v>15</v>
          </cell>
          <cell r="S40">
            <v>9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J41">
            <v>8</v>
          </cell>
          <cell r="K41">
            <v>4</v>
          </cell>
          <cell r="L41">
            <v>2</v>
          </cell>
          <cell r="M41">
            <v>1</v>
          </cell>
          <cell r="P41">
            <v>33</v>
          </cell>
          <cell r="Q41">
            <v>18</v>
          </cell>
          <cell r="R41">
            <v>12</v>
          </cell>
          <cell r="S41">
            <v>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J42">
            <v>6</v>
          </cell>
          <cell r="K42">
            <v>4</v>
          </cell>
          <cell r="L42">
            <v>2</v>
          </cell>
          <cell r="M42">
            <v>0</v>
          </cell>
          <cell r="P42">
            <v>18</v>
          </cell>
          <cell r="Q42">
            <v>12</v>
          </cell>
          <cell r="R42">
            <v>26</v>
          </cell>
          <cell r="S42">
            <v>12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4">
          <cell r="J44">
            <v>12</v>
          </cell>
          <cell r="K44">
            <v>8</v>
          </cell>
          <cell r="L44">
            <v>9</v>
          </cell>
          <cell r="M44">
            <v>3</v>
          </cell>
          <cell r="P44">
            <v>25</v>
          </cell>
          <cell r="Q44">
            <v>11</v>
          </cell>
          <cell r="R44">
            <v>28</v>
          </cell>
          <cell r="S44">
            <v>13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J45">
            <v>14</v>
          </cell>
          <cell r="K45">
            <v>6</v>
          </cell>
          <cell r="L45">
            <v>0</v>
          </cell>
          <cell r="M45">
            <v>0</v>
          </cell>
          <cell r="P45">
            <v>26</v>
          </cell>
          <cell r="Q45">
            <v>17</v>
          </cell>
          <cell r="R45">
            <v>26</v>
          </cell>
          <cell r="S45">
            <v>8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J46">
            <v>36</v>
          </cell>
          <cell r="K46">
            <v>18</v>
          </cell>
          <cell r="L46">
            <v>6</v>
          </cell>
          <cell r="M46">
            <v>2</v>
          </cell>
          <cell r="P46">
            <v>89</v>
          </cell>
          <cell r="Q46">
            <v>41</v>
          </cell>
          <cell r="R46">
            <v>89</v>
          </cell>
          <cell r="S46">
            <v>41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J47">
            <v>23</v>
          </cell>
          <cell r="K47">
            <v>12</v>
          </cell>
          <cell r="L47">
            <v>19</v>
          </cell>
          <cell r="M47">
            <v>8</v>
          </cell>
          <cell r="P47">
            <v>111</v>
          </cell>
          <cell r="Q47">
            <v>52</v>
          </cell>
          <cell r="R47">
            <v>125</v>
          </cell>
          <cell r="S47">
            <v>51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J48">
            <v>19</v>
          </cell>
          <cell r="K48">
            <v>5</v>
          </cell>
          <cell r="L48">
            <v>2</v>
          </cell>
          <cell r="M48">
            <v>1</v>
          </cell>
          <cell r="P48">
            <v>23</v>
          </cell>
          <cell r="Q48">
            <v>18</v>
          </cell>
          <cell r="R48">
            <v>59</v>
          </cell>
          <cell r="S48">
            <v>22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J49">
            <v>63</v>
          </cell>
          <cell r="K49">
            <v>27</v>
          </cell>
          <cell r="L49">
            <v>27</v>
          </cell>
          <cell r="M49">
            <v>10</v>
          </cell>
          <cell r="P49">
            <v>122</v>
          </cell>
          <cell r="Q49">
            <v>57</v>
          </cell>
          <cell r="R49">
            <v>262</v>
          </cell>
          <cell r="S49">
            <v>59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J50">
            <v>16</v>
          </cell>
          <cell r="K50">
            <v>4</v>
          </cell>
          <cell r="L50">
            <v>9</v>
          </cell>
          <cell r="M50">
            <v>4</v>
          </cell>
          <cell r="P50">
            <v>64</v>
          </cell>
          <cell r="Q50">
            <v>31</v>
          </cell>
          <cell r="R50">
            <v>80</v>
          </cell>
          <cell r="S50">
            <v>40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J51">
            <v>30</v>
          </cell>
          <cell r="K51">
            <v>8</v>
          </cell>
          <cell r="L51">
            <v>15</v>
          </cell>
          <cell r="M51">
            <v>6</v>
          </cell>
          <cell r="P51">
            <v>84</v>
          </cell>
          <cell r="Q51">
            <v>56</v>
          </cell>
          <cell r="R51">
            <v>97</v>
          </cell>
          <cell r="S51">
            <v>42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J52">
            <v>30</v>
          </cell>
          <cell r="K52">
            <v>13</v>
          </cell>
          <cell r="L52">
            <v>17</v>
          </cell>
          <cell r="M52">
            <v>7</v>
          </cell>
          <cell r="P52">
            <v>61</v>
          </cell>
          <cell r="Q52">
            <v>29</v>
          </cell>
          <cell r="R52">
            <v>103</v>
          </cell>
          <cell r="S52">
            <v>35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3</v>
          </cell>
          <cell r="Q53">
            <v>3</v>
          </cell>
          <cell r="R53">
            <v>1</v>
          </cell>
          <cell r="S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</sheetData>
      <sheetData sheetId="76"/>
      <sheetData sheetId="77"/>
      <sheetData sheetId="78"/>
      <sheetData sheetId="79"/>
      <sheetData sheetId="80"/>
      <sheetData sheetId="81"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3</v>
          </cell>
          <cell r="Q19">
            <v>2</v>
          </cell>
          <cell r="R19">
            <v>0</v>
          </cell>
          <cell r="S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7</v>
          </cell>
          <cell r="Q20">
            <v>3</v>
          </cell>
          <cell r="R20">
            <v>3</v>
          </cell>
          <cell r="S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J21">
            <v>0</v>
          </cell>
          <cell r="K21">
            <v>0</v>
          </cell>
          <cell r="L21">
            <v>5</v>
          </cell>
          <cell r="M21">
            <v>1</v>
          </cell>
          <cell r="P21">
            <v>11</v>
          </cell>
          <cell r="Q21">
            <v>5</v>
          </cell>
          <cell r="R21">
            <v>0</v>
          </cell>
          <cell r="S21">
            <v>0</v>
          </cell>
          <cell r="V21">
            <v>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4</v>
          </cell>
          <cell r="Q22">
            <v>2</v>
          </cell>
          <cell r="R22">
            <v>1</v>
          </cell>
          <cell r="S22">
            <v>0</v>
          </cell>
          <cell r="V22">
            <v>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J23">
            <v>0</v>
          </cell>
          <cell r="K23">
            <v>0</v>
          </cell>
          <cell r="L23">
            <v>2</v>
          </cell>
          <cell r="M23">
            <v>0</v>
          </cell>
          <cell r="P23">
            <v>12</v>
          </cell>
          <cell r="Q23">
            <v>6</v>
          </cell>
          <cell r="R23">
            <v>3</v>
          </cell>
          <cell r="S23">
            <v>0</v>
          </cell>
          <cell r="V23">
            <v>2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5">
          <cell r="J25">
            <v>0</v>
          </cell>
          <cell r="K25">
            <v>0</v>
          </cell>
          <cell r="L25">
            <v>5</v>
          </cell>
          <cell r="M25">
            <v>2</v>
          </cell>
          <cell r="P25">
            <v>30</v>
          </cell>
          <cell r="Q25">
            <v>13</v>
          </cell>
          <cell r="R25">
            <v>4</v>
          </cell>
          <cell r="S25">
            <v>0</v>
          </cell>
          <cell r="V25">
            <v>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0</v>
          </cell>
          <cell r="P26">
            <v>71</v>
          </cell>
          <cell r="Q26">
            <v>54</v>
          </cell>
          <cell r="R26">
            <v>9</v>
          </cell>
          <cell r="S26">
            <v>0</v>
          </cell>
          <cell r="V26">
            <v>14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J27">
            <v>0</v>
          </cell>
          <cell r="K27">
            <v>0</v>
          </cell>
          <cell r="L27">
            <v>7</v>
          </cell>
          <cell r="M27">
            <v>1</v>
          </cell>
          <cell r="P27">
            <v>8</v>
          </cell>
          <cell r="Q27">
            <v>3</v>
          </cell>
          <cell r="R27">
            <v>0</v>
          </cell>
          <cell r="S27">
            <v>0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J28">
            <v>3</v>
          </cell>
          <cell r="K28">
            <v>1</v>
          </cell>
          <cell r="L28">
            <v>11</v>
          </cell>
          <cell r="M28">
            <v>3</v>
          </cell>
          <cell r="P28">
            <v>24</v>
          </cell>
          <cell r="Q28">
            <v>7</v>
          </cell>
          <cell r="R28">
            <v>0</v>
          </cell>
          <cell r="S28">
            <v>0</v>
          </cell>
          <cell r="V28">
            <v>2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P29">
            <v>13</v>
          </cell>
          <cell r="Q29">
            <v>3</v>
          </cell>
          <cell r="R29">
            <v>1</v>
          </cell>
          <cell r="S29">
            <v>0</v>
          </cell>
          <cell r="V29">
            <v>7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J30">
            <v>0</v>
          </cell>
          <cell r="K30">
            <v>0</v>
          </cell>
          <cell r="L30">
            <v>6</v>
          </cell>
          <cell r="M30">
            <v>1</v>
          </cell>
          <cell r="P30">
            <v>18</v>
          </cell>
          <cell r="Q30">
            <v>7</v>
          </cell>
          <cell r="R30">
            <v>6</v>
          </cell>
          <cell r="S30">
            <v>0</v>
          </cell>
          <cell r="V30">
            <v>3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2">
          <cell r="J32">
            <v>8</v>
          </cell>
          <cell r="K32">
            <v>4</v>
          </cell>
          <cell r="L32">
            <v>5</v>
          </cell>
          <cell r="M32">
            <v>1</v>
          </cell>
          <cell r="P32">
            <v>9</v>
          </cell>
          <cell r="Q32">
            <v>5</v>
          </cell>
          <cell r="R32">
            <v>2</v>
          </cell>
          <cell r="S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J33">
            <v>16</v>
          </cell>
          <cell r="K33">
            <v>5</v>
          </cell>
          <cell r="L33">
            <v>17</v>
          </cell>
          <cell r="M33">
            <v>7</v>
          </cell>
          <cell r="P33">
            <v>47</v>
          </cell>
          <cell r="Q33">
            <v>13</v>
          </cell>
          <cell r="R33">
            <v>0</v>
          </cell>
          <cell r="S33">
            <v>0</v>
          </cell>
          <cell r="V33">
            <v>2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J34">
            <v>24</v>
          </cell>
          <cell r="K34">
            <v>9</v>
          </cell>
          <cell r="L34">
            <v>18</v>
          </cell>
          <cell r="M34">
            <v>4</v>
          </cell>
          <cell r="P34">
            <v>27</v>
          </cell>
          <cell r="Q34">
            <v>14</v>
          </cell>
          <cell r="R34">
            <v>2</v>
          </cell>
          <cell r="S34">
            <v>0</v>
          </cell>
          <cell r="V34">
            <v>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J35">
            <v>1</v>
          </cell>
          <cell r="K35">
            <v>0</v>
          </cell>
          <cell r="L35">
            <v>1</v>
          </cell>
          <cell r="M35">
            <v>0</v>
          </cell>
          <cell r="P35">
            <v>10</v>
          </cell>
          <cell r="Q35">
            <v>7</v>
          </cell>
          <cell r="R35">
            <v>4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J36">
            <v>0</v>
          </cell>
          <cell r="K36">
            <v>0</v>
          </cell>
          <cell r="L36">
            <v>1</v>
          </cell>
          <cell r="M36">
            <v>0</v>
          </cell>
          <cell r="P36">
            <v>6</v>
          </cell>
          <cell r="Q36">
            <v>2</v>
          </cell>
          <cell r="R36">
            <v>0</v>
          </cell>
          <cell r="S36">
            <v>0</v>
          </cell>
          <cell r="V36">
            <v>1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J37">
            <v>23</v>
          </cell>
          <cell r="K37">
            <v>7</v>
          </cell>
          <cell r="L37">
            <v>37</v>
          </cell>
          <cell r="M37">
            <v>6</v>
          </cell>
          <cell r="P37">
            <v>62</v>
          </cell>
          <cell r="Q37">
            <v>24</v>
          </cell>
          <cell r="R37">
            <v>5</v>
          </cell>
          <cell r="S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J38">
            <v>4</v>
          </cell>
          <cell r="K38">
            <v>0</v>
          </cell>
          <cell r="L38">
            <v>8</v>
          </cell>
          <cell r="M38">
            <v>3</v>
          </cell>
          <cell r="P38">
            <v>40</v>
          </cell>
          <cell r="Q38">
            <v>6</v>
          </cell>
          <cell r="R38">
            <v>11</v>
          </cell>
          <cell r="S38">
            <v>0</v>
          </cell>
          <cell r="V38">
            <v>30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40">
          <cell r="J40">
            <v>10</v>
          </cell>
          <cell r="K40">
            <v>3</v>
          </cell>
          <cell r="L40">
            <v>9</v>
          </cell>
          <cell r="M40">
            <v>2</v>
          </cell>
          <cell r="P40">
            <v>6</v>
          </cell>
          <cell r="Q40">
            <v>2</v>
          </cell>
          <cell r="R40">
            <v>2</v>
          </cell>
          <cell r="S40">
            <v>0</v>
          </cell>
          <cell r="V40">
            <v>7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J41">
            <v>1</v>
          </cell>
          <cell r="K41">
            <v>0</v>
          </cell>
          <cell r="L41">
            <v>6</v>
          </cell>
          <cell r="M41">
            <v>0</v>
          </cell>
          <cell r="P41">
            <v>4</v>
          </cell>
          <cell r="Q41">
            <v>1</v>
          </cell>
          <cell r="R41">
            <v>2</v>
          </cell>
          <cell r="S41">
            <v>0</v>
          </cell>
          <cell r="V41">
            <v>2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J42">
            <v>0</v>
          </cell>
          <cell r="K42">
            <v>0</v>
          </cell>
          <cell r="L42">
            <v>4</v>
          </cell>
          <cell r="M42">
            <v>0</v>
          </cell>
          <cell r="P42">
            <v>10</v>
          </cell>
          <cell r="Q42">
            <v>7</v>
          </cell>
          <cell r="R42">
            <v>5</v>
          </cell>
          <cell r="S42">
            <v>0</v>
          </cell>
          <cell r="V42">
            <v>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4">
          <cell r="J44">
            <v>2</v>
          </cell>
          <cell r="K44">
            <v>1</v>
          </cell>
          <cell r="L44">
            <v>1</v>
          </cell>
          <cell r="M44">
            <v>0</v>
          </cell>
          <cell r="P44">
            <v>45</v>
          </cell>
          <cell r="Q44">
            <v>2</v>
          </cell>
          <cell r="R44">
            <v>6</v>
          </cell>
          <cell r="S44">
            <v>0</v>
          </cell>
          <cell r="V44">
            <v>7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J45">
            <v>3</v>
          </cell>
          <cell r="K45">
            <v>3</v>
          </cell>
          <cell r="L45">
            <v>1</v>
          </cell>
          <cell r="M45">
            <v>0</v>
          </cell>
          <cell r="P45">
            <v>4</v>
          </cell>
          <cell r="Q45">
            <v>1</v>
          </cell>
          <cell r="R45">
            <v>0</v>
          </cell>
          <cell r="S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J46">
            <v>14</v>
          </cell>
          <cell r="K46">
            <v>4</v>
          </cell>
          <cell r="L46">
            <v>6</v>
          </cell>
          <cell r="M46">
            <v>3</v>
          </cell>
          <cell r="P46">
            <v>76</v>
          </cell>
          <cell r="Q46">
            <v>42</v>
          </cell>
          <cell r="R46">
            <v>17</v>
          </cell>
          <cell r="S46">
            <v>0</v>
          </cell>
          <cell r="V46">
            <v>15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J47">
            <v>11</v>
          </cell>
          <cell r="K47">
            <v>2</v>
          </cell>
          <cell r="L47">
            <v>13</v>
          </cell>
          <cell r="M47">
            <v>4</v>
          </cell>
          <cell r="P47">
            <v>158</v>
          </cell>
          <cell r="Q47">
            <v>73</v>
          </cell>
          <cell r="R47">
            <v>26</v>
          </cell>
          <cell r="S47">
            <v>0</v>
          </cell>
          <cell r="V47">
            <v>37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J48">
            <v>2</v>
          </cell>
          <cell r="K48">
            <v>0</v>
          </cell>
          <cell r="L48">
            <v>8</v>
          </cell>
          <cell r="M48">
            <v>3</v>
          </cell>
          <cell r="P48">
            <v>3</v>
          </cell>
          <cell r="Q48">
            <v>2</v>
          </cell>
          <cell r="R48">
            <v>10</v>
          </cell>
          <cell r="S48">
            <v>0</v>
          </cell>
          <cell r="V48">
            <v>8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J49">
            <v>9</v>
          </cell>
          <cell r="K49">
            <v>4</v>
          </cell>
          <cell r="L49">
            <v>16</v>
          </cell>
          <cell r="M49">
            <v>4</v>
          </cell>
          <cell r="P49">
            <v>115</v>
          </cell>
          <cell r="Q49">
            <v>35</v>
          </cell>
          <cell r="R49">
            <v>53</v>
          </cell>
          <cell r="S49">
            <v>0</v>
          </cell>
          <cell r="V49">
            <v>42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J50">
            <v>6</v>
          </cell>
          <cell r="K50">
            <v>2</v>
          </cell>
          <cell r="L50">
            <v>5</v>
          </cell>
          <cell r="M50">
            <v>2</v>
          </cell>
          <cell r="P50">
            <v>31</v>
          </cell>
          <cell r="Q50">
            <v>17</v>
          </cell>
          <cell r="R50">
            <v>17</v>
          </cell>
          <cell r="S50">
            <v>0</v>
          </cell>
          <cell r="V50">
            <v>16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J51">
            <v>3</v>
          </cell>
          <cell r="K51">
            <v>2</v>
          </cell>
          <cell r="L51">
            <v>7</v>
          </cell>
          <cell r="M51">
            <v>3</v>
          </cell>
          <cell r="P51">
            <v>51</v>
          </cell>
          <cell r="Q51">
            <v>20</v>
          </cell>
          <cell r="R51">
            <v>31</v>
          </cell>
          <cell r="S51">
            <v>0</v>
          </cell>
          <cell r="V51">
            <v>16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J52">
            <v>6</v>
          </cell>
          <cell r="K52">
            <v>6</v>
          </cell>
          <cell r="L52">
            <v>5</v>
          </cell>
          <cell r="M52">
            <v>2</v>
          </cell>
          <cell r="P52">
            <v>40</v>
          </cell>
          <cell r="Q52">
            <v>23</v>
          </cell>
          <cell r="R52">
            <v>8</v>
          </cell>
          <cell r="S52">
            <v>0</v>
          </cell>
          <cell r="V52">
            <v>15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-ТМБ-14"/>
      <sheetName val="ХНХЯ-38"/>
      <sheetName val="Төрийн бус-33"/>
      <sheetName val="ИДСК-5"/>
      <sheetName val="1.ARHANGAI"/>
      <sheetName val="2.BAYAN-ULGII"/>
      <sheetName val="3.BULGAN"/>
      <sheetName val="4.BULGAN HAA"/>
      <sheetName val="5.GOVI-ALTAI"/>
      <sheetName val="6.DORNOD"/>
      <sheetName val="7.DUNDGOVI"/>
      <sheetName val="8.TOSONTSENGEL"/>
      <sheetName val="9.ORHON"/>
      <sheetName val="10.ORHON HAA"/>
      <sheetName val="11.SUHBAATAR"/>
      <sheetName val="12.SELENGE"/>
      <sheetName val="13.SELENGE SHAAMAR"/>
      <sheetName val="14.SERGEEN ZASAH"/>
      <sheetName val="15.TUV ZAAMAR"/>
      <sheetName val="16.TUV-ERDENE"/>
      <sheetName val="17.HUVSGUL"/>
      <sheetName val="18.HENTII BOR-UNDUR"/>
      <sheetName val="TURIIN MSUT-18"/>
      <sheetName val="1.AR-BULGAN MSUT"/>
      <sheetName val="2.AR 3-N TAMIR"/>
      <sheetName val="3.AYALAL JUULCHLALIIN MSUT"/>
      <sheetName val="4.BARILGA BUTEETS"/>
      <sheetName val="5.BAYANHONGOR ULZIIT"/>
      <sheetName val="6.GERMAN-MONGOL MSUT "/>
      <sheetName val="7.GERELT IREEDUI"/>
      <sheetName val="8.DOUBLE FISH"/>
      <sheetName val="9.DONBOSKO"/>
      <sheetName val="10.DORNOGOVI-TUMUR ZAM"/>
      <sheetName val="11.TOP MSUT"/>
      <sheetName val="12.IKH ZASAG"/>
      <sheetName val="13.URLAG URLAN"/>
      <sheetName val="14.MINETECH"/>
      <sheetName val="15.MUXX-NII MSUT"/>
      <sheetName val="16.TST MSUT"/>
      <sheetName val="17.SAM YUK MSUT"/>
      <sheetName val="18.KHANGAI"/>
      <sheetName val="19.ECO MONGOL"/>
      <sheetName val="20.ENEREL MSUT"/>
      <sheetName val="21.ETUGEN"/>
      <sheetName val="22.SKILLS TECH"/>
      <sheetName val="23.TSOGTS SURGALT AKADEMI"/>
      <sheetName val="24.GEREGE"/>
      <sheetName val="25.HUDULMUR"/>
      <sheetName val="TURIIN BUS MSUT-25"/>
      <sheetName val="1.BARILGIIN PK"/>
      <sheetName val="2.BAYANHONGOR PK"/>
      <sheetName val="3.GOVISUMBER PK"/>
      <sheetName val="4.DARHAN-URGUU PK"/>
      <sheetName val="5.DARHAN PK"/>
      <sheetName val="6.DARHAN UUEHPK"/>
      <sheetName val="7.DORNOGOVI"/>
      <sheetName val="8.DORNOD PK"/>
      <sheetName val="9.Zavhan PK"/>
      <sheetName val="10.MSPK"/>
      <sheetName val="11.NALAIH"/>
      <sheetName val="12.UVURKHANGAI"/>
      <sheetName val="13.UMNUGOVI PK"/>
      <sheetName val="14.SELENGE ZUUNHARAA"/>
      <sheetName val="15.TUV"/>
      <sheetName val="16.TUV BAYANCHANDMANI"/>
      <sheetName val="17.ULAANGOM"/>
      <sheetName val="18.YU PK"/>
      <sheetName val="19.HENTII"/>
      <sheetName val="20.HOVD HUGJIL PK"/>
      <sheetName val="TURIIN KOLLEGE-20"/>
      <sheetName val="1.ANIMA PK"/>
      <sheetName val="2.BTK"/>
      <sheetName val="3.Darkhankhaan PTK"/>
      <sheetName val="4. OTOCH MANARAMBA PTK"/>
      <sheetName val="5.TTPK"/>
      <sheetName val="6.XTPK"/>
      <sheetName val="7.UNIVERSAL PK"/>
      <sheetName val="8.SHINE IRGENSHIL"/>
      <sheetName val="TURIIN BUS KOLLEGE-8"/>
      <sheetName val="1.HUIS-MSUT"/>
      <sheetName val="2.ШУТИС-ҮТДС"/>
      <sheetName val="3.SHUTIS-MTS"/>
      <sheetName val="4.TUMUR ZAMIIN PTK"/>
      <sheetName val="5.ШШГЕГ-АМГАЛАН"/>
      <sheetName val="TURIIN IH SUR-5"/>
    </sheetNames>
    <sheetDataSet>
      <sheetData sheetId="0"/>
      <sheetData sheetId="1">
        <row r="18">
          <cell r="G18">
            <v>1</v>
          </cell>
          <cell r="H18"/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</v>
          </cell>
          <cell r="O18">
            <v>1</v>
          </cell>
          <cell r="R18">
            <v>17</v>
          </cell>
          <cell r="S18">
            <v>12</v>
          </cell>
          <cell r="T18">
            <v>47</v>
          </cell>
          <cell r="U18">
            <v>20</v>
          </cell>
          <cell r="V18">
            <v>11</v>
          </cell>
          <cell r="W18">
            <v>3</v>
          </cell>
          <cell r="X18">
            <v>52</v>
          </cell>
          <cell r="Y18">
            <v>25</v>
          </cell>
          <cell r="Z18">
            <v>5</v>
          </cell>
          <cell r="AA18">
            <v>5</v>
          </cell>
          <cell r="AB18">
            <v>2</v>
          </cell>
          <cell r="AC18">
            <v>2</v>
          </cell>
          <cell r="AD18">
            <v>15</v>
          </cell>
          <cell r="AE18">
            <v>10</v>
          </cell>
        </row>
        <row r="19">
          <cell r="G19">
            <v>1</v>
          </cell>
          <cell r="H19"/>
          <cell r="I19">
            <v>0</v>
          </cell>
          <cell r="J19">
            <v>1</v>
          </cell>
          <cell r="K19">
            <v>0</v>
          </cell>
          <cell r="L19">
            <v>1</v>
          </cell>
          <cell r="M19">
            <v>0</v>
          </cell>
          <cell r="N19">
            <v>5</v>
          </cell>
          <cell r="O19">
            <v>4</v>
          </cell>
          <cell r="R19">
            <v>59</v>
          </cell>
          <cell r="S19">
            <v>44</v>
          </cell>
          <cell r="T19">
            <v>192</v>
          </cell>
          <cell r="U19">
            <v>94</v>
          </cell>
          <cell r="V19">
            <v>42</v>
          </cell>
          <cell r="W19">
            <v>24</v>
          </cell>
          <cell r="X19">
            <v>201</v>
          </cell>
          <cell r="Y19">
            <v>108</v>
          </cell>
          <cell r="Z19">
            <v>22</v>
          </cell>
          <cell r="AA19">
            <v>13</v>
          </cell>
          <cell r="AB19">
            <v>7</v>
          </cell>
          <cell r="AC19">
            <v>7</v>
          </cell>
          <cell r="AD19">
            <v>15</v>
          </cell>
          <cell r="AE19">
            <v>10</v>
          </cell>
        </row>
        <row r="20">
          <cell r="G20">
            <v>1</v>
          </cell>
          <cell r="H20"/>
          <cell r="I20">
            <v>0</v>
          </cell>
          <cell r="J20">
            <v>0</v>
          </cell>
          <cell r="K20">
            <v>0</v>
          </cell>
          <cell r="L20">
            <v>4</v>
          </cell>
          <cell r="M20">
            <v>2</v>
          </cell>
          <cell r="N20">
            <v>13</v>
          </cell>
          <cell r="O20">
            <v>7</v>
          </cell>
          <cell r="R20">
            <v>120</v>
          </cell>
          <cell r="S20">
            <v>99</v>
          </cell>
          <cell r="T20">
            <v>230</v>
          </cell>
          <cell r="U20">
            <v>123</v>
          </cell>
          <cell r="V20">
            <v>64</v>
          </cell>
          <cell r="W20">
            <v>39</v>
          </cell>
          <cell r="X20">
            <v>298</v>
          </cell>
          <cell r="Y20">
            <v>193</v>
          </cell>
          <cell r="Z20">
            <v>13</v>
          </cell>
          <cell r="AA20">
            <v>9</v>
          </cell>
          <cell r="AB20">
            <v>8</v>
          </cell>
          <cell r="AC20">
            <v>8</v>
          </cell>
          <cell r="AD20">
            <v>7</v>
          </cell>
          <cell r="AE20">
            <v>4</v>
          </cell>
        </row>
        <row r="21">
          <cell r="G21">
            <v>7</v>
          </cell>
          <cell r="H21"/>
          <cell r="I21">
            <v>2</v>
          </cell>
          <cell r="J21">
            <v>0</v>
          </cell>
          <cell r="K21">
            <v>0</v>
          </cell>
          <cell r="L21">
            <v>10</v>
          </cell>
          <cell r="M21">
            <v>5</v>
          </cell>
          <cell r="N21">
            <v>32</v>
          </cell>
          <cell r="O21">
            <v>24</v>
          </cell>
          <cell r="R21">
            <v>183</v>
          </cell>
          <cell r="S21">
            <v>141</v>
          </cell>
          <cell r="T21">
            <v>221</v>
          </cell>
          <cell r="U21">
            <v>135</v>
          </cell>
          <cell r="V21">
            <v>114</v>
          </cell>
          <cell r="W21">
            <v>76</v>
          </cell>
          <cell r="X21">
            <v>292</v>
          </cell>
          <cell r="Y21">
            <v>200</v>
          </cell>
          <cell r="Z21">
            <v>15</v>
          </cell>
          <cell r="AA21">
            <v>12</v>
          </cell>
          <cell r="AB21">
            <v>7</v>
          </cell>
          <cell r="AC21">
            <v>7</v>
          </cell>
          <cell r="AD21">
            <v>5</v>
          </cell>
          <cell r="AE21">
            <v>3</v>
          </cell>
        </row>
        <row r="22">
          <cell r="G22">
            <v>8</v>
          </cell>
          <cell r="H22"/>
          <cell r="I22">
            <v>4</v>
          </cell>
          <cell r="J22">
            <v>2</v>
          </cell>
          <cell r="K22">
            <v>1</v>
          </cell>
          <cell r="L22">
            <v>9</v>
          </cell>
          <cell r="M22">
            <v>7</v>
          </cell>
          <cell r="N22">
            <v>17</v>
          </cell>
          <cell r="O22">
            <v>15</v>
          </cell>
          <cell r="R22">
            <v>107</v>
          </cell>
          <cell r="S22">
            <v>89</v>
          </cell>
          <cell r="T22">
            <v>136</v>
          </cell>
          <cell r="U22">
            <v>96</v>
          </cell>
          <cell r="V22">
            <v>57</v>
          </cell>
          <cell r="W22">
            <v>39</v>
          </cell>
          <cell r="X22">
            <v>186</v>
          </cell>
          <cell r="Y22">
            <v>136</v>
          </cell>
          <cell r="Z22">
            <v>6</v>
          </cell>
          <cell r="AA22">
            <v>6</v>
          </cell>
          <cell r="AB22">
            <v>12</v>
          </cell>
          <cell r="AC22">
            <v>12</v>
          </cell>
          <cell r="AD22">
            <v>8</v>
          </cell>
          <cell r="AE22">
            <v>5</v>
          </cell>
        </row>
        <row r="23">
          <cell r="G23">
            <v>8</v>
          </cell>
          <cell r="H23"/>
          <cell r="I23">
            <v>5</v>
          </cell>
          <cell r="J23">
            <v>2</v>
          </cell>
          <cell r="K23">
            <v>1</v>
          </cell>
          <cell r="L23">
            <v>7</v>
          </cell>
          <cell r="M23">
            <v>3</v>
          </cell>
          <cell r="N23">
            <v>8</v>
          </cell>
          <cell r="O23">
            <v>7</v>
          </cell>
          <cell r="R23">
            <v>39</v>
          </cell>
          <cell r="S23">
            <v>34</v>
          </cell>
          <cell r="T23">
            <v>75</v>
          </cell>
          <cell r="U23">
            <v>48</v>
          </cell>
          <cell r="V23">
            <v>24</v>
          </cell>
          <cell r="W23">
            <v>15</v>
          </cell>
          <cell r="X23">
            <v>90</v>
          </cell>
          <cell r="Y23">
            <v>68</v>
          </cell>
          <cell r="Z23">
            <v>10</v>
          </cell>
          <cell r="AA23">
            <v>8</v>
          </cell>
          <cell r="AB23">
            <v>4</v>
          </cell>
          <cell r="AC23">
            <v>4</v>
          </cell>
          <cell r="AD23">
            <v>3</v>
          </cell>
          <cell r="AE23">
            <v>2</v>
          </cell>
        </row>
        <row r="24">
          <cell r="G24">
            <v>12</v>
          </cell>
          <cell r="H24"/>
          <cell r="I24">
            <v>5</v>
          </cell>
          <cell r="J24">
            <v>4</v>
          </cell>
          <cell r="K24">
            <v>2</v>
          </cell>
          <cell r="L24">
            <v>7</v>
          </cell>
          <cell r="M24">
            <v>5</v>
          </cell>
          <cell r="N24">
            <v>8</v>
          </cell>
          <cell r="O24">
            <v>6</v>
          </cell>
          <cell r="R24">
            <v>21</v>
          </cell>
          <cell r="S24">
            <v>18</v>
          </cell>
          <cell r="T24">
            <v>130</v>
          </cell>
          <cell r="U24">
            <v>63</v>
          </cell>
          <cell r="V24">
            <v>25</v>
          </cell>
          <cell r="W24">
            <v>12</v>
          </cell>
          <cell r="X24">
            <v>102</v>
          </cell>
          <cell r="Y24">
            <v>52</v>
          </cell>
          <cell r="Z24">
            <v>5</v>
          </cell>
          <cell r="AA24">
            <v>2</v>
          </cell>
          <cell r="AB24">
            <v>5</v>
          </cell>
          <cell r="AC24">
            <v>5</v>
          </cell>
          <cell r="AD24">
            <v>6</v>
          </cell>
          <cell r="AE24">
            <v>5</v>
          </cell>
        </row>
        <row r="26">
          <cell r="G26">
            <v>1</v>
          </cell>
          <cell r="H26"/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0</v>
          </cell>
          <cell r="N26">
            <v>1</v>
          </cell>
          <cell r="O26">
            <v>1</v>
          </cell>
          <cell r="R26">
            <v>83</v>
          </cell>
          <cell r="S26">
            <v>61</v>
          </cell>
          <cell r="T26">
            <v>202</v>
          </cell>
          <cell r="U26">
            <v>90</v>
          </cell>
          <cell r="V26">
            <v>37</v>
          </cell>
          <cell r="W26">
            <v>18</v>
          </cell>
          <cell r="X26">
            <v>239</v>
          </cell>
          <cell r="Y26">
            <v>130</v>
          </cell>
          <cell r="Z26">
            <v>10</v>
          </cell>
          <cell r="AA26">
            <v>7</v>
          </cell>
          <cell r="AB26">
            <v>4</v>
          </cell>
          <cell r="AC26">
            <v>4</v>
          </cell>
          <cell r="AD26">
            <v>15</v>
          </cell>
          <cell r="AE26">
            <v>12</v>
          </cell>
        </row>
        <row r="27">
          <cell r="G27">
            <v>8</v>
          </cell>
          <cell r="H27"/>
          <cell r="I27">
            <v>3</v>
          </cell>
          <cell r="J27">
            <v>1</v>
          </cell>
          <cell r="K27">
            <v>0</v>
          </cell>
          <cell r="L27">
            <v>13</v>
          </cell>
          <cell r="M27">
            <v>7</v>
          </cell>
          <cell r="N27">
            <v>37</v>
          </cell>
          <cell r="O27">
            <v>27</v>
          </cell>
          <cell r="R27">
            <v>271</v>
          </cell>
          <cell r="S27">
            <v>217</v>
          </cell>
          <cell r="T27">
            <v>424</v>
          </cell>
          <cell r="U27">
            <v>240</v>
          </cell>
          <cell r="V27">
            <v>176</v>
          </cell>
          <cell r="W27">
            <v>106</v>
          </cell>
          <cell r="X27">
            <v>529</v>
          </cell>
          <cell r="Y27">
            <v>350</v>
          </cell>
          <cell r="Z27">
            <v>27</v>
          </cell>
          <cell r="AA27">
            <v>21</v>
          </cell>
          <cell r="AB27">
            <v>14</v>
          </cell>
          <cell r="AC27">
            <v>14</v>
          </cell>
          <cell r="AD27">
            <v>17</v>
          </cell>
          <cell r="AE27">
            <v>7</v>
          </cell>
        </row>
        <row r="28">
          <cell r="G28">
            <v>15</v>
          </cell>
          <cell r="H28"/>
          <cell r="I28">
            <v>7</v>
          </cell>
          <cell r="J28">
            <v>5</v>
          </cell>
          <cell r="K28">
            <v>2</v>
          </cell>
          <cell r="L28">
            <v>18</v>
          </cell>
          <cell r="M28">
            <v>11</v>
          </cell>
          <cell r="N28">
            <v>36</v>
          </cell>
          <cell r="O28">
            <v>30</v>
          </cell>
          <cell r="R28">
            <v>159</v>
          </cell>
          <cell r="S28">
            <v>134</v>
          </cell>
          <cell r="T28">
            <v>229</v>
          </cell>
          <cell r="U28">
            <v>163</v>
          </cell>
          <cell r="V28">
            <v>84</v>
          </cell>
          <cell r="W28">
            <v>63</v>
          </cell>
          <cell r="X28">
            <v>298</v>
          </cell>
          <cell r="Y28">
            <v>222</v>
          </cell>
          <cell r="Z28">
            <v>27</v>
          </cell>
          <cell r="AA28">
            <v>20</v>
          </cell>
          <cell r="AB28">
            <v>18</v>
          </cell>
          <cell r="AC28">
            <v>18</v>
          </cell>
          <cell r="AD28">
            <v>13</v>
          </cell>
          <cell r="AE28">
            <v>12</v>
          </cell>
        </row>
        <row r="29">
          <cell r="G29">
            <v>9</v>
          </cell>
          <cell r="H29"/>
          <cell r="I29">
            <v>5</v>
          </cell>
          <cell r="J29">
            <v>3</v>
          </cell>
          <cell r="K29">
            <v>2</v>
          </cell>
          <cell r="L29">
            <v>6</v>
          </cell>
          <cell r="M29">
            <v>4</v>
          </cell>
          <cell r="N29">
            <v>9</v>
          </cell>
          <cell r="O29">
            <v>5</v>
          </cell>
          <cell r="R29">
            <v>33</v>
          </cell>
          <cell r="S29">
            <v>25</v>
          </cell>
          <cell r="T29">
            <v>165</v>
          </cell>
          <cell r="U29">
            <v>83</v>
          </cell>
          <cell r="V29">
            <v>39</v>
          </cell>
          <cell r="W29">
            <v>21</v>
          </cell>
          <cell r="X29">
            <v>147</v>
          </cell>
          <cell r="Y29">
            <v>78</v>
          </cell>
          <cell r="Z29">
            <v>11</v>
          </cell>
          <cell r="AA29">
            <v>7</v>
          </cell>
          <cell r="AB29">
            <v>9</v>
          </cell>
          <cell r="AC29">
            <v>9</v>
          </cell>
          <cell r="AD29">
            <v>8</v>
          </cell>
          <cell r="AE29">
            <v>6</v>
          </cell>
        </row>
        <row r="30">
          <cell r="G30">
            <v>5</v>
          </cell>
          <cell r="H30"/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</v>
          </cell>
          <cell r="O30">
            <v>1</v>
          </cell>
          <cell r="R30">
            <v>0</v>
          </cell>
          <cell r="S30">
            <v>0</v>
          </cell>
          <cell r="T30">
            <v>11</v>
          </cell>
          <cell r="U30">
            <v>3</v>
          </cell>
          <cell r="V30">
            <v>1</v>
          </cell>
          <cell r="W30">
            <v>0</v>
          </cell>
          <cell r="X30">
            <v>8</v>
          </cell>
          <cell r="Y30">
            <v>2</v>
          </cell>
          <cell r="Z30">
            <v>1</v>
          </cell>
          <cell r="AA30">
            <v>0</v>
          </cell>
          <cell r="AB30">
            <v>0</v>
          </cell>
          <cell r="AC30">
            <v>0</v>
          </cell>
          <cell r="AD30">
            <v>6</v>
          </cell>
          <cell r="AE30">
            <v>2</v>
          </cell>
        </row>
        <row r="32">
          <cell r="G32">
            <v>2</v>
          </cell>
          <cell r="H32"/>
          <cell r="I32">
            <v>0</v>
          </cell>
          <cell r="J32">
            <v>0</v>
          </cell>
          <cell r="K32">
            <v>0</v>
          </cell>
          <cell r="L32">
            <v>1</v>
          </cell>
          <cell r="M32">
            <v>0</v>
          </cell>
          <cell r="N32">
            <v>4</v>
          </cell>
          <cell r="O32">
            <v>4</v>
          </cell>
          <cell r="R32">
            <v>23</v>
          </cell>
          <cell r="S32">
            <v>19</v>
          </cell>
          <cell r="T32">
            <v>84</v>
          </cell>
          <cell r="U32">
            <v>52</v>
          </cell>
          <cell r="V32">
            <v>25</v>
          </cell>
          <cell r="W32">
            <v>13</v>
          </cell>
          <cell r="X32">
            <v>70</v>
          </cell>
          <cell r="Y32">
            <v>45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0</v>
          </cell>
          <cell r="AE32">
            <v>0</v>
          </cell>
        </row>
        <row r="33">
          <cell r="G33">
            <v>3</v>
          </cell>
          <cell r="H33"/>
          <cell r="I33">
            <v>1</v>
          </cell>
          <cell r="J33">
            <v>0</v>
          </cell>
          <cell r="K33">
            <v>0</v>
          </cell>
          <cell r="L33">
            <v>3</v>
          </cell>
          <cell r="M33">
            <v>1</v>
          </cell>
          <cell r="N33">
            <v>4</v>
          </cell>
          <cell r="O33">
            <v>3</v>
          </cell>
          <cell r="R33">
            <v>29</v>
          </cell>
          <cell r="S33">
            <v>21</v>
          </cell>
          <cell r="T33">
            <v>65</v>
          </cell>
          <cell r="U33">
            <v>36</v>
          </cell>
          <cell r="V33">
            <v>22</v>
          </cell>
          <cell r="W33">
            <v>16</v>
          </cell>
          <cell r="X33">
            <v>59</v>
          </cell>
          <cell r="Y33">
            <v>37</v>
          </cell>
          <cell r="Z33">
            <v>3</v>
          </cell>
          <cell r="AA33">
            <v>2</v>
          </cell>
          <cell r="AB33">
            <v>2</v>
          </cell>
          <cell r="AC33">
            <v>2</v>
          </cell>
          <cell r="AD33">
            <v>0</v>
          </cell>
          <cell r="AE33">
            <v>0</v>
          </cell>
        </row>
        <row r="34">
          <cell r="G34">
            <v>2</v>
          </cell>
          <cell r="H34"/>
          <cell r="I34">
            <v>3</v>
          </cell>
          <cell r="J34">
            <v>0</v>
          </cell>
          <cell r="K34">
            <v>0</v>
          </cell>
          <cell r="L34">
            <v>1</v>
          </cell>
          <cell r="M34">
            <v>2</v>
          </cell>
          <cell r="N34">
            <v>6</v>
          </cell>
          <cell r="O34">
            <v>5</v>
          </cell>
          <cell r="R34">
            <v>45</v>
          </cell>
          <cell r="S34">
            <v>34</v>
          </cell>
          <cell r="T34">
            <v>57</v>
          </cell>
          <cell r="U34">
            <v>38</v>
          </cell>
          <cell r="V34">
            <v>15</v>
          </cell>
          <cell r="W34">
            <v>11</v>
          </cell>
          <cell r="X34">
            <v>62</v>
          </cell>
          <cell r="Y34">
            <v>40</v>
          </cell>
          <cell r="Z34">
            <v>2</v>
          </cell>
          <cell r="AA34">
            <v>2</v>
          </cell>
          <cell r="AB34">
            <v>1</v>
          </cell>
          <cell r="AC34">
            <v>1</v>
          </cell>
          <cell r="AD34">
            <v>0</v>
          </cell>
          <cell r="AE34">
            <v>0</v>
          </cell>
        </row>
        <row r="35">
          <cell r="G35">
            <v>0</v>
          </cell>
          <cell r="H35"/>
          <cell r="I35">
            <v>0</v>
          </cell>
          <cell r="J35">
            <v>0</v>
          </cell>
          <cell r="K35">
            <v>0</v>
          </cell>
          <cell r="L35">
            <v>1</v>
          </cell>
          <cell r="M35">
            <v>3</v>
          </cell>
          <cell r="N35">
            <v>3</v>
          </cell>
          <cell r="O35">
            <v>2</v>
          </cell>
          <cell r="R35">
            <v>10</v>
          </cell>
          <cell r="S35">
            <v>10</v>
          </cell>
          <cell r="T35">
            <v>21</v>
          </cell>
          <cell r="U35">
            <v>18</v>
          </cell>
          <cell r="V35">
            <v>5</v>
          </cell>
          <cell r="W35">
            <v>4</v>
          </cell>
          <cell r="X35">
            <v>16</v>
          </cell>
          <cell r="Y35">
            <v>14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G36">
            <v>1</v>
          </cell>
          <cell r="H36"/>
          <cell r="I36">
            <v>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R36">
            <v>1</v>
          </cell>
          <cell r="S36">
            <v>1</v>
          </cell>
          <cell r="T36">
            <v>9</v>
          </cell>
          <cell r="U36">
            <v>6</v>
          </cell>
          <cell r="V36">
            <v>2</v>
          </cell>
          <cell r="W36">
            <v>1</v>
          </cell>
          <cell r="X36">
            <v>8</v>
          </cell>
          <cell r="Y36">
            <v>5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</v>
          </cell>
          <cell r="AE36">
            <v>1</v>
          </cell>
        </row>
        <row r="38">
          <cell r="G38">
            <v>3</v>
          </cell>
          <cell r="H38"/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</v>
          </cell>
          <cell r="O38">
            <v>1</v>
          </cell>
          <cell r="R38">
            <v>13</v>
          </cell>
          <cell r="S38">
            <v>12</v>
          </cell>
          <cell r="T38">
            <v>11</v>
          </cell>
          <cell r="U38">
            <v>8</v>
          </cell>
          <cell r="V38">
            <v>1</v>
          </cell>
          <cell r="W38">
            <v>0</v>
          </cell>
          <cell r="X38">
            <v>21</v>
          </cell>
          <cell r="Y38">
            <v>17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G39">
            <v>28</v>
          </cell>
          <cell r="H39"/>
          <cell r="I39">
            <v>13</v>
          </cell>
          <cell r="J39">
            <v>7</v>
          </cell>
          <cell r="K39">
            <v>4</v>
          </cell>
          <cell r="L39">
            <v>29</v>
          </cell>
          <cell r="M39">
            <v>21</v>
          </cell>
          <cell r="N39">
            <v>65</v>
          </cell>
          <cell r="O39">
            <v>53</v>
          </cell>
          <cell r="R39">
            <v>292</v>
          </cell>
          <cell r="S39">
            <v>258</v>
          </cell>
          <cell r="T39">
            <v>353</v>
          </cell>
          <cell r="U39">
            <v>260</v>
          </cell>
          <cell r="V39">
            <v>178</v>
          </cell>
          <cell r="W39">
            <v>134</v>
          </cell>
          <cell r="X39">
            <v>480</v>
          </cell>
          <cell r="Y39">
            <v>381</v>
          </cell>
          <cell r="Z39">
            <v>8</v>
          </cell>
          <cell r="AA39">
            <v>6</v>
          </cell>
          <cell r="AB39">
            <v>8</v>
          </cell>
          <cell r="AC39">
            <v>8</v>
          </cell>
          <cell r="AD39">
            <v>16</v>
          </cell>
          <cell r="AE39">
            <v>11</v>
          </cell>
        </row>
        <row r="40">
          <cell r="G40">
            <v>7</v>
          </cell>
          <cell r="H40"/>
          <cell r="I40">
            <v>3</v>
          </cell>
          <cell r="J40">
            <v>2</v>
          </cell>
          <cell r="K40">
            <v>0</v>
          </cell>
          <cell r="L40">
            <v>8</v>
          </cell>
          <cell r="M40">
            <v>1</v>
          </cell>
          <cell r="N40">
            <v>18</v>
          </cell>
          <cell r="O40">
            <v>10</v>
          </cell>
          <cell r="R40">
            <v>235</v>
          </cell>
          <cell r="S40">
            <v>165</v>
          </cell>
          <cell r="T40">
            <v>553</v>
          </cell>
          <cell r="U40">
            <v>273</v>
          </cell>
          <cell r="V40">
            <v>145</v>
          </cell>
          <cell r="W40">
            <v>68</v>
          </cell>
          <cell r="X40">
            <v>614</v>
          </cell>
          <cell r="Y40">
            <v>349</v>
          </cell>
          <cell r="Z40">
            <v>58</v>
          </cell>
          <cell r="AA40">
            <v>43</v>
          </cell>
          <cell r="AB40">
            <v>35</v>
          </cell>
          <cell r="AC40">
            <v>35</v>
          </cell>
          <cell r="AD40">
            <v>37</v>
          </cell>
          <cell r="AE40">
            <v>25</v>
          </cell>
        </row>
        <row r="41">
          <cell r="G41">
            <v>0</v>
          </cell>
          <cell r="H41"/>
          <cell r="I41">
            <v>0</v>
          </cell>
          <cell r="J41">
            <v>0</v>
          </cell>
          <cell r="K41">
            <v>0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R41">
            <v>6</v>
          </cell>
          <cell r="S41">
            <v>2</v>
          </cell>
          <cell r="T41">
            <v>98</v>
          </cell>
          <cell r="U41">
            <v>34</v>
          </cell>
          <cell r="V41">
            <v>12</v>
          </cell>
          <cell r="W41">
            <v>6</v>
          </cell>
          <cell r="X41">
            <v>91</v>
          </cell>
          <cell r="Y41">
            <v>31</v>
          </cell>
          <cell r="Z41">
            <v>7</v>
          </cell>
          <cell r="AA41">
            <v>4</v>
          </cell>
          <cell r="AB41">
            <v>1</v>
          </cell>
          <cell r="AC41">
            <v>1</v>
          </cell>
          <cell r="AD41">
            <v>3</v>
          </cell>
          <cell r="AE41">
            <v>2</v>
          </cell>
        </row>
        <row r="42">
          <cell r="G42">
            <v>0</v>
          </cell>
          <cell r="H42"/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R42">
            <v>0</v>
          </cell>
          <cell r="S42">
            <v>0</v>
          </cell>
          <cell r="T42">
            <v>16</v>
          </cell>
          <cell r="U42">
            <v>4</v>
          </cell>
          <cell r="V42">
            <v>1</v>
          </cell>
          <cell r="W42">
            <v>0</v>
          </cell>
          <cell r="X42">
            <v>15</v>
          </cell>
          <cell r="Y42">
            <v>4</v>
          </cell>
          <cell r="Z42">
            <v>3</v>
          </cell>
          <cell r="AA42">
            <v>2</v>
          </cell>
          <cell r="AB42">
            <v>1</v>
          </cell>
          <cell r="AC42">
            <v>1</v>
          </cell>
          <cell r="AD42">
            <v>3</v>
          </cell>
          <cell r="AE42">
            <v>1</v>
          </cell>
        </row>
        <row r="43">
          <cell r="G43">
            <v>4</v>
          </cell>
          <cell r="H43"/>
          <cell r="I43">
            <v>2</v>
          </cell>
          <cell r="J43">
            <v>4</v>
          </cell>
          <cell r="K43">
            <v>3</v>
          </cell>
          <cell r="L43">
            <v>11</v>
          </cell>
          <cell r="M43">
            <v>7</v>
          </cell>
          <cell r="N43">
            <v>20</v>
          </cell>
          <cell r="O43">
            <v>17</v>
          </cell>
          <cell r="R43">
            <v>408</v>
          </cell>
          <cell r="S43">
            <v>329</v>
          </cell>
          <cell r="T43">
            <v>720</v>
          </cell>
          <cell r="U43">
            <v>418</v>
          </cell>
          <cell r="V43">
            <v>200</v>
          </cell>
          <cell r="W43">
            <v>124</v>
          </cell>
          <cell r="X43">
            <v>744</v>
          </cell>
          <cell r="Y43">
            <v>504</v>
          </cell>
          <cell r="Z43">
            <v>14</v>
          </cell>
          <cell r="AA43">
            <v>12</v>
          </cell>
          <cell r="AD43">
            <v>26</v>
          </cell>
          <cell r="AE43">
            <v>17</v>
          </cell>
        </row>
        <row r="45">
          <cell r="G45">
            <v>7</v>
          </cell>
          <cell r="H45"/>
          <cell r="I45">
            <v>5</v>
          </cell>
          <cell r="J45">
            <v>2</v>
          </cell>
          <cell r="K45">
            <v>1</v>
          </cell>
          <cell r="L45">
            <v>12</v>
          </cell>
          <cell r="M45">
            <v>9</v>
          </cell>
          <cell r="N45">
            <v>8</v>
          </cell>
          <cell r="O45">
            <v>5</v>
          </cell>
          <cell r="R45">
            <v>8</v>
          </cell>
          <cell r="S45">
            <v>7</v>
          </cell>
          <cell r="T45">
            <v>31</v>
          </cell>
          <cell r="U45">
            <v>21</v>
          </cell>
          <cell r="V45">
            <v>14</v>
          </cell>
          <cell r="W45">
            <v>9</v>
          </cell>
          <cell r="X45">
            <v>26</v>
          </cell>
          <cell r="Y45">
            <v>17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</v>
          </cell>
          <cell r="AE45">
            <v>1</v>
          </cell>
        </row>
        <row r="46">
          <cell r="G46">
            <v>9</v>
          </cell>
          <cell r="H46"/>
          <cell r="I46">
            <v>4</v>
          </cell>
          <cell r="J46">
            <v>2</v>
          </cell>
          <cell r="K46">
            <v>1</v>
          </cell>
          <cell r="L46">
            <v>11</v>
          </cell>
          <cell r="M46">
            <v>7</v>
          </cell>
          <cell r="N46">
            <v>26</v>
          </cell>
          <cell r="O46">
            <v>24</v>
          </cell>
          <cell r="R46">
            <v>111</v>
          </cell>
          <cell r="S46">
            <v>95</v>
          </cell>
          <cell r="T46">
            <v>176</v>
          </cell>
          <cell r="U46">
            <v>134</v>
          </cell>
          <cell r="V46">
            <v>65</v>
          </cell>
          <cell r="W46">
            <v>51</v>
          </cell>
          <cell r="X46">
            <v>179</v>
          </cell>
          <cell r="Y46">
            <v>145</v>
          </cell>
          <cell r="Z46">
            <v>0</v>
          </cell>
          <cell r="AA46">
            <v>0</v>
          </cell>
          <cell r="AB46">
            <v>1</v>
          </cell>
          <cell r="AC46">
            <v>1</v>
          </cell>
          <cell r="AD46">
            <v>7</v>
          </cell>
          <cell r="AE46">
            <v>6</v>
          </cell>
        </row>
        <row r="47">
          <cell r="G47">
            <v>0</v>
          </cell>
          <cell r="H47"/>
          <cell r="I47">
            <v>0</v>
          </cell>
          <cell r="J47">
            <v>0</v>
          </cell>
          <cell r="K47">
            <v>0</v>
          </cell>
          <cell r="L47">
            <v>6</v>
          </cell>
          <cell r="M47">
            <v>2</v>
          </cell>
          <cell r="N47">
            <v>16</v>
          </cell>
          <cell r="O47">
            <v>13</v>
          </cell>
          <cell r="R47">
            <v>231</v>
          </cell>
          <cell r="S47">
            <v>193</v>
          </cell>
          <cell r="T47">
            <v>358</v>
          </cell>
          <cell r="U47">
            <v>192</v>
          </cell>
          <cell r="V47">
            <v>136</v>
          </cell>
          <cell r="W47">
            <v>83</v>
          </cell>
          <cell r="X47">
            <v>406</v>
          </cell>
          <cell r="Y47">
            <v>269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</v>
          </cell>
          <cell r="AE47">
            <v>1</v>
          </cell>
        </row>
        <row r="49">
          <cell r="G49">
            <v>0</v>
          </cell>
          <cell r="H49"/>
          <cell r="I49">
            <v>0</v>
          </cell>
          <cell r="J49">
            <v>0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R49">
            <v>1</v>
          </cell>
          <cell r="S49">
            <v>1</v>
          </cell>
          <cell r="T49">
            <v>29</v>
          </cell>
          <cell r="U49">
            <v>20</v>
          </cell>
          <cell r="V49">
            <v>8</v>
          </cell>
          <cell r="W49">
            <v>4</v>
          </cell>
          <cell r="X49">
            <v>26</v>
          </cell>
          <cell r="Y49">
            <v>17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</v>
          </cell>
          <cell r="AE49">
            <v>0</v>
          </cell>
        </row>
        <row r="50">
          <cell r="G50">
            <v>2</v>
          </cell>
          <cell r="H50"/>
          <cell r="I50">
            <v>0</v>
          </cell>
          <cell r="J50">
            <v>0</v>
          </cell>
          <cell r="K50">
            <v>0</v>
          </cell>
          <cell r="L50">
            <v>5</v>
          </cell>
          <cell r="M50">
            <v>4</v>
          </cell>
          <cell r="N50">
            <v>7</v>
          </cell>
          <cell r="O50">
            <v>6</v>
          </cell>
          <cell r="R50">
            <v>89</v>
          </cell>
          <cell r="S50">
            <v>76</v>
          </cell>
          <cell r="T50">
            <v>121</v>
          </cell>
          <cell r="U50">
            <v>83</v>
          </cell>
          <cell r="V50">
            <v>49</v>
          </cell>
          <cell r="W50">
            <v>37</v>
          </cell>
          <cell r="X50">
            <v>163</v>
          </cell>
          <cell r="Y50">
            <v>126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G51">
            <v>1</v>
          </cell>
          <cell r="H51"/>
          <cell r="I51">
            <v>1</v>
          </cell>
          <cell r="J51">
            <v>0</v>
          </cell>
          <cell r="K51">
            <v>0</v>
          </cell>
          <cell r="L51">
            <v>5</v>
          </cell>
          <cell r="M51">
            <v>2</v>
          </cell>
          <cell r="N51">
            <v>10</v>
          </cell>
          <cell r="O51">
            <v>6</v>
          </cell>
          <cell r="R51">
            <v>337</v>
          </cell>
          <cell r="S51">
            <v>265</v>
          </cell>
          <cell r="T51">
            <v>603</v>
          </cell>
          <cell r="U51">
            <v>335</v>
          </cell>
          <cell r="V51">
            <v>196</v>
          </cell>
          <cell r="W51">
            <v>132</v>
          </cell>
          <cell r="X51">
            <v>663</v>
          </cell>
          <cell r="Y51">
            <v>418</v>
          </cell>
          <cell r="Z51">
            <v>8</v>
          </cell>
          <cell r="AA51">
            <v>6</v>
          </cell>
          <cell r="AB51">
            <v>0</v>
          </cell>
          <cell r="AC51">
            <v>0</v>
          </cell>
          <cell r="AD51">
            <v>5</v>
          </cell>
          <cell r="AE51">
            <v>4</v>
          </cell>
        </row>
        <row r="52">
          <cell r="G52">
            <v>0</v>
          </cell>
          <cell r="H52"/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R52">
            <v>113</v>
          </cell>
          <cell r="S52">
            <v>89</v>
          </cell>
          <cell r="T52">
            <v>250</v>
          </cell>
          <cell r="U52">
            <v>126</v>
          </cell>
          <cell r="V52">
            <v>55</v>
          </cell>
          <cell r="W52">
            <v>27</v>
          </cell>
          <cell r="X52">
            <v>301</v>
          </cell>
          <cell r="Y52">
            <v>163</v>
          </cell>
          <cell r="Z52">
            <v>4</v>
          </cell>
          <cell r="AA52">
            <v>3</v>
          </cell>
          <cell r="AB52">
            <v>0</v>
          </cell>
          <cell r="AC52">
            <v>0</v>
          </cell>
          <cell r="AD52">
            <v>9</v>
          </cell>
          <cell r="AE52">
            <v>4</v>
          </cell>
        </row>
        <row r="55">
          <cell r="G55">
            <v>0</v>
          </cell>
          <cell r="H55"/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R55">
            <v>1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</v>
          </cell>
          <cell r="Y55">
            <v>1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G56">
            <v>1</v>
          </cell>
          <cell r="H56"/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R56">
            <v>11</v>
          </cell>
          <cell r="S56">
            <v>9</v>
          </cell>
          <cell r="T56">
            <v>37</v>
          </cell>
          <cell r="U56">
            <v>22</v>
          </cell>
          <cell r="V56">
            <v>13</v>
          </cell>
          <cell r="W56">
            <v>9</v>
          </cell>
          <cell r="X56">
            <v>38</v>
          </cell>
          <cell r="Y56">
            <v>24</v>
          </cell>
          <cell r="Z56">
            <v>0</v>
          </cell>
          <cell r="AA56">
            <v>0</v>
          </cell>
          <cell r="AB56">
            <v>1</v>
          </cell>
          <cell r="AC56">
            <v>1</v>
          </cell>
        </row>
        <row r="58">
          <cell r="G58">
            <v>2</v>
          </cell>
          <cell r="H58"/>
          <cell r="I58">
            <v>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R58">
            <v>19</v>
          </cell>
          <cell r="S58">
            <v>16</v>
          </cell>
          <cell r="T58">
            <v>45</v>
          </cell>
          <cell r="U58">
            <v>20</v>
          </cell>
          <cell r="V58">
            <v>5</v>
          </cell>
          <cell r="W58">
            <v>1</v>
          </cell>
          <cell r="X58">
            <v>20</v>
          </cell>
          <cell r="Y58">
            <v>9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G59">
            <v>3</v>
          </cell>
          <cell r="H59"/>
          <cell r="I59">
            <v>3</v>
          </cell>
          <cell r="J59">
            <v>2</v>
          </cell>
          <cell r="K59">
            <v>2</v>
          </cell>
          <cell r="L59">
            <v>11</v>
          </cell>
          <cell r="M59">
            <v>8</v>
          </cell>
          <cell r="N59">
            <v>18</v>
          </cell>
          <cell r="O59">
            <v>16</v>
          </cell>
          <cell r="R59">
            <v>119</v>
          </cell>
          <cell r="S59">
            <v>105</v>
          </cell>
          <cell r="T59">
            <v>243</v>
          </cell>
          <cell r="U59">
            <v>143</v>
          </cell>
          <cell r="V59">
            <v>115</v>
          </cell>
          <cell r="W59">
            <v>88</v>
          </cell>
          <cell r="X59">
            <v>275</v>
          </cell>
          <cell r="Y59">
            <v>185</v>
          </cell>
          <cell r="Z59">
            <v>3</v>
          </cell>
          <cell r="AA59">
            <v>2</v>
          </cell>
          <cell r="AB59">
            <v>7</v>
          </cell>
          <cell r="AC59">
            <v>7</v>
          </cell>
        </row>
        <row r="61">
          <cell r="G61">
            <v>5</v>
          </cell>
          <cell r="H61"/>
          <cell r="I61">
            <v>3</v>
          </cell>
          <cell r="J61">
            <v>0</v>
          </cell>
          <cell r="K61">
            <v>1</v>
          </cell>
          <cell r="L61">
            <v>3</v>
          </cell>
          <cell r="M61">
            <v>2</v>
          </cell>
          <cell r="N61">
            <v>10</v>
          </cell>
          <cell r="O61">
            <v>6</v>
          </cell>
          <cell r="R61">
            <v>53</v>
          </cell>
          <cell r="S61">
            <v>46</v>
          </cell>
          <cell r="T61">
            <v>79</v>
          </cell>
          <cell r="U61">
            <v>53</v>
          </cell>
          <cell r="V61">
            <v>20</v>
          </cell>
          <cell r="W61">
            <v>15</v>
          </cell>
          <cell r="X61">
            <v>73</v>
          </cell>
          <cell r="Y61">
            <v>52</v>
          </cell>
          <cell r="Z61">
            <v>2</v>
          </cell>
          <cell r="AA61">
            <v>1</v>
          </cell>
          <cell r="AB61">
            <v>4</v>
          </cell>
          <cell r="AC61">
            <v>4</v>
          </cell>
        </row>
        <row r="62">
          <cell r="G62">
            <v>1</v>
          </cell>
          <cell r="H62"/>
          <cell r="I62">
            <v>1</v>
          </cell>
          <cell r="J62">
            <v>2</v>
          </cell>
          <cell r="K62">
            <v>1</v>
          </cell>
          <cell r="L62">
            <v>8</v>
          </cell>
          <cell r="M62">
            <v>5</v>
          </cell>
          <cell r="N62">
            <v>11</v>
          </cell>
          <cell r="O62">
            <v>11</v>
          </cell>
          <cell r="R62">
            <v>66</v>
          </cell>
          <cell r="S62">
            <v>56</v>
          </cell>
          <cell r="T62">
            <v>172</v>
          </cell>
          <cell r="U62">
            <v>91</v>
          </cell>
          <cell r="V62">
            <v>78</v>
          </cell>
          <cell r="W62">
            <v>58</v>
          </cell>
          <cell r="X62">
            <v>143</v>
          </cell>
          <cell r="Y62">
            <v>89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</row>
        <row r="63">
          <cell r="G63">
            <v>0</v>
          </cell>
          <cell r="H63"/>
          <cell r="I63">
            <v>0</v>
          </cell>
          <cell r="J63">
            <v>0</v>
          </cell>
          <cell r="K63">
            <v>0</v>
          </cell>
          <cell r="L63">
            <v>1</v>
          </cell>
          <cell r="M63">
            <v>1</v>
          </cell>
          <cell r="N63">
            <v>2</v>
          </cell>
          <cell r="O63">
            <v>1</v>
          </cell>
          <cell r="R63">
            <v>18</v>
          </cell>
          <cell r="S63">
            <v>17</v>
          </cell>
          <cell r="T63">
            <v>79</v>
          </cell>
          <cell r="U63">
            <v>57</v>
          </cell>
          <cell r="V63">
            <v>19</v>
          </cell>
          <cell r="W63">
            <v>11</v>
          </cell>
          <cell r="X63">
            <v>89</v>
          </cell>
          <cell r="Y63">
            <v>66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G64">
            <v>0</v>
          </cell>
          <cell r="H64"/>
          <cell r="I64">
            <v>0</v>
          </cell>
          <cell r="J64">
            <v>0</v>
          </cell>
          <cell r="K64">
            <v>0</v>
          </cell>
          <cell r="L64">
            <v>1</v>
          </cell>
          <cell r="M64">
            <v>1</v>
          </cell>
          <cell r="N64">
            <v>2</v>
          </cell>
          <cell r="O64">
            <v>2</v>
          </cell>
          <cell r="R64">
            <v>35</v>
          </cell>
          <cell r="S64">
            <v>29</v>
          </cell>
          <cell r="T64">
            <v>42</v>
          </cell>
          <cell r="U64">
            <v>27</v>
          </cell>
          <cell r="V64">
            <v>20</v>
          </cell>
          <cell r="W64">
            <v>17</v>
          </cell>
          <cell r="X64">
            <v>60</v>
          </cell>
          <cell r="Y64">
            <v>42</v>
          </cell>
          <cell r="Z64">
            <v>0</v>
          </cell>
          <cell r="AA64">
            <v>0</v>
          </cell>
          <cell r="AB64">
            <v>2</v>
          </cell>
          <cell r="AC64">
            <v>2</v>
          </cell>
        </row>
      </sheetData>
      <sheetData sheetId="2">
        <row r="18">
          <cell r="G18">
            <v>1</v>
          </cell>
          <cell r="H18"/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</v>
          </cell>
          <cell r="O18">
            <v>1</v>
          </cell>
          <cell r="R18">
            <v>28</v>
          </cell>
          <cell r="S18">
            <v>22</v>
          </cell>
          <cell r="T18">
            <v>48</v>
          </cell>
          <cell r="U18">
            <v>31</v>
          </cell>
          <cell r="V18">
            <v>17</v>
          </cell>
          <cell r="W18">
            <v>11</v>
          </cell>
          <cell r="X18">
            <v>74</v>
          </cell>
          <cell r="Y18">
            <v>49</v>
          </cell>
          <cell r="Z18">
            <v>1</v>
          </cell>
          <cell r="AA18">
            <v>1</v>
          </cell>
          <cell r="AB18">
            <v>3</v>
          </cell>
          <cell r="AC18">
            <v>3</v>
          </cell>
          <cell r="AD18">
            <v>12</v>
          </cell>
          <cell r="AE18">
            <v>7</v>
          </cell>
        </row>
        <row r="19">
          <cell r="G19">
            <v>4</v>
          </cell>
          <cell r="H19"/>
          <cell r="I19">
            <v>0</v>
          </cell>
          <cell r="J19">
            <v>1</v>
          </cell>
          <cell r="K19">
            <v>1</v>
          </cell>
          <cell r="L19">
            <v>3</v>
          </cell>
          <cell r="M19">
            <v>2</v>
          </cell>
          <cell r="N19">
            <v>6</v>
          </cell>
          <cell r="O19">
            <v>6</v>
          </cell>
          <cell r="R19">
            <v>49</v>
          </cell>
          <cell r="S19">
            <v>38</v>
          </cell>
          <cell r="T19">
            <v>82</v>
          </cell>
          <cell r="U19">
            <v>62</v>
          </cell>
          <cell r="V19">
            <v>17</v>
          </cell>
          <cell r="W19">
            <v>14</v>
          </cell>
          <cell r="X19">
            <v>110</v>
          </cell>
          <cell r="Y19">
            <v>85</v>
          </cell>
          <cell r="Z19">
            <v>1</v>
          </cell>
          <cell r="AA19">
            <v>1</v>
          </cell>
          <cell r="AB19">
            <v>8</v>
          </cell>
          <cell r="AC19">
            <v>8</v>
          </cell>
          <cell r="AD19">
            <v>14</v>
          </cell>
          <cell r="AE19">
            <v>8</v>
          </cell>
        </row>
        <row r="20">
          <cell r="G20">
            <v>4</v>
          </cell>
          <cell r="H20"/>
          <cell r="I20">
            <v>4</v>
          </cell>
          <cell r="J20">
            <v>0</v>
          </cell>
          <cell r="K20">
            <v>0</v>
          </cell>
          <cell r="L20">
            <v>9</v>
          </cell>
          <cell r="M20">
            <v>7</v>
          </cell>
          <cell r="N20">
            <v>2</v>
          </cell>
          <cell r="O20">
            <v>1</v>
          </cell>
          <cell r="R20">
            <v>31</v>
          </cell>
          <cell r="S20">
            <v>24</v>
          </cell>
          <cell r="T20">
            <v>75</v>
          </cell>
          <cell r="U20">
            <v>41</v>
          </cell>
          <cell r="V20">
            <v>14</v>
          </cell>
          <cell r="W20">
            <v>9</v>
          </cell>
          <cell r="X20">
            <v>85</v>
          </cell>
          <cell r="Y20">
            <v>52</v>
          </cell>
          <cell r="Z20">
            <v>3</v>
          </cell>
          <cell r="AA20">
            <v>2</v>
          </cell>
          <cell r="AB20">
            <v>3</v>
          </cell>
          <cell r="AC20">
            <v>3</v>
          </cell>
          <cell r="AD20">
            <v>24</v>
          </cell>
          <cell r="AE20">
            <v>17</v>
          </cell>
        </row>
        <row r="21">
          <cell r="G21">
            <v>2</v>
          </cell>
          <cell r="H21"/>
          <cell r="I21">
            <v>0</v>
          </cell>
          <cell r="J21">
            <v>4</v>
          </cell>
          <cell r="K21">
            <v>2</v>
          </cell>
          <cell r="L21">
            <v>3</v>
          </cell>
          <cell r="M21">
            <v>3</v>
          </cell>
          <cell r="N21">
            <v>2</v>
          </cell>
          <cell r="O21">
            <v>2</v>
          </cell>
          <cell r="R21">
            <v>22</v>
          </cell>
          <cell r="S21">
            <v>19</v>
          </cell>
          <cell r="T21">
            <v>41</v>
          </cell>
          <cell r="U21">
            <v>25</v>
          </cell>
          <cell r="V21">
            <v>14</v>
          </cell>
          <cell r="W21">
            <v>8</v>
          </cell>
          <cell r="X21">
            <v>46</v>
          </cell>
          <cell r="Y21">
            <v>33</v>
          </cell>
          <cell r="Z21">
            <v>3</v>
          </cell>
          <cell r="AA21">
            <v>3</v>
          </cell>
          <cell r="AB21">
            <v>2</v>
          </cell>
          <cell r="AC21">
            <v>1</v>
          </cell>
          <cell r="AD21">
            <v>4</v>
          </cell>
          <cell r="AE21">
            <v>2</v>
          </cell>
        </row>
        <row r="22">
          <cell r="G22">
            <v>8</v>
          </cell>
          <cell r="H22"/>
          <cell r="I22">
            <v>5</v>
          </cell>
          <cell r="J22">
            <v>2</v>
          </cell>
          <cell r="K22">
            <v>2</v>
          </cell>
          <cell r="L22">
            <v>5</v>
          </cell>
          <cell r="M22">
            <v>4</v>
          </cell>
          <cell r="N22">
            <v>2</v>
          </cell>
          <cell r="O22">
            <v>1</v>
          </cell>
          <cell r="R22">
            <v>8</v>
          </cell>
          <cell r="S22">
            <v>5</v>
          </cell>
          <cell r="T22">
            <v>24</v>
          </cell>
          <cell r="U22">
            <v>18</v>
          </cell>
          <cell r="V22">
            <v>7</v>
          </cell>
          <cell r="W22">
            <v>4</v>
          </cell>
          <cell r="X22">
            <v>23</v>
          </cell>
          <cell r="Y22">
            <v>15</v>
          </cell>
          <cell r="Z22">
            <v>0</v>
          </cell>
          <cell r="AA22">
            <v>0</v>
          </cell>
          <cell r="AB22">
            <v>2</v>
          </cell>
          <cell r="AC22">
            <v>2</v>
          </cell>
          <cell r="AD22">
            <v>2</v>
          </cell>
          <cell r="AE22">
            <v>2</v>
          </cell>
        </row>
        <row r="23">
          <cell r="G23">
            <v>4</v>
          </cell>
          <cell r="H23"/>
          <cell r="I23">
            <v>1</v>
          </cell>
          <cell r="J23">
            <v>1</v>
          </cell>
          <cell r="K23">
            <v>1</v>
          </cell>
          <cell r="L23">
            <v>5</v>
          </cell>
          <cell r="M23">
            <v>5</v>
          </cell>
          <cell r="N23">
            <v>2</v>
          </cell>
          <cell r="O23">
            <v>2</v>
          </cell>
          <cell r="R23">
            <v>9</v>
          </cell>
          <cell r="S23">
            <v>7</v>
          </cell>
          <cell r="T23">
            <v>13</v>
          </cell>
          <cell r="U23">
            <v>11</v>
          </cell>
          <cell r="V23">
            <v>7</v>
          </cell>
          <cell r="W23">
            <v>5</v>
          </cell>
          <cell r="X23">
            <v>14</v>
          </cell>
          <cell r="Y23">
            <v>14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G24">
            <v>9</v>
          </cell>
          <cell r="H24"/>
          <cell r="I24">
            <v>3</v>
          </cell>
          <cell r="J24">
            <v>3</v>
          </cell>
          <cell r="K24">
            <v>0</v>
          </cell>
          <cell r="L24">
            <v>6</v>
          </cell>
          <cell r="M24">
            <v>6</v>
          </cell>
          <cell r="N24">
            <v>0</v>
          </cell>
          <cell r="O24">
            <v>0</v>
          </cell>
          <cell r="R24">
            <v>15</v>
          </cell>
          <cell r="S24">
            <v>11</v>
          </cell>
          <cell r="T24">
            <v>49</v>
          </cell>
          <cell r="U24">
            <v>25</v>
          </cell>
          <cell r="V24">
            <v>9</v>
          </cell>
          <cell r="W24">
            <v>7</v>
          </cell>
          <cell r="X24">
            <v>59</v>
          </cell>
          <cell r="Y24">
            <v>33</v>
          </cell>
          <cell r="Z24">
            <v>2</v>
          </cell>
          <cell r="AA24">
            <v>2</v>
          </cell>
          <cell r="AB24">
            <v>3</v>
          </cell>
          <cell r="AC24">
            <v>2</v>
          </cell>
          <cell r="AD24">
            <v>15</v>
          </cell>
          <cell r="AE24">
            <v>10</v>
          </cell>
        </row>
        <row r="26">
          <cell r="G26">
            <v>2</v>
          </cell>
          <cell r="H26"/>
          <cell r="I26">
            <v>0</v>
          </cell>
          <cell r="J26">
            <v>1</v>
          </cell>
          <cell r="K26">
            <v>1</v>
          </cell>
          <cell r="L26">
            <v>2</v>
          </cell>
          <cell r="M26">
            <v>1</v>
          </cell>
          <cell r="N26">
            <v>6</v>
          </cell>
          <cell r="O26">
            <v>6</v>
          </cell>
          <cell r="R26">
            <v>66</v>
          </cell>
          <cell r="S26">
            <v>57</v>
          </cell>
          <cell r="T26">
            <v>91</v>
          </cell>
          <cell r="U26">
            <v>62</v>
          </cell>
          <cell r="V26">
            <v>24</v>
          </cell>
          <cell r="W26">
            <v>18</v>
          </cell>
          <cell r="X26">
            <v>139</v>
          </cell>
          <cell r="Y26">
            <v>107</v>
          </cell>
          <cell r="Z26">
            <v>0</v>
          </cell>
          <cell r="AA26">
            <v>0</v>
          </cell>
          <cell r="AB26">
            <v>4</v>
          </cell>
          <cell r="AC26">
            <v>4</v>
          </cell>
          <cell r="AD26">
            <v>15</v>
          </cell>
          <cell r="AE26">
            <v>9</v>
          </cell>
        </row>
        <row r="27">
          <cell r="G27">
            <v>4</v>
          </cell>
          <cell r="H27"/>
          <cell r="I27">
            <v>3</v>
          </cell>
          <cell r="J27">
            <v>4</v>
          </cell>
          <cell r="K27">
            <v>2</v>
          </cell>
          <cell r="L27">
            <v>11</v>
          </cell>
          <cell r="M27">
            <v>9</v>
          </cell>
          <cell r="N27">
            <v>4</v>
          </cell>
          <cell r="O27">
            <v>3</v>
          </cell>
          <cell r="R27">
            <v>45</v>
          </cell>
          <cell r="S27">
            <v>34</v>
          </cell>
          <cell r="T27">
            <v>106</v>
          </cell>
          <cell r="U27">
            <v>73</v>
          </cell>
          <cell r="V27">
            <v>28</v>
          </cell>
          <cell r="W27">
            <v>19</v>
          </cell>
          <cell r="X27">
            <v>127</v>
          </cell>
          <cell r="Y27">
            <v>91</v>
          </cell>
          <cell r="Z27">
            <v>6</v>
          </cell>
          <cell r="AA27">
            <v>5</v>
          </cell>
          <cell r="AB27">
            <v>6</v>
          </cell>
          <cell r="AC27">
            <v>5</v>
          </cell>
          <cell r="AD27">
            <v>20</v>
          </cell>
          <cell r="AE27">
            <v>14</v>
          </cell>
        </row>
        <row r="28">
          <cell r="G28">
            <v>10</v>
          </cell>
          <cell r="H28"/>
          <cell r="I28">
            <v>6</v>
          </cell>
          <cell r="J28">
            <v>2</v>
          </cell>
          <cell r="K28">
            <v>2</v>
          </cell>
          <cell r="L28">
            <v>10</v>
          </cell>
          <cell r="M28">
            <v>9</v>
          </cell>
          <cell r="N28">
            <v>4</v>
          </cell>
          <cell r="O28">
            <v>3</v>
          </cell>
          <cell r="R28">
            <v>22</v>
          </cell>
          <cell r="S28">
            <v>13</v>
          </cell>
          <cell r="T28">
            <v>53</v>
          </cell>
          <cell r="U28">
            <v>37</v>
          </cell>
          <cell r="V28">
            <v>14</v>
          </cell>
          <cell r="W28">
            <v>9</v>
          </cell>
          <cell r="X28">
            <v>52</v>
          </cell>
          <cell r="Y28">
            <v>32</v>
          </cell>
          <cell r="Z28">
            <v>0</v>
          </cell>
          <cell r="AA28">
            <v>0</v>
          </cell>
          <cell r="AB28">
            <v>5</v>
          </cell>
          <cell r="AC28">
            <v>5</v>
          </cell>
          <cell r="AD28">
            <v>13</v>
          </cell>
          <cell r="AE28">
            <v>9</v>
          </cell>
        </row>
        <row r="29">
          <cell r="G29">
            <v>5</v>
          </cell>
          <cell r="H29"/>
          <cell r="I29">
            <v>2</v>
          </cell>
          <cell r="J29">
            <v>2</v>
          </cell>
          <cell r="K29">
            <v>1</v>
          </cell>
          <cell r="L29">
            <v>6</v>
          </cell>
          <cell r="M29">
            <v>6</v>
          </cell>
          <cell r="N29">
            <v>1</v>
          </cell>
          <cell r="O29">
            <v>1</v>
          </cell>
          <cell r="R29">
            <v>16</v>
          </cell>
          <cell r="S29">
            <v>13</v>
          </cell>
          <cell r="T29">
            <v>47</v>
          </cell>
          <cell r="U29">
            <v>30</v>
          </cell>
          <cell r="V29">
            <v>12</v>
          </cell>
          <cell r="W29">
            <v>10</v>
          </cell>
          <cell r="X29">
            <v>53</v>
          </cell>
          <cell r="Y29">
            <v>33</v>
          </cell>
          <cell r="Z29">
            <v>4</v>
          </cell>
          <cell r="AA29">
            <v>4</v>
          </cell>
          <cell r="AB29">
            <v>4</v>
          </cell>
          <cell r="AC29">
            <v>3</v>
          </cell>
          <cell r="AD29">
            <v>11</v>
          </cell>
          <cell r="AE29">
            <v>8</v>
          </cell>
        </row>
        <row r="30">
          <cell r="G30">
            <v>11</v>
          </cell>
          <cell r="H30"/>
          <cell r="I30">
            <v>3</v>
          </cell>
          <cell r="J30">
            <v>2</v>
          </cell>
          <cell r="K30">
            <v>0</v>
          </cell>
          <cell r="L30">
            <v>2</v>
          </cell>
          <cell r="M30">
            <v>2</v>
          </cell>
          <cell r="N30">
            <v>0</v>
          </cell>
          <cell r="O30">
            <v>0</v>
          </cell>
          <cell r="R30">
            <v>13</v>
          </cell>
          <cell r="S30">
            <v>9</v>
          </cell>
          <cell r="T30">
            <v>35</v>
          </cell>
          <cell r="U30">
            <v>11</v>
          </cell>
          <cell r="V30">
            <v>7</v>
          </cell>
          <cell r="W30">
            <v>2</v>
          </cell>
          <cell r="X30">
            <v>40</v>
          </cell>
          <cell r="Y30">
            <v>18</v>
          </cell>
          <cell r="Z30">
            <v>0</v>
          </cell>
          <cell r="AA30">
            <v>0</v>
          </cell>
          <cell r="AB30">
            <v>2</v>
          </cell>
          <cell r="AC30">
            <v>2</v>
          </cell>
          <cell r="AD30">
            <v>12</v>
          </cell>
          <cell r="AE30">
            <v>6</v>
          </cell>
        </row>
        <row r="32">
          <cell r="G32">
            <v>2</v>
          </cell>
          <cell r="H32"/>
          <cell r="I32">
            <v>0</v>
          </cell>
          <cell r="J32">
            <v>1</v>
          </cell>
          <cell r="K32">
            <v>1</v>
          </cell>
          <cell r="L32">
            <v>0</v>
          </cell>
          <cell r="M32">
            <v>0</v>
          </cell>
          <cell r="N32">
            <v>1</v>
          </cell>
          <cell r="O32">
            <v>0</v>
          </cell>
          <cell r="R32">
            <v>7</v>
          </cell>
          <cell r="S32">
            <v>5</v>
          </cell>
          <cell r="T32">
            <v>25</v>
          </cell>
          <cell r="U32">
            <v>21</v>
          </cell>
          <cell r="V32">
            <v>4</v>
          </cell>
          <cell r="W32">
            <v>2</v>
          </cell>
          <cell r="X32">
            <v>33</v>
          </cell>
          <cell r="Y32">
            <v>25</v>
          </cell>
          <cell r="Z32">
            <v>0</v>
          </cell>
          <cell r="AA32">
            <v>0</v>
          </cell>
          <cell r="AB32">
            <v>4</v>
          </cell>
          <cell r="AC32">
            <v>4</v>
          </cell>
          <cell r="AD32">
            <v>11</v>
          </cell>
          <cell r="AE32">
            <v>9</v>
          </cell>
        </row>
        <row r="33">
          <cell r="G33">
            <v>4</v>
          </cell>
          <cell r="H33"/>
          <cell r="I33">
            <v>1</v>
          </cell>
          <cell r="J33">
            <v>0</v>
          </cell>
          <cell r="K33">
            <v>0</v>
          </cell>
          <cell r="L33">
            <v>5</v>
          </cell>
          <cell r="M33">
            <v>4</v>
          </cell>
          <cell r="N33">
            <v>2</v>
          </cell>
          <cell r="O33">
            <v>2</v>
          </cell>
          <cell r="R33">
            <v>5</v>
          </cell>
          <cell r="S33">
            <v>4</v>
          </cell>
          <cell r="T33">
            <v>17</v>
          </cell>
          <cell r="U33">
            <v>8</v>
          </cell>
          <cell r="V33">
            <v>6</v>
          </cell>
          <cell r="W33">
            <v>2</v>
          </cell>
          <cell r="X33">
            <v>19</v>
          </cell>
          <cell r="Y33">
            <v>9</v>
          </cell>
          <cell r="Z33">
            <v>1</v>
          </cell>
          <cell r="AA33">
            <v>1</v>
          </cell>
          <cell r="AB33">
            <v>6</v>
          </cell>
          <cell r="AC33">
            <v>6</v>
          </cell>
          <cell r="AD33">
            <v>2</v>
          </cell>
          <cell r="AE33">
            <v>1</v>
          </cell>
        </row>
        <row r="34">
          <cell r="G34">
            <v>1</v>
          </cell>
          <cell r="H34"/>
          <cell r="I34">
            <v>1</v>
          </cell>
          <cell r="J34">
            <v>2</v>
          </cell>
          <cell r="K34">
            <v>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R34">
            <v>0</v>
          </cell>
          <cell r="S34">
            <v>0</v>
          </cell>
          <cell r="T34">
            <v>4</v>
          </cell>
          <cell r="U34">
            <v>3</v>
          </cell>
          <cell r="V34">
            <v>5</v>
          </cell>
          <cell r="W34">
            <v>3</v>
          </cell>
          <cell r="X34">
            <v>9</v>
          </cell>
          <cell r="Y34">
            <v>5</v>
          </cell>
          <cell r="Z34">
            <v>0</v>
          </cell>
          <cell r="AA34">
            <v>0</v>
          </cell>
          <cell r="AB34">
            <v>1</v>
          </cell>
          <cell r="AC34">
            <v>1</v>
          </cell>
          <cell r="AD34">
            <v>3</v>
          </cell>
          <cell r="AE34">
            <v>3</v>
          </cell>
        </row>
        <row r="35">
          <cell r="G35">
            <v>2</v>
          </cell>
          <cell r="H35"/>
          <cell r="I35">
            <v>4</v>
          </cell>
          <cell r="J35">
            <v>0</v>
          </cell>
          <cell r="K35">
            <v>0</v>
          </cell>
          <cell r="L35">
            <v>3</v>
          </cell>
          <cell r="M35">
            <v>2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T35">
            <v>4</v>
          </cell>
          <cell r="U35">
            <v>2</v>
          </cell>
          <cell r="V35">
            <v>4</v>
          </cell>
          <cell r="W35">
            <v>2</v>
          </cell>
          <cell r="X35">
            <v>9</v>
          </cell>
          <cell r="Y35">
            <v>2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2</v>
          </cell>
        </row>
        <row r="36">
          <cell r="G36">
            <v>1</v>
          </cell>
          <cell r="H36"/>
          <cell r="I36">
            <v>1</v>
          </cell>
          <cell r="J36">
            <v>0</v>
          </cell>
          <cell r="K36">
            <v>0</v>
          </cell>
          <cell r="L36">
            <v>2</v>
          </cell>
          <cell r="M36">
            <v>2</v>
          </cell>
          <cell r="N36">
            <v>0</v>
          </cell>
          <cell r="O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5</v>
          </cell>
          <cell r="W36">
            <v>2</v>
          </cell>
          <cell r="X36">
            <v>3</v>
          </cell>
          <cell r="Y36">
            <v>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  <cell r="AE36">
            <v>1</v>
          </cell>
        </row>
        <row r="38">
          <cell r="G38">
            <v>5</v>
          </cell>
          <cell r="H38"/>
          <cell r="I38">
            <v>3</v>
          </cell>
          <cell r="J38">
            <v>2</v>
          </cell>
          <cell r="K38">
            <v>1</v>
          </cell>
          <cell r="L38">
            <v>1</v>
          </cell>
          <cell r="M38">
            <v>1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T38">
            <v>7</v>
          </cell>
          <cell r="U38">
            <v>0</v>
          </cell>
          <cell r="V38">
            <v>2</v>
          </cell>
          <cell r="W38">
            <v>0</v>
          </cell>
          <cell r="X38">
            <v>4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</v>
          </cell>
          <cell r="AE38">
            <v>4</v>
          </cell>
        </row>
        <row r="39">
          <cell r="G39">
            <v>20</v>
          </cell>
          <cell r="H39"/>
          <cell r="I39">
            <v>9</v>
          </cell>
          <cell r="J39">
            <v>8</v>
          </cell>
          <cell r="K39">
            <v>4</v>
          </cell>
          <cell r="L39">
            <v>21</v>
          </cell>
          <cell r="M39">
            <v>19</v>
          </cell>
          <cell r="N39">
            <v>7</v>
          </cell>
          <cell r="O39">
            <v>6</v>
          </cell>
          <cell r="R39">
            <v>45</v>
          </cell>
          <cell r="S39">
            <v>34</v>
          </cell>
          <cell r="T39">
            <v>106</v>
          </cell>
          <cell r="U39">
            <v>83</v>
          </cell>
          <cell r="V39">
            <v>32</v>
          </cell>
          <cell r="W39">
            <v>28</v>
          </cell>
          <cell r="X39">
            <v>121</v>
          </cell>
          <cell r="Y39">
            <v>94</v>
          </cell>
          <cell r="Z39">
            <v>2</v>
          </cell>
          <cell r="AA39">
            <v>2</v>
          </cell>
          <cell r="AB39">
            <v>2</v>
          </cell>
          <cell r="AC39">
            <v>2</v>
          </cell>
          <cell r="AD39">
            <v>31</v>
          </cell>
          <cell r="AE39">
            <v>26</v>
          </cell>
        </row>
        <row r="40">
          <cell r="G40">
            <v>4</v>
          </cell>
          <cell r="H40"/>
          <cell r="I40">
            <v>2</v>
          </cell>
          <cell r="J40">
            <v>1</v>
          </cell>
          <cell r="K40">
            <v>1</v>
          </cell>
          <cell r="L40">
            <v>8</v>
          </cell>
          <cell r="M40">
            <v>6</v>
          </cell>
          <cell r="N40">
            <v>8</v>
          </cell>
          <cell r="O40">
            <v>7</v>
          </cell>
          <cell r="R40">
            <v>112</v>
          </cell>
          <cell r="S40">
            <v>87</v>
          </cell>
          <cell r="T40">
            <v>170</v>
          </cell>
          <cell r="U40">
            <v>105</v>
          </cell>
          <cell r="V40">
            <v>44</v>
          </cell>
          <cell r="W40">
            <v>26</v>
          </cell>
          <cell r="X40">
            <v>243</v>
          </cell>
          <cell r="Y40">
            <v>168</v>
          </cell>
          <cell r="Z40">
            <v>4</v>
          </cell>
          <cell r="AA40">
            <v>3</v>
          </cell>
          <cell r="AB40">
            <v>19</v>
          </cell>
          <cell r="AC40">
            <v>17</v>
          </cell>
          <cell r="AD40">
            <v>26</v>
          </cell>
          <cell r="AE40">
            <v>10</v>
          </cell>
        </row>
        <row r="41">
          <cell r="G41">
            <v>1</v>
          </cell>
          <cell r="H41"/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R41">
            <v>5</v>
          </cell>
          <cell r="S41">
            <v>5</v>
          </cell>
          <cell r="T41">
            <v>31</v>
          </cell>
          <cell r="U41">
            <v>16</v>
          </cell>
          <cell r="V41">
            <v>7</v>
          </cell>
          <cell r="W41">
            <v>4</v>
          </cell>
          <cell r="X41">
            <v>33</v>
          </cell>
          <cell r="Y41">
            <v>14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6</v>
          </cell>
          <cell r="AE41">
            <v>5</v>
          </cell>
        </row>
        <row r="42">
          <cell r="G42">
            <v>2</v>
          </cell>
          <cell r="H42"/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1</v>
          </cell>
          <cell r="N42">
            <v>0</v>
          </cell>
          <cell r="O42">
            <v>0</v>
          </cell>
          <cell r="R42">
            <v>0</v>
          </cell>
          <cell r="S42">
            <v>0</v>
          </cell>
          <cell r="T42">
            <v>18</v>
          </cell>
          <cell r="U42">
            <v>9</v>
          </cell>
          <cell r="V42">
            <v>0</v>
          </cell>
          <cell r="W42">
            <v>0</v>
          </cell>
          <cell r="X42">
            <v>10</v>
          </cell>
          <cell r="Y42">
            <v>5</v>
          </cell>
          <cell r="Z42">
            <v>4</v>
          </cell>
          <cell r="AA42">
            <v>4</v>
          </cell>
          <cell r="AB42">
            <v>0</v>
          </cell>
          <cell r="AC42">
            <v>0</v>
          </cell>
          <cell r="AD42">
            <v>4</v>
          </cell>
          <cell r="AE42">
            <v>1</v>
          </cell>
        </row>
        <row r="43">
          <cell r="G43">
            <v>3</v>
          </cell>
          <cell r="H43"/>
          <cell r="I43">
            <v>0</v>
          </cell>
          <cell r="J43">
            <v>4</v>
          </cell>
          <cell r="K43">
            <v>3</v>
          </cell>
          <cell r="L43">
            <v>4</v>
          </cell>
          <cell r="M43">
            <v>5</v>
          </cell>
          <cell r="N43">
            <v>3</v>
          </cell>
          <cell r="O43">
            <v>2</v>
          </cell>
          <cell r="R43">
            <v>120</v>
          </cell>
          <cell r="S43">
            <v>95</v>
          </cell>
          <cell r="T43">
            <v>195</v>
          </cell>
          <cell r="U43">
            <v>132</v>
          </cell>
          <cell r="V43">
            <v>59</v>
          </cell>
          <cell r="W43">
            <v>44</v>
          </cell>
          <cell r="X43">
            <v>199</v>
          </cell>
          <cell r="Y43">
            <v>150</v>
          </cell>
          <cell r="Z43">
            <v>0</v>
          </cell>
          <cell r="AA43">
            <v>0</v>
          </cell>
          <cell r="AD43">
            <v>11</v>
          </cell>
          <cell r="AE43">
            <v>7</v>
          </cell>
        </row>
        <row r="45">
          <cell r="G45">
            <v>3</v>
          </cell>
          <cell r="H45"/>
          <cell r="I45">
            <v>3</v>
          </cell>
          <cell r="J45">
            <v>1</v>
          </cell>
          <cell r="K45">
            <v>0</v>
          </cell>
          <cell r="L45">
            <v>1</v>
          </cell>
          <cell r="M45">
            <v>1</v>
          </cell>
          <cell r="N45">
            <v>0</v>
          </cell>
          <cell r="O45">
            <v>0</v>
          </cell>
          <cell r="R45">
            <v>3</v>
          </cell>
          <cell r="S45">
            <v>1</v>
          </cell>
          <cell r="T45">
            <v>8</v>
          </cell>
          <cell r="U45">
            <v>4</v>
          </cell>
          <cell r="V45">
            <v>3</v>
          </cell>
          <cell r="W45">
            <v>0</v>
          </cell>
          <cell r="X45">
            <v>6</v>
          </cell>
          <cell r="Y45">
            <v>3</v>
          </cell>
          <cell r="Z45">
            <v>1</v>
          </cell>
          <cell r="AA45">
            <v>1</v>
          </cell>
          <cell r="AB45">
            <v>0</v>
          </cell>
          <cell r="AC45">
            <v>0</v>
          </cell>
          <cell r="AD45">
            <v>1</v>
          </cell>
          <cell r="AE45">
            <v>1</v>
          </cell>
        </row>
        <row r="46">
          <cell r="G46">
            <v>5</v>
          </cell>
          <cell r="H46"/>
          <cell r="I46">
            <v>4</v>
          </cell>
          <cell r="J46">
            <v>0</v>
          </cell>
          <cell r="K46">
            <v>0</v>
          </cell>
          <cell r="L46">
            <v>9</v>
          </cell>
          <cell r="M46">
            <v>9</v>
          </cell>
          <cell r="N46">
            <v>2</v>
          </cell>
          <cell r="O46">
            <v>2</v>
          </cell>
          <cell r="R46">
            <v>10</v>
          </cell>
          <cell r="S46">
            <v>9</v>
          </cell>
          <cell r="T46">
            <v>17</v>
          </cell>
          <cell r="U46">
            <v>9</v>
          </cell>
          <cell r="V46">
            <v>8</v>
          </cell>
          <cell r="W46">
            <v>5</v>
          </cell>
          <cell r="X46">
            <v>17</v>
          </cell>
          <cell r="Y46">
            <v>13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7</v>
          </cell>
          <cell r="AE46">
            <v>6</v>
          </cell>
        </row>
        <row r="47">
          <cell r="G47">
            <v>0</v>
          </cell>
          <cell r="H47"/>
          <cell r="I47">
            <v>0</v>
          </cell>
          <cell r="J47">
            <v>1</v>
          </cell>
          <cell r="K47">
            <v>1</v>
          </cell>
          <cell r="L47">
            <v>5</v>
          </cell>
          <cell r="M47">
            <v>5</v>
          </cell>
          <cell r="N47">
            <v>3</v>
          </cell>
          <cell r="O47">
            <v>1</v>
          </cell>
          <cell r="R47">
            <v>32</v>
          </cell>
          <cell r="S47">
            <v>24</v>
          </cell>
          <cell r="T47">
            <v>54</v>
          </cell>
          <cell r="U47">
            <v>35</v>
          </cell>
          <cell r="V47">
            <v>26</v>
          </cell>
          <cell r="W47">
            <v>19</v>
          </cell>
          <cell r="X47">
            <v>64</v>
          </cell>
          <cell r="Y47">
            <v>41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</v>
          </cell>
          <cell r="AE47">
            <v>3</v>
          </cell>
        </row>
        <row r="49">
          <cell r="G49">
            <v>2</v>
          </cell>
          <cell r="H49"/>
          <cell r="I49">
            <v>1</v>
          </cell>
          <cell r="J49">
            <v>0</v>
          </cell>
          <cell r="K49">
            <v>0</v>
          </cell>
          <cell r="L49">
            <v>1</v>
          </cell>
          <cell r="M49">
            <v>1</v>
          </cell>
          <cell r="N49">
            <v>0</v>
          </cell>
          <cell r="O49">
            <v>0</v>
          </cell>
          <cell r="R49">
            <v>5</v>
          </cell>
          <cell r="S49">
            <v>2</v>
          </cell>
          <cell r="T49">
            <v>16</v>
          </cell>
          <cell r="U49">
            <v>9</v>
          </cell>
          <cell r="V49">
            <v>6</v>
          </cell>
          <cell r="W49">
            <v>2</v>
          </cell>
          <cell r="X49">
            <v>4</v>
          </cell>
          <cell r="Y49">
            <v>3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5</v>
          </cell>
          <cell r="AE49">
            <v>4</v>
          </cell>
        </row>
        <row r="50">
          <cell r="G50">
            <v>3</v>
          </cell>
          <cell r="H50"/>
          <cell r="I50">
            <v>1</v>
          </cell>
          <cell r="J50">
            <v>1</v>
          </cell>
          <cell r="K50">
            <v>1</v>
          </cell>
          <cell r="L50">
            <v>6</v>
          </cell>
          <cell r="M50">
            <v>5</v>
          </cell>
          <cell r="N50">
            <v>2</v>
          </cell>
          <cell r="O50">
            <v>1</v>
          </cell>
          <cell r="R50">
            <v>9</v>
          </cell>
          <cell r="S50">
            <v>5</v>
          </cell>
          <cell r="T50">
            <v>55</v>
          </cell>
          <cell r="U50">
            <v>34</v>
          </cell>
          <cell r="V50">
            <v>20</v>
          </cell>
          <cell r="W50">
            <v>12</v>
          </cell>
          <cell r="X50">
            <v>45</v>
          </cell>
          <cell r="Y50">
            <v>25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8</v>
          </cell>
          <cell r="AE50">
            <v>8</v>
          </cell>
        </row>
        <row r="51">
          <cell r="G51">
            <v>1</v>
          </cell>
          <cell r="H51"/>
          <cell r="I51">
            <v>0</v>
          </cell>
          <cell r="J51">
            <v>2</v>
          </cell>
          <cell r="K51">
            <v>1</v>
          </cell>
          <cell r="L51">
            <v>4</v>
          </cell>
          <cell r="M51">
            <v>4</v>
          </cell>
          <cell r="N51">
            <v>4</v>
          </cell>
          <cell r="O51">
            <v>4</v>
          </cell>
          <cell r="R51">
            <v>102</v>
          </cell>
          <cell r="S51">
            <v>81</v>
          </cell>
          <cell r="T51">
            <v>173</v>
          </cell>
          <cell r="U51">
            <v>109</v>
          </cell>
          <cell r="V51">
            <v>34</v>
          </cell>
          <cell r="W51">
            <v>21</v>
          </cell>
          <cell r="X51">
            <v>202</v>
          </cell>
          <cell r="Y51">
            <v>138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24</v>
          </cell>
          <cell r="AE51">
            <v>16</v>
          </cell>
        </row>
        <row r="52">
          <cell r="G52">
            <v>0</v>
          </cell>
          <cell r="H52"/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R52">
            <v>28</v>
          </cell>
          <cell r="S52">
            <v>22</v>
          </cell>
          <cell r="T52">
            <v>36</v>
          </cell>
          <cell r="U52">
            <v>24</v>
          </cell>
          <cell r="V52">
            <v>10</v>
          </cell>
          <cell r="W52">
            <v>10</v>
          </cell>
          <cell r="X52">
            <v>46</v>
          </cell>
          <cell r="Y52">
            <v>35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5">
          <cell r="G55">
            <v>1</v>
          </cell>
          <cell r="H55"/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G56">
            <v>1</v>
          </cell>
          <cell r="H56"/>
          <cell r="I56">
            <v>0</v>
          </cell>
          <cell r="J56">
            <v>0</v>
          </cell>
          <cell r="K56">
            <v>0</v>
          </cell>
          <cell r="L56">
            <v>3</v>
          </cell>
          <cell r="M56">
            <v>3</v>
          </cell>
          <cell r="N56">
            <v>0</v>
          </cell>
          <cell r="O56">
            <v>0</v>
          </cell>
          <cell r="R56">
            <v>4</v>
          </cell>
          <cell r="S56">
            <v>2</v>
          </cell>
          <cell r="T56">
            <v>8</v>
          </cell>
          <cell r="U56">
            <v>2</v>
          </cell>
          <cell r="V56">
            <v>3</v>
          </cell>
          <cell r="W56">
            <v>2</v>
          </cell>
          <cell r="X56">
            <v>6</v>
          </cell>
          <cell r="Y56">
            <v>1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8">
          <cell r="G58">
            <v>0</v>
          </cell>
          <cell r="H58"/>
          <cell r="I58">
            <v>0</v>
          </cell>
          <cell r="J58">
            <v>1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R58">
            <v>16</v>
          </cell>
          <cell r="S58">
            <v>14</v>
          </cell>
          <cell r="T58">
            <v>26</v>
          </cell>
          <cell r="U58">
            <v>17</v>
          </cell>
          <cell r="V58">
            <v>7</v>
          </cell>
          <cell r="W58">
            <v>6</v>
          </cell>
          <cell r="X58">
            <v>21</v>
          </cell>
          <cell r="Y58">
            <v>15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G59">
            <v>6</v>
          </cell>
          <cell r="H59"/>
          <cell r="I59">
            <v>3</v>
          </cell>
          <cell r="J59">
            <v>5</v>
          </cell>
          <cell r="K59">
            <v>2</v>
          </cell>
          <cell r="L59">
            <v>10</v>
          </cell>
          <cell r="M59">
            <v>8</v>
          </cell>
          <cell r="N59">
            <v>5</v>
          </cell>
          <cell r="O59">
            <v>3</v>
          </cell>
          <cell r="R59">
            <v>41</v>
          </cell>
          <cell r="S59">
            <v>30</v>
          </cell>
          <cell r="T59">
            <v>81</v>
          </cell>
          <cell r="U59">
            <v>55</v>
          </cell>
          <cell r="V59">
            <v>46</v>
          </cell>
          <cell r="W59">
            <v>37</v>
          </cell>
          <cell r="X59">
            <v>91</v>
          </cell>
          <cell r="Y59">
            <v>72</v>
          </cell>
          <cell r="Z59">
            <v>3</v>
          </cell>
          <cell r="AA59">
            <v>1</v>
          </cell>
          <cell r="AB59">
            <v>2</v>
          </cell>
          <cell r="AC59">
            <v>2</v>
          </cell>
        </row>
        <row r="61">
          <cell r="G61">
            <v>1</v>
          </cell>
          <cell r="H61"/>
          <cell r="I61">
            <v>0</v>
          </cell>
          <cell r="J61">
            <v>1</v>
          </cell>
          <cell r="K61">
            <v>0</v>
          </cell>
          <cell r="L61">
            <v>1</v>
          </cell>
          <cell r="M61">
            <v>1</v>
          </cell>
          <cell r="N61">
            <v>2</v>
          </cell>
          <cell r="O61">
            <v>1</v>
          </cell>
          <cell r="R61">
            <v>16</v>
          </cell>
          <cell r="S61">
            <v>14</v>
          </cell>
          <cell r="T61">
            <v>33</v>
          </cell>
          <cell r="U61">
            <v>24</v>
          </cell>
          <cell r="V61">
            <v>4</v>
          </cell>
          <cell r="W61">
            <v>2</v>
          </cell>
          <cell r="X61">
            <v>21</v>
          </cell>
          <cell r="Y61">
            <v>17</v>
          </cell>
          <cell r="Z61">
            <v>0</v>
          </cell>
          <cell r="AA61">
            <v>0</v>
          </cell>
          <cell r="AB61">
            <v>2</v>
          </cell>
          <cell r="AC61">
            <v>2</v>
          </cell>
        </row>
        <row r="62">
          <cell r="G62">
            <v>1</v>
          </cell>
          <cell r="H62"/>
          <cell r="I62">
            <v>0</v>
          </cell>
          <cell r="J62">
            <v>1</v>
          </cell>
          <cell r="K62">
            <v>0</v>
          </cell>
          <cell r="L62">
            <v>4</v>
          </cell>
          <cell r="M62">
            <v>5</v>
          </cell>
          <cell r="N62">
            <v>2</v>
          </cell>
          <cell r="O62">
            <v>1</v>
          </cell>
          <cell r="R62">
            <v>24</v>
          </cell>
          <cell r="S62">
            <v>22</v>
          </cell>
          <cell r="T62">
            <v>56</v>
          </cell>
          <cell r="U62">
            <v>32</v>
          </cell>
          <cell r="V62">
            <v>33</v>
          </cell>
          <cell r="W62">
            <v>27</v>
          </cell>
          <cell r="X62">
            <v>67</v>
          </cell>
          <cell r="Y62">
            <v>51</v>
          </cell>
          <cell r="Z62">
            <v>3</v>
          </cell>
          <cell r="AA62">
            <v>1</v>
          </cell>
          <cell r="AB62">
            <v>1</v>
          </cell>
          <cell r="AC62">
            <v>1</v>
          </cell>
        </row>
        <row r="63">
          <cell r="G63">
            <v>3</v>
          </cell>
          <cell r="H63"/>
          <cell r="I63">
            <v>2</v>
          </cell>
          <cell r="J63">
            <v>2</v>
          </cell>
          <cell r="K63">
            <v>2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R63">
            <v>4</v>
          </cell>
          <cell r="S63">
            <v>3</v>
          </cell>
          <cell r="T63">
            <v>13</v>
          </cell>
          <cell r="U63">
            <v>7</v>
          </cell>
          <cell r="V63">
            <v>2</v>
          </cell>
          <cell r="W63">
            <v>1</v>
          </cell>
          <cell r="X63">
            <v>14</v>
          </cell>
          <cell r="Y63">
            <v>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G64">
            <v>4</v>
          </cell>
          <cell r="H64"/>
          <cell r="I64">
            <v>2</v>
          </cell>
          <cell r="J64">
            <v>1</v>
          </cell>
          <cell r="K64">
            <v>1</v>
          </cell>
          <cell r="L64">
            <v>7</v>
          </cell>
          <cell r="M64">
            <v>6</v>
          </cell>
          <cell r="N64">
            <v>2</v>
          </cell>
          <cell r="O64">
            <v>1</v>
          </cell>
          <cell r="R64">
            <v>27</v>
          </cell>
          <cell r="S64">
            <v>20</v>
          </cell>
          <cell r="T64">
            <v>42</v>
          </cell>
          <cell r="U64">
            <v>31</v>
          </cell>
          <cell r="V64">
            <v>15</v>
          </cell>
          <cell r="W64">
            <v>13</v>
          </cell>
          <cell r="X64">
            <v>51</v>
          </cell>
          <cell r="Y64">
            <v>35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</sheetData>
      <sheetData sheetId="3">
        <row r="18">
          <cell r="G18">
            <v>0</v>
          </cell>
          <cell r="H18"/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R18">
            <v>0</v>
          </cell>
          <cell r="S18">
            <v>0</v>
          </cell>
          <cell r="T18">
            <v>1</v>
          </cell>
          <cell r="U18">
            <v>0</v>
          </cell>
          <cell r="V18">
            <v>0</v>
          </cell>
          <cell r="W18">
            <v>0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G19">
            <v>0</v>
          </cell>
          <cell r="H19"/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1</v>
          </cell>
          <cell r="R19">
            <v>0</v>
          </cell>
          <cell r="S19">
            <v>0</v>
          </cell>
          <cell r="T19">
            <v>10</v>
          </cell>
          <cell r="U19">
            <v>4</v>
          </cell>
          <cell r="V19">
            <v>3</v>
          </cell>
          <cell r="W19">
            <v>2</v>
          </cell>
          <cell r="X19">
            <v>10</v>
          </cell>
          <cell r="Y19">
            <v>4</v>
          </cell>
          <cell r="Z19">
            <v>0</v>
          </cell>
          <cell r="AA19">
            <v>0</v>
          </cell>
          <cell r="AB19">
            <v>1</v>
          </cell>
          <cell r="AC19">
            <v>1</v>
          </cell>
          <cell r="AD19">
            <v>3</v>
          </cell>
          <cell r="AE19">
            <v>2</v>
          </cell>
        </row>
        <row r="20">
          <cell r="G20">
            <v>0</v>
          </cell>
          <cell r="H20"/>
          <cell r="I20">
            <v>0</v>
          </cell>
          <cell r="J20">
            <v>0</v>
          </cell>
          <cell r="K20">
            <v>0</v>
          </cell>
          <cell r="L20">
            <v>2</v>
          </cell>
          <cell r="M20">
            <v>2</v>
          </cell>
          <cell r="N20">
            <v>0</v>
          </cell>
          <cell r="O20">
            <v>0</v>
          </cell>
          <cell r="R20">
            <v>2</v>
          </cell>
          <cell r="S20">
            <v>2</v>
          </cell>
          <cell r="T20">
            <v>10</v>
          </cell>
          <cell r="U20">
            <v>3</v>
          </cell>
          <cell r="V20">
            <v>4</v>
          </cell>
          <cell r="W20">
            <v>1</v>
          </cell>
          <cell r="X20">
            <v>12</v>
          </cell>
          <cell r="Y20">
            <v>5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11</v>
          </cell>
          <cell r="AE20">
            <v>7</v>
          </cell>
        </row>
        <row r="21">
          <cell r="G21">
            <v>1</v>
          </cell>
          <cell r="H21"/>
          <cell r="I21">
            <v>1</v>
          </cell>
          <cell r="J21">
            <v>0</v>
          </cell>
          <cell r="K21">
            <v>0</v>
          </cell>
          <cell r="L21">
            <v>3</v>
          </cell>
          <cell r="M21">
            <v>1</v>
          </cell>
          <cell r="N21">
            <v>2</v>
          </cell>
          <cell r="O21">
            <v>2</v>
          </cell>
          <cell r="R21">
            <v>4</v>
          </cell>
          <cell r="S21">
            <v>4</v>
          </cell>
          <cell r="T21">
            <v>5</v>
          </cell>
          <cell r="U21">
            <v>4</v>
          </cell>
          <cell r="V21">
            <v>4</v>
          </cell>
          <cell r="W21">
            <v>3</v>
          </cell>
          <cell r="X21">
            <v>9</v>
          </cell>
          <cell r="Y21">
            <v>8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3</v>
          </cell>
        </row>
        <row r="22">
          <cell r="G22">
            <v>2</v>
          </cell>
          <cell r="H22"/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0</v>
          </cell>
          <cell r="N22">
            <v>1</v>
          </cell>
          <cell r="O22">
            <v>0</v>
          </cell>
          <cell r="R22">
            <v>2</v>
          </cell>
          <cell r="S22">
            <v>2</v>
          </cell>
          <cell r="T22">
            <v>3</v>
          </cell>
          <cell r="U22">
            <v>1</v>
          </cell>
          <cell r="V22">
            <v>1</v>
          </cell>
          <cell r="W22">
            <v>1</v>
          </cell>
          <cell r="X22">
            <v>5</v>
          </cell>
          <cell r="Y22">
            <v>3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G23">
            <v>1</v>
          </cell>
          <cell r="H23"/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1</v>
          </cell>
          <cell r="R23">
            <v>2</v>
          </cell>
          <cell r="S23">
            <v>1</v>
          </cell>
          <cell r="T23">
            <v>6</v>
          </cell>
          <cell r="U23">
            <v>5</v>
          </cell>
          <cell r="V23">
            <v>3</v>
          </cell>
          <cell r="W23">
            <v>2</v>
          </cell>
          <cell r="X23">
            <v>8</v>
          </cell>
          <cell r="Y23">
            <v>6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5</v>
          </cell>
          <cell r="AE23">
            <v>2</v>
          </cell>
        </row>
        <row r="24">
          <cell r="G24">
            <v>1</v>
          </cell>
          <cell r="H24"/>
          <cell r="I24">
            <v>1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R24">
            <v>1</v>
          </cell>
          <cell r="S24">
            <v>1</v>
          </cell>
          <cell r="T24">
            <v>7</v>
          </cell>
          <cell r="U24">
            <v>5</v>
          </cell>
          <cell r="V24">
            <v>4</v>
          </cell>
          <cell r="W24">
            <v>3</v>
          </cell>
          <cell r="X24">
            <v>8</v>
          </cell>
          <cell r="Y24">
            <v>6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7</v>
          </cell>
          <cell r="AE24">
            <v>5</v>
          </cell>
        </row>
        <row r="26">
          <cell r="G26">
            <v>0</v>
          </cell>
          <cell r="H26"/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R26">
            <v>1</v>
          </cell>
          <cell r="S26">
            <v>1</v>
          </cell>
          <cell r="T26">
            <v>4</v>
          </cell>
          <cell r="U26">
            <v>0</v>
          </cell>
          <cell r="V26">
            <v>0</v>
          </cell>
          <cell r="W26">
            <v>0</v>
          </cell>
          <cell r="X26">
            <v>5</v>
          </cell>
          <cell r="Y26">
            <v>1</v>
          </cell>
          <cell r="Z26">
            <v>0</v>
          </cell>
          <cell r="AA26">
            <v>0</v>
          </cell>
          <cell r="AB26">
            <v>1</v>
          </cell>
          <cell r="AC26">
            <v>1</v>
          </cell>
          <cell r="AD26">
            <v>2</v>
          </cell>
          <cell r="AE26">
            <v>2</v>
          </cell>
        </row>
        <row r="27">
          <cell r="G27">
            <v>1</v>
          </cell>
          <cell r="H27"/>
          <cell r="I27">
            <v>1</v>
          </cell>
          <cell r="J27">
            <v>0</v>
          </cell>
          <cell r="K27">
            <v>0</v>
          </cell>
          <cell r="L27">
            <v>2</v>
          </cell>
          <cell r="M27">
            <v>0</v>
          </cell>
          <cell r="N27">
            <v>3</v>
          </cell>
          <cell r="O27">
            <v>3</v>
          </cell>
          <cell r="R27">
            <v>5</v>
          </cell>
          <cell r="S27">
            <v>5</v>
          </cell>
          <cell r="T27">
            <v>14</v>
          </cell>
          <cell r="U27">
            <v>7</v>
          </cell>
          <cell r="V27">
            <v>6</v>
          </cell>
          <cell r="W27">
            <v>3</v>
          </cell>
          <cell r="X27">
            <v>19</v>
          </cell>
          <cell r="Y27">
            <v>12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</v>
          </cell>
          <cell r="AE27">
            <v>11</v>
          </cell>
        </row>
        <row r="28">
          <cell r="G28">
            <v>2</v>
          </cell>
          <cell r="H28"/>
          <cell r="I28">
            <v>1</v>
          </cell>
          <cell r="J28">
            <v>1</v>
          </cell>
          <cell r="K28">
            <v>1</v>
          </cell>
          <cell r="L28">
            <v>3</v>
          </cell>
          <cell r="M28">
            <v>3</v>
          </cell>
          <cell r="N28">
            <v>2</v>
          </cell>
          <cell r="O28">
            <v>1</v>
          </cell>
          <cell r="R28">
            <v>4</v>
          </cell>
          <cell r="S28">
            <v>4</v>
          </cell>
          <cell r="T28">
            <v>17</v>
          </cell>
          <cell r="U28">
            <v>10</v>
          </cell>
          <cell r="V28">
            <v>10</v>
          </cell>
          <cell r="W28">
            <v>7</v>
          </cell>
          <cell r="X28">
            <v>21</v>
          </cell>
          <cell r="Y28">
            <v>14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</row>
        <row r="29">
          <cell r="G29">
            <v>2</v>
          </cell>
          <cell r="H29"/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R29">
            <v>1</v>
          </cell>
          <cell r="S29">
            <v>0</v>
          </cell>
          <cell r="T29">
            <v>6</v>
          </cell>
          <cell r="U29">
            <v>5</v>
          </cell>
          <cell r="V29">
            <v>3</v>
          </cell>
          <cell r="W29">
            <v>2</v>
          </cell>
          <cell r="X29">
            <v>7</v>
          </cell>
          <cell r="Y29">
            <v>5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9</v>
          </cell>
          <cell r="AE29">
            <v>4</v>
          </cell>
        </row>
        <row r="30">
          <cell r="G30">
            <v>0</v>
          </cell>
          <cell r="H30"/>
          <cell r="I30">
            <v>0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R30">
            <v>0</v>
          </cell>
          <cell r="S30">
            <v>0</v>
          </cell>
          <cell r="T30">
            <v>1</v>
          </cell>
          <cell r="U30">
            <v>0</v>
          </cell>
          <cell r="V30">
            <v>0</v>
          </cell>
          <cell r="W30">
            <v>0</v>
          </cell>
          <cell r="X30">
            <v>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E30">
            <v>1</v>
          </cell>
        </row>
        <row r="32">
          <cell r="G32">
            <v>1</v>
          </cell>
          <cell r="H32"/>
          <cell r="I32">
            <v>0</v>
          </cell>
          <cell r="J32">
            <v>0</v>
          </cell>
          <cell r="K32">
            <v>0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R32">
            <v>0</v>
          </cell>
          <cell r="S32">
            <v>0</v>
          </cell>
          <cell r="T32">
            <v>13</v>
          </cell>
          <cell r="U32">
            <v>5</v>
          </cell>
          <cell r="V32">
            <v>0</v>
          </cell>
          <cell r="W32">
            <v>0</v>
          </cell>
          <cell r="X32">
            <v>13</v>
          </cell>
          <cell r="Y32">
            <v>5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8</v>
          </cell>
          <cell r="AE32">
            <v>5</v>
          </cell>
        </row>
        <row r="33">
          <cell r="G33">
            <v>0</v>
          </cell>
          <cell r="H33"/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R33">
            <v>2</v>
          </cell>
          <cell r="S33">
            <v>2</v>
          </cell>
          <cell r="T33">
            <v>2</v>
          </cell>
          <cell r="U33">
            <v>1</v>
          </cell>
          <cell r="V33">
            <v>0</v>
          </cell>
          <cell r="W33">
            <v>0</v>
          </cell>
          <cell r="X33">
            <v>4</v>
          </cell>
          <cell r="Y33">
            <v>3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2</v>
          </cell>
          <cell r="AE33">
            <v>1</v>
          </cell>
        </row>
        <row r="34">
          <cell r="G34">
            <v>1</v>
          </cell>
          <cell r="H34"/>
          <cell r="I34">
            <v>1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R34">
            <v>2</v>
          </cell>
          <cell r="S34">
            <v>2</v>
          </cell>
          <cell r="T34">
            <v>1</v>
          </cell>
          <cell r="U34">
            <v>1</v>
          </cell>
          <cell r="V34">
            <v>0</v>
          </cell>
          <cell r="W34">
            <v>0</v>
          </cell>
          <cell r="X34">
            <v>3</v>
          </cell>
          <cell r="Y34">
            <v>3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  <cell r="AE34">
            <v>0</v>
          </cell>
        </row>
        <row r="35">
          <cell r="G35">
            <v>0</v>
          </cell>
          <cell r="H35"/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G36">
            <v>0</v>
          </cell>
          <cell r="H36"/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G38">
            <v>2</v>
          </cell>
          <cell r="H38"/>
          <cell r="I38">
            <v>1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E38">
            <v>0</v>
          </cell>
        </row>
        <row r="39">
          <cell r="G39">
            <v>3</v>
          </cell>
          <cell r="H39"/>
          <cell r="I39">
            <v>2</v>
          </cell>
          <cell r="J39">
            <v>2</v>
          </cell>
          <cell r="K39">
            <v>2</v>
          </cell>
          <cell r="L39">
            <v>4</v>
          </cell>
          <cell r="M39">
            <v>2</v>
          </cell>
          <cell r="N39">
            <v>1</v>
          </cell>
          <cell r="O39">
            <v>0</v>
          </cell>
          <cell r="R39">
            <v>10</v>
          </cell>
          <cell r="S39">
            <v>10</v>
          </cell>
          <cell r="T39">
            <v>23</v>
          </cell>
          <cell r="U39">
            <v>14</v>
          </cell>
          <cell r="V39">
            <v>17</v>
          </cell>
          <cell r="W39">
            <v>11</v>
          </cell>
          <cell r="X39">
            <v>33</v>
          </cell>
          <cell r="Y39">
            <v>24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21</v>
          </cell>
          <cell r="AE39">
            <v>16</v>
          </cell>
        </row>
        <row r="40">
          <cell r="G40">
            <v>0</v>
          </cell>
          <cell r="H40"/>
          <cell r="I40">
            <v>0</v>
          </cell>
          <cell r="J40">
            <v>0</v>
          </cell>
          <cell r="K40">
            <v>0</v>
          </cell>
          <cell r="L40">
            <v>1</v>
          </cell>
          <cell r="M40">
            <v>1</v>
          </cell>
          <cell r="N40">
            <v>4</v>
          </cell>
          <cell r="O40">
            <v>4</v>
          </cell>
          <cell r="R40">
            <v>1</v>
          </cell>
          <cell r="S40">
            <v>0</v>
          </cell>
          <cell r="T40">
            <v>14</v>
          </cell>
          <cell r="U40">
            <v>8</v>
          </cell>
          <cell r="V40">
            <v>2</v>
          </cell>
          <cell r="W40">
            <v>1</v>
          </cell>
          <cell r="X40">
            <v>15</v>
          </cell>
          <cell r="Y40">
            <v>8</v>
          </cell>
          <cell r="Z40">
            <v>0</v>
          </cell>
          <cell r="AA40">
            <v>0</v>
          </cell>
          <cell r="AB40">
            <v>2</v>
          </cell>
          <cell r="AC40">
            <v>2</v>
          </cell>
          <cell r="AD40">
            <v>7</v>
          </cell>
          <cell r="AE40">
            <v>3</v>
          </cell>
        </row>
        <row r="41">
          <cell r="G41">
            <v>0</v>
          </cell>
          <cell r="H41"/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R41">
            <v>0</v>
          </cell>
          <cell r="S41">
            <v>0</v>
          </cell>
          <cell r="T41">
            <v>2</v>
          </cell>
          <cell r="U41">
            <v>0</v>
          </cell>
          <cell r="V41">
            <v>0</v>
          </cell>
          <cell r="W41">
            <v>0</v>
          </cell>
          <cell r="X41">
            <v>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G42">
            <v>0</v>
          </cell>
          <cell r="H42"/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R42">
            <v>0</v>
          </cell>
          <cell r="S42">
            <v>0</v>
          </cell>
          <cell r="T42">
            <v>3</v>
          </cell>
          <cell r="U42">
            <v>0</v>
          </cell>
          <cell r="V42">
            <v>0</v>
          </cell>
          <cell r="W42">
            <v>0</v>
          </cell>
          <cell r="X42">
            <v>3</v>
          </cell>
          <cell r="Y42">
            <v>0</v>
          </cell>
          <cell r="Z42">
            <v>1</v>
          </cell>
          <cell r="AA42">
            <v>1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</row>
        <row r="43">
          <cell r="G43">
            <v>1</v>
          </cell>
          <cell r="H43"/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R43">
            <v>1</v>
          </cell>
          <cell r="S43">
            <v>1</v>
          </cell>
          <cell r="T43">
            <v>33</v>
          </cell>
          <cell r="U43">
            <v>19</v>
          </cell>
          <cell r="V43">
            <v>19</v>
          </cell>
          <cell r="W43">
            <v>12</v>
          </cell>
          <cell r="X43">
            <v>34</v>
          </cell>
          <cell r="Y43">
            <v>20</v>
          </cell>
          <cell r="Z43">
            <v>0</v>
          </cell>
          <cell r="AA43">
            <v>0</v>
          </cell>
          <cell r="AD43">
            <v>0</v>
          </cell>
          <cell r="AE43">
            <v>6</v>
          </cell>
        </row>
        <row r="45">
          <cell r="G45">
            <v>1</v>
          </cell>
          <cell r="H45"/>
          <cell r="I45">
            <v>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R45">
            <v>0</v>
          </cell>
          <cell r="S45">
            <v>0</v>
          </cell>
          <cell r="T45">
            <v>1</v>
          </cell>
          <cell r="U45">
            <v>0</v>
          </cell>
          <cell r="V45">
            <v>0</v>
          </cell>
          <cell r="W45">
            <v>0</v>
          </cell>
          <cell r="X45">
            <v>1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</v>
          </cell>
          <cell r="AE45">
            <v>1</v>
          </cell>
        </row>
        <row r="46">
          <cell r="G46">
            <v>1</v>
          </cell>
          <cell r="H46"/>
          <cell r="I46">
            <v>1</v>
          </cell>
          <cell r="J46">
            <v>0</v>
          </cell>
          <cell r="K46">
            <v>0</v>
          </cell>
          <cell r="L46">
            <v>1</v>
          </cell>
          <cell r="M46">
            <v>1</v>
          </cell>
          <cell r="N46">
            <v>0</v>
          </cell>
          <cell r="O46">
            <v>0</v>
          </cell>
          <cell r="R46">
            <v>1</v>
          </cell>
          <cell r="S46">
            <v>1</v>
          </cell>
          <cell r="T46">
            <v>3</v>
          </cell>
          <cell r="U46">
            <v>0</v>
          </cell>
          <cell r="V46">
            <v>3</v>
          </cell>
          <cell r="W46">
            <v>0</v>
          </cell>
          <cell r="X46">
            <v>4</v>
          </cell>
          <cell r="Y46">
            <v>1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1</v>
          </cell>
          <cell r="AE46">
            <v>1</v>
          </cell>
        </row>
        <row r="47">
          <cell r="G47">
            <v>0</v>
          </cell>
          <cell r="H47"/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R47">
            <v>7</v>
          </cell>
          <cell r="S47">
            <v>7</v>
          </cell>
          <cell r="T47">
            <v>17</v>
          </cell>
          <cell r="U47">
            <v>13</v>
          </cell>
          <cell r="V47">
            <v>16</v>
          </cell>
          <cell r="W47">
            <v>12</v>
          </cell>
          <cell r="X47">
            <v>24</v>
          </cell>
          <cell r="Y47">
            <v>20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4</v>
          </cell>
          <cell r="AE47">
            <v>4</v>
          </cell>
        </row>
        <row r="49">
          <cell r="G49">
            <v>0</v>
          </cell>
          <cell r="H49"/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R49">
            <v>0</v>
          </cell>
          <cell r="S49">
            <v>0</v>
          </cell>
          <cell r="T49">
            <v>1</v>
          </cell>
          <cell r="U49">
            <v>0</v>
          </cell>
          <cell r="V49">
            <v>0</v>
          </cell>
          <cell r="W49">
            <v>0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1</v>
          </cell>
          <cell r="AE49">
            <v>0</v>
          </cell>
        </row>
        <row r="50">
          <cell r="G50">
            <v>0</v>
          </cell>
          <cell r="H50"/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R50">
            <v>8</v>
          </cell>
          <cell r="S50">
            <v>7</v>
          </cell>
          <cell r="T50">
            <v>3</v>
          </cell>
          <cell r="U50">
            <v>2</v>
          </cell>
          <cell r="V50">
            <v>0</v>
          </cell>
          <cell r="W50">
            <v>0</v>
          </cell>
          <cell r="X50">
            <v>11</v>
          </cell>
          <cell r="Y50">
            <v>9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13</v>
          </cell>
          <cell r="AE50">
            <v>10</v>
          </cell>
        </row>
        <row r="51">
          <cell r="G51">
            <v>0</v>
          </cell>
          <cell r="H51"/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R51">
            <v>3</v>
          </cell>
          <cell r="S51">
            <v>3</v>
          </cell>
          <cell r="T51">
            <v>37</v>
          </cell>
          <cell r="U51">
            <v>20</v>
          </cell>
          <cell r="V51">
            <v>19</v>
          </cell>
          <cell r="W51">
            <v>12</v>
          </cell>
          <cell r="X51">
            <v>40</v>
          </cell>
          <cell r="Y51">
            <v>23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</v>
          </cell>
          <cell r="AE51">
            <v>8</v>
          </cell>
        </row>
        <row r="52">
          <cell r="G52">
            <v>0</v>
          </cell>
          <cell r="H52"/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R52">
            <v>0</v>
          </cell>
          <cell r="S52">
            <v>0</v>
          </cell>
          <cell r="T52">
            <v>1</v>
          </cell>
          <cell r="U52">
            <v>0</v>
          </cell>
          <cell r="V52">
            <v>0</v>
          </cell>
          <cell r="W52">
            <v>0</v>
          </cell>
          <cell r="X52">
            <v>1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2</v>
          </cell>
          <cell r="AE52">
            <v>2</v>
          </cell>
        </row>
        <row r="55">
          <cell r="G55">
            <v>0</v>
          </cell>
          <cell r="H55"/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G56">
            <v>0</v>
          </cell>
          <cell r="H56"/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8">
          <cell r="G58">
            <v>0</v>
          </cell>
          <cell r="H58"/>
          <cell r="I58">
            <v>0</v>
          </cell>
          <cell r="J58">
            <v>0</v>
          </cell>
          <cell r="K58">
            <v>0</v>
          </cell>
          <cell r="L58">
            <v>1</v>
          </cell>
          <cell r="M58">
            <v>1</v>
          </cell>
          <cell r="N58">
            <v>0</v>
          </cell>
          <cell r="O58">
            <v>0</v>
          </cell>
          <cell r="R58">
            <v>0</v>
          </cell>
          <cell r="S58">
            <v>0</v>
          </cell>
          <cell r="T58">
            <v>1</v>
          </cell>
          <cell r="U58">
            <v>0</v>
          </cell>
          <cell r="V58">
            <v>0</v>
          </cell>
          <cell r="W58">
            <v>0</v>
          </cell>
          <cell r="X58">
            <v>1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G59">
            <v>2</v>
          </cell>
          <cell r="H59"/>
          <cell r="I59">
            <v>2</v>
          </cell>
          <cell r="J59">
            <v>0</v>
          </cell>
          <cell r="K59">
            <v>0</v>
          </cell>
          <cell r="L59">
            <v>1</v>
          </cell>
          <cell r="M59">
            <v>1</v>
          </cell>
          <cell r="N59">
            <v>1</v>
          </cell>
          <cell r="O59">
            <v>0</v>
          </cell>
          <cell r="R59">
            <v>5</v>
          </cell>
          <cell r="S59">
            <v>5</v>
          </cell>
          <cell r="T59">
            <v>8</v>
          </cell>
          <cell r="U59">
            <v>2</v>
          </cell>
          <cell r="V59">
            <v>0</v>
          </cell>
          <cell r="W59">
            <v>0</v>
          </cell>
          <cell r="X59">
            <v>13</v>
          </cell>
          <cell r="Y59">
            <v>7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1">
          <cell r="G61">
            <v>0</v>
          </cell>
          <cell r="H61"/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R61">
            <v>0</v>
          </cell>
          <cell r="S61">
            <v>0</v>
          </cell>
          <cell r="T61">
            <v>2</v>
          </cell>
          <cell r="U61">
            <v>0</v>
          </cell>
          <cell r="V61">
            <v>0</v>
          </cell>
          <cell r="W61">
            <v>0</v>
          </cell>
          <cell r="X61">
            <v>2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G62">
            <v>2</v>
          </cell>
          <cell r="H62"/>
          <cell r="I62">
            <v>2</v>
          </cell>
          <cell r="J62">
            <v>0</v>
          </cell>
          <cell r="K62">
            <v>0</v>
          </cell>
          <cell r="L62">
            <v>2</v>
          </cell>
          <cell r="M62">
            <v>2</v>
          </cell>
          <cell r="N62">
            <v>1</v>
          </cell>
          <cell r="O62">
            <v>0</v>
          </cell>
          <cell r="R62">
            <v>0</v>
          </cell>
          <cell r="S62">
            <v>0</v>
          </cell>
          <cell r="T62">
            <v>6</v>
          </cell>
          <cell r="U62">
            <v>2</v>
          </cell>
          <cell r="V62">
            <v>0</v>
          </cell>
          <cell r="W62">
            <v>0</v>
          </cell>
          <cell r="X62">
            <v>6</v>
          </cell>
          <cell r="Y62">
            <v>2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G63">
            <v>0</v>
          </cell>
          <cell r="H63"/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R63">
            <v>0</v>
          </cell>
          <cell r="S63">
            <v>0</v>
          </cell>
          <cell r="T63">
            <v>1</v>
          </cell>
          <cell r="U63">
            <v>0</v>
          </cell>
          <cell r="V63">
            <v>0</v>
          </cell>
          <cell r="W63">
            <v>0</v>
          </cell>
          <cell r="X63">
            <v>1</v>
          </cell>
          <cell r="Y63">
            <v>5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G64">
            <v>0</v>
          </cell>
          <cell r="H64"/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R64">
            <v>5</v>
          </cell>
          <cell r="S64">
            <v>5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5</v>
          </cell>
          <cell r="Y64">
            <v>5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-ТМБ-15"/>
      <sheetName val="1.ARHANGAI"/>
      <sheetName val="2.BAYAN-ULGII"/>
      <sheetName val="3.BULGAN"/>
      <sheetName val="4.BULGAN HAA"/>
      <sheetName val="5.GOVI-ALTAI"/>
      <sheetName val="6.DORNOD"/>
      <sheetName val="7.DUNDGOVI"/>
      <sheetName val="8.TOSONTSENGEL"/>
      <sheetName val="9.ORHON"/>
      <sheetName val="10.ORHON HAA"/>
      <sheetName val="11.SUHBAATAR"/>
      <sheetName val="12.SELENGE"/>
      <sheetName val="13.SELENGE SHAAMAR"/>
      <sheetName val="14.SERGEEN ZASAH"/>
      <sheetName val="15.TUV ZAAMAR"/>
      <sheetName val="16.TUV-ERDENE"/>
      <sheetName val="17.HUVSGUL"/>
      <sheetName val="18.HENTII BOR-UNDUR"/>
      <sheetName val="TURIIN MSUT-18"/>
      <sheetName val="1.AR-BULGAN MSUT"/>
      <sheetName val="2.AR 3-N TAMIR"/>
      <sheetName val="3.AYALAL JUULCHLALIIN MSUT"/>
      <sheetName val="4.BARILGA BUTEETS"/>
      <sheetName val="5.BAYANHONGOR ULZIIT"/>
      <sheetName val="6.GERMAN-MONGOL MSUT "/>
      <sheetName val="7.GERELT IREEDUI"/>
      <sheetName val="8.DOUBLE FISH"/>
      <sheetName val="9.DONBOSKO"/>
      <sheetName val="10.DORNOGOVI-TUMUR ZAM"/>
      <sheetName val="11.TOP MSUT"/>
      <sheetName val="12.IKH ZASAG"/>
      <sheetName val="13.URLAG URLAN"/>
      <sheetName val="14.MINETECH"/>
      <sheetName val="15.MUXX-NII MSUT"/>
      <sheetName val="16.TST MSUT"/>
      <sheetName val="17.SAM YUK MSUT"/>
      <sheetName val="18.KHANGAI"/>
      <sheetName val="19.ECO MONGOL"/>
      <sheetName val="20.ENEREL MSUT"/>
      <sheetName val="21.ETUGEN"/>
      <sheetName val="22.SKILLS TECH"/>
      <sheetName val="23.TSOGTS SURGALT AKADEMI"/>
      <sheetName val="24.GEREGE"/>
      <sheetName val="25.HUDULMUR"/>
      <sheetName val="TURIIN BUS MSUT-25"/>
      <sheetName val="1.BARILGIIN PK"/>
      <sheetName val="2.BAYANHONGOR PK"/>
      <sheetName val="3.GOVISUMBER PK"/>
      <sheetName val="4.DARHAN-URGUU PK"/>
      <sheetName val="5.DARHAN PK"/>
      <sheetName val="6.DARHAN UUEHPK"/>
      <sheetName val="7.DORNOGOVI"/>
      <sheetName val="8.DORNOD PK"/>
      <sheetName val="9.Zavhan PK"/>
      <sheetName val="10.MSPK"/>
      <sheetName val="11.NALAIH"/>
      <sheetName val="12.UVURKHANGAI"/>
      <sheetName val="13.UMNUGOVI PK"/>
      <sheetName val="14.SELENGE ZUUNHARAA"/>
      <sheetName val="15.TUV"/>
      <sheetName val="16.TUV BAYANCHANDMANI"/>
      <sheetName val="17.ULAANGOM"/>
      <sheetName val="18.YU PK"/>
      <sheetName val="19.HENTII"/>
      <sheetName val="20.HOVD HUGJIL PK"/>
      <sheetName val="TURIIN KOLLEGE-20"/>
      <sheetName val="1.ANIMA PK"/>
      <sheetName val="2.BTK"/>
      <sheetName val="3.Darkhankhaan PTK"/>
      <sheetName val="4.OTOCH MANARAMBA PTK"/>
      <sheetName val="5.TTPK"/>
      <sheetName val="6.XTPK"/>
      <sheetName val="7.UNIVERSAL PK"/>
      <sheetName val="8.SHINE IRGENSHIL"/>
      <sheetName val="TURIIN BUS KOLLEGE-8"/>
      <sheetName val="1.HUIS-MSUT"/>
      <sheetName val="2.ШУТИС-ҮТДС"/>
      <sheetName val="3.SHUTIS-MTS"/>
      <sheetName val="4.TUMUR ZAMIIN PTK"/>
      <sheetName val="5.ШШГЕГ-АМГАЛАН"/>
      <sheetName val="TURIIN IH SU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8">
          <cell r="C18">
            <v>5</v>
          </cell>
          <cell r="D18"/>
          <cell r="E18">
            <v>2</v>
          </cell>
          <cell r="F18"/>
          <cell r="G18">
            <v>0</v>
          </cell>
          <cell r="H18"/>
          <cell r="I18">
            <v>0</v>
          </cell>
          <cell r="J18">
            <v>6</v>
          </cell>
          <cell r="K18">
            <v>4</v>
          </cell>
          <cell r="L18">
            <v>14</v>
          </cell>
          <cell r="M18">
            <v>13</v>
          </cell>
          <cell r="P18">
            <v>91</v>
          </cell>
          <cell r="Q18">
            <v>75</v>
          </cell>
          <cell r="R18">
            <v>16</v>
          </cell>
          <cell r="S18">
            <v>4</v>
          </cell>
          <cell r="T18">
            <v>6</v>
          </cell>
          <cell r="U18">
            <v>6</v>
          </cell>
        </row>
        <row r="19">
          <cell r="C19">
            <v>2</v>
          </cell>
          <cell r="D19"/>
          <cell r="E19">
            <v>0</v>
          </cell>
          <cell r="F19"/>
          <cell r="G19">
            <v>0</v>
          </cell>
          <cell r="H19"/>
          <cell r="I19">
            <v>0</v>
          </cell>
          <cell r="J19">
            <v>1</v>
          </cell>
          <cell r="K19">
            <v>1</v>
          </cell>
          <cell r="L19">
            <v>0</v>
          </cell>
          <cell r="M19">
            <v>0</v>
          </cell>
          <cell r="P19">
            <v>10</v>
          </cell>
          <cell r="Q19">
            <v>9</v>
          </cell>
          <cell r="R19">
            <v>5</v>
          </cell>
          <cell r="S19">
            <v>1</v>
          </cell>
          <cell r="T19">
            <v>2</v>
          </cell>
          <cell r="U19">
            <v>2</v>
          </cell>
        </row>
        <row r="20">
          <cell r="C20">
            <v>1</v>
          </cell>
          <cell r="D20"/>
          <cell r="E20">
            <v>1</v>
          </cell>
          <cell r="F20"/>
          <cell r="G20">
            <v>0</v>
          </cell>
          <cell r="H20"/>
          <cell r="I20">
            <v>0</v>
          </cell>
          <cell r="J20">
            <v>1</v>
          </cell>
          <cell r="K20">
            <v>1</v>
          </cell>
          <cell r="L20">
            <v>3</v>
          </cell>
          <cell r="M20">
            <v>3</v>
          </cell>
          <cell r="P20">
            <v>26</v>
          </cell>
          <cell r="Q20">
            <v>22</v>
          </cell>
          <cell r="R20">
            <v>2</v>
          </cell>
          <cell r="S20">
            <v>2</v>
          </cell>
          <cell r="T20">
            <v>3</v>
          </cell>
          <cell r="U20">
            <v>3</v>
          </cell>
        </row>
        <row r="21">
          <cell r="C21">
            <v>5</v>
          </cell>
          <cell r="D21"/>
          <cell r="E21">
            <v>4</v>
          </cell>
          <cell r="F21"/>
          <cell r="G21">
            <v>0</v>
          </cell>
          <cell r="H21"/>
          <cell r="I21">
            <v>0</v>
          </cell>
          <cell r="J21">
            <v>1</v>
          </cell>
          <cell r="K21">
            <v>0</v>
          </cell>
          <cell r="L21">
            <v>2</v>
          </cell>
          <cell r="M21">
            <v>2</v>
          </cell>
          <cell r="P21">
            <v>2</v>
          </cell>
          <cell r="Q21">
            <v>1</v>
          </cell>
          <cell r="R21">
            <v>16</v>
          </cell>
          <cell r="S21">
            <v>14</v>
          </cell>
          <cell r="T21">
            <v>3</v>
          </cell>
          <cell r="U21">
            <v>3</v>
          </cell>
        </row>
        <row r="22">
          <cell r="C22">
            <v>1</v>
          </cell>
          <cell r="D22"/>
          <cell r="E22">
            <v>1</v>
          </cell>
          <cell r="F22"/>
          <cell r="G22">
            <v>0</v>
          </cell>
          <cell r="H22"/>
          <cell r="I22">
            <v>0</v>
          </cell>
          <cell r="J22">
            <v>2</v>
          </cell>
          <cell r="K22">
            <v>2</v>
          </cell>
          <cell r="L22">
            <v>1</v>
          </cell>
          <cell r="M22">
            <v>1</v>
          </cell>
          <cell r="P22">
            <v>27</v>
          </cell>
          <cell r="Q22">
            <v>22</v>
          </cell>
          <cell r="R22">
            <v>7</v>
          </cell>
          <cell r="S22">
            <v>7</v>
          </cell>
          <cell r="T22">
            <v>1</v>
          </cell>
          <cell r="U22">
            <v>1</v>
          </cell>
        </row>
        <row r="23">
          <cell r="C23">
            <v>0</v>
          </cell>
          <cell r="D23"/>
          <cell r="E23">
            <v>0</v>
          </cell>
          <cell r="F23"/>
          <cell r="G23">
            <v>0</v>
          </cell>
          <cell r="H23"/>
          <cell r="I23">
            <v>0</v>
          </cell>
          <cell r="J23">
            <v>2</v>
          </cell>
          <cell r="K23">
            <v>2</v>
          </cell>
          <cell r="L23">
            <v>2</v>
          </cell>
          <cell r="M23">
            <v>1</v>
          </cell>
          <cell r="P23">
            <v>3</v>
          </cell>
          <cell r="Q23">
            <v>1</v>
          </cell>
          <cell r="R23">
            <v>16</v>
          </cell>
          <cell r="S23">
            <v>10</v>
          </cell>
          <cell r="T23">
            <v>0</v>
          </cell>
          <cell r="U23">
            <v>0</v>
          </cell>
        </row>
        <row r="24">
          <cell r="C24">
            <v>2</v>
          </cell>
          <cell r="D24"/>
          <cell r="E24">
            <v>1</v>
          </cell>
          <cell r="F24"/>
          <cell r="G24">
            <v>0</v>
          </cell>
          <cell r="H24"/>
          <cell r="I24">
            <v>0</v>
          </cell>
          <cell r="J24">
            <v>4</v>
          </cell>
          <cell r="K24">
            <v>1</v>
          </cell>
          <cell r="L24">
            <v>4</v>
          </cell>
          <cell r="M24">
            <v>4</v>
          </cell>
          <cell r="P24">
            <v>2</v>
          </cell>
          <cell r="Q24">
            <v>2</v>
          </cell>
          <cell r="R24">
            <v>122</v>
          </cell>
          <cell r="S24">
            <v>42</v>
          </cell>
          <cell r="T24">
            <v>0</v>
          </cell>
          <cell r="U24">
            <v>0</v>
          </cell>
        </row>
        <row r="25">
          <cell r="C25">
            <v>2</v>
          </cell>
          <cell r="D25"/>
          <cell r="E25">
            <v>0</v>
          </cell>
          <cell r="F25"/>
          <cell r="G25">
            <v>0</v>
          </cell>
          <cell r="H25"/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>
            <v>45</v>
          </cell>
          <cell r="S25">
            <v>26</v>
          </cell>
          <cell r="T25">
            <v>0</v>
          </cell>
          <cell r="U25">
            <v>0</v>
          </cell>
        </row>
        <row r="26">
          <cell r="C26">
            <v>0</v>
          </cell>
          <cell r="D26"/>
          <cell r="E26">
            <v>0</v>
          </cell>
          <cell r="F26"/>
          <cell r="G26">
            <v>0</v>
          </cell>
          <cell r="H26"/>
          <cell r="I26">
            <v>0</v>
          </cell>
          <cell r="J26">
            <v>1</v>
          </cell>
          <cell r="K26">
            <v>1</v>
          </cell>
          <cell r="L26">
            <v>0</v>
          </cell>
          <cell r="M26">
            <v>0</v>
          </cell>
          <cell r="P26">
            <v>4</v>
          </cell>
          <cell r="Q26">
            <v>2</v>
          </cell>
          <cell r="R26">
            <v>0</v>
          </cell>
          <cell r="S26">
            <v>0</v>
          </cell>
          <cell r="T26">
            <v>2</v>
          </cell>
          <cell r="U26">
            <v>2</v>
          </cell>
        </row>
        <row r="27">
          <cell r="C27">
            <v>0</v>
          </cell>
          <cell r="D27"/>
          <cell r="E27">
            <v>0</v>
          </cell>
          <cell r="F27"/>
          <cell r="G27">
            <v>0</v>
          </cell>
          <cell r="H27"/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>
            <v>67</v>
          </cell>
          <cell r="S27">
            <v>62</v>
          </cell>
          <cell r="T27">
            <v>0</v>
          </cell>
          <cell r="U27">
            <v>0</v>
          </cell>
        </row>
        <row r="28">
          <cell r="C28">
            <v>0</v>
          </cell>
          <cell r="D28"/>
          <cell r="E28">
            <v>0</v>
          </cell>
          <cell r="F28"/>
          <cell r="G28">
            <v>0</v>
          </cell>
          <cell r="H28"/>
          <cell r="I28">
            <v>0</v>
          </cell>
          <cell r="J28">
            <v>0</v>
          </cell>
          <cell r="K28">
            <v>0</v>
          </cell>
          <cell r="L28">
            <v>3</v>
          </cell>
          <cell r="M28">
            <v>1</v>
          </cell>
          <cell r="P28">
            <v>5</v>
          </cell>
          <cell r="Q28">
            <v>3</v>
          </cell>
          <cell r="R28">
            <v>51</v>
          </cell>
          <cell r="S28">
            <v>25</v>
          </cell>
          <cell r="T28">
            <v>2</v>
          </cell>
          <cell r="U28">
            <v>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8">
          <cell r="C18">
            <v>3</v>
          </cell>
          <cell r="D18"/>
          <cell r="E18">
            <v>2</v>
          </cell>
          <cell r="F18"/>
          <cell r="G18">
            <v>0</v>
          </cell>
          <cell r="H18"/>
          <cell r="I18">
            <v>0</v>
          </cell>
          <cell r="J18">
            <v>11</v>
          </cell>
          <cell r="K18">
            <v>11</v>
          </cell>
          <cell r="L18">
            <v>2</v>
          </cell>
          <cell r="M18">
            <v>1</v>
          </cell>
          <cell r="P18">
            <v>24</v>
          </cell>
          <cell r="Q18">
            <v>20</v>
          </cell>
          <cell r="R18">
            <v>9</v>
          </cell>
          <cell r="S18">
            <v>7</v>
          </cell>
          <cell r="T18">
            <v>1</v>
          </cell>
          <cell r="U18">
            <v>1</v>
          </cell>
        </row>
        <row r="19">
          <cell r="C19">
            <v>1</v>
          </cell>
          <cell r="D19"/>
          <cell r="E19">
            <v>0</v>
          </cell>
          <cell r="F19"/>
          <cell r="G19">
            <v>1</v>
          </cell>
          <cell r="H19"/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P19">
            <v>2</v>
          </cell>
          <cell r="Q19">
            <v>1</v>
          </cell>
          <cell r="R19">
            <v>9</v>
          </cell>
          <cell r="S19">
            <v>5</v>
          </cell>
          <cell r="T19">
            <v>1</v>
          </cell>
          <cell r="U19">
            <v>1</v>
          </cell>
        </row>
        <row r="20">
          <cell r="C20">
            <v>2</v>
          </cell>
          <cell r="D20"/>
          <cell r="E20">
            <v>0</v>
          </cell>
          <cell r="F20"/>
          <cell r="G20">
            <v>1</v>
          </cell>
          <cell r="H20"/>
          <cell r="I20">
            <v>0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P20">
            <v>12</v>
          </cell>
          <cell r="Q20">
            <v>10</v>
          </cell>
          <cell r="R20">
            <v>1</v>
          </cell>
          <cell r="S20">
            <v>1</v>
          </cell>
          <cell r="T20">
            <v>8</v>
          </cell>
          <cell r="U20">
            <v>8</v>
          </cell>
        </row>
        <row r="21">
          <cell r="C21">
            <v>10</v>
          </cell>
          <cell r="D21"/>
          <cell r="E21">
            <v>5</v>
          </cell>
          <cell r="F21"/>
          <cell r="G21">
            <v>1</v>
          </cell>
          <cell r="H21"/>
          <cell r="I21">
            <v>1</v>
          </cell>
          <cell r="J21">
            <v>4</v>
          </cell>
          <cell r="K21">
            <v>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>
            <v>16</v>
          </cell>
          <cell r="S21">
            <v>13</v>
          </cell>
          <cell r="T21">
            <v>0</v>
          </cell>
          <cell r="U21">
            <v>0</v>
          </cell>
        </row>
        <row r="22">
          <cell r="C22">
            <v>3</v>
          </cell>
          <cell r="D22"/>
          <cell r="E22">
            <v>2</v>
          </cell>
          <cell r="F22"/>
          <cell r="G22">
            <v>0</v>
          </cell>
          <cell r="H22"/>
          <cell r="I22">
            <v>0</v>
          </cell>
          <cell r="J22">
            <v>2</v>
          </cell>
          <cell r="K22">
            <v>2</v>
          </cell>
          <cell r="L22">
            <v>3</v>
          </cell>
          <cell r="M22">
            <v>3</v>
          </cell>
          <cell r="P22">
            <v>11</v>
          </cell>
          <cell r="Q22">
            <v>10</v>
          </cell>
          <cell r="R22">
            <v>4</v>
          </cell>
          <cell r="S22">
            <v>4</v>
          </cell>
          <cell r="T22">
            <v>0</v>
          </cell>
          <cell r="U22">
            <v>0</v>
          </cell>
        </row>
        <row r="23">
          <cell r="C23">
            <v>0</v>
          </cell>
          <cell r="D23"/>
          <cell r="E23">
            <v>0</v>
          </cell>
          <cell r="F23"/>
          <cell r="G23">
            <v>0</v>
          </cell>
          <cell r="H23"/>
          <cell r="I23">
            <v>0</v>
          </cell>
          <cell r="J23">
            <v>0</v>
          </cell>
          <cell r="K23">
            <v>0</v>
          </cell>
          <cell r="L23">
            <v>1</v>
          </cell>
          <cell r="M23">
            <v>1</v>
          </cell>
          <cell r="P23">
            <v>2</v>
          </cell>
          <cell r="Q23">
            <v>2</v>
          </cell>
          <cell r="R23">
            <v>12</v>
          </cell>
          <cell r="S23">
            <v>6</v>
          </cell>
          <cell r="T23">
            <v>0</v>
          </cell>
          <cell r="U23">
            <v>0</v>
          </cell>
        </row>
        <row r="24">
          <cell r="C24">
            <v>2</v>
          </cell>
          <cell r="D24"/>
          <cell r="E24">
            <v>0</v>
          </cell>
          <cell r="F24"/>
          <cell r="G24">
            <v>2</v>
          </cell>
          <cell r="H24"/>
          <cell r="I24">
            <v>0</v>
          </cell>
          <cell r="J24">
            <v>2</v>
          </cell>
          <cell r="K24">
            <v>1</v>
          </cell>
          <cell r="L24">
            <v>2</v>
          </cell>
          <cell r="M24">
            <v>2</v>
          </cell>
          <cell r="P24">
            <v>0</v>
          </cell>
          <cell r="Q24">
            <v>0</v>
          </cell>
          <cell r="R24">
            <v>67</v>
          </cell>
          <cell r="S24">
            <v>24</v>
          </cell>
          <cell r="T24">
            <v>1</v>
          </cell>
          <cell r="U24">
            <v>0</v>
          </cell>
        </row>
        <row r="25">
          <cell r="C25">
            <v>1</v>
          </cell>
          <cell r="D25"/>
          <cell r="E25">
            <v>1</v>
          </cell>
          <cell r="F25"/>
          <cell r="G25">
            <v>0</v>
          </cell>
          <cell r="H25"/>
          <cell r="I25">
            <v>0</v>
          </cell>
          <cell r="J25">
            <v>1</v>
          </cell>
          <cell r="K25">
            <v>1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>
            <v>16</v>
          </cell>
          <cell r="S25">
            <v>10</v>
          </cell>
          <cell r="T25">
            <v>0</v>
          </cell>
          <cell r="U25">
            <v>0</v>
          </cell>
        </row>
        <row r="26">
          <cell r="C26">
            <v>1</v>
          </cell>
          <cell r="D26"/>
          <cell r="E26">
            <v>0</v>
          </cell>
          <cell r="F26"/>
          <cell r="G26">
            <v>0</v>
          </cell>
          <cell r="H26"/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P26">
            <v>4</v>
          </cell>
          <cell r="Q26">
            <v>4</v>
          </cell>
          <cell r="R26">
            <v>8</v>
          </cell>
          <cell r="S26">
            <v>4</v>
          </cell>
          <cell r="T26">
            <v>1</v>
          </cell>
          <cell r="U26">
            <v>1</v>
          </cell>
        </row>
        <row r="27">
          <cell r="C27">
            <v>0</v>
          </cell>
          <cell r="D27"/>
          <cell r="E27">
            <v>0</v>
          </cell>
          <cell r="F27"/>
          <cell r="G27">
            <v>0</v>
          </cell>
          <cell r="H27"/>
          <cell r="I27">
            <v>0</v>
          </cell>
          <cell r="J27">
            <v>1</v>
          </cell>
          <cell r="K27">
            <v>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>
            <v>11</v>
          </cell>
          <cell r="S27">
            <v>10</v>
          </cell>
          <cell r="T27">
            <v>0</v>
          </cell>
          <cell r="U27">
            <v>0</v>
          </cell>
        </row>
        <row r="28">
          <cell r="C28">
            <v>2</v>
          </cell>
          <cell r="D28"/>
          <cell r="E28">
            <v>0</v>
          </cell>
          <cell r="F28"/>
          <cell r="G28">
            <v>0</v>
          </cell>
          <cell r="H28"/>
          <cell r="I28">
            <v>0</v>
          </cell>
          <cell r="J28">
            <v>1</v>
          </cell>
          <cell r="K28">
            <v>1</v>
          </cell>
          <cell r="L28">
            <v>0</v>
          </cell>
          <cell r="M28">
            <v>0</v>
          </cell>
          <cell r="P28">
            <v>4</v>
          </cell>
          <cell r="Q28">
            <v>4</v>
          </cell>
          <cell r="R28">
            <v>19</v>
          </cell>
          <cell r="S28">
            <v>15</v>
          </cell>
          <cell r="T28">
            <v>3</v>
          </cell>
          <cell r="U28">
            <v>3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18">
          <cell r="C18">
            <v>9</v>
          </cell>
          <cell r="D18"/>
          <cell r="E18">
            <v>3</v>
          </cell>
          <cell r="F18"/>
          <cell r="G18">
            <v>2</v>
          </cell>
          <cell r="H18"/>
          <cell r="I18">
            <v>0</v>
          </cell>
          <cell r="J18">
            <v>8</v>
          </cell>
          <cell r="K18">
            <v>6</v>
          </cell>
          <cell r="L18">
            <v>20</v>
          </cell>
          <cell r="M18">
            <v>15</v>
          </cell>
          <cell r="P18">
            <v>169</v>
          </cell>
          <cell r="Q18">
            <v>139</v>
          </cell>
          <cell r="R18">
            <v>32</v>
          </cell>
          <cell r="S18">
            <v>23</v>
          </cell>
          <cell r="T18">
            <v>5</v>
          </cell>
          <cell r="U18">
            <v>5</v>
          </cell>
        </row>
        <row r="19">
          <cell r="C19">
            <v>0</v>
          </cell>
          <cell r="D19"/>
          <cell r="E19">
            <v>0</v>
          </cell>
          <cell r="F19"/>
          <cell r="G19">
            <v>2</v>
          </cell>
          <cell r="H19"/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2</v>
          </cell>
          <cell r="P19">
            <v>24</v>
          </cell>
          <cell r="Q19">
            <v>20</v>
          </cell>
          <cell r="R19">
            <v>25</v>
          </cell>
          <cell r="S19">
            <v>11</v>
          </cell>
          <cell r="T19">
            <v>7</v>
          </cell>
          <cell r="U19">
            <v>7</v>
          </cell>
        </row>
        <row r="20">
          <cell r="C20">
            <v>1</v>
          </cell>
          <cell r="D20"/>
          <cell r="E20">
            <v>1</v>
          </cell>
          <cell r="F20"/>
          <cell r="G20">
            <v>1</v>
          </cell>
          <cell r="H20"/>
          <cell r="I20">
            <v>1</v>
          </cell>
          <cell r="J20">
            <v>2</v>
          </cell>
          <cell r="K20">
            <v>1</v>
          </cell>
          <cell r="L20">
            <v>6</v>
          </cell>
          <cell r="M20">
            <v>6</v>
          </cell>
          <cell r="P20">
            <v>47</v>
          </cell>
          <cell r="Q20">
            <v>40</v>
          </cell>
          <cell r="R20">
            <v>4</v>
          </cell>
          <cell r="S20">
            <v>4</v>
          </cell>
          <cell r="T20">
            <v>2</v>
          </cell>
          <cell r="U20">
            <v>2</v>
          </cell>
        </row>
        <row r="21">
          <cell r="C21">
            <v>4</v>
          </cell>
          <cell r="D21"/>
          <cell r="E21">
            <v>1</v>
          </cell>
          <cell r="F21"/>
          <cell r="G21">
            <v>1</v>
          </cell>
          <cell r="H21"/>
          <cell r="I21">
            <v>1</v>
          </cell>
          <cell r="J21">
            <v>1</v>
          </cell>
          <cell r="K21">
            <v>0</v>
          </cell>
          <cell r="L21">
            <v>6</v>
          </cell>
          <cell r="M21">
            <v>2</v>
          </cell>
          <cell r="P21">
            <v>11</v>
          </cell>
          <cell r="Q21">
            <v>9</v>
          </cell>
          <cell r="R21">
            <v>22</v>
          </cell>
          <cell r="S21">
            <v>18</v>
          </cell>
          <cell r="T21">
            <v>2</v>
          </cell>
          <cell r="U21">
            <v>2</v>
          </cell>
        </row>
        <row r="22">
          <cell r="C22">
            <v>2</v>
          </cell>
          <cell r="D22"/>
          <cell r="E22">
            <v>1</v>
          </cell>
          <cell r="F22"/>
          <cell r="G22">
            <v>1</v>
          </cell>
          <cell r="H22"/>
          <cell r="I22">
            <v>1</v>
          </cell>
          <cell r="J22">
            <v>0</v>
          </cell>
          <cell r="K22">
            <v>0</v>
          </cell>
          <cell r="L22">
            <v>8</v>
          </cell>
          <cell r="M22">
            <v>5</v>
          </cell>
          <cell r="P22">
            <v>78</v>
          </cell>
          <cell r="Q22">
            <v>66</v>
          </cell>
          <cell r="R22">
            <v>5</v>
          </cell>
          <cell r="S22">
            <v>4</v>
          </cell>
          <cell r="T22">
            <v>2</v>
          </cell>
          <cell r="U22">
            <v>2</v>
          </cell>
        </row>
        <row r="23">
          <cell r="C23">
            <v>1</v>
          </cell>
          <cell r="D23"/>
          <cell r="E23">
            <v>0</v>
          </cell>
          <cell r="F23"/>
          <cell r="G23">
            <v>0</v>
          </cell>
          <cell r="H23"/>
          <cell r="I23">
            <v>0</v>
          </cell>
          <cell r="J23">
            <v>2</v>
          </cell>
          <cell r="K23">
            <v>0</v>
          </cell>
          <cell r="L23">
            <v>3</v>
          </cell>
          <cell r="M23">
            <v>3</v>
          </cell>
          <cell r="P23">
            <v>11</v>
          </cell>
          <cell r="Q23">
            <v>7</v>
          </cell>
          <cell r="R23">
            <v>40</v>
          </cell>
          <cell r="S23">
            <v>25</v>
          </cell>
          <cell r="T23">
            <v>2</v>
          </cell>
          <cell r="U23">
            <v>1</v>
          </cell>
        </row>
        <row r="24">
          <cell r="C24">
            <v>2</v>
          </cell>
          <cell r="D24"/>
          <cell r="E24">
            <v>1</v>
          </cell>
          <cell r="F24"/>
          <cell r="G24">
            <v>2</v>
          </cell>
          <cell r="H24"/>
          <cell r="I24">
            <v>1</v>
          </cell>
          <cell r="J24">
            <v>6</v>
          </cell>
          <cell r="K24">
            <v>3</v>
          </cell>
          <cell r="L24">
            <v>5</v>
          </cell>
          <cell r="M24">
            <v>2</v>
          </cell>
          <cell r="P24">
            <v>1</v>
          </cell>
          <cell r="Q24">
            <v>0</v>
          </cell>
          <cell r="R24">
            <v>359</v>
          </cell>
          <cell r="S24">
            <v>169</v>
          </cell>
          <cell r="T24">
            <v>0</v>
          </cell>
          <cell r="U24">
            <v>1</v>
          </cell>
        </row>
        <row r="25">
          <cell r="C25">
            <v>0</v>
          </cell>
          <cell r="D25"/>
          <cell r="E25">
            <v>0</v>
          </cell>
          <cell r="F25"/>
          <cell r="G25">
            <v>0</v>
          </cell>
          <cell r="H25"/>
          <cell r="I25">
            <v>0</v>
          </cell>
          <cell r="J25">
            <v>1</v>
          </cell>
          <cell r="K25">
            <v>0</v>
          </cell>
          <cell r="L25">
            <v>3</v>
          </cell>
          <cell r="M25">
            <v>2</v>
          </cell>
          <cell r="P25">
            <v>0</v>
          </cell>
          <cell r="Q25">
            <v>0</v>
          </cell>
          <cell r="R25">
            <v>46</v>
          </cell>
          <cell r="S25">
            <v>24</v>
          </cell>
          <cell r="T25">
            <v>1</v>
          </cell>
          <cell r="U25">
            <v>1</v>
          </cell>
        </row>
        <row r="26">
          <cell r="C26">
            <v>0</v>
          </cell>
          <cell r="D26"/>
          <cell r="E26">
            <v>0</v>
          </cell>
          <cell r="F26"/>
          <cell r="G26">
            <v>0</v>
          </cell>
          <cell r="H26"/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P26">
            <v>17</v>
          </cell>
          <cell r="Q26">
            <v>7</v>
          </cell>
          <cell r="R26">
            <v>5</v>
          </cell>
          <cell r="S26">
            <v>4</v>
          </cell>
          <cell r="T26">
            <v>0</v>
          </cell>
          <cell r="U26">
            <v>0</v>
          </cell>
        </row>
        <row r="27">
          <cell r="C27">
            <v>0</v>
          </cell>
          <cell r="D27"/>
          <cell r="E27">
            <v>0</v>
          </cell>
          <cell r="F27"/>
          <cell r="G27">
            <v>0</v>
          </cell>
          <cell r="H27"/>
          <cell r="I27">
            <v>0</v>
          </cell>
          <cell r="J27">
            <v>0</v>
          </cell>
          <cell r="K27">
            <v>0</v>
          </cell>
          <cell r="L27">
            <v>2</v>
          </cell>
          <cell r="M27">
            <v>2</v>
          </cell>
          <cell r="P27">
            <v>1</v>
          </cell>
          <cell r="Q27">
            <v>1</v>
          </cell>
          <cell r="R27">
            <v>103</v>
          </cell>
          <cell r="S27">
            <v>88</v>
          </cell>
          <cell r="T27">
            <v>1</v>
          </cell>
          <cell r="U27">
            <v>1</v>
          </cell>
        </row>
        <row r="28">
          <cell r="C28">
            <v>1</v>
          </cell>
          <cell r="D28"/>
          <cell r="E28">
            <v>0</v>
          </cell>
          <cell r="F28"/>
          <cell r="G28">
            <v>0</v>
          </cell>
          <cell r="H28"/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>
            <v>17</v>
          </cell>
          <cell r="Q28">
            <v>11</v>
          </cell>
          <cell r="R28">
            <v>43</v>
          </cell>
          <cell r="S28">
            <v>16</v>
          </cell>
          <cell r="T28">
            <v>4</v>
          </cell>
          <cell r="U28">
            <v>4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18">
          <cell r="C18">
            <v>2</v>
          </cell>
          <cell r="D18"/>
          <cell r="E18">
            <v>1</v>
          </cell>
          <cell r="F18"/>
          <cell r="G18">
            <v>1</v>
          </cell>
          <cell r="H18"/>
          <cell r="I18">
            <v>1</v>
          </cell>
          <cell r="J18">
            <v>0</v>
          </cell>
          <cell r="K18">
            <v>0</v>
          </cell>
          <cell r="L18">
            <v>1</v>
          </cell>
          <cell r="M18">
            <v>1</v>
          </cell>
          <cell r="P18">
            <v>31</v>
          </cell>
          <cell r="Q18">
            <v>20</v>
          </cell>
          <cell r="R18">
            <v>22</v>
          </cell>
          <cell r="S18">
            <v>17</v>
          </cell>
          <cell r="T18">
            <v>2</v>
          </cell>
          <cell r="U18">
            <v>2</v>
          </cell>
        </row>
        <row r="19">
          <cell r="C19">
            <v>1</v>
          </cell>
          <cell r="D19"/>
          <cell r="E19">
            <v>1</v>
          </cell>
          <cell r="F19"/>
          <cell r="G19">
            <v>0</v>
          </cell>
          <cell r="H19"/>
          <cell r="I19">
            <v>0</v>
          </cell>
          <cell r="J19">
            <v>1</v>
          </cell>
          <cell r="K19">
            <v>0</v>
          </cell>
          <cell r="L19">
            <v>1</v>
          </cell>
          <cell r="M19">
            <v>1</v>
          </cell>
          <cell r="P19">
            <v>17</v>
          </cell>
          <cell r="Q19">
            <v>17</v>
          </cell>
          <cell r="R19">
            <v>9</v>
          </cell>
          <cell r="S19">
            <v>4</v>
          </cell>
          <cell r="T19">
            <v>2</v>
          </cell>
          <cell r="U19">
            <v>1</v>
          </cell>
        </row>
        <row r="20">
          <cell r="C20">
            <v>0</v>
          </cell>
          <cell r="D20"/>
          <cell r="E20">
            <v>0</v>
          </cell>
          <cell r="F20"/>
          <cell r="G20">
            <v>0</v>
          </cell>
          <cell r="H20"/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P20">
            <v>18</v>
          </cell>
          <cell r="Q20">
            <v>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C21">
            <v>0</v>
          </cell>
          <cell r="D21"/>
          <cell r="E21">
            <v>0</v>
          </cell>
          <cell r="F21"/>
          <cell r="G21">
            <v>2</v>
          </cell>
          <cell r="H21"/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P21">
            <v>6</v>
          </cell>
          <cell r="Q21">
            <v>6</v>
          </cell>
          <cell r="R21">
            <v>1</v>
          </cell>
          <cell r="S21">
            <v>1</v>
          </cell>
          <cell r="T21">
            <v>0</v>
          </cell>
          <cell r="U21">
            <v>0</v>
          </cell>
        </row>
        <row r="22">
          <cell r="C22">
            <v>1</v>
          </cell>
          <cell r="D22"/>
          <cell r="E22">
            <v>1</v>
          </cell>
          <cell r="F22"/>
          <cell r="G22">
            <v>0</v>
          </cell>
          <cell r="H22"/>
          <cell r="I22">
            <v>0</v>
          </cell>
          <cell r="J22">
            <v>3</v>
          </cell>
          <cell r="K22">
            <v>2</v>
          </cell>
          <cell r="L22">
            <v>1</v>
          </cell>
          <cell r="M22">
            <v>0</v>
          </cell>
          <cell r="P22">
            <v>21</v>
          </cell>
          <cell r="Q22">
            <v>16</v>
          </cell>
          <cell r="R22">
            <v>3</v>
          </cell>
          <cell r="S22">
            <v>3</v>
          </cell>
          <cell r="T22">
            <v>0</v>
          </cell>
          <cell r="U22">
            <v>0</v>
          </cell>
        </row>
        <row r="23">
          <cell r="C23">
            <v>0</v>
          </cell>
          <cell r="D23"/>
          <cell r="E23">
            <v>0</v>
          </cell>
          <cell r="F23"/>
          <cell r="G23">
            <v>0</v>
          </cell>
          <cell r="H23"/>
          <cell r="I23">
            <v>0</v>
          </cell>
          <cell r="J23">
            <v>1</v>
          </cell>
          <cell r="K23">
            <v>1</v>
          </cell>
          <cell r="L23">
            <v>0</v>
          </cell>
          <cell r="M23">
            <v>0</v>
          </cell>
          <cell r="P23">
            <v>2</v>
          </cell>
          <cell r="Q23">
            <v>2</v>
          </cell>
          <cell r="R23">
            <v>8</v>
          </cell>
          <cell r="S23">
            <v>5</v>
          </cell>
          <cell r="T23">
            <v>0</v>
          </cell>
          <cell r="U23">
            <v>0</v>
          </cell>
        </row>
        <row r="24">
          <cell r="C24">
            <v>2</v>
          </cell>
          <cell r="D24"/>
          <cell r="E24">
            <v>1</v>
          </cell>
          <cell r="F24"/>
          <cell r="G24">
            <v>2</v>
          </cell>
          <cell r="H24"/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P24">
            <v>0</v>
          </cell>
          <cell r="Q24">
            <v>0</v>
          </cell>
          <cell r="R24">
            <v>91</v>
          </cell>
          <cell r="S24">
            <v>64</v>
          </cell>
          <cell r="T24">
            <v>0</v>
          </cell>
          <cell r="U24">
            <v>0</v>
          </cell>
        </row>
        <row r="25">
          <cell r="C25">
            <v>0</v>
          </cell>
          <cell r="D25"/>
          <cell r="E25">
            <v>0</v>
          </cell>
          <cell r="F25"/>
          <cell r="G25">
            <v>0</v>
          </cell>
          <cell r="H25"/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C26">
            <v>1</v>
          </cell>
          <cell r="D26"/>
          <cell r="E26">
            <v>0</v>
          </cell>
          <cell r="F26"/>
          <cell r="G26">
            <v>1</v>
          </cell>
          <cell r="H26"/>
          <cell r="I26">
            <v>1</v>
          </cell>
          <cell r="J26">
            <v>1</v>
          </cell>
          <cell r="K26">
            <v>1</v>
          </cell>
          <cell r="L26">
            <v>0</v>
          </cell>
          <cell r="M26">
            <v>0</v>
          </cell>
          <cell r="P26">
            <v>4</v>
          </cell>
          <cell r="Q26">
            <v>1</v>
          </cell>
          <cell r="R26">
            <v>5</v>
          </cell>
          <cell r="S26">
            <v>4</v>
          </cell>
          <cell r="T26">
            <v>1</v>
          </cell>
          <cell r="U26">
            <v>1</v>
          </cell>
        </row>
        <row r="27">
          <cell r="C27">
            <v>0</v>
          </cell>
          <cell r="D27"/>
          <cell r="E27">
            <v>0</v>
          </cell>
          <cell r="F27"/>
          <cell r="G27">
            <v>0</v>
          </cell>
          <cell r="H27"/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>
            <v>15</v>
          </cell>
          <cell r="S27">
            <v>10</v>
          </cell>
          <cell r="T27">
            <v>0</v>
          </cell>
          <cell r="U27">
            <v>0</v>
          </cell>
        </row>
        <row r="28">
          <cell r="C28">
            <v>0</v>
          </cell>
          <cell r="D28"/>
          <cell r="E28">
            <v>0</v>
          </cell>
          <cell r="F28"/>
          <cell r="G28">
            <v>0</v>
          </cell>
          <cell r="H28"/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>
            <v>4</v>
          </cell>
          <cell r="Q28">
            <v>4</v>
          </cell>
          <cell r="R28">
            <v>6</v>
          </cell>
          <cell r="S28">
            <v>6</v>
          </cell>
          <cell r="T28">
            <v>1</v>
          </cell>
          <cell r="U28">
            <v>1</v>
          </cell>
        </row>
      </sheetData>
      <sheetData sheetId="76"/>
      <sheetData sheetId="77"/>
      <sheetData sheetId="78"/>
      <sheetData sheetId="79"/>
      <sheetData sheetId="80"/>
      <sheetData sheetId="81">
        <row r="18">
          <cell r="C18">
            <v>0</v>
          </cell>
          <cell r="D18"/>
          <cell r="E18">
            <v>0</v>
          </cell>
          <cell r="F18"/>
          <cell r="G18">
            <v>1</v>
          </cell>
          <cell r="H18"/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7</v>
          </cell>
          <cell r="Q18">
            <v>6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C19">
            <v>0</v>
          </cell>
          <cell r="D19"/>
          <cell r="E19">
            <v>0</v>
          </cell>
          <cell r="F19"/>
          <cell r="G19">
            <v>0</v>
          </cell>
          <cell r="H19"/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C20">
            <v>2</v>
          </cell>
          <cell r="D20"/>
          <cell r="E20">
            <v>1</v>
          </cell>
          <cell r="F20"/>
          <cell r="G20">
            <v>0</v>
          </cell>
          <cell r="H20"/>
          <cell r="I20">
            <v>0</v>
          </cell>
          <cell r="J20">
            <v>1</v>
          </cell>
          <cell r="K20">
            <v>1</v>
          </cell>
          <cell r="L20">
            <v>0</v>
          </cell>
          <cell r="M20">
            <v>0</v>
          </cell>
          <cell r="P20">
            <v>2</v>
          </cell>
          <cell r="Q20">
            <v>2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C21">
            <v>0</v>
          </cell>
          <cell r="D21"/>
          <cell r="E21">
            <v>0</v>
          </cell>
          <cell r="F21"/>
          <cell r="G21">
            <v>1</v>
          </cell>
          <cell r="H21"/>
          <cell r="I21">
            <v>1</v>
          </cell>
          <cell r="J21">
            <v>2</v>
          </cell>
          <cell r="K21">
            <v>0</v>
          </cell>
          <cell r="L21">
            <v>1</v>
          </cell>
          <cell r="M21">
            <v>1</v>
          </cell>
          <cell r="P21">
            <v>0</v>
          </cell>
          <cell r="Q21">
            <v>0</v>
          </cell>
          <cell r="R21">
            <v>4</v>
          </cell>
          <cell r="S21">
            <v>4</v>
          </cell>
          <cell r="T21">
            <v>0</v>
          </cell>
          <cell r="U21">
            <v>0</v>
          </cell>
        </row>
        <row r="22">
          <cell r="C22">
            <v>2</v>
          </cell>
          <cell r="D22"/>
          <cell r="E22">
            <v>1</v>
          </cell>
          <cell r="F22"/>
          <cell r="G22">
            <v>0</v>
          </cell>
          <cell r="H22"/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P22">
            <v>1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C23">
            <v>0</v>
          </cell>
          <cell r="D23"/>
          <cell r="E23">
            <v>0</v>
          </cell>
          <cell r="F23"/>
          <cell r="G23">
            <v>0</v>
          </cell>
          <cell r="H23"/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C24">
            <v>1</v>
          </cell>
          <cell r="D24"/>
          <cell r="E24">
            <v>1</v>
          </cell>
          <cell r="F24"/>
          <cell r="G24">
            <v>0</v>
          </cell>
          <cell r="H24"/>
          <cell r="I24">
            <v>0</v>
          </cell>
          <cell r="J24">
            <v>0</v>
          </cell>
          <cell r="K24">
            <v>0</v>
          </cell>
          <cell r="L24">
            <v>3</v>
          </cell>
          <cell r="M24">
            <v>2</v>
          </cell>
          <cell r="P24">
            <v>1</v>
          </cell>
          <cell r="Q24">
            <v>1</v>
          </cell>
          <cell r="R24">
            <v>31</v>
          </cell>
          <cell r="S24">
            <v>16</v>
          </cell>
          <cell r="T24">
            <v>0</v>
          </cell>
          <cell r="U24">
            <v>0</v>
          </cell>
        </row>
        <row r="25">
          <cell r="C25">
            <v>0</v>
          </cell>
          <cell r="D25"/>
          <cell r="E25">
            <v>0</v>
          </cell>
          <cell r="F25"/>
          <cell r="G25">
            <v>0</v>
          </cell>
          <cell r="H25"/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</row>
        <row r="26">
          <cell r="C26">
            <v>0</v>
          </cell>
          <cell r="D26"/>
          <cell r="E26">
            <v>0</v>
          </cell>
          <cell r="F26"/>
          <cell r="G26">
            <v>0</v>
          </cell>
          <cell r="H26"/>
          <cell r="I26">
            <v>0</v>
          </cell>
          <cell r="J26">
            <v>1</v>
          </cell>
          <cell r="K26">
            <v>1</v>
          </cell>
          <cell r="L26">
            <v>0</v>
          </cell>
          <cell r="M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C27">
            <v>0</v>
          </cell>
          <cell r="D27"/>
          <cell r="E27">
            <v>0</v>
          </cell>
          <cell r="F27"/>
          <cell r="G27">
            <v>0</v>
          </cell>
          <cell r="H27"/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</v>
          </cell>
          <cell r="U27">
            <v>2</v>
          </cell>
        </row>
        <row r="28">
          <cell r="C28">
            <v>0</v>
          </cell>
          <cell r="D28"/>
          <cell r="E28">
            <v>0</v>
          </cell>
          <cell r="F28"/>
          <cell r="G28">
            <v>0</v>
          </cell>
          <cell r="H28"/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>
            <v>0</v>
          </cell>
          <cell r="Q28">
            <v>0</v>
          </cell>
          <cell r="R28">
            <v>6</v>
          </cell>
          <cell r="S28">
            <v>2</v>
          </cell>
          <cell r="T28">
            <v>0</v>
          </cell>
          <cell r="U2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GTGEL"/>
      <sheetName val="1.ARHANGAI"/>
      <sheetName val="2.BAYAN-ULGII"/>
      <sheetName val="3.BULGAN"/>
      <sheetName val="4.BULGAN HAA"/>
      <sheetName val="5.GOVI-ALTAI"/>
      <sheetName val="6.DORNOD"/>
      <sheetName val="7.DUNDGOVI"/>
      <sheetName val="8.TOSONTSENGEL"/>
      <sheetName val="9.ORHON"/>
      <sheetName val="10.ORHON HAA"/>
      <sheetName val="11.SUHBAATAR"/>
      <sheetName val="12.SELENGE"/>
      <sheetName val="13.SELENGE SHAAMAR"/>
      <sheetName val="14.SERGEEN ZASAH"/>
      <sheetName val="15.TUV ZAAMAR"/>
      <sheetName val="16.TUV-ERDENE"/>
      <sheetName val="17.HUVSGUL"/>
      <sheetName val="18.HENTII BOR-UNDUR"/>
      <sheetName val="TURIIN MSUT-18"/>
      <sheetName val="1.AR-BULGAN MSUT"/>
      <sheetName val="2.AR 3-N TAMIR"/>
      <sheetName val="3.AYALAL JUULCHLALIIN MSUT"/>
      <sheetName val="4.BARILGA BUTEETS"/>
      <sheetName val="5.BAYANHONGOR ULZIIT"/>
      <sheetName val="6.GERMAN-MONGOL MSUT "/>
      <sheetName val="7.GERELT IREEDUI"/>
      <sheetName val="8.DOUBLE FISH"/>
      <sheetName val="9.DONBOSKO"/>
      <sheetName val="10.DORNOGOVI-TUMUR ZAM"/>
      <sheetName val="11.TOP MSUT"/>
      <sheetName val="12.IKH ZASAG"/>
      <sheetName val="13.URLAG URLAN"/>
      <sheetName val="14.MINETECH"/>
      <sheetName val="15.MUXX-NII MSUT"/>
      <sheetName val="16.TST MSUT"/>
      <sheetName val="17.SAM YUK MSUT"/>
      <sheetName val="18.KHANGAI"/>
      <sheetName val="19.ECO MONGOL"/>
      <sheetName val="20.ENEREL MSUT"/>
      <sheetName val="21.ETUGEN"/>
      <sheetName val="22.SKILLS TECH"/>
      <sheetName val="23.TSOGTS SURGALT AKADEMI"/>
      <sheetName val="24.GEREGE"/>
      <sheetName val="25.HUDULMUR"/>
      <sheetName val="TURIIN BUS MSUT-25"/>
      <sheetName val="1.BARILGIIN PK"/>
      <sheetName val="2.BAYANHONGOR PK"/>
      <sheetName val="3.GOVISUMBER PK"/>
      <sheetName val="4.DARHAN-URGUU PK"/>
      <sheetName val="5.DARHAN PK"/>
      <sheetName val="6.DARHAN UUEHPK"/>
      <sheetName val="7.DORNOGOVI"/>
      <sheetName val="8.DORNOD PK"/>
      <sheetName val="9.Zavhan PK"/>
      <sheetName val="10.MSPK"/>
      <sheetName val="11.NALAIH"/>
      <sheetName val="12.UVURKHANGAI"/>
      <sheetName val="13.UMNUGOVI PK"/>
      <sheetName val="14.SELENGE ZUUNHARAA"/>
      <sheetName val="15.TUV"/>
      <sheetName val="16.TUV BAYANCHANDMANI"/>
      <sheetName val="17.ULAANGOM"/>
      <sheetName val="18.YU PK"/>
      <sheetName val="19.HENTII"/>
      <sheetName val="20.HOVD HUGJIL PK"/>
      <sheetName val="TURIIN KOLLEGE-20"/>
      <sheetName val="1.ANIMA PK"/>
      <sheetName val="2.BTK"/>
      <sheetName val="3.Darkhankhaan PTK"/>
      <sheetName val="4.OTOCH MANARAMBA PTK"/>
      <sheetName val="5.TTPK"/>
      <sheetName val="6.XTPK"/>
      <sheetName val="7.UNIVERSAL PK"/>
      <sheetName val="8.SHINE IRGENSHIL"/>
      <sheetName val="TURIIN BUS KOLLEGE-8"/>
      <sheetName val="1.HUIS-MSUT"/>
      <sheetName val="2.ШУТИС-ҮТДС"/>
      <sheetName val="3.SHUTIS-MTS"/>
      <sheetName val="4.TUMUR ZAMIIN PTK"/>
      <sheetName val="5.ШШГЕГ-АМГАЛАН"/>
      <sheetName val="TURIIN IH SU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0">
          <cell r="O20">
            <v>347</v>
          </cell>
          <cell r="P20">
            <v>193</v>
          </cell>
        </row>
        <row r="21">
          <cell r="O21">
            <v>3</v>
          </cell>
          <cell r="P21">
            <v>0</v>
          </cell>
        </row>
        <row r="22">
          <cell r="O22">
            <v>20</v>
          </cell>
          <cell r="P22">
            <v>12</v>
          </cell>
        </row>
        <row r="23">
          <cell r="O23">
            <v>6</v>
          </cell>
          <cell r="P23">
            <v>4</v>
          </cell>
        </row>
        <row r="24">
          <cell r="O24">
            <v>2</v>
          </cell>
          <cell r="P24">
            <v>1</v>
          </cell>
        </row>
        <row r="25">
          <cell r="O25">
            <v>4</v>
          </cell>
          <cell r="P25">
            <v>3</v>
          </cell>
        </row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8</v>
          </cell>
          <cell r="P28">
            <v>7</v>
          </cell>
        </row>
        <row r="29">
          <cell r="O29">
            <v>23</v>
          </cell>
          <cell r="P29">
            <v>16</v>
          </cell>
        </row>
        <row r="30">
          <cell r="O30">
            <v>19</v>
          </cell>
          <cell r="P30">
            <v>13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4</v>
          </cell>
          <cell r="P33">
            <v>3</v>
          </cell>
        </row>
        <row r="34">
          <cell r="O34">
            <v>1</v>
          </cell>
          <cell r="P34">
            <v>1</v>
          </cell>
        </row>
        <row r="35">
          <cell r="O35">
            <v>11</v>
          </cell>
          <cell r="P35">
            <v>4</v>
          </cell>
        </row>
        <row r="36">
          <cell r="O36">
            <v>3</v>
          </cell>
          <cell r="P36">
            <v>2</v>
          </cell>
        </row>
        <row r="37">
          <cell r="O37">
            <v>0</v>
          </cell>
          <cell r="P37">
            <v>0</v>
          </cell>
        </row>
        <row r="38">
          <cell r="O38">
            <v>8</v>
          </cell>
          <cell r="P38">
            <v>2</v>
          </cell>
        </row>
        <row r="39">
          <cell r="O39">
            <v>0</v>
          </cell>
          <cell r="P39">
            <v>0</v>
          </cell>
        </row>
        <row r="40">
          <cell r="O40">
            <v>70</v>
          </cell>
          <cell r="P40">
            <v>24</v>
          </cell>
        </row>
        <row r="41">
          <cell r="O41">
            <v>70</v>
          </cell>
          <cell r="P41">
            <v>24</v>
          </cell>
        </row>
        <row r="42">
          <cell r="O42">
            <v>22</v>
          </cell>
          <cell r="P42">
            <v>12</v>
          </cell>
        </row>
        <row r="43">
          <cell r="O43">
            <v>2</v>
          </cell>
          <cell r="P43">
            <v>2</v>
          </cell>
        </row>
        <row r="44">
          <cell r="O44">
            <v>9</v>
          </cell>
          <cell r="P44">
            <v>2</v>
          </cell>
        </row>
        <row r="45">
          <cell r="O45">
            <v>11</v>
          </cell>
          <cell r="P45">
            <v>0</v>
          </cell>
        </row>
        <row r="46">
          <cell r="O46">
            <v>14</v>
          </cell>
          <cell r="P46">
            <v>6</v>
          </cell>
        </row>
        <row r="47">
          <cell r="O47">
            <v>12</v>
          </cell>
          <cell r="P47">
            <v>2</v>
          </cell>
        </row>
        <row r="48">
          <cell r="O48">
            <v>0</v>
          </cell>
          <cell r="P48">
            <v>0</v>
          </cell>
        </row>
        <row r="49">
          <cell r="O49">
            <v>0</v>
          </cell>
          <cell r="P49">
            <v>0</v>
          </cell>
        </row>
        <row r="50">
          <cell r="O50">
            <v>34</v>
          </cell>
          <cell r="P50">
            <v>5</v>
          </cell>
        </row>
        <row r="51">
          <cell r="O51">
            <v>0</v>
          </cell>
          <cell r="P51">
            <v>0</v>
          </cell>
        </row>
        <row r="52">
          <cell r="O52">
            <v>2</v>
          </cell>
          <cell r="P52">
            <v>0</v>
          </cell>
        </row>
        <row r="53">
          <cell r="O53">
            <v>32</v>
          </cell>
          <cell r="P53">
            <v>5</v>
          </cell>
        </row>
        <row r="54">
          <cell r="O54">
            <v>1</v>
          </cell>
          <cell r="P54">
            <v>1</v>
          </cell>
        </row>
        <row r="55">
          <cell r="O55">
            <v>0</v>
          </cell>
          <cell r="P55">
            <v>0</v>
          </cell>
        </row>
        <row r="56">
          <cell r="O56">
            <v>1</v>
          </cell>
          <cell r="P56">
            <v>1</v>
          </cell>
        </row>
        <row r="57">
          <cell r="O57">
            <v>14</v>
          </cell>
          <cell r="P57">
            <v>6</v>
          </cell>
        </row>
        <row r="58">
          <cell r="O58">
            <v>2</v>
          </cell>
          <cell r="P58">
            <v>1</v>
          </cell>
        </row>
        <row r="59">
          <cell r="O59">
            <v>0</v>
          </cell>
          <cell r="P59">
            <v>0</v>
          </cell>
        </row>
        <row r="60">
          <cell r="O60">
            <v>2</v>
          </cell>
          <cell r="P60">
            <v>1</v>
          </cell>
        </row>
        <row r="61">
          <cell r="O61">
            <v>2</v>
          </cell>
          <cell r="P61">
            <v>1</v>
          </cell>
        </row>
        <row r="62">
          <cell r="O62">
            <v>2</v>
          </cell>
          <cell r="P62">
            <v>1</v>
          </cell>
        </row>
        <row r="63">
          <cell r="O63">
            <v>0</v>
          </cell>
          <cell r="P63">
            <v>0</v>
          </cell>
        </row>
        <row r="64">
          <cell r="O64">
            <v>0</v>
          </cell>
          <cell r="P64">
            <v>0</v>
          </cell>
        </row>
        <row r="65">
          <cell r="O65">
            <v>0</v>
          </cell>
          <cell r="P65">
            <v>0</v>
          </cell>
        </row>
        <row r="66">
          <cell r="O66">
            <v>10</v>
          </cell>
          <cell r="P66">
            <v>4</v>
          </cell>
        </row>
        <row r="67">
          <cell r="O67">
            <v>3</v>
          </cell>
          <cell r="P67">
            <v>2</v>
          </cell>
        </row>
        <row r="68">
          <cell r="O68">
            <v>5</v>
          </cell>
          <cell r="P68">
            <v>2</v>
          </cell>
        </row>
        <row r="69">
          <cell r="O69">
            <v>0</v>
          </cell>
          <cell r="P69">
            <v>0</v>
          </cell>
        </row>
        <row r="70">
          <cell r="O70">
            <v>33</v>
          </cell>
          <cell r="P70">
            <v>18</v>
          </cell>
        </row>
        <row r="71">
          <cell r="O71">
            <v>12</v>
          </cell>
          <cell r="P71">
            <v>6</v>
          </cell>
        </row>
        <row r="72">
          <cell r="O72">
            <v>14</v>
          </cell>
          <cell r="P72">
            <v>12</v>
          </cell>
        </row>
        <row r="73">
          <cell r="O73">
            <v>7</v>
          </cell>
          <cell r="P73">
            <v>0</v>
          </cell>
        </row>
        <row r="74">
          <cell r="O74">
            <v>108</v>
          </cell>
          <cell r="P74">
            <v>81</v>
          </cell>
        </row>
        <row r="75">
          <cell r="O75">
            <v>28</v>
          </cell>
          <cell r="P75">
            <v>6</v>
          </cell>
        </row>
        <row r="76">
          <cell r="O76">
            <v>23</v>
          </cell>
          <cell r="P76">
            <v>2</v>
          </cell>
        </row>
        <row r="77">
          <cell r="O77">
            <v>4</v>
          </cell>
          <cell r="P77">
            <v>3</v>
          </cell>
        </row>
        <row r="78">
          <cell r="O78">
            <v>0</v>
          </cell>
          <cell r="P78">
            <v>0</v>
          </cell>
        </row>
        <row r="79">
          <cell r="O79">
            <v>0</v>
          </cell>
          <cell r="P79">
            <v>0</v>
          </cell>
        </row>
        <row r="80">
          <cell r="O80">
            <v>1</v>
          </cell>
          <cell r="P80">
            <v>1</v>
          </cell>
        </row>
        <row r="81">
          <cell r="O81">
            <v>43</v>
          </cell>
          <cell r="P81">
            <v>42</v>
          </cell>
        </row>
        <row r="82">
          <cell r="O82">
            <v>32</v>
          </cell>
          <cell r="P82">
            <v>31</v>
          </cell>
        </row>
        <row r="83">
          <cell r="O83">
            <v>1</v>
          </cell>
          <cell r="P83">
            <v>1</v>
          </cell>
        </row>
        <row r="84">
          <cell r="O84">
            <v>4</v>
          </cell>
          <cell r="P84">
            <v>4</v>
          </cell>
        </row>
        <row r="85">
          <cell r="O85">
            <v>6</v>
          </cell>
          <cell r="P85">
            <v>6</v>
          </cell>
        </row>
        <row r="86">
          <cell r="O86">
            <v>0</v>
          </cell>
          <cell r="P86">
            <v>0</v>
          </cell>
        </row>
        <row r="87">
          <cell r="O87">
            <v>37</v>
          </cell>
          <cell r="P87">
            <v>33</v>
          </cell>
        </row>
        <row r="88">
          <cell r="O88">
            <v>4</v>
          </cell>
          <cell r="P88">
            <v>0</v>
          </cell>
        </row>
        <row r="89">
          <cell r="O89">
            <v>1</v>
          </cell>
          <cell r="P89">
            <v>1</v>
          </cell>
        </row>
        <row r="90">
          <cell r="O90">
            <v>1</v>
          </cell>
          <cell r="P90">
            <v>1</v>
          </cell>
        </row>
        <row r="91">
          <cell r="O91">
            <v>0</v>
          </cell>
          <cell r="P91">
            <v>0</v>
          </cell>
        </row>
        <row r="92">
          <cell r="O92">
            <v>0</v>
          </cell>
          <cell r="P92">
            <v>0</v>
          </cell>
        </row>
        <row r="93">
          <cell r="O93">
            <v>5</v>
          </cell>
          <cell r="P93">
            <v>5</v>
          </cell>
        </row>
        <row r="94">
          <cell r="O94">
            <v>1</v>
          </cell>
          <cell r="P94">
            <v>1</v>
          </cell>
        </row>
        <row r="95">
          <cell r="O95">
            <v>0</v>
          </cell>
          <cell r="P95">
            <v>0</v>
          </cell>
        </row>
        <row r="96">
          <cell r="O96">
            <v>25</v>
          </cell>
          <cell r="P96">
            <v>25</v>
          </cell>
        </row>
        <row r="97">
          <cell r="O97">
            <v>0</v>
          </cell>
          <cell r="P97">
            <v>0</v>
          </cell>
        </row>
        <row r="98">
          <cell r="O98">
            <v>0</v>
          </cell>
          <cell r="P98">
            <v>0</v>
          </cell>
        </row>
        <row r="99">
          <cell r="O99">
            <v>0</v>
          </cell>
          <cell r="P99">
            <v>0</v>
          </cell>
        </row>
        <row r="100">
          <cell r="O100">
            <v>0</v>
          </cell>
          <cell r="P100">
            <v>0</v>
          </cell>
        </row>
        <row r="101">
          <cell r="O101">
            <v>0</v>
          </cell>
          <cell r="P101">
            <v>0</v>
          </cell>
        </row>
        <row r="102">
          <cell r="O102">
            <v>0</v>
          </cell>
          <cell r="P102">
            <v>0</v>
          </cell>
        </row>
        <row r="103">
          <cell r="O103">
            <v>24</v>
          </cell>
          <cell r="P103">
            <v>23</v>
          </cell>
        </row>
        <row r="104">
          <cell r="O104">
            <v>14</v>
          </cell>
          <cell r="P104">
            <v>12</v>
          </cell>
        </row>
        <row r="105">
          <cell r="O105">
            <v>10</v>
          </cell>
          <cell r="P105">
            <v>11</v>
          </cell>
        </row>
        <row r="106">
          <cell r="O106">
            <v>0</v>
          </cell>
          <cell r="P106">
            <v>0</v>
          </cell>
        </row>
        <row r="107">
          <cell r="O107">
            <v>0</v>
          </cell>
          <cell r="P107">
            <v>0</v>
          </cell>
        </row>
        <row r="108">
          <cell r="O108">
            <v>0</v>
          </cell>
          <cell r="P108">
            <v>0</v>
          </cell>
        </row>
        <row r="109">
          <cell r="O109">
            <v>11</v>
          </cell>
          <cell r="P109">
            <v>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20">
          <cell r="O20">
            <v>172</v>
          </cell>
          <cell r="P20">
            <v>99</v>
          </cell>
        </row>
        <row r="21">
          <cell r="O21">
            <v>2</v>
          </cell>
          <cell r="P21">
            <v>2</v>
          </cell>
        </row>
        <row r="22">
          <cell r="O22">
            <v>4</v>
          </cell>
          <cell r="P22">
            <v>2</v>
          </cell>
        </row>
        <row r="23">
          <cell r="O23">
            <v>7</v>
          </cell>
          <cell r="P23">
            <v>4</v>
          </cell>
        </row>
        <row r="24">
          <cell r="O24">
            <v>3</v>
          </cell>
          <cell r="P24">
            <v>1</v>
          </cell>
        </row>
        <row r="25">
          <cell r="O25">
            <v>1</v>
          </cell>
          <cell r="P25">
            <v>1</v>
          </cell>
        </row>
        <row r="26">
          <cell r="O26">
            <v>3</v>
          </cell>
          <cell r="P26">
            <v>3</v>
          </cell>
        </row>
        <row r="27">
          <cell r="O27">
            <v>0</v>
          </cell>
          <cell r="P27">
            <v>0</v>
          </cell>
        </row>
        <row r="28">
          <cell r="O28">
            <v>6</v>
          </cell>
          <cell r="P28">
            <v>6</v>
          </cell>
        </row>
        <row r="29">
          <cell r="O29">
            <v>21</v>
          </cell>
          <cell r="P29">
            <v>15</v>
          </cell>
        </row>
        <row r="30">
          <cell r="O30">
            <v>10</v>
          </cell>
          <cell r="P30">
            <v>7</v>
          </cell>
        </row>
        <row r="31">
          <cell r="O31">
            <v>3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8</v>
          </cell>
          <cell r="P33">
            <v>8</v>
          </cell>
        </row>
        <row r="34">
          <cell r="O34">
            <v>0</v>
          </cell>
          <cell r="P34">
            <v>0</v>
          </cell>
        </row>
        <row r="35">
          <cell r="O35">
            <v>18</v>
          </cell>
          <cell r="P35">
            <v>11</v>
          </cell>
        </row>
        <row r="36">
          <cell r="O36">
            <v>4</v>
          </cell>
          <cell r="P36">
            <v>4</v>
          </cell>
        </row>
        <row r="37">
          <cell r="O37">
            <v>0</v>
          </cell>
          <cell r="P37">
            <v>0</v>
          </cell>
        </row>
        <row r="38">
          <cell r="O38">
            <v>7</v>
          </cell>
          <cell r="P38">
            <v>2</v>
          </cell>
        </row>
        <row r="39">
          <cell r="O39">
            <v>0</v>
          </cell>
          <cell r="P39">
            <v>0</v>
          </cell>
        </row>
        <row r="40">
          <cell r="O40">
            <v>10</v>
          </cell>
          <cell r="P40">
            <v>5</v>
          </cell>
        </row>
        <row r="41">
          <cell r="O41">
            <v>10</v>
          </cell>
          <cell r="P41">
            <v>5</v>
          </cell>
        </row>
        <row r="42">
          <cell r="O42">
            <v>4</v>
          </cell>
          <cell r="P42">
            <v>3</v>
          </cell>
        </row>
        <row r="43">
          <cell r="O43">
            <v>1</v>
          </cell>
          <cell r="P43">
            <v>1</v>
          </cell>
        </row>
        <row r="44">
          <cell r="O44">
            <v>0</v>
          </cell>
          <cell r="P44">
            <v>0</v>
          </cell>
        </row>
        <row r="45">
          <cell r="O45">
            <v>0</v>
          </cell>
          <cell r="P45">
            <v>0</v>
          </cell>
        </row>
        <row r="46">
          <cell r="O46">
            <v>2</v>
          </cell>
          <cell r="P46">
            <v>1</v>
          </cell>
        </row>
        <row r="47">
          <cell r="O47">
            <v>3</v>
          </cell>
          <cell r="P47">
            <v>0</v>
          </cell>
        </row>
        <row r="48">
          <cell r="O48">
            <v>0</v>
          </cell>
          <cell r="P48">
            <v>0</v>
          </cell>
        </row>
        <row r="49">
          <cell r="O49">
            <v>0</v>
          </cell>
          <cell r="P49">
            <v>0</v>
          </cell>
        </row>
        <row r="50">
          <cell r="O50">
            <v>28</v>
          </cell>
          <cell r="P50">
            <v>9</v>
          </cell>
        </row>
        <row r="51">
          <cell r="O51">
            <v>0</v>
          </cell>
          <cell r="P51">
            <v>0</v>
          </cell>
        </row>
        <row r="52">
          <cell r="O52">
            <v>17</v>
          </cell>
          <cell r="P52">
            <v>8</v>
          </cell>
        </row>
        <row r="53">
          <cell r="O53">
            <v>11</v>
          </cell>
          <cell r="P53">
            <v>1</v>
          </cell>
        </row>
        <row r="54">
          <cell r="O54">
            <v>0</v>
          </cell>
          <cell r="P54">
            <v>0</v>
          </cell>
        </row>
        <row r="55">
          <cell r="O55">
            <v>0</v>
          </cell>
          <cell r="P55">
            <v>1</v>
          </cell>
        </row>
        <row r="56">
          <cell r="O56">
            <v>0</v>
          </cell>
          <cell r="P56">
            <v>0</v>
          </cell>
        </row>
        <row r="57">
          <cell r="O57">
            <v>7</v>
          </cell>
          <cell r="P57">
            <v>4</v>
          </cell>
        </row>
        <row r="58">
          <cell r="O58">
            <v>0</v>
          </cell>
          <cell r="P58">
            <v>0</v>
          </cell>
        </row>
        <row r="59">
          <cell r="O59">
            <v>0</v>
          </cell>
          <cell r="P59">
            <v>0</v>
          </cell>
        </row>
        <row r="60">
          <cell r="O60">
            <v>0</v>
          </cell>
          <cell r="P60">
            <v>0</v>
          </cell>
        </row>
        <row r="61">
          <cell r="O61">
            <v>1</v>
          </cell>
          <cell r="P61">
            <v>0</v>
          </cell>
        </row>
        <row r="62">
          <cell r="O62">
            <v>0</v>
          </cell>
          <cell r="P62">
            <v>0</v>
          </cell>
        </row>
        <row r="63">
          <cell r="O63">
            <v>1</v>
          </cell>
          <cell r="P63">
            <v>0</v>
          </cell>
        </row>
        <row r="64">
          <cell r="O64">
            <v>0</v>
          </cell>
          <cell r="P64">
            <v>0</v>
          </cell>
        </row>
        <row r="65">
          <cell r="O65">
            <v>0</v>
          </cell>
          <cell r="P65">
            <v>0</v>
          </cell>
        </row>
        <row r="66">
          <cell r="O66">
            <v>6</v>
          </cell>
          <cell r="P66">
            <v>4</v>
          </cell>
        </row>
        <row r="67">
          <cell r="O67">
            <v>4</v>
          </cell>
          <cell r="P67">
            <v>3</v>
          </cell>
        </row>
        <row r="68">
          <cell r="O68">
            <v>2</v>
          </cell>
          <cell r="P68">
            <v>1</v>
          </cell>
        </row>
        <row r="69">
          <cell r="O69">
            <v>0</v>
          </cell>
          <cell r="P69">
            <v>0</v>
          </cell>
        </row>
        <row r="70">
          <cell r="O70">
            <v>7</v>
          </cell>
          <cell r="P70">
            <v>6</v>
          </cell>
        </row>
        <row r="71">
          <cell r="O71">
            <v>3</v>
          </cell>
          <cell r="P71">
            <v>3</v>
          </cell>
        </row>
        <row r="72">
          <cell r="O72">
            <v>0</v>
          </cell>
          <cell r="P72">
            <v>0</v>
          </cell>
        </row>
        <row r="73">
          <cell r="O73">
            <v>2</v>
          </cell>
          <cell r="P73">
            <v>1</v>
          </cell>
        </row>
        <row r="74">
          <cell r="O74">
            <v>42</v>
          </cell>
          <cell r="P74">
            <v>17</v>
          </cell>
        </row>
        <row r="75">
          <cell r="O75">
            <v>22</v>
          </cell>
          <cell r="P75">
            <v>3</v>
          </cell>
        </row>
        <row r="76">
          <cell r="O76">
            <v>13</v>
          </cell>
          <cell r="P76">
            <v>2</v>
          </cell>
        </row>
        <row r="77">
          <cell r="O77">
            <v>5</v>
          </cell>
          <cell r="P77">
            <v>1</v>
          </cell>
        </row>
        <row r="78">
          <cell r="O78">
            <v>0</v>
          </cell>
          <cell r="P78">
            <v>0</v>
          </cell>
        </row>
        <row r="79">
          <cell r="O79">
            <v>0</v>
          </cell>
          <cell r="P79">
            <v>0</v>
          </cell>
        </row>
        <row r="80">
          <cell r="O80">
            <v>4</v>
          </cell>
          <cell r="P80">
            <v>0</v>
          </cell>
        </row>
        <row r="81">
          <cell r="O81">
            <v>8</v>
          </cell>
          <cell r="P81">
            <v>7</v>
          </cell>
        </row>
        <row r="82">
          <cell r="O82">
            <v>5</v>
          </cell>
          <cell r="P82">
            <v>4</v>
          </cell>
        </row>
        <row r="83">
          <cell r="O83">
            <v>0</v>
          </cell>
          <cell r="P83">
            <v>0</v>
          </cell>
        </row>
        <row r="84">
          <cell r="O84">
            <v>1</v>
          </cell>
          <cell r="P84">
            <v>1</v>
          </cell>
        </row>
        <row r="85">
          <cell r="O85">
            <v>2</v>
          </cell>
          <cell r="P85">
            <v>2</v>
          </cell>
        </row>
        <row r="86">
          <cell r="O86">
            <v>0</v>
          </cell>
          <cell r="P86">
            <v>0</v>
          </cell>
        </row>
        <row r="87">
          <cell r="O87">
            <v>12</v>
          </cell>
          <cell r="P87">
            <v>8</v>
          </cell>
        </row>
        <row r="88">
          <cell r="O88">
            <v>4</v>
          </cell>
          <cell r="P88">
            <v>0</v>
          </cell>
        </row>
        <row r="89">
          <cell r="O89">
            <v>1</v>
          </cell>
          <cell r="P89">
            <v>1</v>
          </cell>
        </row>
        <row r="90">
          <cell r="O90">
            <v>1</v>
          </cell>
          <cell r="P90">
            <v>1</v>
          </cell>
        </row>
        <row r="91">
          <cell r="O91">
            <v>0</v>
          </cell>
          <cell r="P91">
            <v>0</v>
          </cell>
        </row>
        <row r="92">
          <cell r="O92">
            <v>0</v>
          </cell>
          <cell r="P92">
            <v>0</v>
          </cell>
        </row>
        <row r="93">
          <cell r="O93">
            <v>1</v>
          </cell>
          <cell r="P93">
            <v>1</v>
          </cell>
        </row>
        <row r="94">
          <cell r="O94">
            <v>0</v>
          </cell>
          <cell r="P94">
            <v>0</v>
          </cell>
        </row>
        <row r="95">
          <cell r="O95">
            <v>0</v>
          </cell>
          <cell r="P95">
            <v>0</v>
          </cell>
        </row>
        <row r="96">
          <cell r="O96">
            <v>5</v>
          </cell>
          <cell r="P96">
            <v>5</v>
          </cell>
        </row>
        <row r="97">
          <cell r="O97">
            <v>1</v>
          </cell>
          <cell r="P97">
            <v>0</v>
          </cell>
        </row>
        <row r="98">
          <cell r="O98">
            <v>0</v>
          </cell>
          <cell r="P98">
            <v>0</v>
          </cell>
        </row>
        <row r="99">
          <cell r="O99">
            <v>0</v>
          </cell>
          <cell r="P99">
            <v>0</v>
          </cell>
        </row>
        <row r="100">
          <cell r="O100">
            <v>0</v>
          </cell>
          <cell r="P100">
            <v>0</v>
          </cell>
        </row>
        <row r="101">
          <cell r="O101">
            <v>0</v>
          </cell>
          <cell r="P101">
            <v>0</v>
          </cell>
        </row>
        <row r="102">
          <cell r="O102">
            <v>0</v>
          </cell>
          <cell r="P102">
            <v>0</v>
          </cell>
        </row>
        <row r="103">
          <cell r="O103">
            <v>10</v>
          </cell>
          <cell r="P103">
            <v>10</v>
          </cell>
        </row>
        <row r="104">
          <cell r="O104">
            <v>5</v>
          </cell>
          <cell r="P104">
            <v>5</v>
          </cell>
        </row>
        <row r="105">
          <cell r="O105">
            <v>5</v>
          </cell>
          <cell r="P105">
            <v>5</v>
          </cell>
        </row>
        <row r="106">
          <cell r="O106">
            <v>0</v>
          </cell>
          <cell r="P106">
            <v>0</v>
          </cell>
        </row>
        <row r="107">
          <cell r="O107">
            <v>0</v>
          </cell>
          <cell r="P107">
            <v>0</v>
          </cell>
        </row>
        <row r="108">
          <cell r="O108">
            <v>8</v>
          </cell>
          <cell r="P108">
            <v>5</v>
          </cell>
        </row>
        <row r="109">
          <cell r="O109">
            <v>6</v>
          </cell>
          <cell r="P109">
            <v>5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20">
          <cell r="O20">
            <v>684</v>
          </cell>
          <cell r="P20">
            <v>386</v>
          </cell>
        </row>
        <row r="21">
          <cell r="O21">
            <v>18</v>
          </cell>
          <cell r="P21">
            <v>8</v>
          </cell>
        </row>
        <row r="22">
          <cell r="O22">
            <v>18</v>
          </cell>
          <cell r="P22">
            <v>7</v>
          </cell>
        </row>
        <row r="23">
          <cell r="O23">
            <v>32</v>
          </cell>
          <cell r="P23">
            <v>14</v>
          </cell>
        </row>
        <row r="24">
          <cell r="O24">
            <v>16</v>
          </cell>
          <cell r="P24">
            <v>5</v>
          </cell>
        </row>
        <row r="25">
          <cell r="O25">
            <v>6</v>
          </cell>
          <cell r="P25">
            <v>3</v>
          </cell>
        </row>
        <row r="26">
          <cell r="O26">
            <v>10</v>
          </cell>
          <cell r="P26">
            <v>6</v>
          </cell>
        </row>
        <row r="27">
          <cell r="O27">
            <v>0</v>
          </cell>
          <cell r="P27">
            <v>0</v>
          </cell>
        </row>
        <row r="28">
          <cell r="O28">
            <v>22</v>
          </cell>
          <cell r="P28">
            <v>18</v>
          </cell>
        </row>
        <row r="29">
          <cell r="O29">
            <v>53</v>
          </cell>
          <cell r="P29">
            <v>33</v>
          </cell>
        </row>
        <row r="30">
          <cell r="O30">
            <v>36</v>
          </cell>
          <cell r="P30">
            <v>25</v>
          </cell>
        </row>
        <row r="31">
          <cell r="O31">
            <v>12</v>
          </cell>
          <cell r="P31">
            <v>5</v>
          </cell>
        </row>
        <row r="32">
          <cell r="O32">
            <v>2</v>
          </cell>
          <cell r="P32">
            <v>0</v>
          </cell>
        </row>
        <row r="33">
          <cell r="O33">
            <v>3</v>
          </cell>
          <cell r="P33">
            <v>3</v>
          </cell>
        </row>
        <row r="34">
          <cell r="O34">
            <v>0</v>
          </cell>
          <cell r="P34">
            <v>0</v>
          </cell>
        </row>
        <row r="35">
          <cell r="O35">
            <v>7</v>
          </cell>
          <cell r="P35">
            <v>5</v>
          </cell>
        </row>
        <row r="36">
          <cell r="O36">
            <v>3</v>
          </cell>
          <cell r="P36">
            <v>2</v>
          </cell>
        </row>
        <row r="37">
          <cell r="O37">
            <v>0</v>
          </cell>
          <cell r="P37">
            <v>0</v>
          </cell>
        </row>
        <row r="38">
          <cell r="O38">
            <v>3</v>
          </cell>
          <cell r="P38">
            <v>2</v>
          </cell>
        </row>
        <row r="39">
          <cell r="O39">
            <v>0</v>
          </cell>
          <cell r="P39">
            <v>0</v>
          </cell>
        </row>
        <row r="40">
          <cell r="O40">
            <v>159</v>
          </cell>
          <cell r="P40">
            <v>69</v>
          </cell>
        </row>
        <row r="41">
          <cell r="O41">
            <v>145</v>
          </cell>
          <cell r="P41">
            <v>64</v>
          </cell>
        </row>
        <row r="42">
          <cell r="O42">
            <v>37</v>
          </cell>
          <cell r="P42">
            <v>18</v>
          </cell>
        </row>
        <row r="43">
          <cell r="O43">
            <v>13</v>
          </cell>
          <cell r="P43">
            <v>9</v>
          </cell>
        </row>
        <row r="44">
          <cell r="O44">
            <v>21</v>
          </cell>
          <cell r="P44">
            <v>8</v>
          </cell>
        </row>
        <row r="45">
          <cell r="O45">
            <v>12</v>
          </cell>
          <cell r="P45">
            <v>0</v>
          </cell>
        </row>
        <row r="46">
          <cell r="O46">
            <v>29</v>
          </cell>
          <cell r="P46">
            <v>13</v>
          </cell>
        </row>
        <row r="47">
          <cell r="O47">
            <v>33</v>
          </cell>
          <cell r="P47">
            <v>16</v>
          </cell>
        </row>
        <row r="48">
          <cell r="O48">
            <v>6</v>
          </cell>
          <cell r="P48">
            <v>2</v>
          </cell>
        </row>
        <row r="49">
          <cell r="O49">
            <v>8</v>
          </cell>
          <cell r="P49">
            <v>3</v>
          </cell>
        </row>
        <row r="50">
          <cell r="O50">
            <v>33</v>
          </cell>
          <cell r="P50">
            <v>11</v>
          </cell>
        </row>
        <row r="51">
          <cell r="O51">
            <v>0</v>
          </cell>
          <cell r="P51">
            <v>0</v>
          </cell>
        </row>
        <row r="52">
          <cell r="O52">
            <v>3</v>
          </cell>
          <cell r="P52">
            <v>2</v>
          </cell>
        </row>
        <row r="53">
          <cell r="O53">
            <v>32</v>
          </cell>
          <cell r="P53">
            <v>10</v>
          </cell>
        </row>
        <row r="54">
          <cell r="O54">
            <v>24</v>
          </cell>
          <cell r="P54">
            <v>11</v>
          </cell>
        </row>
        <row r="55">
          <cell r="O55">
            <v>8</v>
          </cell>
          <cell r="P55">
            <v>3</v>
          </cell>
        </row>
        <row r="56">
          <cell r="O56">
            <v>16</v>
          </cell>
          <cell r="P56">
            <v>8</v>
          </cell>
        </row>
        <row r="57">
          <cell r="O57">
            <v>29</v>
          </cell>
          <cell r="P57">
            <v>6</v>
          </cell>
        </row>
        <row r="58">
          <cell r="O58">
            <v>2</v>
          </cell>
          <cell r="P58">
            <v>1</v>
          </cell>
        </row>
        <row r="59">
          <cell r="O59">
            <v>2</v>
          </cell>
          <cell r="P59">
            <v>1</v>
          </cell>
        </row>
        <row r="60">
          <cell r="O60">
            <v>1</v>
          </cell>
          <cell r="P60">
            <v>1</v>
          </cell>
        </row>
        <row r="61">
          <cell r="O61">
            <v>5</v>
          </cell>
          <cell r="P61">
            <v>1</v>
          </cell>
        </row>
        <row r="62">
          <cell r="O62">
            <v>3</v>
          </cell>
          <cell r="P62">
            <v>1</v>
          </cell>
        </row>
        <row r="63">
          <cell r="O63">
            <v>3</v>
          </cell>
          <cell r="P63">
            <v>0</v>
          </cell>
        </row>
        <row r="64">
          <cell r="O64">
            <v>1</v>
          </cell>
          <cell r="P64">
            <v>1</v>
          </cell>
        </row>
        <row r="65">
          <cell r="O65">
            <v>1</v>
          </cell>
          <cell r="P65">
            <v>1</v>
          </cell>
        </row>
        <row r="66">
          <cell r="O66">
            <v>20</v>
          </cell>
          <cell r="P66">
            <v>3</v>
          </cell>
        </row>
        <row r="67">
          <cell r="O67">
            <v>8</v>
          </cell>
          <cell r="P67">
            <v>1</v>
          </cell>
        </row>
        <row r="68">
          <cell r="O68">
            <v>13</v>
          </cell>
          <cell r="P68">
            <v>2</v>
          </cell>
        </row>
        <row r="69">
          <cell r="O69">
            <v>0</v>
          </cell>
          <cell r="P69">
            <v>0</v>
          </cell>
        </row>
        <row r="70">
          <cell r="O70">
            <v>38</v>
          </cell>
          <cell r="P70">
            <v>19</v>
          </cell>
        </row>
        <row r="71">
          <cell r="O71">
            <v>15</v>
          </cell>
          <cell r="P71">
            <v>8</v>
          </cell>
        </row>
        <row r="72">
          <cell r="O72">
            <v>18</v>
          </cell>
          <cell r="P72">
            <v>10</v>
          </cell>
        </row>
        <row r="73">
          <cell r="O73">
            <v>5</v>
          </cell>
          <cell r="P73">
            <v>1</v>
          </cell>
        </row>
        <row r="74">
          <cell r="O74">
            <v>195</v>
          </cell>
          <cell r="P74">
            <v>134</v>
          </cell>
        </row>
        <row r="75">
          <cell r="O75">
            <v>91</v>
          </cell>
          <cell r="P75">
            <v>36</v>
          </cell>
        </row>
        <row r="76">
          <cell r="O76">
            <v>35</v>
          </cell>
          <cell r="P76">
            <v>8</v>
          </cell>
        </row>
        <row r="77">
          <cell r="O77">
            <v>17</v>
          </cell>
          <cell r="P77">
            <v>8</v>
          </cell>
        </row>
        <row r="78">
          <cell r="O78">
            <v>11</v>
          </cell>
          <cell r="P78">
            <v>7</v>
          </cell>
        </row>
        <row r="79">
          <cell r="O79">
            <v>6</v>
          </cell>
          <cell r="P79">
            <v>3</v>
          </cell>
        </row>
        <row r="80">
          <cell r="O80">
            <v>22</v>
          </cell>
          <cell r="P80">
            <v>10</v>
          </cell>
        </row>
        <row r="81">
          <cell r="O81">
            <v>45</v>
          </cell>
          <cell r="P81">
            <v>44</v>
          </cell>
        </row>
        <row r="82">
          <cell r="O82">
            <v>38</v>
          </cell>
          <cell r="P82">
            <v>37</v>
          </cell>
        </row>
        <row r="83">
          <cell r="O83">
            <v>2</v>
          </cell>
          <cell r="P83">
            <v>2</v>
          </cell>
        </row>
        <row r="84">
          <cell r="O84">
            <v>4</v>
          </cell>
          <cell r="P84">
            <v>4</v>
          </cell>
        </row>
        <row r="85">
          <cell r="O85">
            <v>1</v>
          </cell>
          <cell r="P85">
            <v>1</v>
          </cell>
        </row>
        <row r="86">
          <cell r="O86">
            <v>0</v>
          </cell>
          <cell r="P86">
            <v>0</v>
          </cell>
        </row>
        <row r="87">
          <cell r="O87">
            <v>56</v>
          </cell>
          <cell r="P87">
            <v>51</v>
          </cell>
        </row>
        <row r="88">
          <cell r="O88">
            <v>5</v>
          </cell>
          <cell r="P88">
            <v>0</v>
          </cell>
        </row>
        <row r="89">
          <cell r="O89">
            <v>4</v>
          </cell>
          <cell r="P89">
            <v>4</v>
          </cell>
        </row>
        <row r="90">
          <cell r="O90">
            <v>3</v>
          </cell>
          <cell r="P90">
            <v>3</v>
          </cell>
        </row>
        <row r="91">
          <cell r="O91">
            <v>1</v>
          </cell>
          <cell r="P91">
            <v>1</v>
          </cell>
        </row>
        <row r="92">
          <cell r="O92">
            <v>2</v>
          </cell>
          <cell r="P92">
            <v>2</v>
          </cell>
        </row>
        <row r="93">
          <cell r="O93">
            <v>17</v>
          </cell>
          <cell r="P93">
            <v>17</v>
          </cell>
        </row>
        <row r="94">
          <cell r="O94">
            <v>3</v>
          </cell>
          <cell r="P94">
            <v>3</v>
          </cell>
        </row>
        <row r="95">
          <cell r="O95">
            <v>1</v>
          </cell>
          <cell r="P95">
            <v>1</v>
          </cell>
        </row>
        <row r="96">
          <cell r="O96">
            <v>20</v>
          </cell>
          <cell r="P96">
            <v>20</v>
          </cell>
        </row>
        <row r="97">
          <cell r="O97">
            <v>2</v>
          </cell>
          <cell r="P97">
            <v>2</v>
          </cell>
        </row>
        <row r="98">
          <cell r="O98">
            <v>0</v>
          </cell>
          <cell r="P98">
            <v>0</v>
          </cell>
        </row>
        <row r="99">
          <cell r="O99">
            <v>1</v>
          </cell>
          <cell r="P99">
            <v>1</v>
          </cell>
        </row>
        <row r="100">
          <cell r="O100">
            <v>0</v>
          </cell>
          <cell r="P100">
            <v>0</v>
          </cell>
        </row>
        <row r="101">
          <cell r="O101">
            <v>0</v>
          </cell>
          <cell r="P101">
            <v>0</v>
          </cell>
        </row>
        <row r="102">
          <cell r="O102">
            <v>0</v>
          </cell>
          <cell r="P102">
            <v>0</v>
          </cell>
        </row>
        <row r="103">
          <cell r="O103">
            <v>39</v>
          </cell>
          <cell r="P103">
            <v>33</v>
          </cell>
        </row>
        <row r="104">
          <cell r="O104">
            <v>21</v>
          </cell>
          <cell r="P104">
            <v>19</v>
          </cell>
        </row>
        <row r="105">
          <cell r="O105">
            <v>9</v>
          </cell>
          <cell r="P105">
            <v>9</v>
          </cell>
        </row>
        <row r="106">
          <cell r="O106">
            <v>2</v>
          </cell>
          <cell r="P106">
            <v>0</v>
          </cell>
        </row>
        <row r="107">
          <cell r="O107">
            <v>0</v>
          </cell>
          <cell r="P107">
            <v>0</v>
          </cell>
        </row>
        <row r="108">
          <cell r="O108">
            <v>7</v>
          </cell>
          <cell r="P108">
            <v>6</v>
          </cell>
        </row>
        <row r="109">
          <cell r="O109">
            <v>25</v>
          </cell>
          <cell r="P109">
            <v>17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0">
          <cell r="O20">
            <v>160</v>
          </cell>
          <cell r="P20">
            <v>114</v>
          </cell>
        </row>
        <row r="21">
          <cell r="O21">
            <v>3</v>
          </cell>
          <cell r="P21">
            <v>2</v>
          </cell>
        </row>
        <row r="22">
          <cell r="O22">
            <v>3</v>
          </cell>
          <cell r="P22">
            <v>2</v>
          </cell>
        </row>
        <row r="23">
          <cell r="O23">
            <v>9</v>
          </cell>
          <cell r="P23">
            <v>5</v>
          </cell>
        </row>
        <row r="24">
          <cell r="O24">
            <v>5</v>
          </cell>
          <cell r="P24">
            <v>2</v>
          </cell>
        </row>
        <row r="25">
          <cell r="O25">
            <v>1</v>
          </cell>
          <cell r="P25">
            <v>1</v>
          </cell>
        </row>
        <row r="26">
          <cell r="O26">
            <v>3</v>
          </cell>
          <cell r="P26">
            <v>2</v>
          </cell>
        </row>
        <row r="27">
          <cell r="O27">
            <v>0</v>
          </cell>
          <cell r="P27">
            <v>0</v>
          </cell>
        </row>
        <row r="28">
          <cell r="O28">
            <v>2</v>
          </cell>
          <cell r="P28">
            <v>2</v>
          </cell>
        </row>
        <row r="29">
          <cell r="O29">
            <v>8</v>
          </cell>
          <cell r="P29">
            <v>5</v>
          </cell>
        </row>
        <row r="30">
          <cell r="O30">
            <v>5</v>
          </cell>
          <cell r="P30">
            <v>2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3</v>
          </cell>
          <cell r="P33">
            <v>3</v>
          </cell>
        </row>
        <row r="34">
          <cell r="O34">
            <v>0</v>
          </cell>
          <cell r="P34">
            <v>0</v>
          </cell>
        </row>
        <row r="35">
          <cell r="O35">
            <v>3</v>
          </cell>
          <cell r="P35">
            <v>1</v>
          </cell>
        </row>
        <row r="36">
          <cell r="O36">
            <v>3</v>
          </cell>
          <cell r="P36">
            <v>1</v>
          </cell>
        </row>
        <row r="37">
          <cell r="O37">
            <v>0</v>
          </cell>
          <cell r="P37">
            <v>0</v>
          </cell>
        </row>
        <row r="38">
          <cell r="O38">
            <v>0</v>
          </cell>
          <cell r="P38">
            <v>0</v>
          </cell>
        </row>
        <row r="39">
          <cell r="O39">
            <v>0</v>
          </cell>
          <cell r="P39">
            <v>0</v>
          </cell>
        </row>
        <row r="40">
          <cell r="O40">
            <v>42</v>
          </cell>
          <cell r="P40">
            <v>29</v>
          </cell>
        </row>
        <row r="41">
          <cell r="O41">
            <v>38</v>
          </cell>
          <cell r="P41">
            <v>25</v>
          </cell>
        </row>
        <row r="42">
          <cell r="O42">
            <v>7</v>
          </cell>
          <cell r="P42">
            <v>7</v>
          </cell>
        </row>
        <row r="43">
          <cell r="O43">
            <v>1</v>
          </cell>
          <cell r="P43">
            <v>1</v>
          </cell>
        </row>
        <row r="44">
          <cell r="O44">
            <v>2</v>
          </cell>
          <cell r="P44">
            <v>1</v>
          </cell>
        </row>
        <row r="45">
          <cell r="O45">
            <v>6</v>
          </cell>
          <cell r="P45">
            <v>1</v>
          </cell>
        </row>
        <row r="46">
          <cell r="O46">
            <v>15</v>
          </cell>
          <cell r="P46">
            <v>11</v>
          </cell>
        </row>
        <row r="47">
          <cell r="O47">
            <v>7</v>
          </cell>
          <cell r="P47">
            <v>4</v>
          </cell>
        </row>
        <row r="48">
          <cell r="O48">
            <v>4</v>
          </cell>
          <cell r="P48">
            <v>4</v>
          </cell>
        </row>
        <row r="49">
          <cell r="O49">
            <v>0</v>
          </cell>
          <cell r="P49">
            <v>0</v>
          </cell>
        </row>
        <row r="50">
          <cell r="O50">
            <v>6</v>
          </cell>
          <cell r="P50">
            <v>1</v>
          </cell>
        </row>
        <row r="51">
          <cell r="O51">
            <v>0</v>
          </cell>
          <cell r="P51">
            <v>0</v>
          </cell>
        </row>
        <row r="52">
          <cell r="O52">
            <v>0</v>
          </cell>
          <cell r="P52">
            <v>0</v>
          </cell>
        </row>
        <row r="53">
          <cell r="O53">
            <v>6</v>
          </cell>
          <cell r="P53">
            <v>1</v>
          </cell>
        </row>
        <row r="54">
          <cell r="O54">
            <v>1</v>
          </cell>
          <cell r="P54">
            <v>0</v>
          </cell>
        </row>
        <row r="55">
          <cell r="O55">
            <v>0</v>
          </cell>
          <cell r="P55">
            <v>0</v>
          </cell>
        </row>
        <row r="56">
          <cell r="O56">
            <v>1</v>
          </cell>
          <cell r="P56">
            <v>0</v>
          </cell>
        </row>
        <row r="57">
          <cell r="O57">
            <v>1</v>
          </cell>
          <cell r="P57">
            <v>1</v>
          </cell>
        </row>
        <row r="58">
          <cell r="O58">
            <v>1</v>
          </cell>
          <cell r="P58">
            <v>1</v>
          </cell>
        </row>
        <row r="59">
          <cell r="O59">
            <v>1</v>
          </cell>
          <cell r="P59">
            <v>1</v>
          </cell>
        </row>
        <row r="60">
          <cell r="O60">
            <v>0</v>
          </cell>
          <cell r="P60">
            <v>0</v>
          </cell>
        </row>
        <row r="61">
          <cell r="O61">
            <v>0</v>
          </cell>
          <cell r="P61">
            <v>0</v>
          </cell>
        </row>
        <row r="62">
          <cell r="O62">
            <v>0</v>
          </cell>
          <cell r="P62">
            <v>0</v>
          </cell>
        </row>
        <row r="63">
          <cell r="O63">
            <v>0</v>
          </cell>
          <cell r="P63">
            <v>0</v>
          </cell>
        </row>
        <row r="64">
          <cell r="O64">
            <v>0</v>
          </cell>
          <cell r="P64">
            <v>0</v>
          </cell>
        </row>
        <row r="65">
          <cell r="O65">
            <v>0</v>
          </cell>
          <cell r="P65">
            <v>0</v>
          </cell>
        </row>
        <row r="66">
          <cell r="O66">
            <v>0</v>
          </cell>
          <cell r="P66">
            <v>0</v>
          </cell>
        </row>
        <row r="67">
          <cell r="O67">
            <v>0</v>
          </cell>
          <cell r="P67">
            <v>0</v>
          </cell>
        </row>
        <row r="68">
          <cell r="O68">
            <v>2</v>
          </cell>
          <cell r="P68">
            <v>0</v>
          </cell>
        </row>
        <row r="69">
          <cell r="O69">
            <v>0</v>
          </cell>
          <cell r="P69">
            <v>0</v>
          </cell>
        </row>
        <row r="70">
          <cell r="O70">
            <v>1</v>
          </cell>
          <cell r="P70">
            <v>1</v>
          </cell>
        </row>
        <row r="71">
          <cell r="O71">
            <v>0</v>
          </cell>
          <cell r="P71">
            <v>0</v>
          </cell>
        </row>
        <row r="72">
          <cell r="O72">
            <v>1</v>
          </cell>
          <cell r="P72">
            <v>1</v>
          </cell>
        </row>
        <row r="73">
          <cell r="O73">
            <v>0</v>
          </cell>
          <cell r="P73">
            <v>0</v>
          </cell>
        </row>
        <row r="74">
          <cell r="O74">
            <v>63</v>
          </cell>
          <cell r="P74">
            <v>48</v>
          </cell>
        </row>
        <row r="75">
          <cell r="O75">
            <v>18</v>
          </cell>
          <cell r="P75">
            <v>3</v>
          </cell>
        </row>
        <row r="76">
          <cell r="O76">
            <v>9</v>
          </cell>
          <cell r="P76">
            <v>2</v>
          </cell>
        </row>
        <row r="77">
          <cell r="O77">
            <v>5</v>
          </cell>
          <cell r="P77">
            <v>1</v>
          </cell>
        </row>
        <row r="78">
          <cell r="O78">
            <v>3</v>
          </cell>
          <cell r="P78">
            <v>0</v>
          </cell>
        </row>
        <row r="79">
          <cell r="O79">
            <v>1</v>
          </cell>
          <cell r="P79">
            <v>0</v>
          </cell>
        </row>
        <row r="80">
          <cell r="O80">
            <v>0</v>
          </cell>
          <cell r="P80">
            <v>0</v>
          </cell>
        </row>
        <row r="81">
          <cell r="O81">
            <v>40</v>
          </cell>
          <cell r="P81">
            <v>39</v>
          </cell>
        </row>
        <row r="82">
          <cell r="O82">
            <v>26</v>
          </cell>
          <cell r="P82">
            <v>25</v>
          </cell>
        </row>
        <row r="83">
          <cell r="O83">
            <v>4</v>
          </cell>
          <cell r="P83">
            <v>4</v>
          </cell>
        </row>
        <row r="84">
          <cell r="O84">
            <v>7</v>
          </cell>
          <cell r="P84">
            <v>7</v>
          </cell>
        </row>
        <row r="85">
          <cell r="O85">
            <v>3</v>
          </cell>
          <cell r="P85">
            <v>3</v>
          </cell>
        </row>
        <row r="86">
          <cell r="O86">
            <v>0</v>
          </cell>
          <cell r="P86">
            <v>0</v>
          </cell>
        </row>
        <row r="87">
          <cell r="O87">
            <v>4</v>
          </cell>
          <cell r="P87">
            <v>6</v>
          </cell>
        </row>
        <row r="88">
          <cell r="O88">
            <v>0</v>
          </cell>
          <cell r="P88">
            <v>0</v>
          </cell>
        </row>
        <row r="89">
          <cell r="O89">
            <v>0</v>
          </cell>
          <cell r="P89">
            <v>0</v>
          </cell>
        </row>
        <row r="90">
          <cell r="O90">
            <v>0</v>
          </cell>
          <cell r="P90">
            <v>0</v>
          </cell>
        </row>
        <row r="91">
          <cell r="O91">
            <v>0</v>
          </cell>
          <cell r="P91">
            <v>0</v>
          </cell>
        </row>
        <row r="92">
          <cell r="O92">
            <v>0</v>
          </cell>
          <cell r="P92">
            <v>0</v>
          </cell>
        </row>
        <row r="93">
          <cell r="O93">
            <v>1</v>
          </cell>
          <cell r="P93">
            <v>3</v>
          </cell>
        </row>
        <row r="94">
          <cell r="O94">
            <v>0</v>
          </cell>
          <cell r="P94">
            <v>0</v>
          </cell>
        </row>
        <row r="95">
          <cell r="O95">
            <v>0</v>
          </cell>
          <cell r="P95">
            <v>0</v>
          </cell>
        </row>
        <row r="96">
          <cell r="O96">
            <v>3</v>
          </cell>
          <cell r="P96">
            <v>3</v>
          </cell>
        </row>
        <row r="97">
          <cell r="O97">
            <v>0</v>
          </cell>
          <cell r="P97">
            <v>0</v>
          </cell>
        </row>
        <row r="98">
          <cell r="O98">
            <v>1</v>
          </cell>
          <cell r="P98">
            <v>0</v>
          </cell>
        </row>
        <row r="99">
          <cell r="O99">
            <v>0</v>
          </cell>
          <cell r="P99">
            <v>0</v>
          </cell>
        </row>
        <row r="100">
          <cell r="O100">
            <v>0</v>
          </cell>
          <cell r="P100">
            <v>0</v>
          </cell>
        </row>
        <row r="101">
          <cell r="O101">
            <v>0</v>
          </cell>
          <cell r="P101">
            <v>0</v>
          </cell>
        </row>
        <row r="102">
          <cell r="O102">
            <v>0</v>
          </cell>
          <cell r="P102">
            <v>0</v>
          </cell>
        </row>
        <row r="103">
          <cell r="O103">
            <v>12</v>
          </cell>
          <cell r="P103">
            <v>11</v>
          </cell>
        </row>
        <row r="104">
          <cell r="O104">
            <v>7</v>
          </cell>
          <cell r="P104">
            <v>6</v>
          </cell>
        </row>
        <row r="105">
          <cell r="O105">
            <v>5</v>
          </cell>
          <cell r="P105">
            <v>5</v>
          </cell>
        </row>
        <row r="106">
          <cell r="O106">
            <v>0</v>
          </cell>
          <cell r="P106">
            <v>0</v>
          </cell>
        </row>
        <row r="107">
          <cell r="O107">
            <v>0</v>
          </cell>
          <cell r="P107">
            <v>0</v>
          </cell>
        </row>
        <row r="108">
          <cell r="O108">
            <v>5</v>
          </cell>
          <cell r="P108">
            <v>4</v>
          </cell>
        </row>
        <row r="109">
          <cell r="O109">
            <v>4</v>
          </cell>
          <cell r="P109">
            <v>4</v>
          </cell>
        </row>
      </sheetData>
      <sheetData sheetId="76"/>
      <sheetData sheetId="77"/>
      <sheetData sheetId="78"/>
      <sheetData sheetId="79"/>
      <sheetData sheetId="80"/>
      <sheetData sheetId="81">
        <row r="20">
          <cell r="O20">
            <v>42</v>
          </cell>
          <cell r="P20">
            <v>22</v>
          </cell>
        </row>
        <row r="21">
          <cell r="O21">
            <v>0</v>
          </cell>
          <cell r="P21">
            <v>0</v>
          </cell>
        </row>
        <row r="22">
          <cell r="O22">
            <v>0</v>
          </cell>
          <cell r="P22">
            <v>0</v>
          </cell>
        </row>
        <row r="23">
          <cell r="O23">
            <v>0</v>
          </cell>
          <cell r="P23">
            <v>0</v>
          </cell>
        </row>
        <row r="24">
          <cell r="O24">
            <v>0</v>
          </cell>
          <cell r="P24">
            <v>0</v>
          </cell>
        </row>
        <row r="25">
          <cell r="O25">
            <v>0</v>
          </cell>
          <cell r="P25">
            <v>0</v>
          </cell>
        </row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2</v>
          </cell>
          <cell r="P28">
            <v>2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  <row r="34">
          <cell r="O34">
            <v>0</v>
          </cell>
          <cell r="P34">
            <v>0</v>
          </cell>
        </row>
        <row r="35">
          <cell r="O35">
            <v>1</v>
          </cell>
          <cell r="P35">
            <v>0</v>
          </cell>
        </row>
        <row r="36">
          <cell r="O36">
            <v>0</v>
          </cell>
          <cell r="P36">
            <v>0</v>
          </cell>
        </row>
        <row r="37">
          <cell r="O37">
            <v>0</v>
          </cell>
          <cell r="P37">
            <v>0</v>
          </cell>
        </row>
        <row r="38">
          <cell r="O38">
            <v>1</v>
          </cell>
          <cell r="P38">
            <v>0</v>
          </cell>
        </row>
        <row r="39">
          <cell r="O39">
            <v>0</v>
          </cell>
          <cell r="P39">
            <v>0</v>
          </cell>
        </row>
        <row r="40">
          <cell r="O40">
            <v>9</v>
          </cell>
          <cell r="P40">
            <v>2</v>
          </cell>
        </row>
        <row r="41">
          <cell r="O41">
            <v>8</v>
          </cell>
          <cell r="P41">
            <v>2</v>
          </cell>
        </row>
        <row r="42">
          <cell r="O42">
            <v>2</v>
          </cell>
          <cell r="P42">
            <v>1</v>
          </cell>
        </row>
        <row r="43">
          <cell r="O43">
            <v>0</v>
          </cell>
          <cell r="P43">
            <v>0</v>
          </cell>
        </row>
        <row r="44">
          <cell r="O44">
            <v>1</v>
          </cell>
          <cell r="P44">
            <v>0</v>
          </cell>
        </row>
        <row r="45">
          <cell r="O45">
            <v>2</v>
          </cell>
          <cell r="P45">
            <v>0</v>
          </cell>
        </row>
        <row r="46">
          <cell r="O46">
            <v>2</v>
          </cell>
          <cell r="P46">
            <v>1</v>
          </cell>
        </row>
        <row r="47">
          <cell r="O47">
            <v>1</v>
          </cell>
          <cell r="P47">
            <v>0</v>
          </cell>
        </row>
        <row r="48">
          <cell r="O48">
            <v>0</v>
          </cell>
          <cell r="P48">
            <v>0</v>
          </cell>
        </row>
        <row r="49">
          <cell r="O49">
            <v>1</v>
          </cell>
          <cell r="P49">
            <v>0</v>
          </cell>
        </row>
        <row r="50">
          <cell r="O50">
            <v>19</v>
          </cell>
          <cell r="P50">
            <v>11</v>
          </cell>
        </row>
        <row r="51">
          <cell r="O51">
            <v>0</v>
          </cell>
          <cell r="P51">
            <v>0</v>
          </cell>
        </row>
        <row r="52">
          <cell r="O52">
            <v>17</v>
          </cell>
          <cell r="P52">
            <v>10</v>
          </cell>
        </row>
        <row r="53">
          <cell r="O53">
            <v>2</v>
          </cell>
          <cell r="P53">
            <v>1</v>
          </cell>
        </row>
        <row r="54">
          <cell r="O54">
            <v>1</v>
          </cell>
          <cell r="P54">
            <v>1</v>
          </cell>
        </row>
        <row r="55">
          <cell r="O55">
            <v>0</v>
          </cell>
          <cell r="P55">
            <v>0</v>
          </cell>
        </row>
        <row r="56">
          <cell r="O56">
            <v>1</v>
          </cell>
          <cell r="P56">
            <v>1</v>
          </cell>
        </row>
        <row r="57">
          <cell r="O57">
            <v>2</v>
          </cell>
          <cell r="P57">
            <v>0</v>
          </cell>
        </row>
        <row r="58">
          <cell r="O58">
            <v>0</v>
          </cell>
          <cell r="P58">
            <v>0</v>
          </cell>
        </row>
        <row r="59">
          <cell r="O59">
            <v>0</v>
          </cell>
          <cell r="P59">
            <v>0</v>
          </cell>
        </row>
        <row r="60">
          <cell r="O60">
            <v>0</v>
          </cell>
          <cell r="P60">
            <v>0</v>
          </cell>
        </row>
        <row r="61">
          <cell r="O61">
            <v>0</v>
          </cell>
          <cell r="P61">
            <v>0</v>
          </cell>
        </row>
        <row r="62">
          <cell r="O62">
            <v>0</v>
          </cell>
          <cell r="P62">
            <v>0</v>
          </cell>
        </row>
        <row r="63">
          <cell r="O63">
            <v>0</v>
          </cell>
          <cell r="P63">
            <v>0</v>
          </cell>
        </row>
        <row r="64">
          <cell r="O64">
            <v>0</v>
          </cell>
          <cell r="P64">
            <v>0</v>
          </cell>
        </row>
        <row r="65">
          <cell r="O65">
            <v>0</v>
          </cell>
          <cell r="P65">
            <v>0</v>
          </cell>
        </row>
        <row r="66">
          <cell r="O66">
            <v>2</v>
          </cell>
          <cell r="P66">
            <v>0</v>
          </cell>
        </row>
        <row r="67">
          <cell r="O67">
            <v>0</v>
          </cell>
          <cell r="P67">
            <v>0</v>
          </cell>
        </row>
        <row r="68">
          <cell r="O68">
            <v>2</v>
          </cell>
          <cell r="P68">
            <v>0</v>
          </cell>
        </row>
        <row r="69">
          <cell r="O69">
            <v>0</v>
          </cell>
          <cell r="P69">
            <v>0</v>
          </cell>
        </row>
        <row r="70">
          <cell r="O70">
            <v>0</v>
          </cell>
          <cell r="P70">
            <v>0</v>
          </cell>
        </row>
        <row r="71">
          <cell r="O71">
            <v>0</v>
          </cell>
          <cell r="P71">
            <v>0</v>
          </cell>
        </row>
        <row r="72">
          <cell r="O72">
            <v>0</v>
          </cell>
          <cell r="P72">
            <v>0</v>
          </cell>
        </row>
        <row r="73">
          <cell r="O73">
            <v>0</v>
          </cell>
          <cell r="P73">
            <v>0</v>
          </cell>
        </row>
        <row r="74">
          <cell r="O74">
            <v>8</v>
          </cell>
          <cell r="P74">
            <v>6</v>
          </cell>
        </row>
        <row r="75">
          <cell r="O75">
            <v>3</v>
          </cell>
          <cell r="P75">
            <v>2</v>
          </cell>
        </row>
        <row r="76">
          <cell r="O76">
            <v>3</v>
          </cell>
          <cell r="P76">
            <v>2</v>
          </cell>
        </row>
        <row r="77">
          <cell r="O77">
            <v>0</v>
          </cell>
          <cell r="P77">
            <v>0</v>
          </cell>
        </row>
        <row r="78">
          <cell r="O78">
            <v>0</v>
          </cell>
          <cell r="P78">
            <v>0</v>
          </cell>
        </row>
        <row r="79">
          <cell r="O79">
            <v>0</v>
          </cell>
          <cell r="P79">
            <v>0</v>
          </cell>
        </row>
        <row r="80">
          <cell r="O80">
            <v>0</v>
          </cell>
          <cell r="P80">
            <v>0</v>
          </cell>
        </row>
        <row r="81">
          <cell r="O81">
            <v>2</v>
          </cell>
          <cell r="P81">
            <v>2</v>
          </cell>
        </row>
        <row r="82">
          <cell r="O82">
            <v>2</v>
          </cell>
          <cell r="P82">
            <v>2</v>
          </cell>
        </row>
        <row r="83">
          <cell r="O83">
            <v>0</v>
          </cell>
          <cell r="P83">
            <v>0</v>
          </cell>
        </row>
        <row r="84">
          <cell r="O84">
            <v>0</v>
          </cell>
          <cell r="P84">
            <v>0</v>
          </cell>
        </row>
        <row r="85">
          <cell r="O85">
            <v>0</v>
          </cell>
          <cell r="P85">
            <v>0</v>
          </cell>
        </row>
        <row r="86">
          <cell r="O86">
            <v>0</v>
          </cell>
          <cell r="P86">
            <v>0</v>
          </cell>
        </row>
        <row r="87">
          <cell r="O87">
            <v>3</v>
          </cell>
          <cell r="P87">
            <v>2</v>
          </cell>
        </row>
        <row r="88">
          <cell r="O88">
            <v>1</v>
          </cell>
          <cell r="P88">
            <v>0</v>
          </cell>
        </row>
        <row r="89">
          <cell r="O89">
            <v>0</v>
          </cell>
          <cell r="P89">
            <v>0</v>
          </cell>
        </row>
        <row r="90">
          <cell r="O90">
            <v>0</v>
          </cell>
          <cell r="P90">
            <v>0</v>
          </cell>
        </row>
        <row r="91">
          <cell r="O91">
            <v>0</v>
          </cell>
          <cell r="P91">
            <v>0</v>
          </cell>
        </row>
        <row r="92">
          <cell r="O92">
            <v>0</v>
          </cell>
          <cell r="P92">
            <v>0</v>
          </cell>
        </row>
        <row r="93">
          <cell r="O93">
            <v>0</v>
          </cell>
          <cell r="P93">
            <v>0</v>
          </cell>
        </row>
        <row r="94">
          <cell r="O94">
            <v>0</v>
          </cell>
          <cell r="P94">
            <v>0</v>
          </cell>
        </row>
        <row r="95">
          <cell r="O95">
            <v>1</v>
          </cell>
          <cell r="P95">
            <v>1</v>
          </cell>
        </row>
        <row r="96">
          <cell r="O96">
            <v>1</v>
          </cell>
          <cell r="P96">
            <v>1</v>
          </cell>
        </row>
        <row r="97">
          <cell r="O97">
            <v>0</v>
          </cell>
          <cell r="P97">
            <v>0</v>
          </cell>
        </row>
        <row r="98">
          <cell r="O98">
            <v>0</v>
          </cell>
          <cell r="P98">
            <v>0</v>
          </cell>
        </row>
        <row r="99">
          <cell r="O99">
            <v>0</v>
          </cell>
          <cell r="P99">
            <v>0</v>
          </cell>
        </row>
        <row r="100">
          <cell r="O100">
            <v>0</v>
          </cell>
          <cell r="P100">
            <v>0</v>
          </cell>
        </row>
        <row r="101">
          <cell r="O101">
            <v>0</v>
          </cell>
          <cell r="P101">
            <v>0</v>
          </cell>
        </row>
        <row r="102">
          <cell r="O102">
            <v>0</v>
          </cell>
          <cell r="P102">
            <v>0</v>
          </cell>
        </row>
        <row r="103">
          <cell r="O103">
            <v>0</v>
          </cell>
          <cell r="P103">
            <v>0</v>
          </cell>
        </row>
        <row r="104">
          <cell r="O104">
            <v>0</v>
          </cell>
          <cell r="P104">
            <v>0</v>
          </cell>
        </row>
        <row r="105">
          <cell r="O105">
            <v>0</v>
          </cell>
          <cell r="P105">
            <v>0</v>
          </cell>
        </row>
        <row r="106">
          <cell r="O106">
            <v>0</v>
          </cell>
          <cell r="P106">
            <v>0</v>
          </cell>
        </row>
        <row r="107">
          <cell r="O107">
            <v>0</v>
          </cell>
          <cell r="P107">
            <v>0</v>
          </cell>
        </row>
        <row r="108">
          <cell r="O108">
            <v>0</v>
          </cell>
          <cell r="P108">
            <v>0</v>
          </cell>
        </row>
        <row r="109">
          <cell r="O109">
            <v>0</v>
          </cell>
          <cell r="P10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M44"/>
  <sheetViews>
    <sheetView view="pageBreakPreview" topLeftCell="A13" zoomScale="70" zoomScaleNormal="100" zoomScaleSheetLayoutView="70" workbookViewId="0">
      <selection activeCell="Q30" sqref="Q30"/>
    </sheetView>
  </sheetViews>
  <sheetFormatPr defaultColWidth="9.140625" defaultRowHeight="12.75"/>
  <cols>
    <col min="1" max="1" width="4.5703125" style="2" customWidth="1"/>
    <col min="2" max="2" width="35.140625" style="1" customWidth="1"/>
    <col min="3" max="8" width="8.28515625" style="1" customWidth="1"/>
    <col min="9" max="11" width="8.28515625" style="2" customWidth="1"/>
    <col min="12" max="12" width="7.7109375" style="2" customWidth="1"/>
    <col min="13" max="13" width="8.140625" style="2" customWidth="1"/>
    <col min="14" max="16384" width="9.140625" style="1"/>
  </cols>
  <sheetData>
    <row r="1" spans="1:13" ht="30.75" customHeight="1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10"/>
    </row>
    <row r="2" spans="1:13" ht="21.75" customHeight="1">
      <c r="A2" s="626" t="s">
        <v>0</v>
      </c>
      <c r="B2" s="626"/>
      <c r="C2" s="626"/>
      <c r="D2" s="626"/>
      <c r="E2" s="626"/>
      <c r="F2" s="626"/>
      <c r="G2" s="626"/>
      <c r="H2" s="626"/>
      <c r="I2" s="626"/>
      <c r="J2" s="626"/>
      <c r="K2" s="626"/>
      <c r="L2" s="626"/>
      <c r="M2" s="626"/>
    </row>
    <row r="3" spans="1:13" ht="21.75" customHeight="1">
      <c r="A3" s="627" t="s">
        <v>1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</row>
    <row r="4" spans="1:13" ht="28.5" customHeight="1">
      <c r="A4" s="617" t="s">
        <v>2</v>
      </c>
      <c r="B4" s="617"/>
      <c r="C4" s="617" t="s">
        <v>3</v>
      </c>
      <c r="D4" s="617"/>
      <c r="E4" s="617"/>
      <c r="F4" s="617"/>
      <c r="G4" s="617"/>
      <c r="H4" s="617"/>
      <c r="I4" s="617"/>
      <c r="J4" s="617"/>
      <c r="K4" s="617"/>
      <c r="L4" s="617"/>
      <c r="M4" s="617"/>
    </row>
    <row r="5" spans="1:13" s="2" customFormat="1" ht="42.75" customHeight="1">
      <c r="A5" s="617"/>
      <c r="B5" s="617"/>
      <c r="C5" s="617" t="s">
        <v>4</v>
      </c>
      <c r="D5" s="617" t="s">
        <v>5</v>
      </c>
      <c r="E5" s="617" t="s">
        <v>6</v>
      </c>
      <c r="F5" s="617" t="s">
        <v>7</v>
      </c>
      <c r="G5" s="617" t="s">
        <v>8</v>
      </c>
      <c r="H5" s="617" t="s">
        <v>9</v>
      </c>
      <c r="I5" s="617" t="s">
        <v>10</v>
      </c>
      <c r="J5" s="617" t="s">
        <v>11</v>
      </c>
      <c r="K5" s="617" t="s">
        <v>12</v>
      </c>
      <c r="L5" s="617" t="s">
        <v>13</v>
      </c>
      <c r="M5" s="5" t="s">
        <v>54</v>
      </c>
    </row>
    <row r="6" spans="1:13" s="2" customFormat="1" ht="42.75" customHeight="1">
      <c r="A6" s="617"/>
      <c r="B6" s="617"/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3" t="s">
        <v>55</v>
      </c>
    </row>
    <row r="7" spans="1:13" ht="24" customHeight="1">
      <c r="A7" s="623" t="s">
        <v>14</v>
      </c>
      <c r="B7" s="624"/>
      <c r="C7" s="624"/>
      <c r="D7" s="624"/>
      <c r="E7" s="624"/>
      <c r="F7" s="624"/>
      <c r="G7" s="624"/>
      <c r="H7" s="624"/>
      <c r="I7" s="624"/>
      <c r="J7" s="624"/>
      <c r="K7" s="624"/>
      <c r="L7" s="624"/>
      <c r="M7" s="625"/>
    </row>
    <row r="8" spans="1:13" ht="28.5" customHeight="1">
      <c r="A8" s="3">
        <v>1</v>
      </c>
      <c r="B8" s="4" t="s">
        <v>15</v>
      </c>
      <c r="C8" s="5">
        <v>71</v>
      </c>
      <c r="D8" s="5">
        <v>78</v>
      </c>
      <c r="E8" s="5">
        <v>79</v>
      </c>
      <c r="F8" s="5">
        <v>76</v>
      </c>
      <c r="G8" s="5">
        <v>81</v>
      </c>
      <c r="H8" s="6">
        <v>86</v>
      </c>
      <c r="I8" s="3">
        <v>83</v>
      </c>
      <c r="J8" s="3">
        <v>86</v>
      </c>
      <c r="K8" s="3">
        <v>80</v>
      </c>
      <c r="L8" s="3">
        <v>75</v>
      </c>
      <c r="M8" s="3">
        <v>76</v>
      </c>
    </row>
    <row r="9" spans="1:13" ht="28.5" customHeight="1">
      <c r="A9" s="619" t="s">
        <v>16</v>
      </c>
      <c r="B9" s="4" t="s">
        <v>17</v>
      </c>
      <c r="C9" s="5">
        <v>49</v>
      </c>
      <c r="D9" s="5">
        <v>50</v>
      </c>
      <c r="E9" s="5">
        <v>53</v>
      </c>
      <c r="F9" s="5">
        <v>52</v>
      </c>
      <c r="G9" s="5">
        <v>49</v>
      </c>
      <c r="H9" s="6">
        <v>50</v>
      </c>
      <c r="I9" s="3">
        <v>50</v>
      </c>
      <c r="J9" s="3">
        <v>51</v>
      </c>
      <c r="K9" s="3">
        <v>50</v>
      </c>
      <c r="L9" s="3">
        <v>46</v>
      </c>
      <c r="M9" s="3">
        <v>43</v>
      </c>
    </row>
    <row r="10" spans="1:13" ht="28.5" customHeight="1">
      <c r="A10" s="619"/>
      <c r="B10" s="4" t="s">
        <v>18</v>
      </c>
      <c r="C10" s="5">
        <v>22</v>
      </c>
      <c r="D10" s="5">
        <v>28</v>
      </c>
      <c r="E10" s="5">
        <v>26</v>
      </c>
      <c r="F10" s="5">
        <v>24</v>
      </c>
      <c r="G10" s="5">
        <v>32</v>
      </c>
      <c r="H10" s="6">
        <v>36</v>
      </c>
      <c r="I10" s="3">
        <v>33</v>
      </c>
      <c r="J10" s="3">
        <v>35</v>
      </c>
      <c r="K10" s="3">
        <v>30</v>
      </c>
      <c r="L10" s="3">
        <v>29</v>
      </c>
      <c r="M10" s="3">
        <v>33</v>
      </c>
    </row>
    <row r="11" spans="1:13" ht="28.5" customHeight="1">
      <c r="A11" s="619" t="s">
        <v>19</v>
      </c>
      <c r="B11" s="4" t="s">
        <v>20</v>
      </c>
      <c r="C11" s="5">
        <v>28</v>
      </c>
      <c r="D11" s="5">
        <v>34</v>
      </c>
      <c r="E11" s="5">
        <v>34</v>
      </c>
      <c r="F11" s="5">
        <v>32</v>
      </c>
      <c r="G11" s="5">
        <v>38</v>
      </c>
      <c r="H11" s="6">
        <v>42</v>
      </c>
      <c r="I11" s="3">
        <v>42</v>
      </c>
      <c r="J11" s="3">
        <v>43</v>
      </c>
      <c r="K11" s="3">
        <v>39</v>
      </c>
      <c r="L11" s="3">
        <v>36</v>
      </c>
      <c r="M11" s="3">
        <v>37</v>
      </c>
    </row>
    <row r="12" spans="1:13" ht="28.5" customHeight="1">
      <c r="A12" s="619"/>
      <c r="B12" s="4" t="s">
        <v>21</v>
      </c>
      <c r="C12" s="5">
        <v>43</v>
      </c>
      <c r="D12" s="5">
        <v>44</v>
      </c>
      <c r="E12" s="5">
        <v>45</v>
      </c>
      <c r="F12" s="5">
        <v>44</v>
      </c>
      <c r="G12" s="5">
        <v>42</v>
      </c>
      <c r="H12" s="6">
        <v>44</v>
      </c>
      <c r="I12" s="3">
        <v>41</v>
      </c>
      <c r="J12" s="3">
        <v>43</v>
      </c>
      <c r="K12" s="3">
        <v>41</v>
      </c>
      <c r="L12" s="3">
        <v>39</v>
      </c>
      <c r="M12" s="3">
        <f>+M8-M11</f>
        <v>39</v>
      </c>
    </row>
    <row r="13" spans="1:13" ht="28.5" customHeight="1">
      <c r="A13" s="619"/>
      <c r="B13" s="4" t="s">
        <v>22</v>
      </c>
      <c r="C13" s="5" t="s">
        <v>23</v>
      </c>
      <c r="D13" s="5" t="s">
        <v>24</v>
      </c>
      <c r="E13" s="5" t="s">
        <v>24</v>
      </c>
      <c r="F13" s="5" t="s">
        <v>24</v>
      </c>
      <c r="G13" s="5">
        <v>1</v>
      </c>
      <c r="H13" s="6" t="s">
        <v>25</v>
      </c>
      <c r="I13" s="3" t="s">
        <v>25</v>
      </c>
      <c r="J13" s="3" t="s">
        <v>25</v>
      </c>
      <c r="K13" s="3" t="s">
        <v>25</v>
      </c>
      <c r="L13" s="3" t="s">
        <v>25</v>
      </c>
      <c r="M13" s="3" t="s">
        <v>25</v>
      </c>
    </row>
    <row r="14" spans="1:13" ht="30" customHeight="1">
      <c r="A14" s="620" t="s">
        <v>26</v>
      </c>
      <c r="B14" s="621"/>
      <c r="C14" s="621"/>
      <c r="D14" s="621"/>
      <c r="E14" s="621"/>
      <c r="F14" s="621"/>
      <c r="G14" s="621"/>
      <c r="H14" s="621"/>
      <c r="I14" s="621"/>
      <c r="J14" s="621"/>
      <c r="K14" s="621"/>
      <c r="L14" s="621"/>
      <c r="M14" s="622"/>
    </row>
    <row r="15" spans="1:13" ht="27" customHeight="1">
      <c r="A15" s="619">
        <v>2</v>
      </c>
      <c r="B15" s="4" t="s">
        <v>27</v>
      </c>
      <c r="C15" s="5">
        <v>48134</v>
      </c>
      <c r="D15" s="5">
        <v>45225</v>
      </c>
      <c r="E15" s="5">
        <v>42798</v>
      </c>
      <c r="F15" s="5">
        <v>42797</v>
      </c>
      <c r="G15" s="5">
        <v>42675</v>
      </c>
      <c r="H15" s="6">
        <v>40134</v>
      </c>
      <c r="I15" s="3">
        <v>35831</v>
      </c>
      <c r="J15" s="3">
        <v>38526</v>
      </c>
      <c r="K15" s="3">
        <v>40011</v>
      </c>
      <c r="L15" s="3">
        <v>42073</v>
      </c>
      <c r="M15" s="3">
        <v>42594</v>
      </c>
    </row>
    <row r="16" spans="1:13" ht="27" customHeight="1">
      <c r="A16" s="619"/>
      <c r="B16" s="4" t="s">
        <v>28</v>
      </c>
      <c r="C16" s="5">
        <v>21694</v>
      </c>
      <c r="D16" s="5">
        <v>20643</v>
      </c>
      <c r="E16" s="5">
        <v>19189</v>
      </c>
      <c r="F16" s="5">
        <v>18252</v>
      </c>
      <c r="G16" s="5">
        <v>17286</v>
      </c>
      <c r="H16" s="6">
        <v>15900</v>
      </c>
      <c r="I16" s="3">
        <v>13941</v>
      </c>
      <c r="J16" s="3">
        <v>15077</v>
      </c>
      <c r="K16" s="3">
        <v>16440</v>
      </c>
      <c r="L16" s="3">
        <v>16821</v>
      </c>
      <c r="M16" s="3">
        <v>17063</v>
      </c>
    </row>
    <row r="17" spans="1:13" ht="27" customHeight="1">
      <c r="A17" s="619"/>
      <c r="B17" s="4" t="s">
        <v>29</v>
      </c>
      <c r="C17" s="5">
        <f t="shared" ref="C17:K17" si="0">+C15-C16</f>
        <v>26440</v>
      </c>
      <c r="D17" s="5">
        <f t="shared" si="0"/>
        <v>24582</v>
      </c>
      <c r="E17" s="5">
        <f t="shared" si="0"/>
        <v>23609</v>
      </c>
      <c r="F17" s="5">
        <f t="shared" si="0"/>
        <v>24545</v>
      </c>
      <c r="G17" s="5">
        <f t="shared" si="0"/>
        <v>25389</v>
      </c>
      <c r="H17" s="5">
        <f t="shared" si="0"/>
        <v>24234</v>
      </c>
      <c r="I17" s="5">
        <f t="shared" si="0"/>
        <v>21890</v>
      </c>
      <c r="J17" s="5">
        <f t="shared" si="0"/>
        <v>23449</v>
      </c>
      <c r="K17" s="5">
        <f t="shared" si="0"/>
        <v>23571</v>
      </c>
      <c r="L17" s="3">
        <v>25252</v>
      </c>
      <c r="M17" s="3">
        <v>25531</v>
      </c>
    </row>
    <row r="18" spans="1:13" ht="27" customHeight="1">
      <c r="A18" s="619" t="s">
        <v>30</v>
      </c>
      <c r="B18" s="4" t="s">
        <v>20</v>
      </c>
      <c r="C18" s="5">
        <v>18720</v>
      </c>
      <c r="D18" s="5">
        <v>19286</v>
      </c>
      <c r="E18" s="5">
        <v>18182</v>
      </c>
      <c r="F18" s="5">
        <v>18404</v>
      </c>
      <c r="G18" s="5">
        <v>20079</v>
      </c>
      <c r="H18" s="6">
        <v>19725</v>
      </c>
      <c r="I18" s="3">
        <v>16868</v>
      </c>
      <c r="J18" s="3">
        <v>19689</v>
      </c>
      <c r="K18" s="3">
        <v>19594</v>
      </c>
      <c r="L18" s="3">
        <v>20640</v>
      </c>
      <c r="M18" s="3">
        <v>20919</v>
      </c>
    </row>
    <row r="19" spans="1:13" ht="27" customHeight="1">
      <c r="A19" s="619"/>
      <c r="B19" s="7" t="s">
        <v>21</v>
      </c>
      <c r="C19" s="5">
        <v>29414</v>
      </c>
      <c r="D19" s="5">
        <v>25939</v>
      </c>
      <c r="E19" s="5">
        <v>24616</v>
      </c>
      <c r="F19" s="5">
        <v>24393</v>
      </c>
      <c r="G19" s="5">
        <v>22564</v>
      </c>
      <c r="H19" s="6">
        <v>20409</v>
      </c>
      <c r="I19" s="3">
        <v>18963</v>
      </c>
      <c r="J19" s="3">
        <v>18837</v>
      </c>
      <c r="K19" s="3">
        <v>20417</v>
      </c>
      <c r="L19" s="3">
        <v>21433</v>
      </c>
      <c r="M19" s="3">
        <v>21675</v>
      </c>
    </row>
    <row r="20" spans="1:13" ht="27" customHeight="1">
      <c r="A20" s="619"/>
      <c r="B20" s="4" t="s">
        <v>22</v>
      </c>
      <c r="C20" s="5" t="s">
        <v>24</v>
      </c>
      <c r="D20" s="5" t="s">
        <v>24</v>
      </c>
      <c r="E20" s="5" t="s">
        <v>24</v>
      </c>
      <c r="F20" s="5" t="s">
        <v>24</v>
      </c>
      <c r="G20" s="5">
        <v>32</v>
      </c>
      <c r="H20" s="6" t="s">
        <v>25</v>
      </c>
      <c r="I20" s="3"/>
      <c r="J20" s="3" t="s">
        <v>25</v>
      </c>
      <c r="K20" s="3" t="s">
        <v>25</v>
      </c>
      <c r="L20" s="3" t="s">
        <v>25</v>
      </c>
      <c r="M20" s="3" t="s">
        <v>25</v>
      </c>
    </row>
    <row r="21" spans="1:13" ht="27" customHeight="1">
      <c r="A21" s="619" t="s">
        <v>31</v>
      </c>
      <c r="B21" s="7" t="s">
        <v>32</v>
      </c>
      <c r="C21" s="5">
        <v>37227</v>
      </c>
      <c r="D21" s="5">
        <v>35256</v>
      </c>
      <c r="E21" s="5">
        <v>33525</v>
      </c>
      <c r="F21" s="5">
        <v>32896</v>
      </c>
      <c r="G21" s="5">
        <v>31572</v>
      </c>
      <c r="H21" s="6">
        <v>29145</v>
      </c>
      <c r="I21" s="3">
        <v>25707</v>
      </c>
      <c r="J21" s="3">
        <v>27712</v>
      </c>
      <c r="K21" s="3">
        <v>29148</v>
      </c>
      <c r="L21" s="3">
        <v>30118</v>
      </c>
      <c r="M21" s="3">
        <v>30194</v>
      </c>
    </row>
    <row r="22" spans="1:13" ht="27" customHeight="1">
      <c r="A22" s="619"/>
      <c r="B22" s="4" t="s">
        <v>33</v>
      </c>
      <c r="C22" s="5">
        <v>16267</v>
      </c>
      <c r="D22" s="5">
        <v>15798</v>
      </c>
      <c r="E22" s="5">
        <v>15028</v>
      </c>
      <c r="F22" s="5">
        <v>13820</v>
      </c>
      <c r="G22" s="5">
        <v>12622</v>
      </c>
      <c r="H22" s="6">
        <v>11018</v>
      </c>
      <c r="I22" s="3">
        <v>9528</v>
      </c>
      <c r="J22" s="3">
        <v>10598</v>
      </c>
      <c r="K22" s="3">
        <v>11622</v>
      </c>
      <c r="L22" s="3">
        <v>11429</v>
      </c>
      <c r="M22" s="3">
        <v>11216</v>
      </c>
    </row>
    <row r="23" spans="1:13" ht="27" customHeight="1">
      <c r="A23" s="619"/>
      <c r="B23" s="4" t="s">
        <v>34</v>
      </c>
      <c r="C23" s="5">
        <f t="shared" ref="C23:K23" si="1">+C21-C22</f>
        <v>20960</v>
      </c>
      <c r="D23" s="5">
        <f t="shared" si="1"/>
        <v>19458</v>
      </c>
      <c r="E23" s="5">
        <f t="shared" si="1"/>
        <v>18497</v>
      </c>
      <c r="F23" s="5">
        <f t="shared" si="1"/>
        <v>19076</v>
      </c>
      <c r="G23" s="5">
        <f t="shared" si="1"/>
        <v>18950</v>
      </c>
      <c r="H23" s="5">
        <f t="shared" si="1"/>
        <v>18127</v>
      </c>
      <c r="I23" s="5">
        <f t="shared" si="1"/>
        <v>16179</v>
      </c>
      <c r="J23" s="5">
        <f t="shared" si="1"/>
        <v>17114</v>
      </c>
      <c r="K23" s="5">
        <f t="shared" si="1"/>
        <v>17526</v>
      </c>
      <c r="L23" s="3">
        <v>18689</v>
      </c>
      <c r="M23" s="3">
        <f>+M21-M22</f>
        <v>18978</v>
      </c>
    </row>
    <row r="24" spans="1:13" ht="27" customHeight="1">
      <c r="A24" s="619" t="s">
        <v>35</v>
      </c>
      <c r="B24" s="4" t="s">
        <v>36</v>
      </c>
      <c r="C24" s="5">
        <v>10907</v>
      </c>
      <c r="D24" s="5">
        <v>9969</v>
      </c>
      <c r="E24" s="5">
        <v>9273</v>
      </c>
      <c r="F24" s="5">
        <v>9901</v>
      </c>
      <c r="G24" s="5">
        <v>11103</v>
      </c>
      <c r="H24" s="6">
        <v>10989</v>
      </c>
      <c r="I24" s="3">
        <v>10124</v>
      </c>
      <c r="J24" s="3">
        <v>10814</v>
      </c>
      <c r="K24" s="3">
        <v>10863</v>
      </c>
      <c r="L24" s="3">
        <v>11955</v>
      </c>
      <c r="M24" s="3">
        <v>12400</v>
      </c>
    </row>
    <row r="25" spans="1:13" ht="21" customHeight="1">
      <c r="A25" s="619"/>
      <c r="B25" s="4" t="s">
        <v>33</v>
      </c>
      <c r="C25" s="5">
        <v>5427</v>
      </c>
      <c r="D25" s="5">
        <v>4845</v>
      </c>
      <c r="E25" s="5">
        <v>4161</v>
      </c>
      <c r="F25" s="5">
        <v>4432</v>
      </c>
      <c r="G25" s="5">
        <v>4664</v>
      </c>
      <c r="H25" s="6">
        <v>4882</v>
      </c>
      <c r="I25" s="3">
        <v>4413</v>
      </c>
      <c r="J25" s="3">
        <v>4479</v>
      </c>
      <c r="K25" s="3">
        <v>4818</v>
      </c>
      <c r="L25" s="3">
        <v>5392</v>
      </c>
      <c r="M25" s="3">
        <v>5847</v>
      </c>
    </row>
    <row r="26" spans="1:13" ht="21" customHeight="1">
      <c r="A26" s="619"/>
      <c r="B26" s="4" t="s">
        <v>34</v>
      </c>
      <c r="C26" s="5">
        <f t="shared" ref="C26:K26" si="2">+C24-C25</f>
        <v>5480</v>
      </c>
      <c r="D26" s="5">
        <f t="shared" si="2"/>
        <v>5124</v>
      </c>
      <c r="E26" s="5">
        <f t="shared" si="2"/>
        <v>5112</v>
      </c>
      <c r="F26" s="5">
        <f t="shared" si="2"/>
        <v>5469</v>
      </c>
      <c r="G26" s="5">
        <f t="shared" si="2"/>
        <v>6439</v>
      </c>
      <c r="H26" s="5">
        <f t="shared" si="2"/>
        <v>6107</v>
      </c>
      <c r="I26" s="5">
        <f t="shared" si="2"/>
        <v>5711</v>
      </c>
      <c r="J26" s="5">
        <f t="shared" si="2"/>
        <v>6335</v>
      </c>
      <c r="K26" s="5">
        <f t="shared" si="2"/>
        <v>6045</v>
      </c>
      <c r="L26" s="3">
        <v>6563</v>
      </c>
      <c r="M26" s="3">
        <f>+M24-M25</f>
        <v>6553</v>
      </c>
    </row>
    <row r="27" spans="1:13" ht="21" customHeight="1">
      <c r="A27" s="619">
        <v>3</v>
      </c>
      <c r="B27" s="4" t="s">
        <v>37</v>
      </c>
      <c r="C27" s="5">
        <v>19417</v>
      </c>
      <c r="D27" s="5">
        <v>19607</v>
      </c>
      <c r="E27" s="5">
        <v>20921</v>
      </c>
      <c r="F27" s="5">
        <v>20804</v>
      </c>
      <c r="G27" s="5">
        <v>20961</v>
      </c>
      <c r="H27" s="6">
        <v>18769</v>
      </c>
      <c r="I27" s="3">
        <v>19519</v>
      </c>
      <c r="J27" s="3">
        <v>24999</v>
      </c>
      <c r="K27" s="3">
        <v>24853</v>
      </c>
      <c r="L27" s="3">
        <v>24628</v>
      </c>
      <c r="M27" s="3">
        <v>22554</v>
      </c>
    </row>
    <row r="28" spans="1:13" ht="21" customHeight="1">
      <c r="A28" s="619"/>
      <c r="B28" s="4" t="s">
        <v>38</v>
      </c>
      <c r="C28" s="5">
        <v>8213</v>
      </c>
      <c r="D28" s="5">
        <v>8635</v>
      </c>
      <c r="E28" s="5">
        <v>8821</v>
      </c>
      <c r="F28" s="5">
        <v>8445</v>
      </c>
      <c r="G28" s="5">
        <v>8214</v>
      </c>
      <c r="H28" s="6">
        <v>7631</v>
      </c>
      <c r="I28" s="3">
        <v>7854</v>
      </c>
      <c r="J28" s="3">
        <v>9485</v>
      </c>
      <c r="K28" s="3">
        <v>10396</v>
      </c>
      <c r="L28" s="3">
        <v>10613</v>
      </c>
      <c r="M28" s="3">
        <v>10017</v>
      </c>
    </row>
    <row r="29" spans="1:13" ht="21" customHeight="1">
      <c r="A29" s="619"/>
      <c r="B29" s="4" t="s">
        <v>34</v>
      </c>
      <c r="C29" s="5">
        <f t="shared" ref="C29:K29" si="3">+C27-C28</f>
        <v>11204</v>
      </c>
      <c r="D29" s="5">
        <f t="shared" si="3"/>
        <v>10972</v>
      </c>
      <c r="E29" s="5">
        <f t="shared" si="3"/>
        <v>12100</v>
      </c>
      <c r="F29" s="5">
        <f t="shared" si="3"/>
        <v>12359</v>
      </c>
      <c r="G29" s="5">
        <f t="shared" si="3"/>
        <v>12747</v>
      </c>
      <c r="H29" s="5">
        <f t="shared" si="3"/>
        <v>11138</v>
      </c>
      <c r="I29" s="5">
        <f t="shared" si="3"/>
        <v>11665</v>
      </c>
      <c r="J29" s="5">
        <f t="shared" si="3"/>
        <v>15514</v>
      </c>
      <c r="K29" s="5">
        <f t="shared" si="3"/>
        <v>14457</v>
      </c>
      <c r="L29" s="3">
        <v>14015</v>
      </c>
      <c r="M29" s="3">
        <f>+M27-M28</f>
        <v>12537</v>
      </c>
    </row>
    <row r="30" spans="1:13" ht="30" customHeight="1">
      <c r="A30" s="3" t="s">
        <v>39</v>
      </c>
      <c r="B30" s="4" t="s">
        <v>40</v>
      </c>
      <c r="C30" s="5">
        <v>11116</v>
      </c>
      <c r="D30" s="5">
        <v>10741</v>
      </c>
      <c r="E30" s="5">
        <v>9944</v>
      </c>
      <c r="F30" s="5">
        <v>10928</v>
      </c>
      <c r="G30" s="5">
        <v>10388</v>
      </c>
      <c r="H30" s="6">
        <v>5455</v>
      </c>
      <c r="I30" s="3">
        <v>5809</v>
      </c>
      <c r="J30" s="3">
        <v>7521</v>
      </c>
      <c r="K30" s="3">
        <v>8435</v>
      </c>
      <c r="L30" s="3">
        <v>9095</v>
      </c>
      <c r="M30" s="3">
        <v>7913</v>
      </c>
    </row>
    <row r="31" spans="1:13" ht="30" customHeight="1">
      <c r="A31" s="3" t="s">
        <v>41</v>
      </c>
      <c r="B31" s="7" t="s">
        <v>42</v>
      </c>
      <c r="C31" s="5">
        <v>4094</v>
      </c>
      <c r="D31" s="5">
        <v>4123</v>
      </c>
      <c r="E31" s="5">
        <v>5738</v>
      </c>
      <c r="F31" s="5">
        <v>5130</v>
      </c>
      <c r="G31" s="5">
        <v>3195</v>
      </c>
      <c r="H31" s="6">
        <v>4416</v>
      </c>
      <c r="I31" s="3">
        <v>3246</v>
      </c>
      <c r="J31" s="3">
        <v>4905</v>
      </c>
      <c r="K31" s="3">
        <v>2892</v>
      </c>
      <c r="L31" s="3">
        <v>2112</v>
      </c>
      <c r="M31" s="3">
        <v>1560</v>
      </c>
    </row>
    <row r="32" spans="1:13" ht="30" customHeight="1">
      <c r="A32" s="3">
        <v>4</v>
      </c>
      <c r="B32" s="7" t="s">
        <v>43</v>
      </c>
      <c r="C32" s="5">
        <v>23120</v>
      </c>
      <c r="D32" s="5">
        <v>23393</v>
      </c>
      <c r="E32" s="5">
        <v>18358</v>
      </c>
      <c r="F32" s="5">
        <v>18978</v>
      </c>
      <c r="G32" s="5">
        <v>19488</v>
      </c>
      <c r="H32" s="6">
        <v>19531</v>
      </c>
      <c r="I32" s="3">
        <v>20379</v>
      </c>
      <c r="J32" s="3">
        <v>21206</v>
      </c>
      <c r="K32" s="3">
        <v>18887</v>
      </c>
      <c r="L32" s="8">
        <v>19734</v>
      </c>
      <c r="M32" s="1221"/>
    </row>
    <row r="33" spans="1:13" ht="30" customHeight="1">
      <c r="A33" s="3" t="s">
        <v>44</v>
      </c>
      <c r="B33" s="7" t="s">
        <v>45</v>
      </c>
      <c r="C33" s="5">
        <v>12855</v>
      </c>
      <c r="D33" s="5">
        <v>13334</v>
      </c>
      <c r="E33" s="5">
        <v>11508</v>
      </c>
      <c r="F33" s="5">
        <v>10759</v>
      </c>
      <c r="G33" s="5" t="s">
        <v>46</v>
      </c>
      <c r="H33" s="6">
        <v>9034</v>
      </c>
      <c r="I33" s="3" t="s">
        <v>25</v>
      </c>
      <c r="J33" s="3">
        <v>12322</v>
      </c>
      <c r="K33" s="3">
        <v>9724</v>
      </c>
      <c r="L33" s="8">
        <v>10204</v>
      </c>
      <c r="M33" s="1222"/>
    </row>
    <row r="34" spans="1:13" ht="40.9" customHeight="1">
      <c r="A34" s="3" t="s">
        <v>47</v>
      </c>
      <c r="B34" s="7" t="s">
        <v>48</v>
      </c>
      <c r="C34" s="5">
        <v>55.6</v>
      </c>
      <c r="D34" s="5">
        <v>57</v>
      </c>
      <c r="E34" s="5">
        <v>62.7</v>
      </c>
      <c r="F34" s="5">
        <v>56.7</v>
      </c>
      <c r="G34" s="5">
        <v>62.3</v>
      </c>
      <c r="H34" s="6">
        <v>46.25</v>
      </c>
      <c r="I34" s="3">
        <v>62.3</v>
      </c>
      <c r="J34" s="3">
        <v>58.1</v>
      </c>
      <c r="K34" s="3">
        <v>51.5</v>
      </c>
      <c r="L34" s="8">
        <v>51.7</v>
      </c>
      <c r="M34" s="1223"/>
    </row>
    <row r="35" spans="1:13" ht="26.25" customHeight="1">
      <c r="A35" s="618" t="s">
        <v>49</v>
      </c>
      <c r="B35" s="618"/>
      <c r="C35" s="618"/>
      <c r="D35" s="618"/>
      <c r="E35" s="618"/>
      <c r="F35" s="618"/>
      <c r="G35" s="618"/>
      <c r="H35" s="618"/>
      <c r="I35" s="618"/>
      <c r="J35" s="618"/>
      <c r="K35" s="618"/>
      <c r="L35" s="618"/>
      <c r="M35" s="3"/>
    </row>
    <row r="36" spans="1:13" ht="23.45" customHeight="1">
      <c r="A36" s="619">
        <v>5</v>
      </c>
      <c r="B36" s="7" t="s">
        <v>50</v>
      </c>
      <c r="C36" s="5">
        <v>3735</v>
      </c>
      <c r="D36" s="5">
        <v>4004</v>
      </c>
      <c r="E36" s="5">
        <v>4613</v>
      </c>
      <c r="F36" s="5">
        <v>4409</v>
      </c>
      <c r="G36" s="5">
        <v>4520</v>
      </c>
      <c r="H36" s="6">
        <v>4714</v>
      </c>
      <c r="I36" s="3">
        <v>4227</v>
      </c>
      <c r="J36" s="3">
        <v>4624</v>
      </c>
      <c r="K36" s="3">
        <v>4403</v>
      </c>
      <c r="L36" s="3">
        <v>4061</v>
      </c>
      <c r="M36" s="3">
        <v>3944</v>
      </c>
    </row>
    <row r="37" spans="1:13" ht="23.45" customHeight="1">
      <c r="A37" s="619"/>
      <c r="B37" s="7" t="s">
        <v>51</v>
      </c>
      <c r="C37" s="5">
        <v>2347</v>
      </c>
      <c r="D37" s="5">
        <v>2552</v>
      </c>
      <c r="E37" s="5">
        <v>2878</v>
      </c>
      <c r="F37" s="5">
        <v>2774</v>
      </c>
      <c r="G37" s="5">
        <v>2894</v>
      </c>
      <c r="H37" s="6">
        <v>2906</v>
      </c>
      <c r="I37" s="3">
        <v>2656</v>
      </c>
      <c r="J37" s="3">
        <v>2985</v>
      </c>
      <c r="K37" s="3">
        <v>2864</v>
      </c>
      <c r="L37" s="3">
        <v>2605</v>
      </c>
      <c r="M37" s="3">
        <v>2559</v>
      </c>
    </row>
    <row r="38" spans="1:13" ht="23.45" customHeight="1">
      <c r="A38" s="619"/>
      <c r="B38" s="4" t="s">
        <v>29</v>
      </c>
      <c r="C38" s="5">
        <f t="shared" ref="C38:K38" si="4">+C36-C37</f>
        <v>1388</v>
      </c>
      <c r="D38" s="5">
        <f t="shared" si="4"/>
        <v>1452</v>
      </c>
      <c r="E38" s="5">
        <f t="shared" si="4"/>
        <v>1735</v>
      </c>
      <c r="F38" s="5">
        <f t="shared" si="4"/>
        <v>1635</v>
      </c>
      <c r="G38" s="5">
        <f t="shared" si="4"/>
        <v>1626</v>
      </c>
      <c r="H38" s="5">
        <f t="shared" si="4"/>
        <v>1808</v>
      </c>
      <c r="I38" s="5">
        <f t="shared" si="4"/>
        <v>1571</v>
      </c>
      <c r="J38" s="5">
        <f t="shared" si="4"/>
        <v>1639</v>
      </c>
      <c r="K38" s="5">
        <f t="shared" si="4"/>
        <v>1539</v>
      </c>
      <c r="L38" s="3">
        <v>1456</v>
      </c>
      <c r="M38" s="3">
        <f>+M36-M37</f>
        <v>1385</v>
      </c>
    </row>
    <row r="39" spans="1:13" ht="23.45" customHeight="1">
      <c r="A39" s="619">
        <v>6</v>
      </c>
      <c r="B39" s="7" t="s">
        <v>52</v>
      </c>
      <c r="C39" s="5">
        <v>2093</v>
      </c>
      <c r="D39" s="5">
        <v>2236</v>
      </c>
      <c r="E39" s="5">
        <v>2498</v>
      </c>
      <c r="F39" s="5">
        <v>2327</v>
      </c>
      <c r="G39" s="5">
        <v>2504</v>
      </c>
      <c r="H39" s="6">
        <v>2510</v>
      </c>
      <c r="I39" s="3">
        <v>2230</v>
      </c>
      <c r="J39" s="3">
        <v>2469</v>
      </c>
      <c r="K39" s="3">
        <v>2388</v>
      </c>
      <c r="L39" s="3">
        <v>2242</v>
      </c>
      <c r="M39" s="3">
        <v>2124</v>
      </c>
    </row>
    <row r="40" spans="1:13" ht="23.45" customHeight="1">
      <c r="A40" s="619"/>
      <c r="B40" s="7" t="s">
        <v>53</v>
      </c>
      <c r="C40" s="5">
        <v>1330</v>
      </c>
      <c r="D40" s="5">
        <v>1461</v>
      </c>
      <c r="E40" s="5">
        <v>1608</v>
      </c>
      <c r="F40" s="5">
        <v>1497</v>
      </c>
      <c r="G40" s="5">
        <v>1621</v>
      </c>
      <c r="H40" s="6">
        <v>1574</v>
      </c>
      <c r="I40" s="3">
        <v>1369</v>
      </c>
      <c r="J40" s="3">
        <v>1564</v>
      </c>
      <c r="K40" s="3">
        <v>1551</v>
      </c>
      <c r="L40" s="3">
        <v>1433</v>
      </c>
      <c r="M40" s="3">
        <v>1387</v>
      </c>
    </row>
    <row r="41" spans="1:13" ht="23.45" customHeight="1">
      <c r="A41" s="619"/>
      <c r="B41" s="4" t="s">
        <v>29</v>
      </c>
      <c r="C41" s="5">
        <f t="shared" ref="C41:K41" si="5">+C39-C40</f>
        <v>763</v>
      </c>
      <c r="D41" s="5">
        <f t="shared" si="5"/>
        <v>775</v>
      </c>
      <c r="E41" s="5">
        <f t="shared" si="5"/>
        <v>890</v>
      </c>
      <c r="F41" s="5">
        <f t="shared" si="5"/>
        <v>830</v>
      </c>
      <c r="G41" s="5">
        <f t="shared" si="5"/>
        <v>883</v>
      </c>
      <c r="H41" s="5">
        <f t="shared" si="5"/>
        <v>936</v>
      </c>
      <c r="I41" s="5">
        <f t="shared" si="5"/>
        <v>861</v>
      </c>
      <c r="J41" s="5">
        <f t="shared" si="5"/>
        <v>905</v>
      </c>
      <c r="K41" s="5">
        <f t="shared" si="5"/>
        <v>837</v>
      </c>
      <c r="L41" s="3">
        <v>809</v>
      </c>
      <c r="M41" s="3">
        <f>+M39-M40</f>
        <v>737</v>
      </c>
    </row>
    <row r="42" spans="1:13" ht="15">
      <c r="B42"/>
      <c r="C42"/>
      <c r="D42"/>
      <c r="E42"/>
      <c r="F42"/>
      <c r="G42"/>
      <c r="H42"/>
    </row>
    <row r="43" spans="1:13" ht="15">
      <c r="B43" s="9"/>
      <c r="C43"/>
      <c r="D43"/>
      <c r="E43"/>
      <c r="F43"/>
      <c r="G43"/>
      <c r="H43"/>
    </row>
    <row r="44" spans="1:13" ht="15">
      <c r="B44" s="9"/>
      <c r="C44"/>
      <c r="D44"/>
      <c r="E44"/>
      <c r="F44"/>
      <c r="G44"/>
      <c r="H44"/>
    </row>
  </sheetData>
  <mergeCells count="28">
    <mergeCell ref="A7:M7"/>
    <mergeCell ref="M32:M34"/>
    <mergeCell ref="A2:M2"/>
    <mergeCell ref="A3:M3"/>
    <mergeCell ref="A24:A26"/>
    <mergeCell ref="A27:A29"/>
    <mergeCell ref="H5:H6"/>
    <mergeCell ref="I5:I6"/>
    <mergeCell ref="J5:J6"/>
    <mergeCell ref="K5:K6"/>
    <mergeCell ref="L5:L6"/>
    <mergeCell ref="A35:L35"/>
    <mergeCell ref="A36:A38"/>
    <mergeCell ref="A39:A41"/>
    <mergeCell ref="A9:A10"/>
    <mergeCell ref="A11:A13"/>
    <mergeCell ref="A15:A17"/>
    <mergeCell ref="A18:A20"/>
    <mergeCell ref="A21:A23"/>
    <mergeCell ref="A14:M14"/>
    <mergeCell ref="A1:L1"/>
    <mergeCell ref="A4:B6"/>
    <mergeCell ref="C5:C6"/>
    <mergeCell ref="D5:D6"/>
    <mergeCell ref="E5:E6"/>
    <mergeCell ref="F5:F6"/>
    <mergeCell ref="G5:G6"/>
    <mergeCell ref="C4:M4"/>
  </mergeCells>
  <printOptions horizontalCentered="1"/>
  <pageMargins left="0" right="0" top="0" bottom="0" header="0.31496062992126" footer="0.31496062992126"/>
  <pageSetup paperSize="9" scale="73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52"/>
  <sheetViews>
    <sheetView view="pageBreakPreview" topLeftCell="A25" zoomScale="85" zoomScaleNormal="85" zoomScaleSheetLayoutView="85" workbookViewId="0">
      <selection activeCell="A52" sqref="A52:XFD60"/>
    </sheetView>
  </sheetViews>
  <sheetFormatPr defaultColWidth="4.28515625" defaultRowHeight="12" customHeight="1"/>
  <cols>
    <col min="1" max="1" width="19.5703125" style="515" customWidth="1"/>
    <col min="2" max="8" width="3.85546875" style="515" customWidth="1"/>
    <col min="9" max="27" width="7.5703125" style="515" customWidth="1"/>
    <col min="28" max="16384" width="4.28515625" style="515"/>
  </cols>
  <sheetData>
    <row r="1" spans="1:27" ht="51.7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18"/>
      <c r="W1" s="512"/>
      <c r="X1" s="512"/>
      <c r="Y1" s="512"/>
      <c r="Z1" s="1114" t="s">
        <v>1073</v>
      </c>
      <c r="AA1" s="1114"/>
    </row>
    <row r="2" spans="1:27" ht="33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09"/>
      <c r="W2" s="512"/>
      <c r="X2" s="512"/>
      <c r="Y2" s="512"/>
      <c r="Z2" s="512"/>
      <c r="AA2" s="518"/>
    </row>
    <row r="3" spans="1:27" s="602" customFormat="1" ht="18" customHeight="1">
      <c r="A3" s="1115" t="s">
        <v>1074</v>
      </c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115"/>
      <c r="Q3" s="1115"/>
      <c r="R3" s="1115"/>
      <c r="S3" s="1115"/>
      <c r="T3" s="1115"/>
      <c r="U3" s="1115"/>
      <c r="V3" s="1115"/>
      <c r="W3" s="1115"/>
      <c r="X3" s="1115"/>
      <c r="Y3" s="1115"/>
      <c r="Z3" s="1115"/>
      <c r="AA3" s="1115"/>
    </row>
    <row r="4" spans="1:27" ht="18" customHeight="1">
      <c r="A4" s="1115" t="s">
        <v>1075</v>
      </c>
      <c r="B4" s="1115"/>
      <c r="C4" s="1115"/>
      <c r="D4" s="1115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</row>
    <row r="5" spans="1:27" ht="21" customHeight="1">
      <c r="A5" s="525"/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09"/>
      <c r="Z5" s="509"/>
      <c r="AA5" s="518"/>
    </row>
    <row r="6" spans="1:27" s="527" customFormat="1" ht="23.25" customHeight="1">
      <c r="A6" s="528"/>
      <c r="B6" s="528"/>
      <c r="C6" s="528"/>
      <c r="D6" s="528"/>
      <c r="E6" s="528"/>
      <c r="F6" s="528"/>
      <c r="G6" s="528"/>
      <c r="H6" s="528"/>
      <c r="I6" s="528"/>
      <c r="J6" s="574"/>
      <c r="K6" s="574"/>
      <c r="L6" s="481"/>
      <c r="M6" s="481"/>
      <c r="N6" s="481"/>
      <c r="O6" s="526"/>
      <c r="P6" s="526"/>
      <c r="Q6" s="526"/>
      <c r="R6" s="526"/>
      <c r="S6" s="526"/>
      <c r="T6" s="526"/>
      <c r="U6" s="526"/>
      <c r="V6" s="526"/>
      <c r="W6" s="512"/>
      <c r="X6" s="512"/>
      <c r="Y6" s="512"/>
      <c r="Z6" s="512"/>
      <c r="AA6" s="481"/>
    </row>
    <row r="7" spans="1:27" s="527" customFormat="1" ht="18" customHeight="1">
      <c r="A7" s="449" t="s">
        <v>64</v>
      </c>
      <c r="B7" s="528"/>
      <c r="C7" s="528"/>
      <c r="D7" s="528"/>
      <c r="E7" s="526"/>
      <c r="F7" s="526"/>
      <c r="G7" s="526"/>
      <c r="H7" s="526"/>
      <c r="I7" s="526"/>
      <c r="J7" s="526"/>
      <c r="K7" s="526"/>
      <c r="L7" s="526"/>
      <c r="M7" s="526"/>
      <c r="N7" s="526"/>
      <c r="O7" s="526"/>
      <c r="P7" s="526"/>
      <c r="Q7" s="603"/>
      <c r="R7" s="603"/>
      <c r="S7" s="603"/>
      <c r="T7" s="603"/>
      <c r="U7" s="603"/>
      <c r="V7" s="603"/>
      <c r="W7" s="512"/>
      <c r="X7" s="512"/>
      <c r="Y7" s="512"/>
      <c r="Z7" s="512"/>
      <c r="AA7" s="191" t="s">
        <v>65</v>
      </c>
    </row>
    <row r="8" spans="1:27" s="586" customFormat="1" ht="23.25" customHeight="1">
      <c r="A8" s="1116" t="s">
        <v>1076</v>
      </c>
      <c r="B8" s="1080" t="s">
        <v>68</v>
      </c>
      <c r="C8" s="1119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0"/>
      <c r="R8" s="1120"/>
      <c r="S8" s="1120"/>
      <c r="T8" s="1120"/>
      <c r="U8" s="1120"/>
      <c r="V8" s="1120"/>
      <c r="W8" s="1120"/>
      <c r="X8" s="1120"/>
      <c r="Y8" s="1120"/>
      <c r="Z8" s="1120"/>
      <c r="AA8" s="1121"/>
    </row>
    <row r="9" spans="1:27" s="586" customFormat="1" ht="23.25" customHeight="1">
      <c r="A9" s="1117"/>
      <c r="B9" s="1080"/>
      <c r="C9" s="923" t="s">
        <v>1077</v>
      </c>
      <c r="D9" s="1122"/>
      <c r="E9" s="921" t="s">
        <v>70</v>
      </c>
      <c r="F9" s="922"/>
      <c r="G9" s="1124" t="s">
        <v>71</v>
      </c>
      <c r="H9" s="1124"/>
      <c r="I9" s="1124"/>
      <c r="J9" s="1124"/>
      <c r="K9" s="1124"/>
      <c r="L9" s="1124"/>
      <c r="M9" s="1124"/>
      <c r="N9" s="1105" t="s">
        <v>72</v>
      </c>
      <c r="O9" s="927"/>
      <c r="P9" s="927"/>
      <c r="Q9" s="927"/>
      <c r="R9" s="927"/>
      <c r="S9" s="928"/>
      <c r="T9" s="1086" t="s">
        <v>73</v>
      </c>
      <c r="U9" s="1081"/>
      <c r="V9" s="1081"/>
      <c r="W9" s="1081"/>
      <c r="X9" s="1081"/>
      <c r="Y9" s="1081"/>
      <c r="Z9" s="1081"/>
      <c r="AA9" s="1087"/>
    </row>
    <row r="10" spans="1:27" s="527" customFormat="1" ht="25.5" customHeight="1">
      <c r="A10" s="1117"/>
      <c r="B10" s="1080"/>
      <c r="C10" s="923"/>
      <c r="D10" s="1122"/>
      <c r="E10" s="923"/>
      <c r="F10" s="924"/>
      <c r="G10" s="1091" t="s">
        <v>83</v>
      </c>
      <c r="H10" s="1125"/>
      <c r="I10" s="1089" t="s">
        <v>84</v>
      </c>
      <c r="J10" s="893" t="s">
        <v>85</v>
      </c>
      <c r="K10" s="893"/>
      <c r="L10" s="893" t="s">
        <v>86</v>
      </c>
      <c r="M10" s="893"/>
      <c r="N10" s="1088" t="s">
        <v>83</v>
      </c>
      <c r="O10" s="1089" t="s">
        <v>84</v>
      </c>
      <c r="P10" s="893" t="s">
        <v>1078</v>
      </c>
      <c r="Q10" s="893"/>
      <c r="R10" s="893" t="s">
        <v>87</v>
      </c>
      <c r="S10" s="893"/>
      <c r="T10" s="1088" t="s">
        <v>83</v>
      </c>
      <c r="U10" s="1089" t="s">
        <v>84</v>
      </c>
      <c r="V10" s="1080" t="s">
        <v>89</v>
      </c>
      <c r="W10" s="1080"/>
      <c r="X10" s="1080" t="s">
        <v>90</v>
      </c>
      <c r="Y10" s="1080"/>
      <c r="Z10" s="1080" t="s">
        <v>91</v>
      </c>
      <c r="AA10" s="1080"/>
    </row>
    <row r="11" spans="1:27" s="527" customFormat="1" ht="60" customHeight="1">
      <c r="A11" s="1118"/>
      <c r="B11" s="1080"/>
      <c r="C11" s="925"/>
      <c r="D11" s="1123"/>
      <c r="E11" s="925"/>
      <c r="F11" s="926"/>
      <c r="G11" s="891"/>
      <c r="H11" s="1126"/>
      <c r="I11" s="911"/>
      <c r="J11" s="537" t="s">
        <v>83</v>
      </c>
      <c r="K11" s="493" t="s">
        <v>84</v>
      </c>
      <c r="L11" s="537" t="s">
        <v>83</v>
      </c>
      <c r="M11" s="493" t="s">
        <v>84</v>
      </c>
      <c r="N11" s="911"/>
      <c r="O11" s="911"/>
      <c r="P11" s="537" t="s">
        <v>83</v>
      </c>
      <c r="Q11" s="493" t="s">
        <v>84</v>
      </c>
      <c r="R11" s="537" t="s">
        <v>83</v>
      </c>
      <c r="S11" s="493" t="s">
        <v>84</v>
      </c>
      <c r="T11" s="911"/>
      <c r="U11" s="911"/>
      <c r="V11" s="537" t="s">
        <v>83</v>
      </c>
      <c r="W11" s="493" t="s">
        <v>84</v>
      </c>
      <c r="X11" s="537" t="s">
        <v>83</v>
      </c>
      <c r="Y11" s="493" t="s">
        <v>84</v>
      </c>
      <c r="Z11" s="537" t="s">
        <v>83</v>
      </c>
      <c r="AA11" s="493" t="s">
        <v>84</v>
      </c>
    </row>
    <row r="12" spans="1:27" s="527" customFormat="1" ht="18" customHeight="1">
      <c r="A12" s="547" t="s">
        <v>92</v>
      </c>
      <c r="B12" s="539" t="s">
        <v>93</v>
      </c>
      <c r="C12" s="1105" t="s">
        <v>793</v>
      </c>
      <c r="D12" s="928"/>
      <c r="E12" s="1105" t="s">
        <v>794</v>
      </c>
      <c r="F12" s="928"/>
      <c r="G12" s="1105" t="s">
        <v>795</v>
      </c>
      <c r="H12" s="928"/>
      <c r="I12" s="540" t="s">
        <v>796</v>
      </c>
      <c r="J12" s="540" t="s">
        <v>797</v>
      </c>
      <c r="K12" s="540" t="s">
        <v>798</v>
      </c>
      <c r="L12" s="540" t="s">
        <v>799</v>
      </c>
      <c r="M12" s="540" t="s">
        <v>800</v>
      </c>
      <c r="N12" s="540" t="s">
        <v>801</v>
      </c>
      <c r="O12" s="540" t="s">
        <v>802</v>
      </c>
      <c r="P12" s="540" t="s">
        <v>803</v>
      </c>
      <c r="Q12" s="540" t="s">
        <v>804</v>
      </c>
      <c r="R12" s="540" t="s">
        <v>805</v>
      </c>
      <c r="S12" s="540" t="s">
        <v>806</v>
      </c>
      <c r="T12" s="540" t="s">
        <v>807</v>
      </c>
      <c r="U12" s="540" t="s">
        <v>808</v>
      </c>
      <c r="V12" s="540" t="s">
        <v>809</v>
      </c>
      <c r="W12" s="540" t="s">
        <v>810</v>
      </c>
      <c r="X12" s="540" t="s">
        <v>95</v>
      </c>
      <c r="Y12" s="540" t="s">
        <v>96</v>
      </c>
      <c r="Z12" s="540" t="s">
        <v>97</v>
      </c>
      <c r="AA12" s="541" t="s">
        <v>98</v>
      </c>
    </row>
    <row r="13" spans="1:27" s="527" customFormat="1" ht="18" customHeight="1">
      <c r="A13" s="604" t="s">
        <v>83</v>
      </c>
      <c r="B13" s="605" t="s">
        <v>793</v>
      </c>
      <c r="C13" s="1110">
        <f>+C14+C20+C27+C35+C39+C49</f>
        <v>22554</v>
      </c>
      <c r="D13" s="1111"/>
      <c r="E13" s="1110">
        <f>+E14+E20+E27+E35+E39+E49</f>
        <v>10017</v>
      </c>
      <c r="F13" s="1111"/>
      <c r="G13" s="1110">
        <f>+G14+G20+G27+G35+G39+G49</f>
        <v>1788</v>
      </c>
      <c r="H13" s="1111"/>
      <c r="I13" s="606">
        <f t="shared" ref="I13:AA13" si="0">+I14+I20+I27+I35+I39+I49</f>
        <v>695</v>
      </c>
      <c r="J13" s="606">
        <f t="shared" si="0"/>
        <v>870</v>
      </c>
      <c r="K13" s="606">
        <f t="shared" si="0"/>
        <v>342</v>
      </c>
      <c r="L13" s="606">
        <f t="shared" si="0"/>
        <v>918</v>
      </c>
      <c r="M13" s="606">
        <f t="shared" si="0"/>
        <v>353</v>
      </c>
      <c r="N13" s="606">
        <f t="shared" si="0"/>
        <v>20334</v>
      </c>
      <c r="O13" s="606">
        <f t="shared" si="0"/>
        <v>9248</v>
      </c>
      <c r="P13" s="606">
        <f t="shared" si="0"/>
        <v>12427</v>
      </c>
      <c r="Q13" s="606">
        <f t="shared" si="0"/>
        <v>6695</v>
      </c>
      <c r="R13" s="606">
        <f t="shared" si="0"/>
        <v>7907</v>
      </c>
      <c r="S13" s="606">
        <f t="shared" si="0"/>
        <v>2553</v>
      </c>
      <c r="T13" s="606">
        <f t="shared" si="0"/>
        <v>432</v>
      </c>
      <c r="U13" s="606">
        <f t="shared" si="0"/>
        <v>74</v>
      </c>
      <c r="V13" s="606">
        <f t="shared" si="0"/>
        <v>341</v>
      </c>
      <c r="W13" s="606">
        <f t="shared" si="0"/>
        <v>48</v>
      </c>
      <c r="X13" s="606">
        <f t="shared" si="0"/>
        <v>65</v>
      </c>
      <c r="Y13" s="606">
        <f t="shared" si="0"/>
        <v>8</v>
      </c>
      <c r="Z13" s="606">
        <f t="shared" si="0"/>
        <v>26</v>
      </c>
      <c r="AA13" s="606">
        <f t="shared" si="0"/>
        <v>18</v>
      </c>
    </row>
    <row r="14" spans="1:27" s="527" customFormat="1" ht="18" customHeight="1">
      <c r="A14" s="604" t="s">
        <v>856</v>
      </c>
      <c r="B14" s="605" t="s">
        <v>794</v>
      </c>
      <c r="C14" s="1110">
        <f t="shared" ref="C14:C49" si="1">+G14+N14+T14</f>
        <v>3249</v>
      </c>
      <c r="D14" s="1111"/>
      <c r="E14" s="1110">
        <f t="shared" ref="E14:E49" si="2">+I14+O14+U14</f>
        <v>1523</v>
      </c>
      <c r="F14" s="1111"/>
      <c r="G14" s="1110">
        <f>+G15+G16+G17+G18+G19</f>
        <v>308</v>
      </c>
      <c r="H14" s="1111"/>
      <c r="I14" s="606">
        <f t="shared" ref="I14:AA14" si="3">+I15+I16+I17+I18+I19</f>
        <v>125</v>
      </c>
      <c r="J14" s="606">
        <f t="shared" si="3"/>
        <v>175</v>
      </c>
      <c r="K14" s="606">
        <f t="shared" si="3"/>
        <v>68</v>
      </c>
      <c r="L14" s="606">
        <f t="shared" si="3"/>
        <v>133</v>
      </c>
      <c r="M14" s="606">
        <f t="shared" si="3"/>
        <v>57</v>
      </c>
      <c r="N14" s="606">
        <f t="shared" si="3"/>
        <v>2897</v>
      </c>
      <c r="O14" s="606">
        <f t="shared" si="3"/>
        <v>1381</v>
      </c>
      <c r="P14" s="606">
        <f t="shared" si="3"/>
        <v>1791</v>
      </c>
      <c r="Q14" s="606">
        <f t="shared" si="3"/>
        <v>1006</v>
      </c>
      <c r="R14" s="606">
        <f t="shared" si="3"/>
        <v>1106</v>
      </c>
      <c r="S14" s="606">
        <f t="shared" si="3"/>
        <v>375</v>
      </c>
      <c r="T14" s="606">
        <f t="shared" si="3"/>
        <v>44</v>
      </c>
      <c r="U14" s="606">
        <f t="shared" si="3"/>
        <v>17</v>
      </c>
      <c r="V14" s="606">
        <f t="shared" si="3"/>
        <v>36</v>
      </c>
      <c r="W14" s="606">
        <f t="shared" si="3"/>
        <v>17</v>
      </c>
      <c r="X14" s="606">
        <f t="shared" si="3"/>
        <v>8</v>
      </c>
      <c r="Y14" s="606">
        <f t="shared" si="3"/>
        <v>0</v>
      </c>
      <c r="Z14" s="606">
        <f t="shared" si="3"/>
        <v>0</v>
      </c>
      <c r="AA14" s="606">
        <f t="shared" si="3"/>
        <v>0</v>
      </c>
    </row>
    <row r="15" spans="1:27" s="527" customFormat="1" ht="18" customHeight="1">
      <c r="A15" s="453" t="s">
        <v>857</v>
      </c>
      <c r="B15" s="605" t="s">
        <v>795</v>
      </c>
      <c r="C15" s="1110">
        <f t="shared" si="1"/>
        <v>635</v>
      </c>
      <c r="D15" s="1111"/>
      <c r="E15" s="1110">
        <f t="shared" si="2"/>
        <v>290</v>
      </c>
      <c r="F15" s="1111"/>
      <c r="G15" s="1112">
        <f>+J15+L15</f>
        <v>36</v>
      </c>
      <c r="H15" s="1113"/>
      <c r="I15" s="607">
        <f>+K15+M15</f>
        <v>16</v>
      </c>
      <c r="J15" s="608">
        <f>+'[6]TURIIN MSUT-18'!J19+'[6]TURIIN BUS MSUT-25'!J19+'[6]TURIIN KOLLEGE-20'!J19+'[6]TURIIN BUS KOLLEGE-8'!J19+'[6]TURIIN IH SUR-5'!J19</f>
        <v>11</v>
      </c>
      <c r="K15" s="608">
        <f>+'[6]TURIIN MSUT-18'!K19+'[6]TURIIN BUS MSUT-25'!K19+'[6]TURIIN KOLLEGE-20'!K19+'[6]TURIIN BUS KOLLEGE-8'!K19+'[6]TURIIN IH SUR-5'!K19</f>
        <v>3</v>
      </c>
      <c r="L15" s="608">
        <f>+'[6]TURIIN MSUT-18'!L19+'[6]TURIIN BUS MSUT-25'!L19+'[6]TURIIN KOLLEGE-20'!L19+'[6]TURIIN BUS KOLLEGE-8'!L19+'[6]TURIIN IH SUR-5'!L19</f>
        <v>25</v>
      </c>
      <c r="M15" s="608">
        <f>+'[6]TURIIN MSUT-18'!M19+'[6]TURIIN BUS MSUT-25'!M19+'[6]TURIIN KOLLEGE-20'!M19+'[6]TURIIN BUS KOLLEGE-8'!M19+'[6]TURIIN IH SUR-5'!M19</f>
        <v>13</v>
      </c>
      <c r="N15" s="606">
        <f t="shared" ref="N15:O19" si="4">+P15+R15</f>
        <v>592</v>
      </c>
      <c r="O15" s="606">
        <f t="shared" si="4"/>
        <v>274</v>
      </c>
      <c r="P15" s="608">
        <f>+'[6]TURIIN MSUT-18'!P19+'[6]TURIIN BUS MSUT-25'!P19+'[6]TURIIN KOLLEGE-20'!P19+'[6]TURIIN BUS KOLLEGE-8'!P19+'[6]TURIIN IH SUR-5'!P19</f>
        <v>372</v>
      </c>
      <c r="Q15" s="608">
        <f>+'[6]TURIIN MSUT-18'!Q19+'[6]TURIIN BUS MSUT-25'!Q19+'[6]TURIIN KOLLEGE-20'!Q19+'[6]TURIIN BUS KOLLEGE-8'!Q19+'[6]TURIIN IH SUR-5'!Q19</f>
        <v>211</v>
      </c>
      <c r="R15" s="608">
        <f>+'[6]TURIIN MSUT-18'!R19+'[6]TURIIN BUS MSUT-25'!R19+'[6]TURIIN KOLLEGE-20'!R19+'[6]TURIIN BUS KOLLEGE-8'!R19+'[6]TURIIN IH SUR-5'!R19</f>
        <v>220</v>
      </c>
      <c r="S15" s="608">
        <f>+'[6]TURIIN MSUT-18'!S19+'[6]TURIIN BUS MSUT-25'!S19+'[6]TURIIN KOLLEGE-20'!S19+'[6]TURIIN BUS KOLLEGE-8'!S19+'[6]TURIIN IH SUR-5'!S19</f>
        <v>63</v>
      </c>
      <c r="T15" s="606">
        <f t="shared" ref="T15:U19" si="5">+V15+X15+Z15</f>
        <v>7</v>
      </c>
      <c r="U15" s="606">
        <f t="shared" si="5"/>
        <v>0</v>
      </c>
      <c r="V15" s="608">
        <f>+'[6]TURIIN MSUT-18'!V19+'[6]TURIIN BUS MSUT-25'!V19+'[6]TURIIN KOLLEGE-20'!V19+'[6]TURIIN BUS KOLLEGE-8'!V19+'[6]TURIIN IH SUR-5'!V19</f>
        <v>0</v>
      </c>
      <c r="W15" s="608">
        <f>+'[6]TURIIN MSUT-18'!W19+'[6]TURIIN BUS MSUT-25'!W19+'[6]TURIIN KOLLEGE-20'!W19+'[6]TURIIN BUS KOLLEGE-8'!W19+'[6]TURIIN IH SUR-5'!W19</f>
        <v>0</v>
      </c>
      <c r="X15" s="608">
        <f>+'[6]TURIIN MSUT-18'!X19+'[6]TURIIN BUS MSUT-25'!X19+'[6]TURIIN KOLLEGE-20'!X19+'[6]TURIIN BUS KOLLEGE-8'!X19+'[6]TURIIN IH SUR-5'!X19</f>
        <v>7</v>
      </c>
      <c r="Y15" s="608">
        <f>+'[6]TURIIN MSUT-18'!Y19+'[6]TURIIN BUS MSUT-25'!Y19+'[6]TURIIN KOLLEGE-20'!Y19+'[6]TURIIN BUS KOLLEGE-8'!Y19+'[6]TURIIN IH SUR-5'!Y19</f>
        <v>0</v>
      </c>
      <c r="Z15" s="608">
        <f>+'[6]TURIIN MSUT-18'!Z19+'[6]TURIIN BUS MSUT-25'!Z19+'[6]TURIIN KOLLEGE-20'!Z19+'[6]TURIIN BUS KOLLEGE-8'!Z19+'[6]TURIIN IH SUR-5'!Z19</f>
        <v>0</v>
      </c>
      <c r="AA15" s="608">
        <f>+'[6]TURIIN MSUT-18'!AA19+'[6]TURIIN BUS MSUT-25'!AA19+'[6]TURIIN KOLLEGE-20'!AA19+'[6]TURIIN BUS KOLLEGE-8'!AA19+'[6]TURIIN IH SUR-5'!AA19</f>
        <v>0</v>
      </c>
    </row>
    <row r="16" spans="1:27" s="527" customFormat="1" ht="18" customHeight="1">
      <c r="A16" s="453" t="s">
        <v>858</v>
      </c>
      <c r="B16" s="605" t="s">
        <v>796</v>
      </c>
      <c r="C16" s="1110">
        <f t="shared" si="1"/>
        <v>416</v>
      </c>
      <c r="D16" s="1111"/>
      <c r="E16" s="1110">
        <f t="shared" si="2"/>
        <v>204</v>
      </c>
      <c r="F16" s="1111"/>
      <c r="G16" s="1112">
        <f>+J16+L16</f>
        <v>21</v>
      </c>
      <c r="H16" s="1113"/>
      <c r="I16" s="607">
        <f>+K16+M16</f>
        <v>7</v>
      </c>
      <c r="J16" s="608">
        <f>+'[6]TURIIN MSUT-18'!J20+'[6]TURIIN BUS MSUT-25'!J20+'[6]TURIIN KOLLEGE-20'!J20+'[6]TURIIN BUS KOLLEGE-8'!J20+'[6]TURIIN IH SUR-5'!J20</f>
        <v>11</v>
      </c>
      <c r="K16" s="608">
        <f>+'[6]TURIIN MSUT-18'!K20+'[6]TURIIN BUS MSUT-25'!K20+'[6]TURIIN KOLLEGE-20'!K20+'[6]TURIIN BUS KOLLEGE-8'!K20+'[6]TURIIN IH SUR-5'!K20</f>
        <v>5</v>
      </c>
      <c r="L16" s="608">
        <f>+'[6]TURIIN MSUT-18'!L20+'[6]TURIIN BUS MSUT-25'!L20+'[6]TURIIN KOLLEGE-20'!L20+'[6]TURIIN BUS KOLLEGE-8'!L20+'[6]TURIIN IH SUR-5'!L20</f>
        <v>10</v>
      </c>
      <c r="M16" s="608">
        <f>+'[6]TURIIN MSUT-18'!M20+'[6]TURIIN BUS MSUT-25'!M20+'[6]TURIIN KOLLEGE-20'!M20+'[6]TURIIN BUS KOLLEGE-8'!M20+'[6]TURIIN IH SUR-5'!M20</f>
        <v>2</v>
      </c>
      <c r="N16" s="606">
        <f t="shared" si="4"/>
        <v>394</v>
      </c>
      <c r="O16" s="606">
        <f t="shared" si="4"/>
        <v>197</v>
      </c>
      <c r="P16" s="608">
        <f>+'[6]TURIIN MSUT-18'!P20+'[6]TURIIN BUS MSUT-25'!P20+'[6]TURIIN KOLLEGE-20'!P20+'[6]TURIIN BUS KOLLEGE-8'!P20+'[6]TURIIN IH SUR-5'!P20</f>
        <v>220</v>
      </c>
      <c r="Q16" s="608">
        <f>+'[6]TURIIN MSUT-18'!Q20+'[6]TURIIN BUS MSUT-25'!Q20+'[6]TURIIN KOLLEGE-20'!Q20+'[6]TURIIN BUS KOLLEGE-8'!Q20+'[6]TURIIN IH SUR-5'!Q20</f>
        <v>133</v>
      </c>
      <c r="R16" s="608">
        <f>+'[6]TURIIN MSUT-18'!R20+'[6]TURIIN BUS MSUT-25'!R20+'[6]TURIIN KOLLEGE-20'!R20+'[6]TURIIN BUS KOLLEGE-8'!R20+'[6]TURIIN IH SUR-5'!R20</f>
        <v>174</v>
      </c>
      <c r="S16" s="608">
        <f>+'[6]TURIIN MSUT-18'!S20+'[6]TURIIN BUS MSUT-25'!S20+'[6]TURIIN KOLLEGE-20'!S20+'[6]TURIIN BUS KOLLEGE-8'!S20+'[6]TURIIN IH SUR-5'!S20</f>
        <v>64</v>
      </c>
      <c r="T16" s="606">
        <f t="shared" si="5"/>
        <v>1</v>
      </c>
      <c r="U16" s="606">
        <f t="shared" si="5"/>
        <v>0</v>
      </c>
      <c r="V16" s="608">
        <f>+'[6]TURIIN MSUT-18'!V20+'[6]TURIIN BUS MSUT-25'!V20+'[6]TURIIN KOLLEGE-20'!V20+'[6]TURIIN BUS KOLLEGE-8'!V20+'[6]TURIIN IH SUR-5'!V20</f>
        <v>1</v>
      </c>
      <c r="W16" s="608">
        <f>+'[6]TURIIN MSUT-18'!W20+'[6]TURIIN BUS MSUT-25'!W20+'[6]TURIIN KOLLEGE-20'!W20+'[6]TURIIN BUS KOLLEGE-8'!W20+'[6]TURIIN IH SUR-5'!W20</f>
        <v>0</v>
      </c>
      <c r="X16" s="608">
        <f>+'[6]TURIIN MSUT-18'!X20+'[6]TURIIN BUS MSUT-25'!X20+'[6]TURIIN KOLLEGE-20'!X20+'[6]TURIIN BUS KOLLEGE-8'!X20+'[6]TURIIN IH SUR-5'!X20</f>
        <v>0</v>
      </c>
      <c r="Y16" s="608">
        <f>+'[6]TURIIN MSUT-18'!Y20+'[6]TURIIN BUS MSUT-25'!Y20+'[6]TURIIN KOLLEGE-20'!Y20+'[6]TURIIN BUS KOLLEGE-8'!Y20+'[6]TURIIN IH SUR-5'!Y20</f>
        <v>0</v>
      </c>
      <c r="Z16" s="608">
        <f>+'[6]TURIIN MSUT-18'!Z20+'[6]TURIIN BUS MSUT-25'!Z20+'[6]TURIIN KOLLEGE-20'!Z20+'[6]TURIIN BUS KOLLEGE-8'!Z20+'[6]TURIIN IH SUR-5'!Z20</f>
        <v>0</v>
      </c>
      <c r="AA16" s="608">
        <f>+'[6]TURIIN MSUT-18'!AA20+'[6]TURIIN BUS MSUT-25'!AA20+'[6]TURIIN KOLLEGE-20'!AA20+'[6]TURIIN BUS KOLLEGE-8'!AA20+'[6]TURIIN IH SUR-5'!AA20</f>
        <v>0</v>
      </c>
    </row>
    <row r="17" spans="1:29" s="527" customFormat="1" ht="18" customHeight="1">
      <c r="A17" s="453" t="s">
        <v>859</v>
      </c>
      <c r="B17" s="605" t="s">
        <v>797</v>
      </c>
      <c r="C17" s="1110">
        <f t="shared" si="1"/>
        <v>684</v>
      </c>
      <c r="D17" s="1111"/>
      <c r="E17" s="1110">
        <f t="shared" si="2"/>
        <v>328</v>
      </c>
      <c r="F17" s="1111"/>
      <c r="G17" s="1112">
        <f>+J17+L17</f>
        <v>38</v>
      </c>
      <c r="H17" s="1113"/>
      <c r="I17" s="607">
        <f>+K17+M17</f>
        <v>14</v>
      </c>
      <c r="J17" s="608">
        <f>+'[6]TURIIN MSUT-18'!J21+'[6]TURIIN BUS MSUT-25'!J21+'[6]TURIIN KOLLEGE-20'!J21+'[6]TURIIN BUS KOLLEGE-8'!J21+'[6]TURIIN IH SUR-5'!J21</f>
        <v>27</v>
      </c>
      <c r="K17" s="608">
        <f>+'[6]TURIIN MSUT-18'!K21+'[6]TURIIN BUS MSUT-25'!K21+'[6]TURIIN KOLLEGE-20'!K21+'[6]TURIIN BUS KOLLEGE-8'!K21+'[6]TURIIN IH SUR-5'!K21</f>
        <v>12</v>
      </c>
      <c r="L17" s="608">
        <f>+'[6]TURIIN MSUT-18'!L21+'[6]TURIIN BUS MSUT-25'!L21+'[6]TURIIN KOLLEGE-20'!L21+'[6]TURIIN BUS KOLLEGE-8'!L21+'[6]TURIIN IH SUR-5'!L21</f>
        <v>11</v>
      </c>
      <c r="M17" s="608">
        <f>+'[6]TURIIN MSUT-18'!M21+'[6]TURIIN BUS MSUT-25'!M21+'[6]TURIIN KOLLEGE-20'!M21+'[6]TURIIN BUS KOLLEGE-8'!M21+'[6]TURIIN IH SUR-5'!M21</f>
        <v>2</v>
      </c>
      <c r="N17" s="606">
        <f t="shared" si="4"/>
        <v>619</v>
      </c>
      <c r="O17" s="606">
        <f t="shared" si="4"/>
        <v>298</v>
      </c>
      <c r="P17" s="608">
        <f>+'[6]TURIIN MSUT-18'!P21+'[6]TURIIN BUS MSUT-25'!P21+'[6]TURIIN KOLLEGE-20'!P21+'[6]TURIIN BUS KOLLEGE-8'!P21+'[6]TURIIN IH SUR-5'!P21</f>
        <v>430</v>
      </c>
      <c r="Q17" s="608">
        <f>+'[6]TURIIN MSUT-18'!Q21+'[6]TURIIN BUS MSUT-25'!Q21+'[6]TURIIN KOLLEGE-20'!Q21+'[6]TURIIN BUS KOLLEGE-8'!Q21+'[6]TURIIN IH SUR-5'!Q21</f>
        <v>242</v>
      </c>
      <c r="R17" s="608">
        <f>+'[6]TURIIN MSUT-18'!R21+'[6]TURIIN BUS MSUT-25'!R21+'[6]TURIIN KOLLEGE-20'!R21+'[6]TURIIN BUS KOLLEGE-8'!R21+'[6]TURIIN IH SUR-5'!R21</f>
        <v>189</v>
      </c>
      <c r="S17" s="608">
        <f>+'[6]TURIIN MSUT-18'!S21+'[6]TURIIN BUS MSUT-25'!S21+'[6]TURIIN KOLLEGE-20'!S21+'[6]TURIIN BUS KOLLEGE-8'!S21+'[6]TURIIN IH SUR-5'!S21</f>
        <v>56</v>
      </c>
      <c r="T17" s="606">
        <f t="shared" si="5"/>
        <v>27</v>
      </c>
      <c r="U17" s="606">
        <f t="shared" si="5"/>
        <v>16</v>
      </c>
      <c r="V17" s="608">
        <f>+'[6]TURIIN MSUT-18'!V21+'[6]TURIIN BUS MSUT-25'!V21+'[6]TURIIN KOLLEGE-20'!V21+'[6]TURIIN BUS KOLLEGE-8'!V21+'[6]TURIIN IH SUR-5'!V21</f>
        <v>27</v>
      </c>
      <c r="W17" s="608">
        <f>+'[6]TURIIN MSUT-18'!W21+'[6]TURIIN BUS MSUT-25'!W21+'[6]TURIIN KOLLEGE-20'!W21+'[6]TURIIN BUS KOLLEGE-8'!W21+'[6]TURIIN IH SUR-5'!W21</f>
        <v>16</v>
      </c>
      <c r="X17" s="608">
        <f>+'[6]TURIIN MSUT-18'!X21+'[6]TURIIN BUS MSUT-25'!X21+'[6]TURIIN KOLLEGE-20'!X21+'[6]TURIIN BUS KOLLEGE-8'!X21+'[6]TURIIN IH SUR-5'!X21</f>
        <v>0</v>
      </c>
      <c r="Y17" s="608">
        <f>+'[6]TURIIN MSUT-18'!Y21+'[6]TURIIN BUS MSUT-25'!Y21+'[6]TURIIN KOLLEGE-20'!Y21+'[6]TURIIN BUS KOLLEGE-8'!Y21+'[6]TURIIN IH SUR-5'!Y21</f>
        <v>0</v>
      </c>
      <c r="Z17" s="608">
        <f>+'[6]TURIIN MSUT-18'!Z21+'[6]TURIIN BUS MSUT-25'!Z21+'[6]TURIIN KOLLEGE-20'!Z21+'[6]TURIIN BUS KOLLEGE-8'!Z21+'[6]TURIIN IH SUR-5'!Z21</f>
        <v>0</v>
      </c>
      <c r="AA17" s="608">
        <f>+'[6]TURIIN MSUT-18'!AA21+'[6]TURIIN BUS MSUT-25'!AA21+'[6]TURIIN KOLLEGE-20'!AA21+'[6]TURIIN BUS KOLLEGE-8'!AA21+'[6]TURIIN IH SUR-5'!AA21</f>
        <v>0</v>
      </c>
    </row>
    <row r="18" spans="1:29" s="527" customFormat="1" ht="18" customHeight="1">
      <c r="A18" s="453" t="s">
        <v>860</v>
      </c>
      <c r="B18" s="605" t="s">
        <v>798</v>
      </c>
      <c r="C18" s="1110">
        <f t="shared" si="1"/>
        <v>633</v>
      </c>
      <c r="D18" s="1111"/>
      <c r="E18" s="1110">
        <f t="shared" si="2"/>
        <v>280</v>
      </c>
      <c r="F18" s="1111"/>
      <c r="G18" s="1112">
        <f>+J18+L18</f>
        <v>84</v>
      </c>
      <c r="H18" s="1113"/>
      <c r="I18" s="607">
        <f>+K18+M18</f>
        <v>33</v>
      </c>
      <c r="J18" s="608">
        <f>+'[6]TURIIN MSUT-18'!J22+'[6]TURIIN BUS MSUT-25'!J22+'[6]TURIIN KOLLEGE-20'!J22+'[6]TURIIN BUS KOLLEGE-8'!J22+'[6]TURIIN IH SUR-5'!J22</f>
        <v>69</v>
      </c>
      <c r="K18" s="608">
        <f>+'[6]TURIIN MSUT-18'!K22+'[6]TURIIN BUS MSUT-25'!K22+'[6]TURIIN KOLLEGE-20'!K22+'[6]TURIIN BUS KOLLEGE-8'!K22+'[6]TURIIN IH SUR-5'!K22</f>
        <v>28</v>
      </c>
      <c r="L18" s="608">
        <f>+'[6]TURIIN MSUT-18'!L22+'[6]TURIIN BUS MSUT-25'!L22+'[6]TURIIN KOLLEGE-20'!L22+'[6]TURIIN BUS KOLLEGE-8'!L22+'[6]TURIIN IH SUR-5'!L22</f>
        <v>15</v>
      </c>
      <c r="M18" s="608">
        <f>+'[6]TURIIN MSUT-18'!M22+'[6]TURIIN BUS MSUT-25'!M22+'[6]TURIIN KOLLEGE-20'!M22+'[6]TURIIN BUS KOLLEGE-8'!M22+'[6]TURIIN IH SUR-5'!M22</f>
        <v>5</v>
      </c>
      <c r="N18" s="606">
        <f t="shared" si="4"/>
        <v>542</v>
      </c>
      <c r="O18" s="606">
        <f t="shared" si="4"/>
        <v>246</v>
      </c>
      <c r="P18" s="608">
        <f>+'[6]TURIIN MSUT-18'!P22+'[6]TURIIN BUS MSUT-25'!P22+'[6]TURIIN KOLLEGE-20'!P22+'[6]TURIIN BUS KOLLEGE-8'!P22+'[6]TURIIN IH SUR-5'!P22</f>
        <v>247</v>
      </c>
      <c r="Q18" s="608">
        <f>+'[6]TURIIN MSUT-18'!Q22+'[6]TURIIN BUS MSUT-25'!Q22+'[6]TURIIN KOLLEGE-20'!Q22+'[6]TURIIN BUS KOLLEGE-8'!Q22+'[6]TURIIN IH SUR-5'!Q22</f>
        <v>133</v>
      </c>
      <c r="R18" s="608">
        <f>+'[6]TURIIN MSUT-18'!R22+'[6]TURIIN BUS MSUT-25'!R22+'[6]TURIIN KOLLEGE-20'!R22+'[6]TURIIN BUS KOLLEGE-8'!R22+'[6]TURIIN IH SUR-5'!R22</f>
        <v>295</v>
      </c>
      <c r="S18" s="608">
        <f>+'[6]TURIIN MSUT-18'!S22+'[6]TURIIN BUS MSUT-25'!S22+'[6]TURIIN KOLLEGE-20'!S22+'[6]TURIIN BUS KOLLEGE-8'!S22+'[6]TURIIN IH SUR-5'!S22</f>
        <v>113</v>
      </c>
      <c r="T18" s="606">
        <f t="shared" si="5"/>
        <v>7</v>
      </c>
      <c r="U18" s="606">
        <f t="shared" si="5"/>
        <v>1</v>
      </c>
      <c r="V18" s="608">
        <f>+'[6]TURIIN MSUT-18'!V22+'[6]TURIIN BUS MSUT-25'!V22+'[6]TURIIN KOLLEGE-20'!V22+'[6]TURIIN BUS KOLLEGE-8'!V22+'[6]TURIIN IH SUR-5'!V22</f>
        <v>6</v>
      </c>
      <c r="W18" s="608">
        <f>+'[6]TURIIN MSUT-18'!W22+'[6]TURIIN BUS MSUT-25'!W22+'[6]TURIIN KOLLEGE-20'!W22+'[6]TURIIN BUS KOLLEGE-8'!W22+'[6]TURIIN IH SUR-5'!W22</f>
        <v>1</v>
      </c>
      <c r="X18" s="608">
        <f>+'[6]TURIIN MSUT-18'!X22+'[6]TURIIN BUS MSUT-25'!X22+'[6]TURIIN KOLLEGE-20'!X22+'[6]TURIIN BUS KOLLEGE-8'!X22+'[6]TURIIN IH SUR-5'!X22</f>
        <v>1</v>
      </c>
      <c r="Y18" s="608">
        <f>+'[6]TURIIN MSUT-18'!Y22+'[6]TURIIN BUS MSUT-25'!Y22+'[6]TURIIN KOLLEGE-20'!Y22+'[6]TURIIN BUS KOLLEGE-8'!Y22+'[6]TURIIN IH SUR-5'!Y22</f>
        <v>0</v>
      </c>
      <c r="Z18" s="608">
        <f>+'[6]TURIIN MSUT-18'!Z22+'[6]TURIIN BUS MSUT-25'!Z22+'[6]TURIIN KOLLEGE-20'!Z22+'[6]TURIIN BUS KOLLEGE-8'!Z22+'[6]TURIIN IH SUR-5'!Z22</f>
        <v>0</v>
      </c>
      <c r="AA18" s="608">
        <f>+'[6]TURIIN MSUT-18'!AA22+'[6]TURIIN BUS MSUT-25'!AA22+'[6]TURIIN KOLLEGE-20'!AA22+'[6]TURIIN BUS KOLLEGE-8'!AA22+'[6]TURIIN IH SUR-5'!AA22</f>
        <v>0</v>
      </c>
    </row>
    <row r="19" spans="1:29" s="527" customFormat="1" ht="18" customHeight="1">
      <c r="A19" s="453" t="s">
        <v>861</v>
      </c>
      <c r="B19" s="605" t="s">
        <v>799</v>
      </c>
      <c r="C19" s="1110">
        <f t="shared" si="1"/>
        <v>881</v>
      </c>
      <c r="D19" s="1111"/>
      <c r="E19" s="1110">
        <f t="shared" si="2"/>
        <v>421</v>
      </c>
      <c r="F19" s="1111"/>
      <c r="G19" s="1112">
        <f>+J19+L19</f>
        <v>129</v>
      </c>
      <c r="H19" s="1113"/>
      <c r="I19" s="607">
        <f>+K19+M19</f>
        <v>55</v>
      </c>
      <c r="J19" s="608">
        <f>+'[6]TURIIN MSUT-18'!J23+'[6]TURIIN BUS MSUT-25'!J23+'[6]TURIIN KOLLEGE-20'!J23+'[6]TURIIN BUS KOLLEGE-8'!J23+'[6]TURIIN IH SUR-5'!J23</f>
        <v>57</v>
      </c>
      <c r="K19" s="608">
        <f>+'[6]TURIIN MSUT-18'!K23+'[6]TURIIN BUS MSUT-25'!K23+'[6]TURIIN KOLLEGE-20'!K23+'[6]TURIIN BUS KOLLEGE-8'!K23+'[6]TURIIN IH SUR-5'!K23</f>
        <v>20</v>
      </c>
      <c r="L19" s="608">
        <f>+'[6]TURIIN MSUT-18'!L23+'[6]TURIIN BUS MSUT-25'!L23+'[6]TURIIN KOLLEGE-20'!L23+'[6]TURIIN BUS KOLLEGE-8'!L23+'[6]TURIIN IH SUR-5'!L23</f>
        <v>72</v>
      </c>
      <c r="M19" s="608">
        <f>+'[6]TURIIN MSUT-18'!M23+'[6]TURIIN BUS MSUT-25'!M23+'[6]TURIIN KOLLEGE-20'!M23+'[6]TURIIN BUS KOLLEGE-8'!M23+'[6]TURIIN IH SUR-5'!M23</f>
        <v>35</v>
      </c>
      <c r="N19" s="606">
        <f t="shared" si="4"/>
        <v>750</v>
      </c>
      <c r="O19" s="606">
        <f t="shared" si="4"/>
        <v>366</v>
      </c>
      <c r="P19" s="608">
        <f>+'[6]TURIIN MSUT-18'!P23+'[6]TURIIN BUS MSUT-25'!P23+'[6]TURIIN KOLLEGE-20'!P23+'[6]TURIIN BUS KOLLEGE-8'!P23+'[6]TURIIN IH SUR-5'!P23</f>
        <v>522</v>
      </c>
      <c r="Q19" s="608">
        <f>+'[6]TURIIN MSUT-18'!Q23+'[6]TURIIN BUS MSUT-25'!Q23+'[6]TURIIN KOLLEGE-20'!Q23+'[6]TURIIN BUS KOLLEGE-8'!Q23+'[6]TURIIN IH SUR-5'!Q23</f>
        <v>287</v>
      </c>
      <c r="R19" s="608">
        <f>+'[6]TURIIN MSUT-18'!R23+'[6]TURIIN BUS MSUT-25'!R23+'[6]TURIIN KOLLEGE-20'!R23+'[6]TURIIN BUS KOLLEGE-8'!R23+'[6]TURIIN IH SUR-5'!R23</f>
        <v>228</v>
      </c>
      <c r="S19" s="608">
        <f>+'[6]TURIIN MSUT-18'!S23+'[6]TURIIN BUS MSUT-25'!S23+'[6]TURIIN KOLLEGE-20'!S23+'[6]TURIIN BUS KOLLEGE-8'!S23+'[6]TURIIN IH SUR-5'!S23</f>
        <v>79</v>
      </c>
      <c r="T19" s="606">
        <f t="shared" si="5"/>
        <v>2</v>
      </c>
      <c r="U19" s="606">
        <f t="shared" si="5"/>
        <v>0</v>
      </c>
      <c r="V19" s="608">
        <f>+'[6]TURIIN MSUT-18'!V23+'[6]TURIIN BUS MSUT-25'!V23+'[6]TURIIN KOLLEGE-20'!V23+'[6]TURIIN BUS KOLLEGE-8'!V23+'[6]TURIIN IH SUR-5'!V23</f>
        <v>2</v>
      </c>
      <c r="W19" s="608">
        <f>+'[6]TURIIN MSUT-18'!W23+'[6]TURIIN BUS MSUT-25'!W23+'[6]TURIIN KOLLEGE-20'!W23+'[6]TURIIN BUS KOLLEGE-8'!W23+'[6]TURIIN IH SUR-5'!W23</f>
        <v>0</v>
      </c>
      <c r="X19" s="608">
        <f>+'[6]TURIIN MSUT-18'!X23+'[6]TURIIN BUS MSUT-25'!X23+'[6]TURIIN KOLLEGE-20'!X23+'[6]TURIIN BUS KOLLEGE-8'!X23+'[6]TURIIN IH SUR-5'!X23</f>
        <v>0</v>
      </c>
      <c r="Y19" s="608">
        <f>+'[6]TURIIN MSUT-18'!Y23+'[6]TURIIN BUS MSUT-25'!Y23+'[6]TURIIN KOLLEGE-20'!Y23+'[6]TURIIN BUS KOLLEGE-8'!Y23+'[6]TURIIN IH SUR-5'!Y23</f>
        <v>0</v>
      </c>
      <c r="Z19" s="608">
        <f>+'[6]TURIIN MSUT-18'!Z23+'[6]TURIIN BUS MSUT-25'!Z23+'[6]TURIIN KOLLEGE-20'!Z23+'[6]TURIIN BUS KOLLEGE-8'!Z23+'[6]TURIIN IH SUR-5'!Z23</f>
        <v>0</v>
      </c>
      <c r="AA19" s="608">
        <f>+'[6]TURIIN MSUT-18'!AA23+'[6]TURIIN BUS MSUT-25'!AA23+'[6]TURIIN KOLLEGE-20'!AA23+'[6]TURIIN BUS KOLLEGE-8'!AA23+'[6]TURIIN IH SUR-5'!AA23</f>
        <v>0</v>
      </c>
    </row>
    <row r="20" spans="1:29" s="527" customFormat="1" ht="18" customHeight="1">
      <c r="A20" s="604" t="s">
        <v>862</v>
      </c>
      <c r="B20" s="605" t="s">
        <v>800</v>
      </c>
      <c r="C20" s="1110">
        <f t="shared" si="1"/>
        <v>5495</v>
      </c>
      <c r="D20" s="1111"/>
      <c r="E20" s="1110">
        <f t="shared" si="2"/>
        <v>2652</v>
      </c>
      <c r="F20" s="1111"/>
      <c r="G20" s="1110">
        <f>+G21+G22+G23+G24+G25+G26</f>
        <v>230</v>
      </c>
      <c r="H20" s="1111"/>
      <c r="I20" s="606">
        <f t="shared" ref="I20:AA20" si="6">+I21+I22+I23+I24+I25+I26</f>
        <v>68</v>
      </c>
      <c r="J20" s="606">
        <f t="shared" si="6"/>
        <v>101</v>
      </c>
      <c r="K20" s="606">
        <f t="shared" si="6"/>
        <v>36</v>
      </c>
      <c r="L20" s="606">
        <f t="shared" si="6"/>
        <v>129</v>
      </c>
      <c r="M20" s="606">
        <f t="shared" si="6"/>
        <v>32</v>
      </c>
      <c r="N20" s="606">
        <f t="shared" si="6"/>
        <v>5193</v>
      </c>
      <c r="O20" s="606">
        <f t="shared" si="6"/>
        <v>2563</v>
      </c>
      <c r="P20" s="606">
        <f t="shared" si="6"/>
        <v>3517</v>
      </c>
      <c r="Q20" s="606">
        <f t="shared" si="6"/>
        <v>2009</v>
      </c>
      <c r="R20" s="606">
        <f t="shared" si="6"/>
        <v>1676</v>
      </c>
      <c r="S20" s="606">
        <f t="shared" si="6"/>
        <v>554</v>
      </c>
      <c r="T20" s="606">
        <f t="shared" si="6"/>
        <v>72</v>
      </c>
      <c r="U20" s="606">
        <f t="shared" si="6"/>
        <v>21</v>
      </c>
      <c r="V20" s="606">
        <f t="shared" si="6"/>
        <v>31</v>
      </c>
      <c r="W20" s="606">
        <f t="shared" si="6"/>
        <v>3</v>
      </c>
      <c r="X20" s="606">
        <f t="shared" si="6"/>
        <v>15</v>
      </c>
      <c r="Y20" s="606">
        <f t="shared" si="6"/>
        <v>0</v>
      </c>
      <c r="Z20" s="606">
        <f t="shared" si="6"/>
        <v>26</v>
      </c>
      <c r="AA20" s="606">
        <f t="shared" si="6"/>
        <v>18</v>
      </c>
    </row>
    <row r="21" spans="1:29" s="527" customFormat="1" ht="18" customHeight="1">
      <c r="A21" s="453" t="s">
        <v>863</v>
      </c>
      <c r="B21" s="605" t="s">
        <v>801</v>
      </c>
      <c r="C21" s="1110">
        <f t="shared" si="1"/>
        <v>1301</v>
      </c>
      <c r="D21" s="1111"/>
      <c r="E21" s="1110">
        <f t="shared" si="2"/>
        <v>612</v>
      </c>
      <c r="F21" s="1111"/>
      <c r="G21" s="1112">
        <f t="shared" ref="G21:G26" si="7">+J21+L21</f>
        <v>38</v>
      </c>
      <c r="H21" s="1113"/>
      <c r="I21" s="607">
        <f t="shared" ref="I21:I26" si="8">+K21+M21</f>
        <v>13</v>
      </c>
      <c r="J21" s="608">
        <f>+'[6]TURIIN MSUT-18'!J25+'[6]TURIIN BUS MSUT-25'!J25+'[6]TURIIN KOLLEGE-20'!J25+'[6]TURIIN BUS KOLLEGE-8'!J25+'[6]TURIIN IH SUR-5'!J25</f>
        <v>17</v>
      </c>
      <c r="K21" s="608">
        <f>+'[6]TURIIN MSUT-18'!K25+'[6]TURIIN BUS MSUT-25'!K25+'[6]TURIIN KOLLEGE-20'!K25+'[6]TURIIN BUS KOLLEGE-8'!K25+'[6]TURIIN IH SUR-5'!K25</f>
        <v>5</v>
      </c>
      <c r="L21" s="608">
        <f>+'[6]TURIIN MSUT-18'!L25+'[6]TURIIN BUS MSUT-25'!L25+'[6]TURIIN KOLLEGE-20'!L25+'[6]TURIIN BUS KOLLEGE-8'!L25+'[6]TURIIN IH SUR-5'!L25</f>
        <v>21</v>
      </c>
      <c r="M21" s="608">
        <f>+'[6]TURIIN MSUT-18'!M25+'[6]TURIIN BUS MSUT-25'!M25+'[6]TURIIN KOLLEGE-20'!M25+'[6]TURIIN BUS KOLLEGE-8'!M25+'[6]TURIIN IH SUR-5'!M25</f>
        <v>8</v>
      </c>
      <c r="N21" s="606">
        <f t="shared" ref="N21:O26" si="9">+P21+R21</f>
        <v>1235</v>
      </c>
      <c r="O21" s="606">
        <f t="shared" si="9"/>
        <v>581</v>
      </c>
      <c r="P21" s="608">
        <f>+'[6]TURIIN MSUT-18'!P25+'[6]TURIIN BUS MSUT-25'!P25+'[6]TURIIN KOLLEGE-20'!P25+'[6]TURIIN BUS KOLLEGE-8'!P25+'[6]TURIIN IH SUR-5'!P25</f>
        <v>953</v>
      </c>
      <c r="Q21" s="608">
        <f>+'[6]TURIIN MSUT-18'!Q25+'[6]TURIIN BUS MSUT-25'!Q25+'[6]TURIIN KOLLEGE-20'!Q25+'[6]TURIIN BUS KOLLEGE-8'!Q25+'[6]TURIIN IH SUR-5'!Q25</f>
        <v>499</v>
      </c>
      <c r="R21" s="608">
        <f>+'[6]TURIIN MSUT-18'!R25+'[6]TURIIN BUS MSUT-25'!R25+'[6]TURIIN KOLLEGE-20'!R25+'[6]TURIIN BUS KOLLEGE-8'!R25+'[6]TURIIN IH SUR-5'!R25</f>
        <v>282</v>
      </c>
      <c r="S21" s="608">
        <f>+'[6]TURIIN MSUT-18'!S25+'[6]TURIIN BUS MSUT-25'!S25+'[6]TURIIN KOLLEGE-20'!S25+'[6]TURIIN BUS KOLLEGE-8'!S25+'[6]TURIIN IH SUR-5'!S25</f>
        <v>82</v>
      </c>
      <c r="T21" s="606">
        <f t="shared" ref="T21:U26" si="10">+V21+X21+Z21</f>
        <v>28</v>
      </c>
      <c r="U21" s="606">
        <f t="shared" si="10"/>
        <v>18</v>
      </c>
      <c r="V21" s="608">
        <f>+'[6]TURIIN MSUT-18'!V25+'[6]TURIIN BUS MSUT-25'!V25+'[6]TURIIN KOLLEGE-20'!V25+'[6]TURIIN BUS KOLLEGE-8'!V25+'[6]TURIIN IH SUR-5'!V25</f>
        <v>1</v>
      </c>
      <c r="W21" s="608">
        <f>+'[6]TURIIN MSUT-18'!W25+'[6]TURIIN BUS MSUT-25'!W25+'[6]TURIIN KOLLEGE-20'!W25+'[6]TURIIN BUS KOLLEGE-8'!W25+'[6]TURIIN IH SUR-5'!W25</f>
        <v>0</v>
      </c>
      <c r="X21" s="608">
        <f>+'[6]TURIIN MSUT-18'!X25+'[6]TURIIN BUS MSUT-25'!X25+'[6]TURIIN KOLLEGE-20'!X25+'[6]TURIIN BUS KOLLEGE-8'!X25+'[6]TURIIN IH SUR-5'!X25</f>
        <v>1</v>
      </c>
      <c r="Y21" s="608">
        <f>+'[6]TURIIN MSUT-18'!Y25+'[6]TURIIN BUS MSUT-25'!Y25+'[6]TURIIN KOLLEGE-20'!Y25+'[6]TURIIN BUS KOLLEGE-8'!Y25+'[6]TURIIN IH SUR-5'!Y25</f>
        <v>0</v>
      </c>
      <c r="Z21" s="608">
        <f>+'[6]TURIIN MSUT-18'!Z25+'[6]TURIIN BUS MSUT-25'!Z25+'[6]TURIIN KOLLEGE-20'!Z25+'[6]TURIIN BUS KOLLEGE-8'!Z25+'[6]TURIIN IH SUR-5'!Z25</f>
        <v>26</v>
      </c>
      <c r="AA21" s="608">
        <f>+'[6]TURIIN MSUT-18'!AA25+'[6]TURIIN BUS MSUT-25'!AA25+'[6]TURIIN KOLLEGE-20'!AA25+'[6]TURIIN BUS KOLLEGE-8'!AA25+'[6]TURIIN IH SUR-5'!AA25</f>
        <v>18</v>
      </c>
    </row>
    <row r="22" spans="1:29" s="609" customFormat="1" ht="18" customHeight="1">
      <c r="A22" s="453" t="s">
        <v>864</v>
      </c>
      <c r="B22" s="605" t="s">
        <v>802</v>
      </c>
      <c r="C22" s="1110">
        <f t="shared" si="1"/>
        <v>1110</v>
      </c>
      <c r="D22" s="1111"/>
      <c r="E22" s="1110">
        <f t="shared" si="2"/>
        <v>583</v>
      </c>
      <c r="F22" s="1111"/>
      <c r="G22" s="1112">
        <f t="shared" si="7"/>
        <v>21</v>
      </c>
      <c r="H22" s="1113"/>
      <c r="I22" s="607">
        <f t="shared" si="8"/>
        <v>12</v>
      </c>
      <c r="J22" s="608">
        <f>+'[6]TURIIN MSUT-18'!J26+'[6]TURIIN BUS MSUT-25'!J26+'[6]TURIIN KOLLEGE-20'!J26+'[6]TURIIN BUS KOLLEGE-8'!J26+'[6]TURIIN IH SUR-5'!J26</f>
        <v>15</v>
      </c>
      <c r="K22" s="608">
        <f>+'[6]TURIIN MSUT-18'!K26+'[6]TURIIN BUS MSUT-25'!K26+'[6]TURIIN KOLLEGE-20'!K26+'[6]TURIIN BUS KOLLEGE-8'!K26+'[6]TURIIN IH SUR-5'!K26</f>
        <v>8</v>
      </c>
      <c r="L22" s="608">
        <f>+'[6]TURIIN MSUT-18'!L26+'[6]TURIIN BUS MSUT-25'!L26+'[6]TURIIN KOLLEGE-20'!L26+'[6]TURIIN BUS KOLLEGE-8'!L26+'[6]TURIIN IH SUR-5'!L26</f>
        <v>6</v>
      </c>
      <c r="M22" s="608">
        <f>+'[6]TURIIN MSUT-18'!M26+'[6]TURIIN BUS MSUT-25'!M26+'[6]TURIIN KOLLEGE-20'!M26+'[6]TURIIN BUS KOLLEGE-8'!M26+'[6]TURIIN IH SUR-5'!M26</f>
        <v>4</v>
      </c>
      <c r="N22" s="606">
        <f t="shared" si="9"/>
        <v>1074</v>
      </c>
      <c r="O22" s="606">
        <f t="shared" si="9"/>
        <v>571</v>
      </c>
      <c r="P22" s="608">
        <f>+'[6]TURIIN MSUT-18'!P26+'[6]TURIIN BUS MSUT-25'!P26+'[6]TURIIN KOLLEGE-20'!P26+'[6]TURIIN BUS KOLLEGE-8'!P26+'[6]TURIIN IH SUR-5'!P26</f>
        <v>700</v>
      </c>
      <c r="Q22" s="608">
        <f>+'[6]TURIIN MSUT-18'!Q26+'[6]TURIIN BUS MSUT-25'!Q26+'[6]TURIIN KOLLEGE-20'!Q26+'[6]TURIIN BUS KOLLEGE-8'!Q26+'[6]TURIIN IH SUR-5'!Q26</f>
        <v>421</v>
      </c>
      <c r="R22" s="608">
        <f>+'[6]TURIIN MSUT-18'!R26+'[6]TURIIN BUS MSUT-25'!R26+'[6]TURIIN KOLLEGE-20'!R26+'[6]TURIIN BUS KOLLEGE-8'!R26+'[6]TURIIN IH SUR-5'!R26</f>
        <v>374</v>
      </c>
      <c r="S22" s="608">
        <f>+'[6]TURIIN MSUT-18'!S26+'[6]TURIIN BUS MSUT-25'!S26+'[6]TURIIN KOLLEGE-20'!S26+'[6]TURIIN BUS KOLLEGE-8'!S26+'[6]TURIIN IH SUR-5'!S26</f>
        <v>150</v>
      </c>
      <c r="T22" s="606">
        <f t="shared" si="10"/>
        <v>15</v>
      </c>
      <c r="U22" s="606">
        <f t="shared" si="10"/>
        <v>0</v>
      </c>
      <c r="V22" s="608">
        <f>+'[6]TURIIN MSUT-18'!V26+'[6]TURIIN BUS MSUT-25'!V26+'[6]TURIIN KOLLEGE-20'!V26+'[6]TURIIN BUS KOLLEGE-8'!V26+'[6]TURIIN IH SUR-5'!V26</f>
        <v>14</v>
      </c>
      <c r="W22" s="608">
        <f>+'[6]TURIIN MSUT-18'!W26+'[6]TURIIN BUS MSUT-25'!W26+'[6]TURIIN KOLLEGE-20'!W26+'[6]TURIIN BUS KOLLEGE-8'!W26+'[6]TURIIN IH SUR-5'!W26</f>
        <v>0</v>
      </c>
      <c r="X22" s="608">
        <f>+'[6]TURIIN MSUT-18'!X26+'[6]TURIIN BUS MSUT-25'!X26+'[6]TURIIN KOLLEGE-20'!X26+'[6]TURIIN BUS KOLLEGE-8'!X26+'[6]TURIIN IH SUR-5'!X26</f>
        <v>1</v>
      </c>
      <c r="Y22" s="608">
        <f>+'[6]TURIIN MSUT-18'!Y26+'[6]TURIIN BUS MSUT-25'!Y26+'[6]TURIIN KOLLEGE-20'!Y26+'[6]TURIIN BUS KOLLEGE-8'!Y26+'[6]TURIIN IH SUR-5'!Y26</f>
        <v>0</v>
      </c>
      <c r="Z22" s="608">
        <f>+'[6]TURIIN MSUT-18'!Z26+'[6]TURIIN BUS MSUT-25'!Z26+'[6]TURIIN KOLLEGE-20'!Z26+'[6]TURIIN BUS KOLLEGE-8'!Z26+'[6]TURIIN IH SUR-5'!Z26</f>
        <v>0</v>
      </c>
      <c r="AA22" s="608">
        <f>+'[6]TURIIN MSUT-18'!AA26+'[6]TURIIN BUS MSUT-25'!AA26+'[6]TURIIN KOLLEGE-20'!AA26+'[6]TURIIN BUS KOLLEGE-8'!AA26+'[6]TURIIN IH SUR-5'!AA26</f>
        <v>0</v>
      </c>
      <c r="AB22" s="510"/>
      <c r="AC22" s="510"/>
    </row>
    <row r="23" spans="1:29" s="609" customFormat="1" ht="18" customHeight="1">
      <c r="A23" s="453" t="s">
        <v>865</v>
      </c>
      <c r="B23" s="605" t="s">
        <v>803</v>
      </c>
      <c r="C23" s="1110">
        <f t="shared" si="1"/>
        <v>754</v>
      </c>
      <c r="D23" s="1111"/>
      <c r="E23" s="1110">
        <f t="shared" si="2"/>
        <v>369</v>
      </c>
      <c r="F23" s="1111"/>
      <c r="G23" s="1112">
        <f t="shared" si="7"/>
        <v>33</v>
      </c>
      <c r="H23" s="1113"/>
      <c r="I23" s="607">
        <f t="shared" si="8"/>
        <v>9</v>
      </c>
      <c r="J23" s="608">
        <f>+'[6]TURIIN MSUT-18'!J27+'[6]TURIIN BUS MSUT-25'!J27+'[6]TURIIN KOLLEGE-20'!J27+'[6]TURIIN BUS KOLLEGE-8'!J27+'[6]TURIIN IH SUR-5'!J27</f>
        <v>13</v>
      </c>
      <c r="K23" s="608">
        <f>+'[6]TURIIN MSUT-18'!K27+'[6]TURIIN BUS MSUT-25'!K27+'[6]TURIIN KOLLEGE-20'!K27+'[6]TURIIN BUS KOLLEGE-8'!K27+'[6]TURIIN IH SUR-5'!K27</f>
        <v>6</v>
      </c>
      <c r="L23" s="608">
        <f>+'[6]TURIIN MSUT-18'!L27+'[6]TURIIN BUS MSUT-25'!L27+'[6]TURIIN KOLLEGE-20'!L27+'[6]TURIIN BUS KOLLEGE-8'!L27+'[6]TURIIN IH SUR-5'!L27</f>
        <v>20</v>
      </c>
      <c r="M23" s="608">
        <f>+'[6]TURIIN MSUT-18'!M27+'[6]TURIIN BUS MSUT-25'!M27+'[6]TURIIN KOLLEGE-20'!M27+'[6]TURIIN BUS KOLLEGE-8'!M27+'[6]TURIIN IH SUR-5'!M27</f>
        <v>3</v>
      </c>
      <c r="N23" s="606">
        <f t="shared" si="9"/>
        <v>718</v>
      </c>
      <c r="O23" s="606">
        <f t="shared" si="9"/>
        <v>360</v>
      </c>
      <c r="P23" s="608">
        <f>+'[6]TURIIN MSUT-18'!P27+'[6]TURIIN BUS MSUT-25'!P27+'[6]TURIIN KOLLEGE-20'!P27+'[6]TURIIN BUS KOLLEGE-8'!P27+'[6]TURIIN IH SUR-5'!P27</f>
        <v>567</v>
      </c>
      <c r="Q23" s="608">
        <f>+'[6]TURIIN MSUT-18'!Q27+'[6]TURIIN BUS MSUT-25'!Q27+'[6]TURIIN KOLLEGE-20'!Q27+'[6]TURIIN BUS KOLLEGE-8'!Q27+'[6]TURIIN IH SUR-5'!Q27</f>
        <v>314</v>
      </c>
      <c r="R23" s="608">
        <f>+'[6]TURIIN MSUT-18'!R27+'[6]TURIIN BUS MSUT-25'!R27+'[6]TURIIN KOLLEGE-20'!R27+'[6]TURIIN BUS KOLLEGE-8'!R27+'[6]TURIIN IH SUR-5'!R27</f>
        <v>151</v>
      </c>
      <c r="S23" s="608">
        <f>+'[6]TURIIN MSUT-18'!S27+'[6]TURIIN BUS MSUT-25'!S27+'[6]TURIIN KOLLEGE-20'!S27+'[6]TURIIN BUS KOLLEGE-8'!S27+'[6]TURIIN IH SUR-5'!S27</f>
        <v>46</v>
      </c>
      <c r="T23" s="606">
        <f t="shared" si="10"/>
        <v>3</v>
      </c>
      <c r="U23" s="606">
        <f t="shared" si="10"/>
        <v>0</v>
      </c>
      <c r="V23" s="608">
        <f>+'[6]TURIIN MSUT-18'!V27+'[6]TURIIN BUS MSUT-25'!V27+'[6]TURIIN KOLLEGE-20'!V27+'[6]TURIIN BUS KOLLEGE-8'!V27+'[6]TURIIN IH SUR-5'!V27</f>
        <v>1</v>
      </c>
      <c r="W23" s="608">
        <f>+'[6]TURIIN MSUT-18'!W27+'[6]TURIIN BUS MSUT-25'!W27+'[6]TURIIN KOLLEGE-20'!W27+'[6]TURIIN BUS KOLLEGE-8'!W27+'[6]TURIIN IH SUR-5'!W27</f>
        <v>0</v>
      </c>
      <c r="X23" s="608">
        <f>+'[6]TURIIN MSUT-18'!X27+'[6]TURIIN BUS MSUT-25'!X27+'[6]TURIIN KOLLEGE-20'!X27+'[6]TURIIN BUS KOLLEGE-8'!X27+'[6]TURIIN IH SUR-5'!X27</f>
        <v>2</v>
      </c>
      <c r="Y23" s="608">
        <f>+'[6]TURIIN MSUT-18'!Y27+'[6]TURIIN BUS MSUT-25'!Y27+'[6]TURIIN KOLLEGE-20'!Y27+'[6]TURIIN BUS KOLLEGE-8'!Y27+'[6]TURIIN IH SUR-5'!Y27</f>
        <v>0</v>
      </c>
      <c r="Z23" s="608">
        <f>+'[6]TURIIN MSUT-18'!Z27+'[6]TURIIN BUS MSUT-25'!Z27+'[6]TURIIN KOLLEGE-20'!Z27+'[6]TURIIN BUS KOLLEGE-8'!Z27+'[6]TURIIN IH SUR-5'!Z27</f>
        <v>0</v>
      </c>
      <c r="AA23" s="608">
        <f>+'[6]TURIIN MSUT-18'!AA27+'[6]TURIIN BUS MSUT-25'!AA27+'[6]TURIIN KOLLEGE-20'!AA27+'[6]TURIIN BUS KOLLEGE-8'!AA27+'[6]TURIIN IH SUR-5'!AA27</f>
        <v>0</v>
      </c>
      <c r="AB23" s="510"/>
      <c r="AC23" s="510"/>
    </row>
    <row r="24" spans="1:29" s="609" customFormat="1" ht="18" customHeight="1">
      <c r="A24" s="453" t="s">
        <v>1079</v>
      </c>
      <c r="B24" s="605" t="s">
        <v>804</v>
      </c>
      <c r="C24" s="1110">
        <f t="shared" si="1"/>
        <v>583</v>
      </c>
      <c r="D24" s="1111"/>
      <c r="E24" s="1110">
        <f t="shared" si="2"/>
        <v>248</v>
      </c>
      <c r="F24" s="1111"/>
      <c r="G24" s="1112">
        <f t="shared" si="7"/>
        <v>50</v>
      </c>
      <c r="H24" s="1113"/>
      <c r="I24" s="607">
        <f t="shared" si="8"/>
        <v>10</v>
      </c>
      <c r="J24" s="608">
        <f>+'[6]TURIIN MSUT-18'!J28+'[6]TURIIN BUS MSUT-25'!J28+'[6]TURIIN KOLLEGE-20'!J28+'[6]TURIIN BUS KOLLEGE-8'!J28+'[6]TURIIN IH SUR-5'!J28</f>
        <v>18</v>
      </c>
      <c r="K24" s="608">
        <f>+'[6]TURIIN MSUT-18'!K28+'[6]TURIIN BUS MSUT-25'!K28+'[6]TURIIN KOLLEGE-20'!K28+'[6]TURIIN BUS KOLLEGE-8'!K28+'[6]TURIIN IH SUR-5'!K28</f>
        <v>5</v>
      </c>
      <c r="L24" s="608">
        <f>+'[6]TURIIN MSUT-18'!L28+'[6]TURIIN BUS MSUT-25'!L28+'[6]TURIIN KOLLEGE-20'!L28+'[6]TURIIN BUS KOLLEGE-8'!L28+'[6]TURIIN IH SUR-5'!L28</f>
        <v>32</v>
      </c>
      <c r="M24" s="608">
        <f>+'[6]TURIIN MSUT-18'!M28+'[6]TURIIN BUS MSUT-25'!M28+'[6]TURIIN KOLLEGE-20'!M28+'[6]TURIIN BUS KOLLEGE-8'!M28+'[6]TURIIN IH SUR-5'!M28</f>
        <v>5</v>
      </c>
      <c r="N24" s="606">
        <f t="shared" si="9"/>
        <v>530</v>
      </c>
      <c r="O24" s="606">
        <f t="shared" si="9"/>
        <v>238</v>
      </c>
      <c r="P24" s="608">
        <f>+'[6]TURIIN MSUT-18'!P28+'[6]TURIIN BUS MSUT-25'!P28+'[6]TURIIN KOLLEGE-20'!P28+'[6]TURIIN BUS KOLLEGE-8'!P28+'[6]TURIIN IH SUR-5'!P28</f>
        <v>338</v>
      </c>
      <c r="Q24" s="608">
        <f>+'[6]TURIIN MSUT-18'!Q28+'[6]TURIIN BUS MSUT-25'!Q28+'[6]TURIIN KOLLEGE-20'!Q28+'[6]TURIIN BUS KOLLEGE-8'!Q28+'[6]TURIIN IH SUR-5'!Q28</f>
        <v>202</v>
      </c>
      <c r="R24" s="608">
        <f>+'[6]TURIIN MSUT-18'!R28+'[6]TURIIN BUS MSUT-25'!R28+'[6]TURIIN KOLLEGE-20'!R28+'[6]TURIIN BUS KOLLEGE-8'!R28+'[6]TURIIN IH SUR-5'!R28</f>
        <v>192</v>
      </c>
      <c r="S24" s="608">
        <f>+'[6]TURIIN MSUT-18'!S28+'[6]TURIIN BUS MSUT-25'!S28+'[6]TURIIN KOLLEGE-20'!S28+'[6]TURIIN BUS KOLLEGE-8'!S28+'[6]TURIIN IH SUR-5'!S28</f>
        <v>36</v>
      </c>
      <c r="T24" s="606">
        <f t="shared" si="10"/>
        <v>3</v>
      </c>
      <c r="U24" s="606">
        <f t="shared" si="10"/>
        <v>0</v>
      </c>
      <c r="V24" s="608">
        <f>+'[6]TURIIN MSUT-18'!V28+'[6]TURIIN BUS MSUT-25'!V28+'[6]TURIIN KOLLEGE-20'!V28+'[6]TURIIN BUS KOLLEGE-8'!V28+'[6]TURIIN IH SUR-5'!V28</f>
        <v>2</v>
      </c>
      <c r="W24" s="608">
        <f>+'[6]TURIIN MSUT-18'!W28+'[6]TURIIN BUS MSUT-25'!W28+'[6]TURIIN KOLLEGE-20'!W28+'[6]TURIIN BUS KOLLEGE-8'!W28+'[6]TURIIN IH SUR-5'!W28</f>
        <v>0</v>
      </c>
      <c r="X24" s="608">
        <f>+'[6]TURIIN MSUT-18'!X28+'[6]TURIIN BUS MSUT-25'!X28+'[6]TURIIN KOLLEGE-20'!X28+'[6]TURIIN BUS KOLLEGE-8'!X28+'[6]TURIIN IH SUR-5'!X28</f>
        <v>1</v>
      </c>
      <c r="Y24" s="608">
        <f>+'[6]TURIIN MSUT-18'!Y28+'[6]TURIIN BUS MSUT-25'!Y28+'[6]TURIIN KOLLEGE-20'!Y28+'[6]TURIIN BUS KOLLEGE-8'!Y28+'[6]TURIIN IH SUR-5'!Y28</f>
        <v>0</v>
      </c>
      <c r="Z24" s="608">
        <f>+'[6]TURIIN MSUT-18'!Z28+'[6]TURIIN BUS MSUT-25'!Z28+'[6]TURIIN KOLLEGE-20'!Z28+'[6]TURIIN BUS KOLLEGE-8'!Z28+'[6]TURIIN IH SUR-5'!Z28</f>
        <v>0</v>
      </c>
      <c r="AA24" s="608">
        <f>+'[6]TURIIN MSUT-18'!AA28+'[6]TURIIN BUS MSUT-25'!AA28+'[6]TURIIN KOLLEGE-20'!AA28+'[6]TURIIN BUS KOLLEGE-8'!AA28+'[6]TURIIN IH SUR-5'!AA28</f>
        <v>0</v>
      </c>
      <c r="AB24" s="510"/>
      <c r="AC24" s="510"/>
    </row>
    <row r="25" spans="1:29" s="527" customFormat="1" ht="18" customHeight="1">
      <c r="A25" s="453" t="s">
        <v>867</v>
      </c>
      <c r="B25" s="605" t="s">
        <v>805</v>
      </c>
      <c r="C25" s="1110">
        <f t="shared" si="1"/>
        <v>1162</v>
      </c>
      <c r="D25" s="1111"/>
      <c r="E25" s="1110">
        <f t="shared" si="2"/>
        <v>594</v>
      </c>
      <c r="F25" s="1111"/>
      <c r="G25" s="1112">
        <f t="shared" si="7"/>
        <v>30</v>
      </c>
      <c r="H25" s="1113"/>
      <c r="I25" s="607">
        <f t="shared" si="8"/>
        <v>13</v>
      </c>
      <c r="J25" s="608">
        <f>+'[6]TURIIN MSUT-18'!J29+'[6]TURIIN BUS MSUT-25'!J29+'[6]TURIIN KOLLEGE-20'!J29+'[6]TURIIN BUS KOLLEGE-8'!J29+'[6]TURIIN IH SUR-5'!J29</f>
        <v>18</v>
      </c>
      <c r="K25" s="608">
        <f>+'[6]TURIIN MSUT-18'!K29+'[6]TURIIN BUS MSUT-25'!K29+'[6]TURIIN KOLLEGE-20'!K29+'[6]TURIIN BUS KOLLEGE-8'!K29+'[6]TURIIN IH SUR-5'!K29</f>
        <v>7</v>
      </c>
      <c r="L25" s="608">
        <f>+'[6]TURIIN MSUT-18'!L29+'[6]TURIIN BUS MSUT-25'!L29+'[6]TURIIN KOLLEGE-20'!L29+'[6]TURIIN BUS KOLLEGE-8'!L29+'[6]TURIIN IH SUR-5'!L29</f>
        <v>12</v>
      </c>
      <c r="M25" s="608">
        <f>+'[6]TURIIN MSUT-18'!M29+'[6]TURIIN BUS MSUT-25'!M29+'[6]TURIIN KOLLEGE-20'!M29+'[6]TURIIN BUS KOLLEGE-8'!M29+'[6]TURIIN IH SUR-5'!M29</f>
        <v>6</v>
      </c>
      <c r="N25" s="606">
        <f t="shared" si="9"/>
        <v>1119</v>
      </c>
      <c r="O25" s="606">
        <f t="shared" si="9"/>
        <v>581</v>
      </c>
      <c r="P25" s="608">
        <f>+'[6]TURIIN MSUT-18'!P29+'[6]TURIIN BUS MSUT-25'!P29+'[6]TURIIN KOLLEGE-20'!P29+'[6]TURIIN BUS KOLLEGE-8'!P29+'[6]TURIIN IH SUR-5'!P29</f>
        <v>708</v>
      </c>
      <c r="Q25" s="608">
        <f>+'[6]TURIIN MSUT-18'!Q29+'[6]TURIIN BUS MSUT-25'!Q29+'[6]TURIIN KOLLEGE-20'!Q29+'[6]TURIIN BUS KOLLEGE-8'!Q29+'[6]TURIIN IH SUR-5'!Q29</f>
        <v>442</v>
      </c>
      <c r="R25" s="608">
        <f>+'[6]TURIIN MSUT-18'!R29+'[6]TURIIN BUS MSUT-25'!R29+'[6]TURIIN KOLLEGE-20'!R29+'[6]TURIIN BUS KOLLEGE-8'!R29+'[6]TURIIN IH SUR-5'!R29</f>
        <v>411</v>
      </c>
      <c r="S25" s="608">
        <f>+'[6]TURIIN MSUT-18'!S29+'[6]TURIIN BUS MSUT-25'!S29+'[6]TURIIN KOLLEGE-20'!S29+'[6]TURIIN BUS KOLLEGE-8'!S29+'[6]TURIIN IH SUR-5'!S29</f>
        <v>139</v>
      </c>
      <c r="T25" s="606">
        <f t="shared" si="10"/>
        <v>13</v>
      </c>
      <c r="U25" s="606">
        <f t="shared" si="10"/>
        <v>0</v>
      </c>
      <c r="V25" s="608">
        <f>+'[6]TURIIN MSUT-18'!V29+'[6]TURIIN BUS MSUT-25'!V29+'[6]TURIIN KOLLEGE-20'!V29+'[6]TURIIN BUS KOLLEGE-8'!V29+'[6]TURIIN IH SUR-5'!V29</f>
        <v>10</v>
      </c>
      <c r="W25" s="608">
        <f>+'[6]TURIIN MSUT-18'!W29+'[6]TURIIN BUS MSUT-25'!W29+'[6]TURIIN KOLLEGE-20'!W29+'[6]TURIIN BUS KOLLEGE-8'!W29+'[6]TURIIN IH SUR-5'!W29</f>
        <v>0</v>
      </c>
      <c r="X25" s="608">
        <f>+'[6]TURIIN MSUT-18'!X29+'[6]TURIIN BUS MSUT-25'!X29+'[6]TURIIN KOLLEGE-20'!X29+'[6]TURIIN BUS KOLLEGE-8'!X29+'[6]TURIIN IH SUR-5'!X29</f>
        <v>3</v>
      </c>
      <c r="Y25" s="608">
        <f>+'[6]TURIIN MSUT-18'!Y29+'[6]TURIIN BUS MSUT-25'!Y29+'[6]TURIIN KOLLEGE-20'!Y29+'[6]TURIIN BUS KOLLEGE-8'!Y29+'[6]TURIIN IH SUR-5'!Y29</f>
        <v>0</v>
      </c>
      <c r="Z25" s="608">
        <f>+'[6]TURIIN MSUT-18'!Z29+'[6]TURIIN BUS MSUT-25'!Z29+'[6]TURIIN KOLLEGE-20'!Z29+'[6]TURIIN BUS KOLLEGE-8'!Z29+'[6]TURIIN IH SUR-5'!Z29</f>
        <v>0</v>
      </c>
      <c r="AA25" s="608">
        <f>+'[6]TURIIN MSUT-18'!AA29+'[6]TURIIN BUS MSUT-25'!AA29+'[6]TURIIN KOLLEGE-20'!AA29+'[6]TURIIN BUS KOLLEGE-8'!AA29+'[6]TURIIN IH SUR-5'!AA29</f>
        <v>0</v>
      </c>
    </row>
    <row r="26" spans="1:29" s="527" customFormat="1" ht="18" customHeight="1">
      <c r="A26" s="453" t="s">
        <v>868</v>
      </c>
      <c r="B26" s="605" t="s">
        <v>806</v>
      </c>
      <c r="C26" s="1110">
        <f t="shared" si="1"/>
        <v>585</v>
      </c>
      <c r="D26" s="1111"/>
      <c r="E26" s="1110">
        <f t="shared" si="2"/>
        <v>246</v>
      </c>
      <c r="F26" s="1111"/>
      <c r="G26" s="1112">
        <f t="shared" si="7"/>
        <v>58</v>
      </c>
      <c r="H26" s="1113"/>
      <c r="I26" s="607">
        <f t="shared" si="8"/>
        <v>11</v>
      </c>
      <c r="J26" s="608">
        <f>+'[6]TURIIN MSUT-18'!J30+'[6]TURIIN BUS MSUT-25'!J30+'[6]TURIIN KOLLEGE-20'!J30+'[6]TURIIN BUS KOLLEGE-8'!J30+'[6]TURIIN IH SUR-5'!J30</f>
        <v>20</v>
      </c>
      <c r="K26" s="608">
        <f>+'[6]TURIIN MSUT-18'!K30+'[6]TURIIN BUS MSUT-25'!K30+'[6]TURIIN KOLLEGE-20'!K30+'[6]TURIIN BUS KOLLEGE-8'!K30+'[6]TURIIN IH SUR-5'!K30</f>
        <v>5</v>
      </c>
      <c r="L26" s="608">
        <f>+'[6]TURIIN MSUT-18'!L30+'[6]TURIIN BUS MSUT-25'!L30+'[6]TURIIN KOLLEGE-20'!L30+'[6]TURIIN BUS KOLLEGE-8'!L30+'[6]TURIIN IH SUR-5'!L30</f>
        <v>38</v>
      </c>
      <c r="M26" s="608">
        <f>+'[6]TURIIN MSUT-18'!M30+'[6]TURIIN BUS MSUT-25'!M30+'[6]TURIIN KOLLEGE-20'!M30+'[6]TURIIN BUS KOLLEGE-8'!M30+'[6]TURIIN IH SUR-5'!M30</f>
        <v>6</v>
      </c>
      <c r="N26" s="606">
        <f t="shared" si="9"/>
        <v>517</v>
      </c>
      <c r="O26" s="606">
        <f t="shared" si="9"/>
        <v>232</v>
      </c>
      <c r="P26" s="608">
        <f>+'[6]TURIIN MSUT-18'!P30+'[6]TURIIN BUS MSUT-25'!P30+'[6]TURIIN KOLLEGE-20'!P30+'[6]TURIIN BUS KOLLEGE-8'!P30+'[6]TURIIN IH SUR-5'!P30</f>
        <v>251</v>
      </c>
      <c r="Q26" s="608">
        <f>+'[6]TURIIN MSUT-18'!Q30+'[6]TURIIN BUS MSUT-25'!Q30+'[6]TURIIN KOLLEGE-20'!Q30+'[6]TURIIN BUS KOLLEGE-8'!Q30+'[6]TURIIN IH SUR-5'!Q30</f>
        <v>131</v>
      </c>
      <c r="R26" s="608">
        <f>+'[6]TURIIN MSUT-18'!R30+'[6]TURIIN BUS MSUT-25'!R30+'[6]TURIIN KOLLEGE-20'!R30+'[6]TURIIN BUS KOLLEGE-8'!R30+'[6]TURIIN IH SUR-5'!R30</f>
        <v>266</v>
      </c>
      <c r="S26" s="608">
        <f>+'[6]TURIIN MSUT-18'!S30+'[6]TURIIN BUS MSUT-25'!S30+'[6]TURIIN KOLLEGE-20'!S30+'[6]TURIIN BUS KOLLEGE-8'!S30+'[6]TURIIN IH SUR-5'!S30</f>
        <v>101</v>
      </c>
      <c r="T26" s="606">
        <f t="shared" si="10"/>
        <v>10</v>
      </c>
      <c r="U26" s="606">
        <f t="shared" si="10"/>
        <v>3</v>
      </c>
      <c r="V26" s="608">
        <f>+'[6]TURIIN MSUT-18'!V30+'[6]TURIIN BUS MSUT-25'!V30+'[6]TURIIN KOLLEGE-20'!V30+'[6]TURIIN BUS KOLLEGE-8'!V30+'[6]TURIIN IH SUR-5'!V30</f>
        <v>3</v>
      </c>
      <c r="W26" s="608">
        <f>+'[6]TURIIN MSUT-18'!W30+'[6]TURIIN BUS MSUT-25'!W30+'[6]TURIIN KOLLEGE-20'!W30+'[6]TURIIN BUS KOLLEGE-8'!W30+'[6]TURIIN IH SUR-5'!W30</f>
        <v>3</v>
      </c>
      <c r="X26" s="608">
        <f>+'[6]TURIIN MSUT-18'!X30+'[6]TURIIN BUS MSUT-25'!X30+'[6]TURIIN KOLLEGE-20'!X30+'[6]TURIIN BUS KOLLEGE-8'!X30+'[6]TURIIN IH SUR-5'!X30</f>
        <v>7</v>
      </c>
      <c r="Y26" s="608">
        <f>+'[6]TURIIN MSUT-18'!Y30+'[6]TURIIN BUS MSUT-25'!Y30+'[6]TURIIN KOLLEGE-20'!Y30+'[6]TURIIN BUS KOLLEGE-8'!Y30+'[6]TURIIN IH SUR-5'!Y30</f>
        <v>0</v>
      </c>
      <c r="Z26" s="608">
        <f>+'[6]TURIIN MSUT-18'!Z30+'[6]TURIIN BUS MSUT-25'!Z30+'[6]TURIIN KOLLEGE-20'!Z30+'[6]TURIIN BUS KOLLEGE-8'!Z30+'[6]TURIIN IH SUR-5'!Z30</f>
        <v>0</v>
      </c>
      <c r="AA26" s="608">
        <f>+'[6]TURIIN MSUT-18'!AA30+'[6]TURIIN BUS MSUT-25'!AA30+'[6]TURIIN KOLLEGE-20'!AA30+'[6]TURIIN BUS KOLLEGE-8'!AA30+'[6]TURIIN IH SUR-5'!AA30</f>
        <v>0</v>
      </c>
    </row>
    <row r="27" spans="1:29" s="527" customFormat="1" ht="18" customHeight="1">
      <c r="A27" s="604" t="s">
        <v>869</v>
      </c>
      <c r="B27" s="605" t="s">
        <v>807</v>
      </c>
      <c r="C27" s="1110">
        <f t="shared" si="1"/>
        <v>5004</v>
      </c>
      <c r="D27" s="1111"/>
      <c r="E27" s="1110">
        <f t="shared" si="2"/>
        <v>1999</v>
      </c>
      <c r="F27" s="1111"/>
      <c r="G27" s="1110">
        <f>+G28+G29+G30+G31+G32+G33+G34</f>
        <v>490</v>
      </c>
      <c r="H27" s="1111"/>
      <c r="I27" s="606">
        <f t="shared" ref="I27:AA27" si="11">+I28+I29+I30+I31+I32+I33+I34</f>
        <v>174</v>
      </c>
      <c r="J27" s="606">
        <f t="shared" si="11"/>
        <v>193</v>
      </c>
      <c r="K27" s="606">
        <f t="shared" si="11"/>
        <v>66</v>
      </c>
      <c r="L27" s="606">
        <f t="shared" si="11"/>
        <v>297</v>
      </c>
      <c r="M27" s="606">
        <f t="shared" si="11"/>
        <v>108</v>
      </c>
      <c r="N27" s="606">
        <f t="shared" si="11"/>
        <v>4424</v>
      </c>
      <c r="O27" s="606">
        <f t="shared" si="11"/>
        <v>1803</v>
      </c>
      <c r="P27" s="606">
        <f t="shared" si="11"/>
        <v>2822</v>
      </c>
      <c r="Q27" s="606">
        <f t="shared" si="11"/>
        <v>1360</v>
      </c>
      <c r="R27" s="606">
        <f t="shared" si="11"/>
        <v>1602</v>
      </c>
      <c r="S27" s="606">
        <f t="shared" si="11"/>
        <v>443</v>
      </c>
      <c r="T27" s="606">
        <f t="shared" si="11"/>
        <v>90</v>
      </c>
      <c r="U27" s="606">
        <f t="shared" si="11"/>
        <v>22</v>
      </c>
      <c r="V27" s="606">
        <f t="shared" si="11"/>
        <v>81</v>
      </c>
      <c r="W27" s="606">
        <f t="shared" si="11"/>
        <v>18</v>
      </c>
      <c r="X27" s="606">
        <f t="shared" si="11"/>
        <v>9</v>
      </c>
      <c r="Y27" s="606">
        <f t="shared" si="11"/>
        <v>4</v>
      </c>
      <c r="Z27" s="606">
        <f t="shared" si="11"/>
        <v>0</v>
      </c>
      <c r="AA27" s="606">
        <f t="shared" si="11"/>
        <v>0</v>
      </c>
    </row>
    <row r="28" spans="1:29" s="527" customFormat="1" ht="18" customHeight="1">
      <c r="A28" s="453" t="s">
        <v>870</v>
      </c>
      <c r="B28" s="605" t="s">
        <v>808</v>
      </c>
      <c r="C28" s="1110">
        <f t="shared" si="1"/>
        <v>230</v>
      </c>
      <c r="D28" s="1111"/>
      <c r="E28" s="1110">
        <f t="shared" si="2"/>
        <v>65</v>
      </c>
      <c r="F28" s="1111"/>
      <c r="G28" s="1112">
        <f t="shared" ref="G28:G34" si="12">+J28+L28</f>
        <v>45</v>
      </c>
      <c r="H28" s="1113"/>
      <c r="I28" s="607">
        <f t="shared" ref="I28:I34" si="13">+K28+M28</f>
        <v>18</v>
      </c>
      <c r="J28" s="608">
        <f>+'[6]TURIIN MSUT-18'!J32+'[6]TURIIN BUS MSUT-25'!J32+'[6]TURIIN KOLLEGE-20'!J32+'[6]TURIIN BUS KOLLEGE-8'!J32+'[6]TURIIN IH SUR-5'!J32</f>
        <v>15</v>
      </c>
      <c r="K28" s="608">
        <f>+'[6]TURIIN MSUT-18'!K32+'[6]TURIIN BUS MSUT-25'!K32+'[6]TURIIN KOLLEGE-20'!K32+'[6]TURIIN BUS KOLLEGE-8'!K32+'[6]TURIIN IH SUR-5'!K32</f>
        <v>7</v>
      </c>
      <c r="L28" s="608">
        <f>+'[6]TURIIN MSUT-18'!L32+'[6]TURIIN BUS MSUT-25'!L32+'[6]TURIIN KOLLEGE-20'!L32+'[6]TURIIN BUS KOLLEGE-8'!L32+'[6]TURIIN IH SUR-5'!L32</f>
        <v>30</v>
      </c>
      <c r="M28" s="608">
        <f>+'[6]TURIIN MSUT-18'!M32+'[6]TURIIN BUS MSUT-25'!M32+'[6]TURIIN KOLLEGE-20'!M32+'[6]TURIIN BUS KOLLEGE-8'!M32+'[6]TURIIN IH SUR-5'!M32</f>
        <v>11</v>
      </c>
      <c r="N28" s="606">
        <f t="shared" ref="N28:O34" si="14">+P28+R28</f>
        <v>185</v>
      </c>
      <c r="O28" s="606">
        <f t="shared" si="14"/>
        <v>47</v>
      </c>
      <c r="P28" s="608">
        <f>+'[6]TURIIN MSUT-18'!P32+'[6]TURIIN BUS MSUT-25'!P32+'[6]TURIIN KOLLEGE-20'!P32+'[6]TURIIN BUS KOLLEGE-8'!P32+'[6]TURIIN IH SUR-5'!P32</f>
        <v>110</v>
      </c>
      <c r="Q28" s="608">
        <f>+'[6]TURIIN MSUT-18'!Q32+'[6]TURIIN BUS MSUT-25'!Q32+'[6]TURIIN KOLLEGE-20'!Q32+'[6]TURIIN BUS KOLLEGE-8'!Q32+'[6]TURIIN IH SUR-5'!Q32</f>
        <v>29</v>
      </c>
      <c r="R28" s="608">
        <f>+'[6]TURIIN MSUT-18'!R32+'[6]TURIIN BUS MSUT-25'!R32+'[6]TURIIN KOLLEGE-20'!R32+'[6]TURIIN BUS KOLLEGE-8'!R32+'[6]TURIIN IH SUR-5'!R32</f>
        <v>75</v>
      </c>
      <c r="S28" s="608">
        <f>+'[6]TURIIN MSUT-18'!S32+'[6]TURIIN BUS MSUT-25'!S32+'[6]TURIIN KOLLEGE-20'!S32+'[6]TURIIN BUS KOLLEGE-8'!S32+'[6]TURIIN IH SUR-5'!S32</f>
        <v>18</v>
      </c>
      <c r="T28" s="606">
        <f t="shared" ref="T28:U34" si="15">+V28+X28+Z28</f>
        <v>0</v>
      </c>
      <c r="U28" s="606">
        <f t="shared" si="15"/>
        <v>0</v>
      </c>
      <c r="V28" s="608">
        <f>+'[6]TURIIN MSUT-18'!V32+'[6]TURIIN BUS MSUT-25'!V32+'[6]TURIIN KOLLEGE-20'!V32+'[6]TURIIN BUS KOLLEGE-8'!V32+'[6]TURIIN IH SUR-5'!V32</f>
        <v>0</v>
      </c>
      <c r="W28" s="608">
        <f>+'[6]TURIIN MSUT-18'!W32+'[6]TURIIN BUS MSUT-25'!W32+'[6]TURIIN KOLLEGE-20'!W32+'[6]TURIIN BUS KOLLEGE-8'!W32+'[6]TURIIN IH SUR-5'!W32</f>
        <v>0</v>
      </c>
      <c r="X28" s="608">
        <f>+'[6]TURIIN MSUT-18'!X32+'[6]TURIIN BUS MSUT-25'!X32+'[6]TURIIN KOLLEGE-20'!X32+'[6]TURIIN BUS KOLLEGE-8'!X32+'[6]TURIIN IH SUR-5'!X32</f>
        <v>0</v>
      </c>
      <c r="Y28" s="608">
        <f>+'[6]TURIIN MSUT-18'!Y32+'[6]TURIIN BUS MSUT-25'!Y32+'[6]TURIIN KOLLEGE-20'!Y32+'[6]TURIIN BUS KOLLEGE-8'!Y32+'[6]TURIIN IH SUR-5'!Y32</f>
        <v>0</v>
      </c>
      <c r="Z28" s="608">
        <f>+'[6]TURIIN MSUT-18'!Z32+'[6]TURIIN BUS MSUT-25'!Z32+'[6]TURIIN KOLLEGE-20'!Z32+'[6]TURIIN BUS KOLLEGE-8'!Z32+'[6]TURIIN IH SUR-5'!Z32</f>
        <v>0</v>
      </c>
      <c r="AA28" s="608">
        <f>+'[6]TURIIN MSUT-18'!AA32+'[6]TURIIN BUS MSUT-25'!AA32+'[6]TURIIN KOLLEGE-20'!AA32+'[6]TURIIN BUS KOLLEGE-8'!AA32+'[6]TURIIN IH SUR-5'!AA32</f>
        <v>0</v>
      </c>
    </row>
    <row r="29" spans="1:29" s="527" customFormat="1" ht="18" customHeight="1">
      <c r="A29" s="453" t="s">
        <v>871</v>
      </c>
      <c r="B29" s="605" t="s">
        <v>809</v>
      </c>
      <c r="C29" s="1110">
        <f t="shared" si="1"/>
        <v>890</v>
      </c>
      <c r="D29" s="1111"/>
      <c r="E29" s="1110">
        <f t="shared" si="2"/>
        <v>342</v>
      </c>
      <c r="F29" s="1111"/>
      <c r="G29" s="1112">
        <f t="shared" si="12"/>
        <v>145</v>
      </c>
      <c r="H29" s="1113"/>
      <c r="I29" s="607">
        <f t="shared" si="13"/>
        <v>61</v>
      </c>
      <c r="J29" s="608">
        <f>+'[6]TURIIN MSUT-18'!J33+'[6]TURIIN BUS MSUT-25'!J33+'[6]TURIIN KOLLEGE-20'!J33+'[6]TURIIN BUS KOLLEGE-8'!J33+'[6]TURIIN IH SUR-5'!J33</f>
        <v>24</v>
      </c>
      <c r="K29" s="608">
        <f>+'[6]TURIIN MSUT-18'!K33+'[6]TURIIN BUS MSUT-25'!K33+'[6]TURIIN KOLLEGE-20'!K33+'[6]TURIIN BUS KOLLEGE-8'!K33+'[6]TURIIN IH SUR-5'!K33</f>
        <v>11</v>
      </c>
      <c r="L29" s="608">
        <f>+'[6]TURIIN MSUT-18'!L33+'[6]TURIIN BUS MSUT-25'!L33+'[6]TURIIN KOLLEGE-20'!L33+'[6]TURIIN BUS KOLLEGE-8'!L33+'[6]TURIIN IH SUR-5'!L33</f>
        <v>121</v>
      </c>
      <c r="M29" s="608">
        <f>+'[6]TURIIN MSUT-18'!M33+'[6]TURIIN BUS MSUT-25'!M33+'[6]TURIIN KOLLEGE-20'!M33+'[6]TURIIN BUS KOLLEGE-8'!M33+'[6]TURIIN IH SUR-5'!M33</f>
        <v>50</v>
      </c>
      <c r="N29" s="606">
        <f t="shared" si="14"/>
        <v>743</v>
      </c>
      <c r="O29" s="606">
        <f t="shared" si="14"/>
        <v>281</v>
      </c>
      <c r="P29" s="608">
        <f>+'[6]TURIIN MSUT-18'!P33+'[6]TURIIN BUS MSUT-25'!P33+'[6]TURIIN KOLLEGE-20'!P33+'[6]TURIIN BUS KOLLEGE-8'!P33+'[6]TURIIN IH SUR-5'!P33</f>
        <v>454</v>
      </c>
      <c r="Q29" s="608">
        <f>+'[6]TURIIN MSUT-18'!Q33+'[6]TURIIN BUS MSUT-25'!Q33+'[6]TURIIN KOLLEGE-20'!Q33+'[6]TURIIN BUS KOLLEGE-8'!Q33+'[6]TURIIN IH SUR-5'!Q33</f>
        <v>213</v>
      </c>
      <c r="R29" s="608">
        <f>+'[6]TURIIN MSUT-18'!R33+'[6]TURIIN BUS MSUT-25'!R33+'[6]TURIIN KOLLEGE-20'!R33+'[6]TURIIN BUS KOLLEGE-8'!R33+'[6]TURIIN IH SUR-5'!R33</f>
        <v>289</v>
      </c>
      <c r="S29" s="608">
        <f>+'[6]TURIIN MSUT-18'!S33+'[6]TURIIN BUS MSUT-25'!S33+'[6]TURIIN KOLLEGE-20'!S33+'[6]TURIIN BUS KOLLEGE-8'!S33+'[6]TURIIN IH SUR-5'!S33</f>
        <v>68</v>
      </c>
      <c r="T29" s="606">
        <f t="shared" si="15"/>
        <v>2</v>
      </c>
      <c r="U29" s="606">
        <f t="shared" si="15"/>
        <v>0</v>
      </c>
      <c r="V29" s="608">
        <f>+'[6]TURIIN MSUT-18'!V33+'[6]TURIIN BUS MSUT-25'!V33+'[6]TURIIN KOLLEGE-20'!V33+'[6]TURIIN BUS KOLLEGE-8'!V33+'[6]TURIIN IH SUR-5'!V33</f>
        <v>2</v>
      </c>
      <c r="W29" s="608">
        <f>+'[6]TURIIN MSUT-18'!W33+'[6]TURIIN BUS MSUT-25'!W33+'[6]TURIIN KOLLEGE-20'!W33+'[6]TURIIN BUS KOLLEGE-8'!W33+'[6]TURIIN IH SUR-5'!W33</f>
        <v>0</v>
      </c>
      <c r="X29" s="608">
        <f>+'[6]TURIIN MSUT-18'!X33+'[6]TURIIN BUS MSUT-25'!X33+'[6]TURIIN KOLLEGE-20'!X33+'[6]TURIIN BUS KOLLEGE-8'!X33+'[6]TURIIN IH SUR-5'!X33</f>
        <v>0</v>
      </c>
      <c r="Y29" s="608">
        <f>+'[6]TURIIN MSUT-18'!Y33+'[6]TURIIN BUS MSUT-25'!Y33+'[6]TURIIN KOLLEGE-20'!Y33+'[6]TURIIN BUS KOLLEGE-8'!Y33+'[6]TURIIN IH SUR-5'!Y33</f>
        <v>0</v>
      </c>
      <c r="Z29" s="608">
        <f>+'[6]TURIIN MSUT-18'!Z33+'[6]TURIIN BUS MSUT-25'!Z33+'[6]TURIIN KOLLEGE-20'!Z33+'[6]TURIIN BUS KOLLEGE-8'!Z33+'[6]TURIIN IH SUR-5'!Z33</f>
        <v>0</v>
      </c>
      <c r="AA29" s="608">
        <f>+'[6]TURIIN MSUT-18'!AA33+'[6]TURIIN BUS MSUT-25'!AA33+'[6]TURIIN KOLLEGE-20'!AA33+'[6]TURIIN BUS KOLLEGE-8'!AA33+'[6]TURIIN IH SUR-5'!AA33</f>
        <v>0</v>
      </c>
    </row>
    <row r="30" spans="1:29" s="527" customFormat="1" ht="18" customHeight="1">
      <c r="A30" s="453" t="s">
        <v>872</v>
      </c>
      <c r="B30" s="605" t="s">
        <v>810</v>
      </c>
      <c r="C30" s="1110">
        <f t="shared" si="1"/>
        <v>689</v>
      </c>
      <c r="D30" s="1111"/>
      <c r="E30" s="1110">
        <f t="shared" si="2"/>
        <v>276</v>
      </c>
      <c r="F30" s="1111"/>
      <c r="G30" s="1112">
        <f t="shared" si="12"/>
        <v>68</v>
      </c>
      <c r="H30" s="1113"/>
      <c r="I30" s="607">
        <f t="shared" si="13"/>
        <v>24</v>
      </c>
      <c r="J30" s="608">
        <f>+'[6]TURIIN MSUT-18'!J34+'[6]TURIIN BUS MSUT-25'!J34+'[6]TURIIN KOLLEGE-20'!J34+'[6]TURIIN BUS KOLLEGE-8'!J34+'[6]TURIIN IH SUR-5'!J34</f>
        <v>39</v>
      </c>
      <c r="K30" s="608">
        <f>+'[6]TURIIN MSUT-18'!K34+'[6]TURIIN BUS MSUT-25'!K34+'[6]TURIIN KOLLEGE-20'!K34+'[6]TURIIN BUS KOLLEGE-8'!K34+'[6]TURIIN IH SUR-5'!K34</f>
        <v>16</v>
      </c>
      <c r="L30" s="608">
        <f>+'[6]TURIIN MSUT-18'!L34+'[6]TURIIN BUS MSUT-25'!L34+'[6]TURIIN KOLLEGE-20'!L34+'[6]TURIIN BUS KOLLEGE-8'!L34+'[6]TURIIN IH SUR-5'!L34</f>
        <v>29</v>
      </c>
      <c r="M30" s="608">
        <f>+'[6]TURIIN MSUT-18'!M34+'[6]TURIIN BUS MSUT-25'!M34+'[6]TURIIN KOLLEGE-20'!M34+'[6]TURIIN BUS KOLLEGE-8'!M34+'[6]TURIIN IH SUR-5'!M34</f>
        <v>8</v>
      </c>
      <c r="N30" s="606">
        <f t="shared" si="14"/>
        <v>613</v>
      </c>
      <c r="O30" s="606">
        <f t="shared" si="14"/>
        <v>252</v>
      </c>
      <c r="P30" s="608">
        <f>+'[6]TURIIN MSUT-18'!P34+'[6]TURIIN BUS MSUT-25'!P34+'[6]TURIIN KOLLEGE-20'!P34+'[6]TURIIN BUS KOLLEGE-8'!P34+'[6]TURIIN IH SUR-5'!P34</f>
        <v>372</v>
      </c>
      <c r="Q30" s="608">
        <f>+'[6]TURIIN MSUT-18'!Q34+'[6]TURIIN BUS MSUT-25'!Q34+'[6]TURIIN KOLLEGE-20'!Q34+'[6]TURIIN BUS KOLLEGE-8'!Q34+'[6]TURIIN IH SUR-5'!Q34</f>
        <v>180</v>
      </c>
      <c r="R30" s="608">
        <f>+'[6]TURIIN MSUT-18'!R34+'[6]TURIIN BUS MSUT-25'!R34+'[6]TURIIN KOLLEGE-20'!R34+'[6]TURIIN BUS KOLLEGE-8'!R34+'[6]TURIIN IH SUR-5'!R34</f>
        <v>241</v>
      </c>
      <c r="S30" s="608">
        <f>+'[6]TURIIN MSUT-18'!S34+'[6]TURIIN BUS MSUT-25'!S34+'[6]TURIIN KOLLEGE-20'!S34+'[6]TURIIN BUS KOLLEGE-8'!S34+'[6]TURIIN IH SUR-5'!S34</f>
        <v>72</v>
      </c>
      <c r="T30" s="606">
        <f t="shared" si="15"/>
        <v>8</v>
      </c>
      <c r="U30" s="606">
        <f t="shared" si="15"/>
        <v>0</v>
      </c>
      <c r="V30" s="608">
        <f>+'[6]TURIIN MSUT-18'!V34+'[6]TURIIN BUS MSUT-25'!V34+'[6]TURIIN KOLLEGE-20'!V34+'[6]TURIIN BUS KOLLEGE-8'!V34+'[6]TURIIN IH SUR-5'!V34</f>
        <v>8</v>
      </c>
      <c r="W30" s="608">
        <f>+'[6]TURIIN MSUT-18'!W34+'[6]TURIIN BUS MSUT-25'!W34+'[6]TURIIN KOLLEGE-20'!W34+'[6]TURIIN BUS KOLLEGE-8'!W34+'[6]TURIIN IH SUR-5'!W34</f>
        <v>0</v>
      </c>
      <c r="X30" s="608">
        <f>+'[6]TURIIN MSUT-18'!X34+'[6]TURIIN BUS MSUT-25'!X34+'[6]TURIIN KOLLEGE-20'!X34+'[6]TURIIN BUS KOLLEGE-8'!X34+'[6]TURIIN IH SUR-5'!X34</f>
        <v>0</v>
      </c>
      <c r="Y30" s="608">
        <f>+'[6]TURIIN MSUT-18'!Y34+'[6]TURIIN BUS MSUT-25'!Y34+'[6]TURIIN KOLLEGE-20'!Y34+'[6]TURIIN BUS KOLLEGE-8'!Y34+'[6]TURIIN IH SUR-5'!Y34</f>
        <v>0</v>
      </c>
      <c r="Z30" s="608">
        <f>+'[6]TURIIN MSUT-18'!Z34+'[6]TURIIN BUS MSUT-25'!Z34+'[6]TURIIN KOLLEGE-20'!Z34+'[6]TURIIN BUS KOLLEGE-8'!Z34+'[6]TURIIN IH SUR-5'!Z34</f>
        <v>0</v>
      </c>
      <c r="AA30" s="608">
        <f>+'[6]TURIIN MSUT-18'!AA34+'[6]TURIIN BUS MSUT-25'!AA34+'[6]TURIIN KOLLEGE-20'!AA34+'[6]TURIIN BUS KOLLEGE-8'!AA34+'[6]TURIIN IH SUR-5'!AA34</f>
        <v>0</v>
      </c>
    </row>
    <row r="31" spans="1:29" s="527" customFormat="1" ht="18" customHeight="1">
      <c r="A31" s="453" t="s">
        <v>873</v>
      </c>
      <c r="B31" s="605" t="s">
        <v>95</v>
      </c>
      <c r="C31" s="1110">
        <f t="shared" si="1"/>
        <v>489</v>
      </c>
      <c r="D31" s="1111"/>
      <c r="E31" s="1110">
        <f t="shared" si="2"/>
        <v>210</v>
      </c>
      <c r="F31" s="1111"/>
      <c r="G31" s="1112">
        <f t="shared" si="12"/>
        <v>22</v>
      </c>
      <c r="H31" s="1113"/>
      <c r="I31" s="607">
        <f t="shared" si="13"/>
        <v>6</v>
      </c>
      <c r="J31" s="608">
        <f>+'[6]TURIIN MSUT-18'!J35+'[6]TURIIN BUS MSUT-25'!J35+'[6]TURIIN KOLLEGE-20'!J35+'[6]TURIIN BUS KOLLEGE-8'!J35+'[6]TURIIN IH SUR-5'!J35</f>
        <v>14</v>
      </c>
      <c r="K31" s="608">
        <f>+'[6]TURIIN MSUT-18'!K35+'[6]TURIIN BUS MSUT-25'!K35+'[6]TURIIN KOLLEGE-20'!K35+'[6]TURIIN BUS KOLLEGE-8'!K35+'[6]TURIIN IH SUR-5'!K35</f>
        <v>4</v>
      </c>
      <c r="L31" s="608">
        <f>+'[6]TURIIN MSUT-18'!L35+'[6]TURIIN BUS MSUT-25'!L35+'[6]TURIIN KOLLEGE-20'!L35+'[6]TURIIN BUS KOLLEGE-8'!L35+'[6]TURIIN IH SUR-5'!L35</f>
        <v>8</v>
      </c>
      <c r="M31" s="608">
        <f>+'[6]TURIIN MSUT-18'!M35+'[6]TURIIN BUS MSUT-25'!M35+'[6]TURIIN KOLLEGE-20'!M35+'[6]TURIIN BUS KOLLEGE-8'!M35+'[6]TURIIN IH SUR-5'!M35</f>
        <v>2</v>
      </c>
      <c r="N31" s="606">
        <f t="shared" si="14"/>
        <v>466</v>
      </c>
      <c r="O31" s="606">
        <f t="shared" si="14"/>
        <v>204</v>
      </c>
      <c r="P31" s="608">
        <f>+'[6]TURIIN MSUT-18'!P35+'[6]TURIIN BUS MSUT-25'!P35+'[6]TURIIN KOLLEGE-20'!P35+'[6]TURIIN BUS KOLLEGE-8'!P35+'[6]TURIIN IH SUR-5'!P35</f>
        <v>319</v>
      </c>
      <c r="Q31" s="608">
        <f>+'[6]TURIIN MSUT-18'!Q35+'[6]TURIIN BUS MSUT-25'!Q35+'[6]TURIIN KOLLEGE-20'!Q35+'[6]TURIIN BUS KOLLEGE-8'!Q35+'[6]TURIIN IH SUR-5'!Q35</f>
        <v>166</v>
      </c>
      <c r="R31" s="608">
        <f>+'[6]TURIIN MSUT-18'!R35+'[6]TURIIN BUS MSUT-25'!R35+'[6]TURIIN KOLLEGE-20'!R35+'[6]TURIIN BUS KOLLEGE-8'!R35+'[6]TURIIN IH SUR-5'!R35</f>
        <v>147</v>
      </c>
      <c r="S31" s="608">
        <f>+'[6]TURIIN MSUT-18'!S35+'[6]TURIIN BUS MSUT-25'!S35+'[6]TURIIN KOLLEGE-20'!S35+'[6]TURIIN BUS KOLLEGE-8'!S35+'[6]TURIIN IH SUR-5'!S35</f>
        <v>38</v>
      </c>
      <c r="T31" s="606">
        <f t="shared" si="15"/>
        <v>1</v>
      </c>
      <c r="U31" s="606">
        <f t="shared" si="15"/>
        <v>0</v>
      </c>
      <c r="V31" s="608">
        <f>+'[6]TURIIN MSUT-18'!V35+'[6]TURIIN BUS MSUT-25'!V35+'[6]TURIIN KOLLEGE-20'!V35+'[6]TURIIN BUS KOLLEGE-8'!V35+'[6]TURIIN IH SUR-5'!V35</f>
        <v>0</v>
      </c>
      <c r="W31" s="608">
        <f>+'[6]TURIIN MSUT-18'!W35+'[6]TURIIN BUS MSUT-25'!W35+'[6]TURIIN KOLLEGE-20'!W35+'[6]TURIIN BUS KOLLEGE-8'!W35+'[6]TURIIN IH SUR-5'!W35</f>
        <v>0</v>
      </c>
      <c r="X31" s="608">
        <f>+'[6]TURIIN MSUT-18'!X35+'[6]TURIIN BUS MSUT-25'!X35+'[6]TURIIN KOLLEGE-20'!X35+'[6]TURIIN BUS KOLLEGE-8'!X35+'[6]TURIIN IH SUR-5'!X35</f>
        <v>1</v>
      </c>
      <c r="Y31" s="608">
        <f>+'[6]TURIIN MSUT-18'!Y35+'[6]TURIIN BUS MSUT-25'!Y35+'[6]TURIIN KOLLEGE-20'!Y35+'[6]TURIIN BUS KOLLEGE-8'!Y35+'[6]TURIIN IH SUR-5'!Y35</f>
        <v>0</v>
      </c>
      <c r="Z31" s="608">
        <f>+'[6]TURIIN MSUT-18'!Z35+'[6]TURIIN BUS MSUT-25'!Z35+'[6]TURIIN KOLLEGE-20'!Z35+'[6]TURIIN BUS KOLLEGE-8'!Z35+'[6]TURIIN IH SUR-5'!Z35</f>
        <v>0</v>
      </c>
      <c r="AA31" s="608">
        <f>+'[6]TURIIN MSUT-18'!AA35+'[6]TURIIN BUS MSUT-25'!AA35+'[6]TURIIN KOLLEGE-20'!AA35+'[6]TURIIN BUS KOLLEGE-8'!AA35+'[6]TURIIN IH SUR-5'!AA35</f>
        <v>0</v>
      </c>
    </row>
    <row r="32" spans="1:29" s="527" customFormat="1" ht="18" customHeight="1">
      <c r="A32" s="453" t="s">
        <v>874</v>
      </c>
      <c r="B32" s="605" t="s">
        <v>96</v>
      </c>
      <c r="C32" s="1110">
        <f t="shared" si="1"/>
        <v>608</v>
      </c>
      <c r="D32" s="1111"/>
      <c r="E32" s="1110">
        <f t="shared" si="2"/>
        <v>219</v>
      </c>
      <c r="F32" s="1111"/>
      <c r="G32" s="1112">
        <f t="shared" si="12"/>
        <v>73</v>
      </c>
      <c r="H32" s="1113"/>
      <c r="I32" s="607">
        <f t="shared" si="13"/>
        <v>27</v>
      </c>
      <c r="J32" s="608">
        <f>+'[6]TURIIN MSUT-18'!J36+'[6]TURIIN BUS MSUT-25'!J36+'[6]TURIIN KOLLEGE-20'!J36+'[6]TURIIN BUS KOLLEGE-8'!J36+'[6]TURIIN IH SUR-5'!J36</f>
        <v>40</v>
      </c>
      <c r="K32" s="608">
        <f>+'[6]TURIIN MSUT-18'!K36+'[6]TURIIN BUS MSUT-25'!K36+'[6]TURIIN KOLLEGE-20'!K36+'[6]TURIIN BUS KOLLEGE-8'!K36+'[6]TURIIN IH SUR-5'!K36</f>
        <v>7</v>
      </c>
      <c r="L32" s="608">
        <f>+'[6]TURIIN MSUT-18'!L36+'[6]TURIIN BUS MSUT-25'!L36+'[6]TURIIN KOLLEGE-20'!L36+'[6]TURIIN BUS KOLLEGE-8'!L36+'[6]TURIIN IH SUR-5'!L36</f>
        <v>33</v>
      </c>
      <c r="M32" s="608">
        <f>+'[6]TURIIN MSUT-18'!M36+'[6]TURIIN BUS MSUT-25'!M36+'[6]TURIIN KOLLEGE-20'!M36+'[6]TURIIN BUS KOLLEGE-8'!M36+'[6]TURIIN IH SUR-5'!M36</f>
        <v>20</v>
      </c>
      <c r="N32" s="606">
        <f t="shared" si="14"/>
        <v>510</v>
      </c>
      <c r="O32" s="606">
        <f t="shared" si="14"/>
        <v>188</v>
      </c>
      <c r="P32" s="608">
        <f>+'[6]TURIIN MSUT-18'!P36+'[6]TURIIN BUS MSUT-25'!P36+'[6]TURIIN KOLLEGE-20'!P36+'[6]TURIIN BUS KOLLEGE-8'!P36+'[6]TURIIN IH SUR-5'!P36</f>
        <v>299</v>
      </c>
      <c r="Q32" s="608">
        <f>+'[6]TURIIN MSUT-18'!Q36+'[6]TURIIN BUS MSUT-25'!Q36+'[6]TURIIN KOLLEGE-20'!Q36+'[6]TURIIN BUS KOLLEGE-8'!Q36+'[6]TURIIN IH SUR-5'!Q36</f>
        <v>127</v>
      </c>
      <c r="R32" s="608">
        <f>+'[6]TURIIN MSUT-18'!R36+'[6]TURIIN BUS MSUT-25'!R36+'[6]TURIIN KOLLEGE-20'!R36+'[6]TURIIN BUS KOLLEGE-8'!R36+'[6]TURIIN IH SUR-5'!R36</f>
        <v>211</v>
      </c>
      <c r="S32" s="608">
        <f>+'[6]TURIIN MSUT-18'!S36+'[6]TURIIN BUS MSUT-25'!S36+'[6]TURIIN KOLLEGE-20'!S36+'[6]TURIIN BUS KOLLEGE-8'!S36+'[6]TURIIN IH SUR-5'!S36</f>
        <v>61</v>
      </c>
      <c r="T32" s="606">
        <f t="shared" si="15"/>
        <v>25</v>
      </c>
      <c r="U32" s="606">
        <f t="shared" si="15"/>
        <v>4</v>
      </c>
      <c r="V32" s="608">
        <f>+'[6]TURIIN MSUT-18'!V36+'[6]TURIIN BUS MSUT-25'!V36+'[6]TURIIN KOLLEGE-20'!V36+'[6]TURIIN BUS KOLLEGE-8'!V36+'[6]TURIIN IH SUR-5'!V36</f>
        <v>25</v>
      </c>
      <c r="W32" s="608">
        <f>+'[6]TURIIN MSUT-18'!W36+'[6]TURIIN BUS MSUT-25'!W36+'[6]TURIIN KOLLEGE-20'!W36+'[6]TURIIN BUS KOLLEGE-8'!W36+'[6]TURIIN IH SUR-5'!W36</f>
        <v>4</v>
      </c>
      <c r="X32" s="608">
        <f>+'[6]TURIIN MSUT-18'!X36+'[6]TURIIN BUS MSUT-25'!X36+'[6]TURIIN KOLLEGE-20'!X36+'[6]TURIIN BUS KOLLEGE-8'!X36+'[6]TURIIN IH SUR-5'!X36</f>
        <v>0</v>
      </c>
      <c r="Y32" s="608">
        <f>+'[6]TURIIN MSUT-18'!Y36+'[6]TURIIN BUS MSUT-25'!Y36+'[6]TURIIN KOLLEGE-20'!Y36+'[6]TURIIN BUS KOLLEGE-8'!Y36+'[6]TURIIN IH SUR-5'!Y36</f>
        <v>0</v>
      </c>
      <c r="Z32" s="608">
        <f>+'[6]TURIIN MSUT-18'!Z36+'[6]TURIIN BUS MSUT-25'!Z36+'[6]TURIIN KOLLEGE-20'!Z36+'[6]TURIIN BUS KOLLEGE-8'!Z36+'[6]TURIIN IH SUR-5'!Z36</f>
        <v>0</v>
      </c>
      <c r="AA32" s="608">
        <f>+'[6]TURIIN MSUT-18'!AA36+'[6]TURIIN BUS MSUT-25'!AA36+'[6]TURIIN KOLLEGE-20'!AA36+'[6]TURIIN BUS KOLLEGE-8'!AA36+'[6]TURIIN IH SUR-5'!AA36</f>
        <v>0</v>
      </c>
    </row>
    <row r="33" spans="1:29" s="527" customFormat="1" ht="18" customHeight="1">
      <c r="A33" s="453" t="s">
        <v>875</v>
      </c>
      <c r="B33" s="605" t="s">
        <v>97</v>
      </c>
      <c r="C33" s="1110">
        <f t="shared" si="1"/>
        <v>1094</v>
      </c>
      <c r="D33" s="1111"/>
      <c r="E33" s="1110">
        <f t="shared" si="2"/>
        <v>500</v>
      </c>
      <c r="F33" s="1111"/>
      <c r="G33" s="1112">
        <f t="shared" si="12"/>
        <v>98</v>
      </c>
      <c r="H33" s="1113"/>
      <c r="I33" s="607">
        <f t="shared" si="13"/>
        <v>27</v>
      </c>
      <c r="J33" s="608">
        <f>+'[6]TURIIN MSUT-18'!J37+'[6]TURIIN BUS MSUT-25'!J37+'[6]TURIIN KOLLEGE-20'!J37+'[6]TURIIN BUS KOLLEGE-8'!J37+'[6]TURIIN IH SUR-5'!J37</f>
        <v>39</v>
      </c>
      <c r="K33" s="608">
        <f>+'[6]TURIIN MSUT-18'!K37+'[6]TURIIN BUS MSUT-25'!K37+'[6]TURIIN KOLLEGE-20'!K37+'[6]TURIIN BUS KOLLEGE-8'!K37+'[6]TURIIN IH SUR-5'!K37</f>
        <v>15</v>
      </c>
      <c r="L33" s="608">
        <f>+'[6]TURIIN MSUT-18'!L37+'[6]TURIIN BUS MSUT-25'!L37+'[6]TURIIN KOLLEGE-20'!L37+'[6]TURIIN BUS KOLLEGE-8'!L37+'[6]TURIIN IH SUR-5'!L37</f>
        <v>59</v>
      </c>
      <c r="M33" s="608">
        <f>+'[6]TURIIN MSUT-18'!M37+'[6]TURIIN BUS MSUT-25'!M37+'[6]TURIIN KOLLEGE-20'!M37+'[6]TURIIN BUS KOLLEGE-8'!M37+'[6]TURIIN IH SUR-5'!M37</f>
        <v>12</v>
      </c>
      <c r="N33" s="606">
        <f t="shared" si="14"/>
        <v>992</v>
      </c>
      <c r="O33" s="606">
        <f t="shared" si="14"/>
        <v>471</v>
      </c>
      <c r="P33" s="608">
        <f>+'[6]TURIIN MSUT-18'!P37+'[6]TURIIN BUS MSUT-25'!P37+'[6]TURIIN KOLLEGE-20'!P37+'[6]TURIIN BUS KOLLEGE-8'!P37+'[6]TURIIN IH SUR-5'!P37</f>
        <v>660</v>
      </c>
      <c r="Q33" s="608">
        <f>+'[6]TURIIN MSUT-18'!Q37+'[6]TURIIN BUS MSUT-25'!Q37+'[6]TURIIN KOLLEGE-20'!Q37+'[6]TURIIN BUS KOLLEGE-8'!Q37+'[6]TURIIN IH SUR-5'!Q37</f>
        <v>382</v>
      </c>
      <c r="R33" s="608">
        <f>+'[6]TURIIN MSUT-18'!R37+'[6]TURIIN BUS MSUT-25'!R37+'[6]TURIIN KOLLEGE-20'!R37+'[6]TURIIN BUS KOLLEGE-8'!R37+'[6]TURIIN IH SUR-5'!R37</f>
        <v>332</v>
      </c>
      <c r="S33" s="608">
        <f>+'[6]TURIIN MSUT-18'!S37+'[6]TURIIN BUS MSUT-25'!S37+'[6]TURIIN KOLLEGE-20'!S37+'[6]TURIIN BUS KOLLEGE-8'!S37+'[6]TURIIN IH SUR-5'!S37</f>
        <v>89</v>
      </c>
      <c r="T33" s="606">
        <f t="shared" si="15"/>
        <v>4</v>
      </c>
      <c r="U33" s="606">
        <f t="shared" si="15"/>
        <v>2</v>
      </c>
      <c r="V33" s="608">
        <f>+'[6]TURIIN MSUT-18'!V37+'[6]TURIIN BUS MSUT-25'!V37+'[6]TURIIN KOLLEGE-20'!V37+'[6]TURIIN BUS KOLLEGE-8'!V37+'[6]TURIIN IH SUR-5'!V37</f>
        <v>2</v>
      </c>
      <c r="W33" s="608">
        <f>+'[6]TURIIN MSUT-18'!W37+'[6]TURIIN BUS MSUT-25'!W37+'[6]TURIIN KOLLEGE-20'!W37+'[6]TURIIN BUS KOLLEGE-8'!W37+'[6]TURIIN IH SUR-5'!W37</f>
        <v>2</v>
      </c>
      <c r="X33" s="608">
        <f>+'[6]TURIIN MSUT-18'!X37+'[6]TURIIN BUS MSUT-25'!X37+'[6]TURIIN KOLLEGE-20'!X37+'[6]TURIIN BUS KOLLEGE-8'!X37+'[6]TURIIN IH SUR-5'!X37</f>
        <v>2</v>
      </c>
      <c r="Y33" s="608">
        <f>+'[6]TURIIN MSUT-18'!Y37+'[6]TURIIN BUS MSUT-25'!Y37+'[6]TURIIN KOLLEGE-20'!Y37+'[6]TURIIN BUS KOLLEGE-8'!Y37+'[6]TURIIN IH SUR-5'!Y37</f>
        <v>0</v>
      </c>
      <c r="Z33" s="608">
        <f>+'[6]TURIIN MSUT-18'!Z37+'[6]TURIIN BUS MSUT-25'!Z37+'[6]TURIIN KOLLEGE-20'!Z37+'[6]TURIIN BUS KOLLEGE-8'!Z37+'[6]TURIIN IH SUR-5'!Z37</f>
        <v>0</v>
      </c>
      <c r="AA33" s="608">
        <f>+'[6]TURIIN MSUT-18'!AA37+'[6]TURIIN BUS MSUT-25'!AA37+'[6]TURIIN KOLLEGE-20'!AA37+'[6]TURIIN BUS KOLLEGE-8'!AA37+'[6]TURIIN IH SUR-5'!AA37</f>
        <v>0</v>
      </c>
    </row>
    <row r="34" spans="1:29" s="527" customFormat="1" ht="18" customHeight="1">
      <c r="A34" s="453" t="s">
        <v>876</v>
      </c>
      <c r="B34" s="605" t="s">
        <v>98</v>
      </c>
      <c r="C34" s="1110">
        <f t="shared" si="1"/>
        <v>1004</v>
      </c>
      <c r="D34" s="1111"/>
      <c r="E34" s="1110">
        <f t="shared" si="2"/>
        <v>387</v>
      </c>
      <c r="F34" s="1111"/>
      <c r="G34" s="1112">
        <f t="shared" si="12"/>
        <v>39</v>
      </c>
      <c r="H34" s="1113"/>
      <c r="I34" s="607">
        <f t="shared" si="13"/>
        <v>11</v>
      </c>
      <c r="J34" s="608">
        <f>+'[6]TURIIN MSUT-18'!J38+'[6]TURIIN BUS MSUT-25'!J38+'[6]TURIIN KOLLEGE-20'!J38+'[6]TURIIN BUS KOLLEGE-8'!J38+'[6]TURIIN IH SUR-5'!J38</f>
        <v>22</v>
      </c>
      <c r="K34" s="608">
        <f>+'[6]TURIIN MSUT-18'!K38+'[6]TURIIN BUS MSUT-25'!K38+'[6]TURIIN KOLLEGE-20'!K38+'[6]TURIIN BUS KOLLEGE-8'!K38+'[6]TURIIN IH SUR-5'!K38</f>
        <v>6</v>
      </c>
      <c r="L34" s="608">
        <f>+'[6]TURIIN MSUT-18'!L38+'[6]TURIIN BUS MSUT-25'!L38+'[6]TURIIN KOLLEGE-20'!L38+'[6]TURIIN BUS KOLLEGE-8'!L38+'[6]TURIIN IH SUR-5'!L38</f>
        <v>17</v>
      </c>
      <c r="M34" s="608">
        <f>+'[6]TURIIN MSUT-18'!M38+'[6]TURIIN BUS MSUT-25'!M38+'[6]TURIIN KOLLEGE-20'!M38+'[6]TURIIN BUS KOLLEGE-8'!M38+'[6]TURIIN IH SUR-5'!M38</f>
        <v>5</v>
      </c>
      <c r="N34" s="606">
        <f t="shared" si="14"/>
        <v>915</v>
      </c>
      <c r="O34" s="606">
        <f t="shared" si="14"/>
        <v>360</v>
      </c>
      <c r="P34" s="608">
        <f>+'[6]TURIIN MSUT-18'!P38+'[6]TURIIN BUS MSUT-25'!P38+'[6]TURIIN KOLLEGE-20'!P38+'[6]TURIIN BUS KOLLEGE-8'!P38+'[6]TURIIN IH SUR-5'!P38</f>
        <v>608</v>
      </c>
      <c r="Q34" s="608">
        <f>+'[6]TURIIN MSUT-18'!Q38+'[6]TURIIN BUS MSUT-25'!Q38+'[6]TURIIN KOLLEGE-20'!Q38+'[6]TURIIN BUS KOLLEGE-8'!Q38+'[6]TURIIN IH SUR-5'!Q38</f>
        <v>263</v>
      </c>
      <c r="R34" s="608">
        <f>+'[6]TURIIN MSUT-18'!R38+'[6]TURIIN BUS MSUT-25'!R38+'[6]TURIIN KOLLEGE-20'!R38+'[6]TURIIN BUS KOLLEGE-8'!R38+'[6]TURIIN IH SUR-5'!R38</f>
        <v>307</v>
      </c>
      <c r="S34" s="608">
        <f>+'[6]TURIIN MSUT-18'!S38+'[6]TURIIN BUS MSUT-25'!S38+'[6]TURIIN KOLLEGE-20'!S38+'[6]TURIIN BUS KOLLEGE-8'!S38+'[6]TURIIN IH SUR-5'!S38</f>
        <v>97</v>
      </c>
      <c r="T34" s="606">
        <f t="shared" si="15"/>
        <v>50</v>
      </c>
      <c r="U34" s="606">
        <f t="shared" si="15"/>
        <v>16</v>
      </c>
      <c r="V34" s="608">
        <f>+'[6]TURIIN MSUT-18'!V38+'[6]TURIIN BUS MSUT-25'!V38+'[6]TURIIN KOLLEGE-20'!V38+'[6]TURIIN BUS KOLLEGE-8'!V38+'[6]TURIIN IH SUR-5'!V38</f>
        <v>44</v>
      </c>
      <c r="W34" s="608">
        <f>+'[6]TURIIN MSUT-18'!W38+'[6]TURIIN BUS MSUT-25'!W38+'[6]TURIIN KOLLEGE-20'!W38+'[6]TURIIN BUS KOLLEGE-8'!W38+'[6]TURIIN IH SUR-5'!W38</f>
        <v>12</v>
      </c>
      <c r="X34" s="608">
        <f>+'[6]TURIIN MSUT-18'!X38+'[6]TURIIN BUS MSUT-25'!X38+'[6]TURIIN KOLLEGE-20'!X38+'[6]TURIIN BUS KOLLEGE-8'!X38+'[6]TURIIN IH SUR-5'!X38</f>
        <v>6</v>
      </c>
      <c r="Y34" s="608">
        <f>+'[6]TURIIN MSUT-18'!Y38+'[6]TURIIN BUS MSUT-25'!Y38+'[6]TURIIN KOLLEGE-20'!Y38+'[6]TURIIN BUS KOLLEGE-8'!Y38+'[6]TURIIN IH SUR-5'!Y38</f>
        <v>4</v>
      </c>
      <c r="Z34" s="608">
        <f>+'[6]TURIIN MSUT-18'!Z38+'[6]TURIIN BUS MSUT-25'!Z38+'[6]TURIIN KOLLEGE-20'!Z38+'[6]TURIIN BUS KOLLEGE-8'!Z38+'[6]TURIIN IH SUR-5'!Z38</f>
        <v>0</v>
      </c>
      <c r="AA34" s="608">
        <f>+'[6]TURIIN MSUT-18'!AA38+'[6]TURIIN BUS MSUT-25'!AA38+'[6]TURIIN KOLLEGE-20'!AA38+'[6]TURIIN BUS KOLLEGE-8'!AA38+'[6]TURIIN IH SUR-5'!AA38</f>
        <v>0</v>
      </c>
    </row>
    <row r="35" spans="1:29" s="527" customFormat="1" ht="18" customHeight="1">
      <c r="A35" s="604" t="s">
        <v>877</v>
      </c>
      <c r="B35" s="605" t="s">
        <v>99</v>
      </c>
      <c r="C35" s="1110">
        <f t="shared" si="1"/>
        <v>1755</v>
      </c>
      <c r="D35" s="1111"/>
      <c r="E35" s="1110">
        <f t="shared" si="2"/>
        <v>797</v>
      </c>
      <c r="F35" s="1111"/>
      <c r="G35" s="1110">
        <f>+G36+G37+G38</f>
        <v>126</v>
      </c>
      <c r="H35" s="1111"/>
      <c r="I35" s="606">
        <f t="shared" ref="I35:AA35" si="16">+I36+I37+I38</f>
        <v>59</v>
      </c>
      <c r="J35" s="606">
        <f t="shared" si="16"/>
        <v>36</v>
      </c>
      <c r="K35" s="606">
        <f t="shared" si="16"/>
        <v>17</v>
      </c>
      <c r="L35" s="606">
        <f t="shared" si="16"/>
        <v>90</v>
      </c>
      <c r="M35" s="606">
        <f t="shared" si="16"/>
        <v>42</v>
      </c>
      <c r="N35" s="606">
        <f t="shared" si="16"/>
        <v>1611</v>
      </c>
      <c r="O35" s="606">
        <f t="shared" si="16"/>
        <v>736</v>
      </c>
      <c r="P35" s="606">
        <f t="shared" si="16"/>
        <v>968</v>
      </c>
      <c r="Q35" s="606">
        <f t="shared" si="16"/>
        <v>550</v>
      </c>
      <c r="R35" s="606">
        <f t="shared" si="16"/>
        <v>643</v>
      </c>
      <c r="S35" s="606">
        <f t="shared" si="16"/>
        <v>186</v>
      </c>
      <c r="T35" s="606">
        <f t="shared" si="16"/>
        <v>18</v>
      </c>
      <c r="U35" s="606">
        <f t="shared" si="16"/>
        <v>2</v>
      </c>
      <c r="V35" s="606">
        <f t="shared" si="16"/>
        <v>16</v>
      </c>
      <c r="W35" s="606">
        <f t="shared" si="16"/>
        <v>2</v>
      </c>
      <c r="X35" s="606">
        <f t="shared" si="16"/>
        <v>2</v>
      </c>
      <c r="Y35" s="606">
        <f t="shared" si="16"/>
        <v>0</v>
      </c>
      <c r="Z35" s="606">
        <f t="shared" si="16"/>
        <v>0</v>
      </c>
      <c r="AA35" s="606">
        <f t="shared" si="16"/>
        <v>0</v>
      </c>
      <c r="AB35" s="510"/>
      <c r="AC35" s="510"/>
    </row>
    <row r="36" spans="1:29" s="527" customFormat="1" ht="18" customHeight="1">
      <c r="A36" s="453" t="s">
        <v>878</v>
      </c>
      <c r="B36" s="605" t="s">
        <v>100</v>
      </c>
      <c r="C36" s="1110">
        <f t="shared" si="1"/>
        <v>731</v>
      </c>
      <c r="D36" s="1111"/>
      <c r="E36" s="1110">
        <f t="shared" si="2"/>
        <v>314</v>
      </c>
      <c r="F36" s="1111"/>
      <c r="G36" s="1112">
        <f>+J36+L36</f>
        <v>74</v>
      </c>
      <c r="H36" s="1113"/>
      <c r="I36" s="607">
        <f>+K36+M36</f>
        <v>38</v>
      </c>
      <c r="J36" s="608">
        <f>+'[6]TURIIN MSUT-18'!J40+'[6]TURIIN BUS MSUT-25'!J40+'[6]TURIIN KOLLEGE-20'!J40+'[6]TURIIN BUS KOLLEGE-8'!J40+'[6]TURIIN IH SUR-5'!J40</f>
        <v>18</v>
      </c>
      <c r="K36" s="608">
        <f>+'[6]TURIIN MSUT-18'!K40+'[6]TURIIN BUS MSUT-25'!K40+'[6]TURIIN KOLLEGE-20'!K40+'[6]TURIIN BUS KOLLEGE-8'!K40+'[6]TURIIN IH SUR-5'!K40</f>
        <v>8</v>
      </c>
      <c r="L36" s="608">
        <f>+'[6]TURIIN MSUT-18'!L40+'[6]TURIIN BUS MSUT-25'!L40+'[6]TURIIN KOLLEGE-20'!L40+'[6]TURIIN BUS KOLLEGE-8'!L40+'[6]TURIIN IH SUR-5'!L40</f>
        <v>56</v>
      </c>
      <c r="M36" s="608">
        <f>+'[6]TURIIN MSUT-18'!M40+'[6]TURIIN BUS MSUT-25'!M40+'[6]TURIIN KOLLEGE-20'!M40+'[6]TURIIN BUS KOLLEGE-8'!M40+'[6]TURIIN IH SUR-5'!M40</f>
        <v>30</v>
      </c>
      <c r="N36" s="606">
        <f t="shared" ref="N36:O38" si="17">+P36+R36</f>
        <v>647</v>
      </c>
      <c r="O36" s="606">
        <f t="shared" si="17"/>
        <v>276</v>
      </c>
      <c r="P36" s="608">
        <f>+'[6]TURIIN MSUT-18'!P40+'[6]TURIIN BUS MSUT-25'!P40+'[6]TURIIN KOLLEGE-20'!P40+'[6]TURIIN BUS KOLLEGE-8'!P40+'[6]TURIIN IH SUR-5'!P40</f>
        <v>356</v>
      </c>
      <c r="Q36" s="608">
        <f>+'[6]TURIIN MSUT-18'!Q40+'[6]TURIIN BUS MSUT-25'!Q40+'[6]TURIIN KOLLEGE-20'!Q40+'[6]TURIIN BUS KOLLEGE-8'!Q40+'[6]TURIIN IH SUR-5'!Q40</f>
        <v>196</v>
      </c>
      <c r="R36" s="608">
        <f>+'[6]TURIIN MSUT-18'!R40+'[6]TURIIN BUS MSUT-25'!R40+'[6]TURIIN KOLLEGE-20'!R40+'[6]TURIIN BUS KOLLEGE-8'!R40+'[6]TURIIN IH SUR-5'!R40</f>
        <v>291</v>
      </c>
      <c r="S36" s="608">
        <f>+'[6]TURIIN MSUT-18'!S40+'[6]TURIIN BUS MSUT-25'!S40+'[6]TURIIN KOLLEGE-20'!S40+'[6]TURIIN BUS KOLLEGE-8'!S40+'[6]TURIIN IH SUR-5'!S40</f>
        <v>80</v>
      </c>
      <c r="T36" s="606">
        <f t="shared" ref="T36:U38" si="18">+V36+X36+Z36</f>
        <v>10</v>
      </c>
      <c r="U36" s="606">
        <f t="shared" si="18"/>
        <v>0</v>
      </c>
      <c r="V36" s="608">
        <f>+'[6]TURIIN MSUT-18'!V40+'[6]TURIIN BUS MSUT-25'!V40+'[6]TURIIN KOLLEGE-20'!V40+'[6]TURIIN BUS KOLLEGE-8'!V40+'[6]TURIIN IH SUR-5'!V40</f>
        <v>9</v>
      </c>
      <c r="W36" s="608">
        <f>+'[6]TURIIN MSUT-18'!W40+'[6]TURIIN BUS MSUT-25'!W40+'[6]TURIIN KOLLEGE-20'!W40+'[6]TURIIN BUS KOLLEGE-8'!W40+'[6]TURIIN IH SUR-5'!W40</f>
        <v>0</v>
      </c>
      <c r="X36" s="608">
        <f>+'[6]TURIIN MSUT-18'!X40+'[6]TURIIN BUS MSUT-25'!X40+'[6]TURIIN KOLLEGE-20'!X40+'[6]TURIIN BUS KOLLEGE-8'!X40+'[6]TURIIN IH SUR-5'!X40</f>
        <v>1</v>
      </c>
      <c r="Y36" s="608">
        <f>+'[6]TURIIN MSUT-18'!Y40+'[6]TURIIN BUS MSUT-25'!Y40+'[6]TURIIN KOLLEGE-20'!Y40+'[6]TURIIN BUS KOLLEGE-8'!Y40+'[6]TURIIN IH SUR-5'!Y40</f>
        <v>0</v>
      </c>
      <c r="Z36" s="608">
        <f>+'[6]TURIIN MSUT-18'!Z40+'[6]TURIIN BUS MSUT-25'!Z40+'[6]TURIIN KOLLEGE-20'!Z40+'[6]TURIIN BUS KOLLEGE-8'!Z40+'[6]TURIIN IH SUR-5'!Z40</f>
        <v>0</v>
      </c>
      <c r="AA36" s="608">
        <f>+'[6]TURIIN MSUT-18'!AA40+'[6]TURIIN BUS MSUT-25'!AA40+'[6]TURIIN KOLLEGE-20'!AA40+'[6]TURIIN BUS KOLLEGE-8'!AA40+'[6]TURIIN IH SUR-5'!AA40</f>
        <v>0</v>
      </c>
      <c r="AB36" s="510"/>
      <c r="AC36" s="510"/>
    </row>
    <row r="37" spans="1:29" s="527" customFormat="1" ht="18" customHeight="1">
      <c r="A37" s="453" t="s">
        <v>879</v>
      </c>
      <c r="B37" s="605" t="s">
        <v>101</v>
      </c>
      <c r="C37" s="1110">
        <f t="shared" si="1"/>
        <v>364</v>
      </c>
      <c r="D37" s="1111"/>
      <c r="E37" s="1110">
        <f t="shared" si="2"/>
        <v>157</v>
      </c>
      <c r="F37" s="1111"/>
      <c r="G37" s="1112">
        <f>+J37+L37</f>
        <v>20</v>
      </c>
      <c r="H37" s="1113"/>
      <c r="I37" s="607">
        <f>+K37+M37</f>
        <v>7</v>
      </c>
      <c r="J37" s="608">
        <f>+'[6]TURIIN MSUT-18'!J41+'[6]TURIIN BUS MSUT-25'!J41+'[6]TURIIN KOLLEGE-20'!J41+'[6]TURIIN BUS KOLLEGE-8'!J41+'[6]TURIIN IH SUR-5'!J41</f>
        <v>9</v>
      </c>
      <c r="K37" s="608">
        <f>+'[6]TURIIN MSUT-18'!K41+'[6]TURIIN BUS MSUT-25'!K41+'[6]TURIIN KOLLEGE-20'!K41+'[6]TURIIN BUS KOLLEGE-8'!K41+'[6]TURIIN IH SUR-5'!K41</f>
        <v>4</v>
      </c>
      <c r="L37" s="608">
        <f>+'[6]TURIIN MSUT-18'!L41+'[6]TURIIN BUS MSUT-25'!L41+'[6]TURIIN KOLLEGE-20'!L41+'[6]TURIIN BUS KOLLEGE-8'!L41+'[6]TURIIN IH SUR-5'!L41</f>
        <v>11</v>
      </c>
      <c r="M37" s="608">
        <f>+'[6]TURIIN MSUT-18'!M41+'[6]TURIIN BUS MSUT-25'!M41+'[6]TURIIN KOLLEGE-20'!M41+'[6]TURIIN BUS KOLLEGE-8'!M41+'[6]TURIIN IH SUR-5'!M41</f>
        <v>3</v>
      </c>
      <c r="N37" s="606">
        <f t="shared" si="17"/>
        <v>340</v>
      </c>
      <c r="O37" s="606">
        <f t="shared" si="17"/>
        <v>148</v>
      </c>
      <c r="P37" s="608">
        <f>+'[6]TURIIN MSUT-18'!P41+'[6]TURIIN BUS MSUT-25'!P41+'[6]TURIIN KOLLEGE-20'!P41+'[6]TURIIN BUS KOLLEGE-8'!P41+'[6]TURIIN IH SUR-5'!P41</f>
        <v>203</v>
      </c>
      <c r="Q37" s="608">
        <f>+'[6]TURIIN MSUT-18'!Q41+'[6]TURIIN BUS MSUT-25'!Q41+'[6]TURIIN KOLLEGE-20'!Q41+'[6]TURIIN BUS KOLLEGE-8'!Q41+'[6]TURIIN IH SUR-5'!Q41</f>
        <v>95</v>
      </c>
      <c r="R37" s="608">
        <f>+'[6]TURIIN MSUT-18'!R41+'[6]TURIIN BUS MSUT-25'!R41+'[6]TURIIN KOLLEGE-20'!R41+'[6]TURIIN BUS KOLLEGE-8'!R41+'[6]TURIIN IH SUR-5'!R41</f>
        <v>137</v>
      </c>
      <c r="S37" s="608">
        <f>+'[6]TURIIN MSUT-18'!S41+'[6]TURIIN BUS MSUT-25'!S41+'[6]TURIIN KOLLEGE-20'!S41+'[6]TURIIN BUS KOLLEGE-8'!S41+'[6]TURIIN IH SUR-5'!S41</f>
        <v>53</v>
      </c>
      <c r="T37" s="606">
        <f t="shared" si="18"/>
        <v>4</v>
      </c>
      <c r="U37" s="606">
        <f t="shared" si="18"/>
        <v>2</v>
      </c>
      <c r="V37" s="608">
        <f>+'[6]TURIIN MSUT-18'!V41+'[6]TURIIN BUS MSUT-25'!V41+'[6]TURIIN KOLLEGE-20'!V41+'[6]TURIIN BUS KOLLEGE-8'!V41+'[6]TURIIN IH SUR-5'!V41</f>
        <v>4</v>
      </c>
      <c r="W37" s="608">
        <f>+'[6]TURIIN MSUT-18'!W41+'[6]TURIIN BUS MSUT-25'!W41+'[6]TURIIN KOLLEGE-20'!W41+'[6]TURIIN BUS KOLLEGE-8'!W41+'[6]TURIIN IH SUR-5'!W41</f>
        <v>2</v>
      </c>
      <c r="X37" s="608">
        <f>+'[6]TURIIN MSUT-18'!X41+'[6]TURIIN BUS MSUT-25'!X41+'[6]TURIIN KOLLEGE-20'!X41+'[6]TURIIN BUS KOLLEGE-8'!X41+'[6]TURIIN IH SUR-5'!X41</f>
        <v>0</v>
      </c>
      <c r="Y37" s="608">
        <f>+'[6]TURIIN MSUT-18'!Y41+'[6]TURIIN BUS MSUT-25'!Y41+'[6]TURIIN KOLLEGE-20'!Y41+'[6]TURIIN BUS KOLLEGE-8'!Y41+'[6]TURIIN IH SUR-5'!Y41</f>
        <v>0</v>
      </c>
      <c r="Z37" s="608">
        <f>+'[6]TURIIN MSUT-18'!Z41+'[6]TURIIN BUS MSUT-25'!Z41+'[6]TURIIN KOLLEGE-20'!Z41+'[6]TURIIN BUS KOLLEGE-8'!Z41+'[6]TURIIN IH SUR-5'!Z41</f>
        <v>0</v>
      </c>
      <c r="AA37" s="608">
        <f>+'[6]TURIIN MSUT-18'!AA41+'[6]TURIIN BUS MSUT-25'!AA41+'[6]TURIIN KOLLEGE-20'!AA41+'[6]TURIIN BUS KOLLEGE-8'!AA41+'[6]TURIIN IH SUR-5'!AA41</f>
        <v>0</v>
      </c>
      <c r="AB37" s="510"/>
      <c r="AC37" s="510"/>
    </row>
    <row r="38" spans="1:29" s="527" customFormat="1" ht="18" customHeight="1">
      <c r="A38" s="453" t="s">
        <v>880</v>
      </c>
      <c r="B38" s="605" t="s">
        <v>102</v>
      </c>
      <c r="C38" s="1110">
        <f t="shared" si="1"/>
        <v>660</v>
      </c>
      <c r="D38" s="1111"/>
      <c r="E38" s="1110">
        <f t="shared" si="2"/>
        <v>326</v>
      </c>
      <c r="F38" s="1111"/>
      <c r="G38" s="1112">
        <f>+J38+L38</f>
        <v>32</v>
      </c>
      <c r="H38" s="1113"/>
      <c r="I38" s="607">
        <f>+K38+M38</f>
        <v>14</v>
      </c>
      <c r="J38" s="608">
        <f>+'[6]TURIIN MSUT-18'!J42+'[6]TURIIN BUS MSUT-25'!J42+'[6]TURIIN KOLLEGE-20'!J42+'[6]TURIIN BUS KOLLEGE-8'!J42+'[6]TURIIN IH SUR-5'!J42</f>
        <v>9</v>
      </c>
      <c r="K38" s="608">
        <f>+'[6]TURIIN MSUT-18'!K42+'[6]TURIIN BUS MSUT-25'!K42+'[6]TURIIN KOLLEGE-20'!K42+'[6]TURIIN BUS KOLLEGE-8'!K42+'[6]TURIIN IH SUR-5'!K42</f>
        <v>5</v>
      </c>
      <c r="L38" s="608">
        <f>+'[6]TURIIN MSUT-18'!L42+'[6]TURIIN BUS MSUT-25'!L42+'[6]TURIIN KOLLEGE-20'!L42+'[6]TURIIN BUS KOLLEGE-8'!L42+'[6]TURIIN IH SUR-5'!L42</f>
        <v>23</v>
      </c>
      <c r="M38" s="608">
        <f>+'[6]TURIIN MSUT-18'!M42+'[6]TURIIN BUS MSUT-25'!M42+'[6]TURIIN KOLLEGE-20'!M42+'[6]TURIIN BUS KOLLEGE-8'!M42+'[6]TURIIN IH SUR-5'!M42</f>
        <v>9</v>
      </c>
      <c r="N38" s="606">
        <f t="shared" si="17"/>
        <v>624</v>
      </c>
      <c r="O38" s="606">
        <f t="shared" si="17"/>
        <v>312</v>
      </c>
      <c r="P38" s="608">
        <f>+'[6]TURIIN MSUT-18'!P42+'[6]TURIIN BUS MSUT-25'!P42+'[6]TURIIN KOLLEGE-20'!P42+'[6]TURIIN BUS KOLLEGE-8'!P42+'[6]TURIIN IH SUR-5'!P42</f>
        <v>409</v>
      </c>
      <c r="Q38" s="608">
        <f>+'[6]TURIIN MSUT-18'!Q42+'[6]TURIIN BUS MSUT-25'!Q42+'[6]TURIIN KOLLEGE-20'!Q42+'[6]TURIIN BUS KOLLEGE-8'!Q42+'[6]TURIIN IH SUR-5'!Q42</f>
        <v>259</v>
      </c>
      <c r="R38" s="608">
        <f>+'[6]TURIIN MSUT-18'!R42+'[6]TURIIN BUS MSUT-25'!R42+'[6]TURIIN KOLLEGE-20'!R42+'[6]TURIIN BUS KOLLEGE-8'!R42+'[6]TURIIN IH SUR-5'!R42</f>
        <v>215</v>
      </c>
      <c r="S38" s="608">
        <f>+'[6]TURIIN MSUT-18'!S42+'[6]TURIIN BUS MSUT-25'!S42+'[6]TURIIN KOLLEGE-20'!S42+'[6]TURIIN BUS KOLLEGE-8'!S42+'[6]TURIIN IH SUR-5'!S42</f>
        <v>53</v>
      </c>
      <c r="T38" s="606">
        <f t="shared" si="18"/>
        <v>4</v>
      </c>
      <c r="U38" s="606">
        <f t="shared" si="18"/>
        <v>0</v>
      </c>
      <c r="V38" s="608">
        <f>+'[6]TURIIN MSUT-18'!V42+'[6]TURIIN BUS MSUT-25'!V42+'[6]TURIIN KOLLEGE-20'!V42+'[6]TURIIN BUS KOLLEGE-8'!V42+'[6]TURIIN IH SUR-5'!V42</f>
        <v>3</v>
      </c>
      <c r="W38" s="608">
        <f>+'[6]TURIIN MSUT-18'!W42+'[6]TURIIN BUS MSUT-25'!W42+'[6]TURIIN KOLLEGE-20'!W42+'[6]TURIIN BUS KOLLEGE-8'!W42+'[6]TURIIN IH SUR-5'!W42</f>
        <v>0</v>
      </c>
      <c r="X38" s="608">
        <f>+'[6]TURIIN MSUT-18'!X42+'[6]TURIIN BUS MSUT-25'!X42+'[6]TURIIN KOLLEGE-20'!X42+'[6]TURIIN BUS KOLLEGE-8'!X42+'[6]TURIIN IH SUR-5'!X42</f>
        <v>1</v>
      </c>
      <c r="Y38" s="608">
        <f>+'[6]TURIIN MSUT-18'!Y42+'[6]TURIIN BUS MSUT-25'!Y42+'[6]TURIIN KOLLEGE-20'!Y42+'[6]TURIIN BUS KOLLEGE-8'!Y42+'[6]TURIIN IH SUR-5'!Y42</f>
        <v>0</v>
      </c>
      <c r="Z38" s="608">
        <f>+'[6]TURIIN MSUT-18'!Z42+'[6]TURIIN BUS MSUT-25'!Z42+'[6]TURIIN KOLLEGE-20'!Z42+'[6]TURIIN BUS KOLLEGE-8'!Z42+'[6]TURIIN IH SUR-5'!Z42</f>
        <v>0</v>
      </c>
      <c r="AA38" s="608">
        <f>+'[6]TURIIN MSUT-18'!AA42+'[6]TURIIN BUS MSUT-25'!AA42+'[6]TURIIN KOLLEGE-20'!AA42+'[6]TURIIN BUS KOLLEGE-8'!AA42+'[6]TURIIN IH SUR-5'!AA42</f>
        <v>0</v>
      </c>
    </row>
    <row r="39" spans="1:29" s="527" customFormat="1" ht="18" customHeight="1">
      <c r="A39" s="604" t="s">
        <v>881</v>
      </c>
      <c r="B39" s="605" t="s">
        <v>103</v>
      </c>
      <c r="C39" s="1110">
        <f t="shared" si="1"/>
        <v>7047</v>
      </c>
      <c r="D39" s="1111"/>
      <c r="E39" s="1110">
        <f t="shared" si="2"/>
        <v>3043</v>
      </c>
      <c r="F39" s="1111"/>
      <c r="G39" s="1110">
        <f>+G40+G41+G42+G43+G44+G45+G46+G47+G48</f>
        <v>634</v>
      </c>
      <c r="H39" s="1111"/>
      <c r="I39" s="606">
        <f t="shared" ref="I39:AA39" si="19">+I40+I41+I42+I43+I44+I45+I46+I47+I48</f>
        <v>269</v>
      </c>
      <c r="J39" s="606">
        <f t="shared" si="19"/>
        <v>365</v>
      </c>
      <c r="K39" s="606">
        <f t="shared" si="19"/>
        <v>155</v>
      </c>
      <c r="L39" s="606">
        <f t="shared" si="19"/>
        <v>269</v>
      </c>
      <c r="M39" s="606">
        <f t="shared" si="19"/>
        <v>114</v>
      </c>
      <c r="N39" s="606">
        <f t="shared" si="19"/>
        <v>6205</v>
      </c>
      <c r="O39" s="606">
        <f t="shared" si="19"/>
        <v>2762</v>
      </c>
      <c r="P39" s="606">
        <f t="shared" si="19"/>
        <v>3326</v>
      </c>
      <c r="Q39" s="606">
        <f t="shared" si="19"/>
        <v>1767</v>
      </c>
      <c r="R39" s="606">
        <f t="shared" si="19"/>
        <v>2879</v>
      </c>
      <c r="S39" s="606">
        <f t="shared" si="19"/>
        <v>995</v>
      </c>
      <c r="T39" s="606">
        <f t="shared" si="19"/>
        <v>208</v>
      </c>
      <c r="U39" s="606">
        <f t="shared" si="19"/>
        <v>12</v>
      </c>
      <c r="V39" s="606">
        <f t="shared" si="19"/>
        <v>177</v>
      </c>
      <c r="W39" s="606">
        <f t="shared" si="19"/>
        <v>8</v>
      </c>
      <c r="X39" s="606">
        <f t="shared" si="19"/>
        <v>31</v>
      </c>
      <c r="Y39" s="606">
        <f t="shared" si="19"/>
        <v>4</v>
      </c>
      <c r="Z39" s="606">
        <f t="shared" si="19"/>
        <v>0</v>
      </c>
      <c r="AA39" s="606">
        <f t="shared" si="19"/>
        <v>0</v>
      </c>
    </row>
    <row r="40" spans="1:29" s="527" customFormat="1" ht="18" customHeight="1">
      <c r="A40" s="453" t="s">
        <v>1080</v>
      </c>
      <c r="B40" s="605" t="s">
        <v>104</v>
      </c>
      <c r="C40" s="1110">
        <f t="shared" si="1"/>
        <v>319</v>
      </c>
      <c r="D40" s="1111"/>
      <c r="E40" s="1110">
        <f t="shared" si="2"/>
        <v>132</v>
      </c>
      <c r="F40" s="1111"/>
      <c r="G40" s="1112">
        <f t="shared" ref="G40:G49" si="20">+J40+L40</f>
        <v>27</v>
      </c>
      <c r="H40" s="1113"/>
      <c r="I40" s="607">
        <f t="shared" ref="I40:I49" si="21">+K40+M40</f>
        <v>15</v>
      </c>
      <c r="J40" s="608">
        <f>+'[6]TURIIN MSUT-18'!J44+'[6]TURIIN BUS MSUT-25'!J44+'[6]TURIIN KOLLEGE-20'!J44+'[6]TURIIN BUS KOLLEGE-8'!J44+'[6]TURIIN IH SUR-5'!J44</f>
        <v>15</v>
      </c>
      <c r="K40" s="608">
        <f>+'[6]TURIIN MSUT-18'!K44+'[6]TURIIN BUS MSUT-25'!K44+'[6]TURIIN KOLLEGE-20'!K44+'[6]TURIIN BUS KOLLEGE-8'!K44+'[6]TURIIN IH SUR-5'!K44</f>
        <v>10</v>
      </c>
      <c r="L40" s="608">
        <f>+'[6]TURIIN MSUT-18'!L44+'[6]TURIIN BUS MSUT-25'!L44+'[6]TURIIN KOLLEGE-20'!L44+'[6]TURIIN BUS KOLLEGE-8'!L44+'[6]TURIIN IH SUR-5'!L44</f>
        <v>12</v>
      </c>
      <c r="M40" s="608">
        <f>+'[6]TURIIN MSUT-18'!M44+'[6]TURIIN BUS MSUT-25'!M44+'[6]TURIIN KOLLEGE-20'!M44+'[6]TURIIN BUS KOLLEGE-8'!M44+'[6]TURIIN IH SUR-5'!M44</f>
        <v>5</v>
      </c>
      <c r="N40" s="606">
        <f t="shared" ref="N40:O49" si="22">+P40+R40</f>
        <v>285</v>
      </c>
      <c r="O40" s="606">
        <f t="shared" si="22"/>
        <v>117</v>
      </c>
      <c r="P40" s="608">
        <f>+'[6]TURIIN MSUT-18'!P44+'[6]TURIIN BUS MSUT-25'!P44+'[6]TURIIN KOLLEGE-20'!P44+'[6]TURIIN BUS KOLLEGE-8'!P44+'[6]TURIIN IH SUR-5'!P44</f>
        <v>201</v>
      </c>
      <c r="Q40" s="608">
        <f>+'[6]TURIIN MSUT-18'!Q44+'[6]TURIIN BUS MSUT-25'!Q44+'[6]TURIIN KOLLEGE-20'!Q44+'[6]TURIIN BUS KOLLEGE-8'!Q44+'[6]TURIIN IH SUR-5'!Q44</f>
        <v>94</v>
      </c>
      <c r="R40" s="608">
        <f>+'[6]TURIIN MSUT-18'!R44+'[6]TURIIN BUS MSUT-25'!R44+'[6]TURIIN KOLLEGE-20'!R44+'[6]TURIIN BUS KOLLEGE-8'!R44+'[6]TURIIN IH SUR-5'!R44</f>
        <v>84</v>
      </c>
      <c r="S40" s="608">
        <f>+'[6]TURIIN MSUT-18'!S44+'[6]TURIIN BUS MSUT-25'!S44+'[6]TURIIN KOLLEGE-20'!S44+'[6]TURIIN BUS KOLLEGE-8'!S44+'[6]TURIIN IH SUR-5'!S44</f>
        <v>23</v>
      </c>
      <c r="T40" s="606">
        <f t="shared" ref="T40:U49" si="23">+V40+X40+Z40</f>
        <v>7</v>
      </c>
      <c r="U40" s="606">
        <f t="shared" si="23"/>
        <v>0</v>
      </c>
      <c r="V40" s="608">
        <f>+'[6]TURIIN MSUT-18'!V44+'[6]TURIIN BUS MSUT-25'!V44+'[6]TURIIN KOLLEGE-20'!V44+'[6]TURIIN BUS KOLLEGE-8'!V44+'[6]TURIIN IH SUR-5'!V44</f>
        <v>7</v>
      </c>
      <c r="W40" s="608">
        <f>+'[6]TURIIN MSUT-18'!W44+'[6]TURIIN BUS MSUT-25'!W44+'[6]TURIIN KOLLEGE-20'!W44+'[6]TURIIN BUS KOLLEGE-8'!W44+'[6]TURIIN IH SUR-5'!W44</f>
        <v>0</v>
      </c>
      <c r="X40" s="608">
        <f>+'[6]TURIIN MSUT-18'!X44+'[6]TURIIN BUS MSUT-25'!X44+'[6]TURIIN KOLLEGE-20'!X44+'[6]TURIIN BUS KOLLEGE-8'!X44+'[6]TURIIN IH SUR-5'!X44</f>
        <v>0</v>
      </c>
      <c r="Y40" s="608">
        <f>+'[6]TURIIN MSUT-18'!Y44+'[6]TURIIN BUS MSUT-25'!Y44+'[6]TURIIN KOLLEGE-20'!Y44+'[6]TURIIN BUS KOLLEGE-8'!Y44+'[6]TURIIN IH SUR-5'!Y44</f>
        <v>0</v>
      </c>
      <c r="Z40" s="608">
        <f>+'[6]TURIIN MSUT-18'!Z44+'[6]TURIIN BUS MSUT-25'!Z44+'[6]TURIIN KOLLEGE-20'!Z44+'[6]TURIIN BUS KOLLEGE-8'!Z44+'[6]TURIIN IH SUR-5'!Z44</f>
        <v>0</v>
      </c>
      <c r="AA40" s="608">
        <f>+'[6]TURIIN MSUT-18'!AA44+'[6]TURIIN BUS MSUT-25'!AA44+'[6]TURIIN KOLLEGE-20'!AA44+'[6]TURIIN BUS KOLLEGE-8'!AA44+'[6]TURIIN IH SUR-5'!AA44</f>
        <v>0</v>
      </c>
    </row>
    <row r="41" spans="1:29" s="527" customFormat="1" ht="18" customHeight="1">
      <c r="A41" s="453" t="s">
        <v>1081</v>
      </c>
      <c r="B41" s="605" t="s">
        <v>105</v>
      </c>
      <c r="C41" s="1110">
        <f t="shared" si="1"/>
        <v>93</v>
      </c>
      <c r="D41" s="1111"/>
      <c r="E41" s="1110">
        <f t="shared" si="2"/>
        <v>42</v>
      </c>
      <c r="F41" s="1111"/>
      <c r="G41" s="1112">
        <f t="shared" si="20"/>
        <v>22</v>
      </c>
      <c r="H41" s="1113"/>
      <c r="I41" s="607">
        <f t="shared" si="21"/>
        <v>10</v>
      </c>
      <c r="J41" s="608">
        <f>+'[6]TURIIN MSUT-18'!J45+'[6]TURIIN BUS MSUT-25'!J45+'[6]TURIIN KOLLEGE-20'!J45+'[6]TURIIN BUS KOLLEGE-8'!J45+'[6]TURIIN IH SUR-5'!J45</f>
        <v>20</v>
      </c>
      <c r="K41" s="608">
        <f>+'[6]TURIIN MSUT-18'!K45+'[6]TURIIN BUS MSUT-25'!K45+'[6]TURIIN KOLLEGE-20'!K45+'[6]TURIIN BUS KOLLEGE-8'!K45+'[6]TURIIN IH SUR-5'!K45</f>
        <v>10</v>
      </c>
      <c r="L41" s="608">
        <f>+'[6]TURIIN MSUT-18'!L45+'[6]TURIIN BUS MSUT-25'!L45+'[6]TURIIN KOLLEGE-20'!L45+'[6]TURIIN BUS KOLLEGE-8'!L45+'[6]TURIIN IH SUR-5'!L45</f>
        <v>2</v>
      </c>
      <c r="M41" s="608">
        <f>+'[6]TURIIN MSUT-18'!M45+'[6]TURIIN BUS MSUT-25'!M45+'[6]TURIIN KOLLEGE-20'!M45+'[6]TURIIN BUS KOLLEGE-8'!M45+'[6]TURIIN IH SUR-5'!M45</f>
        <v>0</v>
      </c>
      <c r="N41" s="606">
        <f t="shared" si="22"/>
        <v>70</v>
      </c>
      <c r="O41" s="606">
        <f t="shared" si="22"/>
        <v>32</v>
      </c>
      <c r="P41" s="608">
        <f>+'[6]TURIIN MSUT-18'!P45+'[6]TURIIN BUS MSUT-25'!P45+'[6]TURIIN KOLLEGE-20'!P45+'[6]TURIIN BUS KOLLEGE-8'!P45+'[6]TURIIN IH SUR-5'!P45</f>
        <v>38</v>
      </c>
      <c r="Q41" s="608">
        <f>+'[6]TURIIN MSUT-18'!Q45+'[6]TURIIN BUS MSUT-25'!Q45+'[6]TURIIN KOLLEGE-20'!Q45+'[6]TURIIN BUS KOLLEGE-8'!Q45+'[6]TURIIN IH SUR-5'!Q45</f>
        <v>23</v>
      </c>
      <c r="R41" s="608">
        <f>+'[6]TURIIN MSUT-18'!R45+'[6]TURIIN BUS MSUT-25'!R45+'[6]TURIIN KOLLEGE-20'!R45+'[6]TURIIN BUS KOLLEGE-8'!R45+'[6]TURIIN IH SUR-5'!R45</f>
        <v>32</v>
      </c>
      <c r="S41" s="608">
        <f>+'[6]TURIIN MSUT-18'!S45+'[6]TURIIN BUS MSUT-25'!S45+'[6]TURIIN KOLLEGE-20'!S45+'[6]TURIIN BUS KOLLEGE-8'!S45+'[6]TURIIN IH SUR-5'!S45</f>
        <v>9</v>
      </c>
      <c r="T41" s="606">
        <f t="shared" si="23"/>
        <v>1</v>
      </c>
      <c r="U41" s="606">
        <f t="shared" si="23"/>
        <v>0</v>
      </c>
      <c r="V41" s="608">
        <f>+'[6]TURIIN MSUT-18'!V45+'[6]TURIIN BUS MSUT-25'!V45+'[6]TURIIN KOLLEGE-20'!V45+'[6]TURIIN BUS KOLLEGE-8'!V45+'[6]TURIIN IH SUR-5'!V45</f>
        <v>1</v>
      </c>
      <c r="W41" s="608">
        <f>+'[6]TURIIN MSUT-18'!W45+'[6]TURIIN BUS MSUT-25'!W45+'[6]TURIIN KOLLEGE-20'!W45+'[6]TURIIN BUS KOLLEGE-8'!W45+'[6]TURIIN IH SUR-5'!W45</f>
        <v>0</v>
      </c>
      <c r="X41" s="608">
        <f>+'[6]TURIIN MSUT-18'!X45+'[6]TURIIN BUS MSUT-25'!X45+'[6]TURIIN KOLLEGE-20'!X45+'[6]TURIIN BUS KOLLEGE-8'!X45+'[6]TURIIN IH SUR-5'!X45</f>
        <v>0</v>
      </c>
      <c r="Y41" s="608">
        <f>+'[6]TURIIN MSUT-18'!Y45+'[6]TURIIN BUS MSUT-25'!Y45+'[6]TURIIN KOLLEGE-20'!Y45+'[6]TURIIN BUS KOLLEGE-8'!Y45+'[6]TURIIN IH SUR-5'!Y45</f>
        <v>0</v>
      </c>
      <c r="Z41" s="608">
        <f>+'[6]TURIIN MSUT-18'!Z45+'[6]TURIIN BUS MSUT-25'!Z45+'[6]TURIIN KOLLEGE-20'!Z45+'[6]TURIIN BUS KOLLEGE-8'!Z45+'[6]TURIIN IH SUR-5'!Z45</f>
        <v>0</v>
      </c>
      <c r="AA41" s="608">
        <f>+'[6]TURIIN MSUT-18'!AA45+'[6]TURIIN BUS MSUT-25'!AA45+'[6]TURIIN KOLLEGE-20'!AA45+'[6]TURIIN BUS KOLLEGE-8'!AA45+'[6]TURIIN IH SUR-5'!AA45</f>
        <v>0</v>
      </c>
    </row>
    <row r="42" spans="1:29" s="527" customFormat="1" ht="18" customHeight="1">
      <c r="A42" s="453" t="s">
        <v>1082</v>
      </c>
      <c r="B42" s="605" t="s">
        <v>106</v>
      </c>
      <c r="C42" s="1110">
        <f t="shared" si="1"/>
        <v>835</v>
      </c>
      <c r="D42" s="1111"/>
      <c r="E42" s="1110">
        <f t="shared" si="2"/>
        <v>399</v>
      </c>
      <c r="F42" s="1111"/>
      <c r="G42" s="1112">
        <f t="shared" si="20"/>
        <v>81</v>
      </c>
      <c r="H42" s="1113"/>
      <c r="I42" s="607">
        <f t="shared" si="21"/>
        <v>38</v>
      </c>
      <c r="J42" s="608">
        <f>+'[6]TURIIN MSUT-18'!J46+'[6]TURIIN BUS MSUT-25'!J46+'[6]TURIIN KOLLEGE-20'!J46+'[6]TURIIN BUS KOLLEGE-8'!J46+'[6]TURIIN IH SUR-5'!J46</f>
        <v>54</v>
      </c>
      <c r="K42" s="608">
        <f>+'[6]TURIIN MSUT-18'!K46+'[6]TURIIN BUS MSUT-25'!K46+'[6]TURIIN KOLLEGE-20'!K46+'[6]TURIIN BUS KOLLEGE-8'!K46+'[6]TURIIN IH SUR-5'!K46</f>
        <v>24</v>
      </c>
      <c r="L42" s="608">
        <f>+'[6]TURIIN MSUT-18'!L46+'[6]TURIIN BUS MSUT-25'!L46+'[6]TURIIN KOLLEGE-20'!L46+'[6]TURIIN BUS KOLLEGE-8'!L46+'[6]TURIIN IH SUR-5'!L46</f>
        <v>27</v>
      </c>
      <c r="M42" s="608">
        <f>+'[6]TURIIN MSUT-18'!M46+'[6]TURIIN BUS MSUT-25'!M46+'[6]TURIIN KOLLEGE-20'!M46+'[6]TURIIN BUS KOLLEGE-8'!M46+'[6]TURIIN IH SUR-5'!M46</f>
        <v>14</v>
      </c>
      <c r="N42" s="606">
        <f t="shared" si="22"/>
        <v>736</v>
      </c>
      <c r="O42" s="606">
        <f t="shared" si="22"/>
        <v>360</v>
      </c>
      <c r="P42" s="608">
        <f>+'[6]TURIIN MSUT-18'!P46+'[6]TURIIN BUS MSUT-25'!P46+'[6]TURIIN KOLLEGE-20'!P46+'[6]TURIIN BUS KOLLEGE-8'!P46+'[6]TURIIN IH SUR-5'!P46</f>
        <v>475</v>
      </c>
      <c r="Q42" s="608">
        <f>+'[6]TURIIN MSUT-18'!Q46+'[6]TURIIN BUS MSUT-25'!Q46+'[6]TURIIN KOLLEGE-20'!Q46+'[6]TURIIN BUS KOLLEGE-8'!Q46+'[6]TURIIN IH SUR-5'!Q46</f>
        <v>261</v>
      </c>
      <c r="R42" s="608">
        <f>+'[6]TURIIN MSUT-18'!R46+'[6]TURIIN BUS MSUT-25'!R46+'[6]TURIIN KOLLEGE-20'!R46+'[6]TURIIN BUS KOLLEGE-8'!R46+'[6]TURIIN IH SUR-5'!R46</f>
        <v>261</v>
      </c>
      <c r="S42" s="608">
        <f>+'[6]TURIIN MSUT-18'!S46+'[6]TURIIN BUS MSUT-25'!S46+'[6]TURIIN KOLLEGE-20'!S46+'[6]TURIIN BUS KOLLEGE-8'!S46+'[6]TURIIN IH SUR-5'!S46</f>
        <v>99</v>
      </c>
      <c r="T42" s="606">
        <f t="shared" si="23"/>
        <v>18</v>
      </c>
      <c r="U42" s="606">
        <f t="shared" si="23"/>
        <v>1</v>
      </c>
      <c r="V42" s="608">
        <f>+'[6]TURIIN MSUT-18'!V46+'[6]TURIIN BUS MSUT-25'!V46+'[6]TURIIN KOLLEGE-20'!V46+'[6]TURIIN BUS KOLLEGE-8'!V46+'[6]TURIIN IH SUR-5'!V46</f>
        <v>16</v>
      </c>
      <c r="W42" s="608">
        <f>+'[6]TURIIN MSUT-18'!W46+'[6]TURIIN BUS MSUT-25'!W46+'[6]TURIIN KOLLEGE-20'!W46+'[6]TURIIN BUS KOLLEGE-8'!W46+'[6]TURIIN IH SUR-5'!W46</f>
        <v>0</v>
      </c>
      <c r="X42" s="608">
        <f>+'[6]TURIIN MSUT-18'!X46+'[6]TURIIN BUS MSUT-25'!X46+'[6]TURIIN KOLLEGE-20'!X46+'[6]TURIIN BUS KOLLEGE-8'!X46+'[6]TURIIN IH SUR-5'!X46</f>
        <v>2</v>
      </c>
      <c r="Y42" s="608">
        <f>+'[6]TURIIN MSUT-18'!Y46+'[6]TURIIN BUS MSUT-25'!Y46+'[6]TURIIN KOLLEGE-20'!Y46+'[6]TURIIN BUS KOLLEGE-8'!Y46+'[6]TURIIN IH SUR-5'!Y46</f>
        <v>1</v>
      </c>
      <c r="Z42" s="608">
        <f>+'[6]TURIIN MSUT-18'!Z46+'[6]TURIIN BUS MSUT-25'!Z46+'[6]TURIIN KOLLEGE-20'!Z46+'[6]TURIIN BUS KOLLEGE-8'!Z46+'[6]TURIIN IH SUR-5'!Z46</f>
        <v>0</v>
      </c>
      <c r="AA42" s="608">
        <f>+'[6]TURIIN MSUT-18'!AA46+'[6]TURIIN BUS MSUT-25'!AA46+'[6]TURIIN KOLLEGE-20'!AA46+'[6]TURIIN BUS KOLLEGE-8'!AA46+'[6]TURIIN IH SUR-5'!AA46</f>
        <v>0</v>
      </c>
    </row>
    <row r="43" spans="1:29" s="527" customFormat="1" ht="18" customHeight="1">
      <c r="A43" s="453" t="s">
        <v>1083</v>
      </c>
      <c r="B43" s="605" t="s">
        <v>107</v>
      </c>
      <c r="C43" s="1110">
        <f t="shared" si="1"/>
        <v>1437</v>
      </c>
      <c r="D43" s="1111"/>
      <c r="E43" s="1110">
        <f t="shared" si="2"/>
        <v>635</v>
      </c>
      <c r="F43" s="1111"/>
      <c r="G43" s="1112">
        <f t="shared" si="20"/>
        <v>110</v>
      </c>
      <c r="H43" s="1113"/>
      <c r="I43" s="607">
        <f t="shared" si="21"/>
        <v>47</v>
      </c>
      <c r="J43" s="608">
        <f>+'[6]TURIIN MSUT-18'!J47+'[6]TURIIN BUS MSUT-25'!J47+'[6]TURIIN KOLLEGE-20'!J47+'[6]TURIIN BUS KOLLEGE-8'!J47+'[6]TURIIN IH SUR-5'!J47</f>
        <v>58</v>
      </c>
      <c r="K43" s="608">
        <f>+'[6]TURIIN MSUT-18'!K47+'[6]TURIIN BUS MSUT-25'!K47+'[6]TURIIN KOLLEGE-20'!K47+'[6]TURIIN BUS KOLLEGE-8'!K47+'[6]TURIIN IH SUR-5'!K47</f>
        <v>25</v>
      </c>
      <c r="L43" s="608">
        <f>+'[6]TURIIN MSUT-18'!L47+'[6]TURIIN BUS MSUT-25'!L47+'[6]TURIIN KOLLEGE-20'!L47+'[6]TURIIN BUS KOLLEGE-8'!L47+'[6]TURIIN IH SUR-5'!L47</f>
        <v>52</v>
      </c>
      <c r="M43" s="608">
        <f>+'[6]TURIIN MSUT-18'!M47+'[6]TURIIN BUS MSUT-25'!M47+'[6]TURIIN KOLLEGE-20'!M47+'[6]TURIIN BUS KOLLEGE-8'!M47+'[6]TURIIN IH SUR-5'!M47</f>
        <v>22</v>
      </c>
      <c r="N43" s="606">
        <f t="shared" si="22"/>
        <v>1284</v>
      </c>
      <c r="O43" s="606">
        <f t="shared" si="22"/>
        <v>585</v>
      </c>
      <c r="P43" s="608">
        <f>+'[6]TURIIN MSUT-18'!P47+'[6]TURIIN BUS MSUT-25'!P47+'[6]TURIIN KOLLEGE-20'!P47+'[6]TURIIN BUS KOLLEGE-8'!P47+'[6]TURIIN IH SUR-5'!P47</f>
        <v>751</v>
      </c>
      <c r="Q43" s="608">
        <f>+'[6]TURIIN MSUT-18'!Q47+'[6]TURIIN BUS MSUT-25'!Q47+'[6]TURIIN KOLLEGE-20'!Q47+'[6]TURIIN BUS KOLLEGE-8'!Q47+'[6]TURIIN IH SUR-5'!Q47</f>
        <v>395</v>
      </c>
      <c r="R43" s="608">
        <f>+'[6]TURIIN MSUT-18'!R47+'[6]TURIIN BUS MSUT-25'!R47+'[6]TURIIN KOLLEGE-20'!R47+'[6]TURIIN BUS KOLLEGE-8'!R47+'[6]TURIIN IH SUR-5'!R47</f>
        <v>533</v>
      </c>
      <c r="S43" s="608">
        <f>+'[6]TURIIN MSUT-18'!S47+'[6]TURIIN BUS MSUT-25'!S47+'[6]TURIIN KOLLEGE-20'!S47+'[6]TURIIN BUS KOLLEGE-8'!S47+'[6]TURIIN IH SUR-5'!S47</f>
        <v>190</v>
      </c>
      <c r="T43" s="606">
        <f t="shared" si="23"/>
        <v>43</v>
      </c>
      <c r="U43" s="606">
        <f t="shared" si="23"/>
        <v>3</v>
      </c>
      <c r="V43" s="608">
        <f>+'[6]TURIIN MSUT-18'!V47+'[6]TURIIN BUS MSUT-25'!V47+'[6]TURIIN KOLLEGE-20'!V47+'[6]TURIIN BUS KOLLEGE-8'!V47+'[6]TURIIN IH SUR-5'!V47</f>
        <v>39</v>
      </c>
      <c r="W43" s="608">
        <f>+'[6]TURIIN MSUT-18'!W47+'[6]TURIIN BUS MSUT-25'!W47+'[6]TURIIN KOLLEGE-20'!W47+'[6]TURIIN BUS KOLLEGE-8'!W47+'[6]TURIIN IH SUR-5'!W47</f>
        <v>2</v>
      </c>
      <c r="X43" s="608">
        <f>+'[6]TURIIN MSUT-18'!X47+'[6]TURIIN BUS MSUT-25'!X47+'[6]TURIIN KOLLEGE-20'!X47+'[6]TURIIN BUS KOLLEGE-8'!X47+'[6]TURIIN IH SUR-5'!X47</f>
        <v>4</v>
      </c>
      <c r="Y43" s="608">
        <f>+'[6]TURIIN MSUT-18'!Y47+'[6]TURIIN BUS MSUT-25'!Y47+'[6]TURIIN KOLLEGE-20'!Y47+'[6]TURIIN BUS KOLLEGE-8'!Y47+'[6]TURIIN IH SUR-5'!Y47</f>
        <v>1</v>
      </c>
      <c r="Z43" s="608">
        <f>+'[6]TURIIN MSUT-18'!Z47+'[6]TURIIN BUS MSUT-25'!Z47+'[6]TURIIN KOLLEGE-20'!Z47+'[6]TURIIN BUS KOLLEGE-8'!Z47+'[6]TURIIN IH SUR-5'!Z47</f>
        <v>0</v>
      </c>
      <c r="AA43" s="608">
        <f>+'[6]TURIIN MSUT-18'!AA47+'[6]TURIIN BUS MSUT-25'!AA47+'[6]TURIIN KOLLEGE-20'!AA47+'[6]TURIIN BUS KOLLEGE-8'!AA47+'[6]TURIIN IH SUR-5'!AA47</f>
        <v>0</v>
      </c>
    </row>
    <row r="44" spans="1:29" s="527" customFormat="1" ht="18" customHeight="1">
      <c r="A44" s="453" t="s">
        <v>1084</v>
      </c>
      <c r="B44" s="605" t="s">
        <v>108</v>
      </c>
      <c r="C44" s="1110">
        <f t="shared" si="1"/>
        <v>519</v>
      </c>
      <c r="D44" s="1111"/>
      <c r="E44" s="1110">
        <f t="shared" si="2"/>
        <v>192</v>
      </c>
      <c r="F44" s="1111"/>
      <c r="G44" s="1112">
        <f t="shared" si="20"/>
        <v>39</v>
      </c>
      <c r="H44" s="1113"/>
      <c r="I44" s="607">
        <f t="shared" si="21"/>
        <v>12</v>
      </c>
      <c r="J44" s="608">
        <f>+'[6]TURIIN MSUT-18'!J48+'[6]TURIIN BUS MSUT-25'!J48+'[6]TURIIN KOLLEGE-20'!J48+'[6]TURIIN BUS KOLLEGE-8'!J48+'[6]TURIIN IH SUR-5'!J48</f>
        <v>25</v>
      </c>
      <c r="K44" s="608">
        <f>+'[6]TURIIN MSUT-18'!K48+'[6]TURIIN BUS MSUT-25'!K48+'[6]TURIIN KOLLEGE-20'!K48+'[6]TURIIN BUS KOLLEGE-8'!K48+'[6]TURIIN IH SUR-5'!K48</f>
        <v>6</v>
      </c>
      <c r="L44" s="608">
        <f>+'[6]TURIIN MSUT-18'!L48+'[6]TURIIN BUS MSUT-25'!L48+'[6]TURIIN KOLLEGE-20'!L48+'[6]TURIIN BUS KOLLEGE-8'!L48+'[6]TURIIN IH SUR-5'!L48</f>
        <v>14</v>
      </c>
      <c r="M44" s="608">
        <f>+'[6]TURIIN MSUT-18'!M48+'[6]TURIIN BUS MSUT-25'!M48+'[6]TURIIN KOLLEGE-20'!M48+'[6]TURIIN BUS KOLLEGE-8'!M48+'[6]TURIIN IH SUR-5'!M48</f>
        <v>6</v>
      </c>
      <c r="N44" s="606">
        <f t="shared" si="22"/>
        <v>471</v>
      </c>
      <c r="O44" s="606">
        <f t="shared" si="22"/>
        <v>180</v>
      </c>
      <c r="P44" s="608">
        <f>+'[6]TURIIN MSUT-18'!P48+'[6]TURIIN BUS MSUT-25'!P48+'[6]TURIIN KOLLEGE-20'!P48+'[6]TURIIN BUS KOLLEGE-8'!P48+'[6]TURIIN IH SUR-5'!P48</f>
        <v>142</v>
      </c>
      <c r="Q44" s="608">
        <f>+'[6]TURIIN MSUT-18'!Q48+'[6]TURIIN BUS MSUT-25'!Q48+'[6]TURIIN KOLLEGE-20'!Q48+'[6]TURIIN BUS KOLLEGE-8'!Q48+'[6]TURIIN IH SUR-5'!Q48</f>
        <v>83</v>
      </c>
      <c r="R44" s="608">
        <f>+'[6]TURIIN MSUT-18'!R48+'[6]TURIIN BUS MSUT-25'!R48+'[6]TURIIN KOLLEGE-20'!R48+'[6]TURIIN BUS KOLLEGE-8'!R48+'[6]TURIIN IH SUR-5'!R48</f>
        <v>329</v>
      </c>
      <c r="S44" s="608">
        <f>+'[6]TURIIN MSUT-18'!S48+'[6]TURIIN BUS MSUT-25'!S48+'[6]TURIIN KOLLEGE-20'!S48+'[6]TURIIN BUS KOLLEGE-8'!S48+'[6]TURIIN IH SUR-5'!S48</f>
        <v>97</v>
      </c>
      <c r="T44" s="606">
        <f t="shared" si="23"/>
        <v>9</v>
      </c>
      <c r="U44" s="606">
        <f t="shared" si="23"/>
        <v>0</v>
      </c>
      <c r="V44" s="608">
        <f>+'[6]TURIIN MSUT-18'!V48+'[6]TURIIN BUS MSUT-25'!V48+'[6]TURIIN KOLLEGE-20'!V48+'[6]TURIIN BUS KOLLEGE-8'!V48+'[6]TURIIN IH SUR-5'!V48</f>
        <v>8</v>
      </c>
      <c r="W44" s="608">
        <f>+'[6]TURIIN MSUT-18'!W48+'[6]TURIIN BUS MSUT-25'!W48+'[6]TURIIN KOLLEGE-20'!W48+'[6]TURIIN BUS KOLLEGE-8'!W48+'[6]TURIIN IH SUR-5'!W48</f>
        <v>0</v>
      </c>
      <c r="X44" s="608">
        <f>+'[6]TURIIN MSUT-18'!X48+'[6]TURIIN BUS MSUT-25'!X48+'[6]TURIIN KOLLEGE-20'!X48+'[6]TURIIN BUS KOLLEGE-8'!X48+'[6]TURIIN IH SUR-5'!X48</f>
        <v>1</v>
      </c>
      <c r="Y44" s="608">
        <f>+'[6]TURIIN MSUT-18'!Y48+'[6]TURIIN BUS MSUT-25'!Y48+'[6]TURIIN KOLLEGE-20'!Y48+'[6]TURIIN BUS KOLLEGE-8'!Y48+'[6]TURIIN IH SUR-5'!Y48</f>
        <v>0</v>
      </c>
      <c r="Z44" s="608">
        <f>+'[6]TURIIN MSUT-18'!Z48+'[6]TURIIN BUS MSUT-25'!Z48+'[6]TURIIN KOLLEGE-20'!Z48+'[6]TURIIN BUS KOLLEGE-8'!Z48+'[6]TURIIN IH SUR-5'!Z48</f>
        <v>0</v>
      </c>
      <c r="AA44" s="608">
        <f>+'[6]TURIIN MSUT-18'!AA48+'[6]TURIIN BUS MSUT-25'!AA48+'[6]TURIIN KOLLEGE-20'!AA48+'[6]TURIIN BUS KOLLEGE-8'!AA48+'[6]TURIIN IH SUR-5'!AA48</f>
        <v>0</v>
      </c>
    </row>
    <row r="45" spans="1:29" s="527" customFormat="1" ht="18" customHeight="1">
      <c r="A45" s="453" t="s">
        <v>1085</v>
      </c>
      <c r="B45" s="605" t="s">
        <v>896</v>
      </c>
      <c r="C45" s="1110">
        <f t="shared" si="1"/>
        <v>1774</v>
      </c>
      <c r="D45" s="1111"/>
      <c r="E45" s="1110">
        <f t="shared" si="2"/>
        <v>716</v>
      </c>
      <c r="F45" s="1111"/>
      <c r="G45" s="1112">
        <f t="shared" si="20"/>
        <v>153</v>
      </c>
      <c r="H45" s="1113"/>
      <c r="I45" s="607">
        <f t="shared" si="21"/>
        <v>63</v>
      </c>
      <c r="J45" s="608">
        <f>+'[6]TURIIN MSUT-18'!J49+'[6]TURIIN BUS MSUT-25'!J49+'[6]TURIIN KOLLEGE-20'!J49+'[6]TURIIN BUS KOLLEGE-8'!J49+'[6]TURIIN IH SUR-5'!J49</f>
        <v>79</v>
      </c>
      <c r="K45" s="608">
        <f>+'[6]TURIIN MSUT-18'!K49+'[6]TURIIN BUS MSUT-25'!K49+'[6]TURIIN KOLLEGE-20'!K49+'[6]TURIIN BUS KOLLEGE-8'!K49+'[6]TURIIN IH SUR-5'!K49</f>
        <v>33</v>
      </c>
      <c r="L45" s="608">
        <f>+'[6]TURIIN MSUT-18'!L49+'[6]TURIIN BUS MSUT-25'!L49+'[6]TURIIN KOLLEGE-20'!L49+'[6]TURIIN BUS KOLLEGE-8'!L49+'[6]TURIIN IH SUR-5'!L49</f>
        <v>74</v>
      </c>
      <c r="M45" s="608">
        <f>+'[6]TURIIN MSUT-18'!M49+'[6]TURIIN BUS MSUT-25'!M49+'[6]TURIIN KOLLEGE-20'!M49+'[6]TURIIN BUS KOLLEGE-8'!M49+'[6]TURIIN IH SUR-5'!M49</f>
        <v>30</v>
      </c>
      <c r="N45" s="606">
        <f t="shared" si="22"/>
        <v>1557</v>
      </c>
      <c r="O45" s="606">
        <f t="shared" si="22"/>
        <v>647</v>
      </c>
      <c r="P45" s="608">
        <f>+'[6]TURIIN MSUT-18'!P49+'[6]TURIIN BUS MSUT-25'!P49+'[6]TURIIN KOLLEGE-20'!P49+'[6]TURIIN BUS KOLLEGE-8'!P49+'[6]TURIIN IH SUR-5'!P49</f>
        <v>749</v>
      </c>
      <c r="Q45" s="608">
        <f>+'[6]TURIIN MSUT-18'!Q49+'[6]TURIIN BUS MSUT-25'!Q49+'[6]TURIIN KOLLEGE-20'!Q49+'[6]TURIIN BUS KOLLEGE-8'!Q49+'[6]TURIIN IH SUR-5'!Q49</f>
        <v>371</v>
      </c>
      <c r="R45" s="608">
        <f>+'[6]TURIIN MSUT-18'!R49+'[6]TURIIN BUS MSUT-25'!R49+'[6]TURIIN KOLLEGE-20'!R49+'[6]TURIIN BUS KOLLEGE-8'!R49+'[6]TURIIN IH SUR-5'!R49</f>
        <v>808</v>
      </c>
      <c r="S45" s="608">
        <f>+'[6]TURIIN MSUT-18'!S49+'[6]TURIIN BUS MSUT-25'!S49+'[6]TURIIN KOLLEGE-20'!S49+'[6]TURIIN BUS KOLLEGE-8'!S49+'[6]TURIIN IH SUR-5'!S49</f>
        <v>276</v>
      </c>
      <c r="T45" s="606">
        <f t="shared" si="23"/>
        <v>64</v>
      </c>
      <c r="U45" s="606">
        <f t="shared" si="23"/>
        <v>6</v>
      </c>
      <c r="V45" s="608">
        <f>+'[6]TURIIN MSUT-18'!V49+'[6]TURIIN BUS MSUT-25'!V49+'[6]TURIIN KOLLEGE-20'!V49+'[6]TURIIN BUS KOLLEGE-8'!V49+'[6]TURIIN IH SUR-5'!V49</f>
        <v>58</v>
      </c>
      <c r="W45" s="608">
        <f>+'[6]TURIIN MSUT-18'!W49+'[6]TURIIN BUS MSUT-25'!W49+'[6]TURIIN KOLLEGE-20'!W49+'[6]TURIIN BUS KOLLEGE-8'!W49+'[6]TURIIN IH SUR-5'!W49</f>
        <v>6</v>
      </c>
      <c r="X45" s="608">
        <f>+'[6]TURIIN MSUT-18'!X49+'[6]TURIIN BUS MSUT-25'!X49+'[6]TURIIN KOLLEGE-20'!X49+'[6]TURIIN BUS KOLLEGE-8'!X49+'[6]TURIIN IH SUR-5'!X49</f>
        <v>6</v>
      </c>
      <c r="Y45" s="608">
        <f>+'[6]TURIIN MSUT-18'!Y49+'[6]TURIIN BUS MSUT-25'!Y49+'[6]TURIIN KOLLEGE-20'!Y49+'[6]TURIIN BUS KOLLEGE-8'!Y49+'[6]TURIIN IH SUR-5'!Y49</f>
        <v>0</v>
      </c>
      <c r="Z45" s="608">
        <f>+'[6]TURIIN MSUT-18'!Z49+'[6]TURIIN BUS MSUT-25'!Z49+'[6]TURIIN KOLLEGE-20'!Z49+'[6]TURIIN BUS KOLLEGE-8'!Z49+'[6]TURIIN IH SUR-5'!Z49</f>
        <v>0</v>
      </c>
      <c r="AA45" s="608">
        <f>+'[6]TURIIN MSUT-18'!AA49+'[6]TURIIN BUS MSUT-25'!AA49+'[6]TURIIN KOLLEGE-20'!AA49+'[6]TURIIN BUS KOLLEGE-8'!AA49+'[6]TURIIN IH SUR-5'!AA49</f>
        <v>0</v>
      </c>
    </row>
    <row r="46" spans="1:29" s="527" customFormat="1" ht="18" customHeight="1">
      <c r="A46" s="453" t="s">
        <v>879</v>
      </c>
      <c r="B46" s="605" t="s">
        <v>831</v>
      </c>
      <c r="C46" s="1110">
        <f t="shared" si="1"/>
        <v>584</v>
      </c>
      <c r="D46" s="1111"/>
      <c r="E46" s="1110">
        <f t="shared" si="2"/>
        <v>272</v>
      </c>
      <c r="F46" s="1111"/>
      <c r="G46" s="1112">
        <f t="shared" si="20"/>
        <v>46</v>
      </c>
      <c r="H46" s="1113"/>
      <c r="I46" s="607">
        <f t="shared" si="21"/>
        <v>18</v>
      </c>
      <c r="J46" s="608">
        <f>+'[6]TURIIN MSUT-18'!J50+'[6]TURIIN BUS MSUT-25'!J50+'[6]TURIIN KOLLEGE-20'!J50+'[6]TURIIN BUS KOLLEGE-8'!J50+'[6]TURIIN IH SUR-5'!J50</f>
        <v>30</v>
      </c>
      <c r="K46" s="608">
        <f>+'[6]TURIIN MSUT-18'!K50+'[6]TURIIN BUS MSUT-25'!K50+'[6]TURIIN KOLLEGE-20'!K50+'[6]TURIIN BUS KOLLEGE-8'!K50+'[6]TURIIN IH SUR-5'!K50</f>
        <v>10</v>
      </c>
      <c r="L46" s="608">
        <f>+'[6]TURIIN MSUT-18'!L50+'[6]TURIIN BUS MSUT-25'!L50+'[6]TURIIN KOLLEGE-20'!L50+'[6]TURIIN BUS KOLLEGE-8'!L50+'[6]TURIIN IH SUR-5'!L50</f>
        <v>16</v>
      </c>
      <c r="M46" s="608">
        <f>+'[6]TURIIN MSUT-18'!M50+'[6]TURIIN BUS MSUT-25'!M50+'[6]TURIIN KOLLEGE-20'!M50+'[6]TURIIN BUS KOLLEGE-8'!M50+'[6]TURIIN IH SUR-5'!M50</f>
        <v>8</v>
      </c>
      <c r="N46" s="606">
        <f t="shared" si="22"/>
        <v>520</v>
      </c>
      <c r="O46" s="606">
        <f t="shared" si="22"/>
        <v>253</v>
      </c>
      <c r="P46" s="608">
        <f>+'[6]TURIIN MSUT-18'!P50+'[6]TURIIN BUS MSUT-25'!P50+'[6]TURIIN KOLLEGE-20'!P50+'[6]TURIIN BUS KOLLEGE-8'!P50+'[6]TURIIN IH SUR-5'!P50</f>
        <v>253</v>
      </c>
      <c r="Q46" s="608">
        <f>+'[6]TURIIN MSUT-18'!Q50+'[6]TURIIN BUS MSUT-25'!Q50+'[6]TURIIN KOLLEGE-20'!Q50+'[6]TURIIN BUS KOLLEGE-8'!Q50+'[6]TURIIN IH SUR-5'!Q50</f>
        <v>138</v>
      </c>
      <c r="R46" s="608">
        <f>+'[6]TURIIN MSUT-18'!R50+'[6]TURIIN BUS MSUT-25'!R50+'[6]TURIIN KOLLEGE-20'!R50+'[6]TURIIN BUS KOLLEGE-8'!R50+'[6]TURIIN IH SUR-5'!R50</f>
        <v>267</v>
      </c>
      <c r="S46" s="608">
        <f>+'[6]TURIIN MSUT-18'!S50+'[6]TURIIN BUS MSUT-25'!S50+'[6]TURIIN KOLLEGE-20'!S50+'[6]TURIIN BUS KOLLEGE-8'!S50+'[6]TURIIN IH SUR-5'!S50</f>
        <v>115</v>
      </c>
      <c r="T46" s="606">
        <f t="shared" si="23"/>
        <v>18</v>
      </c>
      <c r="U46" s="606">
        <f t="shared" si="23"/>
        <v>1</v>
      </c>
      <c r="V46" s="608">
        <f>+'[6]TURIIN MSUT-18'!V50+'[6]TURIIN BUS MSUT-25'!V50+'[6]TURIIN KOLLEGE-20'!V50+'[6]TURIIN BUS KOLLEGE-8'!V50+'[6]TURIIN IH SUR-5'!V50</f>
        <v>16</v>
      </c>
      <c r="W46" s="608">
        <f>+'[6]TURIIN MSUT-18'!W50+'[6]TURIIN BUS MSUT-25'!W50+'[6]TURIIN KOLLEGE-20'!W50+'[6]TURIIN BUS KOLLEGE-8'!W50+'[6]TURIIN IH SUR-5'!W50</f>
        <v>0</v>
      </c>
      <c r="X46" s="608">
        <f>+'[6]TURIIN MSUT-18'!X50+'[6]TURIIN BUS MSUT-25'!X50+'[6]TURIIN KOLLEGE-20'!X50+'[6]TURIIN BUS KOLLEGE-8'!X50+'[6]TURIIN IH SUR-5'!X50</f>
        <v>2</v>
      </c>
      <c r="Y46" s="608">
        <f>+'[6]TURIIN MSUT-18'!Y50+'[6]TURIIN BUS MSUT-25'!Y50+'[6]TURIIN KOLLEGE-20'!Y50+'[6]TURIIN BUS KOLLEGE-8'!Y50+'[6]TURIIN IH SUR-5'!Y50</f>
        <v>1</v>
      </c>
      <c r="Z46" s="608">
        <f>+'[6]TURIIN MSUT-18'!Z50+'[6]TURIIN BUS MSUT-25'!Z50+'[6]TURIIN KOLLEGE-20'!Z50+'[6]TURIIN BUS KOLLEGE-8'!Z50+'[6]TURIIN IH SUR-5'!Z50</f>
        <v>0</v>
      </c>
      <c r="AA46" s="608">
        <f>+'[6]TURIIN MSUT-18'!AA50+'[6]TURIIN BUS MSUT-25'!AA50+'[6]TURIIN KOLLEGE-20'!AA50+'[6]TURIIN BUS KOLLEGE-8'!AA50+'[6]TURIIN IH SUR-5'!AA50</f>
        <v>0</v>
      </c>
    </row>
    <row r="47" spans="1:29" s="527" customFormat="1" ht="18" customHeight="1">
      <c r="A47" s="453" t="s">
        <v>1086</v>
      </c>
      <c r="B47" s="605" t="s">
        <v>1087</v>
      </c>
      <c r="C47" s="1110">
        <f t="shared" si="1"/>
        <v>792</v>
      </c>
      <c r="D47" s="1111"/>
      <c r="E47" s="1110">
        <f t="shared" si="2"/>
        <v>360</v>
      </c>
      <c r="F47" s="1111"/>
      <c r="G47" s="1112">
        <f t="shared" si="20"/>
        <v>86</v>
      </c>
      <c r="H47" s="1113"/>
      <c r="I47" s="607">
        <f t="shared" si="21"/>
        <v>35</v>
      </c>
      <c r="J47" s="608">
        <f>+'[6]TURIIN MSUT-18'!J51+'[6]TURIIN BUS MSUT-25'!J51+'[6]TURIIN KOLLEGE-20'!J51+'[6]TURIIN BUS KOLLEGE-8'!J51+'[6]TURIIN IH SUR-5'!J51</f>
        <v>42</v>
      </c>
      <c r="K47" s="608">
        <f>+'[6]TURIIN MSUT-18'!K51+'[6]TURIIN BUS MSUT-25'!K51+'[6]TURIIN KOLLEGE-20'!K51+'[6]TURIIN BUS KOLLEGE-8'!K51+'[6]TURIIN IH SUR-5'!K51</f>
        <v>16</v>
      </c>
      <c r="L47" s="608">
        <f>+'[6]TURIIN MSUT-18'!L51+'[6]TURIIN BUS MSUT-25'!L51+'[6]TURIIN KOLLEGE-20'!L51+'[6]TURIIN BUS KOLLEGE-8'!L51+'[6]TURIIN IH SUR-5'!L51</f>
        <v>44</v>
      </c>
      <c r="M47" s="608">
        <f>+'[6]TURIIN MSUT-18'!M51+'[6]TURIIN BUS MSUT-25'!M51+'[6]TURIIN KOLLEGE-20'!M51+'[6]TURIIN BUS KOLLEGE-8'!M51+'[6]TURIIN IH SUR-5'!M51</f>
        <v>19</v>
      </c>
      <c r="N47" s="606">
        <f t="shared" si="22"/>
        <v>686</v>
      </c>
      <c r="O47" s="606">
        <f t="shared" si="22"/>
        <v>325</v>
      </c>
      <c r="P47" s="608">
        <f>+'[6]TURIIN MSUT-18'!P51+'[6]TURIIN BUS MSUT-25'!P51+'[6]TURIIN KOLLEGE-20'!P51+'[6]TURIIN BUS KOLLEGE-8'!P51+'[6]TURIIN IH SUR-5'!P51</f>
        <v>372</v>
      </c>
      <c r="Q47" s="608">
        <f>+'[6]TURIIN MSUT-18'!Q51+'[6]TURIIN BUS MSUT-25'!Q51+'[6]TURIIN KOLLEGE-20'!Q51+'[6]TURIIN BUS KOLLEGE-8'!Q51+'[6]TURIIN IH SUR-5'!Q51</f>
        <v>221</v>
      </c>
      <c r="R47" s="608">
        <f>+'[6]TURIIN MSUT-18'!R51+'[6]TURIIN BUS MSUT-25'!R51+'[6]TURIIN KOLLEGE-20'!R51+'[6]TURIIN BUS KOLLEGE-8'!R51+'[6]TURIIN IH SUR-5'!R51</f>
        <v>314</v>
      </c>
      <c r="S47" s="608">
        <f>+'[6]TURIIN MSUT-18'!S51+'[6]TURIIN BUS MSUT-25'!S51+'[6]TURIIN KOLLEGE-20'!S51+'[6]TURIIN BUS KOLLEGE-8'!S51+'[6]TURIIN IH SUR-5'!S51</f>
        <v>104</v>
      </c>
      <c r="T47" s="606">
        <f t="shared" si="23"/>
        <v>20</v>
      </c>
      <c r="U47" s="606">
        <f t="shared" si="23"/>
        <v>0</v>
      </c>
      <c r="V47" s="608">
        <f>+'[6]TURIIN MSUT-18'!V51+'[6]TURIIN BUS MSUT-25'!V51+'[6]TURIIN KOLLEGE-20'!V51+'[6]TURIIN BUS KOLLEGE-8'!V51+'[6]TURIIN IH SUR-5'!V51</f>
        <v>17</v>
      </c>
      <c r="W47" s="608">
        <f>+'[6]TURIIN MSUT-18'!W51+'[6]TURIIN BUS MSUT-25'!W51+'[6]TURIIN KOLLEGE-20'!W51+'[6]TURIIN BUS KOLLEGE-8'!W51+'[6]TURIIN IH SUR-5'!W51</f>
        <v>0</v>
      </c>
      <c r="X47" s="608">
        <f>+'[6]TURIIN MSUT-18'!X51+'[6]TURIIN BUS MSUT-25'!X51+'[6]TURIIN KOLLEGE-20'!X51+'[6]TURIIN BUS KOLLEGE-8'!X51+'[6]TURIIN IH SUR-5'!X51</f>
        <v>3</v>
      </c>
      <c r="Y47" s="608">
        <f>+'[6]TURIIN MSUT-18'!Y51+'[6]TURIIN BUS MSUT-25'!Y51+'[6]TURIIN KOLLEGE-20'!Y51+'[6]TURIIN BUS KOLLEGE-8'!Y51+'[6]TURIIN IH SUR-5'!Y51</f>
        <v>0</v>
      </c>
      <c r="Z47" s="608">
        <f>+'[6]TURIIN MSUT-18'!Z51+'[6]TURIIN BUS MSUT-25'!Z51+'[6]TURIIN KOLLEGE-20'!Z51+'[6]TURIIN BUS KOLLEGE-8'!Z51+'[6]TURIIN IH SUR-5'!Z51</f>
        <v>0</v>
      </c>
      <c r="AA47" s="608">
        <f>+'[6]TURIIN MSUT-18'!AA51+'[6]TURIIN BUS MSUT-25'!AA51+'[6]TURIIN KOLLEGE-20'!AA51+'[6]TURIIN BUS KOLLEGE-8'!AA51+'[6]TURIIN IH SUR-5'!AA51</f>
        <v>0</v>
      </c>
    </row>
    <row r="48" spans="1:29" s="527" customFormat="1" ht="18" customHeight="1">
      <c r="A48" s="453" t="s">
        <v>1088</v>
      </c>
      <c r="B48" s="605" t="s">
        <v>1089</v>
      </c>
      <c r="C48" s="1110">
        <f t="shared" si="1"/>
        <v>694</v>
      </c>
      <c r="D48" s="1111"/>
      <c r="E48" s="1110">
        <f t="shared" si="2"/>
        <v>295</v>
      </c>
      <c r="F48" s="1111"/>
      <c r="G48" s="1112">
        <f t="shared" si="20"/>
        <v>70</v>
      </c>
      <c r="H48" s="1113"/>
      <c r="I48" s="607">
        <f t="shared" si="21"/>
        <v>31</v>
      </c>
      <c r="J48" s="608">
        <f>+'[6]TURIIN MSUT-18'!J52+'[6]TURIIN BUS MSUT-25'!J52+'[6]TURIIN KOLLEGE-20'!J52+'[6]TURIIN BUS KOLLEGE-8'!J52+'[6]TURIIN IH SUR-5'!J52</f>
        <v>42</v>
      </c>
      <c r="K48" s="608">
        <f>+'[6]TURIIN MSUT-18'!K52+'[6]TURIIN BUS MSUT-25'!K52+'[6]TURIIN KOLLEGE-20'!K52+'[6]TURIIN BUS KOLLEGE-8'!K52+'[6]TURIIN IH SUR-5'!K52</f>
        <v>21</v>
      </c>
      <c r="L48" s="608">
        <f>+'[6]TURIIN MSUT-18'!L52+'[6]TURIIN BUS MSUT-25'!L52+'[6]TURIIN KOLLEGE-20'!L52+'[6]TURIIN BUS KOLLEGE-8'!L52+'[6]TURIIN IH SUR-5'!L52</f>
        <v>28</v>
      </c>
      <c r="M48" s="608">
        <f>+'[6]TURIIN MSUT-18'!M52+'[6]TURIIN BUS MSUT-25'!M52+'[6]TURIIN KOLLEGE-20'!M52+'[6]TURIIN BUS KOLLEGE-8'!M52+'[6]TURIIN IH SUR-5'!M52</f>
        <v>10</v>
      </c>
      <c r="N48" s="606">
        <f t="shared" si="22"/>
        <v>596</v>
      </c>
      <c r="O48" s="606">
        <f t="shared" si="22"/>
        <v>263</v>
      </c>
      <c r="P48" s="608">
        <f>+'[6]TURIIN MSUT-18'!P52+'[6]TURIIN BUS MSUT-25'!P52+'[6]TURIIN KOLLEGE-20'!P52+'[6]TURIIN BUS KOLLEGE-8'!P52+'[6]TURIIN IH SUR-5'!P52</f>
        <v>345</v>
      </c>
      <c r="Q48" s="608">
        <f>+'[6]TURIIN MSUT-18'!Q52+'[6]TURIIN BUS MSUT-25'!Q52+'[6]TURIIN KOLLEGE-20'!Q52+'[6]TURIIN BUS KOLLEGE-8'!Q52+'[6]TURIIN IH SUR-5'!Q52</f>
        <v>181</v>
      </c>
      <c r="R48" s="608">
        <f>+'[6]TURIIN MSUT-18'!R52+'[6]TURIIN BUS MSUT-25'!R52+'[6]TURIIN KOLLEGE-20'!R52+'[6]TURIIN BUS KOLLEGE-8'!R52+'[6]TURIIN IH SUR-5'!R52</f>
        <v>251</v>
      </c>
      <c r="S48" s="608">
        <f>+'[6]TURIIN MSUT-18'!S52+'[6]TURIIN BUS MSUT-25'!S52+'[6]TURIIN KOLLEGE-20'!S52+'[6]TURIIN BUS KOLLEGE-8'!S52+'[6]TURIIN IH SUR-5'!S52</f>
        <v>82</v>
      </c>
      <c r="T48" s="606">
        <f t="shared" si="23"/>
        <v>28</v>
      </c>
      <c r="U48" s="606">
        <f t="shared" si="23"/>
        <v>1</v>
      </c>
      <c r="V48" s="608">
        <f>+'[6]TURIIN MSUT-18'!V52+'[6]TURIIN BUS MSUT-25'!V52+'[6]TURIIN KOLLEGE-20'!V52+'[6]TURIIN BUS KOLLEGE-8'!V52+'[6]TURIIN IH SUR-5'!V52</f>
        <v>15</v>
      </c>
      <c r="W48" s="608">
        <f>+'[6]TURIIN MSUT-18'!W52+'[6]TURIIN BUS MSUT-25'!W52+'[6]TURIIN KOLLEGE-20'!W52+'[6]TURIIN BUS KOLLEGE-8'!W52+'[6]TURIIN IH SUR-5'!W52</f>
        <v>0</v>
      </c>
      <c r="X48" s="608">
        <f>+'[6]TURIIN MSUT-18'!X52+'[6]TURIIN BUS MSUT-25'!X52+'[6]TURIIN KOLLEGE-20'!X52+'[6]TURIIN BUS KOLLEGE-8'!X52+'[6]TURIIN IH SUR-5'!X52</f>
        <v>13</v>
      </c>
      <c r="Y48" s="608">
        <f>+'[6]TURIIN MSUT-18'!Y52+'[6]TURIIN BUS MSUT-25'!Y52+'[6]TURIIN KOLLEGE-20'!Y52+'[6]TURIIN BUS KOLLEGE-8'!Y52+'[6]TURIIN IH SUR-5'!Y52</f>
        <v>1</v>
      </c>
      <c r="Z48" s="608">
        <f>+'[6]TURIIN MSUT-18'!Z52+'[6]TURIIN BUS MSUT-25'!Z52+'[6]TURIIN KOLLEGE-20'!Z52+'[6]TURIIN BUS KOLLEGE-8'!Z52+'[6]TURIIN IH SUR-5'!Z52</f>
        <v>0</v>
      </c>
      <c r="AA48" s="608">
        <f>+'[6]TURIIN MSUT-18'!AA52+'[6]TURIIN BUS MSUT-25'!AA52+'[6]TURIIN KOLLEGE-20'!AA52+'[6]TURIIN BUS KOLLEGE-8'!AA52+'[6]TURIIN IH SUR-5'!AA52</f>
        <v>0</v>
      </c>
    </row>
    <row r="49" spans="1:27" s="527" customFormat="1" ht="18" customHeight="1">
      <c r="A49" s="610" t="s">
        <v>891</v>
      </c>
      <c r="B49" s="605" t="s">
        <v>1090</v>
      </c>
      <c r="C49" s="1110">
        <f t="shared" si="1"/>
        <v>4</v>
      </c>
      <c r="D49" s="1111"/>
      <c r="E49" s="1110">
        <f t="shared" si="2"/>
        <v>3</v>
      </c>
      <c r="F49" s="1111"/>
      <c r="G49" s="1112">
        <f t="shared" si="20"/>
        <v>0</v>
      </c>
      <c r="H49" s="1113"/>
      <c r="I49" s="607">
        <f t="shared" si="21"/>
        <v>0</v>
      </c>
      <c r="J49" s="608">
        <f>+'[6]TURIIN MSUT-18'!J53+'[6]TURIIN BUS MSUT-25'!J53+'[6]TURIIN KOLLEGE-20'!J53+'[6]TURIIN BUS KOLLEGE-8'!J53+'[6]TURIIN IH SUR-5'!J53</f>
        <v>0</v>
      </c>
      <c r="K49" s="608">
        <f>+'[6]TURIIN MSUT-18'!K53+'[6]TURIIN BUS MSUT-25'!K53+'[6]TURIIN KOLLEGE-20'!K53+'[6]TURIIN BUS KOLLEGE-8'!K53+'[6]TURIIN IH SUR-5'!K53</f>
        <v>0</v>
      </c>
      <c r="L49" s="608">
        <f>+'[6]TURIIN MSUT-18'!L53+'[6]TURIIN BUS MSUT-25'!L53+'[6]TURIIN KOLLEGE-20'!L53+'[6]TURIIN BUS KOLLEGE-8'!L53+'[6]TURIIN IH SUR-5'!L53</f>
        <v>0</v>
      </c>
      <c r="M49" s="608">
        <f>+'[6]TURIIN MSUT-18'!M53+'[6]TURIIN BUS MSUT-25'!M53+'[6]TURIIN KOLLEGE-20'!M53+'[6]TURIIN BUS KOLLEGE-8'!M53+'[6]TURIIN IH SUR-5'!M53</f>
        <v>0</v>
      </c>
      <c r="N49" s="606">
        <f t="shared" si="22"/>
        <v>4</v>
      </c>
      <c r="O49" s="606">
        <f t="shared" si="22"/>
        <v>3</v>
      </c>
      <c r="P49" s="608">
        <f>+'[6]TURIIN MSUT-18'!P53+'[6]TURIIN BUS MSUT-25'!P53+'[6]TURIIN KOLLEGE-20'!P53+'[6]TURIIN BUS KOLLEGE-8'!P53+'[6]TURIIN IH SUR-5'!P53</f>
        <v>3</v>
      </c>
      <c r="Q49" s="608">
        <f>+'[6]TURIIN MSUT-18'!Q53+'[6]TURIIN BUS MSUT-25'!Q53+'[6]TURIIN KOLLEGE-20'!Q53+'[6]TURIIN BUS KOLLEGE-8'!Q53+'[6]TURIIN IH SUR-5'!Q53</f>
        <v>3</v>
      </c>
      <c r="R49" s="608">
        <f>+'[6]TURIIN MSUT-18'!R53+'[6]TURIIN BUS MSUT-25'!R53+'[6]TURIIN KOLLEGE-20'!R53+'[6]TURIIN BUS KOLLEGE-8'!R53+'[6]TURIIN IH SUR-5'!R53</f>
        <v>1</v>
      </c>
      <c r="S49" s="608">
        <f>+'[6]TURIIN MSUT-18'!S53+'[6]TURIIN BUS MSUT-25'!S53+'[6]TURIIN KOLLEGE-20'!S53+'[6]TURIIN BUS KOLLEGE-8'!S53+'[6]TURIIN IH SUR-5'!S53</f>
        <v>0</v>
      </c>
      <c r="T49" s="606">
        <f t="shared" si="23"/>
        <v>0</v>
      </c>
      <c r="U49" s="606">
        <f t="shared" si="23"/>
        <v>0</v>
      </c>
      <c r="V49" s="608">
        <f>+'[6]TURIIN MSUT-18'!V53+'[6]TURIIN BUS MSUT-25'!V53+'[6]TURIIN KOLLEGE-20'!V53+'[6]TURIIN BUS KOLLEGE-8'!V53+'[6]TURIIN IH SUR-5'!V53</f>
        <v>0</v>
      </c>
      <c r="W49" s="608">
        <f>+'[6]TURIIN MSUT-18'!W53+'[6]TURIIN BUS MSUT-25'!W53+'[6]TURIIN KOLLEGE-20'!W53+'[6]TURIIN BUS KOLLEGE-8'!W53+'[6]TURIIN IH SUR-5'!W53</f>
        <v>0</v>
      </c>
      <c r="X49" s="608">
        <f>+'[6]TURIIN MSUT-18'!X53+'[6]TURIIN BUS MSUT-25'!X53+'[6]TURIIN KOLLEGE-20'!X53+'[6]TURIIN BUS KOLLEGE-8'!X53+'[6]TURIIN IH SUR-5'!X53</f>
        <v>0</v>
      </c>
      <c r="Y49" s="608">
        <f>+'[6]TURIIN MSUT-18'!Y53+'[6]TURIIN BUS MSUT-25'!Y53+'[6]TURIIN KOLLEGE-20'!Y53+'[6]TURIIN BUS KOLLEGE-8'!Y53+'[6]TURIIN IH SUR-5'!Y53</f>
        <v>0</v>
      </c>
      <c r="Z49" s="608">
        <f>+'[6]TURIIN MSUT-18'!Z53+'[6]TURIIN BUS MSUT-25'!Z53+'[6]TURIIN KOLLEGE-20'!Z53+'[6]TURIIN BUS KOLLEGE-8'!Z53+'[6]TURIIN IH SUR-5'!Z53</f>
        <v>0</v>
      </c>
      <c r="AA49" s="608">
        <f>+'[6]TURIIN MSUT-18'!AA53+'[6]TURIIN BUS MSUT-25'!AA53+'[6]TURIIN KOLLEGE-20'!AA53+'[6]TURIIN BUS KOLLEGE-8'!AA53+'[6]TURIIN IH SUR-5'!AA53</f>
        <v>0</v>
      </c>
    </row>
    <row r="50" spans="1:27" s="527" customFormat="1" ht="19.5" customHeight="1">
      <c r="A50" s="576" t="s">
        <v>960</v>
      </c>
      <c r="B50" s="611" t="s">
        <v>1091</v>
      </c>
      <c r="C50" s="481"/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</row>
    <row r="51" spans="1:27" s="527" customFormat="1" ht="15.75" customHeight="1">
      <c r="A51" s="590"/>
      <c r="B51" s="612" t="s">
        <v>1092</v>
      </c>
      <c r="C51" s="612"/>
      <c r="D51" s="590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8"/>
      <c r="T51" s="552"/>
      <c r="U51" s="558"/>
      <c r="V51" s="578"/>
      <c r="W51" s="552"/>
      <c r="X51" s="578"/>
      <c r="Y51" s="613"/>
      <c r="Z51" s="578"/>
      <c r="AA51" s="552"/>
    </row>
    <row r="52" spans="1:27" ht="12" customHeight="1">
      <c r="A52" s="518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518"/>
      <c r="R52" s="518"/>
      <c r="S52" s="518"/>
      <c r="T52" s="518"/>
      <c r="U52" s="518"/>
      <c r="V52" s="518"/>
      <c r="W52" s="518"/>
      <c r="X52" s="518"/>
      <c r="Y52" s="518"/>
      <c r="Z52" s="518"/>
      <c r="AA52" s="518"/>
    </row>
  </sheetData>
  <mergeCells count="138">
    <mergeCell ref="Z1:AA1"/>
    <mergeCell ref="A3:AA3"/>
    <mergeCell ref="A4:AA4"/>
    <mergeCell ref="A8:A11"/>
    <mergeCell ref="B8:B11"/>
    <mergeCell ref="C8:AA8"/>
    <mergeCell ref="C9:D11"/>
    <mergeCell ref="E9:F11"/>
    <mergeCell ref="V10:W10"/>
    <mergeCell ref="X10:Y10"/>
    <mergeCell ref="Z10:AA10"/>
    <mergeCell ref="G9:M9"/>
    <mergeCell ref="N9:S9"/>
    <mergeCell ref="T9:AA9"/>
    <mergeCell ref="G10:H11"/>
    <mergeCell ref="I10:I11"/>
    <mergeCell ref="J10:K10"/>
    <mergeCell ref="L10:M10"/>
    <mergeCell ref="N10:N11"/>
    <mergeCell ref="O10:O11"/>
    <mergeCell ref="P10:Q10"/>
    <mergeCell ref="C12:D12"/>
    <mergeCell ref="E12:F12"/>
    <mergeCell ref="G12:H12"/>
    <mergeCell ref="C13:D13"/>
    <mergeCell ref="E13:F13"/>
    <mergeCell ref="G13:H13"/>
    <mergeCell ref="R10:S10"/>
    <mergeCell ref="T10:T11"/>
    <mergeCell ref="U10:U11"/>
    <mergeCell ref="C16:D16"/>
    <mergeCell ref="E16:F16"/>
    <mergeCell ref="G16:H16"/>
    <mergeCell ref="C17:D17"/>
    <mergeCell ref="E17:F17"/>
    <mergeCell ref="G17:H17"/>
    <mergeCell ref="C14:D14"/>
    <mergeCell ref="E14:F14"/>
    <mergeCell ref="G14:H14"/>
    <mergeCell ref="C15:D15"/>
    <mergeCell ref="E15:F15"/>
    <mergeCell ref="G15:H15"/>
    <mergeCell ref="C20:D20"/>
    <mergeCell ref="E20:F20"/>
    <mergeCell ref="G20:H20"/>
    <mergeCell ref="C21:D21"/>
    <mergeCell ref="E21:F21"/>
    <mergeCell ref="G21:H21"/>
    <mergeCell ref="C18:D18"/>
    <mergeCell ref="E18:F18"/>
    <mergeCell ref="G18:H18"/>
    <mergeCell ref="C19:D19"/>
    <mergeCell ref="E19:F19"/>
    <mergeCell ref="G19:H19"/>
    <mergeCell ref="C24:D24"/>
    <mergeCell ref="E24:F24"/>
    <mergeCell ref="G24:H24"/>
    <mergeCell ref="C25:D25"/>
    <mergeCell ref="E25:F25"/>
    <mergeCell ref="G25:H25"/>
    <mergeCell ref="C22:D22"/>
    <mergeCell ref="E22:F22"/>
    <mergeCell ref="G22:H22"/>
    <mergeCell ref="C23:D23"/>
    <mergeCell ref="E23:F23"/>
    <mergeCell ref="G23:H23"/>
    <mergeCell ref="C28:D28"/>
    <mergeCell ref="E28:F28"/>
    <mergeCell ref="G28:H28"/>
    <mergeCell ref="C29:D29"/>
    <mergeCell ref="E29:F29"/>
    <mergeCell ref="G29:H29"/>
    <mergeCell ref="C26:D26"/>
    <mergeCell ref="E26:F26"/>
    <mergeCell ref="G26:H26"/>
    <mergeCell ref="C27:D27"/>
    <mergeCell ref="E27:F27"/>
    <mergeCell ref="G27:H27"/>
    <mergeCell ref="C32:D32"/>
    <mergeCell ref="E32:F32"/>
    <mergeCell ref="G32:H32"/>
    <mergeCell ref="C33:D33"/>
    <mergeCell ref="E33:F33"/>
    <mergeCell ref="G33:H33"/>
    <mergeCell ref="C30:D30"/>
    <mergeCell ref="E30:F30"/>
    <mergeCell ref="G30:H30"/>
    <mergeCell ref="C31:D31"/>
    <mergeCell ref="E31:F31"/>
    <mergeCell ref="G31:H31"/>
    <mergeCell ref="C36:D36"/>
    <mergeCell ref="E36:F36"/>
    <mergeCell ref="G36:H36"/>
    <mergeCell ref="C37:D37"/>
    <mergeCell ref="E37:F37"/>
    <mergeCell ref="G37:H37"/>
    <mergeCell ref="C34:D34"/>
    <mergeCell ref="E34:F34"/>
    <mergeCell ref="G34:H34"/>
    <mergeCell ref="C35:D35"/>
    <mergeCell ref="E35:F35"/>
    <mergeCell ref="G35:H35"/>
    <mergeCell ref="C40:D40"/>
    <mergeCell ref="E40:F40"/>
    <mergeCell ref="G40:H40"/>
    <mergeCell ref="C41:D41"/>
    <mergeCell ref="E41:F41"/>
    <mergeCell ref="G41:H41"/>
    <mergeCell ref="C38:D38"/>
    <mergeCell ref="E38:F38"/>
    <mergeCell ref="G38:H38"/>
    <mergeCell ref="C39:D39"/>
    <mergeCell ref="E39:F39"/>
    <mergeCell ref="G39:H39"/>
    <mergeCell ref="C44:D44"/>
    <mergeCell ref="E44:F44"/>
    <mergeCell ref="G44:H44"/>
    <mergeCell ref="C45:D45"/>
    <mergeCell ref="E45:F45"/>
    <mergeCell ref="G45:H45"/>
    <mergeCell ref="C42:D42"/>
    <mergeCell ref="E42:F42"/>
    <mergeCell ref="G42:H42"/>
    <mergeCell ref="C43:D43"/>
    <mergeCell ref="E43:F43"/>
    <mergeCell ref="G43:H43"/>
    <mergeCell ref="C48:D48"/>
    <mergeCell ref="E48:F48"/>
    <mergeCell ref="G48:H48"/>
    <mergeCell ref="C49:D49"/>
    <mergeCell ref="E49:F49"/>
    <mergeCell ref="G49:H49"/>
    <mergeCell ref="C46:D46"/>
    <mergeCell ref="E46:F46"/>
    <mergeCell ref="G46:H46"/>
    <mergeCell ref="C47:D47"/>
    <mergeCell ref="E47:F47"/>
    <mergeCell ref="G47:H47"/>
  </mergeCells>
  <pageMargins left="0.59" right="0.39" top="0.59" bottom="0.39" header="0" footer="0"/>
  <pageSetup paperSize="9" scale="7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Z109"/>
  <sheetViews>
    <sheetView view="pageBreakPreview" topLeftCell="A4" zoomScale="64" zoomScaleNormal="85" zoomScaleSheetLayoutView="64" workbookViewId="0">
      <selection activeCell="AQ24" sqref="AQ24"/>
    </sheetView>
  </sheetViews>
  <sheetFormatPr defaultColWidth="8.85546875" defaultRowHeight="14.25"/>
  <cols>
    <col min="1" max="1" width="5.42578125" style="20" customWidth="1"/>
    <col min="2" max="2" width="6.140625" style="20" customWidth="1"/>
    <col min="3" max="3" width="6" style="20" customWidth="1"/>
    <col min="4" max="10" width="4.140625" style="20" customWidth="1"/>
    <col min="11" max="30" width="6.28515625" style="20" customWidth="1"/>
    <col min="31" max="31" width="26.42578125" style="20" customWidth="1"/>
    <col min="32" max="32" width="4.140625" style="20" customWidth="1"/>
    <col min="33" max="52" width="7.28515625" style="20" customWidth="1"/>
    <col min="53" max="16384" width="8.85546875" style="20"/>
  </cols>
  <sheetData>
    <row r="1" spans="1:52" ht="45" customHeight="1">
      <c r="A1" s="12"/>
      <c r="B1" s="12"/>
      <c r="C1" s="12"/>
      <c r="D1" s="12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5"/>
      <c r="T1" s="315"/>
      <c r="U1" s="316"/>
      <c r="V1" s="316"/>
      <c r="W1" s="314"/>
      <c r="X1" s="316"/>
      <c r="Y1" s="316"/>
      <c r="Z1" s="316"/>
      <c r="AA1" s="317"/>
      <c r="AB1" s="317"/>
      <c r="AC1" s="1128" t="s">
        <v>661</v>
      </c>
      <c r="AD1" s="1128"/>
      <c r="AE1" s="317"/>
      <c r="AF1" s="317"/>
      <c r="AG1" s="317"/>
      <c r="AH1" s="317"/>
      <c r="AI1" s="317"/>
      <c r="AJ1" s="1129"/>
      <c r="AK1" s="1129"/>
      <c r="AL1" s="1129"/>
      <c r="AM1" s="316"/>
      <c r="AN1" s="316"/>
      <c r="AO1" s="316"/>
      <c r="AP1" s="316"/>
      <c r="AQ1" s="316"/>
      <c r="AR1" s="316"/>
      <c r="AS1" s="316"/>
      <c r="AT1" s="316"/>
      <c r="AU1" s="316"/>
      <c r="AV1" s="316"/>
      <c r="AW1" s="316"/>
      <c r="AX1" s="1130" t="s">
        <v>662</v>
      </c>
      <c r="AY1" s="1130"/>
      <c r="AZ1" s="1130"/>
    </row>
    <row r="2" spans="1:52" ht="36" customHeight="1">
      <c r="A2" s="12"/>
      <c r="B2" s="12"/>
      <c r="C2" s="12"/>
      <c r="D2" s="12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</row>
    <row r="3" spans="1:52" ht="18" customHeight="1">
      <c r="A3" s="711" t="s">
        <v>575</v>
      </c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Y3" s="711"/>
      <c r="Z3" s="711"/>
      <c r="AA3" s="711"/>
      <c r="AB3" s="711"/>
      <c r="AC3" s="711"/>
      <c r="AD3" s="711"/>
      <c r="AE3" s="318"/>
      <c r="AF3" s="318"/>
      <c r="AG3" s="318"/>
      <c r="AH3" s="318"/>
      <c r="AI3" s="318"/>
      <c r="AJ3" s="318"/>
      <c r="AK3" s="318"/>
      <c r="AL3" s="318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</row>
    <row r="4" spans="1:52" ht="18" customHeight="1">
      <c r="A4" s="763" t="s">
        <v>663</v>
      </c>
      <c r="B4" s="763"/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763"/>
      <c r="AC4" s="763"/>
      <c r="AD4" s="763"/>
      <c r="AE4" s="318"/>
      <c r="AF4" s="318"/>
      <c r="AG4" s="318"/>
      <c r="AH4" s="318"/>
      <c r="AI4" s="318"/>
      <c r="AJ4" s="318"/>
      <c r="AK4" s="318"/>
      <c r="AL4" s="318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</row>
    <row r="5" spans="1:52" s="34" customFormat="1" ht="21.75" customHeight="1">
      <c r="A5" s="116"/>
      <c r="B5" s="116"/>
      <c r="C5" s="116"/>
      <c r="D5" s="116"/>
      <c r="E5" s="116"/>
      <c r="F5" s="116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</row>
    <row r="6" spans="1:52" s="34" customFormat="1" ht="18" customHeight="1">
      <c r="A6" s="632" t="s">
        <v>60</v>
      </c>
      <c r="B6" s="632"/>
      <c r="C6" s="632"/>
      <c r="D6" s="33"/>
      <c r="E6" s="33"/>
      <c r="F6" s="33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</row>
    <row r="7" spans="1:52" s="34" customFormat="1" ht="18" customHeight="1">
      <c r="A7" s="751" t="s">
        <v>61</v>
      </c>
      <c r="B7" s="752"/>
      <c r="C7" s="783"/>
      <c r="D7" s="319"/>
      <c r="E7" s="319"/>
      <c r="F7" s="319"/>
      <c r="G7" s="319"/>
      <c r="H7" s="319"/>
      <c r="I7" s="319"/>
      <c r="J7" s="319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</row>
    <row r="8" spans="1:52" s="34" customFormat="1" ht="18" customHeight="1">
      <c r="A8" s="751" t="s">
        <v>62</v>
      </c>
      <c r="B8" s="752"/>
      <c r="C8" s="783"/>
      <c r="D8" s="765"/>
      <c r="E8" s="765"/>
      <c r="F8" s="765"/>
      <c r="G8" s="765"/>
      <c r="H8" s="765"/>
      <c r="I8" s="765"/>
      <c r="J8" s="765"/>
      <c r="K8" s="35"/>
      <c r="L8" s="35"/>
      <c r="M8" s="35"/>
      <c r="N8" s="35"/>
      <c r="O8" s="35"/>
      <c r="P8" s="35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</row>
    <row r="9" spans="1:52" s="34" customFormat="1" ht="18" customHeight="1">
      <c r="A9" s="751" t="s">
        <v>63</v>
      </c>
      <c r="B9" s="752"/>
      <c r="C9" s="783"/>
      <c r="D9" s="784"/>
      <c r="E9" s="785"/>
      <c r="F9" s="785"/>
      <c r="G9" s="785"/>
      <c r="H9" s="785"/>
      <c r="I9" s="785"/>
      <c r="J9" s="786"/>
      <c r="K9" s="35"/>
      <c r="L9" s="35"/>
      <c r="M9" s="35"/>
      <c r="N9" s="35"/>
      <c r="O9" s="35"/>
      <c r="P9" s="35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</row>
    <row r="10" spans="1:52" s="34" customFormat="1" ht="18" customHeight="1">
      <c r="A10" s="99"/>
      <c r="B10" s="99"/>
      <c r="C10" s="99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</row>
    <row r="11" spans="1:52" s="34" customFormat="1" ht="18" customHeight="1">
      <c r="A11" s="1127" t="s">
        <v>64</v>
      </c>
      <c r="B11" s="1127"/>
      <c r="C11" s="1127"/>
      <c r="D11" s="1127"/>
      <c r="E11" s="1127"/>
      <c r="F11" s="33"/>
      <c r="G11" s="116"/>
      <c r="H11" s="116"/>
      <c r="I11" s="116"/>
      <c r="J11" s="116"/>
      <c r="K11" s="116"/>
      <c r="L11" s="116"/>
      <c r="M11" s="33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89"/>
      <c r="AA11" s="189"/>
      <c r="AB11" s="189"/>
      <c r="AC11" s="191" t="s">
        <v>65</v>
      </c>
      <c r="AD11" s="191"/>
      <c r="AE11" s="190"/>
      <c r="AF11" s="190"/>
      <c r="AG11" s="190"/>
      <c r="AH11" s="190"/>
      <c r="AI11" s="190"/>
      <c r="AJ11" s="190"/>
      <c r="AK11" s="190"/>
      <c r="AL11" s="190"/>
      <c r="AM11" s="116"/>
      <c r="AN11" s="116"/>
      <c r="AO11" s="116"/>
      <c r="AP11" s="116"/>
      <c r="AQ11" s="116"/>
      <c r="AR11" s="116"/>
      <c r="AS11" s="189"/>
      <c r="AT11" s="189"/>
      <c r="AU11" s="189"/>
      <c r="AV11" s="189"/>
      <c r="AW11" s="189"/>
      <c r="AX11" s="189"/>
      <c r="AY11" s="191"/>
      <c r="AZ11" s="191" t="s">
        <v>65</v>
      </c>
    </row>
    <row r="12" spans="1:52" s="34" customFormat="1" ht="20.25" customHeight="1">
      <c r="A12" s="725" t="s">
        <v>664</v>
      </c>
      <c r="B12" s="727"/>
      <c r="C12" s="727"/>
      <c r="D12" s="727"/>
      <c r="E12" s="728"/>
      <c r="F12" s="704" t="s">
        <v>68</v>
      </c>
      <c r="G12" s="789"/>
      <c r="H12" s="790"/>
      <c r="I12" s="790"/>
      <c r="J12" s="790"/>
      <c r="K12" s="790"/>
      <c r="L12" s="790"/>
      <c r="M12" s="790"/>
      <c r="N12" s="790"/>
      <c r="O12" s="790"/>
      <c r="P12" s="790"/>
      <c r="Q12" s="790"/>
      <c r="R12" s="790"/>
      <c r="S12" s="790"/>
      <c r="T12" s="790"/>
      <c r="U12" s="790"/>
      <c r="V12" s="790"/>
      <c r="W12" s="790"/>
      <c r="X12" s="790"/>
      <c r="Y12" s="790"/>
      <c r="Z12" s="790"/>
      <c r="AA12" s="790"/>
      <c r="AB12" s="790"/>
      <c r="AC12" s="790"/>
      <c r="AD12" s="791"/>
      <c r="AE12" s="787" t="s">
        <v>664</v>
      </c>
      <c r="AF12" s="704" t="s">
        <v>68</v>
      </c>
      <c r="AG12" s="732" t="s">
        <v>50</v>
      </c>
      <c r="AH12" s="736"/>
      <c r="AI12" s="727"/>
      <c r="AJ12" s="727"/>
      <c r="AK12" s="736"/>
      <c r="AL12" s="736"/>
      <c r="AM12" s="736"/>
      <c r="AN12" s="736"/>
      <c r="AO12" s="736"/>
      <c r="AP12" s="736"/>
      <c r="AQ12" s="736"/>
      <c r="AR12" s="736"/>
      <c r="AS12" s="736"/>
      <c r="AT12" s="736"/>
      <c r="AU12" s="730" t="s">
        <v>665</v>
      </c>
      <c r="AV12" s="320"/>
      <c r="AW12" s="806" t="s">
        <v>666</v>
      </c>
      <c r="AX12" s="321"/>
      <c r="AY12" s="321"/>
      <c r="AZ12" s="322"/>
    </row>
    <row r="13" spans="1:52" s="34" customFormat="1" ht="30.75" customHeight="1">
      <c r="A13" s="1131"/>
      <c r="B13" s="1132"/>
      <c r="C13" s="1132"/>
      <c r="D13" s="1132"/>
      <c r="E13" s="1133"/>
      <c r="F13" s="704"/>
      <c r="G13" s="323"/>
      <c r="H13" s="324"/>
      <c r="I13" s="806" t="s">
        <v>667</v>
      </c>
      <c r="J13" s="1142"/>
      <c r="K13" s="704" t="s">
        <v>668</v>
      </c>
      <c r="L13" s="704"/>
      <c r="M13" s="704" t="s">
        <v>669</v>
      </c>
      <c r="N13" s="704"/>
      <c r="O13" s="704" t="s">
        <v>670</v>
      </c>
      <c r="P13" s="704"/>
      <c r="Q13" s="704" t="s">
        <v>671</v>
      </c>
      <c r="R13" s="704"/>
      <c r="S13" s="704" t="s">
        <v>672</v>
      </c>
      <c r="T13" s="704"/>
      <c r="U13" s="704" t="s">
        <v>673</v>
      </c>
      <c r="V13" s="704"/>
      <c r="W13" s="704" t="s">
        <v>674</v>
      </c>
      <c r="X13" s="704"/>
      <c r="Y13" s="704" t="s">
        <v>675</v>
      </c>
      <c r="Z13" s="704"/>
      <c r="AA13" s="704" t="s">
        <v>676</v>
      </c>
      <c r="AB13" s="704"/>
      <c r="AC13" s="704" t="s">
        <v>677</v>
      </c>
      <c r="AD13" s="704"/>
      <c r="AE13" s="787"/>
      <c r="AF13" s="704"/>
      <c r="AG13" s="725" t="s">
        <v>678</v>
      </c>
      <c r="AH13" s="727"/>
      <c r="AI13" s="704" t="s">
        <v>679</v>
      </c>
      <c r="AJ13" s="704"/>
      <c r="AK13" s="704" t="s">
        <v>680</v>
      </c>
      <c r="AL13" s="704"/>
      <c r="AM13" s="704" t="s">
        <v>681</v>
      </c>
      <c r="AN13" s="704"/>
      <c r="AO13" s="704" t="s">
        <v>682</v>
      </c>
      <c r="AP13" s="704"/>
      <c r="AQ13" s="704" t="s">
        <v>683</v>
      </c>
      <c r="AR13" s="704"/>
      <c r="AS13" s="704" t="s">
        <v>77</v>
      </c>
      <c r="AT13" s="704"/>
      <c r="AU13" s="730"/>
      <c r="AV13" s="1137" t="s">
        <v>84</v>
      </c>
      <c r="AW13" s="723"/>
      <c r="AX13" s="1137" t="s">
        <v>84</v>
      </c>
      <c r="AY13" s="730" t="s">
        <v>52</v>
      </c>
      <c r="AZ13" s="325"/>
    </row>
    <row r="14" spans="1:52" s="55" customFormat="1" ht="49.5" customHeight="1">
      <c r="A14" s="1131"/>
      <c r="B14" s="1132"/>
      <c r="C14" s="1132"/>
      <c r="D14" s="1132"/>
      <c r="E14" s="1133"/>
      <c r="F14" s="704"/>
      <c r="G14" s="1138" t="s">
        <v>50</v>
      </c>
      <c r="H14" s="1139"/>
      <c r="I14" s="723"/>
      <c r="J14" s="1143"/>
      <c r="K14" s="704"/>
      <c r="L14" s="704"/>
      <c r="M14" s="704"/>
      <c r="N14" s="704"/>
      <c r="O14" s="704"/>
      <c r="P14" s="704"/>
      <c r="Q14" s="704"/>
      <c r="R14" s="704"/>
      <c r="S14" s="704"/>
      <c r="T14" s="704"/>
      <c r="U14" s="704"/>
      <c r="V14" s="704"/>
      <c r="W14" s="704"/>
      <c r="X14" s="704"/>
      <c r="Y14" s="704"/>
      <c r="Z14" s="704"/>
      <c r="AA14" s="704"/>
      <c r="AB14" s="704"/>
      <c r="AC14" s="704"/>
      <c r="AD14" s="704"/>
      <c r="AE14" s="787"/>
      <c r="AF14" s="704"/>
      <c r="AG14" s="1134"/>
      <c r="AH14" s="1135"/>
      <c r="AI14" s="704"/>
      <c r="AJ14" s="704"/>
      <c r="AK14" s="704"/>
      <c r="AL14" s="704"/>
      <c r="AM14" s="704"/>
      <c r="AN14" s="704"/>
      <c r="AO14" s="704"/>
      <c r="AP14" s="704"/>
      <c r="AQ14" s="704"/>
      <c r="AR14" s="704"/>
      <c r="AS14" s="704"/>
      <c r="AT14" s="704"/>
      <c r="AU14" s="730"/>
      <c r="AV14" s="1137"/>
      <c r="AW14" s="723"/>
      <c r="AX14" s="1137"/>
      <c r="AY14" s="729"/>
      <c r="AZ14" s="1137" t="s">
        <v>84</v>
      </c>
    </row>
    <row r="15" spans="1:52" s="55" customFormat="1" ht="21.75" customHeight="1">
      <c r="A15" s="1131"/>
      <c r="B15" s="1132"/>
      <c r="C15" s="1132"/>
      <c r="D15" s="1132"/>
      <c r="E15" s="1133"/>
      <c r="F15" s="704"/>
      <c r="G15" s="1138"/>
      <c r="H15" s="1139"/>
      <c r="I15" s="723"/>
      <c r="J15" s="1143"/>
      <c r="K15" s="806" t="s">
        <v>83</v>
      </c>
      <c r="L15" s="326"/>
      <c r="M15" s="806" t="s">
        <v>83</v>
      </c>
      <c r="N15" s="326"/>
      <c r="O15" s="806" t="s">
        <v>83</v>
      </c>
      <c r="P15" s="326"/>
      <c r="Q15" s="806" t="s">
        <v>83</v>
      </c>
      <c r="R15" s="326"/>
      <c r="S15" s="806" t="s">
        <v>83</v>
      </c>
      <c r="T15" s="326"/>
      <c r="U15" s="806" t="s">
        <v>83</v>
      </c>
      <c r="V15" s="326"/>
      <c r="W15" s="806" t="s">
        <v>83</v>
      </c>
      <c r="X15" s="326"/>
      <c r="Y15" s="806" t="s">
        <v>83</v>
      </c>
      <c r="Z15" s="326"/>
      <c r="AA15" s="806" t="s">
        <v>83</v>
      </c>
      <c r="AB15" s="326"/>
      <c r="AC15" s="806" t="s">
        <v>83</v>
      </c>
      <c r="AD15" s="327"/>
      <c r="AE15" s="787"/>
      <c r="AF15" s="704"/>
      <c r="AG15" s="806" t="s">
        <v>83</v>
      </c>
      <c r="AH15" s="326"/>
      <c r="AI15" s="806" t="s">
        <v>83</v>
      </c>
      <c r="AJ15" s="326"/>
      <c r="AK15" s="806" t="s">
        <v>83</v>
      </c>
      <c r="AL15" s="326"/>
      <c r="AM15" s="806" t="s">
        <v>83</v>
      </c>
      <c r="AN15" s="326"/>
      <c r="AO15" s="806" t="s">
        <v>83</v>
      </c>
      <c r="AP15" s="326"/>
      <c r="AQ15" s="806" t="s">
        <v>83</v>
      </c>
      <c r="AR15" s="326"/>
      <c r="AS15" s="806" t="s">
        <v>83</v>
      </c>
      <c r="AT15" s="326"/>
      <c r="AU15" s="730"/>
      <c r="AV15" s="1137"/>
      <c r="AW15" s="723"/>
      <c r="AX15" s="1137"/>
      <c r="AY15" s="729"/>
      <c r="AZ15" s="1137"/>
    </row>
    <row r="16" spans="1:52" s="125" customFormat="1" ht="55.5" customHeight="1">
      <c r="A16" s="1134"/>
      <c r="B16" s="1135"/>
      <c r="C16" s="1135"/>
      <c r="D16" s="1135"/>
      <c r="E16" s="1136"/>
      <c r="F16" s="704"/>
      <c r="G16" s="1140"/>
      <c r="H16" s="1141"/>
      <c r="I16" s="724"/>
      <c r="J16" s="1144"/>
      <c r="K16" s="724"/>
      <c r="L16" s="328" t="s">
        <v>84</v>
      </c>
      <c r="M16" s="724"/>
      <c r="N16" s="328" t="s">
        <v>84</v>
      </c>
      <c r="O16" s="724"/>
      <c r="P16" s="328" t="s">
        <v>84</v>
      </c>
      <c r="Q16" s="724"/>
      <c r="R16" s="328" t="s">
        <v>84</v>
      </c>
      <c r="S16" s="724"/>
      <c r="T16" s="328" t="s">
        <v>84</v>
      </c>
      <c r="U16" s="724"/>
      <c r="V16" s="328" t="s">
        <v>84</v>
      </c>
      <c r="W16" s="724"/>
      <c r="X16" s="328" t="s">
        <v>84</v>
      </c>
      <c r="Y16" s="724"/>
      <c r="Z16" s="328" t="s">
        <v>84</v>
      </c>
      <c r="AA16" s="724"/>
      <c r="AB16" s="328" t="s">
        <v>84</v>
      </c>
      <c r="AC16" s="724"/>
      <c r="AD16" s="329" t="s">
        <v>84</v>
      </c>
      <c r="AE16" s="787"/>
      <c r="AF16" s="704"/>
      <c r="AG16" s="724"/>
      <c r="AH16" s="328" t="s">
        <v>84</v>
      </c>
      <c r="AI16" s="724"/>
      <c r="AJ16" s="328" t="s">
        <v>84</v>
      </c>
      <c r="AK16" s="724"/>
      <c r="AL16" s="328" t="s">
        <v>84</v>
      </c>
      <c r="AM16" s="724"/>
      <c r="AN16" s="328" t="s">
        <v>84</v>
      </c>
      <c r="AO16" s="724"/>
      <c r="AP16" s="328" t="s">
        <v>84</v>
      </c>
      <c r="AQ16" s="724"/>
      <c r="AR16" s="328" t="s">
        <v>84</v>
      </c>
      <c r="AS16" s="724"/>
      <c r="AT16" s="328" t="s">
        <v>84</v>
      </c>
      <c r="AU16" s="730"/>
      <c r="AV16" s="1137"/>
      <c r="AW16" s="724"/>
      <c r="AX16" s="1137"/>
      <c r="AY16" s="729"/>
      <c r="AZ16" s="1137"/>
    </row>
    <row r="17" spans="1:52" s="55" customFormat="1" ht="18" customHeight="1">
      <c r="A17" s="825" t="s">
        <v>92</v>
      </c>
      <c r="B17" s="1151"/>
      <c r="C17" s="1151"/>
      <c r="D17" s="1151"/>
      <c r="E17" s="826"/>
      <c r="F17" s="63" t="s">
        <v>93</v>
      </c>
      <c r="G17" s="1152">
        <v>1</v>
      </c>
      <c r="H17" s="1153"/>
      <c r="I17" s="1152">
        <v>2</v>
      </c>
      <c r="J17" s="1153"/>
      <c r="K17" s="64">
        <v>3</v>
      </c>
      <c r="L17" s="64">
        <v>4</v>
      </c>
      <c r="M17" s="64">
        <v>5</v>
      </c>
      <c r="N17" s="64">
        <v>6</v>
      </c>
      <c r="O17" s="64">
        <v>7</v>
      </c>
      <c r="P17" s="64">
        <v>8</v>
      </c>
      <c r="Q17" s="64">
        <v>9</v>
      </c>
      <c r="R17" s="64">
        <v>10</v>
      </c>
      <c r="S17" s="64">
        <v>11</v>
      </c>
      <c r="T17" s="64">
        <v>12</v>
      </c>
      <c r="U17" s="64">
        <v>13</v>
      </c>
      <c r="V17" s="64">
        <v>14</v>
      </c>
      <c r="W17" s="64">
        <v>15</v>
      </c>
      <c r="X17" s="64">
        <v>16</v>
      </c>
      <c r="Y17" s="64">
        <v>17</v>
      </c>
      <c r="Z17" s="64">
        <v>18</v>
      </c>
      <c r="AA17" s="64">
        <v>19</v>
      </c>
      <c r="AB17" s="64">
        <v>20</v>
      </c>
      <c r="AC17" s="64">
        <v>21</v>
      </c>
      <c r="AD17" s="64">
        <v>22</v>
      </c>
      <c r="AE17" s="245" t="s">
        <v>92</v>
      </c>
      <c r="AF17" s="63" t="s">
        <v>93</v>
      </c>
      <c r="AG17" s="64">
        <v>23</v>
      </c>
      <c r="AH17" s="64">
        <v>24</v>
      </c>
      <c r="AI17" s="64">
        <v>25</v>
      </c>
      <c r="AJ17" s="64">
        <v>26</v>
      </c>
      <c r="AK17" s="64">
        <v>27</v>
      </c>
      <c r="AL17" s="64">
        <v>28</v>
      </c>
      <c r="AM17" s="64">
        <v>29</v>
      </c>
      <c r="AN17" s="64">
        <v>30</v>
      </c>
      <c r="AO17" s="64">
        <v>31</v>
      </c>
      <c r="AP17" s="64">
        <v>32</v>
      </c>
      <c r="AQ17" s="64">
        <v>33</v>
      </c>
      <c r="AR17" s="64">
        <v>34</v>
      </c>
      <c r="AS17" s="64">
        <v>35</v>
      </c>
      <c r="AT17" s="64">
        <v>36</v>
      </c>
      <c r="AU17" s="64">
        <v>37</v>
      </c>
      <c r="AV17" s="64">
        <v>38</v>
      </c>
      <c r="AW17" s="64">
        <v>39</v>
      </c>
      <c r="AX17" s="64">
        <v>40</v>
      </c>
      <c r="AY17" s="64">
        <v>41</v>
      </c>
      <c r="AZ17" s="64">
        <v>42</v>
      </c>
    </row>
    <row r="18" spans="1:52" s="34" customFormat="1" ht="22.5" customHeight="1">
      <c r="A18" s="1154" t="s">
        <v>684</v>
      </c>
      <c r="B18" s="1155"/>
      <c r="C18" s="1155"/>
      <c r="D18" s="1155"/>
      <c r="E18" s="1156"/>
      <c r="F18" s="330">
        <v>1</v>
      </c>
      <c r="G18" s="1157">
        <f>+K18+M18+O18+Q18+S18+U18+W18+Y18+AA18+AC18+AG18+AI18+AK18+AM18+AO18+AQ18+AS18</f>
        <v>3945</v>
      </c>
      <c r="H18" s="1158"/>
      <c r="I18" s="1157">
        <f>+L18+N18+P18+R18+T18+V18+X18+Z18+AB18+AD18+AH18+AJ18+AL18+AN18+AP18+AR18+AT18</f>
        <v>2560</v>
      </c>
      <c r="J18" s="1158"/>
      <c r="K18" s="331">
        <f t="shared" ref="K18:AD18" si="0">+K19+K38+K64+K85+K94</f>
        <v>75</v>
      </c>
      <c r="L18" s="331">
        <f t="shared" si="0"/>
        <v>33</v>
      </c>
      <c r="M18" s="331">
        <f t="shared" si="0"/>
        <v>22</v>
      </c>
      <c r="N18" s="331">
        <f t="shared" si="0"/>
        <v>12</v>
      </c>
      <c r="O18" s="331">
        <f t="shared" si="0"/>
        <v>74</v>
      </c>
      <c r="P18" s="331">
        <f t="shared" si="0"/>
        <v>52</v>
      </c>
      <c r="Q18" s="331">
        <f t="shared" si="0"/>
        <v>104</v>
      </c>
      <c r="R18" s="331">
        <f t="shared" si="0"/>
        <v>81</v>
      </c>
      <c r="S18" s="331">
        <f t="shared" si="0"/>
        <v>51</v>
      </c>
      <c r="T18" s="331">
        <f t="shared" si="0"/>
        <v>40</v>
      </c>
      <c r="U18" s="331">
        <f t="shared" si="0"/>
        <v>59</v>
      </c>
      <c r="V18" s="331">
        <f t="shared" si="0"/>
        <v>48</v>
      </c>
      <c r="W18" s="331">
        <f t="shared" si="0"/>
        <v>43</v>
      </c>
      <c r="X18" s="331">
        <f t="shared" si="0"/>
        <v>10</v>
      </c>
      <c r="Y18" s="331">
        <f t="shared" si="0"/>
        <v>47</v>
      </c>
      <c r="Z18" s="331">
        <f t="shared" si="0"/>
        <v>22</v>
      </c>
      <c r="AA18" s="331">
        <f t="shared" si="0"/>
        <v>57</v>
      </c>
      <c r="AB18" s="331">
        <f t="shared" si="0"/>
        <v>46</v>
      </c>
      <c r="AC18" s="331">
        <f t="shared" si="0"/>
        <v>2124</v>
      </c>
      <c r="AD18" s="331">
        <f t="shared" si="0"/>
        <v>1387</v>
      </c>
      <c r="AE18" s="332" t="str">
        <f>+A18</f>
        <v>Бүгд-76</v>
      </c>
      <c r="AF18" s="333">
        <f>+F18</f>
        <v>1</v>
      </c>
      <c r="AG18" s="331">
        <f t="shared" ref="AG18:AZ18" si="1">+AG19+AG38+AG64+AG85+AG94</f>
        <v>92</v>
      </c>
      <c r="AH18" s="331">
        <f t="shared" si="1"/>
        <v>73</v>
      </c>
      <c r="AI18" s="331">
        <f t="shared" si="1"/>
        <v>45</v>
      </c>
      <c r="AJ18" s="331">
        <f t="shared" si="1"/>
        <v>40</v>
      </c>
      <c r="AK18" s="331">
        <f t="shared" si="1"/>
        <v>68</v>
      </c>
      <c r="AL18" s="331">
        <f t="shared" si="1"/>
        <v>48</v>
      </c>
      <c r="AM18" s="331">
        <f t="shared" si="1"/>
        <v>57</v>
      </c>
      <c r="AN18" s="331">
        <f t="shared" si="1"/>
        <v>1</v>
      </c>
      <c r="AO18" s="331">
        <f t="shared" si="1"/>
        <v>199</v>
      </c>
      <c r="AP18" s="331">
        <f t="shared" si="1"/>
        <v>72</v>
      </c>
      <c r="AQ18" s="331">
        <f t="shared" si="1"/>
        <v>286</v>
      </c>
      <c r="AR18" s="331">
        <f t="shared" si="1"/>
        <v>279</v>
      </c>
      <c r="AS18" s="331">
        <f t="shared" si="1"/>
        <v>542</v>
      </c>
      <c r="AT18" s="331">
        <f t="shared" si="1"/>
        <v>316</v>
      </c>
      <c r="AU18" s="331">
        <f t="shared" si="1"/>
        <v>122</v>
      </c>
      <c r="AV18" s="331">
        <f t="shared" si="1"/>
        <v>78</v>
      </c>
      <c r="AW18" s="331">
        <f t="shared" si="1"/>
        <v>127</v>
      </c>
      <c r="AX18" s="331">
        <f t="shared" si="1"/>
        <v>61</v>
      </c>
      <c r="AY18" s="331">
        <f t="shared" si="1"/>
        <v>60</v>
      </c>
      <c r="AZ18" s="331">
        <f t="shared" si="1"/>
        <v>29</v>
      </c>
    </row>
    <row r="19" spans="1:52" s="337" customFormat="1" ht="22.5" customHeight="1">
      <c r="A19" s="937" t="s">
        <v>111</v>
      </c>
      <c r="B19" s="1145"/>
      <c r="C19" s="1145"/>
      <c r="D19" s="1145"/>
      <c r="E19" s="938"/>
      <c r="F19" s="334">
        <f>+F18+1</f>
        <v>2</v>
      </c>
      <c r="G19" s="996">
        <f>SUM(G20:H37)</f>
        <v>1074</v>
      </c>
      <c r="H19" s="998"/>
      <c r="I19" s="996">
        <f>SUM(I20:J37)</f>
        <v>679</v>
      </c>
      <c r="J19" s="998"/>
      <c r="K19" s="335">
        <f t="shared" ref="K19:AD19" si="2">SUM(K20:K37)</f>
        <v>18</v>
      </c>
      <c r="L19" s="335">
        <f t="shared" si="2"/>
        <v>9</v>
      </c>
      <c r="M19" s="335">
        <f t="shared" si="2"/>
        <v>0</v>
      </c>
      <c r="N19" s="335">
        <f t="shared" si="2"/>
        <v>0</v>
      </c>
      <c r="O19" s="335">
        <f t="shared" si="2"/>
        <v>18</v>
      </c>
      <c r="P19" s="335">
        <f t="shared" si="2"/>
        <v>12</v>
      </c>
      <c r="Q19" s="335">
        <f t="shared" si="2"/>
        <v>29</v>
      </c>
      <c r="R19" s="335">
        <f t="shared" si="2"/>
        <v>25</v>
      </c>
      <c r="S19" s="335">
        <f t="shared" si="2"/>
        <v>16</v>
      </c>
      <c r="T19" s="335">
        <f t="shared" si="2"/>
        <v>14</v>
      </c>
      <c r="U19" s="335">
        <f t="shared" si="2"/>
        <v>16</v>
      </c>
      <c r="V19" s="335">
        <f t="shared" si="2"/>
        <v>12</v>
      </c>
      <c r="W19" s="335">
        <f t="shared" si="2"/>
        <v>12</v>
      </c>
      <c r="X19" s="335">
        <f t="shared" si="2"/>
        <v>4</v>
      </c>
      <c r="Y19" s="335">
        <f t="shared" si="2"/>
        <v>16</v>
      </c>
      <c r="Z19" s="335">
        <f t="shared" si="2"/>
        <v>10</v>
      </c>
      <c r="AA19" s="335">
        <f t="shared" si="2"/>
        <v>15</v>
      </c>
      <c r="AB19" s="335">
        <f t="shared" si="2"/>
        <v>11</v>
      </c>
      <c r="AC19" s="335">
        <f t="shared" si="2"/>
        <v>517</v>
      </c>
      <c r="AD19" s="335">
        <f t="shared" si="2"/>
        <v>330</v>
      </c>
      <c r="AE19" s="336" t="str">
        <f>+A19</f>
        <v>Төрийн өмчийн МСҮТ-18</v>
      </c>
      <c r="AF19" s="334">
        <f>+F19</f>
        <v>2</v>
      </c>
      <c r="AG19" s="335">
        <f t="shared" ref="AG19:AZ19" si="3">SUM(AG20:AG37)</f>
        <v>19</v>
      </c>
      <c r="AH19" s="335">
        <f t="shared" si="3"/>
        <v>15</v>
      </c>
      <c r="AI19" s="335">
        <f t="shared" si="3"/>
        <v>11</v>
      </c>
      <c r="AJ19" s="335">
        <f t="shared" si="3"/>
        <v>8</v>
      </c>
      <c r="AK19" s="335">
        <f t="shared" si="3"/>
        <v>20</v>
      </c>
      <c r="AL19" s="335">
        <f t="shared" si="3"/>
        <v>16</v>
      </c>
      <c r="AM19" s="335">
        <f t="shared" si="3"/>
        <v>18</v>
      </c>
      <c r="AN19" s="335">
        <f t="shared" si="3"/>
        <v>0</v>
      </c>
      <c r="AO19" s="335">
        <f t="shared" si="3"/>
        <v>68</v>
      </c>
      <c r="AP19" s="335">
        <f t="shared" si="3"/>
        <v>28</v>
      </c>
      <c r="AQ19" s="335">
        <f t="shared" si="3"/>
        <v>75</v>
      </c>
      <c r="AR19" s="335">
        <f t="shared" si="3"/>
        <v>69</v>
      </c>
      <c r="AS19" s="335">
        <f t="shared" si="3"/>
        <v>206</v>
      </c>
      <c r="AT19" s="335">
        <f t="shared" si="3"/>
        <v>116</v>
      </c>
      <c r="AU19" s="335">
        <f t="shared" si="3"/>
        <v>26</v>
      </c>
      <c r="AV19" s="335">
        <f t="shared" si="3"/>
        <v>15</v>
      </c>
      <c r="AW19" s="335">
        <f t="shared" si="3"/>
        <v>31</v>
      </c>
      <c r="AX19" s="335">
        <f t="shared" si="3"/>
        <v>12</v>
      </c>
      <c r="AY19" s="335">
        <f t="shared" si="3"/>
        <v>16</v>
      </c>
      <c r="AZ19" s="335">
        <f t="shared" si="3"/>
        <v>7</v>
      </c>
    </row>
    <row r="20" spans="1:52" s="34" customFormat="1" ht="22.5" customHeight="1">
      <c r="A20" s="1146" t="s">
        <v>685</v>
      </c>
      <c r="B20" s="1147"/>
      <c r="C20" s="1147"/>
      <c r="D20" s="1147"/>
      <c r="E20" s="1148"/>
      <c r="F20" s="64">
        <f t="shared" ref="F20:F83" si="4">+F19+1</f>
        <v>3</v>
      </c>
      <c r="G20" s="1149">
        <f t="shared" ref="G20:G83" si="5">+K20+M20+O20+Q20+S20+U20+W20+Y20+AA20+AC20+AG20+AI20+AK20+AM20+AO20+AQ20+AS20</f>
        <v>90</v>
      </c>
      <c r="H20" s="1150"/>
      <c r="I20" s="1149">
        <f t="shared" ref="I20:I83" si="6">+L20+N20+P20+R20+T20+V20+X20+Z20+AB20+AD20+AH20+AJ20+AL20+AN20+AP20+AR20+AT20</f>
        <v>49</v>
      </c>
      <c r="J20" s="1150"/>
      <c r="K20" s="63">
        <v>1</v>
      </c>
      <c r="L20" s="63">
        <v>1</v>
      </c>
      <c r="M20" s="63"/>
      <c r="N20" s="63"/>
      <c r="O20" s="63">
        <v>1</v>
      </c>
      <c r="P20" s="63">
        <v>0</v>
      </c>
      <c r="Q20" s="63">
        <v>2</v>
      </c>
      <c r="R20" s="63">
        <v>2</v>
      </c>
      <c r="S20" s="63">
        <v>1</v>
      </c>
      <c r="T20" s="63">
        <v>1</v>
      </c>
      <c r="U20" s="245">
        <v>1</v>
      </c>
      <c r="V20" s="63">
        <v>1</v>
      </c>
      <c r="W20" s="63">
        <v>1</v>
      </c>
      <c r="X20" s="63">
        <v>0</v>
      </c>
      <c r="Y20" s="63">
        <v>1</v>
      </c>
      <c r="Z20" s="63">
        <v>1</v>
      </c>
      <c r="AA20" s="63">
        <v>1</v>
      </c>
      <c r="AB20" s="63">
        <v>0</v>
      </c>
      <c r="AC20" s="63">
        <v>41</v>
      </c>
      <c r="AD20" s="63">
        <v>29</v>
      </c>
      <c r="AE20" s="338" t="str">
        <f>+A20</f>
        <v>Архангай аймаг дахь МСҮТ</v>
      </c>
      <c r="AF20" s="64">
        <f>+F20</f>
        <v>3</v>
      </c>
      <c r="AG20" s="63">
        <v>1</v>
      </c>
      <c r="AH20" s="63">
        <v>0</v>
      </c>
      <c r="AI20" s="245">
        <v>1</v>
      </c>
      <c r="AJ20" s="245">
        <v>1</v>
      </c>
      <c r="AK20" s="245">
        <v>1</v>
      </c>
      <c r="AL20" s="245">
        <v>0</v>
      </c>
      <c r="AM20" s="64">
        <v>1</v>
      </c>
      <c r="AN20" s="64">
        <v>0</v>
      </c>
      <c r="AO20" s="63">
        <v>0</v>
      </c>
      <c r="AP20" s="63">
        <v>0</v>
      </c>
      <c r="AQ20" s="63">
        <v>4</v>
      </c>
      <c r="AR20" s="63">
        <v>4</v>
      </c>
      <c r="AS20" s="63">
        <v>32</v>
      </c>
      <c r="AT20" s="63">
        <v>9</v>
      </c>
      <c r="AU20" s="63"/>
      <c r="AV20" s="63"/>
      <c r="AW20" s="63">
        <v>4</v>
      </c>
      <c r="AX20" s="63">
        <v>1</v>
      </c>
      <c r="AY20" s="63">
        <v>1</v>
      </c>
      <c r="AZ20" s="63">
        <v>1</v>
      </c>
    </row>
    <row r="21" spans="1:52" s="34" customFormat="1" ht="22.5" customHeight="1">
      <c r="A21" s="1146" t="s">
        <v>686</v>
      </c>
      <c r="B21" s="1147"/>
      <c r="C21" s="1147"/>
      <c r="D21" s="1147"/>
      <c r="E21" s="1148"/>
      <c r="F21" s="64">
        <f t="shared" si="4"/>
        <v>4</v>
      </c>
      <c r="G21" s="1149">
        <f t="shared" si="5"/>
        <v>120</v>
      </c>
      <c r="H21" s="1150"/>
      <c r="I21" s="1149">
        <f t="shared" si="6"/>
        <v>70</v>
      </c>
      <c r="J21" s="1150"/>
      <c r="K21" s="63">
        <v>1</v>
      </c>
      <c r="L21" s="63">
        <v>1</v>
      </c>
      <c r="M21" s="63"/>
      <c r="N21" s="63"/>
      <c r="O21" s="63">
        <v>1</v>
      </c>
      <c r="P21" s="63">
        <v>1</v>
      </c>
      <c r="Q21" s="63">
        <v>2</v>
      </c>
      <c r="R21" s="63">
        <v>1</v>
      </c>
      <c r="S21" s="63">
        <v>1</v>
      </c>
      <c r="T21" s="63">
        <v>0</v>
      </c>
      <c r="U21" s="245">
        <v>2</v>
      </c>
      <c r="V21" s="63">
        <v>2</v>
      </c>
      <c r="W21" s="63">
        <v>1</v>
      </c>
      <c r="X21" s="63">
        <v>0</v>
      </c>
      <c r="Y21" s="63">
        <v>1</v>
      </c>
      <c r="Z21" s="63">
        <v>1</v>
      </c>
      <c r="AA21" s="63">
        <v>1</v>
      </c>
      <c r="AB21" s="63">
        <v>1</v>
      </c>
      <c r="AC21" s="63">
        <v>81</v>
      </c>
      <c r="AD21" s="63">
        <v>42</v>
      </c>
      <c r="AE21" s="338" t="str">
        <f t="shared" ref="AE21:AE37" si="7">+A21</f>
        <v>Баян-Өлгий аймаг дахь МСҮТ</v>
      </c>
      <c r="AF21" s="64">
        <f t="shared" ref="AF21:AF37" si="8">+F21</f>
        <v>4</v>
      </c>
      <c r="AG21" s="63">
        <v>2</v>
      </c>
      <c r="AH21" s="63">
        <v>1</v>
      </c>
      <c r="AI21" s="245">
        <v>1</v>
      </c>
      <c r="AJ21" s="245">
        <v>1</v>
      </c>
      <c r="AK21" s="245">
        <v>2</v>
      </c>
      <c r="AL21" s="245">
        <v>0</v>
      </c>
      <c r="AM21" s="64">
        <v>1</v>
      </c>
      <c r="AN21" s="64">
        <v>0</v>
      </c>
      <c r="AO21" s="63"/>
      <c r="AP21" s="63"/>
      <c r="AQ21" s="63">
        <v>9</v>
      </c>
      <c r="AR21" s="63">
        <v>9</v>
      </c>
      <c r="AS21" s="63">
        <v>14</v>
      </c>
      <c r="AT21" s="63">
        <v>10</v>
      </c>
      <c r="AU21" s="63">
        <v>7</v>
      </c>
      <c r="AV21" s="63">
        <v>1</v>
      </c>
      <c r="AW21" s="63"/>
      <c r="AX21" s="63"/>
      <c r="AY21" s="615">
        <v>5</v>
      </c>
      <c r="AZ21" s="615">
        <v>2</v>
      </c>
    </row>
    <row r="22" spans="1:52" s="34" customFormat="1" ht="22.5" customHeight="1">
      <c r="A22" s="1146" t="s">
        <v>687</v>
      </c>
      <c r="B22" s="1147"/>
      <c r="C22" s="1147"/>
      <c r="D22" s="1147"/>
      <c r="E22" s="1148"/>
      <c r="F22" s="64">
        <f t="shared" si="4"/>
        <v>5</v>
      </c>
      <c r="G22" s="1149">
        <f t="shared" si="5"/>
        <v>61</v>
      </c>
      <c r="H22" s="1150"/>
      <c r="I22" s="1149">
        <f t="shared" si="6"/>
        <v>35</v>
      </c>
      <c r="J22" s="1150"/>
      <c r="K22" s="63">
        <v>1</v>
      </c>
      <c r="L22" s="63">
        <v>1</v>
      </c>
      <c r="M22" s="63"/>
      <c r="N22" s="63"/>
      <c r="O22" s="63">
        <v>1</v>
      </c>
      <c r="P22" s="63">
        <v>1</v>
      </c>
      <c r="Q22" s="63">
        <v>2</v>
      </c>
      <c r="R22" s="63">
        <v>2</v>
      </c>
      <c r="S22" s="63">
        <v>1</v>
      </c>
      <c r="T22" s="63">
        <v>1</v>
      </c>
      <c r="U22" s="245">
        <v>1</v>
      </c>
      <c r="V22" s="63"/>
      <c r="W22" s="63">
        <v>1</v>
      </c>
      <c r="X22" s="63"/>
      <c r="Y22" s="63">
        <v>1</v>
      </c>
      <c r="Z22" s="63">
        <v>1</v>
      </c>
      <c r="AA22" s="63">
        <v>1</v>
      </c>
      <c r="AB22" s="63">
        <v>1</v>
      </c>
      <c r="AC22" s="63">
        <v>30</v>
      </c>
      <c r="AD22" s="63">
        <v>20</v>
      </c>
      <c r="AE22" s="338" t="str">
        <f t="shared" si="7"/>
        <v>Булган аймаг дахь МСҮТ</v>
      </c>
      <c r="AF22" s="64">
        <f t="shared" si="8"/>
        <v>5</v>
      </c>
      <c r="AG22" s="63">
        <v>1</v>
      </c>
      <c r="AH22" s="63">
        <v>1</v>
      </c>
      <c r="AI22" s="245">
        <v>1</v>
      </c>
      <c r="AJ22" s="245"/>
      <c r="AK22" s="245">
        <v>1</v>
      </c>
      <c r="AL22" s="245">
        <v>1</v>
      </c>
      <c r="AM22" s="64">
        <v>1</v>
      </c>
      <c r="AN22" s="64"/>
      <c r="AO22" s="63">
        <v>6</v>
      </c>
      <c r="AP22" s="63">
        <v>1</v>
      </c>
      <c r="AQ22" s="63">
        <v>6</v>
      </c>
      <c r="AR22" s="63">
        <v>1</v>
      </c>
      <c r="AS22" s="63">
        <v>6</v>
      </c>
      <c r="AT22" s="63">
        <v>4</v>
      </c>
      <c r="AU22" s="63"/>
      <c r="AV22" s="63"/>
      <c r="AW22" s="63">
        <v>6</v>
      </c>
      <c r="AX22" s="63">
        <v>3</v>
      </c>
      <c r="AY22" s="63">
        <v>4</v>
      </c>
      <c r="AZ22" s="63">
        <v>2</v>
      </c>
    </row>
    <row r="23" spans="1:52" s="34" customFormat="1" ht="22.5" customHeight="1">
      <c r="A23" s="1146" t="s">
        <v>688</v>
      </c>
      <c r="B23" s="1147"/>
      <c r="C23" s="1147"/>
      <c r="D23" s="1147"/>
      <c r="E23" s="1148"/>
      <c r="F23" s="64">
        <f t="shared" si="4"/>
        <v>6</v>
      </c>
      <c r="G23" s="1149">
        <f t="shared" si="5"/>
        <v>37</v>
      </c>
      <c r="H23" s="1150"/>
      <c r="I23" s="1149">
        <f t="shared" si="6"/>
        <v>19</v>
      </c>
      <c r="J23" s="1150"/>
      <c r="K23" s="63">
        <v>1</v>
      </c>
      <c r="L23" s="63"/>
      <c r="M23" s="63"/>
      <c r="N23" s="63"/>
      <c r="O23" s="63">
        <v>1</v>
      </c>
      <c r="P23" s="63"/>
      <c r="Q23" s="63">
        <v>2</v>
      </c>
      <c r="R23" s="63">
        <v>2</v>
      </c>
      <c r="S23" s="63">
        <v>1</v>
      </c>
      <c r="T23" s="63">
        <v>1</v>
      </c>
      <c r="U23" s="245"/>
      <c r="V23" s="63"/>
      <c r="W23" s="63">
        <v>2</v>
      </c>
      <c r="X23" s="63">
        <v>1</v>
      </c>
      <c r="Y23" s="63">
        <v>1</v>
      </c>
      <c r="Z23" s="63"/>
      <c r="AA23" s="63"/>
      <c r="AB23" s="63"/>
      <c r="AC23" s="63">
        <v>10</v>
      </c>
      <c r="AD23" s="63">
        <v>5</v>
      </c>
      <c r="AE23" s="338" t="str">
        <f t="shared" si="7"/>
        <v>Булган аймаг дахь ХАА-н МСҮТ</v>
      </c>
      <c r="AF23" s="64">
        <f t="shared" si="8"/>
        <v>6</v>
      </c>
      <c r="AG23" s="63">
        <v>1</v>
      </c>
      <c r="AH23" s="63">
        <v>1</v>
      </c>
      <c r="AI23" s="245"/>
      <c r="AJ23" s="245"/>
      <c r="AK23" s="245">
        <v>1</v>
      </c>
      <c r="AL23" s="245">
        <v>1</v>
      </c>
      <c r="AM23" s="64">
        <v>1</v>
      </c>
      <c r="AN23" s="64"/>
      <c r="AO23" s="63">
        <v>1</v>
      </c>
      <c r="AP23" s="63"/>
      <c r="AQ23" s="63">
        <v>1</v>
      </c>
      <c r="AR23" s="63">
        <v>1</v>
      </c>
      <c r="AS23" s="63">
        <v>14</v>
      </c>
      <c r="AT23" s="63">
        <v>7</v>
      </c>
      <c r="AU23" s="63"/>
      <c r="AV23" s="63"/>
      <c r="AW23" s="63">
        <v>1</v>
      </c>
      <c r="AX23" s="63"/>
      <c r="AY23" s="63"/>
      <c r="AZ23" s="63"/>
    </row>
    <row r="24" spans="1:52" s="34" customFormat="1" ht="22.5" customHeight="1">
      <c r="A24" s="1146" t="s">
        <v>689</v>
      </c>
      <c r="B24" s="1147"/>
      <c r="C24" s="1147"/>
      <c r="D24" s="1147"/>
      <c r="E24" s="1148"/>
      <c r="F24" s="64">
        <f t="shared" si="4"/>
        <v>7</v>
      </c>
      <c r="G24" s="1149">
        <f t="shared" si="5"/>
        <v>77</v>
      </c>
      <c r="H24" s="1150"/>
      <c r="I24" s="1149">
        <f t="shared" si="6"/>
        <v>50</v>
      </c>
      <c r="J24" s="1150"/>
      <c r="K24" s="63">
        <v>1</v>
      </c>
      <c r="L24" s="63"/>
      <c r="M24" s="63"/>
      <c r="N24" s="63"/>
      <c r="O24" s="63">
        <v>1</v>
      </c>
      <c r="P24" s="63"/>
      <c r="Q24" s="63">
        <v>2</v>
      </c>
      <c r="R24" s="63">
        <v>2</v>
      </c>
      <c r="S24" s="63">
        <v>1</v>
      </c>
      <c r="T24" s="63">
        <v>1</v>
      </c>
      <c r="U24" s="245">
        <v>1</v>
      </c>
      <c r="V24" s="63">
        <v>1</v>
      </c>
      <c r="W24" s="63">
        <v>1</v>
      </c>
      <c r="X24" s="63">
        <v>1</v>
      </c>
      <c r="Y24" s="63">
        <v>1</v>
      </c>
      <c r="Z24" s="63">
        <v>1</v>
      </c>
      <c r="AA24" s="63">
        <v>1</v>
      </c>
      <c r="AB24" s="63">
        <v>1</v>
      </c>
      <c r="AC24" s="63">
        <v>45</v>
      </c>
      <c r="AD24" s="63">
        <v>28</v>
      </c>
      <c r="AE24" s="338" t="str">
        <f t="shared" si="7"/>
        <v>Говь-Алтай аймаг дахь МСҮТ</v>
      </c>
      <c r="AF24" s="64">
        <f t="shared" si="8"/>
        <v>7</v>
      </c>
      <c r="AG24" s="63">
        <v>1</v>
      </c>
      <c r="AH24" s="63">
        <v>1</v>
      </c>
      <c r="AI24" s="245">
        <v>1</v>
      </c>
      <c r="AJ24" s="245">
        <v>1</v>
      </c>
      <c r="AK24" s="245">
        <v>2</v>
      </c>
      <c r="AL24" s="245">
        <v>2</v>
      </c>
      <c r="AM24" s="64"/>
      <c r="AN24" s="64"/>
      <c r="AO24" s="63">
        <v>6</v>
      </c>
      <c r="AP24" s="63">
        <v>2</v>
      </c>
      <c r="AQ24" s="63">
        <v>5</v>
      </c>
      <c r="AR24" s="63">
        <v>5</v>
      </c>
      <c r="AS24" s="63">
        <v>8</v>
      </c>
      <c r="AT24" s="63">
        <v>4</v>
      </c>
      <c r="AU24" s="63"/>
      <c r="AV24" s="63"/>
      <c r="AW24" s="63">
        <v>1</v>
      </c>
      <c r="AX24" s="63">
        <v>1</v>
      </c>
      <c r="AY24" s="63"/>
      <c r="AZ24" s="63"/>
    </row>
    <row r="25" spans="1:52" s="34" customFormat="1" ht="22.5" customHeight="1">
      <c r="A25" s="1146" t="s">
        <v>690</v>
      </c>
      <c r="B25" s="1147"/>
      <c r="C25" s="1147"/>
      <c r="D25" s="1147"/>
      <c r="E25" s="1148"/>
      <c r="F25" s="64">
        <f t="shared" si="4"/>
        <v>8</v>
      </c>
      <c r="G25" s="1149">
        <f t="shared" si="5"/>
        <v>51</v>
      </c>
      <c r="H25" s="1150"/>
      <c r="I25" s="1149">
        <f t="shared" si="6"/>
        <v>31</v>
      </c>
      <c r="J25" s="1150"/>
      <c r="K25" s="63">
        <v>1</v>
      </c>
      <c r="L25" s="63"/>
      <c r="M25" s="63"/>
      <c r="N25" s="63"/>
      <c r="O25" s="63">
        <v>1</v>
      </c>
      <c r="P25" s="63"/>
      <c r="Q25" s="63">
        <v>3</v>
      </c>
      <c r="R25" s="63">
        <v>2</v>
      </c>
      <c r="S25" s="63">
        <v>1</v>
      </c>
      <c r="T25" s="63"/>
      <c r="U25" s="245">
        <v>1</v>
      </c>
      <c r="V25" s="63"/>
      <c r="W25" s="63"/>
      <c r="X25" s="63"/>
      <c r="Y25" s="63">
        <v>1</v>
      </c>
      <c r="Z25" s="63"/>
      <c r="AA25" s="63"/>
      <c r="AB25" s="63"/>
      <c r="AC25" s="63">
        <v>25</v>
      </c>
      <c r="AD25" s="63">
        <v>19</v>
      </c>
      <c r="AE25" s="338" t="str">
        <f t="shared" si="7"/>
        <v>Дорнод аймаг дахь МСҮТ</v>
      </c>
      <c r="AF25" s="64">
        <f t="shared" si="8"/>
        <v>8</v>
      </c>
      <c r="AG25" s="63">
        <v>1</v>
      </c>
      <c r="AH25" s="63"/>
      <c r="AI25" s="245"/>
      <c r="AJ25" s="245"/>
      <c r="AK25" s="245">
        <v>1</v>
      </c>
      <c r="AL25" s="245">
        <v>1</v>
      </c>
      <c r="AM25" s="64">
        <v>1</v>
      </c>
      <c r="AN25" s="64"/>
      <c r="AO25" s="63">
        <v>4</v>
      </c>
      <c r="AP25" s="63"/>
      <c r="AQ25" s="63">
        <v>4</v>
      </c>
      <c r="AR25" s="63">
        <v>4</v>
      </c>
      <c r="AS25" s="63">
        <v>7</v>
      </c>
      <c r="AT25" s="63">
        <v>5</v>
      </c>
      <c r="AU25" s="63">
        <v>3</v>
      </c>
      <c r="AV25" s="63">
        <v>2</v>
      </c>
      <c r="AW25" s="63"/>
      <c r="AX25" s="63"/>
      <c r="AY25" s="63"/>
      <c r="AZ25" s="63"/>
    </row>
    <row r="26" spans="1:52" s="34" customFormat="1" ht="22.5" customHeight="1">
      <c r="A26" s="1146" t="s">
        <v>691</v>
      </c>
      <c r="B26" s="1147"/>
      <c r="C26" s="1147"/>
      <c r="D26" s="1147"/>
      <c r="E26" s="1148"/>
      <c r="F26" s="64">
        <f t="shared" si="4"/>
        <v>9</v>
      </c>
      <c r="G26" s="1149">
        <f t="shared" si="5"/>
        <v>69</v>
      </c>
      <c r="H26" s="1150"/>
      <c r="I26" s="1149">
        <f t="shared" si="6"/>
        <v>41</v>
      </c>
      <c r="J26" s="1150"/>
      <c r="K26" s="63">
        <v>1</v>
      </c>
      <c r="L26" s="63">
        <v>1</v>
      </c>
      <c r="M26" s="63"/>
      <c r="N26" s="63"/>
      <c r="O26" s="63">
        <v>1</v>
      </c>
      <c r="P26" s="63">
        <v>1</v>
      </c>
      <c r="Q26" s="63"/>
      <c r="R26" s="63"/>
      <c r="S26" s="63">
        <v>1</v>
      </c>
      <c r="T26" s="63">
        <v>1</v>
      </c>
      <c r="U26" s="245">
        <v>1</v>
      </c>
      <c r="V26" s="63">
        <v>1</v>
      </c>
      <c r="W26" s="63"/>
      <c r="X26" s="63"/>
      <c r="Y26" s="63">
        <v>1</v>
      </c>
      <c r="Z26" s="63"/>
      <c r="AA26" s="63">
        <v>1</v>
      </c>
      <c r="AB26" s="63">
        <v>1</v>
      </c>
      <c r="AC26" s="63">
        <v>38</v>
      </c>
      <c r="AD26" s="63">
        <v>21</v>
      </c>
      <c r="AE26" s="338" t="str">
        <f t="shared" si="7"/>
        <v>Дундговь аймаг дахь МСҮТ</v>
      </c>
      <c r="AF26" s="64">
        <f t="shared" si="8"/>
        <v>9</v>
      </c>
      <c r="AG26" s="63">
        <v>1</v>
      </c>
      <c r="AH26" s="63"/>
      <c r="AI26" s="245">
        <v>1</v>
      </c>
      <c r="AJ26" s="245">
        <v>1</v>
      </c>
      <c r="AK26" s="245">
        <v>1</v>
      </c>
      <c r="AL26" s="245">
        <v>1</v>
      </c>
      <c r="AM26" s="64">
        <v>1</v>
      </c>
      <c r="AN26" s="64"/>
      <c r="AO26" s="63">
        <v>3</v>
      </c>
      <c r="AP26" s="63"/>
      <c r="AQ26" s="63">
        <v>7</v>
      </c>
      <c r="AR26" s="63">
        <v>7</v>
      </c>
      <c r="AS26" s="63">
        <v>11</v>
      </c>
      <c r="AT26" s="63">
        <v>6</v>
      </c>
      <c r="AU26" s="63"/>
      <c r="AV26" s="63"/>
      <c r="AW26" s="63">
        <v>3</v>
      </c>
      <c r="AX26" s="63">
        <v>1</v>
      </c>
      <c r="AY26" s="65"/>
      <c r="AZ26" s="65"/>
    </row>
    <row r="27" spans="1:52" s="34" customFormat="1" ht="22.5" customHeight="1">
      <c r="A27" s="1146" t="s">
        <v>692</v>
      </c>
      <c r="B27" s="1147"/>
      <c r="C27" s="1147"/>
      <c r="D27" s="1147"/>
      <c r="E27" s="1148"/>
      <c r="F27" s="64">
        <f t="shared" si="4"/>
        <v>10</v>
      </c>
      <c r="G27" s="1149">
        <f t="shared" si="5"/>
        <v>54</v>
      </c>
      <c r="H27" s="1150"/>
      <c r="I27" s="1149">
        <f t="shared" si="6"/>
        <v>38</v>
      </c>
      <c r="J27" s="1150"/>
      <c r="K27" s="63">
        <v>1</v>
      </c>
      <c r="L27" s="63">
        <v>0</v>
      </c>
      <c r="M27" s="63"/>
      <c r="N27" s="63"/>
      <c r="O27" s="63">
        <v>1</v>
      </c>
      <c r="P27" s="63">
        <v>0</v>
      </c>
      <c r="Q27" s="63">
        <v>2</v>
      </c>
      <c r="R27" s="63">
        <v>2</v>
      </c>
      <c r="S27" s="63">
        <v>1</v>
      </c>
      <c r="T27" s="63">
        <v>1</v>
      </c>
      <c r="U27" s="245"/>
      <c r="V27" s="63"/>
      <c r="W27" s="63">
        <v>1</v>
      </c>
      <c r="X27" s="63">
        <v>1</v>
      </c>
      <c r="Y27" s="63">
        <v>1</v>
      </c>
      <c r="Z27" s="63">
        <v>1</v>
      </c>
      <c r="AA27" s="63">
        <v>1</v>
      </c>
      <c r="AB27" s="63">
        <v>1</v>
      </c>
      <c r="AC27" s="63">
        <v>23</v>
      </c>
      <c r="AD27" s="63">
        <v>16</v>
      </c>
      <c r="AE27" s="338" t="str">
        <f t="shared" si="7"/>
        <v>Завхан аймгийн Тосонцэнгэл суман дахь МСҮТ</v>
      </c>
      <c r="AF27" s="64">
        <f t="shared" si="8"/>
        <v>10</v>
      </c>
      <c r="AG27" s="63">
        <v>1</v>
      </c>
      <c r="AH27" s="63">
        <v>1</v>
      </c>
      <c r="AI27" s="245"/>
      <c r="AJ27" s="245"/>
      <c r="AK27" s="245">
        <v>1</v>
      </c>
      <c r="AL27" s="245">
        <v>1</v>
      </c>
      <c r="AM27" s="64">
        <v>1</v>
      </c>
      <c r="AN27" s="64">
        <v>0</v>
      </c>
      <c r="AO27" s="63">
        <v>4</v>
      </c>
      <c r="AP27" s="63">
        <v>1</v>
      </c>
      <c r="AQ27" s="63">
        <v>3</v>
      </c>
      <c r="AR27" s="63">
        <v>3</v>
      </c>
      <c r="AS27" s="63">
        <v>13</v>
      </c>
      <c r="AT27" s="63">
        <v>10</v>
      </c>
      <c r="AU27" s="63">
        <v>2</v>
      </c>
      <c r="AV27" s="63">
        <v>1</v>
      </c>
      <c r="AW27" s="63">
        <v>1</v>
      </c>
      <c r="AX27" s="63">
        <v>1</v>
      </c>
      <c r="AY27" s="63">
        <v>1</v>
      </c>
      <c r="AZ27" s="63">
        <v>1</v>
      </c>
    </row>
    <row r="28" spans="1:52" s="34" customFormat="1" ht="22.5" customHeight="1">
      <c r="A28" s="1146" t="s">
        <v>693</v>
      </c>
      <c r="B28" s="1147"/>
      <c r="C28" s="1147"/>
      <c r="D28" s="1147"/>
      <c r="E28" s="1148"/>
      <c r="F28" s="64">
        <f t="shared" si="4"/>
        <v>11</v>
      </c>
      <c r="G28" s="1149">
        <f t="shared" si="5"/>
        <v>86</v>
      </c>
      <c r="H28" s="1150"/>
      <c r="I28" s="1149">
        <f t="shared" si="6"/>
        <v>60</v>
      </c>
      <c r="J28" s="1150"/>
      <c r="K28" s="63">
        <v>1</v>
      </c>
      <c r="L28" s="63">
        <v>1</v>
      </c>
      <c r="M28" s="63"/>
      <c r="N28" s="63"/>
      <c r="O28" s="63">
        <v>1</v>
      </c>
      <c r="P28" s="63">
        <v>1</v>
      </c>
      <c r="Q28" s="63">
        <v>2</v>
      </c>
      <c r="R28" s="63">
        <v>1</v>
      </c>
      <c r="S28" s="63">
        <v>1</v>
      </c>
      <c r="T28" s="63">
        <v>1</v>
      </c>
      <c r="U28" s="245">
        <v>2</v>
      </c>
      <c r="V28" s="63">
        <v>1</v>
      </c>
      <c r="W28" s="63"/>
      <c r="X28" s="63"/>
      <c r="Y28" s="63">
        <v>1</v>
      </c>
      <c r="Z28" s="63">
        <v>1</v>
      </c>
      <c r="AA28" s="63">
        <v>1</v>
      </c>
      <c r="AB28" s="63">
        <v>1</v>
      </c>
      <c r="AC28" s="63">
        <v>45</v>
      </c>
      <c r="AD28" s="63">
        <v>32</v>
      </c>
      <c r="AE28" s="338" t="str">
        <f t="shared" si="7"/>
        <v>Орхон аймаг дахь МСҮТ</v>
      </c>
      <c r="AF28" s="64">
        <f t="shared" si="8"/>
        <v>11</v>
      </c>
      <c r="AG28" s="63">
        <v>2</v>
      </c>
      <c r="AH28" s="63">
        <v>2</v>
      </c>
      <c r="AI28" s="245">
        <v>1</v>
      </c>
      <c r="AJ28" s="245">
        <v>1</v>
      </c>
      <c r="AK28" s="245">
        <v>1</v>
      </c>
      <c r="AL28" s="245">
        <v>1</v>
      </c>
      <c r="AM28" s="64">
        <v>2</v>
      </c>
      <c r="AN28" s="64"/>
      <c r="AO28" s="63">
        <v>8</v>
      </c>
      <c r="AP28" s="63">
        <v>4</v>
      </c>
      <c r="AQ28" s="63">
        <v>8</v>
      </c>
      <c r="AR28" s="63">
        <v>8</v>
      </c>
      <c r="AS28" s="63">
        <v>10</v>
      </c>
      <c r="AT28" s="63">
        <v>5</v>
      </c>
      <c r="AU28" s="63"/>
      <c r="AV28" s="63"/>
      <c r="AW28" s="63">
        <v>3</v>
      </c>
      <c r="AX28" s="63">
        <v>1</v>
      </c>
      <c r="AY28" s="63">
        <v>2</v>
      </c>
      <c r="AZ28" s="63">
        <v>1</v>
      </c>
    </row>
    <row r="29" spans="1:52" s="34" customFormat="1" ht="22.5" customHeight="1">
      <c r="A29" s="1146" t="s">
        <v>694</v>
      </c>
      <c r="B29" s="1147"/>
      <c r="C29" s="1147"/>
      <c r="D29" s="1147"/>
      <c r="E29" s="1148"/>
      <c r="F29" s="64">
        <f t="shared" si="4"/>
        <v>12</v>
      </c>
      <c r="G29" s="1149">
        <f t="shared" si="5"/>
        <v>51</v>
      </c>
      <c r="H29" s="1150"/>
      <c r="I29" s="1149">
        <f t="shared" si="6"/>
        <v>34</v>
      </c>
      <c r="J29" s="1150"/>
      <c r="K29" s="63">
        <v>1</v>
      </c>
      <c r="L29" s="63">
        <v>1</v>
      </c>
      <c r="M29" s="63">
        <v>0</v>
      </c>
      <c r="N29" s="63">
        <v>0</v>
      </c>
      <c r="O29" s="63">
        <v>1</v>
      </c>
      <c r="P29" s="63">
        <v>1</v>
      </c>
      <c r="Q29" s="63">
        <v>3</v>
      </c>
      <c r="R29" s="63">
        <v>2</v>
      </c>
      <c r="S29" s="63">
        <v>1</v>
      </c>
      <c r="T29" s="63">
        <v>1</v>
      </c>
      <c r="U29" s="245">
        <v>1</v>
      </c>
      <c r="V29" s="63">
        <v>1</v>
      </c>
      <c r="W29" s="63">
        <v>1</v>
      </c>
      <c r="X29" s="63">
        <v>0</v>
      </c>
      <c r="Y29" s="63">
        <v>1</v>
      </c>
      <c r="Z29" s="63">
        <v>0</v>
      </c>
      <c r="AA29" s="63">
        <v>1</v>
      </c>
      <c r="AB29" s="63">
        <v>1</v>
      </c>
      <c r="AC29" s="65">
        <v>20</v>
      </c>
      <c r="AD29" s="65">
        <v>14</v>
      </c>
      <c r="AE29" s="338" t="str">
        <f t="shared" si="7"/>
        <v>Орхон аймаг дахь ХАА-н МСҮТ</v>
      </c>
      <c r="AF29" s="64">
        <f t="shared" si="8"/>
        <v>12</v>
      </c>
      <c r="AG29" s="63">
        <v>1</v>
      </c>
      <c r="AH29" s="63">
        <v>1</v>
      </c>
      <c r="AI29" s="245">
        <v>1</v>
      </c>
      <c r="AJ29" s="245">
        <v>1</v>
      </c>
      <c r="AK29" s="245">
        <v>1</v>
      </c>
      <c r="AL29" s="245">
        <v>1</v>
      </c>
      <c r="AM29" s="64">
        <v>1</v>
      </c>
      <c r="AN29" s="64">
        <v>0</v>
      </c>
      <c r="AO29" s="63">
        <v>4</v>
      </c>
      <c r="AP29" s="63">
        <v>1</v>
      </c>
      <c r="AQ29" s="63">
        <v>5</v>
      </c>
      <c r="AR29" s="63">
        <v>5</v>
      </c>
      <c r="AS29" s="63">
        <v>8</v>
      </c>
      <c r="AT29" s="63">
        <v>4</v>
      </c>
      <c r="AU29" s="63">
        <v>0</v>
      </c>
      <c r="AV29" s="63">
        <v>0</v>
      </c>
      <c r="AW29" s="63">
        <v>1</v>
      </c>
      <c r="AX29" s="63">
        <v>0</v>
      </c>
      <c r="AY29" s="63"/>
      <c r="AZ29" s="63"/>
    </row>
    <row r="30" spans="1:52" s="34" customFormat="1" ht="22.5" customHeight="1">
      <c r="A30" s="1146" t="s">
        <v>695</v>
      </c>
      <c r="B30" s="1147"/>
      <c r="C30" s="1147"/>
      <c r="D30" s="1147"/>
      <c r="E30" s="1148"/>
      <c r="F30" s="64">
        <f t="shared" si="4"/>
        <v>13</v>
      </c>
      <c r="G30" s="1149">
        <f t="shared" si="5"/>
        <v>51</v>
      </c>
      <c r="H30" s="1150"/>
      <c r="I30" s="1149">
        <f t="shared" si="6"/>
        <v>35</v>
      </c>
      <c r="J30" s="1150"/>
      <c r="K30" s="63">
        <v>1</v>
      </c>
      <c r="L30" s="63"/>
      <c r="M30" s="63"/>
      <c r="N30" s="63"/>
      <c r="O30" s="63">
        <v>1</v>
      </c>
      <c r="P30" s="63">
        <v>1</v>
      </c>
      <c r="Q30" s="63">
        <v>1</v>
      </c>
      <c r="R30" s="63">
        <v>1</v>
      </c>
      <c r="S30" s="63">
        <v>1</v>
      </c>
      <c r="T30" s="63">
        <v>1</v>
      </c>
      <c r="U30" s="245">
        <v>1</v>
      </c>
      <c r="V30" s="63">
        <v>1</v>
      </c>
      <c r="W30" s="63">
        <v>1</v>
      </c>
      <c r="X30" s="63">
        <v>1</v>
      </c>
      <c r="Y30" s="63">
        <v>1</v>
      </c>
      <c r="Z30" s="63">
        <v>1</v>
      </c>
      <c r="AA30" s="63">
        <v>1</v>
      </c>
      <c r="AB30" s="63"/>
      <c r="AC30" s="63">
        <v>21</v>
      </c>
      <c r="AD30" s="63">
        <v>14</v>
      </c>
      <c r="AE30" s="338" t="str">
        <f t="shared" si="7"/>
        <v>Сүхбаатар аймаг дахь МСҮТ</v>
      </c>
      <c r="AF30" s="64">
        <f t="shared" si="8"/>
        <v>13</v>
      </c>
      <c r="AG30" s="63">
        <v>1</v>
      </c>
      <c r="AH30" s="63">
        <v>1</v>
      </c>
      <c r="AI30" s="245">
        <v>1</v>
      </c>
      <c r="AJ30" s="245">
        <v>1</v>
      </c>
      <c r="AK30" s="245">
        <v>1</v>
      </c>
      <c r="AL30" s="245">
        <v>1</v>
      </c>
      <c r="AM30" s="64">
        <v>1</v>
      </c>
      <c r="AN30" s="64"/>
      <c r="AO30" s="63">
        <v>5</v>
      </c>
      <c r="AP30" s="63">
        <v>2</v>
      </c>
      <c r="AQ30" s="63">
        <v>5</v>
      </c>
      <c r="AR30" s="63">
        <v>5</v>
      </c>
      <c r="AS30" s="63">
        <v>8</v>
      </c>
      <c r="AT30" s="63">
        <v>5</v>
      </c>
      <c r="AU30" s="63">
        <v>5</v>
      </c>
      <c r="AV30" s="63">
        <v>5</v>
      </c>
      <c r="AW30" s="63">
        <v>2</v>
      </c>
      <c r="AX30" s="63">
        <v>0</v>
      </c>
      <c r="AY30" s="63">
        <v>1</v>
      </c>
      <c r="AZ30" s="63">
        <v>0</v>
      </c>
    </row>
    <row r="31" spans="1:52" s="34" customFormat="1" ht="22.5" customHeight="1">
      <c r="A31" s="1146" t="s">
        <v>696</v>
      </c>
      <c r="B31" s="1147"/>
      <c r="C31" s="1147"/>
      <c r="D31" s="1147"/>
      <c r="E31" s="1148"/>
      <c r="F31" s="64">
        <f t="shared" si="4"/>
        <v>14</v>
      </c>
      <c r="G31" s="1149">
        <f t="shared" si="5"/>
        <v>53</v>
      </c>
      <c r="H31" s="1150"/>
      <c r="I31" s="1149">
        <f t="shared" si="6"/>
        <v>31</v>
      </c>
      <c r="J31" s="1150"/>
      <c r="K31" s="63">
        <v>1</v>
      </c>
      <c r="L31" s="63"/>
      <c r="M31" s="63"/>
      <c r="N31" s="63"/>
      <c r="O31" s="63">
        <v>1</v>
      </c>
      <c r="P31" s="63">
        <v>1</v>
      </c>
      <c r="Q31" s="63">
        <v>1</v>
      </c>
      <c r="R31" s="63">
        <v>1</v>
      </c>
      <c r="S31" s="63"/>
      <c r="T31" s="63"/>
      <c r="U31" s="245"/>
      <c r="V31" s="63"/>
      <c r="W31" s="63"/>
      <c r="X31" s="63"/>
      <c r="Y31" s="63"/>
      <c r="Z31" s="63"/>
      <c r="AA31" s="63">
        <v>1</v>
      </c>
      <c r="AB31" s="63">
        <v>1</v>
      </c>
      <c r="AC31" s="63">
        <v>22</v>
      </c>
      <c r="AD31" s="63">
        <v>13</v>
      </c>
      <c r="AE31" s="338" t="str">
        <f t="shared" si="7"/>
        <v>Сэлэнгэ аймаг дахь МСҮТ</v>
      </c>
      <c r="AF31" s="64">
        <f t="shared" si="8"/>
        <v>14</v>
      </c>
      <c r="AG31" s="63">
        <v>1</v>
      </c>
      <c r="AH31" s="63">
        <v>1</v>
      </c>
      <c r="AI31" s="245"/>
      <c r="AJ31" s="245"/>
      <c r="AK31" s="245">
        <v>1</v>
      </c>
      <c r="AL31" s="245">
        <v>1</v>
      </c>
      <c r="AM31" s="64"/>
      <c r="AN31" s="64"/>
      <c r="AO31" s="63">
        <v>4</v>
      </c>
      <c r="AP31" s="63">
        <v>1</v>
      </c>
      <c r="AQ31" s="63">
        <v>4</v>
      </c>
      <c r="AR31" s="63">
        <v>4</v>
      </c>
      <c r="AS31" s="63">
        <v>17</v>
      </c>
      <c r="AT31" s="63">
        <v>8</v>
      </c>
      <c r="AU31" s="63"/>
      <c r="AV31" s="63"/>
      <c r="AW31" s="63">
        <v>3</v>
      </c>
      <c r="AX31" s="63">
        <v>1</v>
      </c>
      <c r="AY31" s="63">
        <v>1</v>
      </c>
      <c r="AZ31" s="63"/>
    </row>
    <row r="32" spans="1:52" s="34" customFormat="1" ht="22.5" customHeight="1">
      <c r="A32" s="1146" t="s">
        <v>697</v>
      </c>
      <c r="B32" s="1147"/>
      <c r="C32" s="1147"/>
      <c r="D32" s="1147"/>
      <c r="E32" s="1148"/>
      <c r="F32" s="64">
        <f t="shared" si="4"/>
        <v>15</v>
      </c>
      <c r="G32" s="1149">
        <f t="shared" si="5"/>
        <v>41</v>
      </c>
      <c r="H32" s="1150"/>
      <c r="I32" s="1149">
        <f t="shared" si="6"/>
        <v>28</v>
      </c>
      <c r="J32" s="1150"/>
      <c r="K32" s="63">
        <v>1</v>
      </c>
      <c r="L32" s="63">
        <v>1</v>
      </c>
      <c r="M32" s="63"/>
      <c r="N32" s="63"/>
      <c r="O32" s="63">
        <v>1</v>
      </c>
      <c r="P32" s="63">
        <v>1</v>
      </c>
      <c r="Q32" s="63">
        <v>1</v>
      </c>
      <c r="R32" s="63">
        <v>1</v>
      </c>
      <c r="S32" s="63">
        <v>1</v>
      </c>
      <c r="T32" s="63">
        <v>1</v>
      </c>
      <c r="U32" s="245">
        <v>1</v>
      </c>
      <c r="V32" s="63">
        <v>1</v>
      </c>
      <c r="W32" s="63"/>
      <c r="X32" s="63"/>
      <c r="Y32" s="63">
        <v>1</v>
      </c>
      <c r="Z32" s="63"/>
      <c r="AA32" s="63">
        <v>1</v>
      </c>
      <c r="AB32" s="63">
        <v>1</v>
      </c>
      <c r="AC32" s="63">
        <v>11</v>
      </c>
      <c r="AD32" s="63">
        <v>5</v>
      </c>
      <c r="AE32" s="338" t="str">
        <f t="shared" si="7"/>
        <v>Сэлэнгэ аймгийн Шаамар суман дахь МСҮТ</v>
      </c>
      <c r="AF32" s="64">
        <f t="shared" si="8"/>
        <v>15</v>
      </c>
      <c r="AG32" s="63">
        <v>1</v>
      </c>
      <c r="AH32" s="63">
        <v>1</v>
      </c>
      <c r="AI32" s="245"/>
      <c r="AJ32" s="245"/>
      <c r="AK32" s="245">
        <v>1</v>
      </c>
      <c r="AL32" s="245">
        <v>1</v>
      </c>
      <c r="AM32" s="64">
        <v>2</v>
      </c>
      <c r="AN32" s="64"/>
      <c r="AO32" s="63">
        <v>4</v>
      </c>
      <c r="AP32" s="63">
        <v>2</v>
      </c>
      <c r="AQ32" s="63">
        <v>2</v>
      </c>
      <c r="AR32" s="63">
        <v>2</v>
      </c>
      <c r="AS32" s="63">
        <v>13</v>
      </c>
      <c r="AT32" s="63">
        <v>11</v>
      </c>
      <c r="AU32" s="63">
        <v>3</v>
      </c>
      <c r="AV32" s="63">
        <v>2</v>
      </c>
      <c r="AW32" s="63">
        <v>2</v>
      </c>
      <c r="AX32" s="63">
        <v>1</v>
      </c>
      <c r="AY32" s="63">
        <v>1</v>
      </c>
      <c r="AZ32" s="63"/>
    </row>
    <row r="33" spans="1:52" s="34" customFormat="1" ht="49.5" customHeight="1">
      <c r="A33" s="1146" t="s">
        <v>698</v>
      </c>
      <c r="B33" s="1147"/>
      <c r="C33" s="1147"/>
      <c r="D33" s="1147"/>
      <c r="E33" s="1148"/>
      <c r="F33" s="64">
        <f t="shared" si="4"/>
        <v>16</v>
      </c>
      <c r="G33" s="1149">
        <f t="shared" si="5"/>
        <v>12</v>
      </c>
      <c r="H33" s="1150"/>
      <c r="I33" s="1149">
        <f t="shared" si="6"/>
        <v>10</v>
      </c>
      <c r="J33" s="1150"/>
      <c r="K33" s="63">
        <v>1</v>
      </c>
      <c r="L33" s="63">
        <v>1</v>
      </c>
      <c r="M33" s="63"/>
      <c r="N33" s="63"/>
      <c r="O33" s="63">
        <v>1</v>
      </c>
      <c r="P33" s="63">
        <v>1</v>
      </c>
      <c r="Q33" s="63"/>
      <c r="R33" s="63"/>
      <c r="S33" s="63"/>
      <c r="T33" s="63"/>
      <c r="U33" s="245">
        <v>1</v>
      </c>
      <c r="V33" s="63">
        <v>1</v>
      </c>
      <c r="W33" s="63"/>
      <c r="X33" s="63"/>
      <c r="Y33" s="63"/>
      <c r="Z33" s="63"/>
      <c r="AA33" s="63"/>
      <c r="AB33" s="63"/>
      <c r="AC33" s="63">
        <v>8</v>
      </c>
      <c r="AD33" s="63">
        <v>6</v>
      </c>
      <c r="AE33" s="338" t="str">
        <f t="shared" si="7"/>
        <v>Сэргээн Засалт, Сургалт Үйлдвэрлэлийн Төвийн Мэргэжлийн Боловсрол, Ур Чадвар Олгох Сургууль</v>
      </c>
      <c r="AF33" s="64">
        <f t="shared" si="8"/>
        <v>16</v>
      </c>
      <c r="AG33" s="63"/>
      <c r="AH33" s="63"/>
      <c r="AI33" s="245"/>
      <c r="AJ33" s="245"/>
      <c r="AK33" s="245"/>
      <c r="AL33" s="245"/>
      <c r="AM33" s="64"/>
      <c r="AN33" s="64"/>
      <c r="AO33" s="63"/>
      <c r="AP33" s="63"/>
      <c r="AQ33" s="63"/>
      <c r="AR33" s="63"/>
      <c r="AS33" s="63">
        <v>1</v>
      </c>
      <c r="AT33" s="63">
        <v>1</v>
      </c>
      <c r="AU33" s="63">
        <v>4</v>
      </c>
      <c r="AV33" s="63">
        <v>3</v>
      </c>
      <c r="AW33" s="63">
        <v>1</v>
      </c>
      <c r="AX33" s="63">
        <v>1</v>
      </c>
      <c r="AY33" s="63"/>
      <c r="AZ33" s="63"/>
    </row>
    <row r="34" spans="1:52" s="34" customFormat="1" ht="22.5" customHeight="1">
      <c r="A34" s="1146" t="s">
        <v>699</v>
      </c>
      <c r="B34" s="1147"/>
      <c r="C34" s="1147"/>
      <c r="D34" s="1147"/>
      <c r="E34" s="1148"/>
      <c r="F34" s="64">
        <f t="shared" si="4"/>
        <v>17</v>
      </c>
      <c r="G34" s="1149">
        <f t="shared" si="5"/>
        <v>46</v>
      </c>
      <c r="H34" s="1150"/>
      <c r="I34" s="1149">
        <f t="shared" si="6"/>
        <v>33</v>
      </c>
      <c r="J34" s="1150"/>
      <c r="K34" s="63">
        <v>1</v>
      </c>
      <c r="L34" s="63">
        <v>1</v>
      </c>
      <c r="M34" s="63"/>
      <c r="N34" s="63"/>
      <c r="O34" s="63">
        <v>1</v>
      </c>
      <c r="P34" s="63">
        <v>1</v>
      </c>
      <c r="Q34" s="63">
        <v>2</v>
      </c>
      <c r="R34" s="63">
        <v>2</v>
      </c>
      <c r="S34" s="63">
        <v>1</v>
      </c>
      <c r="T34" s="63">
        <v>1</v>
      </c>
      <c r="U34" s="245">
        <v>1</v>
      </c>
      <c r="V34" s="63">
        <v>1</v>
      </c>
      <c r="W34" s="63">
        <v>1</v>
      </c>
      <c r="X34" s="63"/>
      <c r="Y34" s="63">
        <v>1</v>
      </c>
      <c r="Z34" s="63">
        <v>1</v>
      </c>
      <c r="AA34" s="63">
        <v>1</v>
      </c>
      <c r="AB34" s="63"/>
      <c r="AC34" s="63">
        <v>18</v>
      </c>
      <c r="AD34" s="63">
        <v>13</v>
      </c>
      <c r="AE34" s="338" t="str">
        <f t="shared" si="7"/>
        <v>Төв аймгийн Заамар суман дахь МСҮТ</v>
      </c>
      <c r="AF34" s="64">
        <f t="shared" si="8"/>
        <v>17</v>
      </c>
      <c r="AG34" s="63">
        <v>1</v>
      </c>
      <c r="AH34" s="63">
        <v>1</v>
      </c>
      <c r="AI34" s="245">
        <v>1</v>
      </c>
      <c r="AJ34" s="245"/>
      <c r="AK34" s="245">
        <v>1</v>
      </c>
      <c r="AL34" s="245">
        <v>1</v>
      </c>
      <c r="AM34" s="64">
        <v>1</v>
      </c>
      <c r="AN34" s="64"/>
      <c r="AO34" s="63">
        <v>6</v>
      </c>
      <c r="AP34" s="63">
        <v>5</v>
      </c>
      <c r="AQ34" s="63">
        <v>2</v>
      </c>
      <c r="AR34" s="63">
        <v>1</v>
      </c>
      <c r="AS34" s="63">
        <v>7</v>
      </c>
      <c r="AT34" s="63">
        <v>5</v>
      </c>
      <c r="AU34" s="63">
        <v>1</v>
      </c>
      <c r="AV34" s="63">
        <v>1</v>
      </c>
      <c r="AW34" s="63"/>
      <c r="AX34" s="63"/>
      <c r="AY34" s="63"/>
      <c r="AZ34" s="63"/>
    </row>
    <row r="35" spans="1:52" s="34" customFormat="1" ht="22.5" customHeight="1">
      <c r="A35" s="1146" t="s">
        <v>700</v>
      </c>
      <c r="B35" s="1147"/>
      <c r="C35" s="1147"/>
      <c r="D35" s="1147"/>
      <c r="E35" s="1148"/>
      <c r="F35" s="64">
        <f t="shared" si="4"/>
        <v>18</v>
      </c>
      <c r="G35" s="1149">
        <f t="shared" si="5"/>
        <v>56</v>
      </c>
      <c r="H35" s="1150"/>
      <c r="I35" s="1149">
        <f t="shared" si="6"/>
        <v>39</v>
      </c>
      <c r="J35" s="1150"/>
      <c r="K35" s="63">
        <v>1</v>
      </c>
      <c r="L35" s="63"/>
      <c r="M35" s="63"/>
      <c r="N35" s="63"/>
      <c r="O35" s="63">
        <v>1</v>
      </c>
      <c r="P35" s="63">
        <v>1</v>
      </c>
      <c r="Q35" s="63">
        <v>1</v>
      </c>
      <c r="R35" s="63">
        <v>1</v>
      </c>
      <c r="S35" s="63">
        <v>1</v>
      </c>
      <c r="T35" s="63">
        <v>1</v>
      </c>
      <c r="U35" s="245"/>
      <c r="V35" s="63"/>
      <c r="W35" s="63"/>
      <c r="X35" s="63"/>
      <c r="Y35" s="63">
        <v>1</v>
      </c>
      <c r="Z35" s="63">
        <v>1</v>
      </c>
      <c r="AA35" s="63">
        <v>1</v>
      </c>
      <c r="AB35" s="63">
        <v>1</v>
      </c>
      <c r="AC35" s="63">
        <v>24</v>
      </c>
      <c r="AD35" s="63">
        <v>17</v>
      </c>
      <c r="AE35" s="338" t="str">
        <f t="shared" si="7"/>
        <v>Төв аймгийн Эрдэнэ суман дахь МСҮТ</v>
      </c>
      <c r="AF35" s="64">
        <f t="shared" si="8"/>
        <v>18</v>
      </c>
      <c r="AG35" s="63">
        <v>1</v>
      </c>
      <c r="AH35" s="63">
        <v>1</v>
      </c>
      <c r="AI35" s="245"/>
      <c r="AJ35" s="245"/>
      <c r="AK35" s="245">
        <v>1</v>
      </c>
      <c r="AL35" s="245">
        <v>1</v>
      </c>
      <c r="AM35" s="64">
        <v>1</v>
      </c>
      <c r="AN35" s="64"/>
      <c r="AO35" s="63">
        <v>3</v>
      </c>
      <c r="AP35" s="63">
        <v>2</v>
      </c>
      <c r="AQ35" s="63">
        <v>4</v>
      </c>
      <c r="AR35" s="63">
        <v>4</v>
      </c>
      <c r="AS35" s="63">
        <v>16</v>
      </c>
      <c r="AT35" s="63">
        <v>9</v>
      </c>
      <c r="AU35" s="63"/>
      <c r="AV35" s="63"/>
      <c r="AW35" s="63">
        <v>1</v>
      </c>
      <c r="AX35" s="63"/>
      <c r="AY35" s="63"/>
      <c r="AZ35" s="63"/>
    </row>
    <row r="36" spans="1:52" s="34" customFormat="1" ht="22.5" customHeight="1">
      <c r="A36" s="1146" t="s">
        <v>701</v>
      </c>
      <c r="B36" s="1147"/>
      <c r="C36" s="1147"/>
      <c r="D36" s="1147"/>
      <c r="E36" s="1148"/>
      <c r="F36" s="64">
        <f t="shared" si="4"/>
        <v>19</v>
      </c>
      <c r="G36" s="1149">
        <f t="shared" si="5"/>
        <v>73</v>
      </c>
      <c r="H36" s="1150"/>
      <c r="I36" s="1149">
        <f t="shared" si="6"/>
        <v>44</v>
      </c>
      <c r="J36" s="1150"/>
      <c r="K36" s="63">
        <v>1</v>
      </c>
      <c r="L36" s="63"/>
      <c r="M36" s="63"/>
      <c r="N36" s="63"/>
      <c r="O36" s="63">
        <v>1</v>
      </c>
      <c r="P36" s="63"/>
      <c r="Q36" s="63">
        <v>2</v>
      </c>
      <c r="R36" s="63">
        <v>2</v>
      </c>
      <c r="S36" s="63">
        <v>1</v>
      </c>
      <c r="T36" s="63">
        <v>1</v>
      </c>
      <c r="U36" s="245">
        <v>1</v>
      </c>
      <c r="V36" s="63"/>
      <c r="W36" s="63">
        <v>1</v>
      </c>
      <c r="X36" s="63"/>
      <c r="Y36" s="63">
        <v>1</v>
      </c>
      <c r="Z36" s="63"/>
      <c r="AA36" s="63">
        <v>1</v>
      </c>
      <c r="AB36" s="63">
        <v>1</v>
      </c>
      <c r="AC36" s="63">
        <v>41</v>
      </c>
      <c r="AD36" s="63">
        <v>25</v>
      </c>
      <c r="AE36" s="338" t="str">
        <f t="shared" si="7"/>
        <v>Хөвсгөл аймаг дахь МСҮТ</v>
      </c>
      <c r="AF36" s="64">
        <f t="shared" si="8"/>
        <v>19</v>
      </c>
      <c r="AG36" s="63">
        <v>1</v>
      </c>
      <c r="AH36" s="63">
        <v>1</v>
      </c>
      <c r="AI36" s="245">
        <v>1</v>
      </c>
      <c r="AJ36" s="245">
        <v>1</v>
      </c>
      <c r="AK36" s="245">
        <v>2</v>
      </c>
      <c r="AL36" s="245">
        <v>1</v>
      </c>
      <c r="AM36" s="64">
        <v>1</v>
      </c>
      <c r="AN36" s="64"/>
      <c r="AO36" s="63">
        <v>4</v>
      </c>
      <c r="AP36" s="63">
        <v>1</v>
      </c>
      <c r="AQ36" s="63">
        <v>4</v>
      </c>
      <c r="AR36" s="63">
        <v>4</v>
      </c>
      <c r="AS36" s="63">
        <v>10</v>
      </c>
      <c r="AT36" s="63">
        <v>7</v>
      </c>
      <c r="AU36" s="63">
        <v>1</v>
      </c>
      <c r="AV36" s="63"/>
      <c r="AW36" s="63">
        <v>2</v>
      </c>
      <c r="AX36" s="63">
        <v>1</v>
      </c>
      <c r="AY36" s="615"/>
      <c r="AZ36" s="615"/>
    </row>
    <row r="37" spans="1:52" s="34" customFormat="1" ht="22.5" customHeight="1">
      <c r="A37" s="1146" t="s">
        <v>702</v>
      </c>
      <c r="B37" s="1147"/>
      <c r="C37" s="1147"/>
      <c r="D37" s="1147"/>
      <c r="E37" s="1148"/>
      <c r="F37" s="64">
        <f t="shared" si="4"/>
        <v>20</v>
      </c>
      <c r="G37" s="1149">
        <f t="shared" si="5"/>
        <v>46</v>
      </c>
      <c r="H37" s="1150"/>
      <c r="I37" s="1149">
        <f t="shared" si="6"/>
        <v>32</v>
      </c>
      <c r="J37" s="1150"/>
      <c r="K37" s="63">
        <v>1</v>
      </c>
      <c r="L37" s="63"/>
      <c r="M37" s="63"/>
      <c r="N37" s="63"/>
      <c r="O37" s="63">
        <v>1</v>
      </c>
      <c r="P37" s="63">
        <v>1</v>
      </c>
      <c r="Q37" s="63">
        <v>1</v>
      </c>
      <c r="R37" s="63">
        <v>1</v>
      </c>
      <c r="S37" s="63">
        <v>1</v>
      </c>
      <c r="T37" s="63">
        <v>1</v>
      </c>
      <c r="U37" s="245">
        <v>1</v>
      </c>
      <c r="V37" s="63">
        <v>1</v>
      </c>
      <c r="W37" s="63">
        <v>1</v>
      </c>
      <c r="X37" s="63"/>
      <c r="Y37" s="63">
        <v>1</v>
      </c>
      <c r="Z37" s="63">
        <v>1</v>
      </c>
      <c r="AA37" s="63">
        <v>1</v>
      </c>
      <c r="AB37" s="63"/>
      <c r="AC37" s="63">
        <v>14</v>
      </c>
      <c r="AD37" s="63">
        <v>11</v>
      </c>
      <c r="AE37" s="338" t="str">
        <f t="shared" si="7"/>
        <v>Хэнтий аймгийн Бор-Өндөр суман дахь МСҮТ</v>
      </c>
      <c r="AF37" s="64">
        <f t="shared" si="8"/>
        <v>20</v>
      </c>
      <c r="AG37" s="63">
        <v>1</v>
      </c>
      <c r="AH37" s="63">
        <v>1</v>
      </c>
      <c r="AI37" s="245">
        <v>1</v>
      </c>
      <c r="AJ37" s="245"/>
      <c r="AK37" s="245">
        <v>1</v>
      </c>
      <c r="AL37" s="245">
        <v>1</v>
      </c>
      <c r="AM37" s="64">
        <v>2</v>
      </c>
      <c r="AN37" s="64"/>
      <c r="AO37" s="63">
        <v>6</v>
      </c>
      <c r="AP37" s="63">
        <v>6</v>
      </c>
      <c r="AQ37" s="63">
        <v>2</v>
      </c>
      <c r="AR37" s="63">
        <v>2</v>
      </c>
      <c r="AS37" s="63">
        <v>11</v>
      </c>
      <c r="AT37" s="63">
        <v>6</v>
      </c>
      <c r="AU37" s="63"/>
      <c r="AV37" s="63"/>
      <c r="AW37" s="63"/>
      <c r="AX37" s="63"/>
      <c r="AY37" s="63"/>
      <c r="AZ37" s="63"/>
    </row>
    <row r="38" spans="1:52" s="340" customFormat="1" ht="28.5" customHeight="1">
      <c r="A38" s="1159" t="s">
        <v>269</v>
      </c>
      <c r="B38" s="1160"/>
      <c r="C38" s="1160"/>
      <c r="D38" s="1160"/>
      <c r="E38" s="1161"/>
      <c r="F38" s="334">
        <f t="shared" si="4"/>
        <v>21</v>
      </c>
      <c r="G38" s="996">
        <f>SUM(G39:H63)</f>
        <v>479</v>
      </c>
      <c r="H38" s="998"/>
      <c r="I38" s="996">
        <f>SUM(I39:J63)</f>
        <v>307</v>
      </c>
      <c r="J38" s="998"/>
      <c r="K38" s="335">
        <f>SUM(K39:K63)</f>
        <v>25</v>
      </c>
      <c r="L38" s="335">
        <f t="shared" ref="L38:AD38" si="9">SUM(L39:L63)</f>
        <v>10</v>
      </c>
      <c r="M38" s="335">
        <f t="shared" si="9"/>
        <v>5</v>
      </c>
      <c r="N38" s="335">
        <f t="shared" si="9"/>
        <v>2</v>
      </c>
      <c r="O38" s="335">
        <f t="shared" si="9"/>
        <v>24</v>
      </c>
      <c r="P38" s="335">
        <f t="shared" si="9"/>
        <v>22</v>
      </c>
      <c r="Q38" s="335">
        <f t="shared" si="9"/>
        <v>10</v>
      </c>
      <c r="R38" s="335">
        <f t="shared" si="9"/>
        <v>9</v>
      </c>
      <c r="S38" s="335">
        <f t="shared" si="9"/>
        <v>8</v>
      </c>
      <c r="T38" s="335">
        <f t="shared" si="9"/>
        <v>5</v>
      </c>
      <c r="U38" s="335">
        <f t="shared" si="9"/>
        <v>10</v>
      </c>
      <c r="V38" s="335">
        <f t="shared" si="9"/>
        <v>7</v>
      </c>
      <c r="W38" s="335">
        <f t="shared" si="9"/>
        <v>6</v>
      </c>
      <c r="X38" s="335">
        <f t="shared" si="9"/>
        <v>2</v>
      </c>
      <c r="Y38" s="335">
        <f t="shared" si="9"/>
        <v>7</v>
      </c>
      <c r="Z38" s="335">
        <f t="shared" si="9"/>
        <v>2</v>
      </c>
      <c r="AA38" s="335">
        <f t="shared" si="9"/>
        <v>10</v>
      </c>
      <c r="AB38" s="335">
        <f t="shared" si="9"/>
        <v>7</v>
      </c>
      <c r="AC38" s="335">
        <f t="shared" si="9"/>
        <v>231</v>
      </c>
      <c r="AD38" s="335">
        <f t="shared" si="9"/>
        <v>150</v>
      </c>
      <c r="AE38" s="339" t="str">
        <f>+A38</f>
        <v>Төрийн бус өмчийн МСҮТ-25</v>
      </c>
      <c r="AF38" s="334">
        <f>+F38</f>
        <v>21</v>
      </c>
      <c r="AG38" s="335">
        <f t="shared" ref="AG38:AZ38" si="10">SUM(AG39:AG63)</f>
        <v>22</v>
      </c>
      <c r="AH38" s="335">
        <f t="shared" si="10"/>
        <v>19</v>
      </c>
      <c r="AI38" s="335">
        <f t="shared" si="10"/>
        <v>8</v>
      </c>
      <c r="AJ38" s="335">
        <f t="shared" si="10"/>
        <v>7</v>
      </c>
      <c r="AK38" s="335">
        <f t="shared" si="10"/>
        <v>7</v>
      </c>
      <c r="AL38" s="335">
        <f t="shared" si="10"/>
        <v>5</v>
      </c>
      <c r="AM38" s="335">
        <f t="shared" si="10"/>
        <v>9</v>
      </c>
      <c r="AN38" s="335">
        <f t="shared" si="10"/>
        <v>1</v>
      </c>
      <c r="AO38" s="335">
        <f t="shared" si="10"/>
        <v>25</v>
      </c>
      <c r="AP38" s="335">
        <f t="shared" si="10"/>
        <v>10</v>
      </c>
      <c r="AQ38" s="335">
        <f t="shared" si="10"/>
        <v>29</v>
      </c>
      <c r="AR38" s="335">
        <f t="shared" si="10"/>
        <v>29</v>
      </c>
      <c r="AS38" s="335">
        <f t="shared" si="10"/>
        <v>43</v>
      </c>
      <c r="AT38" s="335">
        <f t="shared" si="10"/>
        <v>20</v>
      </c>
      <c r="AU38" s="335">
        <f t="shared" si="10"/>
        <v>43</v>
      </c>
      <c r="AV38" s="335">
        <f t="shared" si="10"/>
        <v>31</v>
      </c>
      <c r="AW38" s="335">
        <f t="shared" si="10"/>
        <v>15</v>
      </c>
      <c r="AX38" s="335">
        <f t="shared" si="10"/>
        <v>5</v>
      </c>
      <c r="AY38" s="335">
        <f t="shared" si="10"/>
        <v>10</v>
      </c>
      <c r="AZ38" s="335">
        <f t="shared" si="10"/>
        <v>6</v>
      </c>
    </row>
    <row r="39" spans="1:52" s="34" customFormat="1" ht="29.25" customHeight="1">
      <c r="A39" s="1146" t="s">
        <v>703</v>
      </c>
      <c r="B39" s="1147"/>
      <c r="C39" s="1147"/>
      <c r="D39" s="1147"/>
      <c r="E39" s="1148"/>
      <c r="F39" s="64">
        <f t="shared" si="4"/>
        <v>22</v>
      </c>
      <c r="G39" s="1149">
        <f t="shared" si="5"/>
        <v>27</v>
      </c>
      <c r="H39" s="1150"/>
      <c r="I39" s="1149">
        <f t="shared" si="6"/>
        <v>18</v>
      </c>
      <c r="J39" s="1150"/>
      <c r="K39" s="63">
        <v>1</v>
      </c>
      <c r="L39" s="63">
        <v>1</v>
      </c>
      <c r="M39" s="63"/>
      <c r="N39" s="63"/>
      <c r="O39" s="63">
        <v>1</v>
      </c>
      <c r="P39" s="63">
        <v>1</v>
      </c>
      <c r="Q39" s="63"/>
      <c r="R39" s="63"/>
      <c r="S39" s="63"/>
      <c r="T39" s="63"/>
      <c r="U39" s="245"/>
      <c r="V39" s="63"/>
      <c r="W39" s="341"/>
      <c r="X39" s="63"/>
      <c r="Y39" s="63"/>
      <c r="Z39" s="63"/>
      <c r="AA39" s="63"/>
      <c r="AB39" s="63"/>
      <c r="AC39" s="63">
        <v>18</v>
      </c>
      <c r="AD39" s="63">
        <v>12</v>
      </c>
      <c r="AE39" s="338" t="str">
        <f>+A39</f>
        <v>Архангай аймаг дахь "Булган" МСҮТ</v>
      </c>
      <c r="AF39" s="64">
        <f>+F39</f>
        <v>22</v>
      </c>
      <c r="AG39" s="63"/>
      <c r="AH39" s="63"/>
      <c r="AI39" s="245"/>
      <c r="AJ39" s="245"/>
      <c r="AK39" s="245"/>
      <c r="AL39" s="245"/>
      <c r="AM39" s="64"/>
      <c r="AN39" s="64"/>
      <c r="AO39" s="63">
        <v>2</v>
      </c>
      <c r="AP39" s="63">
        <v>2</v>
      </c>
      <c r="AQ39" s="63">
        <v>2</v>
      </c>
      <c r="AR39" s="63">
        <v>2</v>
      </c>
      <c r="AS39" s="63">
        <v>3</v>
      </c>
      <c r="AT39" s="63"/>
      <c r="AU39" s="63"/>
      <c r="AV39" s="63"/>
      <c r="AW39" s="63">
        <v>1</v>
      </c>
      <c r="AX39" s="63">
        <v>0</v>
      </c>
      <c r="AY39" s="63">
        <v>1</v>
      </c>
      <c r="AZ39" s="63">
        <v>0</v>
      </c>
    </row>
    <row r="40" spans="1:52" s="34" customFormat="1" ht="29.25" customHeight="1">
      <c r="A40" s="1146" t="s">
        <v>704</v>
      </c>
      <c r="B40" s="1147"/>
      <c r="C40" s="1147"/>
      <c r="D40" s="1147"/>
      <c r="E40" s="1148"/>
      <c r="F40" s="64">
        <f t="shared" si="4"/>
        <v>23</v>
      </c>
      <c r="G40" s="1149">
        <f t="shared" si="5"/>
        <v>19</v>
      </c>
      <c r="H40" s="1150"/>
      <c r="I40" s="1149">
        <f t="shared" si="6"/>
        <v>14</v>
      </c>
      <c r="J40" s="1150"/>
      <c r="K40" s="63">
        <v>1</v>
      </c>
      <c r="L40" s="63">
        <v>1</v>
      </c>
      <c r="M40" s="63"/>
      <c r="N40" s="63"/>
      <c r="O40" s="63">
        <v>1</v>
      </c>
      <c r="P40" s="63">
        <v>1</v>
      </c>
      <c r="Q40" s="63">
        <v>1</v>
      </c>
      <c r="R40" s="63">
        <v>1</v>
      </c>
      <c r="S40" s="63"/>
      <c r="T40" s="63"/>
      <c r="U40" s="245"/>
      <c r="V40" s="63"/>
      <c r="W40" s="341"/>
      <c r="X40" s="63"/>
      <c r="Y40" s="63"/>
      <c r="Z40" s="63"/>
      <c r="AA40" s="63"/>
      <c r="AB40" s="63"/>
      <c r="AC40" s="63">
        <v>11</v>
      </c>
      <c r="AD40" s="63">
        <v>9</v>
      </c>
      <c r="AE40" s="338" t="str">
        <f t="shared" ref="AE40:AE63" si="11">+A40</f>
        <v>Архангай аймаг дахь "Гурван тамир" МСҮТ</v>
      </c>
      <c r="AF40" s="64">
        <f t="shared" ref="AF40:AF63" si="12">+F40</f>
        <v>23</v>
      </c>
      <c r="AG40" s="63"/>
      <c r="AH40" s="63"/>
      <c r="AI40" s="245"/>
      <c r="AJ40" s="245"/>
      <c r="AK40" s="245"/>
      <c r="AL40" s="245"/>
      <c r="AM40" s="64">
        <v>1</v>
      </c>
      <c r="AN40" s="64">
        <v>0</v>
      </c>
      <c r="AO40" s="63">
        <v>2</v>
      </c>
      <c r="AP40" s="63">
        <v>0</v>
      </c>
      <c r="AQ40" s="63">
        <v>1</v>
      </c>
      <c r="AR40" s="63">
        <v>1</v>
      </c>
      <c r="AS40" s="63">
        <v>1</v>
      </c>
      <c r="AT40" s="63">
        <v>1</v>
      </c>
      <c r="AU40" s="63"/>
      <c r="AV40" s="63"/>
      <c r="AW40" s="63"/>
      <c r="AX40" s="63"/>
      <c r="AY40" s="63"/>
      <c r="AZ40" s="63"/>
    </row>
    <row r="41" spans="1:52" s="34" customFormat="1" ht="24.75" customHeight="1">
      <c r="A41" s="1146" t="s">
        <v>705</v>
      </c>
      <c r="B41" s="1147"/>
      <c r="C41" s="1147"/>
      <c r="D41" s="1147"/>
      <c r="E41" s="1148"/>
      <c r="F41" s="64">
        <f t="shared" si="4"/>
        <v>24</v>
      </c>
      <c r="G41" s="1149">
        <f t="shared" si="5"/>
        <v>12</v>
      </c>
      <c r="H41" s="1150"/>
      <c r="I41" s="1149">
        <f t="shared" si="6"/>
        <v>8</v>
      </c>
      <c r="J41" s="1150"/>
      <c r="K41" s="63">
        <v>1</v>
      </c>
      <c r="L41" s="63">
        <v>1</v>
      </c>
      <c r="M41" s="63"/>
      <c r="N41" s="63"/>
      <c r="O41" s="63">
        <v>1</v>
      </c>
      <c r="P41" s="63"/>
      <c r="Q41" s="63"/>
      <c r="R41" s="63"/>
      <c r="S41" s="63"/>
      <c r="T41" s="63"/>
      <c r="U41" s="245">
        <v>1</v>
      </c>
      <c r="V41" s="63">
        <v>1</v>
      </c>
      <c r="W41" s="341"/>
      <c r="X41" s="63"/>
      <c r="Y41" s="63"/>
      <c r="Z41" s="63"/>
      <c r="AA41" s="63"/>
      <c r="AB41" s="63"/>
      <c r="AC41" s="63">
        <v>7</v>
      </c>
      <c r="AD41" s="63">
        <v>5</v>
      </c>
      <c r="AE41" s="338" t="str">
        <f t="shared" si="11"/>
        <v>Аялал жуулчлалын ур чадварын МСҮТ</v>
      </c>
      <c r="AF41" s="64">
        <f t="shared" si="12"/>
        <v>24</v>
      </c>
      <c r="AG41" s="63">
        <v>1</v>
      </c>
      <c r="AH41" s="63">
        <v>1</v>
      </c>
      <c r="AI41" s="245"/>
      <c r="AJ41" s="245"/>
      <c r="AK41" s="245"/>
      <c r="AL41" s="245"/>
      <c r="AM41" s="64"/>
      <c r="AN41" s="64"/>
      <c r="AO41" s="63">
        <v>1</v>
      </c>
      <c r="AP41" s="63"/>
      <c r="AQ41" s="63"/>
      <c r="AR41" s="63"/>
      <c r="AS41" s="63"/>
      <c r="AT41" s="63"/>
      <c r="AU41" s="63">
        <v>1</v>
      </c>
      <c r="AV41" s="63">
        <v>1</v>
      </c>
      <c r="AW41" s="63"/>
      <c r="AX41" s="63"/>
      <c r="AY41" s="63"/>
      <c r="AZ41" s="63"/>
    </row>
    <row r="42" spans="1:52" s="34" customFormat="1" ht="24.75" customHeight="1">
      <c r="A42" s="1146" t="s">
        <v>706</v>
      </c>
      <c r="B42" s="1147"/>
      <c r="C42" s="1147"/>
      <c r="D42" s="1147"/>
      <c r="E42" s="1148"/>
      <c r="F42" s="64">
        <f t="shared" si="4"/>
        <v>25</v>
      </c>
      <c r="G42" s="1149">
        <f t="shared" si="5"/>
        <v>21</v>
      </c>
      <c r="H42" s="1150"/>
      <c r="I42" s="1149">
        <f t="shared" si="6"/>
        <v>12</v>
      </c>
      <c r="J42" s="1150"/>
      <c r="K42" s="63">
        <v>1</v>
      </c>
      <c r="L42" s="63">
        <v>0</v>
      </c>
      <c r="M42" s="63"/>
      <c r="N42" s="63"/>
      <c r="O42" s="63">
        <v>1</v>
      </c>
      <c r="P42" s="63">
        <v>1</v>
      </c>
      <c r="Q42" s="63"/>
      <c r="R42" s="63"/>
      <c r="S42" s="63"/>
      <c r="T42" s="63"/>
      <c r="U42" s="245"/>
      <c r="V42" s="63"/>
      <c r="W42" s="63"/>
      <c r="X42" s="63"/>
      <c r="Y42" s="63"/>
      <c r="Z42" s="63"/>
      <c r="AA42" s="63"/>
      <c r="AB42" s="63"/>
      <c r="AC42" s="63">
        <v>13</v>
      </c>
      <c r="AD42" s="63">
        <v>9</v>
      </c>
      <c r="AE42" s="338" t="str">
        <f t="shared" si="11"/>
        <v>Барилгын Бүтээцийн Үйлдвэрлэл МСҮТ</v>
      </c>
      <c r="AF42" s="64">
        <f t="shared" si="12"/>
        <v>25</v>
      </c>
      <c r="AG42" s="63">
        <v>1</v>
      </c>
      <c r="AH42" s="63">
        <v>1</v>
      </c>
      <c r="AI42" s="245">
        <v>1</v>
      </c>
      <c r="AJ42" s="245">
        <v>0</v>
      </c>
      <c r="AK42" s="245"/>
      <c r="AL42" s="245"/>
      <c r="AM42" s="64"/>
      <c r="AN42" s="64"/>
      <c r="AO42" s="63">
        <v>3</v>
      </c>
      <c r="AP42" s="63">
        <v>0</v>
      </c>
      <c r="AQ42" s="63">
        <v>1</v>
      </c>
      <c r="AR42" s="63">
        <v>1</v>
      </c>
      <c r="AS42" s="63"/>
      <c r="AT42" s="63"/>
      <c r="AU42" s="63">
        <v>2</v>
      </c>
      <c r="AV42" s="63">
        <v>2</v>
      </c>
      <c r="AW42" s="63"/>
      <c r="AX42" s="63"/>
      <c r="AY42" s="63"/>
      <c r="AZ42" s="63"/>
    </row>
    <row r="43" spans="1:52" s="34" customFormat="1" ht="24.75" customHeight="1">
      <c r="A43" s="1146" t="s">
        <v>707</v>
      </c>
      <c r="B43" s="1147"/>
      <c r="C43" s="1147"/>
      <c r="D43" s="1147"/>
      <c r="E43" s="1148"/>
      <c r="F43" s="64">
        <f t="shared" si="4"/>
        <v>26</v>
      </c>
      <c r="G43" s="1149">
        <f t="shared" si="5"/>
        <v>16</v>
      </c>
      <c r="H43" s="1150"/>
      <c r="I43" s="1149">
        <f t="shared" si="6"/>
        <v>12</v>
      </c>
      <c r="J43" s="1150"/>
      <c r="K43" s="63">
        <v>1</v>
      </c>
      <c r="L43" s="63"/>
      <c r="M43" s="63"/>
      <c r="N43" s="63"/>
      <c r="O43" s="63">
        <v>1</v>
      </c>
      <c r="P43" s="63">
        <v>1</v>
      </c>
      <c r="Q43" s="63"/>
      <c r="R43" s="63"/>
      <c r="S43" s="63"/>
      <c r="T43" s="63"/>
      <c r="U43" s="245"/>
      <c r="V43" s="63"/>
      <c r="W43" s="63"/>
      <c r="X43" s="63"/>
      <c r="Y43" s="63"/>
      <c r="Z43" s="63"/>
      <c r="AA43" s="63"/>
      <c r="AB43" s="63"/>
      <c r="AC43" s="63">
        <v>8</v>
      </c>
      <c r="AD43" s="63">
        <v>7</v>
      </c>
      <c r="AE43" s="338" t="str">
        <f t="shared" si="11"/>
        <v>Баянхонгор аймаг дахь Өлзийт МСҮТ</v>
      </c>
      <c r="AF43" s="64">
        <f t="shared" si="12"/>
        <v>26</v>
      </c>
      <c r="AG43" s="63">
        <v>1</v>
      </c>
      <c r="AH43" s="63">
        <v>1</v>
      </c>
      <c r="AI43" s="245"/>
      <c r="AJ43" s="245"/>
      <c r="AK43" s="245">
        <v>1</v>
      </c>
      <c r="AL43" s="245"/>
      <c r="AM43" s="64"/>
      <c r="AN43" s="64"/>
      <c r="AO43" s="63">
        <v>1</v>
      </c>
      <c r="AP43" s="63">
        <v>1</v>
      </c>
      <c r="AQ43" s="63"/>
      <c r="AR43" s="63"/>
      <c r="AS43" s="63">
        <v>3</v>
      </c>
      <c r="AT43" s="63">
        <v>2</v>
      </c>
      <c r="AU43" s="63"/>
      <c r="AV43" s="63"/>
      <c r="AW43" s="63"/>
      <c r="AX43" s="63"/>
      <c r="AY43" s="63"/>
      <c r="AZ43" s="63"/>
    </row>
    <row r="44" spans="1:52" s="34" customFormat="1" ht="24.75" customHeight="1">
      <c r="A44" s="1146" t="s">
        <v>708</v>
      </c>
      <c r="B44" s="1147"/>
      <c r="C44" s="1147"/>
      <c r="D44" s="1147"/>
      <c r="E44" s="1148"/>
      <c r="F44" s="64">
        <f t="shared" si="4"/>
        <v>27</v>
      </c>
      <c r="G44" s="1149">
        <f t="shared" si="5"/>
        <v>26</v>
      </c>
      <c r="H44" s="1150"/>
      <c r="I44" s="1149">
        <f t="shared" si="6"/>
        <v>6</v>
      </c>
      <c r="J44" s="1150"/>
      <c r="K44" s="63">
        <v>1</v>
      </c>
      <c r="L44" s="63"/>
      <c r="M44" s="63"/>
      <c r="N44" s="63"/>
      <c r="O44" s="63">
        <v>1</v>
      </c>
      <c r="P44" s="63">
        <v>1</v>
      </c>
      <c r="Q44" s="63"/>
      <c r="R44" s="63"/>
      <c r="S44" s="63"/>
      <c r="T44" s="63"/>
      <c r="U44" s="245"/>
      <c r="V44" s="63"/>
      <c r="W44" s="63"/>
      <c r="X44" s="63"/>
      <c r="Y44" s="63">
        <v>1</v>
      </c>
      <c r="Z44" s="63"/>
      <c r="AA44" s="63"/>
      <c r="AB44" s="63"/>
      <c r="AC44" s="63">
        <v>9</v>
      </c>
      <c r="AD44" s="63">
        <v>2</v>
      </c>
      <c r="AE44" s="338" t="str">
        <f t="shared" si="11"/>
        <v>Герман-Монгол МСҮТ</v>
      </c>
      <c r="AF44" s="64">
        <f t="shared" si="12"/>
        <v>27</v>
      </c>
      <c r="AG44" s="63">
        <v>1</v>
      </c>
      <c r="AH44" s="63"/>
      <c r="AI44" s="245"/>
      <c r="AJ44" s="245"/>
      <c r="AK44" s="245">
        <v>1</v>
      </c>
      <c r="AL44" s="245"/>
      <c r="AM44" s="64">
        <v>1</v>
      </c>
      <c r="AN44" s="64"/>
      <c r="AO44" s="63">
        <v>2</v>
      </c>
      <c r="AP44" s="63"/>
      <c r="AQ44" s="63">
        <v>2</v>
      </c>
      <c r="AR44" s="63">
        <v>2</v>
      </c>
      <c r="AS44" s="63">
        <v>7</v>
      </c>
      <c r="AT44" s="63">
        <v>1</v>
      </c>
      <c r="AU44" s="63"/>
      <c r="AV44" s="63"/>
      <c r="AW44" s="63"/>
      <c r="AX44" s="63"/>
      <c r="AY44" s="63"/>
      <c r="AZ44" s="63"/>
    </row>
    <row r="45" spans="1:52" s="34" customFormat="1" ht="24.75" customHeight="1">
      <c r="A45" s="1146" t="s">
        <v>709</v>
      </c>
      <c r="B45" s="1147"/>
      <c r="C45" s="1147"/>
      <c r="D45" s="1147"/>
      <c r="E45" s="1148"/>
      <c r="F45" s="64">
        <f t="shared" si="4"/>
        <v>28</v>
      </c>
      <c r="G45" s="1149">
        <f t="shared" si="5"/>
        <v>20</v>
      </c>
      <c r="H45" s="1150"/>
      <c r="I45" s="1149">
        <f t="shared" si="6"/>
        <v>16</v>
      </c>
      <c r="J45" s="1150"/>
      <c r="K45" s="63">
        <v>1</v>
      </c>
      <c r="L45" s="63">
        <v>1</v>
      </c>
      <c r="M45" s="63">
        <v>1</v>
      </c>
      <c r="N45" s="63"/>
      <c r="O45" s="63">
        <v>1</v>
      </c>
      <c r="P45" s="63">
        <v>1</v>
      </c>
      <c r="Q45" s="63"/>
      <c r="R45" s="63"/>
      <c r="S45" s="63"/>
      <c r="T45" s="63"/>
      <c r="U45" s="245">
        <v>1</v>
      </c>
      <c r="V45" s="63">
        <v>1</v>
      </c>
      <c r="W45" s="63"/>
      <c r="X45" s="63"/>
      <c r="Y45" s="63"/>
      <c r="Z45" s="63"/>
      <c r="AA45" s="63"/>
      <c r="AB45" s="63"/>
      <c r="AC45" s="63">
        <v>12</v>
      </c>
      <c r="AD45" s="63">
        <v>10</v>
      </c>
      <c r="AE45" s="338" t="str">
        <f t="shared" si="11"/>
        <v>"Гэрэлт-Ирээдүй" МСҮТ</v>
      </c>
      <c r="AF45" s="64">
        <f t="shared" si="12"/>
        <v>28</v>
      </c>
      <c r="AG45" s="63">
        <v>1</v>
      </c>
      <c r="AH45" s="63">
        <v>1</v>
      </c>
      <c r="AI45" s="245">
        <v>1</v>
      </c>
      <c r="AJ45" s="245">
        <v>1</v>
      </c>
      <c r="AK45" s="245"/>
      <c r="AL45" s="245"/>
      <c r="AM45" s="64"/>
      <c r="AN45" s="64"/>
      <c r="AO45" s="63">
        <v>1</v>
      </c>
      <c r="AP45" s="63"/>
      <c r="AQ45" s="63">
        <v>1</v>
      </c>
      <c r="AR45" s="63">
        <v>1</v>
      </c>
      <c r="AS45" s="63"/>
      <c r="AT45" s="63"/>
      <c r="AU45" s="63">
        <v>1</v>
      </c>
      <c r="AV45" s="63"/>
      <c r="AW45" s="63"/>
      <c r="AX45" s="63"/>
      <c r="AY45" s="63"/>
      <c r="AZ45" s="63"/>
    </row>
    <row r="46" spans="1:52" s="34" customFormat="1" ht="24.75" customHeight="1">
      <c r="A46" s="682" t="s">
        <v>710</v>
      </c>
      <c r="B46" s="1162"/>
      <c r="C46" s="1162"/>
      <c r="D46" s="1162"/>
      <c r="E46" s="683"/>
      <c r="F46" s="64">
        <f t="shared" si="4"/>
        <v>29</v>
      </c>
      <c r="G46" s="1149">
        <f t="shared" si="5"/>
        <v>24</v>
      </c>
      <c r="H46" s="1150"/>
      <c r="I46" s="1149">
        <f t="shared" si="6"/>
        <v>13</v>
      </c>
      <c r="J46" s="1150"/>
      <c r="K46" s="63">
        <v>1</v>
      </c>
      <c r="L46" s="63"/>
      <c r="M46" s="63">
        <v>1</v>
      </c>
      <c r="N46" s="63"/>
      <c r="O46" s="63">
        <v>1</v>
      </c>
      <c r="P46" s="63">
        <v>1</v>
      </c>
      <c r="Q46" s="63">
        <v>1</v>
      </c>
      <c r="R46" s="63">
        <v>1</v>
      </c>
      <c r="S46" s="63">
        <v>1</v>
      </c>
      <c r="T46" s="63">
        <v>1</v>
      </c>
      <c r="U46" s="245">
        <v>1</v>
      </c>
      <c r="V46" s="63"/>
      <c r="W46" s="63">
        <v>1</v>
      </c>
      <c r="X46" s="63"/>
      <c r="Y46" s="63">
        <v>1</v>
      </c>
      <c r="Z46" s="63"/>
      <c r="AA46" s="63">
        <v>1</v>
      </c>
      <c r="AB46" s="63">
        <v>1</v>
      </c>
      <c r="AC46" s="63">
        <v>10</v>
      </c>
      <c r="AD46" s="63">
        <v>5</v>
      </c>
      <c r="AE46" s="338" t="str">
        <f t="shared" si="11"/>
        <v>"Дабль фиш" ХХК-ийн дэргэдэх МСҮТ</v>
      </c>
      <c r="AF46" s="64">
        <f t="shared" si="12"/>
        <v>29</v>
      </c>
      <c r="AG46" s="63">
        <v>1</v>
      </c>
      <c r="AH46" s="63">
        <v>1</v>
      </c>
      <c r="AI46" s="245"/>
      <c r="AJ46" s="245"/>
      <c r="AK46" s="245"/>
      <c r="AL46" s="245"/>
      <c r="AM46" s="64"/>
      <c r="AN46" s="64"/>
      <c r="AO46" s="63"/>
      <c r="AP46" s="63"/>
      <c r="AQ46" s="63">
        <v>1</v>
      </c>
      <c r="AR46" s="63">
        <v>1</v>
      </c>
      <c r="AS46" s="63">
        <v>3</v>
      </c>
      <c r="AT46" s="63">
        <v>2</v>
      </c>
      <c r="AU46" s="63">
        <v>1</v>
      </c>
      <c r="AV46" s="63"/>
      <c r="AW46" s="63"/>
      <c r="AX46" s="63"/>
      <c r="AY46" s="63"/>
      <c r="AZ46" s="63"/>
    </row>
    <row r="47" spans="1:52" s="34" customFormat="1" ht="24.75" customHeight="1">
      <c r="A47" s="1146" t="s">
        <v>711</v>
      </c>
      <c r="B47" s="1147"/>
      <c r="C47" s="1147"/>
      <c r="D47" s="1147"/>
      <c r="E47" s="1148"/>
      <c r="F47" s="64">
        <f t="shared" si="4"/>
        <v>30</v>
      </c>
      <c r="G47" s="1149">
        <f t="shared" si="5"/>
        <v>37</v>
      </c>
      <c r="H47" s="1150"/>
      <c r="I47" s="1149">
        <f t="shared" si="6"/>
        <v>26</v>
      </c>
      <c r="J47" s="1150"/>
      <c r="K47" s="63">
        <v>1</v>
      </c>
      <c r="L47" s="63"/>
      <c r="M47" s="63"/>
      <c r="N47" s="63"/>
      <c r="O47" s="63">
        <v>1</v>
      </c>
      <c r="P47" s="63">
        <v>1</v>
      </c>
      <c r="Q47" s="63"/>
      <c r="R47" s="63"/>
      <c r="S47" s="63">
        <v>1</v>
      </c>
      <c r="T47" s="63">
        <v>1</v>
      </c>
      <c r="U47" s="245">
        <v>1</v>
      </c>
      <c r="V47" s="63">
        <v>1</v>
      </c>
      <c r="W47" s="63"/>
      <c r="X47" s="63"/>
      <c r="Y47" s="63"/>
      <c r="Z47" s="63"/>
      <c r="AA47" s="63"/>
      <c r="AB47" s="63"/>
      <c r="AC47" s="63">
        <v>21</v>
      </c>
      <c r="AD47" s="63">
        <v>16</v>
      </c>
      <c r="AE47" s="338" t="str">
        <f t="shared" si="11"/>
        <v>"Донбоско" МСҮТ</v>
      </c>
      <c r="AF47" s="64">
        <f t="shared" si="12"/>
        <v>30</v>
      </c>
      <c r="AG47" s="63">
        <v>1</v>
      </c>
      <c r="AH47" s="63">
        <v>1</v>
      </c>
      <c r="AI47" s="245"/>
      <c r="AJ47" s="245"/>
      <c r="AK47" s="245">
        <v>1</v>
      </c>
      <c r="AL47" s="245">
        <v>1</v>
      </c>
      <c r="AM47" s="64">
        <v>1</v>
      </c>
      <c r="AN47" s="64">
        <v>1</v>
      </c>
      <c r="AO47" s="63">
        <v>1</v>
      </c>
      <c r="AP47" s="63"/>
      <c r="AQ47" s="63">
        <v>2</v>
      </c>
      <c r="AR47" s="63">
        <v>2</v>
      </c>
      <c r="AS47" s="63">
        <v>6</v>
      </c>
      <c r="AT47" s="63">
        <v>2</v>
      </c>
      <c r="AU47" s="63"/>
      <c r="AV47" s="63"/>
      <c r="AW47" s="63"/>
      <c r="AX47" s="63"/>
      <c r="AY47" s="63">
        <v>1</v>
      </c>
      <c r="AZ47" s="63">
        <v>1</v>
      </c>
    </row>
    <row r="48" spans="1:52" s="34" customFormat="1" ht="24.75" customHeight="1">
      <c r="A48" s="1146" t="s">
        <v>712</v>
      </c>
      <c r="B48" s="1147"/>
      <c r="C48" s="1147"/>
      <c r="D48" s="1147"/>
      <c r="E48" s="1148"/>
      <c r="F48" s="64">
        <f t="shared" si="4"/>
        <v>31</v>
      </c>
      <c r="G48" s="1149">
        <f t="shared" si="5"/>
        <v>19</v>
      </c>
      <c r="H48" s="1150"/>
      <c r="I48" s="1149">
        <f t="shared" si="6"/>
        <v>13</v>
      </c>
      <c r="J48" s="1150"/>
      <c r="K48" s="63">
        <v>1</v>
      </c>
      <c r="L48" s="63"/>
      <c r="M48" s="63"/>
      <c r="N48" s="63"/>
      <c r="O48" s="63">
        <v>1</v>
      </c>
      <c r="P48" s="63">
        <v>1</v>
      </c>
      <c r="Q48" s="63"/>
      <c r="R48" s="63"/>
      <c r="S48" s="63"/>
      <c r="T48" s="63"/>
      <c r="U48" s="245"/>
      <c r="V48" s="63"/>
      <c r="W48" s="63"/>
      <c r="X48" s="63"/>
      <c r="Y48" s="63"/>
      <c r="Z48" s="63"/>
      <c r="AA48" s="63"/>
      <c r="AB48" s="63"/>
      <c r="AC48" s="63">
        <v>10</v>
      </c>
      <c r="AD48" s="63">
        <v>6</v>
      </c>
      <c r="AE48" s="338" t="str">
        <f t="shared" si="11"/>
        <v>Дорноговь аймаг дахь Төмөр замын МСҮТ</v>
      </c>
      <c r="AF48" s="64">
        <f t="shared" si="12"/>
        <v>31</v>
      </c>
      <c r="AG48" s="63">
        <v>1</v>
      </c>
      <c r="AH48" s="63">
        <v>1</v>
      </c>
      <c r="AI48" s="245"/>
      <c r="AJ48" s="245"/>
      <c r="AK48" s="245"/>
      <c r="AL48" s="245"/>
      <c r="AM48" s="64">
        <v>1</v>
      </c>
      <c r="AN48" s="64"/>
      <c r="AO48" s="63">
        <v>1</v>
      </c>
      <c r="AP48" s="63">
        <v>1</v>
      </c>
      <c r="AQ48" s="63">
        <v>2</v>
      </c>
      <c r="AR48" s="63">
        <v>2</v>
      </c>
      <c r="AS48" s="63">
        <v>2</v>
      </c>
      <c r="AT48" s="63">
        <v>2</v>
      </c>
      <c r="AU48" s="63">
        <v>2</v>
      </c>
      <c r="AV48" s="63"/>
      <c r="AW48" s="63"/>
      <c r="AX48" s="63"/>
      <c r="AY48" s="63"/>
      <c r="AZ48" s="63"/>
    </row>
    <row r="49" spans="1:52" s="34" customFormat="1" ht="24.75" customHeight="1">
      <c r="A49" s="1146" t="s">
        <v>713</v>
      </c>
      <c r="B49" s="1147"/>
      <c r="C49" s="1147"/>
      <c r="D49" s="1147"/>
      <c r="E49" s="1148"/>
      <c r="F49" s="64">
        <f t="shared" si="4"/>
        <v>32</v>
      </c>
      <c r="G49" s="1149">
        <f t="shared" si="5"/>
        <v>13</v>
      </c>
      <c r="H49" s="1150"/>
      <c r="I49" s="1149">
        <f t="shared" si="6"/>
        <v>11</v>
      </c>
      <c r="J49" s="1150"/>
      <c r="K49" s="63">
        <v>1</v>
      </c>
      <c r="L49" s="63"/>
      <c r="M49" s="63">
        <v>1</v>
      </c>
      <c r="N49" s="63">
        <v>1</v>
      </c>
      <c r="O49" s="63">
        <v>1</v>
      </c>
      <c r="P49" s="63">
        <v>1</v>
      </c>
      <c r="Q49" s="63"/>
      <c r="R49" s="63"/>
      <c r="S49" s="63">
        <v>1</v>
      </c>
      <c r="T49" s="63">
        <v>1</v>
      </c>
      <c r="U49" s="245"/>
      <c r="V49" s="63"/>
      <c r="W49" s="63"/>
      <c r="X49" s="63"/>
      <c r="Y49" s="63"/>
      <c r="Z49" s="63"/>
      <c r="AA49" s="63">
        <v>1</v>
      </c>
      <c r="AB49" s="63">
        <v>1</v>
      </c>
      <c r="AC49" s="63">
        <v>5</v>
      </c>
      <c r="AD49" s="63">
        <v>4</v>
      </c>
      <c r="AE49" s="338" t="str">
        <f t="shared" si="11"/>
        <v>"Топ" МСҮТ</v>
      </c>
      <c r="AF49" s="64">
        <f t="shared" si="12"/>
        <v>32</v>
      </c>
      <c r="AG49" s="63">
        <v>1</v>
      </c>
      <c r="AH49" s="63">
        <v>1</v>
      </c>
      <c r="AI49" s="245"/>
      <c r="AJ49" s="245"/>
      <c r="AK49" s="245"/>
      <c r="AL49" s="245"/>
      <c r="AM49" s="64"/>
      <c r="AN49" s="64"/>
      <c r="AO49" s="63">
        <v>1</v>
      </c>
      <c r="AP49" s="63">
        <v>1</v>
      </c>
      <c r="AQ49" s="63">
        <v>1</v>
      </c>
      <c r="AR49" s="63">
        <v>1</v>
      </c>
      <c r="AS49" s="63"/>
      <c r="AT49" s="63"/>
      <c r="AU49" s="63">
        <v>4</v>
      </c>
      <c r="AV49" s="63">
        <v>4</v>
      </c>
      <c r="AW49" s="63"/>
      <c r="AX49" s="63"/>
      <c r="AY49" s="63"/>
      <c r="AZ49" s="63"/>
    </row>
    <row r="50" spans="1:52" s="34" customFormat="1" ht="24.75" customHeight="1">
      <c r="A50" s="1146" t="s">
        <v>714</v>
      </c>
      <c r="B50" s="1147"/>
      <c r="C50" s="1147"/>
      <c r="D50" s="1147"/>
      <c r="E50" s="1148"/>
      <c r="F50" s="64">
        <f t="shared" si="4"/>
        <v>33</v>
      </c>
      <c r="G50" s="1149">
        <f t="shared" si="5"/>
        <v>48</v>
      </c>
      <c r="H50" s="1150"/>
      <c r="I50" s="1149">
        <f t="shared" si="6"/>
        <v>34</v>
      </c>
      <c r="J50" s="1150"/>
      <c r="K50" s="63">
        <v>1</v>
      </c>
      <c r="L50" s="63">
        <v>0</v>
      </c>
      <c r="M50" s="63"/>
      <c r="N50" s="63"/>
      <c r="O50" s="63">
        <v>1</v>
      </c>
      <c r="P50" s="63">
        <v>1</v>
      </c>
      <c r="Q50" s="63">
        <v>2</v>
      </c>
      <c r="R50" s="63">
        <v>2</v>
      </c>
      <c r="S50" s="63">
        <v>1</v>
      </c>
      <c r="T50" s="63">
        <v>0</v>
      </c>
      <c r="U50" s="245">
        <v>1</v>
      </c>
      <c r="V50" s="63">
        <v>1</v>
      </c>
      <c r="W50" s="63">
        <v>1</v>
      </c>
      <c r="X50" s="63">
        <v>1</v>
      </c>
      <c r="Y50" s="63">
        <v>1</v>
      </c>
      <c r="Z50" s="63">
        <v>1</v>
      </c>
      <c r="AA50" s="63">
        <v>1</v>
      </c>
      <c r="AB50" s="63">
        <v>0</v>
      </c>
      <c r="AC50" s="63">
        <v>17</v>
      </c>
      <c r="AD50" s="63">
        <v>16</v>
      </c>
      <c r="AE50" s="338" t="str">
        <f t="shared" si="11"/>
        <v>"Их Засаг" МСҮТ</v>
      </c>
      <c r="AF50" s="64">
        <f t="shared" si="12"/>
        <v>33</v>
      </c>
      <c r="AG50" s="63">
        <v>1</v>
      </c>
      <c r="AH50" s="63">
        <v>1</v>
      </c>
      <c r="AI50" s="245">
        <v>1</v>
      </c>
      <c r="AJ50" s="245">
        <v>1</v>
      </c>
      <c r="AK50" s="245">
        <v>1</v>
      </c>
      <c r="AL50" s="245">
        <v>1</v>
      </c>
      <c r="AM50" s="64">
        <v>3</v>
      </c>
      <c r="AN50" s="64">
        <v>0</v>
      </c>
      <c r="AO50" s="63">
        <v>2</v>
      </c>
      <c r="AP50" s="63">
        <v>2</v>
      </c>
      <c r="AQ50" s="63">
        <v>5</v>
      </c>
      <c r="AR50" s="63">
        <v>5</v>
      </c>
      <c r="AS50" s="63">
        <v>9</v>
      </c>
      <c r="AT50" s="63">
        <v>2</v>
      </c>
      <c r="AU50" s="63"/>
      <c r="AV50" s="63"/>
      <c r="AW50" s="63"/>
      <c r="AX50" s="63"/>
      <c r="AY50" s="63"/>
      <c r="AZ50" s="63"/>
    </row>
    <row r="51" spans="1:52" s="34" customFormat="1" ht="24.75" customHeight="1">
      <c r="A51" s="1146" t="s">
        <v>715</v>
      </c>
      <c r="B51" s="1147"/>
      <c r="C51" s="1147"/>
      <c r="D51" s="1147"/>
      <c r="E51" s="1148"/>
      <c r="F51" s="64">
        <f t="shared" si="4"/>
        <v>34</v>
      </c>
      <c r="G51" s="1149">
        <f t="shared" si="5"/>
        <v>16</v>
      </c>
      <c r="H51" s="1150"/>
      <c r="I51" s="1149">
        <f t="shared" si="6"/>
        <v>7</v>
      </c>
      <c r="J51" s="1150"/>
      <c r="K51" s="63">
        <v>1</v>
      </c>
      <c r="L51" s="63"/>
      <c r="M51" s="63"/>
      <c r="N51" s="63"/>
      <c r="O51" s="63">
        <v>1</v>
      </c>
      <c r="P51" s="63">
        <v>1</v>
      </c>
      <c r="Q51" s="63">
        <v>1</v>
      </c>
      <c r="R51" s="63">
        <v>1</v>
      </c>
      <c r="S51" s="63"/>
      <c r="T51" s="63"/>
      <c r="U51" s="245"/>
      <c r="V51" s="63"/>
      <c r="W51" s="63">
        <v>1</v>
      </c>
      <c r="X51" s="63"/>
      <c r="Y51" s="63"/>
      <c r="Z51" s="63"/>
      <c r="AA51" s="63"/>
      <c r="AB51" s="63"/>
      <c r="AC51" s="63">
        <v>6</v>
      </c>
      <c r="AD51" s="63">
        <v>3</v>
      </c>
      <c r="AE51" s="338" t="str">
        <f t="shared" si="11"/>
        <v>"Урлаг урлан" МСҮТ</v>
      </c>
      <c r="AF51" s="64">
        <f t="shared" si="12"/>
        <v>34</v>
      </c>
      <c r="AG51" s="63">
        <v>1</v>
      </c>
      <c r="AH51" s="63"/>
      <c r="AI51" s="245"/>
      <c r="AJ51" s="245"/>
      <c r="AK51" s="245"/>
      <c r="AL51" s="245"/>
      <c r="AM51" s="64">
        <v>1</v>
      </c>
      <c r="AN51" s="64"/>
      <c r="AO51" s="63">
        <v>2</v>
      </c>
      <c r="AP51" s="63"/>
      <c r="AQ51" s="63">
        <v>2</v>
      </c>
      <c r="AR51" s="63">
        <v>2</v>
      </c>
      <c r="AS51" s="63"/>
      <c r="AT51" s="63"/>
      <c r="AU51" s="63">
        <v>9</v>
      </c>
      <c r="AV51" s="63">
        <v>7</v>
      </c>
      <c r="AW51" s="63">
        <v>2</v>
      </c>
      <c r="AX51" s="63"/>
      <c r="AY51" s="63"/>
      <c r="AZ51" s="63"/>
    </row>
    <row r="52" spans="1:52" s="34" customFormat="1" ht="24.75" customHeight="1">
      <c r="A52" s="1146" t="s">
        <v>716</v>
      </c>
      <c r="B52" s="1147"/>
      <c r="C52" s="1147"/>
      <c r="D52" s="1147"/>
      <c r="E52" s="1148"/>
      <c r="F52" s="64">
        <f t="shared" si="4"/>
        <v>35</v>
      </c>
      <c r="G52" s="1149">
        <f t="shared" si="5"/>
        <v>10</v>
      </c>
      <c r="H52" s="1150"/>
      <c r="I52" s="1149">
        <f t="shared" si="6"/>
        <v>6</v>
      </c>
      <c r="J52" s="1150"/>
      <c r="K52" s="63">
        <v>1</v>
      </c>
      <c r="L52" s="63">
        <v>1</v>
      </c>
      <c r="M52" s="63"/>
      <c r="N52" s="63"/>
      <c r="O52" s="63">
        <v>1</v>
      </c>
      <c r="P52" s="63">
        <v>1</v>
      </c>
      <c r="Q52" s="63"/>
      <c r="R52" s="63"/>
      <c r="S52" s="63"/>
      <c r="T52" s="63"/>
      <c r="U52" s="245">
        <v>1</v>
      </c>
      <c r="V52" s="63"/>
      <c r="W52" s="63"/>
      <c r="X52" s="63"/>
      <c r="Y52" s="63"/>
      <c r="Z52" s="63"/>
      <c r="AA52" s="63">
        <v>1</v>
      </c>
      <c r="AB52" s="63">
        <v>1</v>
      </c>
      <c r="AC52" s="63">
        <v>5</v>
      </c>
      <c r="AD52" s="63">
        <v>2</v>
      </c>
      <c r="AE52" s="338" t="str">
        <f t="shared" si="11"/>
        <v xml:space="preserve">"Майн Тех" МСҮТ </v>
      </c>
      <c r="AF52" s="64">
        <f t="shared" si="12"/>
        <v>35</v>
      </c>
      <c r="AG52" s="63">
        <v>1</v>
      </c>
      <c r="AH52" s="63">
        <v>1</v>
      </c>
      <c r="AI52" s="245"/>
      <c r="AJ52" s="245"/>
      <c r="AK52" s="245"/>
      <c r="AL52" s="245"/>
      <c r="AM52" s="64"/>
      <c r="AN52" s="64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</row>
    <row r="53" spans="1:52" s="34" customFormat="1" ht="41.25" customHeight="1">
      <c r="A53" s="1146" t="s">
        <v>717</v>
      </c>
      <c r="B53" s="1147"/>
      <c r="C53" s="1147"/>
      <c r="D53" s="1147"/>
      <c r="E53" s="1148"/>
      <c r="F53" s="64">
        <f t="shared" si="4"/>
        <v>36</v>
      </c>
      <c r="G53" s="1149">
        <f t="shared" si="5"/>
        <v>21</v>
      </c>
      <c r="H53" s="1150"/>
      <c r="I53" s="1149">
        <f t="shared" si="6"/>
        <v>11</v>
      </c>
      <c r="J53" s="1150"/>
      <c r="K53" s="63">
        <v>1</v>
      </c>
      <c r="L53" s="63"/>
      <c r="M53" s="63"/>
      <c r="N53" s="63"/>
      <c r="O53" s="63">
        <v>1</v>
      </c>
      <c r="P53" s="63">
        <v>1</v>
      </c>
      <c r="Q53" s="63">
        <v>1</v>
      </c>
      <c r="R53" s="63"/>
      <c r="S53" s="63"/>
      <c r="T53" s="63"/>
      <c r="U53" s="245"/>
      <c r="V53" s="63"/>
      <c r="W53" s="63"/>
      <c r="X53" s="63"/>
      <c r="Y53" s="63"/>
      <c r="Z53" s="63"/>
      <c r="AA53" s="63">
        <v>1</v>
      </c>
      <c r="AB53" s="63">
        <v>1</v>
      </c>
      <c r="AC53" s="63">
        <v>11</v>
      </c>
      <c r="AD53" s="63">
        <v>5</v>
      </c>
      <c r="AE53" s="338" t="str">
        <f t="shared" si="11"/>
        <v>"Монголын Хараагүйчүүдийн Үндэсний Холбоо"-ны дэргэдэх МСҮТ</v>
      </c>
      <c r="AF53" s="64">
        <f t="shared" si="12"/>
        <v>36</v>
      </c>
      <c r="AG53" s="63">
        <v>1</v>
      </c>
      <c r="AH53" s="63"/>
      <c r="AI53" s="245">
        <v>1</v>
      </c>
      <c r="AJ53" s="245">
        <v>1</v>
      </c>
      <c r="AK53" s="245"/>
      <c r="AL53" s="245"/>
      <c r="AM53" s="64"/>
      <c r="AN53" s="64"/>
      <c r="AO53" s="63"/>
      <c r="AP53" s="63"/>
      <c r="AQ53" s="63">
        <v>1</v>
      </c>
      <c r="AR53" s="63">
        <v>1</v>
      </c>
      <c r="AS53" s="63">
        <v>3</v>
      </c>
      <c r="AT53" s="63">
        <v>2</v>
      </c>
      <c r="AU53" s="63"/>
      <c r="AV53" s="63"/>
      <c r="AW53" s="63">
        <v>10</v>
      </c>
      <c r="AX53" s="63">
        <v>4</v>
      </c>
      <c r="AY53" s="63">
        <v>6</v>
      </c>
      <c r="AZ53" s="63">
        <v>4</v>
      </c>
    </row>
    <row r="54" spans="1:52" s="34" customFormat="1" ht="24.75" customHeight="1">
      <c r="A54" s="1146" t="s">
        <v>718</v>
      </c>
      <c r="B54" s="1147"/>
      <c r="C54" s="1147"/>
      <c r="D54" s="1147"/>
      <c r="E54" s="1148"/>
      <c r="F54" s="64">
        <f t="shared" si="4"/>
        <v>37</v>
      </c>
      <c r="G54" s="1149">
        <f t="shared" si="5"/>
        <v>23</v>
      </c>
      <c r="H54" s="1150"/>
      <c r="I54" s="1149">
        <f t="shared" si="6"/>
        <v>9</v>
      </c>
      <c r="J54" s="1150"/>
      <c r="K54" s="63">
        <v>1</v>
      </c>
      <c r="L54" s="63"/>
      <c r="M54" s="63"/>
      <c r="N54" s="63"/>
      <c r="O54" s="63">
        <v>1</v>
      </c>
      <c r="P54" s="63">
        <v>1</v>
      </c>
      <c r="Q54" s="63">
        <v>1</v>
      </c>
      <c r="R54" s="63">
        <v>1</v>
      </c>
      <c r="S54" s="63">
        <v>1</v>
      </c>
      <c r="T54" s="63"/>
      <c r="U54" s="245">
        <v>1</v>
      </c>
      <c r="V54" s="63"/>
      <c r="W54" s="63"/>
      <c r="X54" s="63"/>
      <c r="Y54" s="63">
        <v>1</v>
      </c>
      <c r="Z54" s="63"/>
      <c r="AA54" s="63">
        <v>1</v>
      </c>
      <c r="AB54" s="63"/>
      <c r="AC54" s="63">
        <v>14</v>
      </c>
      <c r="AD54" s="63">
        <v>5</v>
      </c>
      <c r="AE54" s="338" t="str">
        <f t="shared" si="11"/>
        <v>"Ти Эс Ти"  МСҮТ</v>
      </c>
      <c r="AF54" s="64">
        <f t="shared" si="12"/>
        <v>37</v>
      </c>
      <c r="AG54" s="63">
        <v>1</v>
      </c>
      <c r="AH54" s="63">
        <v>1</v>
      </c>
      <c r="AI54" s="245"/>
      <c r="AJ54" s="245"/>
      <c r="AK54" s="245"/>
      <c r="AL54" s="245"/>
      <c r="AM54" s="64"/>
      <c r="AN54" s="64"/>
      <c r="AO54" s="63"/>
      <c r="AP54" s="63"/>
      <c r="AQ54" s="63">
        <v>1</v>
      </c>
      <c r="AR54" s="63">
        <v>1</v>
      </c>
      <c r="AS54" s="63"/>
      <c r="AT54" s="63"/>
      <c r="AU54" s="63">
        <v>3</v>
      </c>
      <c r="AV54" s="63">
        <v>1</v>
      </c>
      <c r="AW54" s="63"/>
      <c r="AX54" s="63"/>
      <c r="AY54" s="63"/>
      <c r="AZ54" s="63"/>
    </row>
    <row r="55" spans="1:52" s="34" customFormat="1" ht="24.75" customHeight="1">
      <c r="A55" s="1146" t="s">
        <v>719</v>
      </c>
      <c r="B55" s="1147"/>
      <c r="C55" s="1147"/>
      <c r="D55" s="1147"/>
      <c r="E55" s="1148"/>
      <c r="F55" s="64">
        <f t="shared" si="4"/>
        <v>38</v>
      </c>
      <c r="G55" s="1149">
        <f t="shared" si="5"/>
        <v>10</v>
      </c>
      <c r="H55" s="1150"/>
      <c r="I55" s="1149">
        <f t="shared" si="6"/>
        <v>8</v>
      </c>
      <c r="J55" s="1150"/>
      <c r="K55" s="63">
        <v>1</v>
      </c>
      <c r="L55" s="63">
        <v>0</v>
      </c>
      <c r="M55" s="63">
        <v>1</v>
      </c>
      <c r="N55" s="63">
        <v>1</v>
      </c>
      <c r="O55" s="63"/>
      <c r="P55" s="63"/>
      <c r="Q55" s="63"/>
      <c r="R55" s="63"/>
      <c r="S55" s="63"/>
      <c r="T55" s="63"/>
      <c r="U55" s="245"/>
      <c r="V55" s="63"/>
      <c r="W55" s="63"/>
      <c r="X55" s="63"/>
      <c r="Y55" s="63"/>
      <c r="Z55" s="63"/>
      <c r="AA55" s="63">
        <v>1</v>
      </c>
      <c r="AB55" s="63">
        <v>1</v>
      </c>
      <c r="AC55" s="63">
        <v>5</v>
      </c>
      <c r="AD55" s="63">
        <v>4</v>
      </c>
      <c r="AE55" s="338" t="str">
        <f t="shared" si="11"/>
        <v>"Сам Юүк" МСҮТ</v>
      </c>
      <c r="AF55" s="64">
        <f t="shared" si="12"/>
        <v>38</v>
      </c>
      <c r="AG55" s="63">
        <v>2</v>
      </c>
      <c r="AH55" s="63">
        <v>2</v>
      </c>
      <c r="AI55" s="245"/>
      <c r="AJ55" s="245"/>
      <c r="AK55" s="245"/>
      <c r="AL55" s="245"/>
      <c r="AM55" s="64"/>
      <c r="AN55" s="64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</row>
    <row r="56" spans="1:52" s="34" customFormat="1" ht="24.75" customHeight="1">
      <c r="A56" s="1146" t="s">
        <v>720</v>
      </c>
      <c r="B56" s="1147"/>
      <c r="C56" s="1147"/>
      <c r="D56" s="1147"/>
      <c r="E56" s="1148"/>
      <c r="F56" s="64">
        <f t="shared" si="4"/>
        <v>39</v>
      </c>
      <c r="G56" s="1149">
        <f t="shared" si="5"/>
        <v>31</v>
      </c>
      <c r="H56" s="1150"/>
      <c r="I56" s="1149">
        <f t="shared" si="6"/>
        <v>25</v>
      </c>
      <c r="J56" s="1150"/>
      <c r="K56" s="63">
        <v>1</v>
      </c>
      <c r="L56" s="63">
        <v>1</v>
      </c>
      <c r="M56" s="63"/>
      <c r="N56" s="63"/>
      <c r="O56" s="63">
        <v>1</v>
      </c>
      <c r="P56" s="63">
        <v>1</v>
      </c>
      <c r="Q56" s="63">
        <v>1</v>
      </c>
      <c r="R56" s="63">
        <v>1</v>
      </c>
      <c r="S56" s="63">
        <v>1</v>
      </c>
      <c r="T56" s="63">
        <v>1</v>
      </c>
      <c r="U56" s="245">
        <v>1</v>
      </c>
      <c r="V56" s="63">
        <v>1</v>
      </c>
      <c r="W56" s="63">
        <v>1</v>
      </c>
      <c r="X56" s="63">
        <v>0</v>
      </c>
      <c r="Y56" s="63">
        <v>1</v>
      </c>
      <c r="Z56" s="63">
        <v>0</v>
      </c>
      <c r="AA56" s="63">
        <v>1</v>
      </c>
      <c r="AB56" s="63">
        <v>1</v>
      </c>
      <c r="AC56" s="63">
        <v>16</v>
      </c>
      <c r="AD56" s="63">
        <v>13</v>
      </c>
      <c r="AE56" s="338" t="str">
        <f t="shared" si="11"/>
        <v>"Хангай" МСҮТ</v>
      </c>
      <c r="AF56" s="64">
        <f t="shared" si="12"/>
        <v>39</v>
      </c>
      <c r="AG56" s="63">
        <v>1</v>
      </c>
      <c r="AH56" s="63">
        <v>1</v>
      </c>
      <c r="AI56" s="245">
        <v>1</v>
      </c>
      <c r="AJ56" s="245">
        <v>1</v>
      </c>
      <c r="AK56" s="245">
        <v>1</v>
      </c>
      <c r="AL56" s="245">
        <v>1</v>
      </c>
      <c r="AM56" s="64">
        <v>1</v>
      </c>
      <c r="AN56" s="64">
        <v>0</v>
      </c>
      <c r="AO56" s="63">
        <v>2</v>
      </c>
      <c r="AP56" s="63">
        <v>2</v>
      </c>
      <c r="AQ56" s="63">
        <v>1</v>
      </c>
      <c r="AR56" s="63">
        <v>1</v>
      </c>
      <c r="AS56" s="63"/>
      <c r="AT56" s="63"/>
      <c r="AU56" s="63">
        <v>2</v>
      </c>
      <c r="AV56" s="63">
        <v>2</v>
      </c>
      <c r="AW56" s="63"/>
      <c r="AX56" s="63"/>
      <c r="AY56" s="63"/>
      <c r="AZ56" s="63"/>
    </row>
    <row r="57" spans="1:52" s="34" customFormat="1" ht="24.75" customHeight="1">
      <c r="A57" s="1146" t="s">
        <v>721</v>
      </c>
      <c r="B57" s="1147"/>
      <c r="C57" s="1147"/>
      <c r="D57" s="1147"/>
      <c r="E57" s="1148"/>
      <c r="F57" s="64">
        <f t="shared" si="4"/>
        <v>40</v>
      </c>
      <c r="G57" s="1149">
        <f t="shared" si="5"/>
        <v>10</v>
      </c>
      <c r="H57" s="1150"/>
      <c r="I57" s="1149">
        <f t="shared" si="6"/>
        <v>5</v>
      </c>
      <c r="J57" s="1150"/>
      <c r="K57" s="63">
        <v>1</v>
      </c>
      <c r="L57" s="63">
        <v>1</v>
      </c>
      <c r="M57" s="63"/>
      <c r="N57" s="63"/>
      <c r="O57" s="63">
        <v>1</v>
      </c>
      <c r="P57" s="63">
        <v>1</v>
      </c>
      <c r="Q57" s="63"/>
      <c r="R57" s="63"/>
      <c r="S57" s="63"/>
      <c r="T57" s="63"/>
      <c r="U57" s="245"/>
      <c r="V57" s="63"/>
      <c r="W57" s="63"/>
      <c r="X57" s="63"/>
      <c r="Y57" s="63"/>
      <c r="Z57" s="63"/>
      <c r="AA57" s="63"/>
      <c r="AB57" s="63"/>
      <c r="AC57" s="63">
        <v>5</v>
      </c>
      <c r="AD57" s="63">
        <v>1</v>
      </c>
      <c r="AE57" s="338" t="str">
        <f t="shared" si="11"/>
        <v>"Эко Монгол Эрдэнэ" МСҮТ</v>
      </c>
      <c r="AF57" s="64">
        <f t="shared" si="12"/>
        <v>40</v>
      </c>
      <c r="AG57" s="63">
        <v>1</v>
      </c>
      <c r="AH57" s="63">
        <v>1</v>
      </c>
      <c r="AI57" s="245"/>
      <c r="AJ57" s="245"/>
      <c r="AK57" s="245"/>
      <c r="AL57" s="245"/>
      <c r="AM57" s="64"/>
      <c r="AN57" s="64"/>
      <c r="AO57" s="63">
        <v>1</v>
      </c>
      <c r="AP57" s="63">
        <v>0</v>
      </c>
      <c r="AQ57" s="63">
        <v>1</v>
      </c>
      <c r="AR57" s="63">
        <v>1</v>
      </c>
      <c r="AS57" s="63"/>
      <c r="AT57" s="63"/>
      <c r="AU57" s="63">
        <v>4</v>
      </c>
      <c r="AV57" s="63">
        <v>2</v>
      </c>
      <c r="AW57" s="63"/>
      <c r="AX57" s="63"/>
      <c r="AY57" s="63"/>
      <c r="AZ57" s="63"/>
    </row>
    <row r="58" spans="1:52" s="34" customFormat="1" ht="24.75" customHeight="1">
      <c r="A58" s="1146" t="s">
        <v>722</v>
      </c>
      <c r="B58" s="1147"/>
      <c r="C58" s="1147"/>
      <c r="D58" s="1147"/>
      <c r="E58" s="1148"/>
      <c r="F58" s="64">
        <f t="shared" si="4"/>
        <v>41</v>
      </c>
      <c r="G58" s="1149">
        <f t="shared" si="5"/>
        <v>10</v>
      </c>
      <c r="H58" s="1150"/>
      <c r="I58" s="1149">
        <f t="shared" si="6"/>
        <v>7</v>
      </c>
      <c r="J58" s="1150"/>
      <c r="K58" s="63">
        <v>1</v>
      </c>
      <c r="L58" s="63"/>
      <c r="M58" s="63"/>
      <c r="N58" s="63"/>
      <c r="O58" s="63">
        <v>1</v>
      </c>
      <c r="P58" s="63">
        <v>1</v>
      </c>
      <c r="Q58" s="63"/>
      <c r="R58" s="63"/>
      <c r="S58" s="63"/>
      <c r="T58" s="63"/>
      <c r="U58" s="245"/>
      <c r="V58" s="63"/>
      <c r="W58" s="63"/>
      <c r="X58" s="63"/>
      <c r="Y58" s="63"/>
      <c r="Z58" s="63"/>
      <c r="AA58" s="63"/>
      <c r="AB58" s="63"/>
      <c r="AC58" s="63">
        <v>6</v>
      </c>
      <c r="AD58" s="63">
        <v>4</v>
      </c>
      <c r="AE58" s="338" t="str">
        <f t="shared" si="11"/>
        <v>"Энэрэл" МСҮТ</v>
      </c>
      <c r="AF58" s="64">
        <f t="shared" si="12"/>
        <v>41</v>
      </c>
      <c r="AG58" s="63"/>
      <c r="AH58" s="63"/>
      <c r="AI58" s="245">
        <v>1</v>
      </c>
      <c r="AJ58" s="245">
        <v>1</v>
      </c>
      <c r="AK58" s="245">
        <v>1</v>
      </c>
      <c r="AL58" s="245">
        <v>1</v>
      </c>
      <c r="AM58" s="64"/>
      <c r="AN58" s="64"/>
      <c r="AO58" s="63"/>
      <c r="AP58" s="63"/>
      <c r="AQ58" s="63"/>
      <c r="AR58" s="63"/>
      <c r="AS58" s="63"/>
      <c r="AT58" s="63"/>
      <c r="AU58" s="63"/>
      <c r="AV58" s="63"/>
      <c r="AW58" s="63">
        <v>2</v>
      </c>
      <c r="AX58" s="63">
        <v>1</v>
      </c>
      <c r="AY58" s="63">
        <v>2</v>
      </c>
      <c r="AZ58" s="63">
        <v>1</v>
      </c>
    </row>
    <row r="59" spans="1:52" s="34" customFormat="1" ht="24.75" customHeight="1">
      <c r="A59" s="1146" t="s">
        <v>723</v>
      </c>
      <c r="B59" s="1147"/>
      <c r="C59" s="1147"/>
      <c r="D59" s="1147"/>
      <c r="E59" s="1148"/>
      <c r="F59" s="64">
        <f t="shared" si="4"/>
        <v>42</v>
      </c>
      <c r="G59" s="1149">
        <f>+K59+M59+O59+Q59+S59+U59+W59+Y59+AA59+AC59+AG59+AI59+AK59+AM59+AO59+AQ59+AS59</f>
        <v>18</v>
      </c>
      <c r="H59" s="1150"/>
      <c r="I59" s="1149">
        <f>+L59+N59+P59+R59+T59+V59+X59+Z59+AB59+AD59+AH59+AJ59+AL59+AN59+AP59+AR59+AT59</f>
        <v>15</v>
      </c>
      <c r="J59" s="1150"/>
      <c r="K59" s="63">
        <v>1</v>
      </c>
      <c r="L59" s="63">
        <v>1</v>
      </c>
      <c r="M59" s="63"/>
      <c r="N59" s="63"/>
      <c r="O59" s="63">
        <v>1</v>
      </c>
      <c r="P59" s="63">
        <v>1</v>
      </c>
      <c r="Q59" s="63"/>
      <c r="R59" s="63"/>
      <c r="S59" s="63"/>
      <c r="T59" s="63"/>
      <c r="U59" s="245"/>
      <c r="V59" s="63"/>
      <c r="W59" s="342"/>
      <c r="X59" s="63"/>
      <c r="Y59" s="63"/>
      <c r="Z59" s="63"/>
      <c r="AA59" s="63"/>
      <c r="AB59" s="63"/>
      <c r="AC59" s="63">
        <v>4</v>
      </c>
      <c r="AD59" s="63">
        <v>3</v>
      </c>
      <c r="AE59" s="338" t="str">
        <f t="shared" si="11"/>
        <v>"Этүгэн" МСҮТ</v>
      </c>
      <c r="AF59" s="64">
        <f t="shared" si="12"/>
        <v>42</v>
      </c>
      <c r="AG59" s="63">
        <v>1</v>
      </c>
      <c r="AH59" s="63">
        <v>1</v>
      </c>
      <c r="AI59" s="245">
        <v>1</v>
      </c>
      <c r="AJ59" s="245">
        <v>1</v>
      </c>
      <c r="AK59" s="245"/>
      <c r="AL59" s="245"/>
      <c r="AM59" s="64"/>
      <c r="AN59" s="64"/>
      <c r="AO59" s="63">
        <v>3</v>
      </c>
      <c r="AP59" s="63">
        <v>1</v>
      </c>
      <c r="AQ59" s="63">
        <v>1</v>
      </c>
      <c r="AR59" s="63">
        <v>1</v>
      </c>
      <c r="AS59" s="63">
        <v>6</v>
      </c>
      <c r="AT59" s="63">
        <v>6</v>
      </c>
      <c r="AU59" s="63">
        <v>7</v>
      </c>
      <c r="AV59" s="63">
        <v>7</v>
      </c>
      <c r="AW59" s="63"/>
      <c r="AX59" s="63"/>
      <c r="AY59" s="63"/>
      <c r="AZ59" s="63"/>
    </row>
    <row r="60" spans="1:52" s="34" customFormat="1" ht="24.75" customHeight="1">
      <c r="A60" s="1146" t="s">
        <v>724</v>
      </c>
      <c r="B60" s="1147"/>
      <c r="C60" s="1147"/>
      <c r="D60" s="1147"/>
      <c r="E60" s="1148"/>
      <c r="F60" s="64">
        <f t="shared" si="4"/>
        <v>43</v>
      </c>
      <c r="G60" s="1149">
        <f t="shared" si="5"/>
        <v>13</v>
      </c>
      <c r="H60" s="1150"/>
      <c r="I60" s="1149">
        <f t="shared" si="6"/>
        <v>5</v>
      </c>
      <c r="J60" s="1150"/>
      <c r="K60" s="63">
        <v>1</v>
      </c>
      <c r="L60" s="63">
        <v>0</v>
      </c>
      <c r="M60" s="63"/>
      <c r="N60" s="63"/>
      <c r="O60" s="63">
        <v>1</v>
      </c>
      <c r="P60" s="63">
        <v>0</v>
      </c>
      <c r="Q60" s="63">
        <v>1</v>
      </c>
      <c r="R60" s="63">
        <v>1</v>
      </c>
      <c r="S60" s="63"/>
      <c r="T60" s="63"/>
      <c r="U60" s="245"/>
      <c r="V60" s="63"/>
      <c r="W60" s="63"/>
      <c r="X60" s="63"/>
      <c r="Y60" s="63"/>
      <c r="Z60" s="63"/>
      <c r="AA60" s="63"/>
      <c r="AB60" s="63"/>
      <c r="AC60" s="63">
        <v>7</v>
      </c>
      <c r="AD60" s="63">
        <v>1</v>
      </c>
      <c r="AE60" s="338" t="str">
        <f t="shared" si="11"/>
        <v>Өмнөговь аймаг дахь "Скиллстек" МСҮТ</v>
      </c>
      <c r="AF60" s="64">
        <f t="shared" si="12"/>
        <v>43</v>
      </c>
      <c r="AG60" s="63">
        <v>1</v>
      </c>
      <c r="AH60" s="63">
        <v>1</v>
      </c>
      <c r="AI60" s="245"/>
      <c r="AJ60" s="245"/>
      <c r="AK60" s="245"/>
      <c r="AL60" s="245"/>
      <c r="AM60" s="64"/>
      <c r="AN60" s="64"/>
      <c r="AO60" s="63"/>
      <c r="AP60" s="63"/>
      <c r="AQ60" s="63">
        <v>2</v>
      </c>
      <c r="AR60" s="63">
        <v>2</v>
      </c>
      <c r="AS60" s="63"/>
      <c r="AT60" s="63"/>
      <c r="AU60" s="63"/>
      <c r="AV60" s="63"/>
      <c r="AW60" s="63"/>
      <c r="AX60" s="63"/>
      <c r="AY60" s="63"/>
      <c r="AZ60" s="63"/>
    </row>
    <row r="61" spans="1:52" s="34" customFormat="1" ht="40.5" customHeight="1">
      <c r="A61" s="1146" t="s">
        <v>725</v>
      </c>
      <c r="B61" s="1147"/>
      <c r="C61" s="1147"/>
      <c r="D61" s="1147"/>
      <c r="E61" s="1148"/>
      <c r="F61" s="64">
        <f t="shared" si="4"/>
        <v>44</v>
      </c>
      <c r="G61" s="1149">
        <f t="shared" si="5"/>
        <v>18</v>
      </c>
      <c r="H61" s="1150"/>
      <c r="I61" s="1149">
        <f t="shared" si="6"/>
        <v>13</v>
      </c>
      <c r="J61" s="1150"/>
      <c r="K61" s="63">
        <v>1</v>
      </c>
      <c r="L61" s="63">
        <v>1</v>
      </c>
      <c r="M61" s="63">
        <v>1</v>
      </c>
      <c r="N61" s="63">
        <v>0</v>
      </c>
      <c r="O61" s="63">
        <v>1</v>
      </c>
      <c r="P61" s="63">
        <v>1</v>
      </c>
      <c r="Q61" s="63">
        <v>1</v>
      </c>
      <c r="R61" s="63">
        <v>1</v>
      </c>
      <c r="S61" s="63">
        <v>1</v>
      </c>
      <c r="T61" s="63">
        <v>1</v>
      </c>
      <c r="U61" s="245">
        <v>1</v>
      </c>
      <c r="V61" s="63">
        <v>1</v>
      </c>
      <c r="W61" s="63">
        <v>1</v>
      </c>
      <c r="X61" s="63">
        <v>0</v>
      </c>
      <c r="Y61" s="63">
        <v>1</v>
      </c>
      <c r="Z61" s="63">
        <v>0</v>
      </c>
      <c r="AA61" s="63">
        <v>1</v>
      </c>
      <c r="AB61" s="63">
        <v>0</v>
      </c>
      <c r="AC61" s="63">
        <v>5</v>
      </c>
      <c r="AD61" s="63">
        <v>4</v>
      </c>
      <c r="AE61" s="338" t="str">
        <f t="shared" si="11"/>
        <v>"Монголын цогц сургалт хөгжлийн академи" НҮТББ-ын дэргэдэх МСҮТ</v>
      </c>
      <c r="AF61" s="64">
        <f t="shared" si="12"/>
        <v>44</v>
      </c>
      <c r="AG61" s="63">
        <v>1</v>
      </c>
      <c r="AH61" s="63">
        <v>1</v>
      </c>
      <c r="AI61" s="245"/>
      <c r="AJ61" s="245"/>
      <c r="AK61" s="245">
        <v>1</v>
      </c>
      <c r="AL61" s="245">
        <v>1</v>
      </c>
      <c r="AM61" s="64"/>
      <c r="AN61" s="64"/>
      <c r="AO61" s="63"/>
      <c r="AP61" s="63"/>
      <c r="AQ61" s="63">
        <v>2</v>
      </c>
      <c r="AR61" s="63">
        <v>2</v>
      </c>
      <c r="AS61" s="63"/>
      <c r="AT61" s="63"/>
      <c r="AU61" s="63">
        <v>5</v>
      </c>
      <c r="AV61" s="63">
        <v>4</v>
      </c>
      <c r="AW61" s="63"/>
      <c r="AX61" s="63"/>
      <c r="AY61" s="63"/>
      <c r="AZ61" s="63"/>
    </row>
    <row r="62" spans="1:52" s="34" customFormat="1" ht="40.5" customHeight="1">
      <c r="A62" s="682" t="s">
        <v>726</v>
      </c>
      <c r="B62" s="1162"/>
      <c r="C62" s="1162"/>
      <c r="D62" s="1162"/>
      <c r="E62" s="683"/>
      <c r="F62" s="64">
        <f t="shared" si="4"/>
        <v>45</v>
      </c>
      <c r="G62" s="1149">
        <f t="shared" si="5"/>
        <v>5</v>
      </c>
      <c r="H62" s="1150"/>
      <c r="I62" s="1149">
        <f t="shared" si="6"/>
        <v>3</v>
      </c>
      <c r="J62" s="1150"/>
      <c r="K62" s="63">
        <v>1</v>
      </c>
      <c r="L62" s="63">
        <v>1</v>
      </c>
      <c r="M62" s="63"/>
      <c r="N62" s="63"/>
      <c r="O62" s="63">
        <v>1</v>
      </c>
      <c r="P62" s="63">
        <v>1</v>
      </c>
      <c r="Q62" s="63"/>
      <c r="R62" s="63"/>
      <c r="S62" s="63"/>
      <c r="T62" s="63"/>
      <c r="U62" s="245"/>
      <c r="V62" s="63"/>
      <c r="W62" s="63"/>
      <c r="X62" s="63"/>
      <c r="Y62" s="63"/>
      <c r="Z62" s="63"/>
      <c r="AA62" s="63"/>
      <c r="AB62" s="63"/>
      <c r="AC62" s="63">
        <v>3</v>
      </c>
      <c r="AD62" s="63">
        <v>1</v>
      </c>
      <c r="AE62" s="338" t="str">
        <f t="shared" si="11"/>
        <v>"Чинкристал Бридж ХХК"-ийн дэргэдэх "Гэрэгэ" МСҮТ</v>
      </c>
      <c r="AF62" s="64">
        <f t="shared" si="12"/>
        <v>45</v>
      </c>
      <c r="AG62" s="63"/>
      <c r="AH62" s="63"/>
      <c r="AI62" s="245"/>
      <c r="AJ62" s="245"/>
      <c r="AK62" s="245"/>
      <c r="AL62" s="245"/>
      <c r="AM62" s="64"/>
      <c r="AN62" s="64"/>
      <c r="AO62" s="63"/>
      <c r="AP62" s="63"/>
      <c r="AQ62" s="63"/>
      <c r="AR62" s="63"/>
      <c r="AS62" s="63"/>
      <c r="AT62" s="63"/>
      <c r="AU62" s="63">
        <v>2</v>
      </c>
      <c r="AV62" s="63">
        <v>1</v>
      </c>
      <c r="AW62" s="63"/>
      <c r="AX62" s="63"/>
      <c r="AY62" s="63"/>
      <c r="AZ62" s="63"/>
    </row>
    <row r="63" spans="1:52" s="34" customFormat="1" ht="40.5" customHeight="1">
      <c r="A63" s="682" t="s">
        <v>727</v>
      </c>
      <c r="B63" s="1162"/>
      <c r="C63" s="1162"/>
      <c r="D63" s="1162"/>
      <c r="E63" s="683"/>
      <c r="F63" s="64">
        <f t="shared" si="4"/>
        <v>46</v>
      </c>
      <c r="G63" s="1149">
        <f t="shared" si="5"/>
        <v>12</v>
      </c>
      <c r="H63" s="1150"/>
      <c r="I63" s="1149">
        <f t="shared" si="6"/>
        <v>10</v>
      </c>
      <c r="J63" s="1150"/>
      <c r="K63" s="63">
        <v>1</v>
      </c>
      <c r="L63" s="63"/>
      <c r="M63" s="63"/>
      <c r="N63" s="63"/>
      <c r="O63" s="63">
        <v>1</v>
      </c>
      <c r="P63" s="63">
        <v>1</v>
      </c>
      <c r="Q63" s="63"/>
      <c r="R63" s="63"/>
      <c r="S63" s="63">
        <v>1</v>
      </c>
      <c r="T63" s="63"/>
      <c r="U63" s="245">
        <v>1</v>
      </c>
      <c r="V63" s="63">
        <v>1</v>
      </c>
      <c r="W63" s="63">
        <v>1</v>
      </c>
      <c r="X63" s="63">
        <v>1</v>
      </c>
      <c r="Y63" s="63">
        <v>1</v>
      </c>
      <c r="Z63" s="63">
        <v>1</v>
      </c>
      <c r="AA63" s="63">
        <v>1</v>
      </c>
      <c r="AB63" s="63">
        <v>1</v>
      </c>
      <c r="AC63" s="63">
        <v>3</v>
      </c>
      <c r="AD63" s="63">
        <v>3</v>
      </c>
      <c r="AE63" s="338" t="str">
        <f t="shared" si="11"/>
        <v>"Хөдөлмөр, нийгмийн харилцааны дээд сургуулийн харьяалал дахь МСҮТ"</v>
      </c>
      <c r="AF63" s="64">
        <f t="shared" si="12"/>
        <v>46</v>
      </c>
      <c r="AG63" s="63">
        <v>1</v>
      </c>
      <c r="AH63" s="63">
        <v>1</v>
      </c>
      <c r="AI63" s="245">
        <v>1</v>
      </c>
      <c r="AJ63" s="245">
        <v>1</v>
      </c>
      <c r="AK63" s="245"/>
      <c r="AL63" s="245"/>
      <c r="AM63" s="64"/>
      <c r="AN63" s="64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</row>
    <row r="64" spans="1:52" s="34" customFormat="1" ht="27" customHeight="1">
      <c r="A64" s="1159" t="s">
        <v>346</v>
      </c>
      <c r="B64" s="1160"/>
      <c r="C64" s="1160"/>
      <c r="D64" s="1160"/>
      <c r="E64" s="1161"/>
      <c r="F64" s="60">
        <f>+F63+1</f>
        <v>47</v>
      </c>
      <c r="G64" s="996">
        <f>SUM(G65:H84)</f>
        <v>1894</v>
      </c>
      <c r="H64" s="998"/>
      <c r="I64" s="996">
        <f>SUM(I65:J84)</f>
        <v>1237</v>
      </c>
      <c r="J64" s="998"/>
      <c r="K64" s="335">
        <f>SUM(K65:K84)</f>
        <v>20</v>
      </c>
      <c r="L64" s="335">
        <f t="shared" ref="L64:AD64" si="13">SUM(L65:L84)</f>
        <v>7</v>
      </c>
      <c r="M64" s="335">
        <f t="shared" si="13"/>
        <v>9</v>
      </c>
      <c r="N64" s="335">
        <f t="shared" si="13"/>
        <v>4</v>
      </c>
      <c r="O64" s="335">
        <f t="shared" si="13"/>
        <v>20</v>
      </c>
      <c r="P64" s="335">
        <f t="shared" si="13"/>
        <v>10</v>
      </c>
      <c r="Q64" s="335">
        <f t="shared" si="13"/>
        <v>55</v>
      </c>
      <c r="R64" s="335">
        <f t="shared" si="13"/>
        <v>39</v>
      </c>
      <c r="S64" s="335">
        <f t="shared" si="13"/>
        <v>20</v>
      </c>
      <c r="T64" s="335">
        <f t="shared" si="13"/>
        <v>14</v>
      </c>
      <c r="U64" s="335">
        <f t="shared" si="13"/>
        <v>30</v>
      </c>
      <c r="V64" s="335">
        <f t="shared" si="13"/>
        <v>26</v>
      </c>
      <c r="W64" s="335">
        <f t="shared" si="13"/>
        <v>19</v>
      </c>
      <c r="X64" s="335">
        <f t="shared" si="13"/>
        <v>2</v>
      </c>
      <c r="Y64" s="335">
        <f t="shared" si="13"/>
        <v>19</v>
      </c>
      <c r="Z64" s="335">
        <f t="shared" si="13"/>
        <v>8</v>
      </c>
      <c r="AA64" s="335">
        <f t="shared" si="13"/>
        <v>26</v>
      </c>
      <c r="AB64" s="335">
        <f t="shared" si="13"/>
        <v>23</v>
      </c>
      <c r="AC64" s="335">
        <f t="shared" si="13"/>
        <v>1060</v>
      </c>
      <c r="AD64" s="335">
        <f t="shared" si="13"/>
        <v>686</v>
      </c>
      <c r="AE64" s="336" t="str">
        <f>+A64</f>
        <v>Төрийн өмчийн Политехник коллеж-20</v>
      </c>
      <c r="AF64" s="60">
        <f>+F64</f>
        <v>47</v>
      </c>
      <c r="AG64" s="335">
        <f t="shared" ref="AG64:AZ64" si="14">SUM(AG65:AG84)</f>
        <v>35</v>
      </c>
      <c r="AH64" s="335">
        <f t="shared" si="14"/>
        <v>26</v>
      </c>
      <c r="AI64" s="335">
        <f t="shared" si="14"/>
        <v>19</v>
      </c>
      <c r="AJ64" s="335">
        <f t="shared" si="14"/>
        <v>19</v>
      </c>
      <c r="AK64" s="335">
        <f t="shared" si="14"/>
        <v>33</v>
      </c>
      <c r="AL64" s="335">
        <f t="shared" si="14"/>
        <v>22</v>
      </c>
      <c r="AM64" s="335">
        <f t="shared" si="14"/>
        <v>25</v>
      </c>
      <c r="AN64" s="335">
        <f t="shared" si="14"/>
        <v>0</v>
      </c>
      <c r="AO64" s="335">
        <f t="shared" si="14"/>
        <v>85</v>
      </c>
      <c r="AP64" s="335">
        <f t="shared" si="14"/>
        <v>32</v>
      </c>
      <c r="AQ64" s="335">
        <f t="shared" si="14"/>
        <v>162</v>
      </c>
      <c r="AR64" s="335">
        <f t="shared" si="14"/>
        <v>161</v>
      </c>
      <c r="AS64" s="335">
        <f t="shared" si="14"/>
        <v>257</v>
      </c>
      <c r="AT64" s="335">
        <f t="shared" si="14"/>
        <v>158</v>
      </c>
      <c r="AU64" s="335">
        <f t="shared" si="14"/>
        <v>30</v>
      </c>
      <c r="AV64" s="335">
        <f t="shared" si="14"/>
        <v>17</v>
      </c>
      <c r="AW64" s="335">
        <f t="shared" si="14"/>
        <v>70</v>
      </c>
      <c r="AX64" s="335">
        <f t="shared" si="14"/>
        <v>41</v>
      </c>
      <c r="AY64" s="335">
        <f t="shared" si="14"/>
        <v>26</v>
      </c>
      <c r="AZ64" s="335">
        <f t="shared" si="14"/>
        <v>14</v>
      </c>
    </row>
    <row r="65" spans="1:52" s="34" customFormat="1" ht="27" customHeight="1">
      <c r="A65" s="1146" t="s">
        <v>728</v>
      </c>
      <c r="B65" s="1147"/>
      <c r="C65" s="1147"/>
      <c r="D65" s="1147"/>
      <c r="E65" s="1148"/>
      <c r="F65" s="64">
        <f t="shared" si="4"/>
        <v>48</v>
      </c>
      <c r="G65" s="1149">
        <f t="shared" si="5"/>
        <v>146</v>
      </c>
      <c r="H65" s="1150"/>
      <c r="I65" s="1149">
        <f t="shared" si="6"/>
        <v>102</v>
      </c>
      <c r="J65" s="1150"/>
      <c r="K65" s="63">
        <v>1</v>
      </c>
      <c r="L65" s="63">
        <v>1</v>
      </c>
      <c r="M65" s="63">
        <v>2</v>
      </c>
      <c r="N65" s="63">
        <v>1</v>
      </c>
      <c r="O65" s="63">
        <v>1</v>
      </c>
      <c r="P65" s="63">
        <v>1</v>
      </c>
      <c r="Q65" s="63">
        <v>3</v>
      </c>
      <c r="R65" s="63">
        <v>2</v>
      </c>
      <c r="S65" s="63">
        <v>1</v>
      </c>
      <c r="T65" s="63">
        <v>1</v>
      </c>
      <c r="U65" s="245">
        <v>2</v>
      </c>
      <c r="V65" s="63">
        <v>2</v>
      </c>
      <c r="W65" s="63">
        <v>2</v>
      </c>
      <c r="X65" s="63"/>
      <c r="Y65" s="63">
        <v>1</v>
      </c>
      <c r="Z65" s="63">
        <v>1</v>
      </c>
      <c r="AA65" s="63">
        <v>3</v>
      </c>
      <c r="AB65" s="63">
        <v>3</v>
      </c>
      <c r="AC65" s="63">
        <v>96</v>
      </c>
      <c r="AD65" s="63">
        <v>65</v>
      </c>
      <c r="AE65" s="338" t="str">
        <f t="shared" ref="AE65:AE84" si="15">+A65</f>
        <v>Барилгын политехник коллеж</v>
      </c>
      <c r="AF65" s="64">
        <f t="shared" ref="AF65:AF84" si="16">+F65</f>
        <v>48</v>
      </c>
      <c r="AG65" s="63">
        <v>2</v>
      </c>
      <c r="AH65" s="63">
        <v>2</v>
      </c>
      <c r="AI65" s="245">
        <v>1</v>
      </c>
      <c r="AJ65" s="245">
        <v>1</v>
      </c>
      <c r="AK65" s="245">
        <v>2</v>
      </c>
      <c r="AL65" s="245">
        <v>2</v>
      </c>
      <c r="AM65" s="64">
        <v>2</v>
      </c>
      <c r="AN65" s="64"/>
      <c r="AO65" s="63">
        <v>4</v>
      </c>
      <c r="AP65" s="63"/>
      <c r="AQ65" s="63">
        <v>12</v>
      </c>
      <c r="AR65" s="63">
        <v>12</v>
      </c>
      <c r="AS65" s="63">
        <v>11</v>
      </c>
      <c r="AT65" s="63">
        <v>8</v>
      </c>
      <c r="AU65" s="63">
        <v>1</v>
      </c>
      <c r="AV65" s="63"/>
      <c r="AW65" s="63">
        <v>1</v>
      </c>
      <c r="AX65" s="63">
        <v>1</v>
      </c>
      <c r="AY65" s="63">
        <v>1</v>
      </c>
      <c r="AZ65" s="63"/>
    </row>
    <row r="66" spans="1:52" s="34" customFormat="1" ht="27" customHeight="1">
      <c r="A66" s="1146" t="s">
        <v>729</v>
      </c>
      <c r="B66" s="1147"/>
      <c r="C66" s="1147"/>
      <c r="D66" s="1147"/>
      <c r="E66" s="1148"/>
      <c r="F66" s="64">
        <f t="shared" si="4"/>
        <v>49</v>
      </c>
      <c r="G66" s="1149">
        <f t="shared" si="5"/>
        <v>103</v>
      </c>
      <c r="H66" s="1150"/>
      <c r="I66" s="1149">
        <f t="shared" si="6"/>
        <v>55</v>
      </c>
      <c r="J66" s="1150"/>
      <c r="K66" s="63">
        <v>1</v>
      </c>
      <c r="L66" s="63">
        <v>0</v>
      </c>
      <c r="M66" s="63"/>
      <c r="N66" s="63"/>
      <c r="O66" s="63">
        <v>1</v>
      </c>
      <c r="P66" s="63">
        <v>0</v>
      </c>
      <c r="Q66" s="63">
        <v>3</v>
      </c>
      <c r="R66" s="63">
        <v>1</v>
      </c>
      <c r="S66" s="63">
        <v>1</v>
      </c>
      <c r="T66" s="63">
        <v>1</v>
      </c>
      <c r="U66" s="245">
        <v>2</v>
      </c>
      <c r="V66" s="63">
        <v>2</v>
      </c>
      <c r="W66" s="63">
        <v>2</v>
      </c>
      <c r="X66" s="63">
        <v>1</v>
      </c>
      <c r="Y66" s="63">
        <v>1</v>
      </c>
      <c r="Z66" s="63">
        <v>0</v>
      </c>
      <c r="AA66" s="63">
        <v>1</v>
      </c>
      <c r="AB66" s="63">
        <v>1</v>
      </c>
      <c r="AC66" s="63">
        <v>55</v>
      </c>
      <c r="AD66" s="63">
        <v>30</v>
      </c>
      <c r="AE66" s="338" t="str">
        <f t="shared" si="15"/>
        <v>Баянхонгор аймаг дахь Политехник коллеж</v>
      </c>
      <c r="AF66" s="64">
        <f t="shared" si="16"/>
        <v>49</v>
      </c>
      <c r="AG66" s="63">
        <v>2</v>
      </c>
      <c r="AH66" s="63">
        <v>0</v>
      </c>
      <c r="AI66" s="245">
        <v>1</v>
      </c>
      <c r="AJ66" s="245">
        <v>1</v>
      </c>
      <c r="AK66" s="245">
        <v>2</v>
      </c>
      <c r="AL66" s="245">
        <v>1</v>
      </c>
      <c r="AM66" s="64">
        <v>1</v>
      </c>
      <c r="AN66" s="64">
        <v>0</v>
      </c>
      <c r="AO66" s="63">
        <v>8</v>
      </c>
      <c r="AP66" s="63">
        <v>0</v>
      </c>
      <c r="AQ66" s="63">
        <v>9</v>
      </c>
      <c r="AR66" s="63">
        <v>9</v>
      </c>
      <c r="AS66" s="63">
        <v>13</v>
      </c>
      <c r="AT66" s="63">
        <v>8</v>
      </c>
      <c r="AU66" s="63"/>
      <c r="AV66" s="63"/>
      <c r="AW66" s="63">
        <v>1</v>
      </c>
      <c r="AX66" s="63">
        <v>1</v>
      </c>
      <c r="AY66" s="63"/>
      <c r="AZ66" s="63"/>
    </row>
    <row r="67" spans="1:52" s="34" customFormat="1" ht="27" customHeight="1">
      <c r="A67" s="1146" t="s">
        <v>730</v>
      </c>
      <c r="B67" s="1147"/>
      <c r="C67" s="1147"/>
      <c r="D67" s="1147"/>
      <c r="E67" s="1148"/>
      <c r="F67" s="64">
        <f t="shared" si="4"/>
        <v>50</v>
      </c>
      <c r="G67" s="1149">
        <f t="shared" si="5"/>
        <v>83</v>
      </c>
      <c r="H67" s="1150"/>
      <c r="I67" s="1149">
        <f t="shared" si="6"/>
        <v>48</v>
      </c>
      <c r="J67" s="1150"/>
      <c r="K67" s="63">
        <v>1</v>
      </c>
      <c r="L67" s="63"/>
      <c r="M67" s="63"/>
      <c r="N67" s="63"/>
      <c r="O67" s="63">
        <v>1</v>
      </c>
      <c r="P67" s="63">
        <v>1</v>
      </c>
      <c r="Q67" s="63">
        <v>3</v>
      </c>
      <c r="R67" s="63">
        <v>2</v>
      </c>
      <c r="S67" s="63">
        <v>1</v>
      </c>
      <c r="T67" s="63">
        <v>1</v>
      </c>
      <c r="U67" s="245">
        <v>2</v>
      </c>
      <c r="V67" s="63">
        <v>2</v>
      </c>
      <c r="W67" s="63">
        <v>1</v>
      </c>
      <c r="X67" s="63"/>
      <c r="Y67" s="63">
        <v>1</v>
      </c>
      <c r="Z67" s="63">
        <v>1</v>
      </c>
      <c r="AA67" s="63">
        <v>1</v>
      </c>
      <c r="AB67" s="63">
        <v>1</v>
      </c>
      <c r="AC67" s="63">
        <v>38</v>
      </c>
      <c r="AD67" s="63">
        <v>20</v>
      </c>
      <c r="AE67" s="338" t="str">
        <f t="shared" si="15"/>
        <v xml:space="preserve">Говьсүмбэр  аймаг дахь Политехник коллеж </v>
      </c>
      <c r="AF67" s="64">
        <f t="shared" si="16"/>
        <v>50</v>
      </c>
      <c r="AG67" s="63">
        <v>2</v>
      </c>
      <c r="AH67" s="63">
        <v>2</v>
      </c>
      <c r="AI67" s="245">
        <v>1</v>
      </c>
      <c r="AJ67" s="245">
        <v>1</v>
      </c>
      <c r="AK67" s="245">
        <v>2</v>
      </c>
      <c r="AL67" s="245">
        <v>1</v>
      </c>
      <c r="AM67" s="64">
        <v>1</v>
      </c>
      <c r="AN67" s="64"/>
      <c r="AO67" s="63">
        <v>8</v>
      </c>
      <c r="AP67" s="63">
        <v>2</v>
      </c>
      <c r="AQ67" s="63">
        <v>6</v>
      </c>
      <c r="AR67" s="63">
        <v>6</v>
      </c>
      <c r="AS67" s="63">
        <v>14</v>
      </c>
      <c r="AT67" s="63">
        <v>8</v>
      </c>
      <c r="AU67" s="63"/>
      <c r="AV67" s="63"/>
      <c r="AW67" s="63">
        <v>5</v>
      </c>
      <c r="AX67" s="63">
        <v>2</v>
      </c>
      <c r="AY67" s="63"/>
      <c r="AZ67" s="63"/>
    </row>
    <row r="68" spans="1:52" s="34" customFormat="1" ht="36" customHeight="1">
      <c r="A68" s="1146" t="s">
        <v>731</v>
      </c>
      <c r="B68" s="1147"/>
      <c r="C68" s="1147"/>
      <c r="D68" s="1147"/>
      <c r="E68" s="1148"/>
      <c r="F68" s="64">
        <f t="shared" si="4"/>
        <v>51</v>
      </c>
      <c r="G68" s="1149">
        <f t="shared" si="5"/>
        <v>90</v>
      </c>
      <c r="H68" s="1150"/>
      <c r="I68" s="1149">
        <f t="shared" si="6"/>
        <v>60</v>
      </c>
      <c r="J68" s="1150"/>
      <c r="K68" s="63">
        <v>1</v>
      </c>
      <c r="L68" s="63">
        <v>1</v>
      </c>
      <c r="M68" s="63"/>
      <c r="N68" s="63"/>
      <c r="O68" s="63">
        <v>1</v>
      </c>
      <c r="P68" s="63"/>
      <c r="Q68" s="63">
        <v>1</v>
      </c>
      <c r="R68" s="63"/>
      <c r="S68" s="63">
        <v>1</v>
      </c>
      <c r="T68" s="63"/>
      <c r="U68" s="245">
        <v>2</v>
      </c>
      <c r="V68" s="63">
        <v>1</v>
      </c>
      <c r="W68" s="63"/>
      <c r="X68" s="63"/>
      <c r="Y68" s="63">
        <v>1</v>
      </c>
      <c r="Z68" s="63">
        <v>1</v>
      </c>
      <c r="AA68" s="63">
        <v>1</v>
      </c>
      <c r="AB68" s="63">
        <v>1</v>
      </c>
      <c r="AC68" s="63">
        <v>50</v>
      </c>
      <c r="AD68" s="63">
        <v>31</v>
      </c>
      <c r="AE68" s="338" t="str">
        <f t="shared" si="15"/>
        <v>Дархан-Уул аймаг дахь "Дархан Өргөө" Политехник коллеж</v>
      </c>
      <c r="AF68" s="64">
        <f t="shared" si="16"/>
        <v>51</v>
      </c>
      <c r="AG68" s="63">
        <v>2</v>
      </c>
      <c r="AH68" s="63"/>
      <c r="AI68" s="245">
        <v>1</v>
      </c>
      <c r="AJ68" s="245">
        <v>1</v>
      </c>
      <c r="AK68" s="245">
        <v>2</v>
      </c>
      <c r="AL68" s="245">
        <v>2</v>
      </c>
      <c r="AM68" s="64">
        <v>1</v>
      </c>
      <c r="AN68" s="64"/>
      <c r="AO68" s="63"/>
      <c r="AP68" s="63"/>
      <c r="AQ68" s="63">
        <v>8</v>
      </c>
      <c r="AR68" s="63">
        <v>8</v>
      </c>
      <c r="AS68" s="63">
        <v>18</v>
      </c>
      <c r="AT68" s="63">
        <v>14</v>
      </c>
      <c r="AU68" s="63">
        <v>3</v>
      </c>
      <c r="AV68" s="63">
        <v>2</v>
      </c>
      <c r="AW68" s="63">
        <v>2</v>
      </c>
      <c r="AX68" s="63">
        <v>2</v>
      </c>
      <c r="AY68" s="63"/>
      <c r="AZ68" s="63"/>
    </row>
    <row r="69" spans="1:52" s="34" customFormat="1" ht="27" customHeight="1">
      <c r="A69" s="1146" t="s">
        <v>732</v>
      </c>
      <c r="B69" s="1147"/>
      <c r="C69" s="1147"/>
      <c r="D69" s="1147"/>
      <c r="E69" s="1148"/>
      <c r="F69" s="64">
        <f t="shared" si="4"/>
        <v>52</v>
      </c>
      <c r="G69" s="1149">
        <f t="shared" si="5"/>
        <v>71</v>
      </c>
      <c r="H69" s="1150"/>
      <c r="I69" s="1149">
        <f t="shared" si="6"/>
        <v>48</v>
      </c>
      <c r="J69" s="1150"/>
      <c r="K69" s="63">
        <v>1</v>
      </c>
      <c r="L69" s="63"/>
      <c r="M69" s="63"/>
      <c r="N69" s="63"/>
      <c r="O69" s="63">
        <v>1</v>
      </c>
      <c r="P69" s="63"/>
      <c r="Q69" s="63">
        <v>3</v>
      </c>
      <c r="R69" s="63">
        <v>3</v>
      </c>
      <c r="S69" s="63">
        <v>1</v>
      </c>
      <c r="T69" s="63">
        <v>1</v>
      </c>
      <c r="U69" s="245">
        <v>2</v>
      </c>
      <c r="V69" s="63">
        <v>2</v>
      </c>
      <c r="W69" s="63">
        <v>1</v>
      </c>
      <c r="X69" s="63">
        <v>0</v>
      </c>
      <c r="Y69" s="63">
        <v>1</v>
      </c>
      <c r="Z69" s="63">
        <v>1</v>
      </c>
      <c r="AA69" s="63"/>
      <c r="AB69" s="63"/>
      <c r="AC69" s="63">
        <v>33</v>
      </c>
      <c r="AD69" s="63">
        <v>21</v>
      </c>
      <c r="AE69" s="338" t="str">
        <f t="shared" si="15"/>
        <v>Дархан-Уул аймаг дахь Политехник коллеж</v>
      </c>
      <c r="AF69" s="64">
        <f t="shared" si="16"/>
        <v>52</v>
      </c>
      <c r="AG69" s="63">
        <v>2</v>
      </c>
      <c r="AH69" s="63">
        <v>2</v>
      </c>
      <c r="AI69" s="245">
        <v>1</v>
      </c>
      <c r="AJ69" s="245">
        <v>1</v>
      </c>
      <c r="AK69" s="245">
        <v>2</v>
      </c>
      <c r="AL69" s="245">
        <v>2</v>
      </c>
      <c r="AM69" s="64">
        <v>1</v>
      </c>
      <c r="AN69" s="64">
        <v>0</v>
      </c>
      <c r="AO69" s="63">
        <v>3</v>
      </c>
      <c r="AP69" s="63">
        <v>1</v>
      </c>
      <c r="AQ69" s="63">
        <v>6</v>
      </c>
      <c r="AR69" s="63">
        <v>6</v>
      </c>
      <c r="AS69" s="63">
        <v>13</v>
      </c>
      <c r="AT69" s="63">
        <v>8</v>
      </c>
      <c r="AU69" s="63"/>
      <c r="AV69" s="63"/>
      <c r="AW69" s="63">
        <v>3</v>
      </c>
      <c r="AX69" s="63">
        <v>2</v>
      </c>
      <c r="AY69" s="63"/>
      <c r="AZ69" s="63"/>
    </row>
    <row r="70" spans="1:52" s="34" customFormat="1" ht="40.5" customHeight="1">
      <c r="A70" s="1146" t="s">
        <v>733</v>
      </c>
      <c r="B70" s="1147"/>
      <c r="C70" s="1147"/>
      <c r="D70" s="1147"/>
      <c r="E70" s="1148"/>
      <c r="F70" s="64">
        <f t="shared" si="4"/>
        <v>53</v>
      </c>
      <c r="G70" s="1149">
        <f t="shared" si="5"/>
        <v>74</v>
      </c>
      <c r="H70" s="1150"/>
      <c r="I70" s="1149">
        <f t="shared" si="6"/>
        <v>46</v>
      </c>
      <c r="J70" s="1150"/>
      <c r="K70" s="63">
        <v>1</v>
      </c>
      <c r="L70" s="63"/>
      <c r="M70" s="63"/>
      <c r="N70" s="63"/>
      <c r="O70" s="63">
        <v>1</v>
      </c>
      <c r="P70" s="63"/>
      <c r="Q70" s="63">
        <v>3</v>
      </c>
      <c r="R70" s="63">
        <v>3</v>
      </c>
      <c r="S70" s="63">
        <v>1</v>
      </c>
      <c r="T70" s="63"/>
      <c r="U70" s="245">
        <v>1</v>
      </c>
      <c r="V70" s="63">
        <v>1</v>
      </c>
      <c r="W70" s="63">
        <v>2</v>
      </c>
      <c r="X70" s="63"/>
      <c r="Y70" s="63">
        <v>1</v>
      </c>
      <c r="Z70" s="63">
        <v>1</v>
      </c>
      <c r="AA70" s="63">
        <v>1</v>
      </c>
      <c r="AB70" s="63">
        <v>1</v>
      </c>
      <c r="AC70" s="63">
        <v>41</v>
      </c>
      <c r="AD70" s="63">
        <v>25</v>
      </c>
      <c r="AE70" s="338" t="str">
        <f t="shared" si="15"/>
        <v>Дархан-Уул аймаг дахь Уул уурхай эрчим хүчний Политехник коллеж</v>
      </c>
      <c r="AF70" s="64">
        <f t="shared" si="16"/>
        <v>53</v>
      </c>
      <c r="AG70" s="63">
        <v>1</v>
      </c>
      <c r="AH70" s="63">
        <v>1</v>
      </c>
      <c r="AI70" s="245">
        <v>1</v>
      </c>
      <c r="AJ70" s="245">
        <v>1</v>
      </c>
      <c r="AK70" s="245">
        <v>1</v>
      </c>
      <c r="AL70" s="245">
        <v>1</v>
      </c>
      <c r="AM70" s="64">
        <v>1</v>
      </c>
      <c r="AN70" s="64"/>
      <c r="AO70" s="63"/>
      <c r="AP70" s="63"/>
      <c r="AQ70" s="63">
        <v>7</v>
      </c>
      <c r="AR70" s="63">
        <v>7</v>
      </c>
      <c r="AS70" s="63">
        <v>11</v>
      </c>
      <c r="AT70" s="63">
        <v>5</v>
      </c>
      <c r="AU70" s="63"/>
      <c r="AV70" s="63"/>
      <c r="AW70" s="63">
        <v>1</v>
      </c>
      <c r="AX70" s="63"/>
      <c r="AY70" s="63">
        <v>1</v>
      </c>
      <c r="AZ70" s="63"/>
    </row>
    <row r="71" spans="1:52" s="34" customFormat="1" ht="40.5" customHeight="1">
      <c r="A71" s="682" t="s">
        <v>734</v>
      </c>
      <c r="B71" s="1162"/>
      <c r="C71" s="1162"/>
      <c r="D71" s="1162"/>
      <c r="E71" s="683"/>
      <c r="F71" s="64">
        <f t="shared" si="4"/>
        <v>54</v>
      </c>
      <c r="G71" s="1149">
        <f t="shared" si="5"/>
        <v>72</v>
      </c>
      <c r="H71" s="1150"/>
      <c r="I71" s="1149">
        <f t="shared" si="6"/>
        <v>39</v>
      </c>
      <c r="J71" s="1150"/>
      <c r="K71" s="63">
        <v>1</v>
      </c>
      <c r="L71" s="63">
        <v>1</v>
      </c>
      <c r="M71" s="63"/>
      <c r="N71" s="63"/>
      <c r="O71" s="63">
        <v>1</v>
      </c>
      <c r="P71" s="63"/>
      <c r="Q71" s="63">
        <v>2</v>
      </c>
      <c r="R71" s="63">
        <v>1</v>
      </c>
      <c r="S71" s="63">
        <v>1</v>
      </c>
      <c r="T71" s="63">
        <v>1</v>
      </c>
      <c r="U71" s="245">
        <v>1</v>
      </c>
      <c r="V71" s="63"/>
      <c r="W71" s="63">
        <v>1</v>
      </c>
      <c r="X71" s="63"/>
      <c r="Y71" s="63">
        <v>1</v>
      </c>
      <c r="Z71" s="63"/>
      <c r="AA71" s="63">
        <v>1</v>
      </c>
      <c r="AB71" s="63">
        <v>1</v>
      </c>
      <c r="AC71" s="63">
        <v>34</v>
      </c>
      <c r="AD71" s="63">
        <v>19</v>
      </c>
      <c r="AE71" s="338" t="str">
        <f t="shared" si="15"/>
        <v>Дорноговь аймаг дахь политехник коллеж</v>
      </c>
      <c r="AF71" s="64">
        <f t="shared" si="16"/>
        <v>54</v>
      </c>
      <c r="AG71" s="63">
        <v>1</v>
      </c>
      <c r="AH71" s="63">
        <v>1</v>
      </c>
      <c r="AI71" s="245">
        <v>1</v>
      </c>
      <c r="AJ71" s="245">
        <v>1</v>
      </c>
      <c r="AK71" s="245">
        <v>1</v>
      </c>
      <c r="AL71" s="245">
        <v>1</v>
      </c>
      <c r="AM71" s="64">
        <v>1</v>
      </c>
      <c r="AN71" s="64"/>
      <c r="AO71" s="63">
        <v>6</v>
      </c>
      <c r="AP71" s="63">
        <v>2</v>
      </c>
      <c r="AQ71" s="63">
        <v>5</v>
      </c>
      <c r="AR71" s="63">
        <v>5</v>
      </c>
      <c r="AS71" s="63">
        <v>14</v>
      </c>
      <c r="AT71" s="63">
        <v>6</v>
      </c>
      <c r="AU71" s="63"/>
      <c r="AV71" s="63"/>
      <c r="AW71" s="63">
        <v>1</v>
      </c>
      <c r="AX71" s="63"/>
      <c r="AY71" s="63"/>
      <c r="AZ71" s="63"/>
    </row>
    <row r="72" spans="1:52" s="34" customFormat="1" ht="27" customHeight="1">
      <c r="A72" s="1146" t="s">
        <v>735</v>
      </c>
      <c r="B72" s="1147"/>
      <c r="C72" s="1147"/>
      <c r="D72" s="1147"/>
      <c r="E72" s="1148"/>
      <c r="F72" s="64">
        <f t="shared" si="4"/>
        <v>55</v>
      </c>
      <c r="G72" s="1149">
        <f t="shared" si="5"/>
        <v>85</v>
      </c>
      <c r="H72" s="1150"/>
      <c r="I72" s="1149">
        <f t="shared" si="6"/>
        <v>51</v>
      </c>
      <c r="J72" s="1150"/>
      <c r="K72" s="63">
        <v>1</v>
      </c>
      <c r="L72" s="63">
        <v>0</v>
      </c>
      <c r="M72" s="63"/>
      <c r="N72" s="63"/>
      <c r="O72" s="63">
        <v>1</v>
      </c>
      <c r="P72" s="63">
        <v>0</v>
      </c>
      <c r="Q72" s="63">
        <v>2</v>
      </c>
      <c r="R72" s="63">
        <v>2</v>
      </c>
      <c r="S72" s="63">
        <v>1</v>
      </c>
      <c r="T72" s="63">
        <v>1</v>
      </c>
      <c r="U72" s="245">
        <v>1</v>
      </c>
      <c r="V72" s="63">
        <v>1</v>
      </c>
      <c r="W72" s="63">
        <v>1</v>
      </c>
      <c r="X72" s="63">
        <v>0</v>
      </c>
      <c r="Y72" s="63"/>
      <c r="Z72" s="63"/>
      <c r="AA72" s="63">
        <v>1</v>
      </c>
      <c r="AB72" s="63">
        <v>1</v>
      </c>
      <c r="AC72" s="63">
        <v>48</v>
      </c>
      <c r="AD72" s="63">
        <v>30</v>
      </c>
      <c r="AE72" s="338" t="str">
        <f t="shared" si="15"/>
        <v>Дорнод аймаг дахь Политехник коллеж</v>
      </c>
      <c r="AF72" s="64">
        <f t="shared" si="16"/>
        <v>55</v>
      </c>
      <c r="AG72" s="63">
        <v>2</v>
      </c>
      <c r="AH72" s="63">
        <v>1</v>
      </c>
      <c r="AI72" s="245"/>
      <c r="AJ72" s="245"/>
      <c r="AK72" s="245">
        <v>2</v>
      </c>
      <c r="AL72" s="245">
        <v>2</v>
      </c>
      <c r="AM72" s="64">
        <v>1</v>
      </c>
      <c r="AN72" s="64">
        <v>0</v>
      </c>
      <c r="AO72" s="63">
        <v>6</v>
      </c>
      <c r="AP72" s="63">
        <v>2</v>
      </c>
      <c r="AQ72" s="63">
        <v>8</v>
      </c>
      <c r="AR72" s="63">
        <v>8</v>
      </c>
      <c r="AS72" s="63">
        <v>10</v>
      </c>
      <c r="AT72" s="63">
        <v>3</v>
      </c>
      <c r="AU72" s="63"/>
      <c r="AV72" s="63"/>
      <c r="AW72" s="63">
        <v>8</v>
      </c>
      <c r="AX72" s="63">
        <v>4</v>
      </c>
      <c r="AY72" s="63">
        <v>5</v>
      </c>
      <c r="AZ72" s="63">
        <v>4</v>
      </c>
    </row>
    <row r="73" spans="1:52" s="34" customFormat="1" ht="27" customHeight="1">
      <c r="A73" s="1146" t="s">
        <v>736</v>
      </c>
      <c r="B73" s="1147"/>
      <c r="C73" s="1147"/>
      <c r="D73" s="1147"/>
      <c r="E73" s="1148"/>
      <c r="F73" s="64">
        <f t="shared" si="4"/>
        <v>56</v>
      </c>
      <c r="G73" s="1149">
        <f t="shared" si="5"/>
        <v>78</v>
      </c>
      <c r="H73" s="1150"/>
      <c r="I73" s="1149">
        <f t="shared" si="6"/>
        <v>49</v>
      </c>
      <c r="J73" s="1150"/>
      <c r="K73" s="63">
        <v>1</v>
      </c>
      <c r="L73" s="63"/>
      <c r="M73" s="63"/>
      <c r="N73" s="63"/>
      <c r="O73" s="63">
        <v>1</v>
      </c>
      <c r="P73" s="63">
        <v>1</v>
      </c>
      <c r="Q73" s="63">
        <v>5</v>
      </c>
      <c r="R73" s="63">
        <v>3</v>
      </c>
      <c r="S73" s="63">
        <v>1</v>
      </c>
      <c r="T73" s="63"/>
      <c r="U73" s="245"/>
      <c r="V73" s="63"/>
      <c r="W73" s="63">
        <v>2</v>
      </c>
      <c r="X73" s="63">
        <v>1</v>
      </c>
      <c r="Y73" s="63">
        <v>1</v>
      </c>
      <c r="Z73" s="63">
        <v>1</v>
      </c>
      <c r="AA73" s="63">
        <v>1</v>
      </c>
      <c r="AB73" s="63"/>
      <c r="AC73" s="63">
        <v>44</v>
      </c>
      <c r="AD73" s="63">
        <v>28</v>
      </c>
      <c r="AE73" s="338" t="str">
        <f t="shared" si="15"/>
        <v>Завхан аймаг дахь Политехник коллеж</v>
      </c>
      <c r="AF73" s="64">
        <f t="shared" si="16"/>
        <v>56</v>
      </c>
      <c r="AG73" s="63">
        <v>2</v>
      </c>
      <c r="AH73" s="63">
        <v>1</v>
      </c>
      <c r="AI73" s="245">
        <v>1</v>
      </c>
      <c r="AJ73" s="245">
        <v>1</v>
      </c>
      <c r="AK73" s="245">
        <v>1</v>
      </c>
      <c r="AL73" s="245"/>
      <c r="AM73" s="64">
        <v>1</v>
      </c>
      <c r="AN73" s="64"/>
      <c r="AO73" s="63"/>
      <c r="AP73" s="63"/>
      <c r="AQ73" s="63">
        <v>7</v>
      </c>
      <c r="AR73" s="63">
        <v>7</v>
      </c>
      <c r="AS73" s="63">
        <v>10</v>
      </c>
      <c r="AT73" s="63">
        <v>6</v>
      </c>
      <c r="AU73" s="63">
        <v>10</v>
      </c>
      <c r="AV73" s="63">
        <v>5</v>
      </c>
      <c r="AW73" s="63">
        <v>3</v>
      </c>
      <c r="AX73" s="63">
        <v>2</v>
      </c>
      <c r="AY73" s="63">
        <v>2</v>
      </c>
      <c r="AZ73" s="63">
        <v>2</v>
      </c>
    </row>
    <row r="74" spans="1:52" s="34" customFormat="1" ht="27" customHeight="1">
      <c r="A74" s="1146" t="s">
        <v>737</v>
      </c>
      <c r="B74" s="1147"/>
      <c r="C74" s="1147"/>
      <c r="D74" s="1147"/>
      <c r="E74" s="1148"/>
      <c r="F74" s="64">
        <f t="shared" si="4"/>
        <v>57</v>
      </c>
      <c r="G74" s="1149">
        <f t="shared" si="5"/>
        <v>140</v>
      </c>
      <c r="H74" s="1150"/>
      <c r="I74" s="1149">
        <f t="shared" si="6"/>
        <v>100</v>
      </c>
      <c r="J74" s="1150"/>
      <c r="K74" s="63">
        <v>1</v>
      </c>
      <c r="L74" s="63">
        <v>1</v>
      </c>
      <c r="M74" s="63">
        <v>2</v>
      </c>
      <c r="N74" s="63">
        <v>1</v>
      </c>
      <c r="O74" s="63">
        <v>1</v>
      </c>
      <c r="P74" s="63"/>
      <c r="Q74" s="63">
        <v>5</v>
      </c>
      <c r="R74" s="63">
        <v>5</v>
      </c>
      <c r="S74" s="63">
        <v>1</v>
      </c>
      <c r="T74" s="63">
        <v>1</v>
      </c>
      <c r="U74" s="245">
        <v>2</v>
      </c>
      <c r="V74" s="63">
        <v>2</v>
      </c>
      <c r="W74" s="63">
        <v>1</v>
      </c>
      <c r="X74" s="63"/>
      <c r="Y74" s="63">
        <v>1</v>
      </c>
      <c r="Z74" s="63"/>
      <c r="AA74" s="63">
        <v>2</v>
      </c>
      <c r="AB74" s="63">
        <v>2</v>
      </c>
      <c r="AC74" s="63">
        <v>98</v>
      </c>
      <c r="AD74" s="63">
        <v>70</v>
      </c>
      <c r="AE74" s="338" t="str">
        <f t="shared" si="15"/>
        <v>Монгол-Солонгосын Политехник Коллеж</v>
      </c>
      <c r="AF74" s="64">
        <f t="shared" si="16"/>
        <v>57</v>
      </c>
      <c r="AG74" s="63">
        <v>2</v>
      </c>
      <c r="AH74" s="63"/>
      <c r="AI74" s="245">
        <v>1</v>
      </c>
      <c r="AJ74" s="245">
        <v>1</v>
      </c>
      <c r="AK74" s="245">
        <v>2</v>
      </c>
      <c r="AL74" s="245"/>
      <c r="AM74" s="64">
        <v>3</v>
      </c>
      <c r="AN74" s="64"/>
      <c r="AO74" s="63"/>
      <c r="AP74" s="63"/>
      <c r="AQ74" s="63">
        <v>11</v>
      </c>
      <c r="AR74" s="63">
        <v>11</v>
      </c>
      <c r="AS74" s="63">
        <v>7</v>
      </c>
      <c r="AT74" s="63">
        <v>6</v>
      </c>
      <c r="AU74" s="63">
        <v>6</v>
      </c>
      <c r="AV74" s="63">
        <v>4</v>
      </c>
      <c r="AW74" s="63">
        <v>3</v>
      </c>
      <c r="AX74" s="63">
        <v>2</v>
      </c>
      <c r="AY74" s="63">
        <v>2</v>
      </c>
      <c r="AZ74" s="63">
        <v>1</v>
      </c>
    </row>
    <row r="75" spans="1:52" s="34" customFormat="1" ht="27" customHeight="1">
      <c r="A75" s="682" t="s">
        <v>738</v>
      </c>
      <c r="B75" s="1162"/>
      <c r="C75" s="1162"/>
      <c r="D75" s="1162"/>
      <c r="E75" s="683"/>
      <c r="F75" s="64">
        <f t="shared" si="4"/>
        <v>58</v>
      </c>
      <c r="G75" s="1149">
        <f t="shared" si="5"/>
        <v>89</v>
      </c>
      <c r="H75" s="1150"/>
      <c r="I75" s="1149">
        <f t="shared" si="6"/>
        <v>60</v>
      </c>
      <c r="J75" s="1150"/>
      <c r="K75" s="63">
        <v>1</v>
      </c>
      <c r="L75" s="63"/>
      <c r="M75" s="63"/>
      <c r="N75" s="63"/>
      <c r="O75" s="63">
        <v>1</v>
      </c>
      <c r="P75" s="63">
        <v>1</v>
      </c>
      <c r="Q75" s="63">
        <v>3</v>
      </c>
      <c r="R75" s="63"/>
      <c r="S75" s="63">
        <v>1</v>
      </c>
      <c r="T75" s="63">
        <v>1</v>
      </c>
      <c r="U75" s="245"/>
      <c r="V75" s="63"/>
      <c r="W75" s="63">
        <v>1</v>
      </c>
      <c r="X75" s="63"/>
      <c r="Y75" s="63">
        <v>1</v>
      </c>
      <c r="Z75" s="63"/>
      <c r="AA75" s="63">
        <v>1</v>
      </c>
      <c r="AB75" s="63">
        <v>1</v>
      </c>
      <c r="AC75" s="63">
        <v>48</v>
      </c>
      <c r="AD75" s="63">
        <v>33</v>
      </c>
      <c r="AE75" s="338" t="str">
        <f t="shared" si="15"/>
        <v>Налайх дүүрэг дэх политехник коллеж</v>
      </c>
      <c r="AF75" s="64">
        <f t="shared" si="16"/>
        <v>58</v>
      </c>
      <c r="AG75" s="63">
        <v>2</v>
      </c>
      <c r="AH75" s="63">
        <v>2</v>
      </c>
      <c r="AI75" s="245">
        <v>1</v>
      </c>
      <c r="AJ75" s="245">
        <v>1</v>
      </c>
      <c r="AK75" s="245">
        <v>2</v>
      </c>
      <c r="AL75" s="245">
        <v>1</v>
      </c>
      <c r="AM75" s="64">
        <v>1</v>
      </c>
      <c r="AN75" s="64"/>
      <c r="AO75" s="63">
        <v>2</v>
      </c>
      <c r="AP75" s="63"/>
      <c r="AQ75" s="63">
        <v>12</v>
      </c>
      <c r="AR75" s="63">
        <v>12</v>
      </c>
      <c r="AS75" s="63">
        <v>12</v>
      </c>
      <c r="AT75" s="63">
        <v>8</v>
      </c>
      <c r="AU75" s="63"/>
      <c r="AV75" s="63"/>
      <c r="AW75" s="63">
        <v>4</v>
      </c>
      <c r="AX75" s="63">
        <v>4</v>
      </c>
      <c r="AY75" s="63">
        <v>1</v>
      </c>
      <c r="AZ75" s="63">
        <v>1</v>
      </c>
    </row>
    <row r="76" spans="1:52" s="34" customFormat="1" ht="27" customHeight="1">
      <c r="A76" s="1146" t="s">
        <v>739</v>
      </c>
      <c r="B76" s="1147"/>
      <c r="C76" s="1147"/>
      <c r="D76" s="1147"/>
      <c r="E76" s="1148"/>
      <c r="F76" s="64">
        <f t="shared" si="4"/>
        <v>59</v>
      </c>
      <c r="G76" s="1149">
        <f t="shared" si="5"/>
        <v>132</v>
      </c>
      <c r="H76" s="1150"/>
      <c r="I76" s="1149">
        <f t="shared" si="6"/>
        <v>98</v>
      </c>
      <c r="J76" s="1150"/>
      <c r="K76" s="63">
        <v>1</v>
      </c>
      <c r="L76" s="63">
        <v>1</v>
      </c>
      <c r="M76" s="63">
        <v>1</v>
      </c>
      <c r="N76" s="63">
        <v>0</v>
      </c>
      <c r="O76" s="63">
        <v>1</v>
      </c>
      <c r="P76" s="63">
        <v>1</v>
      </c>
      <c r="Q76" s="63">
        <v>3</v>
      </c>
      <c r="R76" s="63">
        <v>3</v>
      </c>
      <c r="S76" s="63">
        <v>1</v>
      </c>
      <c r="T76" s="63">
        <v>1</v>
      </c>
      <c r="U76" s="245">
        <v>2</v>
      </c>
      <c r="V76" s="63">
        <v>1</v>
      </c>
      <c r="W76" s="63">
        <v>1</v>
      </c>
      <c r="X76" s="63"/>
      <c r="Y76" s="63">
        <v>1</v>
      </c>
      <c r="Z76" s="63">
        <v>1</v>
      </c>
      <c r="AA76" s="63">
        <v>2</v>
      </c>
      <c r="AB76" s="63">
        <v>2</v>
      </c>
      <c r="AC76" s="63">
        <v>69</v>
      </c>
      <c r="AD76" s="63">
        <v>51</v>
      </c>
      <c r="AE76" s="338" t="str">
        <f t="shared" si="15"/>
        <v>Өвөрхангай аймаг дахь Политехник Коллеж</v>
      </c>
      <c r="AF76" s="64">
        <f t="shared" si="16"/>
        <v>59</v>
      </c>
      <c r="AG76" s="63">
        <v>2</v>
      </c>
      <c r="AH76" s="63">
        <v>2</v>
      </c>
      <c r="AI76" s="245">
        <v>1</v>
      </c>
      <c r="AJ76" s="245">
        <v>1</v>
      </c>
      <c r="AK76" s="245">
        <v>1</v>
      </c>
      <c r="AL76" s="245">
        <v>1</v>
      </c>
      <c r="AM76" s="64">
        <v>2</v>
      </c>
      <c r="AN76" s="64">
        <v>0</v>
      </c>
      <c r="AO76" s="63">
        <v>12</v>
      </c>
      <c r="AP76" s="63">
        <v>8</v>
      </c>
      <c r="AQ76" s="63">
        <v>10</v>
      </c>
      <c r="AR76" s="63">
        <v>10</v>
      </c>
      <c r="AS76" s="63">
        <v>22</v>
      </c>
      <c r="AT76" s="63">
        <v>15</v>
      </c>
      <c r="AU76" s="63"/>
      <c r="AV76" s="63"/>
      <c r="AW76" s="63">
        <v>5</v>
      </c>
      <c r="AX76" s="63">
        <v>3</v>
      </c>
      <c r="AY76" s="63">
        <v>1</v>
      </c>
      <c r="AZ76" s="63">
        <v>0</v>
      </c>
    </row>
    <row r="77" spans="1:52" s="34" customFormat="1" ht="27" customHeight="1">
      <c r="A77" s="1146" t="s">
        <v>740</v>
      </c>
      <c r="B77" s="1147"/>
      <c r="C77" s="1147"/>
      <c r="D77" s="1147"/>
      <c r="E77" s="1148"/>
      <c r="F77" s="64">
        <f t="shared" si="4"/>
        <v>60</v>
      </c>
      <c r="G77" s="1149">
        <f t="shared" si="5"/>
        <v>72</v>
      </c>
      <c r="H77" s="1150"/>
      <c r="I77" s="1149">
        <f t="shared" si="6"/>
        <v>45</v>
      </c>
      <c r="J77" s="1150"/>
      <c r="K77" s="63">
        <v>1</v>
      </c>
      <c r="L77" s="63"/>
      <c r="M77" s="63"/>
      <c r="N77" s="63"/>
      <c r="O77" s="63">
        <v>1</v>
      </c>
      <c r="P77" s="63">
        <v>1</v>
      </c>
      <c r="Q77" s="63">
        <v>1</v>
      </c>
      <c r="R77" s="63">
        <v>1</v>
      </c>
      <c r="S77" s="63">
        <v>1</v>
      </c>
      <c r="T77" s="63"/>
      <c r="U77" s="245">
        <v>2</v>
      </c>
      <c r="V77" s="63">
        <v>2</v>
      </c>
      <c r="W77" s="63"/>
      <c r="X77" s="63"/>
      <c r="Y77" s="63">
        <v>1</v>
      </c>
      <c r="Z77" s="63"/>
      <c r="AA77" s="63">
        <v>1</v>
      </c>
      <c r="AB77" s="63">
        <v>1</v>
      </c>
      <c r="AC77" s="63">
        <v>44</v>
      </c>
      <c r="AD77" s="63">
        <v>25</v>
      </c>
      <c r="AE77" s="338" t="str">
        <f t="shared" si="15"/>
        <v xml:space="preserve">Өмнөговь аймаг дахь Политехник коллеж </v>
      </c>
      <c r="AF77" s="64">
        <f t="shared" si="16"/>
        <v>60</v>
      </c>
      <c r="AG77" s="63">
        <v>2</v>
      </c>
      <c r="AH77" s="63">
        <v>2</v>
      </c>
      <c r="AI77" s="245">
        <v>1</v>
      </c>
      <c r="AJ77" s="245">
        <v>1</v>
      </c>
      <c r="AK77" s="245">
        <v>1</v>
      </c>
      <c r="AL77" s="245"/>
      <c r="AM77" s="64"/>
      <c r="AN77" s="64"/>
      <c r="AO77" s="63">
        <v>5</v>
      </c>
      <c r="AP77" s="63">
        <v>2</v>
      </c>
      <c r="AQ77" s="63">
        <v>6</v>
      </c>
      <c r="AR77" s="63">
        <v>5</v>
      </c>
      <c r="AS77" s="63">
        <v>5</v>
      </c>
      <c r="AT77" s="63">
        <v>5</v>
      </c>
      <c r="AU77" s="63"/>
      <c r="AV77" s="63"/>
      <c r="AW77" s="63">
        <v>2</v>
      </c>
      <c r="AX77" s="63">
        <v>1</v>
      </c>
      <c r="AY77" s="63"/>
      <c r="AZ77" s="63"/>
    </row>
    <row r="78" spans="1:52" s="34" customFormat="1" ht="35.25" customHeight="1">
      <c r="A78" s="1146" t="s">
        <v>741</v>
      </c>
      <c r="B78" s="1147"/>
      <c r="C78" s="1147"/>
      <c r="D78" s="1147"/>
      <c r="E78" s="1148"/>
      <c r="F78" s="64">
        <f t="shared" si="4"/>
        <v>61</v>
      </c>
      <c r="G78" s="1149">
        <f t="shared" si="5"/>
        <v>62</v>
      </c>
      <c r="H78" s="1150"/>
      <c r="I78" s="1149">
        <f t="shared" si="6"/>
        <v>43</v>
      </c>
      <c r="J78" s="1150"/>
      <c r="K78" s="63">
        <v>1</v>
      </c>
      <c r="L78" s="63"/>
      <c r="M78" s="63"/>
      <c r="N78" s="63"/>
      <c r="O78" s="63">
        <v>1</v>
      </c>
      <c r="P78" s="63">
        <v>1</v>
      </c>
      <c r="Q78" s="63">
        <v>4</v>
      </c>
      <c r="R78" s="63">
        <v>1</v>
      </c>
      <c r="S78" s="63">
        <v>1</v>
      </c>
      <c r="T78" s="63">
        <v>1</v>
      </c>
      <c r="U78" s="245"/>
      <c r="V78" s="63"/>
      <c r="W78" s="63"/>
      <c r="X78" s="63"/>
      <c r="Y78" s="63">
        <v>1</v>
      </c>
      <c r="Z78" s="63"/>
      <c r="AA78" s="63">
        <v>1</v>
      </c>
      <c r="AB78" s="63">
        <v>1</v>
      </c>
      <c r="AC78" s="63">
        <v>30</v>
      </c>
      <c r="AD78" s="63">
        <v>23</v>
      </c>
      <c r="AE78" s="338" t="str">
        <f t="shared" si="15"/>
        <v>Сэлэнгэ аймаг дахь "Зүүнхараа" Политехник коллеж</v>
      </c>
      <c r="AF78" s="64">
        <f t="shared" si="16"/>
        <v>61</v>
      </c>
      <c r="AG78" s="63">
        <v>2</v>
      </c>
      <c r="AH78" s="63">
        <v>2</v>
      </c>
      <c r="AI78" s="245">
        <v>1</v>
      </c>
      <c r="AJ78" s="245">
        <v>1</v>
      </c>
      <c r="AK78" s="245">
        <v>1</v>
      </c>
      <c r="AL78" s="245">
        <v>1</v>
      </c>
      <c r="AM78" s="64">
        <v>1</v>
      </c>
      <c r="AN78" s="64"/>
      <c r="AO78" s="63"/>
      <c r="AP78" s="63"/>
      <c r="AQ78" s="63">
        <v>3</v>
      </c>
      <c r="AR78" s="63">
        <v>3</v>
      </c>
      <c r="AS78" s="63">
        <v>15</v>
      </c>
      <c r="AT78" s="63">
        <v>9</v>
      </c>
      <c r="AU78" s="63">
        <v>3</v>
      </c>
      <c r="AV78" s="63">
        <v>2</v>
      </c>
      <c r="AW78" s="63">
        <v>1</v>
      </c>
      <c r="AX78" s="63">
        <v>1</v>
      </c>
      <c r="AY78" s="63"/>
      <c r="AZ78" s="63"/>
    </row>
    <row r="79" spans="1:52" s="34" customFormat="1" ht="35.25" customHeight="1">
      <c r="A79" s="682" t="s">
        <v>742</v>
      </c>
      <c r="B79" s="1162"/>
      <c r="C79" s="1162"/>
      <c r="D79" s="1162"/>
      <c r="E79" s="683"/>
      <c r="F79" s="64">
        <f t="shared" si="4"/>
        <v>62</v>
      </c>
      <c r="G79" s="1149">
        <f t="shared" si="5"/>
        <v>59</v>
      </c>
      <c r="H79" s="1150"/>
      <c r="I79" s="1149">
        <f t="shared" si="6"/>
        <v>40</v>
      </c>
      <c r="J79" s="1150"/>
      <c r="K79" s="63">
        <v>1</v>
      </c>
      <c r="L79" s="63">
        <v>1</v>
      </c>
      <c r="M79" s="63"/>
      <c r="N79" s="63"/>
      <c r="O79" s="63">
        <v>1</v>
      </c>
      <c r="P79" s="63">
        <v>1</v>
      </c>
      <c r="Q79" s="63">
        <v>2</v>
      </c>
      <c r="R79" s="63">
        <v>2</v>
      </c>
      <c r="S79" s="63">
        <v>1</v>
      </c>
      <c r="T79" s="63">
        <v>1</v>
      </c>
      <c r="U79" s="245">
        <v>1</v>
      </c>
      <c r="V79" s="63">
        <v>1</v>
      </c>
      <c r="W79" s="63">
        <v>1</v>
      </c>
      <c r="X79" s="63">
        <v>0</v>
      </c>
      <c r="Y79" s="63">
        <v>1</v>
      </c>
      <c r="Z79" s="63">
        <v>0</v>
      </c>
      <c r="AA79" s="63">
        <v>1</v>
      </c>
      <c r="AB79" s="63">
        <v>0</v>
      </c>
      <c r="AC79" s="63">
        <v>24</v>
      </c>
      <c r="AD79" s="63">
        <v>17</v>
      </c>
      <c r="AE79" s="338" t="str">
        <f t="shared" si="15"/>
        <v>Төв аймаг дахь Политехник Коллеж</v>
      </c>
      <c r="AF79" s="64">
        <f t="shared" si="16"/>
        <v>62</v>
      </c>
      <c r="AG79" s="63">
        <v>1</v>
      </c>
      <c r="AH79" s="63">
        <v>1</v>
      </c>
      <c r="AI79" s="245">
        <v>1</v>
      </c>
      <c r="AJ79" s="245">
        <v>1</v>
      </c>
      <c r="AK79" s="245">
        <v>2</v>
      </c>
      <c r="AL79" s="245">
        <v>2</v>
      </c>
      <c r="AM79" s="64">
        <v>1</v>
      </c>
      <c r="AN79" s="64">
        <v>0</v>
      </c>
      <c r="AO79" s="63">
        <v>8</v>
      </c>
      <c r="AP79" s="63">
        <v>2</v>
      </c>
      <c r="AQ79" s="63">
        <v>5</v>
      </c>
      <c r="AR79" s="63">
        <v>5</v>
      </c>
      <c r="AS79" s="63">
        <v>8</v>
      </c>
      <c r="AT79" s="63">
        <v>6</v>
      </c>
      <c r="AU79" s="63"/>
      <c r="AV79" s="63"/>
      <c r="AW79" s="63">
        <v>1</v>
      </c>
      <c r="AX79" s="63">
        <v>1</v>
      </c>
      <c r="AY79" s="63"/>
      <c r="AZ79" s="63"/>
    </row>
    <row r="80" spans="1:52" s="34" customFormat="1" ht="35.25" customHeight="1">
      <c r="A80" s="1146" t="s">
        <v>743</v>
      </c>
      <c r="B80" s="1147"/>
      <c r="C80" s="1147"/>
      <c r="D80" s="1147"/>
      <c r="E80" s="1148"/>
      <c r="F80" s="64">
        <f t="shared" si="4"/>
        <v>63</v>
      </c>
      <c r="G80" s="1149">
        <f t="shared" si="5"/>
        <v>76</v>
      </c>
      <c r="H80" s="1150"/>
      <c r="I80" s="1149">
        <f t="shared" si="6"/>
        <v>48</v>
      </c>
      <c r="J80" s="1150"/>
      <c r="K80" s="63">
        <v>1</v>
      </c>
      <c r="L80" s="63"/>
      <c r="M80" s="63"/>
      <c r="N80" s="63"/>
      <c r="O80" s="63">
        <v>1</v>
      </c>
      <c r="P80" s="63"/>
      <c r="Q80" s="63">
        <v>2</v>
      </c>
      <c r="R80" s="63">
        <v>2</v>
      </c>
      <c r="S80" s="63">
        <v>1</v>
      </c>
      <c r="T80" s="63">
        <v>1</v>
      </c>
      <c r="U80" s="245">
        <v>2</v>
      </c>
      <c r="V80" s="63">
        <v>2</v>
      </c>
      <c r="W80" s="63"/>
      <c r="X80" s="63"/>
      <c r="Y80" s="63">
        <v>1</v>
      </c>
      <c r="Z80" s="63"/>
      <c r="AA80" s="63">
        <v>1</v>
      </c>
      <c r="AB80" s="63">
        <v>1</v>
      </c>
      <c r="AC80" s="63">
        <v>34</v>
      </c>
      <c r="AD80" s="63">
        <v>19</v>
      </c>
      <c r="AE80" s="338" t="str">
        <f t="shared" si="15"/>
        <v>Төв аймгийн Баянчандмань суман дахь Политехник коллеж</v>
      </c>
      <c r="AF80" s="64">
        <f t="shared" si="16"/>
        <v>63</v>
      </c>
      <c r="AG80" s="63">
        <v>1</v>
      </c>
      <c r="AH80" s="63">
        <v>1</v>
      </c>
      <c r="AI80" s="245">
        <v>1</v>
      </c>
      <c r="AJ80" s="245">
        <v>1</v>
      </c>
      <c r="AK80" s="245">
        <v>1</v>
      </c>
      <c r="AL80" s="245">
        <v>1</v>
      </c>
      <c r="AM80" s="64">
        <v>2</v>
      </c>
      <c r="AN80" s="64"/>
      <c r="AO80" s="63"/>
      <c r="AP80" s="63"/>
      <c r="AQ80" s="63">
        <v>9</v>
      </c>
      <c r="AR80" s="63">
        <v>9</v>
      </c>
      <c r="AS80" s="63">
        <v>19</v>
      </c>
      <c r="AT80" s="63">
        <v>11</v>
      </c>
      <c r="AU80" s="63"/>
      <c r="AV80" s="63"/>
      <c r="AW80" s="63">
        <v>2</v>
      </c>
      <c r="AX80" s="63">
        <v>2</v>
      </c>
      <c r="AY80" s="615">
        <v>1</v>
      </c>
      <c r="AZ80" s="615">
        <v>1</v>
      </c>
    </row>
    <row r="81" spans="1:52" s="34" customFormat="1" ht="27" customHeight="1">
      <c r="A81" s="1146" t="s">
        <v>744</v>
      </c>
      <c r="B81" s="1147"/>
      <c r="C81" s="1147"/>
      <c r="D81" s="1147"/>
      <c r="E81" s="1148"/>
      <c r="F81" s="64">
        <f t="shared" si="4"/>
        <v>64</v>
      </c>
      <c r="G81" s="1149">
        <f t="shared" si="5"/>
        <v>122</v>
      </c>
      <c r="H81" s="1150"/>
      <c r="I81" s="1149">
        <f t="shared" si="6"/>
        <v>71</v>
      </c>
      <c r="J81" s="1150"/>
      <c r="K81" s="63">
        <v>1</v>
      </c>
      <c r="L81" s="63"/>
      <c r="M81" s="63">
        <v>1</v>
      </c>
      <c r="N81" s="63">
        <v>1</v>
      </c>
      <c r="O81" s="63">
        <v>1</v>
      </c>
      <c r="P81" s="63"/>
      <c r="Q81" s="63">
        <v>3</v>
      </c>
      <c r="R81" s="63">
        <v>1</v>
      </c>
      <c r="S81" s="63">
        <v>1</v>
      </c>
      <c r="T81" s="63"/>
      <c r="U81" s="245">
        <v>2</v>
      </c>
      <c r="V81" s="63">
        <v>2</v>
      </c>
      <c r="W81" s="63">
        <v>1</v>
      </c>
      <c r="X81" s="63"/>
      <c r="Y81" s="63">
        <v>1</v>
      </c>
      <c r="Z81" s="63"/>
      <c r="AA81" s="63">
        <v>2</v>
      </c>
      <c r="AB81" s="63">
        <v>1</v>
      </c>
      <c r="AC81" s="63">
        <v>73</v>
      </c>
      <c r="AD81" s="63">
        <v>40</v>
      </c>
      <c r="AE81" s="338" t="str">
        <f t="shared" si="15"/>
        <v>Увс аймаг дахь Улаангом Политехник коллеж</v>
      </c>
      <c r="AF81" s="64">
        <f t="shared" si="16"/>
        <v>64</v>
      </c>
      <c r="AG81" s="63">
        <v>3</v>
      </c>
      <c r="AH81" s="63">
        <v>2</v>
      </c>
      <c r="AI81" s="245">
        <v>1</v>
      </c>
      <c r="AJ81" s="245">
        <v>1</v>
      </c>
      <c r="AK81" s="245">
        <v>2</v>
      </c>
      <c r="AL81" s="245"/>
      <c r="AM81" s="64">
        <v>1</v>
      </c>
      <c r="AN81" s="64"/>
      <c r="AO81" s="63">
        <v>8</v>
      </c>
      <c r="AP81" s="63">
        <v>4</v>
      </c>
      <c r="AQ81" s="63">
        <v>9</v>
      </c>
      <c r="AR81" s="63">
        <v>9</v>
      </c>
      <c r="AS81" s="63">
        <v>12</v>
      </c>
      <c r="AT81" s="63">
        <v>10</v>
      </c>
      <c r="AU81" s="63">
        <v>1</v>
      </c>
      <c r="AV81" s="63">
        <v>1</v>
      </c>
      <c r="AW81" s="63">
        <v>13</v>
      </c>
      <c r="AX81" s="63">
        <v>5</v>
      </c>
      <c r="AY81" s="63">
        <v>6</v>
      </c>
      <c r="AZ81" s="63">
        <v>1</v>
      </c>
    </row>
    <row r="82" spans="1:52" s="34" customFormat="1" ht="27" customHeight="1">
      <c r="A82" s="1146" t="s">
        <v>745</v>
      </c>
      <c r="B82" s="1147"/>
      <c r="C82" s="1147"/>
      <c r="D82" s="1147"/>
      <c r="E82" s="1148"/>
      <c r="F82" s="64">
        <f t="shared" si="4"/>
        <v>65</v>
      </c>
      <c r="G82" s="1149">
        <f t="shared" si="5"/>
        <v>136</v>
      </c>
      <c r="H82" s="1150"/>
      <c r="I82" s="1149">
        <f t="shared" si="6"/>
        <v>98</v>
      </c>
      <c r="J82" s="1150"/>
      <c r="K82" s="63">
        <v>1</v>
      </c>
      <c r="L82" s="63"/>
      <c r="M82" s="63">
        <v>2</v>
      </c>
      <c r="N82" s="63"/>
      <c r="O82" s="63">
        <v>1</v>
      </c>
      <c r="P82" s="63">
        <v>1</v>
      </c>
      <c r="Q82" s="63">
        <v>3</v>
      </c>
      <c r="R82" s="63">
        <v>3</v>
      </c>
      <c r="S82" s="63">
        <v>1</v>
      </c>
      <c r="T82" s="63">
        <v>1</v>
      </c>
      <c r="U82" s="245">
        <v>2</v>
      </c>
      <c r="V82" s="63">
        <v>2</v>
      </c>
      <c r="W82" s="63">
        <v>1</v>
      </c>
      <c r="X82" s="63"/>
      <c r="Y82" s="63">
        <v>1</v>
      </c>
      <c r="Z82" s="63"/>
      <c r="AA82" s="63">
        <v>2</v>
      </c>
      <c r="AB82" s="63">
        <v>2</v>
      </c>
      <c r="AC82" s="63">
        <v>90</v>
      </c>
      <c r="AD82" s="63">
        <v>67</v>
      </c>
      <c r="AE82" s="338" t="str">
        <f t="shared" si="15"/>
        <v>Үйлдвэрлэл Урлалын Политехник коллеж</v>
      </c>
      <c r="AF82" s="64">
        <f t="shared" si="16"/>
        <v>65</v>
      </c>
      <c r="AG82" s="63">
        <v>2</v>
      </c>
      <c r="AH82" s="63">
        <v>2</v>
      </c>
      <c r="AI82" s="245">
        <v>1</v>
      </c>
      <c r="AJ82" s="245">
        <v>1</v>
      </c>
      <c r="AK82" s="245">
        <v>2</v>
      </c>
      <c r="AL82" s="245">
        <v>2</v>
      </c>
      <c r="AM82" s="64">
        <v>2</v>
      </c>
      <c r="AN82" s="64"/>
      <c r="AO82" s="63"/>
      <c r="AP82" s="63"/>
      <c r="AQ82" s="63">
        <v>10</v>
      </c>
      <c r="AR82" s="63">
        <v>10</v>
      </c>
      <c r="AS82" s="63">
        <v>15</v>
      </c>
      <c r="AT82" s="63">
        <v>7</v>
      </c>
      <c r="AU82" s="63">
        <v>2</v>
      </c>
      <c r="AV82" s="63">
        <v>1</v>
      </c>
      <c r="AW82" s="63">
        <v>2</v>
      </c>
      <c r="AX82" s="63">
        <v>2</v>
      </c>
      <c r="AY82" s="63">
        <v>2</v>
      </c>
      <c r="AZ82" s="63">
        <v>2</v>
      </c>
    </row>
    <row r="83" spans="1:52" s="34" customFormat="1" ht="27" customHeight="1">
      <c r="A83" s="1146" t="s">
        <v>746</v>
      </c>
      <c r="B83" s="1147"/>
      <c r="C83" s="1147"/>
      <c r="D83" s="1147"/>
      <c r="E83" s="1148"/>
      <c r="F83" s="64">
        <f t="shared" si="4"/>
        <v>66</v>
      </c>
      <c r="G83" s="1149">
        <f t="shared" si="5"/>
        <v>75</v>
      </c>
      <c r="H83" s="1150"/>
      <c r="I83" s="1149">
        <f t="shared" si="6"/>
        <v>48</v>
      </c>
      <c r="J83" s="1150"/>
      <c r="K83" s="63">
        <v>1</v>
      </c>
      <c r="L83" s="63"/>
      <c r="M83" s="63"/>
      <c r="N83" s="63"/>
      <c r="O83" s="63">
        <v>1</v>
      </c>
      <c r="P83" s="63"/>
      <c r="Q83" s="63">
        <v>1</v>
      </c>
      <c r="R83" s="63">
        <v>1</v>
      </c>
      <c r="S83" s="63">
        <v>1</v>
      </c>
      <c r="T83" s="63">
        <v>1</v>
      </c>
      <c r="U83" s="245">
        <v>1</v>
      </c>
      <c r="V83" s="63"/>
      <c r="W83" s="63"/>
      <c r="X83" s="63"/>
      <c r="Y83" s="63">
        <v>1</v>
      </c>
      <c r="Z83" s="63">
        <v>1</v>
      </c>
      <c r="AA83" s="63">
        <v>1</v>
      </c>
      <c r="AB83" s="63">
        <v>1</v>
      </c>
      <c r="AC83" s="63">
        <v>35</v>
      </c>
      <c r="AD83" s="63">
        <v>23</v>
      </c>
      <c r="AE83" s="338" t="str">
        <f t="shared" si="15"/>
        <v>Хэнтий аймаг дахь Политехник коллеж</v>
      </c>
      <c r="AF83" s="64">
        <f t="shared" si="16"/>
        <v>66</v>
      </c>
      <c r="AG83" s="63">
        <v>1</v>
      </c>
      <c r="AH83" s="63">
        <v>1</v>
      </c>
      <c r="AI83" s="245">
        <v>1</v>
      </c>
      <c r="AJ83" s="245">
        <v>1</v>
      </c>
      <c r="AK83" s="245">
        <v>2</v>
      </c>
      <c r="AL83" s="245">
        <v>1</v>
      </c>
      <c r="AM83" s="64">
        <v>1</v>
      </c>
      <c r="AN83" s="64"/>
      <c r="AO83" s="63">
        <v>8</v>
      </c>
      <c r="AP83" s="63">
        <v>3</v>
      </c>
      <c r="AQ83" s="63">
        <v>8</v>
      </c>
      <c r="AR83" s="63">
        <v>8</v>
      </c>
      <c r="AS83" s="63">
        <v>12</v>
      </c>
      <c r="AT83" s="63">
        <v>7</v>
      </c>
      <c r="AU83" s="63">
        <v>2</v>
      </c>
      <c r="AV83" s="63">
        <v>2</v>
      </c>
      <c r="AW83" s="63">
        <v>2</v>
      </c>
      <c r="AX83" s="63">
        <v>1</v>
      </c>
      <c r="AY83" s="63"/>
      <c r="AZ83" s="63"/>
    </row>
    <row r="84" spans="1:52" s="34" customFormat="1" ht="27" customHeight="1">
      <c r="A84" s="1146" t="s">
        <v>747</v>
      </c>
      <c r="B84" s="1147"/>
      <c r="C84" s="1147"/>
      <c r="D84" s="1147"/>
      <c r="E84" s="1148"/>
      <c r="F84" s="64">
        <f t="shared" ref="F84:F93" si="17">+F83+1</f>
        <v>67</v>
      </c>
      <c r="G84" s="1149">
        <f t="shared" ref="G84:G93" si="18">+K84+M84+O84+Q84+S84+U84+W84+Y84+AA84+AC84+AG84+AI84+AK84+AM84+AO84+AQ84+AS84</f>
        <v>129</v>
      </c>
      <c r="H84" s="1150"/>
      <c r="I84" s="1149">
        <f t="shared" ref="I84:I93" si="19">+L84+N84+P84+R84+T84+V84+X84+Z84+AB84+AD84+AH84+AJ84+AL84+AN84+AP84+AR84+AT84</f>
        <v>88</v>
      </c>
      <c r="J84" s="1150"/>
      <c r="K84" s="63">
        <v>1</v>
      </c>
      <c r="L84" s="63">
        <v>1</v>
      </c>
      <c r="M84" s="63">
        <v>1</v>
      </c>
      <c r="N84" s="63">
        <v>1</v>
      </c>
      <c r="O84" s="63">
        <v>1</v>
      </c>
      <c r="P84" s="63">
        <v>1</v>
      </c>
      <c r="Q84" s="63">
        <v>3</v>
      </c>
      <c r="R84" s="63">
        <v>3</v>
      </c>
      <c r="S84" s="63">
        <v>1</v>
      </c>
      <c r="T84" s="63">
        <v>0</v>
      </c>
      <c r="U84" s="245">
        <v>3</v>
      </c>
      <c r="V84" s="63">
        <v>3</v>
      </c>
      <c r="W84" s="63">
        <v>1</v>
      </c>
      <c r="X84" s="63">
        <v>0</v>
      </c>
      <c r="Y84" s="63">
        <v>1</v>
      </c>
      <c r="Z84" s="63">
        <v>0</v>
      </c>
      <c r="AA84" s="63">
        <v>2</v>
      </c>
      <c r="AB84" s="63">
        <v>2</v>
      </c>
      <c r="AC84" s="63">
        <v>76</v>
      </c>
      <c r="AD84" s="63">
        <v>49</v>
      </c>
      <c r="AE84" s="338" t="str">
        <f t="shared" si="15"/>
        <v>Ховд аймаг дахь "Хөгжил" Политехник коллеж</v>
      </c>
      <c r="AF84" s="64">
        <f t="shared" si="16"/>
        <v>67</v>
      </c>
      <c r="AG84" s="63">
        <v>1</v>
      </c>
      <c r="AH84" s="63">
        <v>1</v>
      </c>
      <c r="AI84" s="245">
        <v>1</v>
      </c>
      <c r="AJ84" s="245">
        <v>1</v>
      </c>
      <c r="AK84" s="245">
        <v>2</v>
      </c>
      <c r="AL84" s="245">
        <v>1</v>
      </c>
      <c r="AM84" s="64">
        <v>1</v>
      </c>
      <c r="AN84" s="64">
        <v>0</v>
      </c>
      <c r="AO84" s="63">
        <v>7</v>
      </c>
      <c r="AP84" s="63">
        <v>6</v>
      </c>
      <c r="AQ84" s="63">
        <v>11</v>
      </c>
      <c r="AR84" s="63">
        <v>11</v>
      </c>
      <c r="AS84" s="63">
        <v>16</v>
      </c>
      <c r="AT84" s="63">
        <v>8</v>
      </c>
      <c r="AU84" s="63">
        <v>2</v>
      </c>
      <c r="AV84" s="63">
        <v>0</v>
      </c>
      <c r="AW84" s="63">
        <v>10</v>
      </c>
      <c r="AX84" s="63">
        <v>5</v>
      </c>
      <c r="AY84" s="63">
        <v>4</v>
      </c>
      <c r="AZ84" s="63">
        <v>2</v>
      </c>
    </row>
    <row r="85" spans="1:52" s="34" customFormat="1" ht="26.25" customHeight="1">
      <c r="A85" s="1159" t="s">
        <v>511</v>
      </c>
      <c r="B85" s="1160"/>
      <c r="C85" s="1160"/>
      <c r="D85" s="1160"/>
      <c r="E85" s="1161"/>
      <c r="F85" s="60">
        <f t="shared" si="17"/>
        <v>68</v>
      </c>
      <c r="G85" s="996">
        <f>SUM(G86:H93)</f>
        <v>402</v>
      </c>
      <c r="H85" s="998"/>
      <c r="I85" s="996">
        <f>SUM(I86:J93)</f>
        <v>271</v>
      </c>
      <c r="J85" s="998"/>
      <c r="K85" s="335">
        <f>SUM(K86:K93)</f>
        <v>7</v>
      </c>
      <c r="L85" s="335">
        <f t="shared" ref="L85:AD85" si="20">SUM(L86:L93)</f>
        <v>4</v>
      </c>
      <c r="M85" s="335">
        <f t="shared" si="20"/>
        <v>6</v>
      </c>
      <c r="N85" s="335">
        <f t="shared" si="20"/>
        <v>4</v>
      </c>
      <c r="O85" s="335">
        <f t="shared" si="20"/>
        <v>7</v>
      </c>
      <c r="P85" s="335">
        <f t="shared" si="20"/>
        <v>5</v>
      </c>
      <c r="Q85" s="335">
        <f t="shared" si="20"/>
        <v>5</v>
      </c>
      <c r="R85" s="335">
        <f t="shared" si="20"/>
        <v>4</v>
      </c>
      <c r="S85" s="335">
        <f t="shared" si="20"/>
        <v>6</v>
      </c>
      <c r="T85" s="335">
        <f t="shared" si="20"/>
        <v>6</v>
      </c>
      <c r="U85" s="335">
        <f t="shared" si="20"/>
        <v>2</v>
      </c>
      <c r="V85" s="335">
        <f t="shared" si="20"/>
        <v>2</v>
      </c>
      <c r="W85" s="335">
        <f t="shared" si="20"/>
        <v>6</v>
      </c>
      <c r="X85" s="335">
        <f t="shared" si="20"/>
        <v>2</v>
      </c>
      <c r="Y85" s="335">
        <f t="shared" si="20"/>
        <v>3</v>
      </c>
      <c r="Z85" s="335">
        <f t="shared" si="20"/>
        <v>1</v>
      </c>
      <c r="AA85" s="335">
        <f t="shared" si="20"/>
        <v>6</v>
      </c>
      <c r="AB85" s="335">
        <f t="shared" si="20"/>
        <v>5</v>
      </c>
      <c r="AC85" s="335">
        <f t="shared" si="20"/>
        <v>263</v>
      </c>
      <c r="AD85" s="335">
        <f t="shared" si="20"/>
        <v>189</v>
      </c>
      <c r="AE85" s="336" t="str">
        <f>+A85</f>
        <v>Төрийн бус өмчийн Политехник коллеж-8</v>
      </c>
      <c r="AF85" s="60">
        <f>+F85</f>
        <v>68</v>
      </c>
      <c r="AG85" s="335">
        <f t="shared" ref="AG85:AZ85" si="21">SUM(AG86:AG93)</f>
        <v>10</v>
      </c>
      <c r="AH85" s="335">
        <f t="shared" si="21"/>
        <v>8</v>
      </c>
      <c r="AI85" s="335">
        <f t="shared" si="21"/>
        <v>7</v>
      </c>
      <c r="AJ85" s="335">
        <f t="shared" si="21"/>
        <v>6</v>
      </c>
      <c r="AK85" s="335">
        <f t="shared" si="21"/>
        <v>5</v>
      </c>
      <c r="AL85" s="335">
        <f t="shared" si="21"/>
        <v>2</v>
      </c>
      <c r="AM85" s="335">
        <f t="shared" si="21"/>
        <v>4</v>
      </c>
      <c r="AN85" s="335">
        <f t="shared" si="21"/>
        <v>0</v>
      </c>
      <c r="AO85" s="335">
        <f t="shared" si="21"/>
        <v>19</v>
      </c>
      <c r="AP85" s="335">
        <f t="shared" si="21"/>
        <v>0</v>
      </c>
      <c r="AQ85" s="335">
        <f t="shared" si="21"/>
        <v>15</v>
      </c>
      <c r="AR85" s="335">
        <f t="shared" si="21"/>
        <v>15</v>
      </c>
      <c r="AS85" s="335">
        <f t="shared" si="21"/>
        <v>31</v>
      </c>
      <c r="AT85" s="335">
        <f t="shared" si="21"/>
        <v>18</v>
      </c>
      <c r="AU85" s="335">
        <f t="shared" si="21"/>
        <v>14</v>
      </c>
      <c r="AV85" s="335">
        <f t="shared" si="21"/>
        <v>10</v>
      </c>
      <c r="AW85" s="335">
        <f t="shared" si="21"/>
        <v>11</v>
      </c>
      <c r="AX85" s="335">
        <f t="shared" si="21"/>
        <v>3</v>
      </c>
      <c r="AY85" s="335">
        <f t="shared" si="21"/>
        <v>8</v>
      </c>
      <c r="AZ85" s="335">
        <f t="shared" si="21"/>
        <v>2</v>
      </c>
    </row>
    <row r="86" spans="1:52" s="34" customFormat="1" ht="26.25" customHeight="1">
      <c r="A86" s="1146" t="s">
        <v>748</v>
      </c>
      <c r="B86" s="1147"/>
      <c r="C86" s="1147"/>
      <c r="D86" s="1147"/>
      <c r="E86" s="1148"/>
      <c r="F86" s="64">
        <f t="shared" si="17"/>
        <v>69</v>
      </c>
      <c r="G86" s="1149">
        <f t="shared" si="18"/>
        <v>12</v>
      </c>
      <c r="H86" s="1150"/>
      <c r="I86" s="1149">
        <f t="shared" si="19"/>
        <v>6</v>
      </c>
      <c r="J86" s="1150"/>
      <c r="K86" s="63">
        <v>1</v>
      </c>
      <c r="L86" s="63">
        <v>1</v>
      </c>
      <c r="M86" s="63"/>
      <c r="N86" s="63"/>
      <c r="O86" s="63">
        <v>1</v>
      </c>
      <c r="P86" s="63"/>
      <c r="Q86" s="63"/>
      <c r="R86" s="63"/>
      <c r="S86" s="63"/>
      <c r="T86" s="63"/>
      <c r="U86" s="245"/>
      <c r="V86" s="63"/>
      <c r="W86" s="63"/>
      <c r="X86" s="63"/>
      <c r="Y86" s="63"/>
      <c r="Z86" s="63"/>
      <c r="AA86" s="63"/>
      <c r="AB86" s="63"/>
      <c r="AC86" s="63">
        <v>7</v>
      </c>
      <c r="AD86" s="63">
        <v>3</v>
      </c>
      <c r="AE86" s="338" t="str">
        <f>+A86</f>
        <v>Анима Политехник коллеж</v>
      </c>
      <c r="AF86" s="64">
        <f>+F86</f>
        <v>69</v>
      </c>
      <c r="AG86" s="63">
        <v>1</v>
      </c>
      <c r="AH86" s="63">
        <v>1</v>
      </c>
      <c r="AI86" s="245">
        <v>1</v>
      </c>
      <c r="AJ86" s="245"/>
      <c r="AK86" s="245"/>
      <c r="AL86" s="245"/>
      <c r="AM86" s="64"/>
      <c r="AN86" s="64"/>
      <c r="AO86" s="63"/>
      <c r="AP86" s="63"/>
      <c r="AQ86" s="63">
        <v>1</v>
      </c>
      <c r="AR86" s="63">
        <v>1</v>
      </c>
      <c r="AS86" s="63"/>
      <c r="AT86" s="63"/>
      <c r="AU86" s="63">
        <v>3</v>
      </c>
      <c r="AV86" s="63">
        <v>3</v>
      </c>
      <c r="AW86" s="63">
        <v>1</v>
      </c>
      <c r="AX86" s="63">
        <v>1</v>
      </c>
      <c r="AY86" s="63"/>
      <c r="AZ86" s="63"/>
    </row>
    <row r="87" spans="1:52" s="34" customFormat="1" ht="26.25" customHeight="1">
      <c r="A87" s="1146" t="s">
        <v>749</v>
      </c>
      <c r="B87" s="1147"/>
      <c r="C87" s="1147"/>
      <c r="D87" s="1147"/>
      <c r="E87" s="1148"/>
      <c r="F87" s="64">
        <f t="shared" si="17"/>
        <v>70</v>
      </c>
      <c r="G87" s="1149">
        <f t="shared" si="18"/>
        <v>85</v>
      </c>
      <c r="H87" s="1150"/>
      <c r="I87" s="1149">
        <f t="shared" si="19"/>
        <v>50</v>
      </c>
      <c r="J87" s="1150"/>
      <c r="K87" s="63">
        <v>1</v>
      </c>
      <c r="L87" s="63">
        <v>1</v>
      </c>
      <c r="M87" s="63">
        <v>1</v>
      </c>
      <c r="N87" s="63">
        <v>1</v>
      </c>
      <c r="O87" s="63">
        <v>1</v>
      </c>
      <c r="P87" s="63">
        <v>1</v>
      </c>
      <c r="Q87" s="63">
        <v>1</v>
      </c>
      <c r="R87" s="63">
        <v>1</v>
      </c>
      <c r="S87" s="63">
        <v>1</v>
      </c>
      <c r="T87" s="63">
        <v>1</v>
      </c>
      <c r="U87" s="245">
        <v>1</v>
      </c>
      <c r="V87" s="63">
        <v>1</v>
      </c>
      <c r="W87" s="63">
        <v>1</v>
      </c>
      <c r="X87" s="63"/>
      <c r="Y87" s="63">
        <v>2</v>
      </c>
      <c r="Z87" s="63">
        <v>1</v>
      </c>
      <c r="AA87" s="63">
        <v>1</v>
      </c>
      <c r="AB87" s="63"/>
      <c r="AC87" s="63">
        <v>66</v>
      </c>
      <c r="AD87" s="63">
        <v>38</v>
      </c>
      <c r="AE87" s="338" t="str">
        <f t="shared" ref="AE87:AE93" si="22">+A87</f>
        <v>Барилга, Технологийн коллеж</v>
      </c>
      <c r="AF87" s="64">
        <f t="shared" ref="AF87:AF93" si="23">+F87</f>
        <v>70</v>
      </c>
      <c r="AG87" s="63">
        <v>2</v>
      </c>
      <c r="AH87" s="63">
        <v>1</v>
      </c>
      <c r="AI87" s="245">
        <v>1</v>
      </c>
      <c r="AJ87" s="245">
        <v>1</v>
      </c>
      <c r="AK87" s="245">
        <v>1</v>
      </c>
      <c r="AL87" s="245">
        <v>1</v>
      </c>
      <c r="AM87" s="64">
        <v>1</v>
      </c>
      <c r="AN87" s="64"/>
      <c r="AO87" s="63">
        <v>2</v>
      </c>
      <c r="AP87" s="63"/>
      <c r="AQ87" s="63">
        <v>2</v>
      </c>
      <c r="AR87" s="63">
        <v>2</v>
      </c>
      <c r="AS87" s="63"/>
      <c r="AT87" s="63"/>
      <c r="AU87" s="63"/>
      <c r="AV87" s="63"/>
      <c r="AW87" s="63">
        <v>4</v>
      </c>
      <c r="AX87" s="63">
        <v>1</v>
      </c>
      <c r="AY87" s="63">
        <v>4</v>
      </c>
      <c r="AZ87" s="63">
        <v>1</v>
      </c>
    </row>
    <row r="88" spans="1:52" s="34" customFormat="1" ht="26.25" customHeight="1">
      <c r="A88" s="682" t="s">
        <v>750</v>
      </c>
      <c r="B88" s="1162"/>
      <c r="C88" s="1162"/>
      <c r="D88" s="1162"/>
      <c r="E88" s="683"/>
      <c r="F88" s="64">
        <f t="shared" si="17"/>
        <v>71</v>
      </c>
      <c r="G88" s="1149">
        <f>+K88+M88+O88+Q88+S88+U88+W88+Y88+AA88+AC88+AG88+AI88+AK88+AM88+AO88+AQ88+AS88</f>
        <v>22</v>
      </c>
      <c r="H88" s="1150"/>
      <c r="I88" s="1149">
        <f>+L88+N88+P88+R88+T88+V88+X88+Z88+AB88+AD88+AH88+AJ88+AL88+AN88+AP88+AR88+AT88</f>
        <v>12</v>
      </c>
      <c r="J88" s="1150"/>
      <c r="K88" s="63">
        <v>1</v>
      </c>
      <c r="L88" s="63"/>
      <c r="M88" s="63">
        <v>1</v>
      </c>
      <c r="N88" s="63">
        <v>1</v>
      </c>
      <c r="O88" s="63">
        <v>1</v>
      </c>
      <c r="P88" s="63">
        <v>1</v>
      </c>
      <c r="Q88" s="63"/>
      <c r="R88" s="63"/>
      <c r="S88" s="63">
        <v>1</v>
      </c>
      <c r="T88" s="63">
        <v>1</v>
      </c>
      <c r="U88" s="245"/>
      <c r="V88" s="63"/>
      <c r="W88" s="63">
        <v>1</v>
      </c>
      <c r="X88" s="63">
        <v>1</v>
      </c>
      <c r="Y88" s="63"/>
      <c r="Z88" s="63"/>
      <c r="AA88" s="63"/>
      <c r="AB88" s="63"/>
      <c r="AC88" s="63">
        <v>8</v>
      </c>
      <c r="AD88" s="63">
        <v>4</v>
      </c>
      <c r="AE88" s="338" t="str">
        <f t="shared" si="22"/>
        <v>"Дархан хаан" Политехник коллеж</v>
      </c>
      <c r="AF88" s="64">
        <f t="shared" si="23"/>
        <v>71</v>
      </c>
      <c r="AG88" s="63">
        <v>1</v>
      </c>
      <c r="AH88" s="63">
        <v>1</v>
      </c>
      <c r="AI88" s="245">
        <v>1</v>
      </c>
      <c r="AJ88" s="245">
        <v>1</v>
      </c>
      <c r="AK88" s="245">
        <v>1</v>
      </c>
      <c r="AL88" s="245"/>
      <c r="AM88" s="64">
        <v>1</v>
      </c>
      <c r="AN88" s="64"/>
      <c r="AO88" s="63">
        <v>3</v>
      </c>
      <c r="AP88" s="63"/>
      <c r="AQ88" s="63">
        <v>2</v>
      </c>
      <c r="AR88" s="63">
        <v>2</v>
      </c>
      <c r="AS88" s="63"/>
      <c r="AT88" s="63"/>
      <c r="AU88" s="63"/>
      <c r="AV88" s="63"/>
      <c r="AW88" s="63">
        <v>1</v>
      </c>
      <c r="AX88" s="63"/>
      <c r="AY88" s="63">
        <v>1</v>
      </c>
      <c r="AZ88" s="63"/>
    </row>
    <row r="89" spans="1:52" s="34" customFormat="1" ht="26.25" customHeight="1">
      <c r="A89" s="682" t="s">
        <v>751</v>
      </c>
      <c r="B89" s="1162"/>
      <c r="C89" s="1162"/>
      <c r="D89" s="1162"/>
      <c r="E89" s="683"/>
      <c r="F89" s="64">
        <f t="shared" si="17"/>
        <v>72</v>
      </c>
      <c r="G89" s="1149">
        <f>+K89+M89+O89+Q89+S89+U89+W89+Y89+AA89+AC89+AG89+AI89+AK89+AM89+AO89+AQ89+AS89</f>
        <v>0</v>
      </c>
      <c r="H89" s="1150"/>
      <c r="I89" s="1149">
        <f>+L89+N89+P89+R89+T89+V89+X89+Z89+AB89+AD89+AH89+AJ89+AL89+AN89+AP89+AR89+AT89</f>
        <v>0</v>
      </c>
      <c r="J89" s="1150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245"/>
      <c r="V89" s="63"/>
      <c r="W89" s="63"/>
      <c r="X89" s="63"/>
      <c r="Y89" s="63"/>
      <c r="Z89" s="63"/>
      <c r="AA89" s="63"/>
      <c r="AB89" s="63"/>
      <c r="AC89" s="63"/>
      <c r="AD89" s="63"/>
      <c r="AE89" s="338" t="str">
        <f t="shared" si="22"/>
        <v>"Оточ манрамба" политехник коллеж</v>
      </c>
      <c r="AF89" s="64">
        <f t="shared" si="23"/>
        <v>72</v>
      </c>
      <c r="AG89" s="63"/>
      <c r="AH89" s="63"/>
      <c r="AI89" s="245"/>
      <c r="AJ89" s="245"/>
      <c r="AK89" s="245"/>
      <c r="AL89" s="245"/>
      <c r="AM89" s="64"/>
      <c r="AN89" s="64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</row>
    <row r="90" spans="1:52" s="34" customFormat="1" ht="26.25" customHeight="1">
      <c r="A90" s="1146" t="s">
        <v>752</v>
      </c>
      <c r="B90" s="1147"/>
      <c r="C90" s="1147"/>
      <c r="D90" s="1147"/>
      <c r="E90" s="1148"/>
      <c r="F90" s="64">
        <f t="shared" si="17"/>
        <v>73</v>
      </c>
      <c r="G90" s="1149">
        <f t="shared" si="18"/>
        <v>122</v>
      </c>
      <c r="H90" s="1150"/>
      <c r="I90" s="1149">
        <f t="shared" si="19"/>
        <v>83</v>
      </c>
      <c r="J90" s="1150"/>
      <c r="K90" s="63">
        <v>1</v>
      </c>
      <c r="L90" s="63">
        <v>1</v>
      </c>
      <c r="M90" s="63">
        <v>2</v>
      </c>
      <c r="N90" s="63">
        <v>0</v>
      </c>
      <c r="O90" s="63">
        <v>1</v>
      </c>
      <c r="P90" s="63">
        <v>1</v>
      </c>
      <c r="Q90" s="63">
        <v>1</v>
      </c>
      <c r="R90" s="63">
        <v>0</v>
      </c>
      <c r="S90" s="63">
        <v>1</v>
      </c>
      <c r="T90" s="63">
        <v>1</v>
      </c>
      <c r="U90" s="245">
        <v>1</v>
      </c>
      <c r="V90" s="63">
        <v>1</v>
      </c>
      <c r="W90" s="63">
        <v>3</v>
      </c>
      <c r="X90" s="63">
        <v>1</v>
      </c>
      <c r="Y90" s="63">
        <v>1</v>
      </c>
      <c r="Z90" s="63">
        <v>0</v>
      </c>
      <c r="AA90" s="63">
        <v>2</v>
      </c>
      <c r="AB90" s="63">
        <v>2</v>
      </c>
      <c r="AC90" s="63">
        <v>73</v>
      </c>
      <c r="AD90" s="63">
        <v>56</v>
      </c>
      <c r="AE90" s="338" t="str">
        <f t="shared" si="22"/>
        <v>Техник технологийн Политехник коллеж</v>
      </c>
      <c r="AF90" s="64">
        <f t="shared" si="23"/>
        <v>73</v>
      </c>
      <c r="AG90" s="63">
        <v>2</v>
      </c>
      <c r="AH90" s="63">
        <v>2</v>
      </c>
      <c r="AI90" s="245">
        <v>2</v>
      </c>
      <c r="AJ90" s="245">
        <v>2</v>
      </c>
      <c r="AK90" s="245">
        <v>1</v>
      </c>
      <c r="AL90" s="245">
        <v>0</v>
      </c>
      <c r="AM90" s="64">
        <v>1</v>
      </c>
      <c r="AN90" s="64">
        <v>0</v>
      </c>
      <c r="AO90" s="63">
        <v>5</v>
      </c>
      <c r="AP90" s="63">
        <v>0</v>
      </c>
      <c r="AQ90" s="63">
        <v>4</v>
      </c>
      <c r="AR90" s="63">
        <v>4</v>
      </c>
      <c r="AS90" s="63">
        <v>21</v>
      </c>
      <c r="AT90" s="63">
        <v>12</v>
      </c>
      <c r="AU90" s="63">
        <v>4</v>
      </c>
      <c r="AV90" s="63">
        <v>2</v>
      </c>
      <c r="AW90" s="63">
        <v>5</v>
      </c>
      <c r="AX90" s="63">
        <v>1</v>
      </c>
      <c r="AY90" s="63">
        <v>3</v>
      </c>
      <c r="AZ90" s="63">
        <v>1</v>
      </c>
    </row>
    <row r="91" spans="1:52" s="34" customFormat="1" ht="26.25" customHeight="1">
      <c r="A91" s="1146" t="s">
        <v>753</v>
      </c>
      <c r="B91" s="1147"/>
      <c r="C91" s="1147"/>
      <c r="D91" s="1147"/>
      <c r="E91" s="1148"/>
      <c r="F91" s="64">
        <f t="shared" si="17"/>
        <v>74</v>
      </c>
      <c r="G91" s="1149">
        <f t="shared" si="18"/>
        <v>70</v>
      </c>
      <c r="H91" s="1150"/>
      <c r="I91" s="1149">
        <f t="shared" si="19"/>
        <v>53</v>
      </c>
      <c r="J91" s="1150"/>
      <c r="K91" s="63">
        <v>1</v>
      </c>
      <c r="L91" s="63"/>
      <c r="M91" s="63">
        <v>1</v>
      </c>
      <c r="N91" s="63">
        <v>1</v>
      </c>
      <c r="O91" s="63">
        <v>1</v>
      </c>
      <c r="P91" s="63">
        <v>1</v>
      </c>
      <c r="Q91" s="63">
        <v>1</v>
      </c>
      <c r="R91" s="63">
        <v>1</v>
      </c>
      <c r="S91" s="63">
        <v>1</v>
      </c>
      <c r="T91" s="63">
        <v>1</v>
      </c>
      <c r="U91" s="245"/>
      <c r="V91" s="63"/>
      <c r="W91" s="63"/>
      <c r="X91" s="63"/>
      <c r="Y91" s="63"/>
      <c r="Z91" s="63"/>
      <c r="AA91" s="63">
        <v>1</v>
      </c>
      <c r="AB91" s="63">
        <v>1</v>
      </c>
      <c r="AC91" s="63">
        <v>48</v>
      </c>
      <c r="AD91" s="63">
        <v>40</v>
      </c>
      <c r="AE91" s="338" t="str">
        <f t="shared" si="22"/>
        <v>Хүнс, Технологийн Политехник Коллеж</v>
      </c>
      <c r="AF91" s="64">
        <f t="shared" si="23"/>
        <v>74</v>
      </c>
      <c r="AG91" s="63">
        <v>2</v>
      </c>
      <c r="AH91" s="63">
        <v>1</v>
      </c>
      <c r="AI91" s="245">
        <v>1</v>
      </c>
      <c r="AJ91" s="245">
        <v>1</v>
      </c>
      <c r="AK91" s="245">
        <v>1</v>
      </c>
      <c r="AL91" s="245">
        <v>1</v>
      </c>
      <c r="AM91" s="64"/>
      <c r="AN91" s="64"/>
      <c r="AO91" s="63">
        <v>3</v>
      </c>
      <c r="AP91" s="63"/>
      <c r="AQ91" s="63">
        <v>2</v>
      </c>
      <c r="AR91" s="63">
        <v>2</v>
      </c>
      <c r="AS91" s="63">
        <v>7</v>
      </c>
      <c r="AT91" s="63">
        <v>3</v>
      </c>
      <c r="AU91" s="63"/>
      <c r="AV91" s="63"/>
      <c r="AW91" s="63"/>
      <c r="AX91" s="63"/>
      <c r="AY91" s="63"/>
      <c r="AZ91" s="63"/>
    </row>
    <row r="92" spans="1:52" s="34" customFormat="1" ht="26.25" customHeight="1">
      <c r="A92" s="1146" t="s">
        <v>754</v>
      </c>
      <c r="B92" s="1147"/>
      <c r="C92" s="1147"/>
      <c r="D92" s="1147"/>
      <c r="E92" s="1148"/>
      <c r="F92" s="64">
        <f t="shared" si="17"/>
        <v>75</v>
      </c>
      <c r="G92" s="1149">
        <f t="shared" si="18"/>
        <v>60</v>
      </c>
      <c r="H92" s="1150"/>
      <c r="I92" s="1149">
        <f t="shared" si="19"/>
        <v>45</v>
      </c>
      <c r="J92" s="1150"/>
      <c r="K92" s="63">
        <v>1</v>
      </c>
      <c r="L92" s="63">
        <v>1</v>
      </c>
      <c r="M92" s="63"/>
      <c r="N92" s="63"/>
      <c r="O92" s="63">
        <v>1</v>
      </c>
      <c r="P92" s="63">
        <v>0</v>
      </c>
      <c r="Q92" s="63">
        <v>1</v>
      </c>
      <c r="R92" s="63">
        <v>1</v>
      </c>
      <c r="S92" s="63">
        <v>2</v>
      </c>
      <c r="T92" s="63">
        <v>2</v>
      </c>
      <c r="U92" s="245">
        <v>0</v>
      </c>
      <c r="V92" s="63">
        <v>0</v>
      </c>
      <c r="W92" s="63">
        <v>1</v>
      </c>
      <c r="X92" s="63">
        <v>0</v>
      </c>
      <c r="Y92" s="63"/>
      <c r="Z92" s="63"/>
      <c r="AA92" s="63">
        <v>1</v>
      </c>
      <c r="AB92" s="63">
        <v>1</v>
      </c>
      <c r="AC92" s="63">
        <v>43</v>
      </c>
      <c r="AD92" s="63">
        <v>34</v>
      </c>
      <c r="AE92" s="338" t="str">
        <f t="shared" si="22"/>
        <v>Универсал Политехник коллеж</v>
      </c>
      <c r="AF92" s="64">
        <f t="shared" si="23"/>
        <v>75</v>
      </c>
      <c r="AG92" s="63">
        <v>1</v>
      </c>
      <c r="AH92" s="63">
        <v>1</v>
      </c>
      <c r="AI92" s="245">
        <v>1</v>
      </c>
      <c r="AJ92" s="245">
        <v>1</v>
      </c>
      <c r="AK92" s="245">
        <v>0</v>
      </c>
      <c r="AL92" s="245">
        <v>0</v>
      </c>
      <c r="AM92" s="64">
        <v>1</v>
      </c>
      <c r="AN92" s="64">
        <v>0</v>
      </c>
      <c r="AO92" s="63">
        <v>3</v>
      </c>
      <c r="AP92" s="63">
        <v>0</v>
      </c>
      <c r="AQ92" s="63">
        <v>2</v>
      </c>
      <c r="AR92" s="63">
        <v>2</v>
      </c>
      <c r="AS92" s="63">
        <v>2</v>
      </c>
      <c r="AT92" s="63">
        <v>2</v>
      </c>
      <c r="AU92" s="63">
        <v>5</v>
      </c>
      <c r="AV92" s="63">
        <v>4</v>
      </c>
      <c r="AW92" s="63"/>
      <c r="AX92" s="63"/>
      <c r="AY92" s="63"/>
      <c r="AZ92" s="63"/>
    </row>
    <row r="93" spans="1:52" s="34" customFormat="1" ht="26.25" customHeight="1">
      <c r="A93" s="682" t="s">
        <v>755</v>
      </c>
      <c r="B93" s="1162"/>
      <c r="C93" s="1162"/>
      <c r="D93" s="1162"/>
      <c r="E93" s="683"/>
      <c r="F93" s="64">
        <f t="shared" si="17"/>
        <v>76</v>
      </c>
      <c r="G93" s="1149">
        <f t="shared" si="18"/>
        <v>31</v>
      </c>
      <c r="H93" s="1150"/>
      <c r="I93" s="1149">
        <f t="shared" si="19"/>
        <v>22</v>
      </c>
      <c r="J93" s="1150"/>
      <c r="K93" s="63">
        <v>1</v>
      </c>
      <c r="L93" s="63"/>
      <c r="M93" s="63">
        <v>1</v>
      </c>
      <c r="N93" s="63">
        <v>1</v>
      </c>
      <c r="O93" s="63">
        <v>1</v>
      </c>
      <c r="P93" s="63">
        <v>1</v>
      </c>
      <c r="Q93" s="63">
        <v>1</v>
      </c>
      <c r="R93" s="63">
        <v>1</v>
      </c>
      <c r="S93" s="63"/>
      <c r="T93" s="63"/>
      <c r="U93" s="245"/>
      <c r="V93" s="63"/>
      <c r="W93" s="63"/>
      <c r="X93" s="63"/>
      <c r="Y93" s="63"/>
      <c r="Z93" s="63"/>
      <c r="AA93" s="63">
        <v>1</v>
      </c>
      <c r="AB93" s="63">
        <v>1</v>
      </c>
      <c r="AC93" s="63">
        <v>18</v>
      </c>
      <c r="AD93" s="63">
        <v>14</v>
      </c>
      <c r="AE93" s="338" t="str">
        <f t="shared" si="22"/>
        <v>"Шинэ иргэншил" политехник коллеж</v>
      </c>
      <c r="AF93" s="64">
        <f t="shared" si="23"/>
        <v>76</v>
      </c>
      <c r="AG93" s="63">
        <v>1</v>
      </c>
      <c r="AH93" s="63">
        <v>1</v>
      </c>
      <c r="AI93" s="245"/>
      <c r="AJ93" s="245"/>
      <c r="AK93" s="245">
        <v>1</v>
      </c>
      <c r="AL93" s="245"/>
      <c r="AM93" s="64"/>
      <c r="AN93" s="64"/>
      <c r="AO93" s="63">
        <v>3</v>
      </c>
      <c r="AP93" s="63"/>
      <c r="AQ93" s="63">
        <v>2</v>
      </c>
      <c r="AR93" s="63">
        <v>2</v>
      </c>
      <c r="AS93" s="63">
        <v>1</v>
      </c>
      <c r="AT93" s="63">
        <v>1</v>
      </c>
      <c r="AU93" s="63">
        <v>2</v>
      </c>
      <c r="AV93" s="63">
        <v>1</v>
      </c>
      <c r="AW93" s="63"/>
      <c r="AX93" s="63"/>
      <c r="AY93" s="63"/>
      <c r="AZ93" s="63"/>
    </row>
    <row r="94" spans="1:52" s="34" customFormat="1" ht="54" customHeight="1">
      <c r="A94" s="1159" t="s">
        <v>546</v>
      </c>
      <c r="B94" s="1160"/>
      <c r="C94" s="1160"/>
      <c r="D94" s="1160"/>
      <c r="E94" s="1161"/>
      <c r="F94" s="60">
        <f>+F93+1</f>
        <v>77</v>
      </c>
      <c r="G94" s="996">
        <f>SUM(G95:H99)</f>
        <v>96</v>
      </c>
      <c r="H94" s="998"/>
      <c r="I94" s="996">
        <f>SUM(I95:J99)</f>
        <v>66</v>
      </c>
      <c r="J94" s="998"/>
      <c r="K94" s="335">
        <f t="shared" ref="K94:AD94" si="24">SUM(K95:K99)</f>
        <v>5</v>
      </c>
      <c r="L94" s="335">
        <f t="shared" si="24"/>
        <v>3</v>
      </c>
      <c r="M94" s="335">
        <f t="shared" si="24"/>
        <v>2</v>
      </c>
      <c r="N94" s="335">
        <f t="shared" si="24"/>
        <v>2</v>
      </c>
      <c r="O94" s="335">
        <f t="shared" si="24"/>
        <v>5</v>
      </c>
      <c r="P94" s="335">
        <f t="shared" si="24"/>
        <v>3</v>
      </c>
      <c r="Q94" s="335">
        <f t="shared" si="24"/>
        <v>5</v>
      </c>
      <c r="R94" s="335">
        <f t="shared" si="24"/>
        <v>4</v>
      </c>
      <c r="S94" s="335">
        <f t="shared" si="24"/>
        <v>1</v>
      </c>
      <c r="T94" s="335">
        <f t="shared" si="24"/>
        <v>1</v>
      </c>
      <c r="U94" s="335">
        <f t="shared" si="24"/>
        <v>1</v>
      </c>
      <c r="V94" s="335">
        <f t="shared" si="24"/>
        <v>1</v>
      </c>
      <c r="W94" s="335">
        <f t="shared" si="24"/>
        <v>0</v>
      </c>
      <c r="X94" s="335">
        <f t="shared" si="24"/>
        <v>0</v>
      </c>
      <c r="Y94" s="335">
        <f t="shared" si="24"/>
        <v>2</v>
      </c>
      <c r="Z94" s="335">
        <f t="shared" si="24"/>
        <v>1</v>
      </c>
      <c r="AA94" s="335">
        <f t="shared" si="24"/>
        <v>0</v>
      </c>
      <c r="AB94" s="335">
        <f t="shared" si="24"/>
        <v>0</v>
      </c>
      <c r="AC94" s="335">
        <f t="shared" si="24"/>
        <v>53</v>
      </c>
      <c r="AD94" s="335">
        <f t="shared" si="24"/>
        <v>32</v>
      </c>
      <c r="AE94" s="336" t="str">
        <f>+A94</f>
        <v>Төрийн өмчийн Их дээд сургууль, байгууллагын харьяа сургалтын байгууллага-5</v>
      </c>
      <c r="AF94" s="60">
        <f>+F94</f>
        <v>77</v>
      </c>
      <c r="AG94" s="335">
        <f t="shared" ref="AG94:AZ94" si="25">SUM(AG95:AG99)</f>
        <v>6</v>
      </c>
      <c r="AH94" s="335">
        <f t="shared" si="25"/>
        <v>5</v>
      </c>
      <c r="AI94" s="335">
        <f t="shared" si="25"/>
        <v>0</v>
      </c>
      <c r="AJ94" s="335">
        <f t="shared" si="25"/>
        <v>0</v>
      </c>
      <c r="AK94" s="335">
        <f t="shared" si="25"/>
        <v>3</v>
      </c>
      <c r="AL94" s="335">
        <f t="shared" si="25"/>
        <v>3</v>
      </c>
      <c r="AM94" s="335">
        <f t="shared" si="25"/>
        <v>1</v>
      </c>
      <c r="AN94" s="335">
        <f t="shared" si="25"/>
        <v>0</v>
      </c>
      <c r="AO94" s="335">
        <f t="shared" si="25"/>
        <v>2</v>
      </c>
      <c r="AP94" s="335">
        <f t="shared" si="25"/>
        <v>2</v>
      </c>
      <c r="AQ94" s="335">
        <f t="shared" si="25"/>
        <v>5</v>
      </c>
      <c r="AR94" s="335">
        <f t="shared" si="25"/>
        <v>5</v>
      </c>
      <c r="AS94" s="335">
        <f t="shared" si="25"/>
        <v>5</v>
      </c>
      <c r="AT94" s="335">
        <f t="shared" si="25"/>
        <v>4</v>
      </c>
      <c r="AU94" s="335">
        <f t="shared" si="25"/>
        <v>9</v>
      </c>
      <c r="AV94" s="335">
        <f t="shared" si="25"/>
        <v>5</v>
      </c>
      <c r="AW94" s="335">
        <f t="shared" si="25"/>
        <v>0</v>
      </c>
      <c r="AX94" s="335">
        <f t="shared" si="25"/>
        <v>0</v>
      </c>
      <c r="AY94" s="335">
        <f t="shared" si="25"/>
        <v>0</v>
      </c>
      <c r="AZ94" s="335">
        <f t="shared" si="25"/>
        <v>0</v>
      </c>
    </row>
    <row r="95" spans="1:52" s="34" customFormat="1" ht="28.5" customHeight="1">
      <c r="A95" s="1146" t="s">
        <v>756</v>
      </c>
      <c r="B95" s="1147"/>
      <c r="C95" s="1147"/>
      <c r="D95" s="1147"/>
      <c r="E95" s="1148"/>
      <c r="F95" s="64">
        <f>+F94+1</f>
        <v>78</v>
      </c>
      <c r="G95" s="1149">
        <f t="shared" ref="G95:G99" si="26">+K95+M95+O95+Q95+S95+U95+W95+Y95+AA95+AC95+AG95+AI95+AK95+AM95+AO95+AQ95+AS95</f>
        <v>12</v>
      </c>
      <c r="H95" s="1150"/>
      <c r="I95" s="1149">
        <f t="shared" ref="I95:I99" si="27">+L95+N95+P95+R95+T95+V95+X95+Z95+AB95+AD95+AH95+AJ95+AL95+AN95+AP95+AR95+AT95</f>
        <v>10</v>
      </c>
      <c r="J95" s="1150"/>
      <c r="K95" s="63">
        <v>1</v>
      </c>
      <c r="L95" s="63">
        <v>1</v>
      </c>
      <c r="M95" s="63">
        <v>1</v>
      </c>
      <c r="N95" s="63">
        <v>1</v>
      </c>
      <c r="O95" s="63">
        <v>1</v>
      </c>
      <c r="P95" s="63"/>
      <c r="Q95" s="63"/>
      <c r="R95" s="63"/>
      <c r="S95" s="63"/>
      <c r="T95" s="63"/>
      <c r="U95" s="245"/>
      <c r="V95" s="63"/>
      <c r="W95" s="63"/>
      <c r="X95" s="63"/>
      <c r="Y95" s="63">
        <v>1</v>
      </c>
      <c r="Z95" s="63"/>
      <c r="AA95" s="63"/>
      <c r="AB95" s="63"/>
      <c r="AC95" s="63">
        <v>3</v>
      </c>
      <c r="AD95" s="63">
        <v>3</v>
      </c>
      <c r="AE95" s="338" t="str">
        <f>+A95</f>
        <v>Худалдаа үйлдвэрлэлийн их сургуулийн дэргэдэх МСҮТ</v>
      </c>
      <c r="AF95" s="64">
        <f>+F95</f>
        <v>78</v>
      </c>
      <c r="AG95" s="63">
        <v>2</v>
      </c>
      <c r="AH95" s="63">
        <v>2</v>
      </c>
      <c r="AI95" s="245"/>
      <c r="AJ95" s="245"/>
      <c r="AK95" s="245">
        <v>1</v>
      </c>
      <c r="AL95" s="245">
        <v>1</v>
      </c>
      <c r="AM95" s="64"/>
      <c r="AN95" s="64"/>
      <c r="AO95" s="63"/>
      <c r="AP95" s="63"/>
      <c r="AQ95" s="63">
        <v>2</v>
      </c>
      <c r="AR95" s="63">
        <v>2</v>
      </c>
      <c r="AS95" s="63"/>
      <c r="AT95" s="63"/>
      <c r="AU95" s="63"/>
      <c r="AV95" s="63"/>
      <c r="AW95" s="63"/>
      <c r="AX95" s="63"/>
      <c r="AY95" s="63"/>
      <c r="AZ95" s="63"/>
    </row>
    <row r="96" spans="1:52" s="34" customFormat="1" ht="28.5" customHeight="1">
      <c r="A96" s="1146" t="s">
        <v>757</v>
      </c>
      <c r="B96" s="1147"/>
      <c r="C96" s="1147"/>
      <c r="D96" s="1147"/>
      <c r="E96" s="1148"/>
      <c r="F96" s="64">
        <f t="shared" ref="F96:F99" si="28">+F95+1</f>
        <v>79</v>
      </c>
      <c r="G96" s="1149">
        <f t="shared" si="26"/>
        <v>6</v>
      </c>
      <c r="H96" s="1150"/>
      <c r="I96" s="1149">
        <f t="shared" si="27"/>
        <v>3</v>
      </c>
      <c r="J96" s="1150"/>
      <c r="K96" s="63">
        <v>1</v>
      </c>
      <c r="L96" s="63">
        <v>1</v>
      </c>
      <c r="M96" s="63"/>
      <c r="N96" s="63"/>
      <c r="O96" s="63">
        <v>1</v>
      </c>
      <c r="P96" s="63">
        <v>1</v>
      </c>
      <c r="Q96" s="63"/>
      <c r="R96" s="63"/>
      <c r="S96" s="63"/>
      <c r="T96" s="63"/>
      <c r="U96" s="245"/>
      <c r="V96" s="63"/>
      <c r="W96" s="63"/>
      <c r="X96" s="63"/>
      <c r="Y96" s="63"/>
      <c r="Z96" s="63"/>
      <c r="AA96" s="63"/>
      <c r="AB96" s="63"/>
      <c r="AC96" s="63">
        <v>3</v>
      </c>
      <c r="AD96" s="63"/>
      <c r="AE96" s="338" t="str">
        <f t="shared" ref="AE96:AE99" si="29">+A96</f>
        <v>ШУТИС-ҮТС-ийн дэргэдэх МСҮТ</v>
      </c>
      <c r="AF96" s="64">
        <f t="shared" ref="AF96:AF99" si="30">+F96</f>
        <v>79</v>
      </c>
      <c r="AG96" s="63">
        <v>1</v>
      </c>
      <c r="AH96" s="63">
        <v>1</v>
      </c>
      <c r="AI96" s="245"/>
      <c r="AJ96" s="245"/>
      <c r="AK96" s="245"/>
      <c r="AL96" s="245"/>
      <c r="AM96" s="64"/>
      <c r="AN96" s="64"/>
      <c r="AO96" s="63"/>
      <c r="AP96" s="63"/>
      <c r="AQ96" s="63"/>
      <c r="AR96" s="63"/>
      <c r="AS96" s="63"/>
      <c r="AT96" s="63"/>
      <c r="AU96" s="63">
        <v>9</v>
      </c>
      <c r="AV96" s="63">
        <v>5</v>
      </c>
      <c r="AW96" s="63"/>
      <c r="AX96" s="63"/>
      <c r="AY96" s="63"/>
      <c r="AZ96" s="63"/>
    </row>
    <row r="97" spans="1:52" s="34" customFormat="1" ht="28.5" customHeight="1">
      <c r="A97" s="1146" t="s">
        <v>758</v>
      </c>
      <c r="B97" s="1147"/>
      <c r="C97" s="1147"/>
      <c r="D97" s="1147"/>
      <c r="E97" s="1148"/>
      <c r="F97" s="64">
        <f t="shared" si="28"/>
        <v>80</v>
      </c>
      <c r="G97" s="1149">
        <f t="shared" si="26"/>
        <v>24</v>
      </c>
      <c r="H97" s="1150"/>
      <c r="I97" s="1149">
        <f t="shared" si="27"/>
        <v>17</v>
      </c>
      <c r="J97" s="1150"/>
      <c r="K97" s="63">
        <v>1</v>
      </c>
      <c r="L97" s="63">
        <v>1</v>
      </c>
      <c r="M97" s="63"/>
      <c r="N97" s="63"/>
      <c r="O97" s="63">
        <v>1</v>
      </c>
      <c r="P97" s="63">
        <v>1</v>
      </c>
      <c r="Q97" s="63">
        <v>1</v>
      </c>
      <c r="R97" s="63"/>
      <c r="S97" s="63"/>
      <c r="T97" s="63"/>
      <c r="U97" s="245"/>
      <c r="V97" s="63"/>
      <c r="W97" s="63"/>
      <c r="X97" s="63"/>
      <c r="Y97" s="63"/>
      <c r="Z97" s="63"/>
      <c r="AA97" s="63"/>
      <c r="AB97" s="63"/>
      <c r="AC97" s="63">
        <v>16</v>
      </c>
      <c r="AD97" s="63">
        <v>11</v>
      </c>
      <c r="AE97" s="338" t="str">
        <f t="shared" si="29"/>
        <v>ШУТИС-МТС-ийн дэргэдэх  МСҮТ</v>
      </c>
      <c r="AF97" s="64">
        <f t="shared" si="30"/>
        <v>80</v>
      </c>
      <c r="AG97" s="63">
        <v>1</v>
      </c>
      <c r="AH97" s="63">
        <v>1</v>
      </c>
      <c r="AI97" s="245"/>
      <c r="AJ97" s="245"/>
      <c r="AK97" s="245"/>
      <c r="AL97" s="245"/>
      <c r="AM97" s="64">
        <v>1</v>
      </c>
      <c r="AN97" s="64"/>
      <c r="AO97" s="63">
        <v>2</v>
      </c>
      <c r="AP97" s="63">
        <v>2</v>
      </c>
      <c r="AQ97" s="63">
        <v>1</v>
      </c>
      <c r="AR97" s="63">
        <v>1</v>
      </c>
      <c r="AS97" s="63"/>
      <c r="AT97" s="63"/>
      <c r="AU97" s="63"/>
      <c r="AV97" s="63"/>
      <c r="AW97" s="63"/>
      <c r="AX97" s="63"/>
      <c r="AY97" s="63"/>
      <c r="AZ97" s="63"/>
    </row>
    <row r="98" spans="1:52" s="34" customFormat="1" ht="28.5" customHeight="1">
      <c r="A98" s="1146" t="s">
        <v>759</v>
      </c>
      <c r="B98" s="1147"/>
      <c r="C98" s="1147"/>
      <c r="D98" s="1147"/>
      <c r="E98" s="1148"/>
      <c r="F98" s="64">
        <f t="shared" si="28"/>
        <v>81</v>
      </c>
      <c r="G98" s="1149">
        <f t="shared" si="26"/>
        <v>34</v>
      </c>
      <c r="H98" s="1150"/>
      <c r="I98" s="1149">
        <f t="shared" si="27"/>
        <v>25</v>
      </c>
      <c r="J98" s="1150"/>
      <c r="K98" s="63">
        <v>1</v>
      </c>
      <c r="L98" s="63"/>
      <c r="M98" s="63">
        <v>1</v>
      </c>
      <c r="N98" s="63">
        <v>1</v>
      </c>
      <c r="O98" s="63">
        <v>1</v>
      </c>
      <c r="P98" s="63"/>
      <c r="Q98" s="63">
        <v>3</v>
      </c>
      <c r="R98" s="63">
        <v>3</v>
      </c>
      <c r="S98" s="63">
        <v>1</v>
      </c>
      <c r="T98" s="63">
        <v>1</v>
      </c>
      <c r="U98" s="245">
        <v>1</v>
      </c>
      <c r="V98" s="63">
        <v>1</v>
      </c>
      <c r="W98" s="63"/>
      <c r="X98" s="63"/>
      <c r="Y98" s="63"/>
      <c r="Z98" s="63"/>
      <c r="AA98" s="63"/>
      <c r="AB98" s="63"/>
      <c r="AC98" s="63">
        <v>19</v>
      </c>
      <c r="AD98" s="63">
        <v>12</v>
      </c>
      <c r="AE98" s="338" t="str">
        <f t="shared" si="29"/>
        <v>Төмөр замын Политехник коллеж</v>
      </c>
      <c r="AF98" s="64">
        <f t="shared" si="30"/>
        <v>81</v>
      </c>
      <c r="AG98" s="63">
        <v>1</v>
      </c>
      <c r="AH98" s="63">
        <v>1</v>
      </c>
      <c r="AI98" s="245"/>
      <c r="AJ98" s="245"/>
      <c r="AK98" s="245">
        <v>1</v>
      </c>
      <c r="AL98" s="245">
        <v>1</v>
      </c>
      <c r="AM98" s="64"/>
      <c r="AN98" s="64"/>
      <c r="AO98" s="63"/>
      <c r="AP98" s="63"/>
      <c r="AQ98" s="63">
        <v>2</v>
      </c>
      <c r="AR98" s="63">
        <v>2</v>
      </c>
      <c r="AS98" s="63">
        <v>3</v>
      </c>
      <c r="AT98" s="63">
        <v>3</v>
      </c>
      <c r="AU98" s="63"/>
      <c r="AV98" s="63"/>
      <c r="AW98" s="63"/>
      <c r="AX98" s="63"/>
      <c r="AY98" s="63"/>
      <c r="AZ98" s="63"/>
    </row>
    <row r="99" spans="1:52" s="34" customFormat="1" ht="28.5" customHeight="1">
      <c r="A99" s="1146" t="s">
        <v>760</v>
      </c>
      <c r="B99" s="1147"/>
      <c r="C99" s="1147"/>
      <c r="D99" s="1147"/>
      <c r="E99" s="1148"/>
      <c r="F99" s="64">
        <f t="shared" si="28"/>
        <v>82</v>
      </c>
      <c r="G99" s="1149">
        <f t="shared" si="26"/>
        <v>20</v>
      </c>
      <c r="H99" s="1150"/>
      <c r="I99" s="1149">
        <f t="shared" si="27"/>
        <v>11</v>
      </c>
      <c r="J99" s="1150"/>
      <c r="K99" s="63">
        <v>1</v>
      </c>
      <c r="L99" s="63">
        <v>0</v>
      </c>
      <c r="M99" s="63"/>
      <c r="N99" s="63"/>
      <c r="O99" s="63">
        <v>1</v>
      </c>
      <c r="P99" s="63">
        <v>1</v>
      </c>
      <c r="Q99" s="63">
        <v>1</v>
      </c>
      <c r="R99" s="63">
        <v>1</v>
      </c>
      <c r="S99" s="63"/>
      <c r="T99" s="63"/>
      <c r="U99" s="245"/>
      <c r="V99" s="63"/>
      <c r="W99" s="63"/>
      <c r="X99" s="63"/>
      <c r="Y99" s="63">
        <v>1</v>
      </c>
      <c r="Z99" s="63">
        <v>1</v>
      </c>
      <c r="AA99" s="63"/>
      <c r="AB99" s="63"/>
      <c r="AC99" s="63">
        <v>12</v>
      </c>
      <c r="AD99" s="63">
        <v>6</v>
      </c>
      <c r="AE99" s="338" t="str">
        <f t="shared" si="29"/>
        <v>ШШГЕГ-ын харьяа "Амгалан" МСҮТ</v>
      </c>
      <c r="AF99" s="64">
        <f t="shared" si="30"/>
        <v>82</v>
      </c>
      <c r="AG99" s="63">
        <v>1</v>
      </c>
      <c r="AH99" s="63">
        <v>0</v>
      </c>
      <c r="AI99" s="245"/>
      <c r="AJ99" s="245"/>
      <c r="AK99" s="245">
        <v>1</v>
      </c>
      <c r="AL99" s="245">
        <v>1</v>
      </c>
      <c r="AM99" s="64"/>
      <c r="AN99" s="64"/>
      <c r="AO99" s="63"/>
      <c r="AP99" s="63"/>
      <c r="AQ99" s="63"/>
      <c r="AR99" s="63"/>
      <c r="AS99" s="63">
        <v>2</v>
      </c>
      <c r="AT99" s="63">
        <v>1</v>
      </c>
      <c r="AU99" s="63"/>
      <c r="AV99" s="63"/>
      <c r="AW99" s="63"/>
      <c r="AX99" s="63"/>
      <c r="AY99" s="63"/>
      <c r="AZ99" s="63"/>
    </row>
    <row r="100" spans="1:52" s="98" customFormat="1" ht="17.25" customHeight="1">
      <c r="A100" s="343" t="s">
        <v>568</v>
      </c>
      <c r="B100" s="161"/>
      <c r="C100" s="161"/>
      <c r="D100" s="161"/>
      <c r="E100" s="343" t="s">
        <v>761</v>
      </c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16"/>
      <c r="AV100" s="116"/>
      <c r="AW100" s="116"/>
      <c r="AX100" s="116"/>
      <c r="AY100" s="116"/>
      <c r="AZ100" s="116"/>
    </row>
    <row r="101" spans="1:52" s="34" customFormat="1" ht="24" customHeight="1">
      <c r="A101" s="1163"/>
      <c r="B101" s="1163"/>
      <c r="C101" s="1163"/>
      <c r="D101" s="1163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5"/>
      <c r="X101" s="346"/>
      <c r="Y101" s="34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</row>
    <row r="102" spans="1:52" s="34" customFormat="1" ht="18" customHeigh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308" t="s">
        <v>569</v>
      </c>
      <c r="AJ102" s="308"/>
      <c r="AK102" s="308"/>
      <c r="AL102" s="301" t="s">
        <v>657</v>
      </c>
      <c r="AM102" s="301"/>
      <c r="AN102" s="301"/>
      <c r="AO102" s="301"/>
      <c r="AP102" s="302"/>
      <c r="AQ102" s="164"/>
      <c r="AR102" s="347"/>
      <c r="AS102" s="116"/>
      <c r="AT102" s="116"/>
      <c r="AU102" s="116"/>
      <c r="AV102" s="116"/>
      <c r="AW102" s="116"/>
      <c r="AX102" s="116"/>
      <c r="AY102" s="116"/>
      <c r="AZ102" s="116"/>
    </row>
    <row r="103" spans="1:52" ht="18" customHeight="1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190"/>
      <c r="AJ103" s="123"/>
      <c r="AK103" s="123"/>
      <c r="AL103" s="120" t="s">
        <v>762</v>
      </c>
      <c r="AM103" s="120"/>
      <c r="AN103" s="120"/>
      <c r="AO103" s="120"/>
      <c r="AP103" s="302"/>
      <c r="AQ103" s="166"/>
      <c r="AR103" s="347"/>
      <c r="AS103" s="116"/>
      <c r="AT103" s="116"/>
      <c r="AU103" s="116"/>
      <c r="AV103" s="316"/>
      <c r="AW103" s="316"/>
      <c r="AX103" s="316"/>
      <c r="AY103" s="316"/>
      <c r="AZ103" s="316"/>
    </row>
    <row r="104" spans="1:52" ht="18" customHeight="1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  <c r="AA104" s="316"/>
      <c r="AB104" s="316"/>
      <c r="AC104" s="316"/>
      <c r="AD104" s="316"/>
      <c r="AE104" s="316"/>
      <c r="AF104" s="316"/>
      <c r="AG104" s="316"/>
      <c r="AH104" s="316"/>
      <c r="AI104" s="308" t="s">
        <v>570</v>
      </c>
      <c r="AJ104" s="348"/>
      <c r="AK104" s="348"/>
      <c r="AL104" s="301" t="s">
        <v>657</v>
      </c>
      <c r="AM104" s="167"/>
      <c r="AN104" s="167"/>
      <c r="AO104" s="167"/>
      <c r="AP104" s="302"/>
      <c r="AQ104" s="166"/>
      <c r="AR104" s="347"/>
      <c r="AS104" s="316"/>
      <c r="AT104" s="316"/>
      <c r="AU104" s="316"/>
      <c r="AV104" s="316"/>
      <c r="AW104" s="316"/>
      <c r="AX104" s="316"/>
      <c r="AY104" s="316"/>
      <c r="AZ104" s="316"/>
    </row>
    <row r="105" spans="1:52" ht="18" customHeight="1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190"/>
      <c r="AJ105" s="123"/>
      <c r="AK105" s="123"/>
      <c r="AL105" s="120" t="s">
        <v>763</v>
      </c>
      <c r="AM105" s="120"/>
      <c r="AN105" s="120"/>
      <c r="AO105" s="120"/>
      <c r="AP105" s="302"/>
      <c r="AQ105" s="166"/>
      <c r="AR105" s="347"/>
      <c r="AS105" s="316"/>
      <c r="AT105" s="316"/>
      <c r="AU105" s="316"/>
      <c r="AV105" s="316"/>
      <c r="AW105" s="316"/>
      <c r="AX105" s="316"/>
      <c r="AY105" s="316"/>
      <c r="AZ105" s="316"/>
    </row>
    <row r="106" spans="1:52" ht="18" customHeight="1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  <c r="AA106" s="316"/>
      <c r="AB106" s="316"/>
      <c r="AC106" s="316"/>
      <c r="AD106" s="316"/>
      <c r="AE106" s="316"/>
      <c r="AF106" s="316"/>
      <c r="AG106" s="316"/>
      <c r="AH106" s="316"/>
      <c r="AI106" s="190" t="s">
        <v>571</v>
      </c>
      <c r="AJ106" s="123"/>
      <c r="AK106" s="123"/>
      <c r="AL106" s="301" t="s">
        <v>657</v>
      </c>
      <c r="AM106" s="120"/>
      <c r="AN106" s="120"/>
      <c r="AO106" s="120"/>
      <c r="AP106" s="302"/>
      <c r="AQ106" s="166"/>
      <c r="AR106" s="347"/>
      <c r="AS106" s="316"/>
      <c r="AT106" s="316"/>
      <c r="AU106" s="316"/>
      <c r="AV106" s="316"/>
      <c r="AW106" s="316"/>
      <c r="AX106" s="316"/>
      <c r="AY106" s="316"/>
      <c r="AZ106" s="316"/>
    </row>
    <row r="107" spans="1:52" ht="18" customHeight="1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  <c r="AA107" s="316"/>
      <c r="AB107" s="316"/>
      <c r="AC107" s="316"/>
      <c r="AD107" s="316"/>
      <c r="AE107" s="316"/>
      <c r="AF107" s="316"/>
      <c r="AG107" s="316"/>
      <c r="AH107" s="316"/>
      <c r="AI107" s="348"/>
      <c r="AJ107" s="348"/>
      <c r="AK107" s="348"/>
      <c r="AL107" s="120" t="s">
        <v>764</v>
      </c>
      <c r="AM107" s="167"/>
      <c r="AN107" s="167"/>
      <c r="AO107" s="167"/>
      <c r="AP107" s="302"/>
      <c r="AQ107" s="166"/>
      <c r="AR107" s="347"/>
      <c r="AS107" s="316"/>
      <c r="AT107" s="316"/>
      <c r="AU107" s="316"/>
      <c r="AV107" s="316"/>
      <c r="AW107" s="316"/>
      <c r="AX107" s="316"/>
      <c r="AY107" s="316"/>
      <c r="AZ107" s="316"/>
    </row>
    <row r="108" spans="1:52" ht="18.75" customHeight="1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  <c r="AA108" s="316"/>
      <c r="AB108" s="316"/>
      <c r="AC108" s="316"/>
      <c r="AD108" s="316"/>
      <c r="AE108" s="116"/>
      <c r="AF108" s="116"/>
      <c r="AG108" s="116"/>
      <c r="AH108" s="116"/>
      <c r="AI108" s="348"/>
      <c r="AJ108" s="348"/>
      <c r="AK108" s="348"/>
      <c r="AL108" s="120"/>
      <c r="AM108" s="167"/>
      <c r="AN108" s="167"/>
      <c r="AO108" s="167"/>
      <c r="AP108" s="301"/>
      <c r="AQ108" s="187"/>
      <c r="AR108" s="116"/>
      <c r="AS108" s="116"/>
      <c r="AT108" s="116"/>
      <c r="AU108" s="116"/>
      <c r="AV108" s="116"/>
      <c r="AW108" s="116"/>
      <c r="AX108" s="116"/>
      <c r="AY108" s="116"/>
      <c r="AZ108" s="116"/>
    </row>
    <row r="109" spans="1:52" ht="15.75" customHeight="1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  <c r="Z109" s="316"/>
      <c r="AA109" s="316"/>
      <c r="AB109" s="316"/>
      <c r="AC109" s="316"/>
      <c r="AD109" s="316"/>
      <c r="AE109" s="116"/>
      <c r="AF109" s="116"/>
      <c r="AG109" s="116"/>
      <c r="AH109" s="116"/>
      <c r="AI109" s="116"/>
      <c r="AJ109" s="116"/>
      <c r="AK109" s="116"/>
      <c r="AL109" s="116"/>
      <c r="AM109" s="116" t="s">
        <v>572</v>
      </c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</row>
  </sheetData>
  <mergeCells count="310">
    <mergeCell ref="A99:E99"/>
    <mergeCell ref="G99:H99"/>
    <mergeCell ref="I99:J99"/>
    <mergeCell ref="A101:D101"/>
    <mergeCell ref="A97:E97"/>
    <mergeCell ref="G97:H97"/>
    <mergeCell ref="I97:J97"/>
    <mergeCell ref="A98:E98"/>
    <mergeCell ref="G98:H98"/>
    <mergeCell ref="I98:J98"/>
    <mergeCell ref="A95:E95"/>
    <mergeCell ref="G95:H95"/>
    <mergeCell ref="I95:J95"/>
    <mergeCell ref="A96:E96"/>
    <mergeCell ref="G96:H96"/>
    <mergeCell ref="I96:J96"/>
    <mergeCell ref="A93:E93"/>
    <mergeCell ref="G93:H93"/>
    <mergeCell ref="I93:J93"/>
    <mergeCell ref="A94:E94"/>
    <mergeCell ref="G94:H94"/>
    <mergeCell ref="I94:J94"/>
    <mergeCell ref="A91:E91"/>
    <mergeCell ref="G91:H91"/>
    <mergeCell ref="I91:J91"/>
    <mergeCell ref="A92:E92"/>
    <mergeCell ref="G92:H92"/>
    <mergeCell ref="I92:J92"/>
    <mergeCell ref="A89:E89"/>
    <mergeCell ref="G89:H89"/>
    <mergeCell ref="I89:J89"/>
    <mergeCell ref="A90:E90"/>
    <mergeCell ref="G90:H90"/>
    <mergeCell ref="I90:J90"/>
    <mergeCell ref="A87:E87"/>
    <mergeCell ref="G87:H87"/>
    <mergeCell ref="I87:J87"/>
    <mergeCell ref="A88:E88"/>
    <mergeCell ref="G88:H88"/>
    <mergeCell ref="I88:J88"/>
    <mergeCell ref="A85:E85"/>
    <mergeCell ref="G85:H85"/>
    <mergeCell ref="I85:J85"/>
    <mergeCell ref="A86:E86"/>
    <mergeCell ref="G86:H86"/>
    <mergeCell ref="I86:J86"/>
    <mergeCell ref="A83:E83"/>
    <mergeCell ref="G83:H83"/>
    <mergeCell ref="I83:J83"/>
    <mergeCell ref="A84:E84"/>
    <mergeCell ref="G84:H84"/>
    <mergeCell ref="I84:J84"/>
    <mergeCell ref="A81:E81"/>
    <mergeCell ref="G81:H81"/>
    <mergeCell ref="I81:J81"/>
    <mergeCell ref="A82:E82"/>
    <mergeCell ref="G82:H82"/>
    <mergeCell ref="I82:J82"/>
    <mergeCell ref="A79:E79"/>
    <mergeCell ref="G79:H79"/>
    <mergeCell ref="I79:J79"/>
    <mergeCell ref="A80:E80"/>
    <mergeCell ref="G80:H80"/>
    <mergeCell ref="I80:J80"/>
    <mergeCell ref="A77:E77"/>
    <mergeCell ref="G77:H77"/>
    <mergeCell ref="I77:J77"/>
    <mergeCell ref="A78:E78"/>
    <mergeCell ref="G78:H78"/>
    <mergeCell ref="I78:J78"/>
    <mergeCell ref="A75:E75"/>
    <mergeCell ref="G75:H75"/>
    <mergeCell ref="I75:J75"/>
    <mergeCell ref="A76:E76"/>
    <mergeCell ref="G76:H76"/>
    <mergeCell ref="I76:J76"/>
    <mergeCell ref="A73:E73"/>
    <mergeCell ref="G73:H73"/>
    <mergeCell ref="I73:J73"/>
    <mergeCell ref="A74:E74"/>
    <mergeCell ref="G74:H74"/>
    <mergeCell ref="I74:J74"/>
    <mergeCell ref="A71:E71"/>
    <mergeCell ref="G71:H71"/>
    <mergeCell ref="I71:J71"/>
    <mergeCell ref="A72:E72"/>
    <mergeCell ref="G72:H72"/>
    <mergeCell ref="I72:J72"/>
    <mergeCell ref="A69:E69"/>
    <mergeCell ref="G69:H69"/>
    <mergeCell ref="I69:J69"/>
    <mergeCell ref="A70:E70"/>
    <mergeCell ref="G70:H70"/>
    <mergeCell ref="I70:J70"/>
    <mergeCell ref="A67:E67"/>
    <mergeCell ref="G67:H67"/>
    <mergeCell ref="I67:J67"/>
    <mergeCell ref="A68:E68"/>
    <mergeCell ref="G68:H68"/>
    <mergeCell ref="I68:J68"/>
    <mergeCell ref="A65:E65"/>
    <mergeCell ref="G65:H65"/>
    <mergeCell ref="I65:J65"/>
    <mergeCell ref="A66:E66"/>
    <mergeCell ref="G66:H66"/>
    <mergeCell ref="I66:J66"/>
    <mergeCell ref="A63:E63"/>
    <mergeCell ref="G63:H63"/>
    <mergeCell ref="I63:J63"/>
    <mergeCell ref="A64:E64"/>
    <mergeCell ref="G64:H64"/>
    <mergeCell ref="I64:J64"/>
    <mergeCell ref="A61:E61"/>
    <mergeCell ref="G61:H61"/>
    <mergeCell ref="I61:J61"/>
    <mergeCell ref="A62:E62"/>
    <mergeCell ref="G62:H62"/>
    <mergeCell ref="I62:J62"/>
    <mergeCell ref="A59:E59"/>
    <mergeCell ref="G59:H59"/>
    <mergeCell ref="I59:J59"/>
    <mergeCell ref="A60:E60"/>
    <mergeCell ref="G60:H60"/>
    <mergeCell ref="I60:J60"/>
    <mergeCell ref="A57:E57"/>
    <mergeCell ref="G57:H57"/>
    <mergeCell ref="I57:J57"/>
    <mergeCell ref="A58:E58"/>
    <mergeCell ref="G58:H58"/>
    <mergeCell ref="I58:J58"/>
    <mergeCell ref="A55:E55"/>
    <mergeCell ref="G55:H55"/>
    <mergeCell ref="I55:J55"/>
    <mergeCell ref="A56:E56"/>
    <mergeCell ref="G56:H56"/>
    <mergeCell ref="I56:J56"/>
    <mergeCell ref="A53:E53"/>
    <mergeCell ref="G53:H53"/>
    <mergeCell ref="I53:J53"/>
    <mergeCell ref="A54:E54"/>
    <mergeCell ref="G54:H54"/>
    <mergeCell ref="I54:J54"/>
    <mergeCell ref="A51:E51"/>
    <mergeCell ref="G51:H51"/>
    <mergeCell ref="I51:J51"/>
    <mergeCell ref="A52:E52"/>
    <mergeCell ref="G52:H52"/>
    <mergeCell ref="I52:J52"/>
    <mergeCell ref="A49:E49"/>
    <mergeCell ref="G49:H49"/>
    <mergeCell ref="I49:J49"/>
    <mergeCell ref="A50:E50"/>
    <mergeCell ref="G50:H50"/>
    <mergeCell ref="I50:J50"/>
    <mergeCell ref="A47:E47"/>
    <mergeCell ref="G47:H47"/>
    <mergeCell ref="I47:J47"/>
    <mergeCell ref="A48:E48"/>
    <mergeCell ref="G48:H48"/>
    <mergeCell ref="I48:J48"/>
    <mergeCell ref="A45:E45"/>
    <mergeCell ref="G45:H45"/>
    <mergeCell ref="I45:J45"/>
    <mergeCell ref="A46:E46"/>
    <mergeCell ref="G46:H46"/>
    <mergeCell ref="I46:J46"/>
    <mergeCell ref="A43:E43"/>
    <mergeCell ref="G43:H43"/>
    <mergeCell ref="I43:J43"/>
    <mergeCell ref="A44:E44"/>
    <mergeCell ref="G44:H44"/>
    <mergeCell ref="I44:J44"/>
    <mergeCell ref="A41:E41"/>
    <mergeCell ref="G41:H41"/>
    <mergeCell ref="I41:J41"/>
    <mergeCell ref="A42:E42"/>
    <mergeCell ref="G42:H42"/>
    <mergeCell ref="I42:J42"/>
    <mergeCell ref="A39:E39"/>
    <mergeCell ref="G39:H39"/>
    <mergeCell ref="I39:J39"/>
    <mergeCell ref="A40:E40"/>
    <mergeCell ref="G40:H40"/>
    <mergeCell ref="I40:J40"/>
    <mergeCell ref="A37:E37"/>
    <mergeCell ref="G37:H37"/>
    <mergeCell ref="I37:J37"/>
    <mergeCell ref="A38:E38"/>
    <mergeCell ref="G38:H38"/>
    <mergeCell ref="I38:J38"/>
    <mergeCell ref="A35:E35"/>
    <mergeCell ref="G35:H35"/>
    <mergeCell ref="I35:J35"/>
    <mergeCell ref="A36:E36"/>
    <mergeCell ref="G36:H36"/>
    <mergeCell ref="I36:J36"/>
    <mergeCell ref="A33:E33"/>
    <mergeCell ref="G33:H33"/>
    <mergeCell ref="I33:J33"/>
    <mergeCell ref="A34:E34"/>
    <mergeCell ref="G34:H34"/>
    <mergeCell ref="I34:J34"/>
    <mergeCell ref="A31:E31"/>
    <mergeCell ref="G31:H31"/>
    <mergeCell ref="I31:J31"/>
    <mergeCell ref="A32:E32"/>
    <mergeCell ref="G32:H32"/>
    <mergeCell ref="I32:J32"/>
    <mergeCell ref="A29:E29"/>
    <mergeCell ref="G29:H29"/>
    <mergeCell ref="I29:J29"/>
    <mergeCell ref="A30:E30"/>
    <mergeCell ref="G30:H30"/>
    <mergeCell ref="I30:J30"/>
    <mergeCell ref="A27:E27"/>
    <mergeCell ref="G27:H27"/>
    <mergeCell ref="I27:J27"/>
    <mergeCell ref="A28:E28"/>
    <mergeCell ref="G28:H28"/>
    <mergeCell ref="I28:J28"/>
    <mergeCell ref="A25:E25"/>
    <mergeCell ref="G25:H25"/>
    <mergeCell ref="I25:J25"/>
    <mergeCell ref="A26:E26"/>
    <mergeCell ref="G26:H26"/>
    <mergeCell ref="I26:J26"/>
    <mergeCell ref="A23:E23"/>
    <mergeCell ref="G23:H23"/>
    <mergeCell ref="I23:J23"/>
    <mergeCell ref="A24:E24"/>
    <mergeCell ref="G24:H24"/>
    <mergeCell ref="I24:J24"/>
    <mergeCell ref="A21:E21"/>
    <mergeCell ref="G21:H21"/>
    <mergeCell ref="I21:J21"/>
    <mergeCell ref="A22:E22"/>
    <mergeCell ref="G22:H22"/>
    <mergeCell ref="I22:J22"/>
    <mergeCell ref="A19:E19"/>
    <mergeCell ref="G19:H19"/>
    <mergeCell ref="I19:J19"/>
    <mergeCell ref="A20:E20"/>
    <mergeCell ref="G20:H20"/>
    <mergeCell ref="I20:J20"/>
    <mergeCell ref="A17:E17"/>
    <mergeCell ref="G17:H17"/>
    <mergeCell ref="I17:J17"/>
    <mergeCell ref="A18:E18"/>
    <mergeCell ref="G18:H18"/>
    <mergeCell ref="I18:J18"/>
    <mergeCell ref="AV13:AV16"/>
    <mergeCell ref="AX13:AX16"/>
    <mergeCell ref="AY13:AY16"/>
    <mergeCell ref="G14:H16"/>
    <mergeCell ref="AZ14:AZ16"/>
    <mergeCell ref="K15:K16"/>
    <mergeCell ref="M15:M16"/>
    <mergeCell ref="O15:O16"/>
    <mergeCell ref="Q15:Q16"/>
    <mergeCell ref="S15:S16"/>
    <mergeCell ref="AI13:AJ14"/>
    <mergeCell ref="AK13:AL14"/>
    <mergeCell ref="AM13:AN14"/>
    <mergeCell ref="AO13:AP14"/>
    <mergeCell ref="AQ13:AR14"/>
    <mergeCell ref="AS13:AT14"/>
    <mergeCell ref="AU12:AU16"/>
    <mergeCell ref="AW12:AW16"/>
    <mergeCell ref="I13:J16"/>
    <mergeCell ref="K13:L14"/>
    <mergeCell ref="M13:N14"/>
    <mergeCell ref="O13:P14"/>
    <mergeCell ref="Q13:R14"/>
    <mergeCell ref="S13:T14"/>
    <mergeCell ref="U13:V14"/>
    <mergeCell ref="W13:X14"/>
    <mergeCell ref="A12:E16"/>
    <mergeCell ref="F12:F16"/>
    <mergeCell ref="G12:AD12"/>
    <mergeCell ref="AE12:AE16"/>
    <mergeCell ref="AF12:AF16"/>
    <mergeCell ref="AG12:AT12"/>
    <mergeCell ref="Y13:Z14"/>
    <mergeCell ref="AA13:AB14"/>
    <mergeCell ref="AC13:AD14"/>
    <mergeCell ref="AG13:AH14"/>
    <mergeCell ref="AI15:AI16"/>
    <mergeCell ref="AK15:AK16"/>
    <mergeCell ref="AM15:AM16"/>
    <mergeCell ref="AO15:AO16"/>
    <mergeCell ref="AQ15:AQ16"/>
    <mergeCell ref="AS15:AS16"/>
    <mergeCell ref="U15:U16"/>
    <mergeCell ref="W15:W16"/>
    <mergeCell ref="Y15:Y16"/>
    <mergeCell ref="AA15:AA16"/>
    <mergeCell ref="AC15:AC16"/>
    <mergeCell ref="AG15:AG16"/>
    <mergeCell ref="A7:C7"/>
    <mergeCell ref="A8:C8"/>
    <mergeCell ref="D8:J8"/>
    <mergeCell ref="A9:C9"/>
    <mergeCell ref="D9:J9"/>
    <mergeCell ref="A11:E11"/>
    <mergeCell ref="AC1:AD1"/>
    <mergeCell ref="AJ1:AL1"/>
    <mergeCell ref="AX1:AZ1"/>
    <mergeCell ref="A3:AD3"/>
    <mergeCell ref="A4:AD4"/>
    <mergeCell ref="A6:C6"/>
  </mergeCells>
  <printOptions horizontalCentered="1"/>
  <pageMargins left="0.39370078740157483" right="0.31496062992125984" top="0.39370078740157483" bottom="0.31496062992125984" header="0" footer="0"/>
  <pageSetup paperSize="9" scale="79" orientation="landscape" r:id="rId1"/>
  <colBreaks count="1" manualBreakCount="1">
    <brk id="30" max="108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63"/>
  <sheetViews>
    <sheetView view="pageBreakPreview" topLeftCell="A34" zoomScale="70" zoomScaleNormal="100" zoomScaleSheetLayoutView="70" workbookViewId="0">
      <selection activeCell="N62" sqref="N62"/>
    </sheetView>
  </sheetViews>
  <sheetFormatPr defaultColWidth="8.85546875" defaultRowHeight="12.75"/>
  <cols>
    <col min="1" max="1" width="20.85546875" style="510" customWidth="1"/>
    <col min="2" max="8" width="3.7109375" style="510" customWidth="1"/>
    <col min="9" max="31" width="6.42578125" style="510" customWidth="1"/>
    <col min="32" max="254" width="8.85546875" style="510"/>
    <col min="255" max="255" width="6" style="510" customWidth="1"/>
    <col min="256" max="510" width="8.85546875" style="510"/>
    <col min="511" max="511" width="6" style="510" customWidth="1"/>
    <col min="512" max="766" width="8.85546875" style="510"/>
    <col min="767" max="767" width="6" style="510" customWidth="1"/>
    <col min="768" max="1022" width="8.85546875" style="510"/>
    <col min="1023" max="1023" width="6" style="510" customWidth="1"/>
    <col min="1024" max="1278" width="8.85546875" style="510"/>
    <col min="1279" max="1279" width="6" style="510" customWidth="1"/>
    <col min="1280" max="1534" width="8.85546875" style="510"/>
    <col min="1535" max="1535" width="6" style="510" customWidth="1"/>
    <col min="1536" max="1790" width="8.85546875" style="510"/>
    <col min="1791" max="1791" width="6" style="510" customWidth="1"/>
    <col min="1792" max="2046" width="8.85546875" style="510"/>
    <col min="2047" max="2047" width="6" style="510" customWidth="1"/>
    <col min="2048" max="2302" width="8.85546875" style="510"/>
    <col min="2303" max="2303" width="6" style="510" customWidth="1"/>
    <col min="2304" max="2558" width="8.85546875" style="510"/>
    <col min="2559" max="2559" width="6" style="510" customWidth="1"/>
    <col min="2560" max="2814" width="8.85546875" style="510"/>
    <col min="2815" max="2815" width="6" style="510" customWidth="1"/>
    <col min="2816" max="3070" width="8.85546875" style="510"/>
    <col min="3071" max="3071" width="6" style="510" customWidth="1"/>
    <col min="3072" max="3326" width="8.85546875" style="510"/>
    <col min="3327" max="3327" width="6" style="510" customWidth="1"/>
    <col min="3328" max="3582" width="8.85546875" style="510"/>
    <col min="3583" max="3583" width="6" style="510" customWidth="1"/>
    <col min="3584" max="3838" width="8.85546875" style="510"/>
    <col min="3839" max="3839" width="6" style="510" customWidth="1"/>
    <col min="3840" max="4094" width="8.85546875" style="510"/>
    <col min="4095" max="4095" width="6" style="510" customWidth="1"/>
    <col min="4096" max="4350" width="8.85546875" style="510"/>
    <col min="4351" max="4351" width="6" style="510" customWidth="1"/>
    <col min="4352" max="4606" width="8.85546875" style="510"/>
    <col min="4607" max="4607" width="6" style="510" customWidth="1"/>
    <col min="4608" max="4862" width="8.85546875" style="510"/>
    <col min="4863" max="4863" width="6" style="510" customWidth="1"/>
    <col min="4864" max="5118" width="8.85546875" style="510"/>
    <col min="5119" max="5119" width="6" style="510" customWidth="1"/>
    <col min="5120" max="5374" width="8.85546875" style="510"/>
    <col min="5375" max="5375" width="6" style="510" customWidth="1"/>
    <col min="5376" max="5630" width="8.85546875" style="510"/>
    <col min="5631" max="5631" width="6" style="510" customWidth="1"/>
    <col min="5632" max="5886" width="8.85546875" style="510"/>
    <col min="5887" max="5887" width="6" style="510" customWidth="1"/>
    <col min="5888" max="6142" width="8.85546875" style="510"/>
    <col min="6143" max="6143" width="6" style="510" customWidth="1"/>
    <col min="6144" max="6398" width="8.85546875" style="510"/>
    <col min="6399" max="6399" width="6" style="510" customWidth="1"/>
    <col min="6400" max="6654" width="8.85546875" style="510"/>
    <col min="6655" max="6655" width="6" style="510" customWidth="1"/>
    <col min="6656" max="6910" width="8.85546875" style="510"/>
    <col min="6911" max="6911" width="6" style="510" customWidth="1"/>
    <col min="6912" max="7166" width="8.85546875" style="510"/>
    <col min="7167" max="7167" width="6" style="510" customWidth="1"/>
    <col min="7168" max="7422" width="8.85546875" style="510"/>
    <col min="7423" max="7423" width="6" style="510" customWidth="1"/>
    <col min="7424" max="7678" width="8.85546875" style="510"/>
    <col min="7679" max="7679" width="6" style="510" customWidth="1"/>
    <col min="7680" max="7934" width="8.85546875" style="510"/>
    <col min="7935" max="7935" width="6" style="510" customWidth="1"/>
    <col min="7936" max="8190" width="8.85546875" style="510"/>
    <col min="8191" max="8191" width="6" style="510" customWidth="1"/>
    <col min="8192" max="8446" width="8.85546875" style="510"/>
    <col min="8447" max="8447" width="6" style="510" customWidth="1"/>
    <col min="8448" max="8702" width="8.85546875" style="510"/>
    <col min="8703" max="8703" width="6" style="510" customWidth="1"/>
    <col min="8704" max="8958" width="8.85546875" style="510"/>
    <col min="8959" max="8959" width="6" style="510" customWidth="1"/>
    <col min="8960" max="9214" width="8.85546875" style="510"/>
    <col min="9215" max="9215" width="6" style="510" customWidth="1"/>
    <col min="9216" max="9470" width="8.85546875" style="510"/>
    <col min="9471" max="9471" width="6" style="510" customWidth="1"/>
    <col min="9472" max="9726" width="8.85546875" style="510"/>
    <col min="9727" max="9727" width="6" style="510" customWidth="1"/>
    <col min="9728" max="9982" width="8.85546875" style="510"/>
    <col min="9983" max="9983" width="6" style="510" customWidth="1"/>
    <col min="9984" max="10238" width="8.85546875" style="510"/>
    <col min="10239" max="10239" width="6" style="510" customWidth="1"/>
    <col min="10240" max="10494" width="8.85546875" style="510"/>
    <col min="10495" max="10495" width="6" style="510" customWidth="1"/>
    <col min="10496" max="10750" width="8.85546875" style="510"/>
    <col min="10751" max="10751" width="6" style="510" customWidth="1"/>
    <col min="10752" max="11006" width="8.85546875" style="510"/>
    <col min="11007" max="11007" width="6" style="510" customWidth="1"/>
    <col min="11008" max="11262" width="8.85546875" style="510"/>
    <col min="11263" max="11263" width="6" style="510" customWidth="1"/>
    <col min="11264" max="11518" width="8.85546875" style="510"/>
    <col min="11519" max="11519" width="6" style="510" customWidth="1"/>
    <col min="11520" max="11774" width="8.85546875" style="510"/>
    <col min="11775" max="11775" width="6" style="510" customWidth="1"/>
    <col min="11776" max="12030" width="8.85546875" style="510"/>
    <col min="12031" max="12031" width="6" style="510" customWidth="1"/>
    <col min="12032" max="12286" width="8.85546875" style="510"/>
    <col min="12287" max="12287" width="6" style="510" customWidth="1"/>
    <col min="12288" max="12542" width="8.85546875" style="510"/>
    <col min="12543" max="12543" width="6" style="510" customWidth="1"/>
    <col min="12544" max="12798" width="8.85546875" style="510"/>
    <col min="12799" max="12799" width="6" style="510" customWidth="1"/>
    <col min="12800" max="13054" width="8.85546875" style="510"/>
    <col min="13055" max="13055" width="6" style="510" customWidth="1"/>
    <col min="13056" max="13310" width="8.85546875" style="510"/>
    <col min="13311" max="13311" width="6" style="510" customWidth="1"/>
    <col min="13312" max="13566" width="8.85546875" style="510"/>
    <col min="13567" max="13567" width="6" style="510" customWidth="1"/>
    <col min="13568" max="13822" width="8.85546875" style="510"/>
    <col min="13823" max="13823" width="6" style="510" customWidth="1"/>
    <col min="13824" max="14078" width="8.85546875" style="510"/>
    <col min="14079" max="14079" width="6" style="510" customWidth="1"/>
    <col min="14080" max="14334" width="8.85546875" style="510"/>
    <col min="14335" max="14335" width="6" style="510" customWidth="1"/>
    <col min="14336" max="14590" width="8.85546875" style="510"/>
    <col min="14591" max="14591" width="6" style="510" customWidth="1"/>
    <col min="14592" max="14846" width="8.85546875" style="510"/>
    <col min="14847" max="14847" width="6" style="510" customWidth="1"/>
    <col min="14848" max="15102" width="8.85546875" style="510"/>
    <col min="15103" max="15103" width="6" style="510" customWidth="1"/>
    <col min="15104" max="15358" width="8.85546875" style="510"/>
    <col min="15359" max="15359" width="6" style="510" customWidth="1"/>
    <col min="15360" max="15614" width="8.85546875" style="510"/>
    <col min="15615" max="15615" width="6" style="510" customWidth="1"/>
    <col min="15616" max="15870" width="8.85546875" style="510"/>
    <col min="15871" max="15871" width="6" style="510" customWidth="1"/>
    <col min="15872" max="16126" width="8.85546875" style="510"/>
    <col min="16127" max="16127" width="6" style="510" customWidth="1"/>
    <col min="16128" max="16384" width="8.85546875" style="510"/>
  </cols>
  <sheetData>
    <row r="1" spans="1:31" ht="21" customHeight="1">
      <c r="A1" s="411"/>
      <c r="B1" s="411"/>
      <c r="C1" s="411"/>
      <c r="D1" s="411"/>
      <c r="E1" s="411"/>
      <c r="F1" s="411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  <c r="U1" s="512"/>
      <c r="V1" s="512"/>
      <c r="W1" s="512"/>
      <c r="X1" s="512"/>
      <c r="Y1" s="512"/>
      <c r="Z1" s="512"/>
      <c r="AA1" s="512"/>
      <c r="AB1" s="559"/>
      <c r="AC1" s="1164" t="s">
        <v>904</v>
      </c>
      <c r="AD1" s="1165"/>
      <c r="AE1" s="1165"/>
    </row>
    <row r="2" spans="1:31" ht="49.5" customHeight="1">
      <c r="A2" s="411"/>
      <c r="B2" s="411"/>
      <c r="C2" s="411"/>
      <c r="D2" s="411"/>
      <c r="E2" s="411"/>
      <c r="F2" s="411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559"/>
      <c r="U2" s="559"/>
      <c r="V2" s="559"/>
      <c r="W2" s="559"/>
      <c r="X2" s="559"/>
      <c r="Y2" s="559"/>
      <c r="Z2" s="559"/>
      <c r="AA2" s="559"/>
      <c r="AB2" s="559"/>
      <c r="AC2" s="559"/>
      <c r="AD2" s="410"/>
      <c r="AE2" s="410"/>
    </row>
    <row r="3" spans="1:31" s="560" customFormat="1" ht="18" customHeight="1">
      <c r="A3" s="1166" t="s">
        <v>837</v>
      </c>
      <c r="B3" s="1166"/>
      <c r="C3" s="1166"/>
      <c r="D3" s="1166"/>
      <c r="E3" s="1166"/>
      <c r="F3" s="1166"/>
      <c r="G3" s="1166"/>
      <c r="H3" s="1166"/>
      <c r="I3" s="1166"/>
      <c r="J3" s="1166"/>
      <c r="K3" s="1166"/>
      <c r="L3" s="1166"/>
      <c r="M3" s="1166"/>
      <c r="N3" s="1166"/>
      <c r="O3" s="1166"/>
      <c r="P3" s="1166"/>
      <c r="Q3" s="1166"/>
      <c r="R3" s="1166"/>
      <c r="S3" s="1166"/>
      <c r="T3" s="1166"/>
      <c r="U3" s="1166"/>
      <c r="V3" s="1166"/>
      <c r="W3" s="1166"/>
      <c r="X3" s="1166"/>
      <c r="Y3" s="1166"/>
      <c r="Z3" s="1166"/>
      <c r="AA3" s="1166"/>
      <c r="AB3" s="1166"/>
      <c r="AC3" s="1166"/>
      <c r="AD3" s="1166"/>
      <c r="AE3" s="1166"/>
    </row>
    <row r="4" spans="1:31" s="560" customFormat="1" ht="18" customHeight="1">
      <c r="A4" s="1167" t="s">
        <v>905</v>
      </c>
      <c r="B4" s="1167"/>
      <c r="C4" s="1167"/>
      <c r="D4" s="1167"/>
      <c r="E4" s="1167"/>
      <c r="F4" s="1167"/>
      <c r="G4" s="1167"/>
      <c r="H4" s="1167"/>
      <c r="I4" s="1167"/>
      <c r="J4" s="1167"/>
      <c r="K4" s="1167"/>
      <c r="L4" s="1167"/>
      <c r="M4" s="1167"/>
      <c r="N4" s="1167"/>
      <c r="O4" s="1167"/>
      <c r="P4" s="1167"/>
      <c r="Q4" s="1167"/>
      <c r="R4" s="1167"/>
      <c r="S4" s="1167"/>
      <c r="T4" s="1167"/>
      <c r="U4" s="1167"/>
      <c r="V4" s="1167"/>
      <c r="W4" s="1167"/>
      <c r="X4" s="1167"/>
      <c r="Y4" s="1167"/>
      <c r="Z4" s="1167"/>
      <c r="AA4" s="1167"/>
      <c r="AB4" s="1167"/>
      <c r="AC4" s="1167"/>
      <c r="AD4" s="1167"/>
      <c r="AE4" s="1167"/>
    </row>
    <row r="5" spans="1:31" s="527" customFormat="1" ht="11.25" customHeight="1">
      <c r="A5" s="561"/>
      <c r="B5" s="561"/>
      <c r="C5" s="561"/>
      <c r="D5" s="561"/>
      <c r="E5" s="561"/>
      <c r="F5" s="561"/>
      <c r="G5" s="561"/>
      <c r="H5" s="561"/>
      <c r="I5" s="561"/>
      <c r="J5" s="562"/>
      <c r="K5" s="562"/>
      <c r="L5" s="562"/>
      <c r="M5" s="562"/>
      <c r="N5" s="562"/>
      <c r="O5" s="562"/>
      <c r="P5" s="562"/>
      <c r="Q5" s="562"/>
      <c r="R5" s="562"/>
      <c r="S5" s="562"/>
      <c r="T5" s="561"/>
      <c r="U5" s="561"/>
      <c r="V5" s="561"/>
      <c r="W5" s="561"/>
      <c r="X5" s="561"/>
      <c r="Y5" s="561"/>
      <c r="Z5" s="561"/>
      <c r="AA5" s="561"/>
      <c r="AB5" s="439"/>
      <c r="AC5" s="439"/>
      <c r="AD5" s="439"/>
      <c r="AE5" s="439"/>
    </row>
    <row r="6" spans="1:31">
      <c r="A6" s="512"/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  <c r="R6" s="512"/>
      <c r="S6" s="512"/>
      <c r="T6" s="512"/>
      <c r="U6" s="512"/>
      <c r="V6" s="512"/>
      <c r="W6" s="512"/>
      <c r="X6" s="512"/>
      <c r="Y6" s="512"/>
      <c r="Z6" s="512"/>
      <c r="AA6" s="512"/>
      <c r="AB6" s="512"/>
      <c r="AC6" s="512"/>
      <c r="AD6" s="512"/>
      <c r="AE6" s="512"/>
    </row>
    <row r="7" spans="1:31">
      <c r="A7" s="563" t="s">
        <v>64</v>
      </c>
      <c r="B7" s="564"/>
      <c r="C7" s="564"/>
      <c r="D7" s="564"/>
      <c r="E7" s="564"/>
      <c r="F7" s="512"/>
      <c r="G7" s="512"/>
      <c r="H7" s="512"/>
      <c r="I7" s="512"/>
      <c r="J7" s="512"/>
      <c r="K7" s="512"/>
      <c r="L7" s="512"/>
      <c r="M7" s="512"/>
      <c r="N7" s="512"/>
      <c r="O7" s="512"/>
      <c r="P7" s="512"/>
      <c r="Q7" s="512"/>
      <c r="R7" s="565"/>
      <c r="S7" s="565"/>
      <c r="T7" s="565"/>
      <c r="U7" s="565"/>
      <c r="V7" s="526"/>
      <c r="W7" s="526"/>
      <c r="X7" s="526"/>
      <c r="Y7" s="526"/>
      <c r="Z7" s="512"/>
      <c r="AA7" s="512"/>
      <c r="AB7" s="512"/>
      <c r="AC7" s="513"/>
      <c r="AD7" s="513"/>
      <c r="AE7" s="191" t="s">
        <v>65</v>
      </c>
    </row>
    <row r="8" spans="1:31" ht="17.25" customHeight="1">
      <c r="A8" s="1078" t="s">
        <v>906</v>
      </c>
      <c r="B8" s="1168"/>
      <c r="C8" s="1168"/>
      <c r="D8" s="1168"/>
      <c r="E8" s="1172"/>
      <c r="F8" s="1080" t="s">
        <v>68</v>
      </c>
      <c r="G8" s="1080" t="s">
        <v>668</v>
      </c>
      <c r="H8" s="1080"/>
      <c r="I8" s="1080"/>
      <c r="J8" s="893" t="s">
        <v>669</v>
      </c>
      <c r="K8" s="893"/>
      <c r="L8" s="1080" t="s">
        <v>670</v>
      </c>
      <c r="M8" s="1080"/>
      <c r="N8" s="1080" t="s">
        <v>671</v>
      </c>
      <c r="O8" s="1080"/>
      <c r="P8" s="1080" t="s">
        <v>677</v>
      </c>
      <c r="Q8" s="1080"/>
      <c r="R8" s="1168" t="s">
        <v>907</v>
      </c>
      <c r="S8" s="1168"/>
      <c r="T8" s="1168"/>
      <c r="U8" s="1168"/>
      <c r="V8" s="1086" t="s">
        <v>908</v>
      </c>
      <c r="W8" s="1081"/>
      <c r="X8" s="1081"/>
      <c r="Y8" s="1087"/>
      <c r="Z8" s="1080" t="s">
        <v>838</v>
      </c>
      <c r="AA8" s="1080"/>
      <c r="AB8" s="1080" t="s">
        <v>909</v>
      </c>
      <c r="AC8" s="1080"/>
      <c r="AD8" s="1080" t="s">
        <v>910</v>
      </c>
      <c r="AE8" s="1080"/>
    </row>
    <row r="9" spans="1:31" ht="28.5" customHeight="1">
      <c r="A9" s="1079"/>
      <c r="B9" s="1173"/>
      <c r="C9" s="1173"/>
      <c r="D9" s="1173"/>
      <c r="E9" s="1174"/>
      <c r="F9" s="1080"/>
      <c r="G9" s="1080"/>
      <c r="H9" s="1080"/>
      <c r="I9" s="1080"/>
      <c r="J9" s="893"/>
      <c r="K9" s="893"/>
      <c r="L9" s="1080"/>
      <c r="M9" s="1080"/>
      <c r="N9" s="1080"/>
      <c r="O9" s="1080"/>
      <c r="P9" s="1080"/>
      <c r="Q9" s="1080"/>
      <c r="R9" s="1080" t="s">
        <v>911</v>
      </c>
      <c r="S9" s="1080"/>
      <c r="T9" s="1080" t="s">
        <v>622</v>
      </c>
      <c r="U9" s="1080"/>
      <c r="V9" s="1086" t="s">
        <v>912</v>
      </c>
      <c r="W9" s="1087"/>
      <c r="X9" s="1086" t="s">
        <v>913</v>
      </c>
      <c r="Y9" s="1087"/>
      <c r="Z9" s="1080"/>
      <c r="AA9" s="1080"/>
      <c r="AB9" s="1080"/>
      <c r="AC9" s="1080"/>
      <c r="AD9" s="1080"/>
      <c r="AE9" s="1080"/>
    </row>
    <row r="10" spans="1:31" ht="20.25" customHeight="1">
      <c r="A10" s="1079"/>
      <c r="B10" s="1173"/>
      <c r="C10" s="1173"/>
      <c r="D10" s="1173"/>
      <c r="E10" s="1174"/>
      <c r="F10" s="1080"/>
      <c r="G10" s="923" t="s">
        <v>83</v>
      </c>
      <c r="H10" s="924"/>
      <c r="I10" s="494"/>
      <c r="J10" s="1092" t="s">
        <v>83</v>
      </c>
      <c r="K10" s="494"/>
      <c r="L10" s="923" t="s">
        <v>83</v>
      </c>
      <c r="M10" s="494"/>
      <c r="N10" s="923" t="s">
        <v>83</v>
      </c>
      <c r="O10" s="494"/>
      <c r="P10" s="923" t="s">
        <v>83</v>
      </c>
      <c r="Q10" s="494"/>
      <c r="R10" s="1091" t="s">
        <v>83</v>
      </c>
      <c r="S10" s="566"/>
      <c r="T10" s="1091" t="s">
        <v>83</v>
      </c>
      <c r="U10" s="566"/>
      <c r="V10" s="1091" t="s">
        <v>83</v>
      </c>
      <c r="W10" s="566"/>
      <c r="X10" s="1091" t="s">
        <v>83</v>
      </c>
      <c r="Y10" s="566"/>
      <c r="Z10" s="1091" t="s">
        <v>83</v>
      </c>
      <c r="AA10" s="494"/>
      <c r="AB10" s="1091" t="s">
        <v>83</v>
      </c>
      <c r="AC10" s="494"/>
      <c r="AD10" s="1091" t="s">
        <v>83</v>
      </c>
      <c r="AE10" s="495"/>
    </row>
    <row r="11" spans="1:31" ht="44.25" customHeight="1">
      <c r="A11" s="1175"/>
      <c r="B11" s="1176"/>
      <c r="C11" s="1176"/>
      <c r="D11" s="1176"/>
      <c r="E11" s="1177"/>
      <c r="F11" s="1178"/>
      <c r="G11" s="925"/>
      <c r="H11" s="926"/>
      <c r="I11" s="567" t="s">
        <v>84</v>
      </c>
      <c r="J11" s="891"/>
      <c r="K11" s="567" t="s">
        <v>84</v>
      </c>
      <c r="L11" s="925"/>
      <c r="M11" s="567" t="s">
        <v>84</v>
      </c>
      <c r="N11" s="929"/>
      <c r="O11" s="567" t="s">
        <v>84</v>
      </c>
      <c r="P11" s="929"/>
      <c r="Q11" s="567" t="s">
        <v>84</v>
      </c>
      <c r="R11" s="891"/>
      <c r="S11" s="496" t="s">
        <v>84</v>
      </c>
      <c r="T11" s="891"/>
      <c r="U11" s="496" t="s">
        <v>84</v>
      </c>
      <c r="V11" s="891"/>
      <c r="W11" s="496" t="s">
        <v>84</v>
      </c>
      <c r="X11" s="891"/>
      <c r="Y11" s="496" t="s">
        <v>84</v>
      </c>
      <c r="Z11" s="891"/>
      <c r="AA11" s="567" t="s">
        <v>84</v>
      </c>
      <c r="AB11" s="891"/>
      <c r="AC11" s="567" t="s">
        <v>84</v>
      </c>
      <c r="AD11" s="891"/>
      <c r="AE11" s="496" t="s">
        <v>84</v>
      </c>
    </row>
    <row r="12" spans="1:31" ht="18" customHeight="1">
      <c r="A12" s="1102" t="s">
        <v>92</v>
      </c>
      <c r="B12" s="1104"/>
      <c r="C12" s="1104"/>
      <c r="D12" s="1104"/>
      <c r="E12" s="1103"/>
      <c r="F12" s="546" t="s">
        <v>93</v>
      </c>
      <c r="G12" s="1105">
        <v>1</v>
      </c>
      <c r="H12" s="928"/>
      <c r="I12" s="541">
        <v>2</v>
      </c>
      <c r="J12" s="541">
        <v>3</v>
      </c>
      <c r="K12" s="541">
        <v>4</v>
      </c>
      <c r="L12" s="541">
        <v>5</v>
      </c>
      <c r="M12" s="541">
        <v>6</v>
      </c>
      <c r="N12" s="541">
        <v>7</v>
      </c>
      <c r="O12" s="541">
        <v>8</v>
      </c>
      <c r="P12" s="541">
        <v>9</v>
      </c>
      <c r="Q12" s="541">
        <v>10</v>
      </c>
      <c r="R12" s="541">
        <v>11</v>
      </c>
      <c r="S12" s="541">
        <v>12</v>
      </c>
      <c r="T12" s="541">
        <v>13</v>
      </c>
      <c r="U12" s="541">
        <v>14</v>
      </c>
      <c r="V12" s="541">
        <v>15</v>
      </c>
      <c r="W12" s="541">
        <v>16</v>
      </c>
      <c r="X12" s="541">
        <v>17</v>
      </c>
      <c r="Y12" s="541">
        <v>18</v>
      </c>
      <c r="Z12" s="541">
        <v>19</v>
      </c>
      <c r="AA12" s="541">
        <v>20</v>
      </c>
      <c r="AB12" s="541">
        <v>21</v>
      </c>
      <c r="AC12" s="541">
        <v>22</v>
      </c>
      <c r="AD12" s="541">
        <v>23</v>
      </c>
      <c r="AE12" s="541">
        <v>24</v>
      </c>
    </row>
    <row r="13" spans="1:31" s="568" customFormat="1" ht="27" customHeight="1">
      <c r="A13" s="1169" t="s">
        <v>914</v>
      </c>
      <c r="B13" s="1170"/>
      <c r="C13" s="1170"/>
      <c r="D13" s="1170"/>
      <c r="E13" s="1171"/>
      <c r="F13" s="541">
        <v>1</v>
      </c>
      <c r="G13" s="1100">
        <f>SUM(G14:H20)</f>
        <v>75</v>
      </c>
      <c r="H13" s="1101"/>
      <c r="I13" s="514">
        <f t="shared" ref="I13:O13" si="0">SUM(I14:I20)</f>
        <v>33</v>
      </c>
      <c r="J13" s="514">
        <f t="shared" si="0"/>
        <v>22</v>
      </c>
      <c r="K13" s="514">
        <f t="shared" si="0"/>
        <v>12</v>
      </c>
      <c r="L13" s="514">
        <f t="shared" si="0"/>
        <v>74</v>
      </c>
      <c r="M13" s="514">
        <f t="shared" si="0"/>
        <v>52</v>
      </c>
      <c r="N13" s="514">
        <f t="shared" si="0"/>
        <v>104</v>
      </c>
      <c r="O13" s="514">
        <f t="shared" si="0"/>
        <v>81</v>
      </c>
      <c r="P13" s="514">
        <f t="shared" ref="P13:Q60" si="1">+R13+T13</f>
        <v>2124</v>
      </c>
      <c r="Q13" s="514">
        <f t="shared" si="1"/>
        <v>1387</v>
      </c>
      <c r="R13" s="514">
        <f t="shared" ref="R13:AE13" si="2">SUM(R14:R20)</f>
        <v>719</v>
      </c>
      <c r="S13" s="514">
        <f t="shared" si="2"/>
        <v>573</v>
      </c>
      <c r="T13" s="514">
        <f t="shared" si="2"/>
        <v>1405</v>
      </c>
      <c r="U13" s="514">
        <f t="shared" si="2"/>
        <v>814</v>
      </c>
      <c r="V13" s="514">
        <f t="shared" si="2"/>
        <v>441</v>
      </c>
      <c r="W13" s="514">
        <f t="shared" si="2"/>
        <v>278</v>
      </c>
      <c r="X13" s="514">
        <f t="shared" si="2"/>
        <v>1685</v>
      </c>
      <c r="Y13" s="514">
        <f t="shared" si="2"/>
        <v>1095</v>
      </c>
      <c r="Z13" s="514">
        <f t="shared" si="2"/>
        <v>87</v>
      </c>
      <c r="AA13" s="514">
        <f t="shared" si="2"/>
        <v>65</v>
      </c>
      <c r="AB13" s="514">
        <f t="shared" si="2"/>
        <v>68</v>
      </c>
      <c r="AC13" s="514">
        <f t="shared" si="2"/>
        <v>66</v>
      </c>
      <c r="AD13" s="514">
        <f t="shared" si="2"/>
        <v>159</v>
      </c>
      <c r="AE13" s="514">
        <f t="shared" si="2"/>
        <v>104</v>
      </c>
    </row>
    <row r="14" spans="1:31" s="568" customFormat="1" ht="18" customHeight="1">
      <c r="A14" s="844" t="s">
        <v>915</v>
      </c>
      <c r="B14" s="900"/>
      <c r="C14" s="900"/>
      <c r="D14" s="900"/>
      <c r="E14" s="845"/>
      <c r="F14" s="541">
        <v>2</v>
      </c>
      <c r="G14" s="1102">
        <f>+'[7]ХНХЯ-38'!G18:H18+'[7]Төрийн бус-33'!G18:H18+'[7]ИДСК-5'!G18:H18</f>
        <v>2</v>
      </c>
      <c r="H14" s="1103"/>
      <c r="I14" s="546">
        <f>+'[7]ХНХЯ-38'!I18+'[7]Төрийн бус-33'!I18+'[7]ИДСК-5'!I18</f>
        <v>1</v>
      </c>
      <c r="J14" s="546">
        <f>+'[7]ХНХЯ-38'!J18+'[7]Төрийн бус-33'!J18+'[7]ИДСК-5'!J18</f>
        <v>0</v>
      </c>
      <c r="K14" s="546">
        <f>+'[7]ХНХЯ-38'!K18+'[7]Төрийн бус-33'!K18+'[7]ИДСК-5'!K18</f>
        <v>0</v>
      </c>
      <c r="L14" s="546">
        <f>+'[7]ХНХЯ-38'!L18+'[7]Төрийн бус-33'!L18+'[7]ИДСК-5'!L18</f>
        <v>0</v>
      </c>
      <c r="M14" s="546">
        <f>+'[7]ХНХЯ-38'!M18+'[7]Төрийн бус-33'!M18+'[7]ИДСК-5'!M18</f>
        <v>0</v>
      </c>
      <c r="N14" s="546">
        <f>+'[7]ХНХЯ-38'!N18+'[7]Төрийн бус-33'!N18+'[7]ИДСК-5'!N18</f>
        <v>2</v>
      </c>
      <c r="O14" s="546">
        <f>+'[7]ХНХЯ-38'!O18+'[7]Төрийн бус-33'!O18+'[7]ИДСК-5'!O18</f>
        <v>2</v>
      </c>
      <c r="P14" s="514">
        <f t="shared" si="1"/>
        <v>141</v>
      </c>
      <c r="Q14" s="514">
        <f t="shared" si="1"/>
        <v>85</v>
      </c>
      <c r="R14" s="546">
        <f>+'[7]ХНХЯ-38'!R18+'[7]Төрийн бус-33'!R18+'[7]ИДСК-5'!R18</f>
        <v>45</v>
      </c>
      <c r="S14" s="546">
        <f>+'[7]ХНХЯ-38'!S18+'[7]Төрийн бус-33'!S18+'[7]ИДСК-5'!S18</f>
        <v>34</v>
      </c>
      <c r="T14" s="546">
        <f>+'[7]ХНХЯ-38'!T18+'[7]Төрийн бус-33'!T18+'[7]ИДСК-5'!T18</f>
        <v>96</v>
      </c>
      <c r="U14" s="546">
        <f>+'[7]ХНХЯ-38'!U18+'[7]Төрийн бус-33'!U18+'[7]ИДСК-5'!U18</f>
        <v>51</v>
      </c>
      <c r="V14" s="546">
        <f>+'[7]ХНХЯ-38'!V18+'[7]Төрийн бус-33'!V18+'[7]ИДСК-5'!V18</f>
        <v>28</v>
      </c>
      <c r="W14" s="546">
        <f>+'[7]ХНХЯ-38'!W18+'[7]Төрийн бус-33'!W18+'[7]ИДСК-5'!W18</f>
        <v>14</v>
      </c>
      <c r="X14" s="546">
        <f>+'[7]ХНХЯ-38'!X18+'[7]Төрийн бус-33'!X18+'[7]ИДСК-5'!X18</f>
        <v>127</v>
      </c>
      <c r="Y14" s="546">
        <f>+'[7]ХНХЯ-38'!Y18+'[7]Төрийн бус-33'!Y18+'[7]ИДСК-5'!Y18</f>
        <v>74</v>
      </c>
      <c r="Z14" s="546">
        <f>+'[7]ХНХЯ-38'!Z18+'[7]Төрийн бус-33'!Z18+'[7]ИДСК-5'!Z18</f>
        <v>6</v>
      </c>
      <c r="AA14" s="546">
        <f>+'[7]ХНХЯ-38'!AA18+'[7]Төрийн бус-33'!AA18+'[7]ИДСК-5'!AA18</f>
        <v>6</v>
      </c>
      <c r="AB14" s="546">
        <f>+'[7]ХНХЯ-38'!AB18+'[7]Төрийн бус-33'!AB18+'[7]ИДСК-5'!AB18</f>
        <v>5</v>
      </c>
      <c r="AC14" s="546">
        <f>+'[7]ХНХЯ-38'!AC18+'[7]Төрийн бус-33'!AC18+'[7]ИДСК-5'!AC18</f>
        <v>5</v>
      </c>
      <c r="AD14" s="546">
        <f>+'[7]ХНХЯ-38'!AD18+'[7]Төрийн бус-33'!AD18+'[7]ИДСК-5'!AD18</f>
        <v>27</v>
      </c>
      <c r="AE14" s="546">
        <f>+'[7]ХНХЯ-38'!AE18+'[7]Төрийн бус-33'!AE18+'[7]ИДСК-5'!AE18</f>
        <v>17</v>
      </c>
    </row>
    <row r="15" spans="1:31" s="568" customFormat="1" ht="18" customHeight="1">
      <c r="A15" s="844" t="s">
        <v>916</v>
      </c>
      <c r="B15" s="900"/>
      <c r="C15" s="900"/>
      <c r="D15" s="900"/>
      <c r="E15" s="845"/>
      <c r="F15" s="541">
        <v>3</v>
      </c>
      <c r="G15" s="1102">
        <f>+'[7]ХНХЯ-38'!G19:H19+'[7]Төрийн бус-33'!G19:H19+'[7]ИДСК-5'!G19:H19</f>
        <v>5</v>
      </c>
      <c r="H15" s="1103"/>
      <c r="I15" s="546">
        <f>+'[7]ХНХЯ-38'!I19+'[7]Төрийн бус-33'!I19+'[7]ИДСК-5'!I19</f>
        <v>0</v>
      </c>
      <c r="J15" s="546">
        <f>+'[7]ХНХЯ-38'!J19+'[7]Төрийн бус-33'!J19+'[7]ИДСК-5'!J19</f>
        <v>2</v>
      </c>
      <c r="K15" s="546">
        <f>+'[7]ХНХЯ-38'!K19+'[7]Төрийн бус-33'!K19+'[7]ИДСК-5'!K19</f>
        <v>1</v>
      </c>
      <c r="L15" s="546">
        <f>+'[7]ХНХЯ-38'!L19+'[7]Төрийн бус-33'!L19+'[7]ИДСК-5'!L19</f>
        <v>4</v>
      </c>
      <c r="M15" s="546">
        <f>+'[7]ХНХЯ-38'!M19+'[7]Төрийн бус-33'!M19+'[7]ИДСК-5'!M19</f>
        <v>2</v>
      </c>
      <c r="N15" s="546">
        <f>+'[7]ХНХЯ-38'!N19+'[7]Төрийн бус-33'!N19+'[7]ИДСК-5'!N19</f>
        <v>12</v>
      </c>
      <c r="O15" s="546">
        <f>+'[7]ХНХЯ-38'!O19+'[7]Төрийн бус-33'!O19+'[7]ИДСК-5'!O19</f>
        <v>11</v>
      </c>
      <c r="P15" s="514">
        <f t="shared" si="1"/>
        <v>392</v>
      </c>
      <c r="Q15" s="514">
        <f t="shared" si="1"/>
        <v>242</v>
      </c>
      <c r="R15" s="546">
        <f>+'[7]ХНХЯ-38'!R19+'[7]Төрийн бус-33'!R19+'[7]ИДСК-5'!R19</f>
        <v>108</v>
      </c>
      <c r="S15" s="546">
        <f>+'[7]ХНХЯ-38'!S19+'[7]Төрийн бус-33'!S19+'[7]ИДСК-5'!S19</f>
        <v>82</v>
      </c>
      <c r="T15" s="546">
        <f>+'[7]ХНХЯ-38'!T19+'[7]Төрийн бус-33'!T19+'[7]ИДСК-5'!T19</f>
        <v>284</v>
      </c>
      <c r="U15" s="546">
        <f>+'[7]ХНХЯ-38'!U19+'[7]Төрийн бус-33'!U19+'[7]ИДСК-5'!U19</f>
        <v>160</v>
      </c>
      <c r="V15" s="546">
        <f>+'[7]ХНХЯ-38'!V19+'[7]Төрийн бус-33'!V19+'[7]ИДСК-5'!V19</f>
        <v>62</v>
      </c>
      <c r="W15" s="546">
        <f>+'[7]ХНХЯ-38'!W19+'[7]Төрийн бус-33'!W19+'[7]ИДСК-5'!W19</f>
        <v>40</v>
      </c>
      <c r="X15" s="546">
        <f>+'[7]ХНХЯ-38'!X19+'[7]Төрийн бус-33'!X19+'[7]ИДСК-5'!X19</f>
        <v>321</v>
      </c>
      <c r="Y15" s="546">
        <f>+'[7]ХНХЯ-38'!Y19+'[7]Төрийн бус-33'!Y19+'[7]ИДСК-5'!Y19</f>
        <v>197</v>
      </c>
      <c r="Z15" s="546">
        <f>+'[7]ХНХЯ-38'!Z19+'[7]Төрийн бус-33'!Z19+'[7]ИДСК-5'!Z19</f>
        <v>23</v>
      </c>
      <c r="AA15" s="546">
        <f>+'[7]ХНХЯ-38'!AA19+'[7]Төрийн бус-33'!AA19+'[7]ИДСК-5'!AA19</f>
        <v>14</v>
      </c>
      <c r="AB15" s="546">
        <f>+'[7]ХНХЯ-38'!AB19+'[7]Төрийн бус-33'!AB19+'[7]ИДСК-5'!AB19</f>
        <v>16</v>
      </c>
      <c r="AC15" s="546">
        <f>+'[7]ХНХЯ-38'!AC19+'[7]Төрийн бус-33'!AC19+'[7]ИДСК-5'!AC19</f>
        <v>16</v>
      </c>
      <c r="AD15" s="546">
        <f>+'[7]ХНХЯ-38'!AD19+'[7]Төрийн бус-33'!AD19+'[7]ИДСК-5'!AD19</f>
        <v>32</v>
      </c>
      <c r="AE15" s="546">
        <f>+'[7]ХНХЯ-38'!AE19+'[7]Төрийн бус-33'!AE19+'[7]ИДСК-5'!AE19</f>
        <v>20</v>
      </c>
    </row>
    <row r="16" spans="1:31" s="568" customFormat="1" ht="18" customHeight="1">
      <c r="A16" s="844" t="s">
        <v>917</v>
      </c>
      <c r="B16" s="900"/>
      <c r="C16" s="900"/>
      <c r="D16" s="900"/>
      <c r="E16" s="845"/>
      <c r="F16" s="541">
        <v>4</v>
      </c>
      <c r="G16" s="1102">
        <f>+'[7]ХНХЯ-38'!G20:H20+'[7]Төрийн бус-33'!G20:H20+'[7]ИДСК-5'!G20:H20</f>
        <v>5</v>
      </c>
      <c r="H16" s="1103"/>
      <c r="I16" s="546">
        <f>+'[7]ХНХЯ-38'!I20+'[7]Төрийн бус-33'!I20+'[7]ИДСК-5'!I20</f>
        <v>4</v>
      </c>
      <c r="J16" s="546">
        <f>+'[7]ХНХЯ-38'!J20+'[7]Төрийн бус-33'!J20+'[7]ИДСК-5'!J20</f>
        <v>0</v>
      </c>
      <c r="K16" s="546">
        <f>+'[7]ХНХЯ-38'!K20+'[7]Төрийн бус-33'!K20+'[7]ИДСК-5'!K20</f>
        <v>0</v>
      </c>
      <c r="L16" s="546">
        <f>+'[7]ХНХЯ-38'!L20+'[7]Төрийн бус-33'!L20+'[7]ИДСК-5'!L20</f>
        <v>15</v>
      </c>
      <c r="M16" s="546">
        <f>+'[7]ХНХЯ-38'!M20+'[7]Төрийн бус-33'!M20+'[7]ИДСК-5'!M20</f>
        <v>11</v>
      </c>
      <c r="N16" s="546">
        <f>+'[7]ХНХЯ-38'!N20+'[7]Төрийн бус-33'!N20+'[7]ИДСК-5'!N20</f>
        <v>15</v>
      </c>
      <c r="O16" s="546">
        <f>+'[7]ХНХЯ-38'!O20+'[7]Төрийн бус-33'!O20+'[7]ИДСК-5'!O20</f>
        <v>8</v>
      </c>
      <c r="P16" s="514">
        <f t="shared" si="1"/>
        <v>468</v>
      </c>
      <c r="Q16" s="514">
        <f t="shared" si="1"/>
        <v>292</v>
      </c>
      <c r="R16" s="546">
        <f>+'[7]ХНХЯ-38'!R20+'[7]Төрийн бус-33'!R20+'[7]ИДСК-5'!R20</f>
        <v>153</v>
      </c>
      <c r="S16" s="546">
        <f>+'[7]ХНХЯ-38'!S20+'[7]Төрийн бус-33'!S20+'[7]ИДСК-5'!S20</f>
        <v>125</v>
      </c>
      <c r="T16" s="546">
        <f>+'[7]ХНХЯ-38'!T20+'[7]Төрийн бус-33'!T20+'[7]ИДСК-5'!T20</f>
        <v>315</v>
      </c>
      <c r="U16" s="546">
        <f>+'[7]ХНХЯ-38'!U20+'[7]Төрийн бус-33'!U20+'[7]ИДСК-5'!U20</f>
        <v>167</v>
      </c>
      <c r="V16" s="546">
        <f>+'[7]ХНХЯ-38'!V20+'[7]Төрийн бус-33'!V20+'[7]ИДСК-5'!V20</f>
        <v>82</v>
      </c>
      <c r="W16" s="546">
        <f>+'[7]ХНХЯ-38'!W20+'[7]Төрийн бус-33'!W20+'[7]ИДСК-5'!W20</f>
        <v>49</v>
      </c>
      <c r="X16" s="546">
        <f>+'[7]ХНХЯ-38'!X20+'[7]Төрийн бус-33'!X20+'[7]ИДСК-5'!X20</f>
        <v>395</v>
      </c>
      <c r="Y16" s="546">
        <f>+'[7]ХНХЯ-38'!Y20+'[7]Төрийн бус-33'!Y20+'[7]ИДСК-5'!Y20</f>
        <v>250</v>
      </c>
      <c r="Z16" s="546">
        <f>+'[7]ХНХЯ-38'!Z20+'[7]Төрийн бус-33'!Z20+'[7]ИДСК-5'!Z20</f>
        <v>16</v>
      </c>
      <c r="AA16" s="546">
        <f>+'[7]ХНХЯ-38'!AA20+'[7]Төрийн бус-33'!AA20+'[7]ИДСК-5'!AA20</f>
        <v>11</v>
      </c>
      <c r="AB16" s="546">
        <f>+'[7]ХНХЯ-38'!AB20+'[7]Төрийн бус-33'!AB20+'[7]ИДСК-5'!AB20</f>
        <v>11</v>
      </c>
      <c r="AC16" s="546">
        <f>+'[7]ХНХЯ-38'!AC20+'[7]Төрийн бус-33'!AC20+'[7]ИДСК-5'!AC20</f>
        <v>11</v>
      </c>
      <c r="AD16" s="546">
        <f>+'[7]ХНХЯ-38'!AD20+'[7]Төрийн бус-33'!AD20+'[7]ИДСК-5'!AD20</f>
        <v>42</v>
      </c>
      <c r="AE16" s="546">
        <f>+'[7]ХНХЯ-38'!AE20+'[7]Төрийн бус-33'!AE20+'[7]ИДСК-5'!AE20</f>
        <v>28</v>
      </c>
    </row>
    <row r="17" spans="1:31" s="568" customFormat="1" ht="18" customHeight="1">
      <c r="A17" s="844" t="s">
        <v>918</v>
      </c>
      <c r="B17" s="900"/>
      <c r="C17" s="900"/>
      <c r="D17" s="900"/>
      <c r="E17" s="845"/>
      <c r="F17" s="541">
        <v>5</v>
      </c>
      <c r="G17" s="1102">
        <f>+'[7]ХНХЯ-38'!G21:H21+'[7]Төрийн бус-33'!G21:H21+'[7]ИДСК-5'!G21:H21</f>
        <v>10</v>
      </c>
      <c r="H17" s="1103"/>
      <c r="I17" s="546">
        <f>+'[7]ХНХЯ-38'!I21+'[7]Төрийн бус-33'!I21+'[7]ИДСК-5'!I21</f>
        <v>3</v>
      </c>
      <c r="J17" s="546">
        <f>+'[7]ХНХЯ-38'!J21+'[7]Төрийн бус-33'!J21+'[7]ИДСК-5'!J21</f>
        <v>4</v>
      </c>
      <c r="K17" s="546">
        <f>+'[7]ХНХЯ-38'!K21+'[7]Төрийн бус-33'!K21+'[7]ИДСК-5'!K21</f>
        <v>2</v>
      </c>
      <c r="L17" s="546">
        <f>+'[7]ХНХЯ-38'!L21+'[7]Төрийн бус-33'!L21+'[7]ИДСК-5'!L21</f>
        <v>16</v>
      </c>
      <c r="M17" s="546">
        <f>+'[7]ХНХЯ-38'!M21+'[7]Төрийн бус-33'!M21+'[7]ИДСК-5'!M21</f>
        <v>9</v>
      </c>
      <c r="N17" s="546">
        <f>+'[7]ХНХЯ-38'!N21+'[7]Төрийн бус-33'!N21+'[7]ИДСК-5'!N21</f>
        <v>36</v>
      </c>
      <c r="O17" s="546">
        <f>+'[7]ХНХЯ-38'!O21+'[7]Төрийн бус-33'!O21+'[7]ИДСК-5'!O21</f>
        <v>28</v>
      </c>
      <c r="P17" s="514">
        <f t="shared" si="1"/>
        <v>476</v>
      </c>
      <c r="Q17" s="514">
        <f t="shared" si="1"/>
        <v>328</v>
      </c>
      <c r="R17" s="546">
        <f>+'[7]ХНХЯ-38'!R21+'[7]Төрийн бус-33'!R21+'[7]ИДСК-5'!R21</f>
        <v>209</v>
      </c>
      <c r="S17" s="546">
        <f>+'[7]ХНХЯ-38'!S21+'[7]Төрийн бус-33'!S21+'[7]ИДСК-5'!S21</f>
        <v>164</v>
      </c>
      <c r="T17" s="546">
        <f>+'[7]ХНХЯ-38'!T21+'[7]Төрийн бус-33'!T21+'[7]ИДСК-5'!T21</f>
        <v>267</v>
      </c>
      <c r="U17" s="546">
        <f>+'[7]ХНХЯ-38'!U21+'[7]Төрийн бус-33'!U21+'[7]ИДСК-5'!U21</f>
        <v>164</v>
      </c>
      <c r="V17" s="546">
        <f>+'[7]ХНХЯ-38'!V21+'[7]Төрийн бус-33'!V21+'[7]ИДСК-5'!V21</f>
        <v>132</v>
      </c>
      <c r="W17" s="546">
        <f>+'[7]ХНХЯ-38'!W21+'[7]Төрийн бус-33'!W21+'[7]ИДСК-5'!W21</f>
        <v>87</v>
      </c>
      <c r="X17" s="546">
        <f>+'[7]ХНХЯ-38'!X21+'[7]Төрийн бус-33'!X21+'[7]ИДСК-5'!X21</f>
        <v>347</v>
      </c>
      <c r="Y17" s="546">
        <f>+'[7]ХНХЯ-38'!Y21+'[7]Төрийн бус-33'!Y21+'[7]ИДСК-5'!Y21</f>
        <v>241</v>
      </c>
      <c r="Z17" s="546">
        <f>+'[7]ХНХЯ-38'!Z21+'[7]Төрийн бус-33'!Z21+'[7]ИДСК-5'!Z21</f>
        <v>18</v>
      </c>
      <c r="AA17" s="546">
        <f>+'[7]ХНХЯ-38'!AA21+'[7]Төрийн бус-33'!AA21+'[7]ИДСК-5'!AA21</f>
        <v>15</v>
      </c>
      <c r="AB17" s="546">
        <f>+'[7]ХНХЯ-38'!AB21+'[7]Төрийн бус-33'!AB21+'[7]ИДСК-5'!AB21</f>
        <v>9</v>
      </c>
      <c r="AC17" s="546">
        <f>+'[7]ХНХЯ-38'!AC21+'[7]Төрийн бус-33'!AC21+'[7]ИДСК-5'!AC21</f>
        <v>8</v>
      </c>
      <c r="AD17" s="546">
        <f>+'[7]ХНХЯ-38'!AD21+'[7]Төрийн бус-33'!AD21+'[7]ИДСК-5'!AD21</f>
        <v>12</v>
      </c>
      <c r="AE17" s="546">
        <f>+'[7]ХНХЯ-38'!AE21+'[7]Төрийн бус-33'!AE21+'[7]ИДСК-5'!AE21</f>
        <v>8</v>
      </c>
    </row>
    <row r="18" spans="1:31" s="568" customFormat="1" ht="18" customHeight="1">
      <c r="A18" s="844" t="s">
        <v>919</v>
      </c>
      <c r="B18" s="900"/>
      <c r="C18" s="900"/>
      <c r="D18" s="900"/>
      <c r="E18" s="845"/>
      <c r="F18" s="541">
        <v>6</v>
      </c>
      <c r="G18" s="1102">
        <f>+'[7]ХНХЯ-38'!G22:H22+'[7]Төрийн бус-33'!G22:H22+'[7]ИДСК-5'!G22:H22</f>
        <v>18</v>
      </c>
      <c r="H18" s="1103"/>
      <c r="I18" s="546">
        <f>+'[7]ХНХЯ-38'!I22+'[7]Төрийн бус-33'!I22+'[7]ИДСК-5'!I22</f>
        <v>9</v>
      </c>
      <c r="J18" s="546">
        <f>+'[7]ХНХЯ-38'!J22+'[7]Төрийн бус-33'!J22+'[7]ИДСК-5'!J22</f>
        <v>5</v>
      </c>
      <c r="K18" s="546">
        <f>+'[7]ХНХЯ-38'!K22+'[7]Төрийн бус-33'!K22+'[7]ИДСК-5'!K22</f>
        <v>4</v>
      </c>
      <c r="L18" s="546">
        <f>+'[7]ХНХЯ-38'!L22+'[7]Төрийн бус-33'!L22+'[7]ИДСК-5'!L22</f>
        <v>14</v>
      </c>
      <c r="M18" s="546">
        <f>+'[7]ХНХЯ-38'!M22+'[7]Төрийн бус-33'!M22+'[7]ИДСК-5'!M22</f>
        <v>11</v>
      </c>
      <c r="N18" s="546">
        <f>+'[7]ХНХЯ-38'!N22+'[7]Төрийн бус-33'!N22+'[7]ИДСК-5'!N22</f>
        <v>20</v>
      </c>
      <c r="O18" s="546">
        <f>+'[7]ХНХЯ-38'!O22+'[7]Төрийн бус-33'!O22+'[7]ИДСК-5'!O22</f>
        <v>16</v>
      </c>
      <c r="P18" s="514">
        <f t="shared" si="1"/>
        <v>280</v>
      </c>
      <c r="Q18" s="514">
        <f t="shared" si="1"/>
        <v>211</v>
      </c>
      <c r="R18" s="546">
        <f>+'[7]ХНХЯ-38'!R22+'[7]Төрийн бус-33'!R22+'[7]ИДСК-5'!R22</f>
        <v>117</v>
      </c>
      <c r="S18" s="546">
        <f>+'[7]ХНХЯ-38'!S22+'[7]Төрийн бус-33'!S22+'[7]ИДСК-5'!S22</f>
        <v>96</v>
      </c>
      <c r="T18" s="546">
        <f>+'[7]ХНХЯ-38'!T22+'[7]Төрийн бус-33'!T22+'[7]ИДСК-5'!T22</f>
        <v>163</v>
      </c>
      <c r="U18" s="546">
        <f>+'[7]ХНХЯ-38'!U22+'[7]Төрийн бус-33'!U22+'[7]ИДСК-5'!U22</f>
        <v>115</v>
      </c>
      <c r="V18" s="546">
        <f>+'[7]ХНХЯ-38'!V22+'[7]Төрийн бус-33'!V22+'[7]ИДСК-5'!V22</f>
        <v>65</v>
      </c>
      <c r="W18" s="546">
        <f>+'[7]ХНХЯ-38'!W22+'[7]Төрийн бус-33'!W22+'[7]ИДСК-5'!W22</f>
        <v>44</v>
      </c>
      <c r="X18" s="546">
        <f>+'[7]ХНХЯ-38'!X22+'[7]Төрийн бус-33'!X22+'[7]ИДСК-5'!X22</f>
        <v>214</v>
      </c>
      <c r="Y18" s="546">
        <f>+'[7]ХНХЯ-38'!Y22+'[7]Төрийн бус-33'!Y22+'[7]ИДСК-5'!Y22</f>
        <v>154</v>
      </c>
      <c r="Z18" s="546">
        <f>+'[7]ХНХЯ-38'!Z22+'[7]Төрийн бус-33'!Z22+'[7]ИДСК-5'!Z22</f>
        <v>6</v>
      </c>
      <c r="AA18" s="546">
        <f>+'[7]ХНХЯ-38'!AA22+'[7]Төрийн бус-33'!AA22+'[7]ИДСК-5'!AA22</f>
        <v>6</v>
      </c>
      <c r="AB18" s="546">
        <f>+'[7]ХНХЯ-38'!AB22+'[7]Төрийн бус-33'!AB22+'[7]ИДСК-5'!AB22</f>
        <v>14</v>
      </c>
      <c r="AC18" s="546">
        <f>+'[7]ХНХЯ-38'!AC22+'[7]Төрийн бус-33'!AC22+'[7]ИДСК-5'!AC22</f>
        <v>14</v>
      </c>
      <c r="AD18" s="546">
        <f>+'[7]ХНХЯ-38'!AD22+'[7]Төрийн бус-33'!AD22+'[7]ИДСК-5'!AD22</f>
        <v>10</v>
      </c>
      <c r="AE18" s="546">
        <f>+'[7]ХНХЯ-38'!AE22+'[7]Төрийн бус-33'!AE22+'[7]ИДСК-5'!AE22</f>
        <v>7</v>
      </c>
    </row>
    <row r="19" spans="1:31" s="568" customFormat="1" ht="18" customHeight="1">
      <c r="A19" s="844" t="s">
        <v>920</v>
      </c>
      <c r="B19" s="900"/>
      <c r="C19" s="900"/>
      <c r="D19" s="900"/>
      <c r="E19" s="845"/>
      <c r="F19" s="541">
        <v>7</v>
      </c>
      <c r="G19" s="1102">
        <f>+'[7]ХНХЯ-38'!G23:H23+'[7]Төрийн бус-33'!G23:H23+'[7]ИДСК-5'!G23:H23</f>
        <v>13</v>
      </c>
      <c r="H19" s="1103"/>
      <c r="I19" s="546">
        <f>+'[7]ХНХЯ-38'!I23+'[7]Төрийн бус-33'!I23+'[7]ИДСК-5'!I23</f>
        <v>7</v>
      </c>
      <c r="J19" s="546">
        <f>+'[7]ХНХЯ-38'!J23+'[7]Төрийн бус-33'!J23+'[7]ИДСК-5'!J23</f>
        <v>3</v>
      </c>
      <c r="K19" s="546">
        <f>+'[7]ХНХЯ-38'!K23+'[7]Төрийн бус-33'!K23+'[7]ИДСК-5'!K23</f>
        <v>2</v>
      </c>
      <c r="L19" s="546">
        <f>+'[7]ХНХЯ-38'!L23+'[7]Төрийн бус-33'!L23+'[7]ИДСК-5'!L23</f>
        <v>12</v>
      </c>
      <c r="M19" s="546">
        <f>+'[7]ХНХЯ-38'!M23+'[7]Төрийн бус-33'!M23+'[7]ИДСК-5'!M23</f>
        <v>8</v>
      </c>
      <c r="N19" s="546">
        <f>+'[7]ХНХЯ-38'!N23+'[7]Төрийн бус-33'!N23+'[7]ИДСК-5'!N23</f>
        <v>11</v>
      </c>
      <c r="O19" s="546">
        <f>+'[7]ХНХЯ-38'!O23+'[7]Төрийн бус-33'!O23+'[7]ИДСК-5'!O23</f>
        <v>10</v>
      </c>
      <c r="P19" s="514">
        <f t="shared" si="1"/>
        <v>144</v>
      </c>
      <c r="Q19" s="514">
        <f t="shared" si="1"/>
        <v>106</v>
      </c>
      <c r="R19" s="546">
        <f>+'[7]ХНХЯ-38'!R23+'[7]Төрийн бус-33'!R23+'[7]ИДСК-5'!R23</f>
        <v>50</v>
      </c>
      <c r="S19" s="546">
        <f>+'[7]ХНХЯ-38'!S23+'[7]Төрийн бус-33'!S23+'[7]ИДСК-5'!S23</f>
        <v>42</v>
      </c>
      <c r="T19" s="546">
        <f>+'[7]ХНХЯ-38'!T23+'[7]Төрийн бус-33'!T23+'[7]ИДСК-5'!T23</f>
        <v>94</v>
      </c>
      <c r="U19" s="546">
        <f>+'[7]ХНХЯ-38'!U23+'[7]Төрийн бус-33'!U23+'[7]ИДСК-5'!U23</f>
        <v>64</v>
      </c>
      <c r="V19" s="546">
        <f>+'[7]ХНХЯ-38'!V23+'[7]Төрийн бус-33'!V23+'[7]ИДСК-5'!V23</f>
        <v>34</v>
      </c>
      <c r="W19" s="546">
        <f>+'[7]ХНХЯ-38'!W23+'[7]Төрийн бус-33'!W23+'[7]ИДСК-5'!W23</f>
        <v>22</v>
      </c>
      <c r="X19" s="546">
        <f>+'[7]ХНХЯ-38'!X23+'[7]Төрийн бус-33'!X23+'[7]ИДСК-5'!X23</f>
        <v>112</v>
      </c>
      <c r="Y19" s="546">
        <f>+'[7]ХНХЯ-38'!Y23+'[7]Төрийн бус-33'!Y23+'[7]ИДСК-5'!Y23</f>
        <v>88</v>
      </c>
      <c r="Z19" s="546">
        <f>+'[7]ХНХЯ-38'!Z23+'[7]Төрийн бус-33'!Z23+'[7]ИДСК-5'!Z23</f>
        <v>10</v>
      </c>
      <c r="AA19" s="546">
        <f>+'[7]ХНХЯ-38'!AA23+'[7]Төрийн бус-33'!AA23+'[7]ИДСК-5'!AA23</f>
        <v>8</v>
      </c>
      <c r="AB19" s="546">
        <f>+'[7]ХНХЯ-38'!AB23+'[7]Төрийн бус-33'!AB23+'[7]ИДСК-5'!AB23</f>
        <v>4</v>
      </c>
      <c r="AC19" s="546">
        <f>+'[7]ХНХЯ-38'!AC23+'[7]Төрийн бус-33'!AC23+'[7]ИДСК-5'!AC23</f>
        <v>4</v>
      </c>
      <c r="AD19" s="546">
        <f>+'[7]ХНХЯ-38'!AD23+'[7]Төрийн бус-33'!AD23+'[7]ИДСК-5'!AD23</f>
        <v>8</v>
      </c>
      <c r="AE19" s="546">
        <f>+'[7]ХНХЯ-38'!AE23+'[7]Төрийн бус-33'!AE23+'[7]ИДСК-5'!AE23</f>
        <v>4</v>
      </c>
    </row>
    <row r="20" spans="1:31" s="568" customFormat="1" ht="18" customHeight="1">
      <c r="A20" s="844" t="s">
        <v>921</v>
      </c>
      <c r="B20" s="900"/>
      <c r="C20" s="900"/>
      <c r="D20" s="900"/>
      <c r="E20" s="845"/>
      <c r="F20" s="541">
        <v>8</v>
      </c>
      <c r="G20" s="1102">
        <f>+'[7]ХНХЯ-38'!G24:H24+'[7]Төрийн бус-33'!G24:H24+'[7]ИДСК-5'!G24:H24</f>
        <v>22</v>
      </c>
      <c r="H20" s="1103"/>
      <c r="I20" s="546">
        <f>+'[7]ХНХЯ-38'!I24+'[7]Төрийн бус-33'!I24+'[7]ИДСК-5'!I24</f>
        <v>9</v>
      </c>
      <c r="J20" s="546">
        <f>+'[7]ХНХЯ-38'!J24+'[7]Төрийн бус-33'!J24+'[7]ИДСК-5'!J24</f>
        <v>8</v>
      </c>
      <c r="K20" s="546">
        <f>+'[7]ХНХЯ-38'!K24+'[7]Төрийн бус-33'!K24+'[7]ИДСК-5'!K24</f>
        <v>3</v>
      </c>
      <c r="L20" s="546">
        <f>+'[7]ХНХЯ-38'!L24+'[7]Төрийн бус-33'!L24+'[7]ИДСК-5'!L24</f>
        <v>13</v>
      </c>
      <c r="M20" s="546">
        <f>+'[7]ХНХЯ-38'!M24+'[7]Төрийн бус-33'!M24+'[7]ИДСК-5'!M24</f>
        <v>11</v>
      </c>
      <c r="N20" s="546">
        <f>+'[7]ХНХЯ-38'!N24+'[7]Төрийн бус-33'!N24+'[7]ИДСК-5'!N24</f>
        <v>8</v>
      </c>
      <c r="O20" s="546">
        <f>+'[7]ХНХЯ-38'!O24+'[7]Төрийн бус-33'!O24+'[7]ИДСК-5'!O24</f>
        <v>6</v>
      </c>
      <c r="P20" s="514">
        <f t="shared" si="1"/>
        <v>223</v>
      </c>
      <c r="Q20" s="514">
        <f t="shared" si="1"/>
        <v>123</v>
      </c>
      <c r="R20" s="546">
        <f>+'[7]ХНХЯ-38'!R24+'[7]Төрийн бус-33'!R24+'[7]ИДСК-5'!R24</f>
        <v>37</v>
      </c>
      <c r="S20" s="546">
        <f>+'[7]ХНХЯ-38'!S24+'[7]Төрийн бус-33'!S24+'[7]ИДСК-5'!S24</f>
        <v>30</v>
      </c>
      <c r="T20" s="546">
        <f>+'[7]ХНХЯ-38'!T24+'[7]Төрийн бус-33'!T24+'[7]ИДСК-5'!T24</f>
        <v>186</v>
      </c>
      <c r="U20" s="546">
        <f>+'[7]ХНХЯ-38'!U24+'[7]Төрийн бус-33'!U24+'[7]ИДСК-5'!U24</f>
        <v>93</v>
      </c>
      <c r="V20" s="546">
        <f>+'[7]ХНХЯ-38'!V24+'[7]Төрийн бус-33'!V24+'[7]ИДСК-5'!V24</f>
        <v>38</v>
      </c>
      <c r="W20" s="546">
        <f>+'[7]ХНХЯ-38'!W24+'[7]Төрийн бус-33'!W24+'[7]ИДСК-5'!W24</f>
        <v>22</v>
      </c>
      <c r="X20" s="546">
        <f>+'[7]ХНХЯ-38'!X24+'[7]Төрийн бус-33'!X24+'[7]ИДСК-5'!X24</f>
        <v>169</v>
      </c>
      <c r="Y20" s="546">
        <f>+'[7]ХНХЯ-38'!Y24+'[7]Төрийн бус-33'!Y24+'[7]ИДСК-5'!Y24</f>
        <v>91</v>
      </c>
      <c r="Z20" s="546">
        <f>+'[7]ХНХЯ-38'!Z24+'[7]Төрийн бус-33'!Z24+'[7]ИДСК-5'!Z24</f>
        <v>8</v>
      </c>
      <c r="AA20" s="546">
        <f>+'[7]ХНХЯ-38'!AA24+'[7]Төрийн бус-33'!AA24+'[7]ИДСК-5'!AA24</f>
        <v>5</v>
      </c>
      <c r="AB20" s="546">
        <f>+'[7]ХНХЯ-38'!AB24+'[7]Төрийн бус-33'!AB24+'[7]ИДСК-5'!AB24</f>
        <v>9</v>
      </c>
      <c r="AC20" s="546">
        <f>+'[7]ХНХЯ-38'!AC24+'[7]Төрийн бус-33'!AC24+'[7]ИДСК-5'!AC24</f>
        <v>8</v>
      </c>
      <c r="AD20" s="546">
        <f>+'[7]ХНХЯ-38'!AD24+'[7]Төрийн бус-33'!AD24+'[7]ИДСК-5'!AD24</f>
        <v>28</v>
      </c>
      <c r="AE20" s="546">
        <f>+'[7]ХНХЯ-38'!AE24+'[7]Төрийн бус-33'!AE24+'[7]ИДСК-5'!AE24</f>
        <v>20</v>
      </c>
    </row>
    <row r="21" spans="1:31" s="568" customFormat="1" ht="18" customHeight="1">
      <c r="A21" s="1169" t="s">
        <v>922</v>
      </c>
      <c r="B21" s="1170"/>
      <c r="C21" s="1170"/>
      <c r="D21" s="1170"/>
      <c r="E21" s="1171"/>
      <c r="F21" s="541">
        <v>9</v>
      </c>
      <c r="G21" s="1100">
        <f>SUM(G22:H26)</f>
        <v>75</v>
      </c>
      <c r="H21" s="1101"/>
      <c r="I21" s="514">
        <f t="shared" ref="I21:O21" si="3">SUM(I22:I26)</f>
        <v>33</v>
      </c>
      <c r="J21" s="514">
        <f t="shared" si="3"/>
        <v>22</v>
      </c>
      <c r="K21" s="514">
        <f t="shared" si="3"/>
        <v>12</v>
      </c>
      <c r="L21" s="514">
        <f t="shared" si="3"/>
        <v>74</v>
      </c>
      <c r="M21" s="514">
        <f t="shared" si="3"/>
        <v>52</v>
      </c>
      <c r="N21" s="514">
        <f t="shared" si="3"/>
        <v>104</v>
      </c>
      <c r="O21" s="514">
        <f t="shared" si="3"/>
        <v>81</v>
      </c>
      <c r="P21" s="514">
        <f t="shared" si="1"/>
        <v>2124</v>
      </c>
      <c r="Q21" s="514">
        <f t="shared" si="1"/>
        <v>1387</v>
      </c>
      <c r="R21" s="514">
        <f t="shared" ref="R21:AE21" si="4">SUM(R22:R26)</f>
        <v>719</v>
      </c>
      <c r="S21" s="514">
        <f t="shared" si="4"/>
        <v>573</v>
      </c>
      <c r="T21" s="514">
        <f t="shared" si="4"/>
        <v>1405</v>
      </c>
      <c r="U21" s="514">
        <f t="shared" si="4"/>
        <v>814</v>
      </c>
      <c r="V21" s="514">
        <f t="shared" si="4"/>
        <v>441</v>
      </c>
      <c r="W21" s="514">
        <f t="shared" si="4"/>
        <v>278</v>
      </c>
      <c r="X21" s="514">
        <f t="shared" si="4"/>
        <v>1685</v>
      </c>
      <c r="Y21" s="514">
        <f t="shared" si="4"/>
        <v>1095</v>
      </c>
      <c r="Z21" s="514">
        <f t="shared" si="4"/>
        <v>87</v>
      </c>
      <c r="AA21" s="514">
        <f t="shared" si="4"/>
        <v>65</v>
      </c>
      <c r="AB21" s="514">
        <f t="shared" si="4"/>
        <v>68</v>
      </c>
      <c r="AC21" s="514">
        <f t="shared" si="4"/>
        <v>66</v>
      </c>
      <c r="AD21" s="514">
        <f t="shared" si="4"/>
        <v>159</v>
      </c>
      <c r="AE21" s="514">
        <f t="shared" si="4"/>
        <v>104</v>
      </c>
    </row>
    <row r="22" spans="1:31" s="568" customFormat="1" ht="18" customHeight="1">
      <c r="A22" s="844" t="s">
        <v>923</v>
      </c>
      <c r="B22" s="900"/>
      <c r="C22" s="900"/>
      <c r="D22" s="900"/>
      <c r="E22" s="845"/>
      <c r="F22" s="541">
        <v>10</v>
      </c>
      <c r="G22" s="1102">
        <f>+'[7]ХНХЯ-38'!G26:H26+'[7]Төрийн бус-33'!G26:H26+'[7]ИДСК-5'!G26:H26</f>
        <v>3</v>
      </c>
      <c r="H22" s="1103"/>
      <c r="I22" s="546">
        <f>+'[7]ХНХЯ-38'!I26+'[7]Төрийн бус-33'!I26+'[7]ИДСК-5'!I26</f>
        <v>0</v>
      </c>
      <c r="J22" s="546">
        <f>+'[7]ХНХЯ-38'!J26+'[7]Төрийн бус-33'!J26+'[7]ИДСК-5'!J26</f>
        <v>1</v>
      </c>
      <c r="K22" s="546">
        <f>+'[7]ХНХЯ-38'!K26+'[7]Төрийн бус-33'!K26+'[7]ИДСК-5'!K26</f>
        <v>1</v>
      </c>
      <c r="L22" s="546">
        <f>+'[7]ХНХЯ-38'!L26+'[7]Төрийн бус-33'!L26+'[7]ИДСК-5'!L26</f>
        <v>3</v>
      </c>
      <c r="M22" s="546">
        <f>+'[7]ХНХЯ-38'!M26+'[7]Төрийн бус-33'!M26+'[7]ИДСК-5'!M26</f>
        <v>1</v>
      </c>
      <c r="N22" s="546">
        <f>+'[7]ХНХЯ-38'!N26+'[7]Төрийн бус-33'!N26+'[7]ИДСК-5'!N26</f>
        <v>7</v>
      </c>
      <c r="O22" s="546">
        <f>+'[7]ХНХЯ-38'!O26+'[7]Төрийн бус-33'!O26+'[7]ИДСК-5'!O26</f>
        <v>7</v>
      </c>
      <c r="P22" s="514">
        <f t="shared" si="1"/>
        <v>447</v>
      </c>
      <c r="Q22" s="514">
        <f t="shared" si="1"/>
        <v>271</v>
      </c>
      <c r="R22" s="546">
        <f>+'[7]ХНХЯ-38'!R26+'[7]Төрийн бус-33'!R26+'[7]ИДСК-5'!R26</f>
        <v>150</v>
      </c>
      <c r="S22" s="546">
        <f>+'[7]ХНХЯ-38'!S26+'[7]Төрийн бус-33'!S26+'[7]ИДСК-5'!S26</f>
        <v>119</v>
      </c>
      <c r="T22" s="546">
        <f>+'[7]ХНХЯ-38'!T26+'[7]Төрийн бус-33'!T26+'[7]ИДСК-5'!T26</f>
        <v>297</v>
      </c>
      <c r="U22" s="546">
        <f>+'[7]ХНХЯ-38'!U26+'[7]Төрийн бус-33'!U26+'[7]ИДСК-5'!U26</f>
        <v>152</v>
      </c>
      <c r="V22" s="546">
        <f>+'[7]ХНХЯ-38'!V26+'[7]Төрийн бус-33'!V26+'[7]ИДСК-5'!V26</f>
        <v>61</v>
      </c>
      <c r="W22" s="546">
        <f>+'[7]ХНХЯ-38'!W26+'[7]Төрийн бус-33'!W26+'[7]ИДСК-5'!W26</f>
        <v>36</v>
      </c>
      <c r="X22" s="546">
        <f>+'[7]ХНХЯ-38'!X26+'[7]Төрийн бус-33'!X26+'[7]ИДСК-5'!X26</f>
        <v>383</v>
      </c>
      <c r="Y22" s="546">
        <f>+'[7]ХНХЯ-38'!Y26+'[7]Төрийн бус-33'!Y26+'[7]ИДСК-5'!Y26</f>
        <v>238</v>
      </c>
      <c r="Z22" s="546">
        <f>+'[7]ХНХЯ-38'!Z26+'[7]Төрийн бус-33'!Z26+'[7]ИДСК-5'!Z26</f>
        <v>10</v>
      </c>
      <c r="AA22" s="546">
        <f>+'[7]ХНХЯ-38'!AA26+'[7]Төрийн бус-33'!AA26+'[7]ИДСК-5'!AA26</f>
        <v>7</v>
      </c>
      <c r="AB22" s="546">
        <f>+'[7]ХНХЯ-38'!AB26+'[7]Төрийн бус-33'!AB26+'[7]ИДСК-5'!AB26</f>
        <v>9</v>
      </c>
      <c r="AC22" s="546">
        <f>+'[7]ХНХЯ-38'!AC26+'[7]Төрийн бус-33'!AC26+'[7]ИДСК-5'!AC26</f>
        <v>9</v>
      </c>
      <c r="AD22" s="546">
        <f>+'[7]ХНХЯ-38'!AD26+'[7]Төрийн бус-33'!AD26+'[7]ИДСК-5'!AD26</f>
        <v>32</v>
      </c>
      <c r="AE22" s="546">
        <f>+'[7]ХНХЯ-38'!AE26+'[7]Төрийн бус-33'!AE26+'[7]ИДСК-5'!AE26</f>
        <v>23</v>
      </c>
    </row>
    <row r="23" spans="1:31" s="568" customFormat="1" ht="18" customHeight="1">
      <c r="A23" s="844" t="s">
        <v>924</v>
      </c>
      <c r="B23" s="900"/>
      <c r="C23" s="900"/>
      <c r="D23" s="900"/>
      <c r="E23" s="845"/>
      <c r="F23" s="541">
        <v>11</v>
      </c>
      <c r="G23" s="1102">
        <f>+'[7]ХНХЯ-38'!G27:H27+'[7]Төрийн бус-33'!G27:H27+'[7]ИДСК-5'!G27:H27</f>
        <v>13</v>
      </c>
      <c r="H23" s="1103"/>
      <c r="I23" s="546">
        <f>+'[7]ХНХЯ-38'!I27+'[7]Төрийн бус-33'!I27+'[7]ИДСК-5'!I27</f>
        <v>7</v>
      </c>
      <c r="J23" s="546">
        <f>+'[7]ХНХЯ-38'!J27+'[7]Төрийн бус-33'!J27+'[7]ИДСК-5'!J27</f>
        <v>5</v>
      </c>
      <c r="K23" s="546">
        <f>+'[7]ХНХЯ-38'!K27+'[7]Төрийн бус-33'!K27+'[7]ИДСК-5'!K27</f>
        <v>2</v>
      </c>
      <c r="L23" s="546">
        <f>+'[7]ХНХЯ-38'!L27+'[7]Төрийн бус-33'!L27+'[7]ИДСК-5'!L27</f>
        <v>26</v>
      </c>
      <c r="M23" s="546">
        <f>+'[7]ХНХЯ-38'!M27+'[7]Төрийн бус-33'!M27+'[7]ИДСК-5'!M27</f>
        <v>16</v>
      </c>
      <c r="N23" s="546">
        <f>+'[7]ХНХЯ-38'!N27+'[7]Төрийн бус-33'!N27+'[7]ИДСК-5'!N27</f>
        <v>44</v>
      </c>
      <c r="O23" s="546">
        <f>+'[7]ХНХЯ-38'!O27+'[7]Төрийн бус-33'!O27+'[7]ИДСК-5'!O27</f>
        <v>33</v>
      </c>
      <c r="P23" s="514">
        <f t="shared" si="1"/>
        <v>865</v>
      </c>
      <c r="Q23" s="514">
        <f t="shared" si="1"/>
        <v>576</v>
      </c>
      <c r="R23" s="546">
        <f>+'[7]ХНХЯ-38'!R27+'[7]Төрийн бус-33'!R27+'[7]ИДСК-5'!R27</f>
        <v>321</v>
      </c>
      <c r="S23" s="546">
        <f>+'[7]ХНХЯ-38'!S27+'[7]Төрийн бус-33'!S27+'[7]ИДСК-5'!S27</f>
        <v>256</v>
      </c>
      <c r="T23" s="546">
        <f>+'[7]ХНХЯ-38'!T27+'[7]Төрийн бус-33'!T27+'[7]ИДСК-5'!T27</f>
        <v>544</v>
      </c>
      <c r="U23" s="546">
        <f>+'[7]ХНХЯ-38'!U27+'[7]Төрийн бус-33'!U27+'[7]ИДСК-5'!U27</f>
        <v>320</v>
      </c>
      <c r="V23" s="546">
        <f>+'[7]ХНХЯ-38'!V27+'[7]Төрийн бус-33'!V27+'[7]ИДСК-5'!V27</f>
        <v>210</v>
      </c>
      <c r="W23" s="546">
        <f>+'[7]ХНХЯ-38'!W27+'[7]Төрийн бус-33'!W27+'[7]ИДСК-5'!W27</f>
        <v>128</v>
      </c>
      <c r="X23" s="546">
        <f>+'[7]ХНХЯ-38'!X27+'[7]Төрийн бус-33'!X27+'[7]ИДСК-5'!X27</f>
        <v>675</v>
      </c>
      <c r="Y23" s="546">
        <f>+'[7]ХНХЯ-38'!Y27+'[7]Төрийн бус-33'!Y27+'[7]ИДСК-5'!Y27</f>
        <v>453</v>
      </c>
      <c r="Z23" s="546">
        <f>+'[7]ХНХЯ-38'!Z27+'[7]Төрийн бус-33'!Z27+'[7]ИДСК-5'!Z27</f>
        <v>33</v>
      </c>
      <c r="AA23" s="546">
        <f>+'[7]ХНХЯ-38'!AA27+'[7]Төрийн бус-33'!AA27+'[7]ИДСК-5'!AA27</f>
        <v>26</v>
      </c>
      <c r="AB23" s="546">
        <f>+'[7]ХНХЯ-38'!AB27+'[7]Төрийн бус-33'!AB27+'[7]ИДСК-5'!AB27</f>
        <v>20</v>
      </c>
      <c r="AC23" s="546">
        <f>+'[7]ХНХЯ-38'!AC27+'[7]Төрийн бус-33'!AC27+'[7]ИДСК-5'!AC27</f>
        <v>19</v>
      </c>
      <c r="AD23" s="546">
        <f>+'[7]ХНХЯ-38'!AD27+'[7]Төрийн бус-33'!AD27+'[7]ИДСК-5'!AD27</f>
        <v>53</v>
      </c>
      <c r="AE23" s="546">
        <f>+'[7]ХНХЯ-38'!AE27+'[7]Төрийн бус-33'!AE27+'[7]ИДСК-5'!AE27</f>
        <v>32</v>
      </c>
    </row>
    <row r="24" spans="1:31" s="568" customFormat="1" ht="18" customHeight="1">
      <c r="A24" s="844" t="s">
        <v>925</v>
      </c>
      <c r="B24" s="900"/>
      <c r="C24" s="900"/>
      <c r="D24" s="900"/>
      <c r="E24" s="845"/>
      <c r="F24" s="541">
        <v>12</v>
      </c>
      <c r="G24" s="1102">
        <f>+'[7]ХНХЯ-38'!G28:H28+'[7]Төрийн бус-33'!G28:H28+'[7]ИДСК-5'!G28:H28</f>
        <v>27</v>
      </c>
      <c r="H24" s="1103"/>
      <c r="I24" s="546">
        <f>+'[7]ХНХЯ-38'!I28+'[7]Төрийн бус-33'!I28+'[7]ИДСК-5'!I28</f>
        <v>14</v>
      </c>
      <c r="J24" s="546">
        <f>+'[7]ХНХЯ-38'!J28+'[7]Төрийн бус-33'!J28+'[7]ИДСК-5'!J28</f>
        <v>8</v>
      </c>
      <c r="K24" s="546">
        <f>+'[7]ХНХЯ-38'!K28+'[7]Төрийн бус-33'!K28+'[7]ИДСК-5'!K28</f>
        <v>5</v>
      </c>
      <c r="L24" s="546">
        <f>+'[7]ХНХЯ-38'!L28+'[7]Төрийн бус-33'!L28+'[7]ИДСК-5'!L28</f>
        <v>31</v>
      </c>
      <c r="M24" s="546">
        <f>+'[7]ХНХЯ-38'!M28+'[7]Төрийн бус-33'!M28+'[7]ИДСК-5'!M28</f>
        <v>23</v>
      </c>
      <c r="N24" s="546">
        <f>+'[7]ХНХЯ-38'!N28+'[7]Төрийн бус-33'!N28+'[7]ИДСК-5'!N28</f>
        <v>42</v>
      </c>
      <c r="O24" s="546">
        <f>+'[7]ХНХЯ-38'!O28+'[7]Төрийн бус-33'!O28+'[7]ИДСК-5'!O28</f>
        <v>34</v>
      </c>
      <c r="P24" s="514">
        <f t="shared" si="1"/>
        <v>484</v>
      </c>
      <c r="Q24" s="514">
        <f t="shared" si="1"/>
        <v>361</v>
      </c>
      <c r="R24" s="546">
        <f>+'[7]ХНХЯ-38'!R28+'[7]Төрийн бус-33'!R28+'[7]ИДСК-5'!R28</f>
        <v>185</v>
      </c>
      <c r="S24" s="546">
        <f>+'[7]ХНХЯ-38'!S28+'[7]Төрийн бус-33'!S28+'[7]ИДСК-5'!S28</f>
        <v>151</v>
      </c>
      <c r="T24" s="546">
        <f>+'[7]ХНХЯ-38'!T28+'[7]Төрийн бус-33'!T28+'[7]ИДСК-5'!T28</f>
        <v>299</v>
      </c>
      <c r="U24" s="546">
        <f>+'[7]ХНХЯ-38'!U28+'[7]Төрийн бус-33'!U28+'[7]ИДСК-5'!U28</f>
        <v>210</v>
      </c>
      <c r="V24" s="546">
        <f>+'[7]ХНХЯ-38'!V28+'[7]Төрийн бус-33'!V28+'[7]ИДСК-5'!V28</f>
        <v>108</v>
      </c>
      <c r="W24" s="546">
        <f>+'[7]ХНХЯ-38'!W28+'[7]Төрийн бус-33'!W28+'[7]ИДСК-5'!W28</f>
        <v>79</v>
      </c>
      <c r="X24" s="546">
        <f>+'[7]ХНХЯ-38'!X28+'[7]Төрийн бус-33'!X28+'[7]ИДСК-5'!X28</f>
        <v>371</v>
      </c>
      <c r="Y24" s="546">
        <f>+'[7]ХНХЯ-38'!Y28+'[7]Төрийн бус-33'!Y28+'[7]ИДСК-5'!Y28</f>
        <v>268</v>
      </c>
      <c r="Z24" s="546">
        <f>+'[7]ХНХЯ-38'!Z28+'[7]Төрийн бус-33'!Z28+'[7]ИДСК-5'!Z28</f>
        <v>28</v>
      </c>
      <c r="AA24" s="546">
        <f>+'[7]ХНХЯ-38'!AA28+'[7]Төрийн бус-33'!AA28+'[7]ИДСК-5'!AA28</f>
        <v>21</v>
      </c>
      <c r="AB24" s="546">
        <f>+'[7]ХНХЯ-38'!AB28+'[7]Төрийн бус-33'!AB28+'[7]ИДСК-5'!AB28</f>
        <v>24</v>
      </c>
      <c r="AC24" s="546">
        <f>+'[7]ХНХЯ-38'!AC28+'[7]Төрийн бус-33'!AC28+'[7]ИДСК-5'!AC28</f>
        <v>24</v>
      </c>
      <c r="AD24" s="546">
        <f>+'[7]ХНХЯ-38'!AD28+'[7]Төрийн бус-33'!AD28+'[7]ИДСК-5'!AD28</f>
        <v>27</v>
      </c>
      <c r="AE24" s="546">
        <f>+'[7]ХНХЯ-38'!AE28+'[7]Төрийн бус-33'!AE28+'[7]ИДСК-5'!AE28</f>
        <v>22</v>
      </c>
    </row>
    <row r="25" spans="1:31" s="568" customFormat="1" ht="18" customHeight="1">
      <c r="A25" s="844" t="s">
        <v>926</v>
      </c>
      <c r="B25" s="900"/>
      <c r="C25" s="900"/>
      <c r="D25" s="900"/>
      <c r="E25" s="845"/>
      <c r="F25" s="541">
        <v>13</v>
      </c>
      <c r="G25" s="1102">
        <f>+'[7]ХНХЯ-38'!G29:H29+'[7]Төрийн бус-33'!G29:H29+'[7]ИДСК-5'!G29:H29</f>
        <v>16</v>
      </c>
      <c r="H25" s="1103"/>
      <c r="I25" s="546">
        <f>+'[7]ХНХЯ-38'!I29+'[7]Төрийн бус-33'!I29+'[7]ИДСК-5'!I29</f>
        <v>8</v>
      </c>
      <c r="J25" s="546">
        <f>+'[7]ХНХЯ-38'!J29+'[7]Төрийн бус-33'!J29+'[7]ИДСК-5'!J29</f>
        <v>5</v>
      </c>
      <c r="K25" s="546">
        <f>+'[7]ХНХЯ-38'!K29+'[7]Төрийн бус-33'!K29+'[7]ИДСК-5'!K29</f>
        <v>3</v>
      </c>
      <c r="L25" s="546">
        <f>+'[7]ХНХЯ-38'!L29+'[7]Төрийн бус-33'!L29+'[7]ИДСК-5'!L29</f>
        <v>12</v>
      </c>
      <c r="M25" s="546">
        <f>+'[7]ХНХЯ-38'!M29+'[7]Төрийн бус-33'!M29+'[7]ИДСК-5'!M29</f>
        <v>10</v>
      </c>
      <c r="N25" s="546">
        <f>+'[7]ХНХЯ-38'!N29+'[7]Төрийн бус-33'!N29+'[7]ИДСК-5'!N29</f>
        <v>10</v>
      </c>
      <c r="O25" s="546">
        <f>+'[7]ХНХЯ-38'!O29+'[7]Төрийн бус-33'!O29+'[7]ИДСК-5'!O29</f>
        <v>6</v>
      </c>
      <c r="P25" s="514">
        <f t="shared" si="1"/>
        <v>268</v>
      </c>
      <c r="Q25" s="514">
        <f t="shared" si="1"/>
        <v>156</v>
      </c>
      <c r="R25" s="546">
        <f>+'[7]ХНХЯ-38'!R29+'[7]Төрийн бус-33'!R29+'[7]ИДСК-5'!R29</f>
        <v>50</v>
      </c>
      <c r="S25" s="546">
        <f>+'[7]ХНХЯ-38'!S29+'[7]Төрийн бус-33'!S29+'[7]ИДСК-5'!S29</f>
        <v>38</v>
      </c>
      <c r="T25" s="546">
        <f>+'[7]ХНХЯ-38'!T29+'[7]Төрийн бус-33'!T29+'[7]ИДСК-5'!T29</f>
        <v>218</v>
      </c>
      <c r="U25" s="546">
        <f>+'[7]ХНХЯ-38'!U29+'[7]Төрийн бус-33'!U29+'[7]ИДСК-5'!U29</f>
        <v>118</v>
      </c>
      <c r="V25" s="546">
        <f>+'[7]ХНХЯ-38'!V29+'[7]Төрийн бус-33'!V29+'[7]ИДСК-5'!V29</f>
        <v>54</v>
      </c>
      <c r="W25" s="546">
        <f>+'[7]ХНХЯ-38'!W29+'[7]Төрийн бус-33'!W29+'[7]ИДСК-5'!W29</f>
        <v>33</v>
      </c>
      <c r="X25" s="546">
        <f>+'[7]ХНХЯ-38'!X29+'[7]Төрийн бус-33'!X29+'[7]ИДСК-5'!X29</f>
        <v>207</v>
      </c>
      <c r="Y25" s="546">
        <f>+'[7]ХНХЯ-38'!Y29+'[7]Төрийн бус-33'!Y29+'[7]ИДСК-5'!Y29</f>
        <v>116</v>
      </c>
      <c r="Z25" s="546">
        <f>+'[7]ХНХЯ-38'!Z29+'[7]Төрийн бус-33'!Z29+'[7]ИДСК-5'!Z29</f>
        <v>15</v>
      </c>
      <c r="AA25" s="546">
        <f>+'[7]ХНХЯ-38'!AA29+'[7]Төрийн бус-33'!AA29+'[7]ИДСК-5'!AA29</f>
        <v>11</v>
      </c>
      <c r="AB25" s="546">
        <f>+'[7]ХНХЯ-38'!AB29+'[7]Төрийн бус-33'!AB29+'[7]ИДСК-5'!AB29</f>
        <v>13</v>
      </c>
      <c r="AC25" s="546">
        <f>+'[7]ХНХЯ-38'!AC29+'[7]Төрийн бус-33'!AC29+'[7]ИДСК-5'!AC29</f>
        <v>12</v>
      </c>
      <c r="AD25" s="546">
        <f>+'[7]ХНХЯ-38'!AD29+'[7]Төрийн бус-33'!AD29+'[7]ИДСК-5'!AD29</f>
        <v>28</v>
      </c>
      <c r="AE25" s="546">
        <f>+'[7]ХНХЯ-38'!AE29+'[7]Төрийн бус-33'!AE29+'[7]ИДСК-5'!AE29</f>
        <v>18</v>
      </c>
    </row>
    <row r="26" spans="1:31" s="568" customFormat="1" ht="18" customHeight="1">
      <c r="A26" s="844" t="s">
        <v>927</v>
      </c>
      <c r="B26" s="900"/>
      <c r="C26" s="900"/>
      <c r="D26" s="900"/>
      <c r="E26" s="845"/>
      <c r="F26" s="541">
        <v>14</v>
      </c>
      <c r="G26" s="1102">
        <f>+'[7]ХНХЯ-38'!G30:H30+'[7]Төрийн бус-33'!G30:H30+'[7]ИДСК-5'!G30:H30</f>
        <v>16</v>
      </c>
      <c r="H26" s="1103"/>
      <c r="I26" s="546">
        <f>+'[7]ХНХЯ-38'!I30+'[7]Төрийн бус-33'!I30+'[7]ИДСК-5'!I30</f>
        <v>4</v>
      </c>
      <c r="J26" s="546">
        <f>+'[7]ХНХЯ-38'!J30+'[7]Төрийн бус-33'!J30+'[7]ИДСК-5'!J30</f>
        <v>3</v>
      </c>
      <c r="K26" s="546">
        <f>+'[7]ХНХЯ-38'!K30+'[7]Төрийн бус-33'!K30+'[7]ИДСК-5'!K30</f>
        <v>1</v>
      </c>
      <c r="L26" s="546">
        <f>+'[7]ХНХЯ-38'!L30+'[7]Төрийн бус-33'!L30+'[7]ИДСК-5'!L30</f>
        <v>2</v>
      </c>
      <c r="M26" s="546">
        <f>+'[7]ХНХЯ-38'!M30+'[7]Төрийн бус-33'!M30+'[7]ИДСК-5'!M30</f>
        <v>2</v>
      </c>
      <c r="N26" s="546">
        <f>+'[7]ХНХЯ-38'!N30+'[7]Төрийн бус-33'!N30+'[7]ИДСК-5'!N30</f>
        <v>1</v>
      </c>
      <c r="O26" s="546">
        <f>+'[7]ХНХЯ-38'!O30+'[7]Төрийн бус-33'!O30+'[7]ИДСК-5'!O30</f>
        <v>1</v>
      </c>
      <c r="P26" s="514">
        <f t="shared" si="1"/>
        <v>60</v>
      </c>
      <c r="Q26" s="514">
        <f t="shared" si="1"/>
        <v>23</v>
      </c>
      <c r="R26" s="546">
        <f>+'[7]ХНХЯ-38'!R30+'[7]Төрийн бус-33'!R30+'[7]ИДСК-5'!R30</f>
        <v>13</v>
      </c>
      <c r="S26" s="546">
        <f>+'[7]ХНХЯ-38'!S30+'[7]Төрийн бус-33'!S30+'[7]ИДСК-5'!S30</f>
        <v>9</v>
      </c>
      <c r="T26" s="546">
        <f>+'[7]ХНХЯ-38'!T30+'[7]Төрийн бус-33'!T30+'[7]ИДСК-5'!T30</f>
        <v>47</v>
      </c>
      <c r="U26" s="546">
        <f>+'[7]ХНХЯ-38'!U30+'[7]Төрийн бус-33'!U30+'[7]ИДСК-5'!U30</f>
        <v>14</v>
      </c>
      <c r="V26" s="546">
        <f>+'[7]ХНХЯ-38'!V30+'[7]Төрийн бус-33'!V30+'[7]ИДСК-5'!V30</f>
        <v>8</v>
      </c>
      <c r="W26" s="546">
        <f>+'[7]ХНХЯ-38'!W30+'[7]Төрийн бус-33'!W30+'[7]ИДСК-5'!W30</f>
        <v>2</v>
      </c>
      <c r="X26" s="546">
        <f>+'[7]ХНХЯ-38'!X30+'[7]Төрийн бус-33'!X30+'[7]ИДСК-5'!X30</f>
        <v>49</v>
      </c>
      <c r="Y26" s="546">
        <f>+'[7]ХНХЯ-38'!Y30+'[7]Төрийн бус-33'!Y30+'[7]ИДСК-5'!Y30</f>
        <v>20</v>
      </c>
      <c r="Z26" s="546">
        <f>+'[7]ХНХЯ-38'!Z30+'[7]Төрийн бус-33'!Z30+'[7]ИДСК-5'!Z30</f>
        <v>1</v>
      </c>
      <c r="AA26" s="546">
        <f>+'[7]ХНХЯ-38'!AA30+'[7]Төрийн бус-33'!AA30+'[7]ИДСК-5'!AA30</f>
        <v>0</v>
      </c>
      <c r="AB26" s="546">
        <f>+'[7]ХНХЯ-38'!AB30+'[7]Төрийн бус-33'!AB30+'[7]ИДСК-5'!AB30</f>
        <v>2</v>
      </c>
      <c r="AC26" s="546">
        <f>+'[7]ХНХЯ-38'!AC30+'[7]Төрийн бус-33'!AC30+'[7]ИДСК-5'!AC30</f>
        <v>2</v>
      </c>
      <c r="AD26" s="546">
        <f>+'[7]ХНХЯ-38'!AD30+'[7]Төрийн бус-33'!AD30+'[7]ИДСК-5'!AD30</f>
        <v>19</v>
      </c>
      <c r="AE26" s="546">
        <f>+'[7]ХНХЯ-38'!AE30+'[7]Төрийн бус-33'!AE30+'[7]ИДСК-5'!AE30</f>
        <v>9</v>
      </c>
    </row>
    <row r="27" spans="1:31" s="568" customFormat="1" ht="41.25" customHeight="1">
      <c r="A27" s="1169" t="s">
        <v>928</v>
      </c>
      <c r="B27" s="1170"/>
      <c r="C27" s="1170"/>
      <c r="D27" s="1170"/>
      <c r="E27" s="1171"/>
      <c r="F27" s="541">
        <v>15</v>
      </c>
      <c r="G27" s="1100">
        <f>SUM(G28:H32)</f>
        <v>20</v>
      </c>
      <c r="H27" s="1101"/>
      <c r="I27" s="514">
        <f t="shared" ref="I27:O27" si="5">SUM(I28:I32)</f>
        <v>13</v>
      </c>
      <c r="J27" s="514">
        <f t="shared" si="5"/>
        <v>3</v>
      </c>
      <c r="K27" s="514">
        <f t="shared" si="5"/>
        <v>3</v>
      </c>
      <c r="L27" s="514">
        <f t="shared" si="5"/>
        <v>18</v>
      </c>
      <c r="M27" s="514">
        <f t="shared" si="5"/>
        <v>15</v>
      </c>
      <c r="N27" s="514">
        <f t="shared" si="5"/>
        <v>21</v>
      </c>
      <c r="O27" s="514">
        <f t="shared" si="5"/>
        <v>17</v>
      </c>
      <c r="P27" s="514">
        <f t="shared" si="1"/>
        <v>426</v>
      </c>
      <c r="Q27" s="514">
        <f t="shared" si="1"/>
        <v>289</v>
      </c>
      <c r="R27" s="514">
        <f t="shared" ref="R27:AE27" si="6">SUM(R28:R32)</f>
        <v>124</v>
      </c>
      <c r="S27" s="514">
        <f t="shared" si="6"/>
        <v>98</v>
      </c>
      <c r="T27" s="514">
        <f t="shared" si="6"/>
        <v>302</v>
      </c>
      <c r="U27" s="514">
        <f t="shared" si="6"/>
        <v>191</v>
      </c>
      <c r="V27" s="514">
        <f t="shared" si="6"/>
        <v>93</v>
      </c>
      <c r="W27" s="514">
        <f t="shared" si="6"/>
        <v>56</v>
      </c>
      <c r="X27" s="514">
        <f t="shared" si="6"/>
        <v>308</v>
      </c>
      <c r="Y27" s="514">
        <f t="shared" si="6"/>
        <v>195</v>
      </c>
      <c r="Z27" s="514">
        <f t="shared" si="6"/>
        <v>8</v>
      </c>
      <c r="AA27" s="514">
        <f t="shared" si="6"/>
        <v>7</v>
      </c>
      <c r="AB27" s="514">
        <f t="shared" si="6"/>
        <v>16</v>
      </c>
      <c r="AC27" s="514">
        <f t="shared" si="6"/>
        <v>16</v>
      </c>
      <c r="AD27" s="514">
        <f t="shared" si="6"/>
        <v>32</v>
      </c>
      <c r="AE27" s="514">
        <f t="shared" si="6"/>
        <v>23</v>
      </c>
    </row>
    <row r="28" spans="1:31" s="568" customFormat="1" ht="18" customHeight="1">
      <c r="A28" s="1179" t="s">
        <v>929</v>
      </c>
      <c r="B28" s="1180"/>
      <c r="C28" s="1180"/>
      <c r="D28" s="1180"/>
      <c r="E28" s="1181"/>
      <c r="F28" s="541">
        <v>16</v>
      </c>
      <c r="G28" s="1102">
        <f>+'[7]ХНХЯ-38'!G32:H32+'[7]Төрийн бус-33'!G32:H32+'[7]ИДСК-5'!G32:H32</f>
        <v>5</v>
      </c>
      <c r="H28" s="1103"/>
      <c r="I28" s="546">
        <f>+'[7]ХНХЯ-38'!I32+'[7]Төрийн бус-33'!I32+'[7]ИДСК-5'!I32</f>
        <v>0</v>
      </c>
      <c r="J28" s="546">
        <f>+'[7]ХНХЯ-38'!J32+'[7]Төрийн бус-33'!J32+'[7]ИДСК-5'!J32</f>
        <v>1</v>
      </c>
      <c r="K28" s="546">
        <f>+'[7]ХНХЯ-38'!K32+'[7]Төрийн бус-33'!K32+'[7]ИДСК-5'!K32</f>
        <v>1</v>
      </c>
      <c r="L28" s="546">
        <f>+'[7]ХНХЯ-38'!L32+'[7]Төрийн бус-33'!L32+'[7]ИДСК-5'!L32</f>
        <v>2</v>
      </c>
      <c r="M28" s="546">
        <f>+'[7]ХНХЯ-38'!M32+'[7]Төрийн бус-33'!M32+'[7]ИДСК-5'!M32</f>
        <v>1</v>
      </c>
      <c r="N28" s="546">
        <f>+'[7]ХНХЯ-38'!N32+'[7]Төрийн бус-33'!N32+'[7]ИДСК-5'!N32</f>
        <v>6</v>
      </c>
      <c r="O28" s="546">
        <f>+'[7]ХНХЯ-38'!O32+'[7]Төрийн бус-33'!O32+'[7]ИДСК-5'!O32</f>
        <v>5</v>
      </c>
      <c r="P28" s="514">
        <f t="shared" si="1"/>
        <v>152</v>
      </c>
      <c r="Q28" s="514">
        <f t="shared" si="1"/>
        <v>102</v>
      </c>
      <c r="R28" s="546">
        <f>+'[7]ХНХЯ-38'!R32+'[7]Төрийн бус-33'!R32+'[7]ИДСК-5'!R32</f>
        <v>30</v>
      </c>
      <c r="S28" s="546">
        <f>+'[7]ХНХЯ-38'!S32+'[7]Төрийн бус-33'!S32+'[7]ИДСК-5'!S32</f>
        <v>24</v>
      </c>
      <c r="T28" s="546">
        <f>+'[7]ХНХЯ-38'!T32+'[7]Төрийн бус-33'!T32+'[7]ИДСК-5'!T32</f>
        <v>122</v>
      </c>
      <c r="U28" s="546">
        <f>+'[7]ХНХЯ-38'!U32+'[7]Төрийн бус-33'!U32+'[7]ИДСК-5'!U32</f>
        <v>78</v>
      </c>
      <c r="V28" s="546">
        <f>+'[7]ХНХЯ-38'!V32+'[7]Төрийн бус-33'!V32+'[7]ИДСК-5'!V32</f>
        <v>29</v>
      </c>
      <c r="W28" s="546">
        <f>+'[7]ХНХЯ-38'!W32+'[7]Төрийн бус-33'!W32+'[7]ИДСК-5'!W32</f>
        <v>15</v>
      </c>
      <c r="X28" s="546">
        <f>+'[7]ХНХЯ-38'!X32+'[7]Төрийн бус-33'!X32+'[7]ИДСК-5'!X32</f>
        <v>116</v>
      </c>
      <c r="Y28" s="546">
        <f>+'[7]ХНХЯ-38'!Y32+'[7]Төрийн бус-33'!Y32+'[7]ИДСК-5'!Y32</f>
        <v>75</v>
      </c>
      <c r="Z28" s="546">
        <f>+'[7]ХНХЯ-38'!Z32+'[7]Төрийн бус-33'!Z32+'[7]ИДСК-5'!Z32</f>
        <v>2</v>
      </c>
      <c r="AA28" s="546">
        <f>+'[7]ХНХЯ-38'!AA32+'[7]Төрийн бус-33'!AA32+'[7]ИДСК-5'!AA32</f>
        <v>2</v>
      </c>
      <c r="AB28" s="546">
        <f>+'[7]ХНХЯ-38'!AB32+'[7]Төрийн бус-33'!AB32+'[7]ИДСК-5'!AB32</f>
        <v>6</v>
      </c>
      <c r="AC28" s="546">
        <f>+'[7]ХНХЯ-38'!AC32+'[7]Төрийн бус-33'!AC32+'[7]ИДСК-5'!AC32</f>
        <v>6</v>
      </c>
      <c r="AD28" s="546">
        <f>+'[7]ХНХЯ-38'!AD32+'[7]Төрийн бус-33'!AD32+'[7]ИДСК-5'!AD32</f>
        <v>19</v>
      </c>
      <c r="AE28" s="546">
        <f>+'[7]ХНХЯ-38'!AE32+'[7]Төрийн бус-33'!AE32+'[7]ИДСК-5'!AE32</f>
        <v>14</v>
      </c>
    </row>
    <row r="29" spans="1:31" s="568" customFormat="1" ht="18" customHeight="1">
      <c r="A29" s="1179" t="s">
        <v>930</v>
      </c>
      <c r="B29" s="1180"/>
      <c r="C29" s="1180"/>
      <c r="D29" s="1180"/>
      <c r="E29" s="1181"/>
      <c r="F29" s="541">
        <v>17</v>
      </c>
      <c r="G29" s="1102">
        <f>+'[7]ХНХЯ-38'!G33:H33+'[7]Төрийн бус-33'!G33:H33+'[7]ИДСК-5'!G33:H33</f>
        <v>7</v>
      </c>
      <c r="H29" s="1103"/>
      <c r="I29" s="546">
        <f>+'[7]ХНХЯ-38'!I33+'[7]Төрийн бус-33'!I33+'[7]ИДСК-5'!I33</f>
        <v>2</v>
      </c>
      <c r="J29" s="546">
        <f>+'[7]ХНХЯ-38'!J33+'[7]Төрийн бус-33'!J33+'[7]ИДСК-5'!J33</f>
        <v>0</v>
      </c>
      <c r="K29" s="546">
        <f>+'[7]ХНХЯ-38'!K33+'[7]Төрийн бус-33'!K33+'[7]ИДСК-5'!K33</f>
        <v>0</v>
      </c>
      <c r="L29" s="546">
        <f>+'[7]ХНХЯ-38'!L33+'[7]Төрийн бус-33'!L33+'[7]ИДСК-5'!L33</f>
        <v>9</v>
      </c>
      <c r="M29" s="546">
        <f>+'[7]ХНХЯ-38'!M33+'[7]Төрийн бус-33'!M33+'[7]ИДСК-5'!M33</f>
        <v>5</v>
      </c>
      <c r="N29" s="546">
        <f>+'[7]ХНХЯ-38'!N33+'[7]Төрийн бус-33'!N33+'[7]ИДСК-5'!N33</f>
        <v>6</v>
      </c>
      <c r="O29" s="546">
        <f>+'[7]ХНХЯ-38'!O33+'[7]Төрийн бус-33'!O33+'[7]ИДСК-5'!O33</f>
        <v>5</v>
      </c>
      <c r="P29" s="514">
        <f t="shared" si="1"/>
        <v>120</v>
      </c>
      <c r="Q29" s="514">
        <f t="shared" si="1"/>
        <v>72</v>
      </c>
      <c r="R29" s="546">
        <f>+'[7]ХНХЯ-38'!R33+'[7]Төрийн бус-33'!R33+'[7]ИДСК-5'!R33</f>
        <v>36</v>
      </c>
      <c r="S29" s="546">
        <f>+'[7]ХНХЯ-38'!S33+'[7]Төрийн бус-33'!S33+'[7]ИДСК-5'!S33</f>
        <v>27</v>
      </c>
      <c r="T29" s="546">
        <f>+'[7]ХНХЯ-38'!T33+'[7]Төрийн бус-33'!T33+'[7]ИДСК-5'!T33</f>
        <v>84</v>
      </c>
      <c r="U29" s="546">
        <f>+'[7]ХНХЯ-38'!U33+'[7]Төрийн бус-33'!U33+'[7]ИДСК-5'!U33</f>
        <v>45</v>
      </c>
      <c r="V29" s="546">
        <f>+'[7]ХНХЯ-38'!V33+'[7]Төрийн бус-33'!V33+'[7]ИДСК-5'!V33</f>
        <v>28</v>
      </c>
      <c r="W29" s="546">
        <f>+'[7]ХНХЯ-38'!W33+'[7]Төрийн бус-33'!W33+'[7]ИДСК-5'!W33</f>
        <v>18</v>
      </c>
      <c r="X29" s="546">
        <f>+'[7]ХНХЯ-38'!X33+'[7]Төрийн бус-33'!X33+'[7]ИДСК-5'!X33</f>
        <v>82</v>
      </c>
      <c r="Y29" s="546">
        <f>+'[7]ХНХЯ-38'!Y33+'[7]Төрийн бус-33'!Y33+'[7]ИДСК-5'!Y33</f>
        <v>49</v>
      </c>
      <c r="Z29" s="546">
        <f>+'[7]ХНХЯ-38'!Z33+'[7]Төрийн бус-33'!Z33+'[7]ИДСК-5'!Z33</f>
        <v>4</v>
      </c>
      <c r="AA29" s="546">
        <f>+'[7]ХНХЯ-38'!AA33+'[7]Төрийн бус-33'!AA33+'[7]ИДСК-5'!AA33</f>
        <v>3</v>
      </c>
      <c r="AB29" s="546">
        <f>+'[7]ХНХЯ-38'!AB33+'[7]Төрийн бус-33'!AB33+'[7]ИДСК-5'!AB33</f>
        <v>8</v>
      </c>
      <c r="AC29" s="546">
        <f>+'[7]ХНХЯ-38'!AC33+'[7]Төрийн бус-33'!AC33+'[7]ИДСК-5'!AC33</f>
        <v>8</v>
      </c>
      <c r="AD29" s="546">
        <f>+'[7]ХНХЯ-38'!AD33+'[7]Төрийн бус-33'!AD33+'[7]ИДСК-5'!AD33</f>
        <v>4</v>
      </c>
      <c r="AE29" s="546">
        <f>+'[7]ХНХЯ-38'!AE33+'[7]Төрийн бус-33'!AE33+'[7]ИДСК-5'!AE33</f>
        <v>2</v>
      </c>
    </row>
    <row r="30" spans="1:31" s="568" customFormat="1" ht="18" customHeight="1">
      <c r="A30" s="1179" t="s">
        <v>931</v>
      </c>
      <c r="B30" s="1180"/>
      <c r="C30" s="1180"/>
      <c r="D30" s="1180"/>
      <c r="E30" s="1181"/>
      <c r="F30" s="541">
        <v>18</v>
      </c>
      <c r="G30" s="1102">
        <f>+'[7]ХНХЯ-38'!G34:H34+'[7]Төрийн бус-33'!G34:H34+'[7]ИДСК-5'!G34:H34</f>
        <v>4</v>
      </c>
      <c r="H30" s="1103"/>
      <c r="I30" s="546">
        <f>+'[7]ХНХЯ-38'!I34+'[7]Төрийн бус-33'!I34+'[7]ИДСК-5'!I34</f>
        <v>5</v>
      </c>
      <c r="J30" s="546">
        <f>+'[7]ХНХЯ-38'!J34+'[7]Төрийн бус-33'!J34+'[7]ИДСК-5'!J34</f>
        <v>2</v>
      </c>
      <c r="K30" s="546">
        <f>+'[7]ХНХЯ-38'!K34+'[7]Төрийн бус-33'!K34+'[7]ИДСК-5'!K34</f>
        <v>2</v>
      </c>
      <c r="L30" s="546">
        <f>+'[7]ХНХЯ-38'!L34+'[7]Төрийн бус-33'!L34+'[7]ИДСК-5'!L34</f>
        <v>1</v>
      </c>
      <c r="M30" s="546">
        <f>+'[7]ХНХЯ-38'!M34+'[7]Төрийн бус-33'!M34+'[7]ИДСК-5'!M34</f>
        <v>2</v>
      </c>
      <c r="N30" s="546">
        <f>+'[7]ХНХЯ-38'!N34+'[7]Төрийн бус-33'!N34+'[7]ИДСК-5'!N34</f>
        <v>6</v>
      </c>
      <c r="O30" s="546">
        <f>+'[7]ХНХЯ-38'!O34+'[7]Төрийн бус-33'!O34+'[7]ИДСК-5'!O34</f>
        <v>5</v>
      </c>
      <c r="P30" s="514">
        <f t="shared" si="1"/>
        <v>109</v>
      </c>
      <c r="Q30" s="514">
        <f t="shared" si="1"/>
        <v>78</v>
      </c>
      <c r="R30" s="546">
        <f>+'[7]ХНХЯ-38'!R34+'[7]Төрийн бус-33'!R34+'[7]ИДСК-5'!R34</f>
        <v>47</v>
      </c>
      <c r="S30" s="546">
        <f>+'[7]ХНХЯ-38'!S34+'[7]Төрийн бус-33'!S34+'[7]ИДСК-5'!S34</f>
        <v>36</v>
      </c>
      <c r="T30" s="546">
        <f>+'[7]ХНХЯ-38'!T34+'[7]Төрийн бус-33'!T34+'[7]ИДСК-5'!T34</f>
        <v>62</v>
      </c>
      <c r="U30" s="546">
        <f>+'[7]ХНХЯ-38'!U34+'[7]Төрийн бус-33'!U34+'[7]ИДСК-5'!U34</f>
        <v>42</v>
      </c>
      <c r="V30" s="546">
        <f>+'[7]ХНХЯ-38'!V34+'[7]Төрийн бус-33'!V34+'[7]ИДСК-5'!V34</f>
        <v>20</v>
      </c>
      <c r="W30" s="546">
        <f>+'[7]ХНХЯ-38'!W34+'[7]Төрийн бус-33'!W34+'[7]ИДСК-5'!W34</f>
        <v>14</v>
      </c>
      <c r="X30" s="546">
        <f>+'[7]ХНХЯ-38'!X34+'[7]Төрийн бус-33'!X34+'[7]ИДСК-5'!X34</f>
        <v>74</v>
      </c>
      <c r="Y30" s="546">
        <f>+'[7]ХНХЯ-38'!Y34+'[7]Төрийн бус-33'!Y34+'[7]ИДСК-5'!Y34</f>
        <v>48</v>
      </c>
      <c r="Z30" s="546">
        <f>+'[7]ХНХЯ-38'!Z34+'[7]Төрийн бус-33'!Z34+'[7]ИДСК-5'!Z34</f>
        <v>2</v>
      </c>
      <c r="AA30" s="546">
        <f>+'[7]ХНХЯ-38'!AA34+'[7]Төрийн бус-33'!AA34+'[7]ИДСК-5'!AA34</f>
        <v>2</v>
      </c>
      <c r="AB30" s="546">
        <f>+'[7]ХНХЯ-38'!AB34+'[7]Төрийн бус-33'!AB34+'[7]ИДСК-5'!AB34</f>
        <v>2</v>
      </c>
      <c r="AC30" s="546">
        <f>+'[7]ХНХЯ-38'!AC34+'[7]Төрийн бус-33'!AC34+'[7]ИДСК-5'!AC34</f>
        <v>2</v>
      </c>
      <c r="AD30" s="546">
        <f>+'[7]ХНХЯ-38'!AD34+'[7]Төрийн бус-33'!AD34+'[7]ИДСК-5'!AD34</f>
        <v>4</v>
      </c>
      <c r="AE30" s="546">
        <f>+'[7]ХНХЯ-38'!AE34+'[7]Төрийн бус-33'!AE34+'[7]ИДСК-5'!AE34</f>
        <v>3</v>
      </c>
    </row>
    <row r="31" spans="1:31" s="568" customFormat="1" ht="18" customHeight="1">
      <c r="A31" s="1179" t="s">
        <v>932</v>
      </c>
      <c r="B31" s="1180"/>
      <c r="C31" s="1180"/>
      <c r="D31" s="1180"/>
      <c r="E31" s="1181"/>
      <c r="F31" s="541">
        <v>19</v>
      </c>
      <c r="G31" s="1102">
        <f>+'[7]ХНХЯ-38'!G35:H35+'[7]Төрийн бус-33'!G35:H35+'[7]ИДСК-5'!G35:H35</f>
        <v>2</v>
      </c>
      <c r="H31" s="1103"/>
      <c r="I31" s="546">
        <f>+'[7]ХНХЯ-38'!I35+'[7]Төрийн бус-33'!I35+'[7]ИДСК-5'!I35</f>
        <v>4</v>
      </c>
      <c r="J31" s="546">
        <f>+'[7]ХНХЯ-38'!J35+'[7]Төрийн бус-33'!J35+'[7]ИДСК-5'!J35</f>
        <v>0</v>
      </c>
      <c r="K31" s="546">
        <f>+'[7]ХНХЯ-38'!K35+'[7]Төрийн бус-33'!K35+'[7]ИДСК-5'!K35</f>
        <v>0</v>
      </c>
      <c r="L31" s="546">
        <f>+'[7]ХНХЯ-38'!L35+'[7]Төрийн бус-33'!L35+'[7]ИДСК-5'!L35</f>
        <v>4</v>
      </c>
      <c r="M31" s="546">
        <f>+'[7]ХНХЯ-38'!M35+'[7]Төрийн бус-33'!M35+'[7]ИДСК-5'!M35</f>
        <v>5</v>
      </c>
      <c r="N31" s="546">
        <f>+'[7]ХНХЯ-38'!N35+'[7]Төрийн бус-33'!N35+'[7]ИДСК-5'!N35</f>
        <v>3</v>
      </c>
      <c r="O31" s="546">
        <f>+'[7]ХНХЯ-38'!O35+'[7]Төрийн бус-33'!O35+'[7]ИДСК-5'!O35</f>
        <v>2</v>
      </c>
      <c r="P31" s="514">
        <f t="shared" si="1"/>
        <v>35</v>
      </c>
      <c r="Q31" s="514">
        <f t="shared" si="1"/>
        <v>30</v>
      </c>
      <c r="R31" s="546">
        <f>+'[7]ХНХЯ-38'!R35+'[7]Төрийн бус-33'!R35+'[7]ИДСК-5'!R35</f>
        <v>10</v>
      </c>
      <c r="S31" s="546">
        <f>+'[7]ХНХЯ-38'!S35+'[7]Төрийн бус-33'!S35+'[7]ИДСК-5'!S35</f>
        <v>10</v>
      </c>
      <c r="T31" s="546">
        <f>+'[7]ХНХЯ-38'!T35+'[7]Төрийн бус-33'!T35+'[7]ИДСК-5'!T35</f>
        <v>25</v>
      </c>
      <c r="U31" s="546">
        <f>+'[7]ХНХЯ-38'!U35+'[7]Төрийн бус-33'!U35+'[7]ИДСК-5'!U35</f>
        <v>20</v>
      </c>
      <c r="V31" s="546">
        <f>+'[7]ХНХЯ-38'!V35+'[7]Төрийн бус-33'!V35+'[7]ИДСК-5'!V35</f>
        <v>9</v>
      </c>
      <c r="W31" s="546">
        <f>+'[7]ХНХЯ-38'!W35+'[7]Төрийн бус-33'!W35+'[7]ИДСК-5'!W35</f>
        <v>6</v>
      </c>
      <c r="X31" s="546">
        <f>+'[7]ХНХЯ-38'!X35+'[7]Төрийн бус-33'!X35+'[7]ИДСК-5'!X35</f>
        <v>25</v>
      </c>
      <c r="Y31" s="546">
        <f>+'[7]ХНХЯ-38'!Y35+'[7]Төрийн бус-33'!Y35+'[7]ИДСК-5'!Y35</f>
        <v>16</v>
      </c>
      <c r="Z31" s="546">
        <f>+'[7]ХНХЯ-38'!Z35+'[7]Төрийн бус-33'!Z35+'[7]ИДСК-5'!Z35</f>
        <v>0</v>
      </c>
      <c r="AA31" s="546">
        <f>+'[7]ХНХЯ-38'!AA35+'[7]Төрийн бус-33'!AA35+'[7]ИДСК-5'!AA35</f>
        <v>0</v>
      </c>
      <c r="AB31" s="546">
        <f>+'[7]ХНХЯ-38'!AB35+'[7]Төрийн бус-33'!AB35+'[7]ИДСК-5'!AB35</f>
        <v>0</v>
      </c>
      <c r="AC31" s="546">
        <f>+'[7]ХНХЯ-38'!AC35+'[7]Төрийн бус-33'!AC35+'[7]ИДСК-5'!AC35</f>
        <v>0</v>
      </c>
      <c r="AD31" s="546">
        <f>+'[7]ХНХЯ-38'!AD35+'[7]Төрийн бус-33'!AD35+'[7]ИДСК-5'!AD35</f>
        <v>2</v>
      </c>
      <c r="AE31" s="546">
        <f>+'[7]ХНХЯ-38'!AE35+'[7]Төрийн бус-33'!AE35+'[7]ИДСК-5'!AE35</f>
        <v>2</v>
      </c>
    </row>
    <row r="32" spans="1:31" s="568" customFormat="1" ht="18" customHeight="1">
      <c r="A32" s="1179" t="s">
        <v>933</v>
      </c>
      <c r="B32" s="1180"/>
      <c r="C32" s="1180"/>
      <c r="D32" s="1180"/>
      <c r="E32" s="1181"/>
      <c r="F32" s="541">
        <v>20</v>
      </c>
      <c r="G32" s="1102">
        <f>+'[7]ХНХЯ-38'!G36:H36+'[7]Төрийн бус-33'!G36:H36+'[7]ИДСК-5'!G36:H36</f>
        <v>2</v>
      </c>
      <c r="H32" s="1103"/>
      <c r="I32" s="546">
        <f>+'[7]ХНХЯ-38'!I36+'[7]Төрийн бус-33'!I36+'[7]ИДСК-5'!I36</f>
        <v>2</v>
      </c>
      <c r="J32" s="546">
        <f>+'[7]ХНХЯ-38'!J36+'[7]Төрийн бус-33'!J36+'[7]ИДСК-5'!J36</f>
        <v>0</v>
      </c>
      <c r="K32" s="546">
        <f>+'[7]ХНХЯ-38'!K36+'[7]Төрийн бус-33'!K36+'[7]ИДСК-5'!K36</f>
        <v>0</v>
      </c>
      <c r="L32" s="546">
        <f>+'[7]ХНХЯ-38'!L36+'[7]Төрийн бус-33'!L36+'[7]ИДСК-5'!L36</f>
        <v>2</v>
      </c>
      <c r="M32" s="546">
        <f>+'[7]ХНХЯ-38'!M36+'[7]Төрийн бус-33'!M36+'[7]ИДСК-5'!M36</f>
        <v>2</v>
      </c>
      <c r="N32" s="546">
        <f>+'[7]ХНХЯ-38'!N36+'[7]Төрийн бус-33'!N36+'[7]ИДСК-5'!N36</f>
        <v>0</v>
      </c>
      <c r="O32" s="546">
        <f>+'[7]ХНХЯ-38'!O36+'[7]Төрийн бус-33'!O36+'[7]ИДСК-5'!O36</f>
        <v>0</v>
      </c>
      <c r="P32" s="514">
        <f t="shared" si="1"/>
        <v>10</v>
      </c>
      <c r="Q32" s="514">
        <f t="shared" si="1"/>
        <v>7</v>
      </c>
      <c r="R32" s="546">
        <f>+'[7]ХНХЯ-38'!R36+'[7]Төрийн бус-33'!R36+'[7]ИДСК-5'!R36</f>
        <v>1</v>
      </c>
      <c r="S32" s="546">
        <f>+'[7]ХНХЯ-38'!S36+'[7]Төрийн бус-33'!S36+'[7]ИДСК-5'!S36</f>
        <v>1</v>
      </c>
      <c r="T32" s="546">
        <f>+'[7]ХНХЯ-38'!T36+'[7]Төрийн бус-33'!T36+'[7]ИДСК-5'!T36</f>
        <v>9</v>
      </c>
      <c r="U32" s="546">
        <f>+'[7]ХНХЯ-38'!U36+'[7]Төрийн бус-33'!U36+'[7]ИДСК-5'!U36</f>
        <v>6</v>
      </c>
      <c r="V32" s="546">
        <f>+'[7]ХНХЯ-38'!V36+'[7]Төрийн бус-33'!V36+'[7]ИДСК-5'!V36</f>
        <v>7</v>
      </c>
      <c r="W32" s="546">
        <f>+'[7]ХНХЯ-38'!W36+'[7]Төрийн бус-33'!W36+'[7]ИДСК-5'!W36</f>
        <v>3</v>
      </c>
      <c r="X32" s="546">
        <f>+'[7]ХНХЯ-38'!X36+'[7]Төрийн бус-33'!X36+'[7]ИДСК-5'!X36</f>
        <v>11</v>
      </c>
      <c r="Y32" s="546">
        <f>+'[7]ХНХЯ-38'!Y36+'[7]Төрийн бус-33'!Y36+'[7]ИДСК-5'!Y36</f>
        <v>7</v>
      </c>
      <c r="Z32" s="546">
        <f>+'[7]ХНХЯ-38'!Z36+'[7]Төрийн бус-33'!Z36+'[7]ИДСК-5'!Z36</f>
        <v>0</v>
      </c>
      <c r="AA32" s="546">
        <f>+'[7]ХНХЯ-38'!AA36+'[7]Төрийн бус-33'!AA36+'[7]ИДСК-5'!AA36</f>
        <v>0</v>
      </c>
      <c r="AB32" s="546">
        <f>+'[7]ХНХЯ-38'!AB36+'[7]Төрийн бус-33'!AB36+'[7]ИДСК-5'!AB36</f>
        <v>0</v>
      </c>
      <c r="AC32" s="546">
        <f>+'[7]ХНХЯ-38'!AC36+'[7]Төрийн бус-33'!AC36+'[7]ИДСК-5'!AC36</f>
        <v>0</v>
      </c>
      <c r="AD32" s="546">
        <f>+'[7]ХНХЯ-38'!AD36+'[7]Төрийн бус-33'!AD36+'[7]ИДСК-5'!AD36</f>
        <v>3</v>
      </c>
      <c r="AE32" s="546">
        <f>+'[7]ХНХЯ-38'!AE36+'[7]Төрийн бус-33'!AE36+'[7]ИДСК-5'!AE36</f>
        <v>2</v>
      </c>
    </row>
    <row r="33" spans="1:31" s="568" customFormat="1" ht="28.5" customHeight="1">
      <c r="A33" s="1169" t="s">
        <v>934</v>
      </c>
      <c r="B33" s="1170"/>
      <c r="C33" s="1170"/>
      <c r="D33" s="1170"/>
      <c r="E33" s="1171"/>
      <c r="F33" s="541">
        <v>21</v>
      </c>
      <c r="G33" s="1100">
        <f>SUM(G34:H38)</f>
        <v>75</v>
      </c>
      <c r="H33" s="1101"/>
      <c r="I33" s="514">
        <f t="shared" ref="I33:O33" si="7">SUM(I34:I38)</f>
        <v>33</v>
      </c>
      <c r="J33" s="514">
        <f t="shared" si="7"/>
        <v>22</v>
      </c>
      <c r="K33" s="514">
        <f t="shared" si="7"/>
        <v>12</v>
      </c>
      <c r="L33" s="514">
        <f t="shared" si="7"/>
        <v>74</v>
      </c>
      <c r="M33" s="514">
        <f t="shared" si="7"/>
        <v>52</v>
      </c>
      <c r="N33" s="514">
        <f t="shared" si="7"/>
        <v>104</v>
      </c>
      <c r="O33" s="514">
        <f t="shared" si="7"/>
        <v>81</v>
      </c>
      <c r="P33" s="514">
        <f t="shared" si="1"/>
        <v>2124</v>
      </c>
      <c r="Q33" s="514">
        <f t="shared" si="1"/>
        <v>1387</v>
      </c>
      <c r="R33" s="514">
        <f t="shared" ref="R33:AE33" si="8">SUM(R34:R38)</f>
        <v>719</v>
      </c>
      <c r="S33" s="514">
        <f t="shared" si="8"/>
        <v>573</v>
      </c>
      <c r="T33" s="514">
        <f t="shared" si="8"/>
        <v>1405</v>
      </c>
      <c r="U33" s="514">
        <f t="shared" si="8"/>
        <v>814</v>
      </c>
      <c r="V33" s="514">
        <f t="shared" si="8"/>
        <v>441</v>
      </c>
      <c r="W33" s="514">
        <f t="shared" si="8"/>
        <v>278</v>
      </c>
      <c r="X33" s="514">
        <f t="shared" si="8"/>
        <v>1685</v>
      </c>
      <c r="Y33" s="514">
        <f t="shared" si="8"/>
        <v>1095</v>
      </c>
      <c r="Z33" s="514">
        <f t="shared" si="8"/>
        <v>87</v>
      </c>
      <c r="AA33" s="514">
        <f t="shared" si="8"/>
        <v>65</v>
      </c>
      <c r="AB33" s="514">
        <f t="shared" si="8"/>
        <v>68</v>
      </c>
      <c r="AC33" s="514">
        <f t="shared" si="8"/>
        <v>66</v>
      </c>
      <c r="AD33" s="514">
        <f t="shared" si="8"/>
        <v>159</v>
      </c>
      <c r="AE33" s="514">
        <f t="shared" si="8"/>
        <v>104</v>
      </c>
    </row>
    <row r="34" spans="1:31" s="568" customFormat="1" ht="18" customHeight="1">
      <c r="A34" s="844" t="s">
        <v>935</v>
      </c>
      <c r="B34" s="900"/>
      <c r="C34" s="900"/>
      <c r="D34" s="900"/>
      <c r="E34" s="845"/>
      <c r="F34" s="541">
        <v>22</v>
      </c>
      <c r="G34" s="1102">
        <f>+'[7]ХНХЯ-38'!G38:H38+'[7]Төрийн бус-33'!G38:H38+'[7]ИДСК-5'!G38:H38</f>
        <v>10</v>
      </c>
      <c r="H34" s="1103"/>
      <c r="I34" s="546">
        <f>+'[7]ХНХЯ-38'!I38+'[7]Төрийн бус-33'!I38+'[7]ИДСК-5'!I38</f>
        <v>4</v>
      </c>
      <c r="J34" s="546">
        <f>+'[7]ХНХЯ-38'!J38+'[7]Төрийн бус-33'!J38+'[7]ИДСК-5'!J38</f>
        <v>2</v>
      </c>
      <c r="K34" s="546">
        <f>+'[7]ХНХЯ-38'!K38+'[7]Төрийн бус-33'!K38+'[7]ИДСК-5'!K38</f>
        <v>1</v>
      </c>
      <c r="L34" s="546">
        <f>+'[7]ХНХЯ-38'!L38+'[7]Төрийн бус-33'!L38+'[7]ИДСК-5'!L38</f>
        <v>1</v>
      </c>
      <c r="M34" s="546">
        <f>+'[7]ХНХЯ-38'!M38+'[7]Төрийн бус-33'!M38+'[7]ИДСК-5'!M38</f>
        <v>1</v>
      </c>
      <c r="N34" s="546">
        <f>+'[7]ХНХЯ-38'!N38+'[7]Төрийн бус-33'!N38+'[7]ИДСК-5'!N38</f>
        <v>1</v>
      </c>
      <c r="O34" s="546">
        <f>+'[7]ХНХЯ-38'!O38+'[7]Төрийн бус-33'!O38+'[7]ИДСК-5'!O38</f>
        <v>1</v>
      </c>
      <c r="P34" s="514">
        <f t="shared" si="1"/>
        <v>31</v>
      </c>
      <c r="Q34" s="514">
        <f t="shared" si="1"/>
        <v>20</v>
      </c>
      <c r="R34" s="546">
        <f>+'[7]ХНХЯ-38'!R38+'[7]Төрийн бус-33'!R38+'[7]ИДСК-5'!R38</f>
        <v>13</v>
      </c>
      <c r="S34" s="546">
        <f>+'[7]ХНХЯ-38'!S38+'[7]Төрийн бус-33'!S38+'[7]ИДСК-5'!S38</f>
        <v>12</v>
      </c>
      <c r="T34" s="546">
        <f>+'[7]ХНХЯ-38'!T38+'[7]Төрийн бус-33'!T38+'[7]ИДСК-5'!T38</f>
        <v>18</v>
      </c>
      <c r="U34" s="546">
        <f>+'[7]ХНХЯ-38'!U38+'[7]Төрийн бус-33'!U38+'[7]ИДСК-5'!U38</f>
        <v>8</v>
      </c>
      <c r="V34" s="546">
        <f>+'[7]ХНХЯ-38'!V38+'[7]Төрийн бус-33'!V38+'[7]ИДСК-5'!V38</f>
        <v>3</v>
      </c>
      <c r="W34" s="546">
        <f>+'[7]ХНХЯ-38'!W38+'[7]Төрийн бус-33'!W38+'[7]ИДСК-5'!W38</f>
        <v>0</v>
      </c>
      <c r="X34" s="546">
        <f>+'[7]ХНХЯ-38'!X38+'[7]Төрийн бус-33'!X38+'[7]ИДСК-5'!X38</f>
        <v>25</v>
      </c>
      <c r="Y34" s="546">
        <f>+'[7]ХНХЯ-38'!Y38+'[7]Төрийн бус-33'!Y38+'[7]ИДСК-5'!Y38</f>
        <v>17</v>
      </c>
      <c r="Z34" s="546">
        <f>+'[7]ХНХЯ-38'!Z38+'[7]Төрийн бус-33'!Z38+'[7]ИДСК-5'!Z38</f>
        <v>0</v>
      </c>
      <c r="AA34" s="546">
        <f>+'[7]ХНХЯ-38'!AA38+'[7]Төрийн бус-33'!AA38+'[7]ИДСК-5'!AA38</f>
        <v>0</v>
      </c>
      <c r="AB34" s="546">
        <f>+'[7]ХНХЯ-38'!AB38+'[7]Төрийн бус-33'!AB38+'[7]ИДСК-5'!AB38</f>
        <v>0</v>
      </c>
      <c r="AC34" s="546">
        <f>+'[7]ХНХЯ-38'!AC38+'[7]Төрийн бус-33'!AC38+'[7]ИДСК-5'!AC38</f>
        <v>0</v>
      </c>
      <c r="AD34" s="546">
        <f>+'[7]ХНХЯ-38'!AD38+'[7]Төрийн бус-33'!AD38+'[7]ИДСК-5'!AD38</f>
        <v>5</v>
      </c>
      <c r="AE34" s="546">
        <f>+'[7]ХНХЯ-38'!AE38+'[7]Төрийн бус-33'!AE38+'[7]ИДСК-5'!AE38</f>
        <v>4</v>
      </c>
    </row>
    <row r="35" spans="1:31" s="568" customFormat="1" ht="18" customHeight="1">
      <c r="A35" s="844" t="s">
        <v>936</v>
      </c>
      <c r="B35" s="900"/>
      <c r="C35" s="900"/>
      <c r="D35" s="900"/>
      <c r="E35" s="845"/>
      <c r="F35" s="541">
        <v>23</v>
      </c>
      <c r="G35" s="1102">
        <f>+'[7]ХНХЯ-38'!G39:H39+'[7]Төрийн бус-33'!G39:H39+'[7]ИДСК-5'!G39:H39</f>
        <v>51</v>
      </c>
      <c r="H35" s="1103"/>
      <c r="I35" s="546">
        <f>+'[7]ХНХЯ-38'!I39+'[7]Төрийн бус-33'!I39+'[7]ИДСК-5'!I39</f>
        <v>24</v>
      </c>
      <c r="J35" s="546">
        <f>+'[7]ХНХЯ-38'!J39+'[7]Төрийн бус-33'!J39+'[7]ИДСК-5'!J39</f>
        <v>17</v>
      </c>
      <c r="K35" s="546">
        <f>+'[7]ХНХЯ-38'!K39+'[7]Төрийн бус-33'!K39+'[7]ИДСК-5'!K39</f>
        <v>10</v>
      </c>
      <c r="L35" s="546">
        <f>+'[7]ХНХЯ-38'!L39+'[7]Төрийн бус-33'!L39+'[7]ИДСК-5'!L39</f>
        <v>54</v>
      </c>
      <c r="M35" s="546">
        <f>+'[7]ХНХЯ-38'!M39+'[7]Төрийн бус-33'!M39+'[7]ИДСК-5'!M39</f>
        <v>42</v>
      </c>
      <c r="N35" s="546">
        <f>+'[7]ХНХЯ-38'!N39+'[7]Төрийн бус-33'!N39+'[7]ИДСК-5'!N39</f>
        <v>73</v>
      </c>
      <c r="O35" s="546">
        <f>+'[7]ХНХЯ-38'!O39+'[7]Төрийн бус-33'!O39+'[7]ИДСК-5'!O39</f>
        <v>59</v>
      </c>
      <c r="P35" s="514">
        <f t="shared" si="1"/>
        <v>829</v>
      </c>
      <c r="Q35" s="514">
        <f t="shared" si="1"/>
        <v>659</v>
      </c>
      <c r="R35" s="546">
        <f>+'[7]ХНХЯ-38'!R39+'[7]Төрийн бус-33'!R39+'[7]ИДСК-5'!R39</f>
        <v>347</v>
      </c>
      <c r="S35" s="546">
        <f>+'[7]ХНХЯ-38'!S39+'[7]Төрийн бус-33'!S39+'[7]ИДСК-5'!S39</f>
        <v>302</v>
      </c>
      <c r="T35" s="546">
        <f>+'[7]ХНХЯ-38'!T39+'[7]Төрийн бус-33'!T39+'[7]ИДСК-5'!T39</f>
        <v>482</v>
      </c>
      <c r="U35" s="546">
        <f>+'[7]ХНХЯ-38'!U39+'[7]Төрийн бус-33'!U39+'[7]ИДСК-5'!U39</f>
        <v>357</v>
      </c>
      <c r="V35" s="546">
        <f>+'[7]ХНХЯ-38'!V39+'[7]Төрийн бус-33'!V39+'[7]ИДСК-5'!V39</f>
        <v>227</v>
      </c>
      <c r="W35" s="546">
        <f>+'[7]ХНХЯ-38'!W39+'[7]Төрийн бус-33'!W39+'[7]ИДСК-5'!W39</f>
        <v>173</v>
      </c>
      <c r="X35" s="546">
        <f>+'[7]ХНХЯ-38'!X39+'[7]Төрийн бус-33'!X39+'[7]ИДСК-5'!X39</f>
        <v>634</v>
      </c>
      <c r="Y35" s="546">
        <f>+'[7]ХНХЯ-38'!Y39+'[7]Төрийн бус-33'!Y39+'[7]ИДСК-5'!Y39</f>
        <v>499</v>
      </c>
      <c r="Z35" s="546">
        <f>+'[7]ХНХЯ-38'!Z39+'[7]Төрийн бус-33'!Z39+'[7]ИДСК-5'!Z39</f>
        <v>10</v>
      </c>
      <c r="AA35" s="546">
        <f>+'[7]ХНХЯ-38'!AA39+'[7]Төрийн бус-33'!AA39+'[7]ИДСК-5'!AA39</f>
        <v>8</v>
      </c>
      <c r="AB35" s="546">
        <f>+'[7]ХНХЯ-38'!AB39+'[7]Төрийн бус-33'!AB39+'[7]ИДСК-5'!AB39</f>
        <v>10</v>
      </c>
      <c r="AC35" s="546">
        <f>+'[7]ХНХЯ-38'!AC39+'[7]Төрийн бус-33'!AC39+'[7]ИДСК-5'!AC39</f>
        <v>10</v>
      </c>
      <c r="AD35" s="546">
        <f>+'[7]ХНХЯ-38'!AD39+'[7]Төрийн бус-33'!AD39+'[7]ИДСК-5'!AD39</f>
        <v>68</v>
      </c>
      <c r="AE35" s="546">
        <f>+'[7]ХНХЯ-38'!AE39+'[7]Төрийн бус-33'!AE39+'[7]ИДСК-5'!AE39</f>
        <v>53</v>
      </c>
    </row>
    <row r="36" spans="1:31" s="568" customFormat="1" ht="18" customHeight="1">
      <c r="A36" s="844" t="s">
        <v>937</v>
      </c>
      <c r="B36" s="900"/>
      <c r="C36" s="900"/>
      <c r="D36" s="900"/>
      <c r="E36" s="845"/>
      <c r="F36" s="541">
        <v>24</v>
      </c>
      <c r="G36" s="1102">
        <f>+'[7]ХНХЯ-38'!G40:H40+'[7]Төрийн бус-33'!G40:H40+'[7]ИДСК-5'!G40:H40</f>
        <v>11</v>
      </c>
      <c r="H36" s="1103"/>
      <c r="I36" s="546">
        <f>+'[7]ХНХЯ-38'!I40+'[7]Төрийн бус-33'!I40+'[7]ИДСК-5'!I40</f>
        <v>5</v>
      </c>
      <c r="J36" s="546">
        <f>+'[7]ХНХЯ-38'!J40+'[7]Төрийн бус-33'!J40+'[7]ИДСК-5'!J40</f>
        <v>3</v>
      </c>
      <c r="K36" s="546">
        <f>+'[7]ХНХЯ-38'!K40+'[7]Төрийн бус-33'!K40+'[7]ИДСК-5'!K40</f>
        <v>1</v>
      </c>
      <c r="L36" s="546">
        <f>+'[7]ХНХЯ-38'!L40+'[7]Төрийн бус-33'!L40+'[7]ИДСК-5'!L40</f>
        <v>17</v>
      </c>
      <c r="M36" s="546">
        <f>+'[7]ХНХЯ-38'!M40+'[7]Төрийн бус-33'!M40+'[7]ИДСК-5'!M40</f>
        <v>8</v>
      </c>
      <c r="N36" s="546">
        <f>+'[7]ХНХЯ-38'!N40+'[7]Төрийн бус-33'!N40+'[7]ИДСК-5'!N40</f>
        <v>30</v>
      </c>
      <c r="O36" s="546">
        <f>+'[7]ХНХЯ-38'!O40+'[7]Төрийн бус-33'!O40+'[7]ИДСК-5'!O40</f>
        <v>21</v>
      </c>
      <c r="P36" s="514">
        <f t="shared" si="1"/>
        <v>1085</v>
      </c>
      <c r="Q36" s="514">
        <f t="shared" si="1"/>
        <v>638</v>
      </c>
      <c r="R36" s="546">
        <f>+'[7]ХНХЯ-38'!R40+'[7]Төрийн бус-33'!R40+'[7]ИДСК-5'!R40</f>
        <v>348</v>
      </c>
      <c r="S36" s="546">
        <f>+'[7]ХНХЯ-38'!S40+'[7]Төрийн бус-33'!S40+'[7]ИДСК-5'!S40</f>
        <v>252</v>
      </c>
      <c r="T36" s="546">
        <f>+'[7]ХНХЯ-38'!T40+'[7]Төрийн бус-33'!T40+'[7]ИДСК-5'!T40</f>
        <v>737</v>
      </c>
      <c r="U36" s="546">
        <f>+'[7]ХНХЯ-38'!U40+'[7]Төрийн бус-33'!U40+'[7]ИДСК-5'!U40</f>
        <v>386</v>
      </c>
      <c r="V36" s="546">
        <f>+'[7]ХНХЯ-38'!V40+'[7]Төрийн бус-33'!V40+'[7]ИДСК-5'!V40</f>
        <v>191</v>
      </c>
      <c r="W36" s="546">
        <f>+'[7]ХНХЯ-38'!W40+'[7]Төрийн бус-33'!W40+'[7]ИДСК-5'!W40</f>
        <v>95</v>
      </c>
      <c r="X36" s="546">
        <f>+'[7]ХНХЯ-38'!X40+'[7]Төрийн бус-33'!X40+'[7]ИДСК-5'!X40</f>
        <v>872</v>
      </c>
      <c r="Y36" s="546">
        <f>+'[7]ХНХЯ-38'!Y40+'[7]Төрийн бус-33'!Y40+'[7]ИДСК-5'!Y40</f>
        <v>525</v>
      </c>
      <c r="Z36" s="546">
        <f>+'[7]ХНХЯ-38'!Z40+'[7]Төрийн бус-33'!Z40+'[7]ИДСК-5'!Z40</f>
        <v>62</v>
      </c>
      <c r="AA36" s="546">
        <f>+'[7]ХНХЯ-38'!AA40+'[7]Төрийн бус-33'!AA40+'[7]ИДСК-5'!AA40</f>
        <v>46</v>
      </c>
      <c r="AB36" s="546">
        <f>+'[7]ХНХЯ-38'!AB40+'[7]Төрийн бус-33'!AB40+'[7]ИДСК-5'!AB40</f>
        <v>56</v>
      </c>
      <c r="AC36" s="546">
        <f>+'[7]ХНХЯ-38'!AC40+'[7]Төрийн бус-33'!AC40+'[7]ИДСК-5'!AC40</f>
        <v>54</v>
      </c>
      <c r="AD36" s="546">
        <f>+'[7]ХНХЯ-38'!AD40+'[7]Төрийн бус-33'!AD40+'[7]ИДСК-5'!AD40</f>
        <v>70</v>
      </c>
      <c r="AE36" s="546">
        <f>+'[7]ХНХЯ-38'!AE40+'[7]Төрийн бус-33'!AE40+'[7]ИДСК-5'!AE40</f>
        <v>38</v>
      </c>
    </row>
    <row r="37" spans="1:31" s="568" customFormat="1" ht="18" customHeight="1">
      <c r="A37" s="844" t="s">
        <v>938</v>
      </c>
      <c r="B37" s="900"/>
      <c r="C37" s="900"/>
      <c r="D37" s="900"/>
      <c r="E37" s="845"/>
      <c r="F37" s="541">
        <v>25</v>
      </c>
      <c r="G37" s="1102">
        <f>+'[7]ХНХЯ-38'!G41:H41+'[7]Төрийн бус-33'!G41:H41+'[7]ИДСК-5'!G41:H41</f>
        <v>1</v>
      </c>
      <c r="H37" s="1103"/>
      <c r="I37" s="546">
        <f>+'[7]ХНХЯ-38'!I41+'[7]Төрийн бус-33'!I41+'[7]ИДСК-5'!I41</f>
        <v>0</v>
      </c>
      <c r="J37" s="546">
        <f>+'[7]ХНХЯ-38'!J41+'[7]Төрийн бус-33'!J41+'[7]ИДСК-5'!J41</f>
        <v>0</v>
      </c>
      <c r="K37" s="546">
        <f>+'[7]ХНХЯ-38'!K41+'[7]Төрийн бус-33'!K41+'[7]ИДСК-5'!K41</f>
        <v>0</v>
      </c>
      <c r="L37" s="546">
        <f>+'[7]ХНХЯ-38'!L41+'[7]Төрийн бус-33'!L41+'[7]ИДСК-5'!L41</f>
        <v>1</v>
      </c>
      <c r="M37" s="546">
        <f>+'[7]ХНХЯ-38'!M41+'[7]Төрийн бус-33'!M41+'[7]ИДСК-5'!M41</f>
        <v>0</v>
      </c>
      <c r="N37" s="546">
        <f>+'[7]ХНХЯ-38'!N41+'[7]Төрийн бус-33'!N41+'[7]ИДСК-5'!N41</f>
        <v>0</v>
      </c>
      <c r="O37" s="546">
        <f>+'[7]ХНХЯ-38'!O41+'[7]Төрийн бус-33'!O41+'[7]ИДСК-5'!O41</f>
        <v>0</v>
      </c>
      <c r="P37" s="514">
        <f t="shared" si="1"/>
        <v>142</v>
      </c>
      <c r="Q37" s="514">
        <f t="shared" si="1"/>
        <v>57</v>
      </c>
      <c r="R37" s="546">
        <f>+'[7]ХНХЯ-38'!R41+'[7]Төрийн бус-33'!R41+'[7]ИДСК-5'!R41</f>
        <v>11</v>
      </c>
      <c r="S37" s="546">
        <f>+'[7]ХНХЯ-38'!S41+'[7]Төрийн бус-33'!S41+'[7]ИДСК-5'!S41</f>
        <v>7</v>
      </c>
      <c r="T37" s="546">
        <f>+'[7]ХНХЯ-38'!T41+'[7]Төрийн бус-33'!T41+'[7]ИДСК-5'!T41</f>
        <v>131</v>
      </c>
      <c r="U37" s="546">
        <f>+'[7]ХНХЯ-38'!U41+'[7]Төрийн бус-33'!U41+'[7]ИДСК-5'!U41</f>
        <v>50</v>
      </c>
      <c r="V37" s="546">
        <f>+'[7]ХНХЯ-38'!V41+'[7]Төрийн бус-33'!V41+'[7]ИДСК-5'!V41</f>
        <v>19</v>
      </c>
      <c r="W37" s="546">
        <f>+'[7]ХНХЯ-38'!W41+'[7]Төрийн бус-33'!W41+'[7]ИДСК-5'!W41</f>
        <v>10</v>
      </c>
      <c r="X37" s="546">
        <f>+'[7]ХНХЯ-38'!X41+'[7]Төрийн бус-33'!X41+'[7]ИДСК-5'!X41</f>
        <v>126</v>
      </c>
      <c r="Y37" s="546">
        <f>+'[7]ХНХЯ-38'!Y41+'[7]Төрийн бус-33'!Y41+'[7]ИДСК-5'!Y41</f>
        <v>45</v>
      </c>
      <c r="Z37" s="546">
        <f>+'[7]ХНХЯ-38'!Z41+'[7]Төрийн бус-33'!Z41+'[7]ИДСК-5'!Z41</f>
        <v>7</v>
      </c>
      <c r="AA37" s="546">
        <f>+'[7]ХНХЯ-38'!AA41+'[7]Төрийн бус-33'!AA41+'[7]ИДСК-5'!AA41</f>
        <v>4</v>
      </c>
      <c r="AB37" s="546">
        <f>+'[7]ХНХЯ-38'!AB41+'[7]Төрийн бус-33'!AB41+'[7]ИДСК-5'!AB41</f>
        <v>1</v>
      </c>
      <c r="AC37" s="546">
        <f>+'[7]ХНХЯ-38'!AC41+'[7]Төрийн бус-33'!AC41+'[7]ИДСК-5'!AC41</f>
        <v>1</v>
      </c>
      <c r="AD37" s="546">
        <f>+'[7]ХНХЯ-38'!AD41+'[7]Төрийн бус-33'!AD41+'[7]ИДСК-5'!AD41</f>
        <v>9</v>
      </c>
      <c r="AE37" s="546">
        <f>+'[7]ХНХЯ-38'!AE41+'[7]Төрийн бус-33'!AE41+'[7]ИДСК-5'!AE41</f>
        <v>7</v>
      </c>
    </row>
    <row r="38" spans="1:31" s="568" customFormat="1" ht="18" customHeight="1">
      <c r="A38" s="1182" t="s">
        <v>77</v>
      </c>
      <c r="B38" s="1183"/>
      <c r="C38" s="1183"/>
      <c r="D38" s="1183"/>
      <c r="E38" s="1184"/>
      <c r="F38" s="541">
        <v>26</v>
      </c>
      <c r="G38" s="1102">
        <f>+'[7]ХНХЯ-38'!G42:H42+'[7]Төрийн бус-33'!G42:H42+'[7]ИДСК-5'!G42:H42</f>
        <v>2</v>
      </c>
      <c r="H38" s="1103"/>
      <c r="I38" s="546">
        <f>+'[7]ХНХЯ-38'!I42+'[7]Төрийн бус-33'!I42+'[7]ИДСК-5'!I42</f>
        <v>0</v>
      </c>
      <c r="J38" s="546">
        <f>+'[7]ХНХЯ-38'!J42+'[7]Төрийн бус-33'!J42+'[7]ИДСК-5'!J42</f>
        <v>0</v>
      </c>
      <c r="K38" s="546">
        <f>+'[7]ХНХЯ-38'!K42+'[7]Төрийн бус-33'!K42+'[7]ИДСК-5'!K42</f>
        <v>0</v>
      </c>
      <c r="L38" s="546">
        <f>+'[7]ХНХЯ-38'!L42+'[7]Төрийн бус-33'!L42+'[7]ИДСК-5'!L42</f>
        <v>1</v>
      </c>
      <c r="M38" s="546">
        <f>+'[7]ХНХЯ-38'!M42+'[7]Төрийн бус-33'!M42+'[7]ИДСК-5'!M42</f>
        <v>1</v>
      </c>
      <c r="N38" s="546">
        <f>+'[7]ХНХЯ-38'!N42+'[7]Төрийн бус-33'!N42+'[7]ИДСК-5'!N42</f>
        <v>0</v>
      </c>
      <c r="O38" s="546">
        <f>+'[7]ХНХЯ-38'!O42+'[7]Төрийн бус-33'!O42+'[7]ИДСК-5'!O42</f>
        <v>0</v>
      </c>
      <c r="P38" s="514">
        <f t="shared" si="1"/>
        <v>37</v>
      </c>
      <c r="Q38" s="514">
        <f t="shared" si="1"/>
        <v>13</v>
      </c>
      <c r="R38" s="546">
        <f>+'[7]ХНХЯ-38'!R42+'[7]Төрийн бус-33'!R42+'[7]ИДСК-5'!R42</f>
        <v>0</v>
      </c>
      <c r="S38" s="546">
        <f>+'[7]ХНХЯ-38'!S42+'[7]Төрийн бус-33'!S42+'[7]ИДСК-5'!S42</f>
        <v>0</v>
      </c>
      <c r="T38" s="546">
        <f>+'[7]ХНХЯ-38'!T42+'[7]Төрийн бус-33'!T42+'[7]ИДСК-5'!T42</f>
        <v>37</v>
      </c>
      <c r="U38" s="546">
        <f>+'[7]ХНХЯ-38'!U42+'[7]Төрийн бус-33'!U42+'[7]ИДСК-5'!U42</f>
        <v>13</v>
      </c>
      <c r="V38" s="546">
        <f>+'[7]ХНХЯ-38'!V42+'[7]Төрийн бус-33'!V42+'[7]ИДСК-5'!V42</f>
        <v>1</v>
      </c>
      <c r="W38" s="546">
        <f>+'[7]ХНХЯ-38'!W42+'[7]Төрийн бус-33'!W42+'[7]ИДСК-5'!W42</f>
        <v>0</v>
      </c>
      <c r="X38" s="546">
        <f>+'[7]ХНХЯ-38'!X42+'[7]Төрийн бус-33'!X42+'[7]ИДСК-5'!X42</f>
        <v>28</v>
      </c>
      <c r="Y38" s="546">
        <f>+'[7]ХНХЯ-38'!Y42+'[7]Төрийн бус-33'!Y42+'[7]ИДСК-5'!Y42</f>
        <v>9</v>
      </c>
      <c r="Z38" s="546">
        <f>+'[7]ХНХЯ-38'!Z42+'[7]Төрийн бус-33'!Z42+'[7]ИДСК-5'!Z42</f>
        <v>8</v>
      </c>
      <c r="AA38" s="546">
        <f>+'[7]ХНХЯ-38'!AA42+'[7]Төрийн бус-33'!AA42+'[7]ИДСК-5'!AA42</f>
        <v>7</v>
      </c>
      <c r="AB38" s="546">
        <f>+'[7]ХНХЯ-38'!AB42+'[7]Төрийн бус-33'!AB42+'[7]ИДСК-5'!AB42</f>
        <v>1</v>
      </c>
      <c r="AC38" s="546">
        <f>+'[7]ХНХЯ-38'!AC42+'[7]Төрийн бус-33'!AC42+'[7]ИДСК-5'!AC42</f>
        <v>1</v>
      </c>
      <c r="AD38" s="546">
        <f>+'[7]ХНХЯ-38'!AD42+'[7]Төрийн бус-33'!AD42+'[7]ИДСК-5'!AD42</f>
        <v>7</v>
      </c>
      <c r="AE38" s="546">
        <f>+'[7]ХНХЯ-38'!AE42+'[7]Төрийн бус-33'!AE42+'[7]ИДСК-5'!AE42</f>
        <v>2</v>
      </c>
    </row>
    <row r="39" spans="1:31" ht="18" customHeight="1">
      <c r="A39" s="1169" t="s">
        <v>939</v>
      </c>
      <c r="B39" s="1170"/>
      <c r="C39" s="1170"/>
      <c r="D39" s="1170"/>
      <c r="E39" s="1171"/>
      <c r="F39" s="541">
        <v>27</v>
      </c>
      <c r="G39" s="1102">
        <f>+'[7]ХНХЯ-38'!G43:H43+'[7]Төрийн бус-33'!G43:H43+'[7]ИДСК-5'!G43:H43</f>
        <v>8</v>
      </c>
      <c r="H39" s="1103"/>
      <c r="I39" s="546">
        <f>+'[7]ХНХЯ-38'!I43+'[7]Төрийн бус-33'!I43+'[7]ИДСК-5'!I43</f>
        <v>2</v>
      </c>
      <c r="J39" s="546">
        <f>+'[7]ХНХЯ-38'!J43+'[7]Төрийн бус-33'!J43+'[7]ИДСК-5'!J43</f>
        <v>8</v>
      </c>
      <c r="K39" s="546">
        <f>+'[7]ХНХЯ-38'!K43+'[7]Төрийн бус-33'!K43+'[7]ИДСК-5'!K43</f>
        <v>6</v>
      </c>
      <c r="L39" s="546">
        <f>+'[7]ХНХЯ-38'!L43+'[7]Төрийн бус-33'!L43+'[7]ИДСК-5'!L43</f>
        <v>15</v>
      </c>
      <c r="M39" s="546">
        <f>+'[7]ХНХЯ-38'!M43+'[7]Төрийн бус-33'!M43+'[7]ИДСК-5'!M43</f>
        <v>12</v>
      </c>
      <c r="N39" s="546">
        <f>+'[7]ХНХЯ-38'!N43+'[7]Төрийн бус-33'!N43+'[7]ИДСК-5'!N43</f>
        <v>23</v>
      </c>
      <c r="O39" s="546">
        <f>+'[7]ХНХЯ-38'!O43+'[7]Төрийн бус-33'!O43+'[7]ИДСК-5'!O43</f>
        <v>19</v>
      </c>
      <c r="P39" s="514">
        <f t="shared" si="1"/>
        <v>1477</v>
      </c>
      <c r="Q39" s="514">
        <f t="shared" si="1"/>
        <v>994</v>
      </c>
      <c r="R39" s="546">
        <f>+'[7]ХНХЯ-38'!R43+'[7]Төрийн бус-33'!R43+'[7]ИДСК-5'!R43</f>
        <v>529</v>
      </c>
      <c r="S39" s="546">
        <f>+'[7]ХНХЯ-38'!S43+'[7]Төрийн бус-33'!S43+'[7]ИДСК-5'!S43</f>
        <v>425</v>
      </c>
      <c r="T39" s="546">
        <f>+'[7]ХНХЯ-38'!T43+'[7]Төрийн бус-33'!T43+'[7]ИДСК-5'!T43</f>
        <v>948</v>
      </c>
      <c r="U39" s="546">
        <f>+'[7]ХНХЯ-38'!U43+'[7]Төрийн бус-33'!U43+'[7]ИДСК-5'!U43</f>
        <v>569</v>
      </c>
      <c r="V39" s="546">
        <f>+'[7]ХНХЯ-38'!V43+'[7]Төрийн бус-33'!V43+'[7]ИДСК-5'!V43</f>
        <v>278</v>
      </c>
      <c r="W39" s="546">
        <f>+'[7]ХНХЯ-38'!W43+'[7]Төрийн бус-33'!W43+'[7]ИДСК-5'!W43</f>
        <v>180</v>
      </c>
      <c r="X39" s="546">
        <f>+'[7]ХНХЯ-38'!X43+'[7]Төрийн бус-33'!X43+'[7]ИДСК-5'!X43</f>
        <v>977</v>
      </c>
      <c r="Y39" s="546">
        <f>+'[7]ХНХЯ-38'!Y43+'[7]Төрийн бус-33'!Y43+'[7]ИДСК-5'!Y43</f>
        <v>674</v>
      </c>
      <c r="Z39" s="546">
        <f>+'[7]ХНХЯ-38'!Z43+'[7]Төрийн бус-33'!Z43+'[7]ИДСК-5'!Z43</f>
        <v>14</v>
      </c>
      <c r="AA39" s="546">
        <f>+'[7]ХНХЯ-38'!AA43+'[7]Төрийн бус-33'!AA43+'[7]ИДСК-5'!AA43</f>
        <v>12</v>
      </c>
      <c r="AB39" s="546" t="s">
        <v>940</v>
      </c>
      <c r="AC39" s="546" t="s">
        <v>940</v>
      </c>
      <c r="AD39" s="546">
        <f>+'[7]ХНХЯ-38'!AD43+'[7]Төрийн бус-33'!AD43+'[7]ИДСК-5'!AD43</f>
        <v>37</v>
      </c>
      <c r="AE39" s="546">
        <f>+'[7]ХНХЯ-38'!AE43+'[7]Төрийн бус-33'!AE43+'[7]ИДСК-5'!AE43</f>
        <v>30</v>
      </c>
    </row>
    <row r="40" spans="1:31" ht="32.25" customHeight="1">
      <c r="A40" s="1169" t="s">
        <v>941</v>
      </c>
      <c r="B40" s="1170"/>
      <c r="C40" s="1170"/>
      <c r="D40" s="1170"/>
      <c r="E40" s="1171"/>
      <c r="F40" s="541">
        <v>28</v>
      </c>
      <c r="G40" s="1100">
        <f>SUM(G41:H43)</f>
        <v>26</v>
      </c>
      <c r="H40" s="1101"/>
      <c r="I40" s="514">
        <f t="shared" ref="I40:O40" si="9">SUM(I41:I43)</f>
        <v>18</v>
      </c>
      <c r="J40" s="514">
        <f t="shared" si="9"/>
        <v>6</v>
      </c>
      <c r="K40" s="514">
        <f t="shared" si="9"/>
        <v>3</v>
      </c>
      <c r="L40" s="514">
        <f t="shared" si="9"/>
        <v>46</v>
      </c>
      <c r="M40" s="514">
        <f t="shared" si="9"/>
        <v>34</v>
      </c>
      <c r="N40" s="514">
        <f t="shared" si="9"/>
        <v>56</v>
      </c>
      <c r="O40" s="514">
        <f t="shared" si="9"/>
        <v>45</v>
      </c>
      <c r="P40" s="514">
        <f t="shared" si="1"/>
        <v>1068</v>
      </c>
      <c r="Q40" s="514">
        <f t="shared" si="1"/>
        <v>745</v>
      </c>
      <c r="R40" s="514">
        <f t="shared" ref="R40:AE40" si="10">SUM(R41:R43)</f>
        <v>403</v>
      </c>
      <c r="S40" s="514">
        <f t="shared" si="10"/>
        <v>337</v>
      </c>
      <c r="T40" s="514">
        <f t="shared" si="10"/>
        <v>665</v>
      </c>
      <c r="U40" s="514">
        <f t="shared" si="10"/>
        <v>408</v>
      </c>
      <c r="V40" s="514">
        <f t="shared" si="10"/>
        <v>271</v>
      </c>
      <c r="W40" s="514">
        <f t="shared" si="10"/>
        <v>179</v>
      </c>
      <c r="X40" s="514">
        <f t="shared" si="10"/>
        <v>727</v>
      </c>
      <c r="Y40" s="514">
        <f t="shared" si="10"/>
        <v>509</v>
      </c>
      <c r="Z40" s="514">
        <f t="shared" si="10"/>
        <v>1</v>
      </c>
      <c r="AA40" s="514">
        <f t="shared" si="10"/>
        <v>1</v>
      </c>
      <c r="AB40" s="514">
        <f t="shared" si="10"/>
        <v>1</v>
      </c>
      <c r="AC40" s="514">
        <f t="shared" si="10"/>
        <v>1</v>
      </c>
      <c r="AD40" s="514">
        <f t="shared" si="10"/>
        <v>29</v>
      </c>
      <c r="AE40" s="514">
        <f t="shared" si="10"/>
        <v>24</v>
      </c>
    </row>
    <row r="41" spans="1:31" ht="18" customHeight="1">
      <c r="A41" s="844" t="s">
        <v>942</v>
      </c>
      <c r="B41" s="900"/>
      <c r="C41" s="900"/>
      <c r="D41" s="900"/>
      <c r="E41" s="845"/>
      <c r="F41" s="541">
        <v>29</v>
      </c>
      <c r="G41" s="1102">
        <f>+'[7]ХНХЯ-38'!G45:H45+'[7]Төрийн бус-33'!G45:H45+'[7]ИДСК-5'!G45:H45</f>
        <v>11</v>
      </c>
      <c r="H41" s="1103"/>
      <c r="I41" s="546">
        <f>+'[7]ХНХЯ-38'!I45+'[7]Төрийн бус-33'!I45+'[7]ИДСК-5'!I45</f>
        <v>9</v>
      </c>
      <c r="J41" s="546">
        <f>+'[7]ХНХЯ-38'!J45+'[7]Төрийн бус-33'!J45+'[7]ИДСК-5'!J45</f>
        <v>3</v>
      </c>
      <c r="K41" s="546">
        <f>+'[7]ХНХЯ-38'!K45+'[7]Төрийн бус-33'!K45+'[7]ИДСК-5'!K45</f>
        <v>1</v>
      </c>
      <c r="L41" s="546">
        <f>+'[7]ХНХЯ-38'!L45+'[7]Төрийн бус-33'!L45+'[7]ИДСК-5'!L45</f>
        <v>13</v>
      </c>
      <c r="M41" s="546">
        <f>+'[7]ХНХЯ-38'!M45+'[7]Төрийн бус-33'!M45+'[7]ИДСК-5'!M45</f>
        <v>10</v>
      </c>
      <c r="N41" s="546">
        <f>+'[7]ХНХЯ-38'!N45+'[7]Төрийн бус-33'!N45+'[7]ИДСК-5'!N45</f>
        <v>9</v>
      </c>
      <c r="O41" s="546">
        <f>+'[7]ХНХЯ-38'!O45+'[7]Төрийн бус-33'!O45+'[7]ИДСК-5'!O45</f>
        <v>5</v>
      </c>
      <c r="P41" s="514">
        <f t="shared" si="1"/>
        <v>51</v>
      </c>
      <c r="Q41" s="514">
        <f t="shared" si="1"/>
        <v>33</v>
      </c>
      <c r="R41" s="546">
        <f>+'[7]ХНХЯ-38'!R45+'[7]Төрийн бус-33'!R45+'[7]ИДСК-5'!R45</f>
        <v>11</v>
      </c>
      <c r="S41" s="546">
        <f>+'[7]ХНХЯ-38'!S45+'[7]Төрийн бус-33'!S45+'[7]ИДСК-5'!S45</f>
        <v>8</v>
      </c>
      <c r="T41" s="546">
        <f>+'[7]ХНХЯ-38'!T45+'[7]Төрийн бус-33'!T45+'[7]ИДСК-5'!T45</f>
        <v>40</v>
      </c>
      <c r="U41" s="546">
        <f>+'[7]ХНХЯ-38'!U45+'[7]Төрийн бус-33'!U45+'[7]ИДСК-5'!U45</f>
        <v>25</v>
      </c>
      <c r="V41" s="546">
        <f>+'[7]ХНХЯ-38'!V45+'[7]Төрийн бус-33'!V45+'[7]ИДСК-5'!V45</f>
        <v>17</v>
      </c>
      <c r="W41" s="546">
        <f>+'[7]ХНХЯ-38'!W45+'[7]Төрийн бус-33'!W45+'[7]ИДСК-5'!W45</f>
        <v>9</v>
      </c>
      <c r="X41" s="546">
        <f>+'[7]ХНХЯ-38'!X45+'[7]Төрийн бус-33'!X45+'[7]ИДСК-5'!X45</f>
        <v>33</v>
      </c>
      <c r="Y41" s="546">
        <f>+'[7]ХНХЯ-38'!Y45+'[7]Төрийн бус-33'!Y45+'[7]ИДСК-5'!Y45</f>
        <v>20</v>
      </c>
      <c r="Z41" s="546">
        <f>+'[7]ХНХЯ-38'!Z45+'[7]Төрийн бус-33'!Z45+'[7]ИДСК-5'!Z45</f>
        <v>1</v>
      </c>
      <c r="AA41" s="546">
        <f>+'[7]ХНХЯ-38'!AA45+'[7]Төрийн бус-33'!AA45+'[7]ИДСК-5'!AA45</f>
        <v>1</v>
      </c>
      <c r="AB41" s="546">
        <f>+'[7]ХНХЯ-38'!AB45+'[7]Төрийн бус-33'!AB45+'[7]ИДСК-5'!AB45</f>
        <v>0</v>
      </c>
      <c r="AC41" s="546">
        <f>+'[7]ХНХЯ-38'!AC45+'[7]Төрийн бус-33'!AC45+'[7]ИДСК-5'!AC45</f>
        <v>0</v>
      </c>
      <c r="AD41" s="546">
        <f>+'[7]ХНХЯ-38'!AD45+'[7]Төрийн бус-33'!AD45+'[7]ИДСК-5'!AD45</f>
        <v>6</v>
      </c>
      <c r="AE41" s="546">
        <f>+'[7]ХНХЯ-38'!AE45+'[7]Төрийн бус-33'!AE45+'[7]ИДСК-5'!AE45</f>
        <v>3</v>
      </c>
    </row>
    <row r="42" spans="1:31" ht="18" customHeight="1">
      <c r="A42" s="844" t="s">
        <v>943</v>
      </c>
      <c r="B42" s="900"/>
      <c r="C42" s="900"/>
      <c r="D42" s="900"/>
      <c r="E42" s="845"/>
      <c r="F42" s="541">
        <v>30</v>
      </c>
      <c r="G42" s="1102">
        <f>+'[7]ХНХЯ-38'!G46:H46+'[7]Төрийн бус-33'!G46:H46+'[7]ИДСК-5'!G46:H46</f>
        <v>15</v>
      </c>
      <c r="H42" s="1103"/>
      <c r="I42" s="546">
        <f>+'[7]ХНХЯ-38'!I46+'[7]Төрийн бус-33'!I46+'[7]ИДСК-5'!I46</f>
        <v>9</v>
      </c>
      <c r="J42" s="546">
        <f>+'[7]ХНХЯ-38'!J46+'[7]Төрийн бус-33'!J46+'[7]ИДСК-5'!J46</f>
        <v>2</v>
      </c>
      <c r="K42" s="546">
        <f>+'[7]ХНХЯ-38'!K46+'[7]Төрийн бус-33'!K46+'[7]ИДСК-5'!K46</f>
        <v>1</v>
      </c>
      <c r="L42" s="546">
        <f>+'[7]ХНХЯ-38'!L46+'[7]Төрийн бус-33'!L46+'[7]ИДСК-5'!L46</f>
        <v>21</v>
      </c>
      <c r="M42" s="546">
        <f>+'[7]ХНХЯ-38'!M46+'[7]Төрийн бус-33'!M46+'[7]ИДСК-5'!M46</f>
        <v>17</v>
      </c>
      <c r="N42" s="546">
        <f>+'[7]ХНХЯ-38'!N46+'[7]Төрийн бус-33'!N46+'[7]ИДСК-5'!N46</f>
        <v>28</v>
      </c>
      <c r="O42" s="546">
        <f>+'[7]ХНХЯ-38'!O46+'[7]Төрийн бус-33'!O46+'[7]ИДСК-5'!O46</f>
        <v>26</v>
      </c>
      <c r="P42" s="514">
        <f t="shared" si="1"/>
        <v>318</v>
      </c>
      <c r="Q42" s="514">
        <f t="shared" si="1"/>
        <v>248</v>
      </c>
      <c r="R42" s="546">
        <f>+'[7]ХНХЯ-38'!R46+'[7]Төрийн бус-33'!R46+'[7]ИДСК-5'!R46</f>
        <v>122</v>
      </c>
      <c r="S42" s="546">
        <f>+'[7]ХНХЯ-38'!S46+'[7]Төрийн бус-33'!S46+'[7]ИДСК-5'!S46</f>
        <v>105</v>
      </c>
      <c r="T42" s="546">
        <f>+'[7]ХНХЯ-38'!T46+'[7]Төрийн бус-33'!T46+'[7]ИДСК-5'!T46</f>
        <v>196</v>
      </c>
      <c r="U42" s="546">
        <f>+'[7]ХНХЯ-38'!U46+'[7]Төрийн бус-33'!U46+'[7]ИДСК-5'!U46</f>
        <v>143</v>
      </c>
      <c r="V42" s="546">
        <f>+'[7]ХНХЯ-38'!V46+'[7]Төрийн бус-33'!V46+'[7]ИДСК-5'!V46</f>
        <v>76</v>
      </c>
      <c r="W42" s="546">
        <f>+'[7]ХНХЯ-38'!W46+'[7]Төрийн бус-33'!W46+'[7]ИДСК-5'!W46</f>
        <v>56</v>
      </c>
      <c r="X42" s="546">
        <f>+'[7]ХНХЯ-38'!X46+'[7]Төрийн бус-33'!X46+'[7]ИДСК-5'!X46</f>
        <v>200</v>
      </c>
      <c r="Y42" s="546">
        <f>+'[7]ХНХЯ-38'!Y46+'[7]Төрийн бус-33'!Y46+'[7]ИДСК-5'!Y46</f>
        <v>159</v>
      </c>
      <c r="Z42" s="546">
        <f>+'[7]ХНХЯ-38'!Z46+'[7]Төрийн бус-33'!Z46+'[7]ИДСК-5'!Z46</f>
        <v>0</v>
      </c>
      <c r="AA42" s="546">
        <f>+'[7]ХНХЯ-38'!AA46+'[7]Төрийн бус-33'!AA46+'[7]ИДСК-5'!AA46</f>
        <v>0</v>
      </c>
      <c r="AB42" s="546">
        <f>+'[7]ХНХЯ-38'!AB46+'[7]Төрийн бус-33'!AB46+'[7]ИДСК-5'!AB46</f>
        <v>1</v>
      </c>
      <c r="AC42" s="546">
        <f>+'[7]ХНХЯ-38'!AC46+'[7]Төрийн бус-33'!AC46+'[7]ИДСК-5'!AC46</f>
        <v>1</v>
      </c>
      <c r="AD42" s="546">
        <f>+'[7]ХНХЯ-38'!AD46+'[7]Төрийн бус-33'!AD46+'[7]ИДСК-5'!AD46</f>
        <v>15</v>
      </c>
      <c r="AE42" s="546">
        <f>+'[7]ХНХЯ-38'!AE46+'[7]Төрийн бус-33'!AE46+'[7]ИДСК-5'!AE46</f>
        <v>13</v>
      </c>
    </row>
    <row r="43" spans="1:31" ht="18" customHeight="1">
      <c r="A43" s="844" t="s">
        <v>944</v>
      </c>
      <c r="B43" s="900"/>
      <c r="C43" s="900"/>
      <c r="D43" s="900"/>
      <c r="E43" s="845"/>
      <c r="F43" s="541">
        <v>31</v>
      </c>
      <c r="G43" s="1102">
        <f>+'[7]ХНХЯ-38'!G47:H47+'[7]Төрийн бус-33'!G47:H47+'[7]ИДСК-5'!G47:H47</f>
        <v>0</v>
      </c>
      <c r="H43" s="1103"/>
      <c r="I43" s="546">
        <f>+'[7]ХНХЯ-38'!I47+'[7]Төрийн бус-33'!I47+'[7]ИДСК-5'!I47</f>
        <v>0</v>
      </c>
      <c r="J43" s="546">
        <f>+'[7]ХНХЯ-38'!J47+'[7]Төрийн бус-33'!J47+'[7]ИДСК-5'!J47</f>
        <v>1</v>
      </c>
      <c r="K43" s="546">
        <f>+'[7]ХНХЯ-38'!K47+'[7]Төрийн бус-33'!K47+'[7]ИДСК-5'!K47</f>
        <v>1</v>
      </c>
      <c r="L43" s="546">
        <f>+'[7]ХНХЯ-38'!L47+'[7]Төрийн бус-33'!L47+'[7]ИДСК-5'!L47</f>
        <v>12</v>
      </c>
      <c r="M43" s="546">
        <f>+'[7]ХНХЯ-38'!M47+'[7]Төрийн бус-33'!M47+'[7]ИДСК-5'!M47</f>
        <v>7</v>
      </c>
      <c r="N43" s="546">
        <f>+'[7]ХНХЯ-38'!N47+'[7]Төрийн бус-33'!N47+'[7]ИДСК-5'!N47</f>
        <v>19</v>
      </c>
      <c r="O43" s="546">
        <f>+'[7]ХНХЯ-38'!O47+'[7]Төрийн бус-33'!O47+'[7]ИДСК-5'!O47</f>
        <v>14</v>
      </c>
      <c r="P43" s="514">
        <f t="shared" si="1"/>
        <v>699</v>
      </c>
      <c r="Q43" s="514">
        <f t="shared" si="1"/>
        <v>464</v>
      </c>
      <c r="R43" s="546">
        <f>+'[7]ХНХЯ-38'!R47+'[7]Төрийн бус-33'!R47+'[7]ИДСК-5'!R47</f>
        <v>270</v>
      </c>
      <c r="S43" s="546">
        <f>+'[7]ХНХЯ-38'!S47+'[7]Төрийн бус-33'!S47+'[7]ИДСК-5'!S47</f>
        <v>224</v>
      </c>
      <c r="T43" s="546">
        <f>+'[7]ХНХЯ-38'!T47+'[7]Төрийн бус-33'!T47+'[7]ИДСК-5'!T47</f>
        <v>429</v>
      </c>
      <c r="U43" s="546">
        <f>+'[7]ХНХЯ-38'!U47+'[7]Төрийн бус-33'!U47+'[7]ИДСК-5'!U47</f>
        <v>240</v>
      </c>
      <c r="V43" s="546">
        <f>+'[7]ХНХЯ-38'!V47+'[7]Төрийн бус-33'!V47+'[7]ИДСК-5'!V47</f>
        <v>178</v>
      </c>
      <c r="W43" s="546">
        <f>+'[7]ХНХЯ-38'!W47+'[7]Төрийн бус-33'!W47+'[7]ИДСК-5'!W47</f>
        <v>114</v>
      </c>
      <c r="X43" s="546">
        <f>+'[7]ХНХЯ-38'!X47+'[7]Төрийн бус-33'!X47+'[7]ИДСК-5'!X47</f>
        <v>494</v>
      </c>
      <c r="Y43" s="546">
        <f>+'[7]ХНХЯ-38'!Y47+'[7]Төрийн бус-33'!Y47+'[7]ИДСК-5'!Y47</f>
        <v>330</v>
      </c>
      <c r="Z43" s="546">
        <f>+'[7]ХНХЯ-38'!Z47+'[7]Төрийн бус-33'!Z47+'[7]ИДСК-5'!Z47</f>
        <v>0</v>
      </c>
      <c r="AA43" s="546">
        <f>+'[7]ХНХЯ-38'!AA47+'[7]Төрийн бус-33'!AA47+'[7]ИДСК-5'!AA47</f>
        <v>0</v>
      </c>
      <c r="AB43" s="546">
        <f>+'[7]ХНХЯ-38'!AB47+'[7]Төрийн бус-33'!AB47+'[7]ИДСК-5'!AB47</f>
        <v>0</v>
      </c>
      <c r="AC43" s="546">
        <f>+'[7]ХНХЯ-38'!AC47+'[7]Төрийн бус-33'!AC47+'[7]ИДСК-5'!AC47</f>
        <v>0</v>
      </c>
      <c r="AD43" s="546">
        <f>+'[7]ХНХЯ-38'!AD47+'[7]Төрийн бус-33'!AD47+'[7]ИДСК-5'!AD47</f>
        <v>8</v>
      </c>
      <c r="AE43" s="546">
        <f>+'[7]ХНХЯ-38'!AE47+'[7]Төрийн бус-33'!AE47+'[7]ИДСК-5'!AE47</f>
        <v>8</v>
      </c>
    </row>
    <row r="44" spans="1:31" ht="27.75" customHeight="1">
      <c r="A44" s="1169" t="s">
        <v>945</v>
      </c>
      <c r="B44" s="1170"/>
      <c r="C44" s="1170"/>
      <c r="D44" s="1170"/>
      <c r="E44" s="1171"/>
      <c r="F44" s="541">
        <v>32</v>
      </c>
      <c r="G44" s="1100">
        <f>SUM(G45:H48)</f>
        <v>9</v>
      </c>
      <c r="H44" s="1101"/>
      <c r="I44" s="514">
        <f t="shared" ref="I44:O44" si="11">SUM(I45:I48)</f>
        <v>3</v>
      </c>
      <c r="J44" s="514">
        <f t="shared" si="11"/>
        <v>3</v>
      </c>
      <c r="K44" s="514">
        <f t="shared" si="11"/>
        <v>2</v>
      </c>
      <c r="L44" s="514">
        <f t="shared" si="11"/>
        <v>22</v>
      </c>
      <c r="M44" s="514">
        <f t="shared" si="11"/>
        <v>16</v>
      </c>
      <c r="N44" s="514">
        <f t="shared" si="11"/>
        <v>23</v>
      </c>
      <c r="O44" s="514">
        <f t="shared" si="11"/>
        <v>17</v>
      </c>
      <c r="P44" s="514">
        <f t="shared" si="1"/>
        <v>2020</v>
      </c>
      <c r="Q44" s="514">
        <f t="shared" si="1"/>
        <v>1313</v>
      </c>
      <c r="R44" s="514">
        <f t="shared" ref="R44:AE44" si="12">SUM(R45:R48)</f>
        <v>695</v>
      </c>
      <c r="S44" s="514">
        <f t="shared" si="12"/>
        <v>551</v>
      </c>
      <c r="T44" s="514">
        <f t="shared" si="12"/>
        <v>1325</v>
      </c>
      <c r="U44" s="514">
        <f t="shared" si="12"/>
        <v>762</v>
      </c>
      <c r="V44" s="514">
        <f t="shared" si="12"/>
        <v>397</v>
      </c>
      <c r="W44" s="514">
        <f t="shared" si="12"/>
        <v>257</v>
      </c>
      <c r="X44" s="514">
        <f t="shared" si="12"/>
        <v>1503</v>
      </c>
      <c r="Y44" s="514">
        <f t="shared" si="12"/>
        <v>957</v>
      </c>
      <c r="Z44" s="514">
        <f t="shared" si="12"/>
        <v>12</v>
      </c>
      <c r="AA44" s="514">
        <f t="shared" si="12"/>
        <v>9</v>
      </c>
      <c r="AB44" s="514">
        <f t="shared" si="12"/>
        <v>0</v>
      </c>
      <c r="AC44" s="514">
        <f t="shared" si="12"/>
        <v>0</v>
      </c>
      <c r="AD44" s="514">
        <f t="shared" si="12"/>
        <v>82</v>
      </c>
      <c r="AE44" s="514">
        <f t="shared" si="12"/>
        <v>56</v>
      </c>
    </row>
    <row r="45" spans="1:31" ht="18" customHeight="1">
      <c r="A45" s="844" t="s">
        <v>946</v>
      </c>
      <c r="B45" s="900"/>
      <c r="C45" s="900"/>
      <c r="D45" s="900"/>
      <c r="E45" s="845"/>
      <c r="F45" s="541">
        <v>33</v>
      </c>
      <c r="G45" s="1102">
        <f>+'[7]ХНХЯ-38'!G49:H49+'[7]Төрийн бус-33'!G49:H49+'[7]ИДСК-5'!G49:H49</f>
        <v>2</v>
      </c>
      <c r="H45" s="1103"/>
      <c r="I45" s="546">
        <f>+'[7]ХНХЯ-38'!I49+'[7]Төрийн бус-33'!I49+'[7]ИДСК-5'!I49</f>
        <v>1</v>
      </c>
      <c r="J45" s="546">
        <f>+'[7]ХНХЯ-38'!J49+'[7]Төрийн бус-33'!J49+'[7]ИДСК-5'!J49</f>
        <v>0</v>
      </c>
      <c r="K45" s="546">
        <f>+'[7]ХНХЯ-38'!K49+'[7]Төрийн бус-33'!K49+'[7]ИДСК-5'!K49</f>
        <v>0</v>
      </c>
      <c r="L45" s="546">
        <f>+'[7]ХНХЯ-38'!L49+'[7]Төрийн бус-33'!L49+'[7]ИДСК-5'!L49</f>
        <v>2</v>
      </c>
      <c r="M45" s="546">
        <f>+'[7]ХНХЯ-38'!M49+'[7]Төрийн бус-33'!M49+'[7]ИДСК-5'!M49</f>
        <v>1</v>
      </c>
      <c r="N45" s="546">
        <f>+'[7]ХНХЯ-38'!N49+'[7]Төрийн бус-33'!N49+'[7]ИДСК-5'!N49</f>
        <v>0</v>
      </c>
      <c r="O45" s="546">
        <f>+'[7]ХНХЯ-38'!O49+'[7]Төрийн бус-33'!O49+'[7]ИДСК-5'!O49</f>
        <v>0</v>
      </c>
      <c r="P45" s="514">
        <f t="shared" si="1"/>
        <v>52</v>
      </c>
      <c r="Q45" s="514">
        <f t="shared" si="1"/>
        <v>32</v>
      </c>
      <c r="R45" s="546">
        <f>+'[7]ХНХЯ-38'!R49+'[7]Төрийн бус-33'!R49+'[7]ИДСК-5'!R49</f>
        <v>6</v>
      </c>
      <c r="S45" s="546">
        <f>+'[7]ХНХЯ-38'!S49+'[7]Төрийн бус-33'!S49+'[7]ИДСК-5'!S49</f>
        <v>3</v>
      </c>
      <c r="T45" s="546">
        <f>+'[7]ХНХЯ-38'!T49+'[7]Төрийн бус-33'!T49+'[7]ИДСК-5'!T49</f>
        <v>46</v>
      </c>
      <c r="U45" s="546">
        <f>+'[7]ХНХЯ-38'!U49+'[7]Төрийн бус-33'!U49+'[7]ИДСК-5'!U49</f>
        <v>29</v>
      </c>
      <c r="V45" s="546">
        <f>+'[7]ХНХЯ-38'!V49+'[7]Төрийн бус-33'!V49+'[7]ИДСК-5'!V49</f>
        <v>14</v>
      </c>
      <c r="W45" s="546">
        <f>+'[7]ХНХЯ-38'!W49+'[7]Төрийн бус-33'!W49+'[7]ИДСК-5'!W49</f>
        <v>6</v>
      </c>
      <c r="X45" s="546">
        <f>+'[7]ХНХЯ-38'!X49+'[7]Төрийн бус-33'!X49+'[7]ИДСК-5'!X49</f>
        <v>31</v>
      </c>
      <c r="Y45" s="546">
        <f>+'[7]ХНХЯ-38'!Y49+'[7]Төрийн бус-33'!Y49+'[7]ИДСК-5'!Y49</f>
        <v>20</v>
      </c>
      <c r="Z45" s="546">
        <f>+'[7]ХНХЯ-38'!Z49+'[7]Төрийн бус-33'!Z49+'[7]ИДСК-5'!Z49</f>
        <v>0</v>
      </c>
      <c r="AA45" s="546">
        <f>+'[7]ХНХЯ-38'!AA49+'[7]Төрийн бус-33'!AA49+'[7]ИДСК-5'!AA49</f>
        <v>0</v>
      </c>
      <c r="AB45" s="546">
        <f>+'[7]ХНХЯ-38'!AB49+'[7]Төрийн бус-33'!AB49+'[7]ИДСК-5'!AB49</f>
        <v>0</v>
      </c>
      <c r="AC45" s="546">
        <f>+'[7]ХНХЯ-38'!AC49+'[7]Төрийн бус-33'!AC49+'[7]ИДСК-5'!AC49</f>
        <v>0</v>
      </c>
      <c r="AD45" s="546">
        <f>+'[7]ХНХЯ-38'!AD49+'[7]Төрийн бус-33'!AD49+'[7]ИДСК-5'!AD49</f>
        <v>8</v>
      </c>
      <c r="AE45" s="546">
        <f>+'[7]ХНХЯ-38'!AE49+'[7]Төрийн бус-33'!AE49+'[7]ИДСК-5'!AE49</f>
        <v>4</v>
      </c>
    </row>
    <row r="46" spans="1:31" ht="18" customHeight="1">
      <c r="A46" s="844" t="s">
        <v>947</v>
      </c>
      <c r="B46" s="900"/>
      <c r="C46" s="900"/>
      <c r="D46" s="900"/>
      <c r="E46" s="845"/>
      <c r="F46" s="541">
        <v>34</v>
      </c>
      <c r="G46" s="1102">
        <f>+'[7]ХНХЯ-38'!G50:H50+'[7]Төрийн бус-33'!G50:H50+'[7]ИДСК-5'!G50:H50</f>
        <v>5</v>
      </c>
      <c r="H46" s="1103"/>
      <c r="I46" s="546">
        <f>+'[7]ХНХЯ-38'!I50+'[7]Төрийн бус-33'!I50+'[7]ИДСК-5'!I50</f>
        <v>1</v>
      </c>
      <c r="J46" s="546">
        <f>+'[7]ХНХЯ-38'!J50+'[7]Төрийн бус-33'!J50+'[7]ИДСК-5'!J50</f>
        <v>1</v>
      </c>
      <c r="K46" s="546">
        <f>+'[7]ХНХЯ-38'!K50+'[7]Төрийн бус-33'!K50+'[7]ИДСК-5'!K50</f>
        <v>1</v>
      </c>
      <c r="L46" s="546">
        <f>+'[7]ХНХЯ-38'!L50+'[7]Төрийн бус-33'!L50+'[7]ИДСК-5'!L50</f>
        <v>11</v>
      </c>
      <c r="M46" s="546">
        <f>+'[7]ХНХЯ-38'!M50+'[7]Төрийн бус-33'!M50+'[7]ИДСК-5'!M50</f>
        <v>9</v>
      </c>
      <c r="N46" s="546">
        <f>+'[7]ХНХЯ-38'!N50+'[7]Төрийн бус-33'!N50+'[7]ИДСК-5'!N50</f>
        <v>9</v>
      </c>
      <c r="O46" s="546">
        <f>+'[7]ХНХЯ-38'!O50+'[7]Төрийн бус-33'!O50+'[7]ИДСК-5'!O50</f>
        <v>7</v>
      </c>
      <c r="P46" s="514">
        <f t="shared" si="1"/>
        <v>285</v>
      </c>
      <c r="Q46" s="514">
        <f t="shared" si="1"/>
        <v>207</v>
      </c>
      <c r="R46" s="546">
        <f>+'[7]ХНХЯ-38'!R50+'[7]Төрийн бус-33'!R50+'[7]ИДСК-5'!R50</f>
        <v>106</v>
      </c>
      <c r="S46" s="546">
        <f>+'[7]ХНХЯ-38'!S50+'[7]Төрийн бус-33'!S50+'[7]ИДСК-5'!S50</f>
        <v>88</v>
      </c>
      <c r="T46" s="546">
        <f>+'[7]ХНХЯ-38'!T50+'[7]Төрийн бус-33'!T50+'[7]ИДСК-5'!T50</f>
        <v>179</v>
      </c>
      <c r="U46" s="546">
        <f>+'[7]ХНХЯ-38'!U50+'[7]Төрийн бус-33'!U50+'[7]ИДСК-5'!U50</f>
        <v>119</v>
      </c>
      <c r="V46" s="546">
        <f>+'[7]ХНХЯ-38'!V50+'[7]Төрийн бус-33'!V50+'[7]ИДСК-5'!V50</f>
        <v>69</v>
      </c>
      <c r="W46" s="546">
        <f>+'[7]ХНХЯ-38'!W50+'[7]Төрийн бус-33'!W50+'[7]ИДСК-5'!W50</f>
        <v>49</v>
      </c>
      <c r="X46" s="546">
        <f>+'[7]ХНХЯ-38'!X50+'[7]Төрийн бус-33'!X50+'[7]ИДСК-5'!X50</f>
        <v>219</v>
      </c>
      <c r="Y46" s="546">
        <f>+'[7]ХНХЯ-38'!Y50+'[7]Төрийн бус-33'!Y50+'[7]ИДСК-5'!Y50</f>
        <v>160</v>
      </c>
      <c r="Z46" s="546">
        <f>+'[7]ХНХЯ-38'!Z50+'[7]Төрийн бус-33'!Z50+'[7]ИДСК-5'!Z50</f>
        <v>0</v>
      </c>
      <c r="AA46" s="546">
        <f>+'[7]ХНХЯ-38'!AA50+'[7]Төрийн бус-33'!AA50+'[7]ИДСК-5'!AA50</f>
        <v>0</v>
      </c>
      <c r="AB46" s="546">
        <f>+'[7]ХНХЯ-38'!AB50+'[7]Төрийн бус-33'!AB50+'[7]ИДСК-5'!AB50</f>
        <v>0</v>
      </c>
      <c r="AC46" s="546">
        <f>+'[7]ХНХЯ-38'!AC50+'[7]Төрийн бус-33'!AC50+'[7]ИДСК-5'!AC50</f>
        <v>0</v>
      </c>
      <c r="AD46" s="546">
        <f>+'[7]ХНХЯ-38'!AD50+'[7]Төрийн бус-33'!AD50+'[7]ИДСК-5'!AD50</f>
        <v>21</v>
      </c>
      <c r="AE46" s="546">
        <f>+'[7]ХНХЯ-38'!AE50+'[7]Төрийн бус-33'!AE50+'[7]ИДСК-5'!AE50</f>
        <v>18</v>
      </c>
    </row>
    <row r="47" spans="1:31" ht="18" customHeight="1">
      <c r="A47" s="897" t="s">
        <v>948</v>
      </c>
      <c r="B47" s="898"/>
      <c r="C47" s="898"/>
      <c r="D47" s="898"/>
      <c r="E47" s="899"/>
      <c r="F47" s="541">
        <v>35</v>
      </c>
      <c r="G47" s="1102">
        <f>+'[7]ХНХЯ-38'!G51:H51+'[7]Төрийн бус-33'!G51:H51+'[7]ИДСК-5'!G51:H51</f>
        <v>2</v>
      </c>
      <c r="H47" s="1103"/>
      <c r="I47" s="546">
        <f>+'[7]ХНХЯ-38'!I51+'[7]Төрийн бус-33'!I51+'[7]ИДСК-5'!I51</f>
        <v>1</v>
      </c>
      <c r="J47" s="546">
        <f>+'[7]ХНХЯ-38'!J51+'[7]Төрийн бус-33'!J51+'[7]ИДСК-5'!J51</f>
        <v>2</v>
      </c>
      <c r="K47" s="546">
        <f>+'[7]ХНХЯ-38'!K51+'[7]Төрийн бус-33'!K51+'[7]ИДСК-5'!K51</f>
        <v>1</v>
      </c>
      <c r="L47" s="546">
        <f>+'[7]ХНХЯ-38'!L51+'[7]Төрийн бус-33'!L51+'[7]ИДСК-5'!L51</f>
        <v>9</v>
      </c>
      <c r="M47" s="546">
        <f>+'[7]ХНХЯ-38'!M51+'[7]Төрийн бус-33'!M51+'[7]ИДСК-5'!M51</f>
        <v>6</v>
      </c>
      <c r="N47" s="546">
        <f>+'[7]ХНХЯ-38'!N51+'[7]Төрийн бус-33'!N51+'[7]ИДСК-5'!N51</f>
        <v>14</v>
      </c>
      <c r="O47" s="546">
        <f>+'[7]ХНХЯ-38'!O51+'[7]Төрийн бус-33'!O51+'[7]ИДСК-5'!O51</f>
        <v>10</v>
      </c>
      <c r="P47" s="514">
        <f t="shared" si="1"/>
        <v>1255</v>
      </c>
      <c r="Q47" s="514">
        <f t="shared" si="1"/>
        <v>813</v>
      </c>
      <c r="R47" s="546">
        <f>+'[7]ХНХЯ-38'!R51+'[7]Төрийн бус-33'!R51+'[7]ИДСК-5'!R51</f>
        <v>442</v>
      </c>
      <c r="S47" s="546">
        <f>+'[7]ХНХЯ-38'!S51+'[7]Төрийн бус-33'!S51+'[7]ИДСК-5'!S51</f>
        <v>349</v>
      </c>
      <c r="T47" s="546">
        <f>+'[7]ХНХЯ-38'!T51+'[7]Төрийн бус-33'!T51+'[7]ИДСК-5'!T51</f>
        <v>813</v>
      </c>
      <c r="U47" s="546">
        <f>+'[7]ХНХЯ-38'!U51+'[7]Төрийн бус-33'!U51+'[7]ИДСК-5'!U51</f>
        <v>464</v>
      </c>
      <c r="V47" s="546">
        <f>+'[7]ХНХЯ-38'!V51+'[7]Төрийн бус-33'!V51+'[7]ИДСК-5'!V51</f>
        <v>249</v>
      </c>
      <c r="W47" s="546">
        <f>+'[7]ХНХЯ-38'!W51+'[7]Төрийн бус-33'!W51+'[7]ИДСК-5'!W51</f>
        <v>165</v>
      </c>
      <c r="X47" s="546">
        <f>+'[7]ХНХЯ-38'!X51+'[7]Төрийн бус-33'!X51+'[7]ИДСК-5'!X51</f>
        <v>905</v>
      </c>
      <c r="Y47" s="546">
        <f>+'[7]ХНХЯ-38'!Y51+'[7]Төрийн бус-33'!Y51+'[7]ИДСК-5'!Y51</f>
        <v>579</v>
      </c>
      <c r="Z47" s="546">
        <f>+'[7]ХНХЯ-38'!Z51+'[7]Төрийн бус-33'!Z51+'[7]ИДСК-5'!Z51</f>
        <v>8</v>
      </c>
      <c r="AA47" s="546">
        <f>+'[7]ХНХЯ-38'!AA51+'[7]Төрийн бус-33'!AA51+'[7]ИДСК-5'!AA51</f>
        <v>6</v>
      </c>
      <c r="AB47" s="546">
        <f>+'[7]ХНХЯ-38'!AB51+'[7]Төрийн бус-33'!AB51+'[7]ИДСК-5'!AB51</f>
        <v>0</v>
      </c>
      <c r="AC47" s="546">
        <f>+'[7]ХНХЯ-38'!AC51+'[7]Төрийн бус-33'!AC51+'[7]ИДСК-5'!AC51</f>
        <v>0</v>
      </c>
      <c r="AD47" s="546">
        <f>+'[7]ХНХЯ-38'!AD51+'[7]Төрийн бус-33'!AD51+'[7]ИДСК-5'!AD51</f>
        <v>42</v>
      </c>
      <c r="AE47" s="546">
        <f>+'[7]ХНХЯ-38'!AE51+'[7]Төрийн бус-33'!AE51+'[7]ИДСК-5'!AE51</f>
        <v>28</v>
      </c>
    </row>
    <row r="48" spans="1:31" ht="18" customHeight="1">
      <c r="A48" s="844" t="s">
        <v>949</v>
      </c>
      <c r="B48" s="900"/>
      <c r="C48" s="900"/>
      <c r="D48" s="900"/>
      <c r="E48" s="845"/>
      <c r="F48" s="541">
        <v>36</v>
      </c>
      <c r="G48" s="1102">
        <f>+'[7]ХНХЯ-38'!G52:H52+'[7]Төрийн бус-33'!G52:H52+'[7]ИДСК-5'!G52:H52</f>
        <v>0</v>
      </c>
      <c r="H48" s="1103"/>
      <c r="I48" s="546">
        <f>+'[7]ХНХЯ-38'!I52+'[7]Төрийн бус-33'!I52+'[7]ИДСК-5'!I52</f>
        <v>0</v>
      </c>
      <c r="J48" s="546">
        <f>+'[7]ХНХЯ-38'!J52+'[7]Төрийн бус-33'!J52+'[7]ИДСК-5'!J52</f>
        <v>0</v>
      </c>
      <c r="K48" s="546">
        <f>+'[7]ХНХЯ-38'!K52+'[7]Төрийн бус-33'!K52+'[7]ИДСК-5'!K52</f>
        <v>0</v>
      </c>
      <c r="L48" s="546">
        <f>+'[7]ХНХЯ-38'!L52+'[7]Төрийн бус-33'!L52+'[7]ИДСК-5'!L52</f>
        <v>0</v>
      </c>
      <c r="M48" s="546">
        <f>+'[7]ХНХЯ-38'!M52+'[7]Төрийн бус-33'!M52+'[7]ИДСК-5'!M52</f>
        <v>0</v>
      </c>
      <c r="N48" s="546">
        <f>+'[7]ХНХЯ-38'!N52+'[7]Төрийн бус-33'!N52+'[7]ИДСК-5'!N52</f>
        <v>0</v>
      </c>
      <c r="O48" s="546">
        <f>+'[7]ХНХЯ-38'!O52+'[7]Төрийн бус-33'!O52+'[7]ИДСК-5'!O52</f>
        <v>0</v>
      </c>
      <c r="P48" s="514">
        <f t="shared" si="1"/>
        <v>428</v>
      </c>
      <c r="Q48" s="514">
        <f t="shared" si="1"/>
        <v>261</v>
      </c>
      <c r="R48" s="546">
        <f>+'[7]ХНХЯ-38'!R52+'[7]Төрийн бус-33'!R52+'[7]ИДСК-5'!R52</f>
        <v>141</v>
      </c>
      <c r="S48" s="546">
        <f>+'[7]ХНХЯ-38'!S52+'[7]Төрийн бус-33'!S52+'[7]ИДСК-5'!S52</f>
        <v>111</v>
      </c>
      <c r="T48" s="546">
        <f>+'[7]ХНХЯ-38'!T52+'[7]Төрийн бус-33'!T52+'[7]ИДСК-5'!T52</f>
        <v>287</v>
      </c>
      <c r="U48" s="546">
        <f>+'[7]ХНХЯ-38'!U52+'[7]Төрийн бус-33'!U52+'[7]ИДСК-5'!U52</f>
        <v>150</v>
      </c>
      <c r="V48" s="546">
        <f>+'[7]ХНХЯ-38'!V52+'[7]Төрийн бус-33'!V52+'[7]ИДСК-5'!V52</f>
        <v>65</v>
      </c>
      <c r="W48" s="546">
        <f>+'[7]ХНХЯ-38'!W52+'[7]Төрийн бус-33'!W52+'[7]ИДСК-5'!W52</f>
        <v>37</v>
      </c>
      <c r="X48" s="546">
        <f>+'[7]ХНХЯ-38'!X52+'[7]Төрийн бус-33'!X52+'[7]ИДСК-5'!X52</f>
        <v>348</v>
      </c>
      <c r="Y48" s="546">
        <f>+'[7]ХНХЯ-38'!Y52+'[7]Төрийн бус-33'!Y52+'[7]ИДСК-5'!Y52</f>
        <v>198</v>
      </c>
      <c r="Z48" s="546">
        <f>+'[7]ХНХЯ-38'!Z52+'[7]Төрийн бус-33'!Z52+'[7]ИДСК-5'!Z52</f>
        <v>4</v>
      </c>
      <c r="AA48" s="546">
        <f>+'[7]ХНХЯ-38'!AA52+'[7]Төрийн бус-33'!AA52+'[7]ИДСК-5'!AA52</f>
        <v>3</v>
      </c>
      <c r="AB48" s="546">
        <f>+'[7]ХНХЯ-38'!AB52+'[7]Төрийн бус-33'!AB52+'[7]ИДСК-5'!AB52</f>
        <v>0</v>
      </c>
      <c r="AC48" s="546">
        <f>+'[7]ХНХЯ-38'!AC52+'[7]Төрийн бус-33'!AC52+'[7]ИДСК-5'!AC52</f>
        <v>0</v>
      </c>
      <c r="AD48" s="546">
        <f>+'[7]ХНХЯ-38'!AD52+'[7]Төрийн бус-33'!AD52+'[7]ИДСК-5'!AD52</f>
        <v>11</v>
      </c>
      <c r="AE48" s="546">
        <f>+'[7]ХНХЯ-38'!AE52+'[7]Төрийн бус-33'!AE52+'[7]ИДСК-5'!AE52</f>
        <v>6</v>
      </c>
    </row>
    <row r="49" spans="1:31" ht="28.5" customHeight="1">
      <c r="A49" s="1169" t="s">
        <v>950</v>
      </c>
      <c r="B49" s="1170"/>
      <c r="C49" s="1170"/>
      <c r="D49" s="1170"/>
      <c r="E49" s="1171"/>
      <c r="F49" s="541">
        <v>37</v>
      </c>
      <c r="G49" s="1100">
        <f>+G50+G53</f>
        <v>16</v>
      </c>
      <c r="H49" s="1101"/>
      <c r="I49" s="514">
        <f t="shared" ref="I49:O49" si="13">+I50+I53</f>
        <v>9</v>
      </c>
      <c r="J49" s="514">
        <f t="shared" si="13"/>
        <v>8</v>
      </c>
      <c r="K49" s="514">
        <f t="shared" si="13"/>
        <v>5</v>
      </c>
      <c r="L49" s="514">
        <f t="shared" si="13"/>
        <v>26</v>
      </c>
      <c r="M49" s="514">
        <f t="shared" si="13"/>
        <v>21</v>
      </c>
      <c r="N49" s="514">
        <f t="shared" si="13"/>
        <v>24</v>
      </c>
      <c r="O49" s="514">
        <f t="shared" si="13"/>
        <v>19</v>
      </c>
      <c r="P49" s="514">
        <f t="shared" si="1"/>
        <v>666</v>
      </c>
      <c r="Q49" s="514">
        <f t="shared" si="1"/>
        <v>443</v>
      </c>
      <c r="R49" s="514">
        <f t="shared" ref="R49:AC49" si="14">+R50+R53</f>
        <v>217</v>
      </c>
      <c r="S49" s="514">
        <f t="shared" si="14"/>
        <v>182</v>
      </c>
      <c r="T49" s="514">
        <f t="shared" si="14"/>
        <v>449</v>
      </c>
      <c r="U49" s="514">
        <f t="shared" si="14"/>
        <v>261</v>
      </c>
      <c r="V49" s="514">
        <f t="shared" si="14"/>
        <v>189</v>
      </c>
      <c r="W49" s="514">
        <f t="shared" si="14"/>
        <v>143</v>
      </c>
      <c r="X49" s="514">
        <f t="shared" si="14"/>
        <v>466</v>
      </c>
      <c r="Y49" s="514">
        <f t="shared" si="14"/>
        <v>314</v>
      </c>
      <c r="Z49" s="514">
        <f t="shared" si="14"/>
        <v>6</v>
      </c>
      <c r="AA49" s="514">
        <f t="shared" si="14"/>
        <v>3</v>
      </c>
      <c r="AB49" s="514">
        <f t="shared" si="14"/>
        <v>10</v>
      </c>
      <c r="AC49" s="514">
        <f t="shared" si="14"/>
        <v>10</v>
      </c>
      <c r="AD49" s="546" t="s">
        <v>940</v>
      </c>
      <c r="AE49" s="546" t="s">
        <v>940</v>
      </c>
    </row>
    <row r="50" spans="1:31" ht="18" customHeight="1">
      <c r="A50" s="931" t="s">
        <v>951</v>
      </c>
      <c r="B50" s="932"/>
      <c r="C50" s="932"/>
      <c r="D50" s="932"/>
      <c r="E50" s="933"/>
      <c r="F50" s="541">
        <v>38</v>
      </c>
      <c r="G50" s="1100">
        <f>SUM(G51:H52)</f>
        <v>3</v>
      </c>
      <c r="H50" s="1101"/>
      <c r="I50" s="514">
        <f t="shared" ref="I50:O50" si="15">SUM(I51:I52)</f>
        <v>0</v>
      </c>
      <c r="J50" s="514">
        <f t="shared" si="15"/>
        <v>0</v>
      </c>
      <c r="K50" s="514">
        <f t="shared" si="15"/>
        <v>0</v>
      </c>
      <c r="L50" s="514">
        <f t="shared" si="15"/>
        <v>3</v>
      </c>
      <c r="M50" s="514">
        <f t="shared" si="15"/>
        <v>3</v>
      </c>
      <c r="N50" s="514">
        <f t="shared" si="15"/>
        <v>0</v>
      </c>
      <c r="O50" s="514">
        <f t="shared" si="15"/>
        <v>0</v>
      </c>
      <c r="P50" s="514">
        <f t="shared" si="1"/>
        <v>62</v>
      </c>
      <c r="Q50" s="514">
        <f t="shared" si="1"/>
        <v>36</v>
      </c>
      <c r="R50" s="514">
        <f t="shared" ref="R50:AC50" si="16">SUM(R51:R52)</f>
        <v>17</v>
      </c>
      <c r="S50" s="514">
        <f t="shared" si="16"/>
        <v>12</v>
      </c>
      <c r="T50" s="514">
        <f t="shared" si="16"/>
        <v>45</v>
      </c>
      <c r="U50" s="514">
        <f t="shared" si="16"/>
        <v>24</v>
      </c>
      <c r="V50" s="514">
        <f t="shared" si="16"/>
        <v>16</v>
      </c>
      <c r="W50" s="514">
        <f t="shared" si="16"/>
        <v>11</v>
      </c>
      <c r="X50" s="514">
        <f t="shared" si="16"/>
        <v>45</v>
      </c>
      <c r="Y50" s="514">
        <f t="shared" si="16"/>
        <v>26</v>
      </c>
      <c r="Z50" s="514">
        <f t="shared" si="16"/>
        <v>0</v>
      </c>
      <c r="AA50" s="514">
        <f t="shared" si="16"/>
        <v>0</v>
      </c>
      <c r="AB50" s="514">
        <f t="shared" si="16"/>
        <v>1</v>
      </c>
      <c r="AC50" s="514">
        <f t="shared" si="16"/>
        <v>1</v>
      </c>
      <c r="AD50" s="546" t="s">
        <v>940</v>
      </c>
      <c r="AE50" s="546" t="s">
        <v>940</v>
      </c>
    </row>
    <row r="51" spans="1:31" ht="18" customHeight="1">
      <c r="A51" s="1185" t="s">
        <v>952</v>
      </c>
      <c r="B51" s="1186"/>
      <c r="C51" s="1186"/>
      <c r="D51" s="1186"/>
      <c r="E51" s="1187"/>
      <c r="F51" s="541">
        <v>39</v>
      </c>
      <c r="G51" s="1102">
        <f>+'[7]ХНХЯ-38'!G55:H55+'[7]Төрийн бус-33'!G55:H55+'[7]ИДСК-5'!G55:H55</f>
        <v>1</v>
      </c>
      <c r="H51" s="1103"/>
      <c r="I51" s="546">
        <f>+'[7]ХНХЯ-38'!I55+'[7]Төрийн бус-33'!I55+'[7]ИДСК-5'!I55</f>
        <v>0</v>
      </c>
      <c r="J51" s="546">
        <f>+'[7]ХНХЯ-38'!J55+'[7]Төрийн бус-33'!J55+'[7]ИДСК-5'!J55</f>
        <v>0</v>
      </c>
      <c r="K51" s="546">
        <f>+'[7]ХНХЯ-38'!K55+'[7]Төрийн бус-33'!K55+'[7]ИДСК-5'!K55</f>
        <v>0</v>
      </c>
      <c r="L51" s="546">
        <f>+'[7]ХНХЯ-38'!L55+'[7]Төрийн бус-33'!L55+'[7]ИДСК-5'!L55</f>
        <v>0</v>
      </c>
      <c r="M51" s="546">
        <f>+'[7]ХНХЯ-38'!M55+'[7]Төрийн бус-33'!M55+'[7]ИДСК-5'!M55</f>
        <v>0</v>
      </c>
      <c r="N51" s="546">
        <f>+'[7]ХНХЯ-38'!N55+'[7]Төрийн бус-33'!N55+'[7]ИДСК-5'!N55</f>
        <v>0</v>
      </c>
      <c r="O51" s="546">
        <f>+'[7]ХНХЯ-38'!O55+'[7]Төрийн бус-33'!O55+'[7]ИДСК-5'!O55</f>
        <v>0</v>
      </c>
      <c r="P51" s="514">
        <f t="shared" si="1"/>
        <v>2</v>
      </c>
      <c r="Q51" s="514">
        <f t="shared" si="1"/>
        <v>1</v>
      </c>
      <c r="R51" s="546">
        <f>+'[7]ХНХЯ-38'!R55+'[7]Төрийн бус-33'!R55+'[7]ИДСК-5'!R55</f>
        <v>2</v>
      </c>
      <c r="S51" s="546">
        <f>+'[7]ХНХЯ-38'!S55+'[7]Төрийн бус-33'!S55+'[7]ИДСК-5'!S55</f>
        <v>1</v>
      </c>
      <c r="T51" s="546">
        <f>+'[7]ХНХЯ-38'!T55+'[7]Төрийн бус-33'!T55+'[7]ИДСК-5'!T55</f>
        <v>0</v>
      </c>
      <c r="U51" s="546">
        <f>+'[7]ХНХЯ-38'!U55+'[7]Төрийн бус-33'!U55+'[7]ИДСК-5'!U55</f>
        <v>0</v>
      </c>
      <c r="V51" s="546">
        <f>+'[7]ХНХЯ-38'!V55+'[7]Төрийн бус-33'!V55+'[7]ИДСК-5'!V55</f>
        <v>0</v>
      </c>
      <c r="W51" s="546">
        <f>+'[7]ХНХЯ-38'!W55+'[7]Төрийн бус-33'!W55+'[7]ИДСК-5'!W55</f>
        <v>0</v>
      </c>
      <c r="X51" s="546">
        <f>+'[7]ХНХЯ-38'!X55+'[7]Төрийн бус-33'!X55+'[7]ИДСК-5'!X55</f>
        <v>1</v>
      </c>
      <c r="Y51" s="546">
        <f>+'[7]ХНХЯ-38'!Y55+'[7]Төрийн бус-33'!Y55+'[7]ИДСК-5'!Y55</f>
        <v>1</v>
      </c>
      <c r="Z51" s="546">
        <f>+'[7]ХНХЯ-38'!Z55+'[7]Төрийн бус-33'!Z55+'[7]ИДСК-5'!Z55</f>
        <v>0</v>
      </c>
      <c r="AA51" s="546">
        <f>+'[7]ХНХЯ-38'!AA55+'[7]Төрийн бус-33'!AA55+'[7]ИДСК-5'!AA55</f>
        <v>0</v>
      </c>
      <c r="AB51" s="546">
        <f>+'[7]ХНХЯ-38'!AB55+'[7]Төрийн бус-33'!AB55+'[7]ИДСК-5'!AB55</f>
        <v>0</v>
      </c>
      <c r="AC51" s="546">
        <f>+'[7]ХНХЯ-38'!AC55+'[7]Төрийн бус-33'!AC55+'[7]ИДСК-5'!AC55</f>
        <v>0</v>
      </c>
      <c r="AD51" s="546" t="s">
        <v>940</v>
      </c>
      <c r="AE51" s="546" t="s">
        <v>940</v>
      </c>
    </row>
    <row r="52" spans="1:31" ht="18" customHeight="1">
      <c r="A52" s="1185" t="s">
        <v>953</v>
      </c>
      <c r="B52" s="1186"/>
      <c r="C52" s="1186"/>
      <c r="D52" s="1186"/>
      <c r="E52" s="1187"/>
      <c r="F52" s="541">
        <v>40</v>
      </c>
      <c r="G52" s="1102">
        <f>+'[7]ХНХЯ-38'!G56:H56+'[7]Төрийн бус-33'!G56:H56+'[7]ИДСК-5'!G56:H56</f>
        <v>2</v>
      </c>
      <c r="H52" s="1103"/>
      <c r="I52" s="546">
        <f>+'[7]ХНХЯ-38'!I56+'[7]Төрийн бус-33'!I56+'[7]ИДСК-5'!I56</f>
        <v>0</v>
      </c>
      <c r="J52" s="546">
        <f>+'[7]ХНХЯ-38'!J56+'[7]Төрийн бус-33'!J56+'[7]ИДСК-5'!J56</f>
        <v>0</v>
      </c>
      <c r="K52" s="546">
        <f>+'[7]ХНХЯ-38'!K56+'[7]Төрийн бус-33'!K56+'[7]ИДСК-5'!K56</f>
        <v>0</v>
      </c>
      <c r="L52" s="546">
        <f>+'[7]ХНХЯ-38'!L56+'[7]Төрийн бус-33'!L56+'[7]ИДСК-5'!L56</f>
        <v>3</v>
      </c>
      <c r="M52" s="546">
        <f>+'[7]ХНХЯ-38'!M56+'[7]Төрийн бус-33'!M56+'[7]ИДСК-5'!M56</f>
        <v>3</v>
      </c>
      <c r="N52" s="546">
        <f>+'[7]ХНХЯ-38'!N56+'[7]Төрийн бус-33'!N56+'[7]ИДСК-5'!N56</f>
        <v>0</v>
      </c>
      <c r="O52" s="546">
        <f>+'[7]ХНХЯ-38'!O56+'[7]Төрийн бус-33'!O56+'[7]ИДСК-5'!O56</f>
        <v>0</v>
      </c>
      <c r="P52" s="514">
        <f t="shared" si="1"/>
        <v>60</v>
      </c>
      <c r="Q52" s="514">
        <f t="shared" si="1"/>
        <v>35</v>
      </c>
      <c r="R52" s="546">
        <f>+'[7]ХНХЯ-38'!R56+'[7]Төрийн бус-33'!R56+'[7]ИДСК-5'!R56</f>
        <v>15</v>
      </c>
      <c r="S52" s="546">
        <f>+'[7]ХНХЯ-38'!S56+'[7]Төрийн бус-33'!S56+'[7]ИДСК-5'!S56</f>
        <v>11</v>
      </c>
      <c r="T52" s="546">
        <f>+'[7]ХНХЯ-38'!T56+'[7]Төрийн бус-33'!T56+'[7]ИДСК-5'!T56</f>
        <v>45</v>
      </c>
      <c r="U52" s="546">
        <f>+'[7]ХНХЯ-38'!U56+'[7]Төрийн бус-33'!U56+'[7]ИДСК-5'!U56</f>
        <v>24</v>
      </c>
      <c r="V52" s="546">
        <f>+'[7]ХНХЯ-38'!V56+'[7]Төрийн бус-33'!V56+'[7]ИДСК-5'!V56</f>
        <v>16</v>
      </c>
      <c r="W52" s="546">
        <f>+'[7]ХНХЯ-38'!W56+'[7]Төрийн бус-33'!W56+'[7]ИДСК-5'!W56</f>
        <v>11</v>
      </c>
      <c r="X52" s="546">
        <f>+'[7]ХНХЯ-38'!X56+'[7]Төрийн бус-33'!X56+'[7]ИДСК-5'!X56</f>
        <v>44</v>
      </c>
      <c r="Y52" s="546">
        <f>+'[7]ХНХЯ-38'!Y56+'[7]Төрийн бус-33'!Y56+'[7]ИДСК-5'!Y56</f>
        <v>25</v>
      </c>
      <c r="Z52" s="546">
        <f>+'[7]ХНХЯ-38'!Z56+'[7]Төрийн бус-33'!Z56+'[7]ИДСК-5'!Z56</f>
        <v>0</v>
      </c>
      <c r="AA52" s="546">
        <f>+'[7]ХНХЯ-38'!AA56+'[7]Төрийн бус-33'!AA56+'[7]ИДСК-5'!AA56</f>
        <v>0</v>
      </c>
      <c r="AB52" s="546">
        <f>+'[7]ХНХЯ-38'!AB56+'[7]Төрийн бус-33'!AB56+'[7]ИДСК-5'!AB56</f>
        <v>1</v>
      </c>
      <c r="AC52" s="546">
        <f>+'[7]ХНХЯ-38'!AC56+'[7]Төрийн бус-33'!AC56+'[7]ИДСК-5'!AC56</f>
        <v>1</v>
      </c>
      <c r="AD52" s="546" t="s">
        <v>940</v>
      </c>
      <c r="AE52" s="546" t="s">
        <v>940</v>
      </c>
    </row>
    <row r="53" spans="1:31" ht="18" customHeight="1">
      <c r="A53" s="931" t="s">
        <v>954</v>
      </c>
      <c r="B53" s="932"/>
      <c r="C53" s="932"/>
      <c r="D53" s="932"/>
      <c r="E53" s="933"/>
      <c r="F53" s="541">
        <v>41</v>
      </c>
      <c r="G53" s="1100">
        <f>SUM(G54:H55)</f>
        <v>13</v>
      </c>
      <c r="H53" s="1101"/>
      <c r="I53" s="514">
        <f t="shared" ref="I53:O53" si="17">SUM(I54:I55)</f>
        <v>9</v>
      </c>
      <c r="J53" s="514">
        <f t="shared" si="17"/>
        <v>8</v>
      </c>
      <c r="K53" s="514">
        <f t="shared" si="17"/>
        <v>5</v>
      </c>
      <c r="L53" s="514">
        <f t="shared" si="17"/>
        <v>23</v>
      </c>
      <c r="M53" s="514">
        <f t="shared" si="17"/>
        <v>18</v>
      </c>
      <c r="N53" s="514">
        <f t="shared" si="17"/>
        <v>24</v>
      </c>
      <c r="O53" s="514">
        <f t="shared" si="17"/>
        <v>19</v>
      </c>
      <c r="P53" s="514">
        <f t="shared" si="1"/>
        <v>604</v>
      </c>
      <c r="Q53" s="514">
        <f t="shared" si="1"/>
        <v>407</v>
      </c>
      <c r="R53" s="514">
        <f t="shared" ref="R53:AC53" si="18">SUM(R54:R55)</f>
        <v>200</v>
      </c>
      <c r="S53" s="514">
        <f t="shared" si="18"/>
        <v>170</v>
      </c>
      <c r="T53" s="514">
        <f t="shared" si="18"/>
        <v>404</v>
      </c>
      <c r="U53" s="514">
        <f t="shared" si="18"/>
        <v>237</v>
      </c>
      <c r="V53" s="514">
        <f t="shared" si="18"/>
        <v>173</v>
      </c>
      <c r="W53" s="514">
        <f t="shared" si="18"/>
        <v>132</v>
      </c>
      <c r="X53" s="514">
        <f t="shared" si="18"/>
        <v>421</v>
      </c>
      <c r="Y53" s="514">
        <f t="shared" si="18"/>
        <v>288</v>
      </c>
      <c r="Z53" s="514">
        <f t="shared" si="18"/>
        <v>6</v>
      </c>
      <c r="AA53" s="514">
        <f t="shared" si="18"/>
        <v>3</v>
      </c>
      <c r="AB53" s="514">
        <f t="shared" si="18"/>
        <v>9</v>
      </c>
      <c r="AC53" s="514">
        <f t="shared" si="18"/>
        <v>9</v>
      </c>
      <c r="AD53" s="546" t="s">
        <v>940</v>
      </c>
      <c r="AE53" s="546" t="s">
        <v>940</v>
      </c>
    </row>
    <row r="54" spans="1:31" ht="18" customHeight="1">
      <c r="A54" s="1185" t="s">
        <v>952</v>
      </c>
      <c r="B54" s="1186"/>
      <c r="C54" s="1186"/>
      <c r="D54" s="1186"/>
      <c r="E54" s="1187"/>
      <c r="F54" s="541">
        <v>42</v>
      </c>
      <c r="G54" s="1102">
        <f>+'[7]ХНХЯ-38'!G58:H58+'[7]Төрийн бус-33'!G58:H58+'[7]ИДСК-5'!G58:H58</f>
        <v>2</v>
      </c>
      <c r="H54" s="1103"/>
      <c r="I54" s="546">
        <f>+'[7]ХНХЯ-38'!I58+'[7]Төрийн бус-33'!I58+'[7]ИДСК-5'!I58</f>
        <v>1</v>
      </c>
      <c r="J54" s="546">
        <f>+'[7]ХНХЯ-38'!J58+'[7]Төрийн бус-33'!J58+'[7]ИДСК-5'!J58</f>
        <v>1</v>
      </c>
      <c r="K54" s="546">
        <f>+'[7]ХНХЯ-38'!K58+'[7]Төрийн бус-33'!K58+'[7]ИДСК-5'!K58</f>
        <v>1</v>
      </c>
      <c r="L54" s="546">
        <f>+'[7]ХНХЯ-38'!L58+'[7]Төрийн бус-33'!L58+'[7]ИДСК-5'!L58</f>
        <v>1</v>
      </c>
      <c r="M54" s="546">
        <f>+'[7]ХНХЯ-38'!M58+'[7]Төрийн бус-33'!M58+'[7]ИДСК-5'!M58</f>
        <v>1</v>
      </c>
      <c r="N54" s="546">
        <f>+'[7]ХНХЯ-38'!N58+'[7]Төрийн бус-33'!N58+'[7]ИДСК-5'!N58</f>
        <v>0</v>
      </c>
      <c r="O54" s="546">
        <f>+'[7]ХНХЯ-38'!O58+'[7]Төрийн бус-33'!O58+'[7]ИДСК-5'!O58</f>
        <v>0</v>
      </c>
      <c r="P54" s="514">
        <f t="shared" si="1"/>
        <v>107</v>
      </c>
      <c r="Q54" s="514">
        <f t="shared" si="1"/>
        <v>67</v>
      </c>
      <c r="R54" s="546">
        <f>+'[7]ХНХЯ-38'!R58+'[7]Төрийн бус-33'!R58+'[7]ИДСК-5'!R58</f>
        <v>35</v>
      </c>
      <c r="S54" s="546">
        <f>+'[7]ХНХЯ-38'!S58+'[7]Төрийн бус-33'!S58+'[7]ИДСК-5'!S58</f>
        <v>30</v>
      </c>
      <c r="T54" s="546">
        <f>+'[7]ХНХЯ-38'!T58+'[7]Төрийн бус-33'!T58+'[7]ИДСК-5'!T58</f>
        <v>72</v>
      </c>
      <c r="U54" s="546">
        <f>+'[7]ХНХЯ-38'!U58+'[7]Төрийн бус-33'!U58+'[7]ИДСК-5'!U58</f>
        <v>37</v>
      </c>
      <c r="V54" s="546">
        <f>+'[7]ХНХЯ-38'!V58+'[7]Төрийн бус-33'!V58+'[7]ИДСК-5'!V58</f>
        <v>12</v>
      </c>
      <c r="W54" s="546">
        <f>+'[7]ХНХЯ-38'!W58+'[7]Төрийн бус-33'!W58+'[7]ИДСК-5'!W58</f>
        <v>7</v>
      </c>
      <c r="X54" s="546">
        <f>+'[7]ХНХЯ-38'!X58+'[7]Төрийн бус-33'!X58+'[7]ИДСК-5'!X58</f>
        <v>42</v>
      </c>
      <c r="Y54" s="546">
        <f>+'[7]ХНХЯ-38'!Y58+'[7]Төрийн бус-33'!Y58+'[7]ИДСК-5'!Y58</f>
        <v>24</v>
      </c>
      <c r="Z54" s="546">
        <f>+'[7]ХНХЯ-38'!Z58+'[7]Төрийн бус-33'!Z58+'[7]ИДСК-5'!Z58</f>
        <v>0</v>
      </c>
      <c r="AA54" s="546">
        <f>+'[7]ХНХЯ-38'!AA58+'[7]Төрийн бус-33'!AA58+'[7]ИДСК-5'!AA58</f>
        <v>0</v>
      </c>
      <c r="AB54" s="546">
        <f>+'[7]ХНХЯ-38'!AB58+'[7]Төрийн бус-33'!AB58+'[7]ИДСК-5'!AB58</f>
        <v>0</v>
      </c>
      <c r="AC54" s="546">
        <f>+'[7]ХНХЯ-38'!AC58+'[7]Төрийн бус-33'!AC58+'[7]ИДСК-5'!AC58</f>
        <v>0</v>
      </c>
      <c r="AD54" s="546" t="s">
        <v>940</v>
      </c>
      <c r="AE54" s="546" t="s">
        <v>940</v>
      </c>
    </row>
    <row r="55" spans="1:31" ht="18" customHeight="1">
      <c r="A55" s="1185" t="s">
        <v>953</v>
      </c>
      <c r="B55" s="1186"/>
      <c r="C55" s="1186"/>
      <c r="D55" s="1186"/>
      <c r="E55" s="1187"/>
      <c r="F55" s="541">
        <v>43</v>
      </c>
      <c r="G55" s="1102">
        <f>+'[7]ХНХЯ-38'!G59:H59+'[7]Төрийн бус-33'!G59:H59+'[7]ИДСК-5'!G59:H59</f>
        <v>11</v>
      </c>
      <c r="H55" s="1103"/>
      <c r="I55" s="546">
        <f>+'[7]ХНХЯ-38'!I59+'[7]Төрийн бус-33'!I59+'[7]ИДСК-5'!I59</f>
        <v>8</v>
      </c>
      <c r="J55" s="546">
        <f>+'[7]ХНХЯ-38'!J59+'[7]Төрийн бус-33'!J59+'[7]ИДСК-5'!J59</f>
        <v>7</v>
      </c>
      <c r="K55" s="546">
        <f>+'[7]ХНХЯ-38'!K59+'[7]Төрийн бус-33'!K59+'[7]ИДСК-5'!K59</f>
        <v>4</v>
      </c>
      <c r="L55" s="546">
        <f>+'[7]ХНХЯ-38'!L59+'[7]Төрийн бус-33'!L59+'[7]ИДСК-5'!L59</f>
        <v>22</v>
      </c>
      <c r="M55" s="546">
        <f>+'[7]ХНХЯ-38'!M59+'[7]Төрийн бус-33'!M59+'[7]ИДСК-5'!M59</f>
        <v>17</v>
      </c>
      <c r="N55" s="546">
        <f>+'[7]ХНХЯ-38'!N59+'[7]Төрийн бус-33'!N59+'[7]ИДСК-5'!N59</f>
        <v>24</v>
      </c>
      <c r="O55" s="546">
        <f>+'[7]ХНХЯ-38'!O59+'[7]Төрийн бус-33'!O59+'[7]ИДСК-5'!O59</f>
        <v>19</v>
      </c>
      <c r="P55" s="514">
        <f t="shared" si="1"/>
        <v>497</v>
      </c>
      <c r="Q55" s="514">
        <f t="shared" si="1"/>
        <v>340</v>
      </c>
      <c r="R55" s="546">
        <f>+'[7]ХНХЯ-38'!R59+'[7]Төрийн бус-33'!R59+'[7]ИДСК-5'!R59</f>
        <v>165</v>
      </c>
      <c r="S55" s="546">
        <f>+'[7]ХНХЯ-38'!S59+'[7]Төрийн бус-33'!S59+'[7]ИДСК-5'!S59</f>
        <v>140</v>
      </c>
      <c r="T55" s="546">
        <f>+'[7]ХНХЯ-38'!T59+'[7]Төрийн бус-33'!T59+'[7]ИДСК-5'!T59</f>
        <v>332</v>
      </c>
      <c r="U55" s="546">
        <f>+'[7]ХНХЯ-38'!U59+'[7]Төрийн бус-33'!U59+'[7]ИДСК-5'!U59</f>
        <v>200</v>
      </c>
      <c r="V55" s="546">
        <f>+'[7]ХНХЯ-38'!V59+'[7]Төрийн бус-33'!V59+'[7]ИДСК-5'!V59</f>
        <v>161</v>
      </c>
      <c r="W55" s="546">
        <f>+'[7]ХНХЯ-38'!W59+'[7]Төрийн бус-33'!W59+'[7]ИДСК-5'!W59</f>
        <v>125</v>
      </c>
      <c r="X55" s="546">
        <f>+'[7]ХНХЯ-38'!X59+'[7]Төрийн бус-33'!X59+'[7]ИДСК-5'!X59</f>
        <v>379</v>
      </c>
      <c r="Y55" s="546">
        <f>+'[7]ХНХЯ-38'!Y59+'[7]Төрийн бус-33'!Y59+'[7]ИДСК-5'!Y59</f>
        <v>264</v>
      </c>
      <c r="Z55" s="546">
        <f>+'[7]ХНХЯ-38'!Z59+'[7]Төрийн бус-33'!Z59+'[7]ИДСК-5'!Z59</f>
        <v>6</v>
      </c>
      <c r="AA55" s="546">
        <f>+'[7]ХНХЯ-38'!AA59+'[7]Төрийн бус-33'!AA59+'[7]ИДСК-5'!AA59</f>
        <v>3</v>
      </c>
      <c r="AB55" s="546">
        <f>+'[7]ХНХЯ-38'!AB59+'[7]Төрийн бус-33'!AB59+'[7]ИДСК-5'!AB59</f>
        <v>9</v>
      </c>
      <c r="AC55" s="546">
        <f>+'[7]ХНХЯ-38'!AC59+'[7]Төрийн бус-33'!AC59+'[7]ИДСК-5'!AC59</f>
        <v>9</v>
      </c>
      <c r="AD55" s="546" t="s">
        <v>940</v>
      </c>
      <c r="AE55" s="546" t="s">
        <v>940</v>
      </c>
    </row>
    <row r="56" spans="1:31" ht="30" customHeight="1">
      <c r="A56" s="1169" t="s">
        <v>955</v>
      </c>
      <c r="B56" s="1170"/>
      <c r="C56" s="1170"/>
      <c r="D56" s="1170"/>
      <c r="E56" s="1171"/>
      <c r="F56" s="541">
        <v>44</v>
      </c>
      <c r="G56" s="1100">
        <f>SUM(G57:H60)</f>
        <v>17</v>
      </c>
      <c r="H56" s="1101"/>
      <c r="I56" s="514">
        <f t="shared" ref="I56:O56" si="19">SUM(I57:I60)</f>
        <v>10</v>
      </c>
      <c r="J56" s="514">
        <f t="shared" si="19"/>
        <v>7</v>
      </c>
      <c r="K56" s="514">
        <f t="shared" si="19"/>
        <v>5</v>
      </c>
      <c r="L56" s="514">
        <f t="shared" si="19"/>
        <v>27</v>
      </c>
      <c r="M56" s="514">
        <f t="shared" si="19"/>
        <v>23</v>
      </c>
      <c r="N56" s="514">
        <f t="shared" si="19"/>
        <v>32</v>
      </c>
      <c r="O56" s="514">
        <f t="shared" si="19"/>
        <v>23</v>
      </c>
      <c r="P56" s="514">
        <f t="shared" si="1"/>
        <v>773</v>
      </c>
      <c r="Q56" s="514">
        <f t="shared" si="1"/>
        <v>536</v>
      </c>
      <c r="R56" s="514">
        <f t="shared" ref="R56:AC56" si="20">SUM(R57:R60)</f>
        <v>248</v>
      </c>
      <c r="S56" s="514">
        <f t="shared" si="20"/>
        <v>212</v>
      </c>
      <c r="T56" s="514">
        <f t="shared" si="20"/>
        <v>525</v>
      </c>
      <c r="U56" s="514">
        <f t="shared" si="20"/>
        <v>324</v>
      </c>
      <c r="V56" s="514">
        <f t="shared" si="20"/>
        <v>191</v>
      </c>
      <c r="W56" s="514">
        <f t="shared" si="20"/>
        <v>144</v>
      </c>
      <c r="X56" s="514">
        <f t="shared" si="20"/>
        <v>532</v>
      </c>
      <c r="Y56" s="514">
        <f t="shared" si="20"/>
        <v>371</v>
      </c>
      <c r="Z56" s="514">
        <f t="shared" si="20"/>
        <v>6</v>
      </c>
      <c r="AA56" s="514">
        <f t="shared" si="20"/>
        <v>3</v>
      </c>
      <c r="AB56" s="514">
        <f t="shared" si="20"/>
        <v>10</v>
      </c>
      <c r="AC56" s="514">
        <f t="shared" si="20"/>
        <v>10</v>
      </c>
      <c r="AD56" s="546" t="s">
        <v>940</v>
      </c>
      <c r="AE56" s="546" t="s">
        <v>940</v>
      </c>
    </row>
    <row r="57" spans="1:31" ht="18" customHeight="1">
      <c r="A57" s="1188" t="s">
        <v>956</v>
      </c>
      <c r="B57" s="1189"/>
      <c r="C57" s="1189"/>
      <c r="D57" s="1189"/>
      <c r="E57" s="1190"/>
      <c r="F57" s="541">
        <v>45</v>
      </c>
      <c r="G57" s="1102">
        <f>+'[7]ХНХЯ-38'!G61:H61+'[7]Төрийн бус-33'!G61:H61+'[7]ИДСК-5'!G61:H61</f>
        <v>6</v>
      </c>
      <c r="H57" s="1103"/>
      <c r="I57" s="546">
        <f>+'[7]ХНХЯ-38'!I61+'[7]Төрийн бус-33'!I61+'[7]ИДСК-5'!I61</f>
        <v>3</v>
      </c>
      <c r="J57" s="546">
        <f>+'[7]ХНХЯ-38'!J61+'[7]Төрийн бус-33'!J61+'[7]ИДСК-5'!J61</f>
        <v>1</v>
      </c>
      <c r="K57" s="546">
        <f>+'[7]ХНХЯ-38'!K61+'[7]Төрийн бус-33'!K61+'[7]ИДСК-5'!K61</f>
        <v>1</v>
      </c>
      <c r="L57" s="546">
        <f>+'[7]ХНХЯ-38'!L61+'[7]Төрийн бус-33'!L61+'[7]ИДСК-5'!L61</f>
        <v>4</v>
      </c>
      <c r="M57" s="546">
        <f>+'[7]ХНХЯ-38'!M61+'[7]Төрийн бус-33'!M61+'[7]ИДСК-5'!M61</f>
        <v>3</v>
      </c>
      <c r="N57" s="546">
        <f>+'[7]ХНХЯ-38'!N61+'[7]Төрийн бус-33'!N61+'[7]ИДСК-5'!N61</f>
        <v>12</v>
      </c>
      <c r="O57" s="546">
        <f>+'[7]ХНХЯ-38'!O61+'[7]Төрийн бус-33'!O61+'[7]ИДСК-5'!O61</f>
        <v>7</v>
      </c>
      <c r="P57" s="514">
        <f t="shared" si="1"/>
        <v>183</v>
      </c>
      <c r="Q57" s="514">
        <f t="shared" si="1"/>
        <v>137</v>
      </c>
      <c r="R57" s="546">
        <f>+'[7]ХНХЯ-38'!R61+'[7]Төрийн бус-33'!R61+'[7]ИДСК-5'!R61</f>
        <v>69</v>
      </c>
      <c r="S57" s="546">
        <f>+'[7]ХНХЯ-38'!S61+'[7]Төрийн бус-33'!S61+'[7]ИДСК-5'!S61</f>
        <v>60</v>
      </c>
      <c r="T57" s="546">
        <f>+'[7]ХНХЯ-38'!T61+'[7]Төрийн бус-33'!T61+'[7]ИДСК-5'!T61</f>
        <v>114</v>
      </c>
      <c r="U57" s="546">
        <f>+'[7]ХНХЯ-38'!U61+'[7]Төрийн бус-33'!U61+'[7]ИДСК-5'!U61</f>
        <v>77</v>
      </c>
      <c r="V57" s="546">
        <f>+'[7]ХНХЯ-38'!V61+'[7]Төрийн бус-33'!V61+'[7]ИДСК-5'!V61</f>
        <v>24</v>
      </c>
      <c r="W57" s="546">
        <f>+'[7]ХНХЯ-38'!W61+'[7]Төрийн бус-33'!W61+'[7]ИДСК-5'!W61</f>
        <v>17</v>
      </c>
      <c r="X57" s="546">
        <f>+'[7]ХНХЯ-38'!X61+'[7]Төрийн бус-33'!X61+'[7]ИДСК-5'!X61</f>
        <v>96</v>
      </c>
      <c r="Y57" s="546">
        <f>+'[7]ХНХЯ-38'!Y61+'[7]Төрийн бус-33'!Y61+'[7]ИДСК-5'!Y61</f>
        <v>69</v>
      </c>
      <c r="Z57" s="546">
        <f>+'[7]ХНХЯ-38'!Z61+'[7]Төрийн бус-33'!Z61+'[7]ИДСК-5'!Z61</f>
        <v>2</v>
      </c>
      <c r="AA57" s="546">
        <f>+'[7]ХНХЯ-38'!AA61+'[7]Төрийн бус-33'!AA61+'[7]ИДСК-5'!AA61</f>
        <v>1</v>
      </c>
      <c r="AB57" s="546">
        <f>+'[7]ХНХЯ-38'!AB61+'[7]Төрийн бус-33'!AB61+'[7]ИДСК-5'!AB61</f>
        <v>6</v>
      </c>
      <c r="AC57" s="546">
        <f>+'[7]ХНХЯ-38'!AC61+'[7]Төрийн бус-33'!AC61+'[7]ИДСК-5'!AC61</f>
        <v>6</v>
      </c>
      <c r="AD57" s="546" t="s">
        <v>940</v>
      </c>
      <c r="AE57" s="546" t="s">
        <v>940</v>
      </c>
    </row>
    <row r="58" spans="1:31" ht="18" customHeight="1">
      <c r="A58" s="1188" t="s">
        <v>957</v>
      </c>
      <c r="B58" s="1189"/>
      <c r="C58" s="1189"/>
      <c r="D58" s="1189"/>
      <c r="E58" s="1190"/>
      <c r="F58" s="541">
        <v>46</v>
      </c>
      <c r="G58" s="1102">
        <f>+'[7]ХНХЯ-38'!G62:H62+'[7]Төрийн бус-33'!G62:H62+'[7]ИДСК-5'!G62:H62</f>
        <v>4</v>
      </c>
      <c r="H58" s="1103"/>
      <c r="I58" s="546">
        <f>+'[7]ХНХЯ-38'!I62+'[7]Төрийн бус-33'!I62+'[7]ИДСК-5'!I62</f>
        <v>3</v>
      </c>
      <c r="J58" s="546">
        <f>+'[7]ХНХЯ-38'!J62+'[7]Төрийн бус-33'!J62+'[7]ИДСК-5'!J62</f>
        <v>3</v>
      </c>
      <c r="K58" s="546">
        <f>+'[7]ХНХЯ-38'!K62+'[7]Төрийн бус-33'!K62+'[7]ИДСК-5'!K62</f>
        <v>1</v>
      </c>
      <c r="L58" s="546">
        <f>+'[7]ХНХЯ-38'!L62+'[7]Төрийн бус-33'!L62+'[7]ИДСК-5'!L62</f>
        <v>14</v>
      </c>
      <c r="M58" s="546">
        <f>+'[7]ХНХЯ-38'!M62+'[7]Төрийн бус-33'!M62+'[7]ИДСК-5'!M62</f>
        <v>12</v>
      </c>
      <c r="N58" s="546">
        <f>+'[7]ХНХЯ-38'!N62+'[7]Төрийн бус-33'!N62+'[7]ИДСК-5'!N62</f>
        <v>14</v>
      </c>
      <c r="O58" s="546">
        <f>+'[7]ХНХЯ-38'!O62+'[7]Төрийн бус-33'!O62+'[7]ИДСК-5'!O62</f>
        <v>12</v>
      </c>
      <c r="P58" s="514">
        <f t="shared" si="1"/>
        <v>324</v>
      </c>
      <c r="Q58" s="514">
        <f t="shared" si="1"/>
        <v>203</v>
      </c>
      <c r="R58" s="546">
        <f>+'[7]ХНХЯ-38'!R62+'[7]Төрийн бус-33'!R62+'[7]ИДСК-5'!R62</f>
        <v>90</v>
      </c>
      <c r="S58" s="546">
        <f>+'[7]ХНХЯ-38'!S62+'[7]Төрийн бус-33'!S62+'[7]ИДСК-5'!S62</f>
        <v>78</v>
      </c>
      <c r="T58" s="546">
        <f>+'[7]ХНХЯ-38'!T62+'[7]Төрийн бус-33'!T62+'[7]ИДСК-5'!T62</f>
        <v>234</v>
      </c>
      <c r="U58" s="546">
        <f>+'[7]ХНХЯ-38'!U62+'[7]Төрийн бус-33'!U62+'[7]ИДСК-5'!U62</f>
        <v>125</v>
      </c>
      <c r="V58" s="546">
        <f>+'[7]ХНХЯ-38'!V62+'[7]Төрийн бус-33'!V62+'[7]ИДСК-5'!V62</f>
        <v>111</v>
      </c>
      <c r="W58" s="546">
        <f>+'[7]ХНХЯ-38'!W62+'[7]Төрийн бус-33'!W62+'[7]ИДСК-5'!W62</f>
        <v>85</v>
      </c>
      <c r="X58" s="546">
        <f>+'[7]ХНХЯ-38'!X62+'[7]Төрийн бус-33'!X62+'[7]ИДСК-5'!X62</f>
        <v>216</v>
      </c>
      <c r="Y58" s="546">
        <f>+'[7]ХНХЯ-38'!Y62+'[7]Төрийн бус-33'!Y62+'[7]ИДСК-5'!Y62</f>
        <v>142</v>
      </c>
      <c r="Z58" s="546">
        <f>+'[7]ХНХЯ-38'!Z62+'[7]Төрийн бус-33'!Z62+'[7]ИДСК-5'!Z62</f>
        <v>4</v>
      </c>
      <c r="AA58" s="546">
        <f>+'[7]ХНХЯ-38'!AA62+'[7]Төрийн бус-33'!AA62+'[7]ИДСК-5'!AA62</f>
        <v>2</v>
      </c>
      <c r="AB58" s="546">
        <f>+'[7]ХНХЯ-38'!AB62+'[7]Төрийн бус-33'!AB62+'[7]ИДСК-5'!AB62</f>
        <v>2</v>
      </c>
      <c r="AC58" s="546">
        <f>+'[7]ХНХЯ-38'!AC62+'[7]Төрийн бус-33'!AC62+'[7]ИДСК-5'!AC62</f>
        <v>2</v>
      </c>
      <c r="AD58" s="546" t="s">
        <v>940</v>
      </c>
      <c r="AE58" s="546" t="s">
        <v>940</v>
      </c>
    </row>
    <row r="59" spans="1:31" ht="18" customHeight="1">
      <c r="A59" s="1191" t="s">
        <v>958</v>
      </c>
      <c r="B59" s="1192"/>
      <c r="C59" s="1192"/>
      <c r="D59" s="1192"/>
      <c r="E59" s="1193"/>
      <c r="F59" s="541">
        <v>47</v>
      </c>
      <c r="G59" s="1102">
        <f>+'[7]ХНХЯ-38'!G63:H63+'[7]Төрийн бус-33'!G63:H63+'[7]ИДСК-5'!G63:H63</f>
        <v>3</v>
      </c>
      <c r="H59" s="1103"/>
      <c r="I59" s="546">
        <f>+'[7]ХНХЯ-38'!I63+'[7]Төрийн бус-33'!I63+'[7]ИДСК-5'!I63</f>
        <v>2</v>
      </c>
      <c r="J59" s="546">
        <f>+'[7]ХНХЯ-38'!J63+'[7]Төрийн бус-33'!J63+'[7]ИДСК-5'!J63</f>
        <v>2</v>
      </c>
      <c r="K59" s="546">
        <f>+'[7]ХНХЯ-38'!K63+'[7]Төрийн бус-33'!K63+'[7]ИДСК-5'!K63</f>
        <v>2</v>
      </c>
      <c r="L59" s="546">
        <f>+'[7]ХНХЯ-38'!L63+'[7]Төрийн бус-33'!L63+'[7]ИДСК-5'!L63</f>
        <v>1</v>
      </c>
      <c r="M59" s="546">
        <f>+'[7]ХНХЯ-38'!M63+'[7]Төрийн бус-33'!M63+'[7]ИДСК-5'!M63</f>
        <v>1</v>
      </c>
      <c r="N59" s="546">
        <f>+'[7]ХНХЯ-38'!N63+'[7]Төрийн бус-33'!N63+'[7]ИДСК-5'!N63</f>
        <v>2</v>
      </c>
      <c r="O59" s="546">
        <f>+'[7]ХНХЯ-38'!O63+'[7]Төрийн бус-33'!O63+'[7]ИДСК-5'!O63</f>
        <v>1</v>
      </c>
      <c r="P59" s="514">
        <f t="shared" si="1"/>
        <v>115</v>
      </c>
      <c r="Q59" s="514">
        <f t="shared" si="1"/>
        <v>84</v>
      </c>
      <c r="R59" s="546">
        <f>+'[7]ХНХЯ-38'!R63+'[7]Төрийн бус-33'!R63+'[7]ИДСК-5'!R63</f>
        <v>22</v>
      </c>
      <c r="S59" s="546">
        <f>+'[7]ХНХЯ-38'!S63+'[7]Төрийн бус-33'!S63+'[7]ИДСК-5'!S63</f>
        <v>20</v>
      </c>
      <c r="T59" s="546">
        <f>+'[7]ХНХЯ-38'!T63+'[7]Төрийн бус-33'!T63+'[7]ИДСК-5'!T63</f>
        <v>93</v>
      </c>
      <c r="U59" s="546">
        <f>+'[7]ХНХЯ-38'!U63+'[7]Төрийн бус-33'!U63+'[7]ИДСК-5'!U63</f>
        <v>64</v>
      </c>
      <c r="V59" s="546">
        <f>+'[7]ХНХЯ-38'!V63+'[7]Төрийн бус-33'!V63+'[7]ИДСК-5'!V63</f>
        <v>21</v>
      </c>
      <c r="W59" s="546">
        <f>+'[7]ХНХЯ-38'!W63+'[7]Төрийн бус-33'!W63+'[7]ИДСК-5'!W63</f>
        <v>12</v>
      </c>
      <c r="X59" s="546">
        <f>+'[7]ХНХЯ-38'!X63+'[7]Төрийн бус-33'!X63+'[7]ИДСК-5'!X63</f>
        <v>104</v>
      </c>
      <c r="Y59" s="546">
        <f>+'[7]ХНХЯ-38'!Y63+'[7]Төрийн бус-33'!Y63+'[7]ИДСК-5'!Y63</f>
        <v>78</v>
      </c>
      <c r="Z59" s="546">
        <f>+'[7]ХНХЯ-38'!Z63+'[7]Төрийн бус-33'!Z63+'[7]ИДСК-5'!Z63</f>
        <v>0</v>
      </c>
      <c r="AA59" s="546">
        <f>+'[7]ХНХЯ-38'!AA63+'[7]Төрийн бус-33'!AA63+'[7]ИДСК-5'!AA63</f>
        <v>0</v>
      </c>
      <c r="AB59" s="546">
        <f>+'[7]ХНХЯ-38'!AB63+'[7]Төрийн бус-33'!AB63+'[7]ИДСК-5'!AB63</f>
        <v>0</v>
      </c>
      <c r="AC59" s="546">
        <f>+'[7]ХНХЯ-38'!AC63+'[7]Төрийн бус-33'!AC63+'[7]ИДСК-5'!AC63</f>
        <v>0</v>
      </c>
      <c r="AD59" s="546" t="s">
        <v>940</v>
      </c>
      <c r="AE59" s="546" t="s">
        <v>940</v>
      </c>
    </row>
    <row r="60" spans="1:31" ht="18" customHeight="1">
      <c r="A60" s="1194" t="s">
        <v>959</v>
      </c>
      <c r="B60" s="1195"/>
      <c r="C60" s="1195"/>
      <c r="D60" s="1195"/>
      <c r="E60" s="1196"/>
      <c r="F60" s="541">
        <v>48</v>
      </c>
      <c r="G60" s="1102">
        <f>+'[7]ХНХЯ-38'!G64:H64+'[7]Төрийн бус-33'!G64:H64+'[7]ИДСК-5'!G64:H64</f>
        <v>4</v>
      </c>
      <c r="H60" s="1103"/>
      <c r="I60" s="546">
        <f>+'[7]ХНХЯ-38'!I64+'[7]Төрийн бус-33'!I64+'[7]ИДСК-5'!I64</f>
        <v>2</v>
      </c>
      <c r="J60" s="546">
        <f>+'[7]ХНХЯ-38'!J64+'[7]Төрийн бус-33'!J64+'[7]ИДСК-5'!J64</f>
        <v>1</v>
      </c>
      <c r="K60" s="546">
        <f>+'[7]ХНХЯ-38'!K64+'[7]Төрийн бус-33'!K64+'[7]ИДСК-5'!K64</f>
        <v>1</v>
      </c>
      <c r="L60" s="546">
        <f>+'[7]ХНХЯ-38'!L64+'[7]Төрийн бус-33'!L64+'[7]ИДСК-5'!L64</f>
        <v>8</v>
      </c>
      <c r="M60" s="546">
        <f>+'[7]ХНХЯ-38'!M64+'[7]Төрийн бус-33'!M64+'[7]ИДСК-5'!M64</f>
        <v>7</v>
      </c>
      <c r="N60" s="546">
        <f>+'[7]ХНХЯ-38'!N64+'[7]Төрийн бус-33'!N64+'[7]ИДСК-5'!N64</f>
        <v>4</v>
      </c>
      <c r="O60" s="546">
        <f>+'[7]ХНХЯ-38'!O64+'[7]Төрийн бус-33'!O64+'[7]ИДСК-5'!O64</f>
        <v>3</v>
      </c>
      <c r="P60" s="514">
        <f t="shared" si="1"/>
        <v>151</v>
      </c>
      <c r="Q60" s="514">
        <f t="shared" si="1"/>
        <v>112</v>
      </c>
      <c r="R60" s="546">
        <f>+'[7]ХНХЯ-38'!R64+'[7]Төрийн бус-33'!R64+'[7]ИДСК-5'!R64</f>
        <v>67</v>
      </c>
      <c r="S60" s="546">
        <f>+'[7]ХНХЯ-38'!S64+'[7]Төрийн бус-33'!S64+'[7]ИДСК-5'!S64</f>
        <v>54</v>
      </c>
      <c r="T60" s="546">
        <f>+'[7]ХНХЯ-38'!T64+'[7]Төрийн бус-33'!T64+'[7]ИДСК-5'!T64</f>
        <v>84</v>
      </c>
      <c r="U60" s="546">
        <f>+'[7]ХНХЯ-38'!U64+'[7]Төрийн бус-33'!U64+'[7]ИДСК-5'!U64</f>
        <v>58</v>
      </c>
      <c r="V60" s="546">
        <f>+'[7]ХНХЯ-38'!V64+'[7]Төрийн бус-33'!V64+'[7]ИДСК-5'!V64</f>
        <v>35</v>
      </c>
      <c r="W60" s="546">
        <f>+'[7]ХНХЯ-38'!W64+'[7]Төрийн бус-33'!W64+'[7]ИДСК-5'!W64</f>
        <v>30</v>
      </c>
      <c r="X60" s="546">
        <f>+'[7]ХНХЯ-38'!X64+'[7]Төрийн бус-33'!X64+'[7]ИДСК-5'!X64</f>
        <v>116</v>
      </c>
      <c r="Y60" s="546">
        <f>+'[7]ХНХЯ-38'!Y64+'[7]Төрийн бус-33'!Y64+'[7]ИДСК-5'!Y64</f>
        <v>82</v>
      </c>
      <c r="Z60" s="546">
        <f>+'[7]ХНХЯ-38'!Z64+'[7]Төрийн бус-33'!Z64+'[7]ИДСК-5'!Z64</f>
        <v>0</v>
      </c>
      <c r="AA60" s="546">
        <f>+'[7]ХНХЯ-38'!AA64+'[7]Төрийн бус-33'!AA64+'[7]ИДСК-5'!AA64</f>
        <v>0</v>
      </c>
      <c r="AB60" s="546">
        <f>+'[7]ХНХЯ-38'!AB64+'[7]Төрийн бус-33'!AB64+'[7]ИДСК-5'!AB64</f>
        <v>2</v>
      </c>
      <c r="AC60" s="546">
        <f>+'[7]ХНХЯ-38'!AC64+'[7]Төрийн бус-33'!AC64+'[7]ИДСК-5'!AC64</f>
        <v>2</v>
      </c>
      <c r="AD60" s="546" t="s">
        <v>940</v>
      </c>
      <c r="AE60" s="546" t="s">
        <v>940</v>
      </c>
    </row>
    <row r="61" spans="1:31" ht="16.5" customHeight="1">
      <c r="A61" s="569" t="s">
        <v>960</v>
      </c>
      <c r="B61" s="570" t="s">
        <v>961</v>
      </c>
      <c r="C61" s="512"/>
      <c r="D61" s="571"/>
      <c r="E61" s="571"/>
      <c r="F61" s="572"/>
      <c r="G61" s="572"/>
      <c r="H61" s="552"/>
      <c r="I61" s="552"/>
      <c r="J61" s="512"/>
      <c r="K61" s="512"/>
      <c r="L61" s="512"/>
      <c r="M61" s="512"/>
      <c r="N61" s="512"/>
      <c r="O61" s="552"/>
      <c r="P61" s="552"/>
      <c r="Q61" s="572"/>
      <c r="R61" s="552"/>
      <c r="S61" s="573"/>
      <c r="T61" s="573"/>
      <c r="U61" s="573"/>
      <c r="V61" s="573"/>
      <c r="W61" s="573"/>
      <c r="X61" s="573"/>
      <c r="Y61" s="573"/>
      <c r="Z61" s="574"/>
      <c r="AA61" s="574"/>
      <c r="AB61" s="512"/>
      <c r="AC61" s="512"/>
      <c r="AD61" s="512"/>
      <c r="AE61" s="512"/>
    </row>
    <row r="62" spans="1:31">
      <c r="A62" s="575"/>
      <c r="B62" s="576" t="s">
        <v>962</v>
      </c>
      <c r="C62" s="512"/>
      <c r="D62" s="552"/>
      <c r="E62" s="552"/>
      <c r="F62" s="577"/>
      <c r="G62" s="577"/>
      <c r="H62" s="577"/>
      <c r="I62" s="552"/>
      <c r="J62" s="512"/>
      <c r="K62" s="578"/>
      <c r="L62" s="512"/>
      <c r="M62" s="512"/>
      <c r="N62" s="51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12"/>
      <c r="AA62" s="512"/>
      <c r="AB62" s="512"/>
      <c r="AC62" s="512"/>
      <c r="AD62" s="512"/>
      <c r="AE62" s="512"/>
    </row>
    <row r="63" spans="1:31">
      <c r="A63" s="572"/>
      <c r="B63" s="481"/>
      <c r="C63" s="481"/>
      <c r="D63" s="481"/>
      <c r="E63" s="481"/>
      <c r="F63" s="481"/>
      <c r="G63" s="481"/>
      <c r="H63" s="481"/>
      <c r="I63" s="481"/>
      <c r="J63" s="481"/>
      <c r="K63" s="512"/>
      <c r="L63" s="512"/>
      <c r="M63" s="512"/>
      <c r="N63" s="481"/>
      <c r="O63" s="481"/>
      <c r="P63" s="481"/>
      <c r="Q63" s="481"/>
      <c r="R63" s="481"/>
      <c r="S63" s="481"/>
      <c r="T63" s="481"/>
      <c r="U63" s="481"/>
      <c r="V63" s="481"/>
      <c r="W63" s="481"/>
      <c r="X63" s="481"/>
      <c r="Y63" s="481"/>
      <c r="Z63" s="512"/>
      <c r="AA63" s="512"/>
      <c r="AB63" s="512"/>
      <c r="AC63" s="512"/>
      <c r="AD63" s="512"/>
      <c r="AE63" s="512"/>
    </row>
  </sheetData>
  <mergeCells count="129">
    <mergeCell ref="A59:E59"/>
    <mergeCell ref="G59:H59"/>
    <mergeCell ref="A60:E60"/>
    <mergeCell ref="G60:H60"/>
    <mergeCell ref="A56:E56"/>
    <mergeCell ref="G56:H56"/>
    <mergeCell ref="A57:E57"/>
    <mergeCell ref="G57:H57"/>
    <mergeCell ref="A58:E58"/>
    <mergeCell ref="G58:H58"/>
    <mergeCell ref="A53:E53"/>
    <mergeCell ref="G53:H53"/>
    <mergeCell ref="A54:E54"/>
    <mergeCell ref="G54:H54"/>
    <mergeCell ref="A55:E55"/>
    <mergeCell ref="G55:H55"/>
    <mergeCell ref="A50:E50"/>
    <mergeCell ref="G50:H50"/>
    <mergeCell ref="A51:E51"/>
    <mergeCell ref="G51:H51"/>
    <mergeCell ref="A52:E52"/>
    <mergeCell ref="G52:H52"/>
    <mergeCell ref="A47:E47"/>
    <mergeCell ref="G47:H47"/>
    <mergeCell ref="A48:E48"/>
    <mergeCell ref="G48:H48"/>
    <mergeCell ref="A49:E49"/>
    <mergeCell ref="G49:H49"/>
    <mergeCell ref="A44:E44"/>
    <mergeCell ref="G44:H44"/>
    <mergeCell ref="A45:E45"/>
    <mergeCell ref="G45:H45"/>
    <mergeCell ref="A46:E46"/>
    <mergeCell ref="G46:H46"/>
    <mergeCell ref="A41:E41"/>
    <mergeCell ref="G41:H41"/>
    <mergeCell ref="A42:E42"/>
    <mergeCell ref="G42:H42"/>
    <mergeCell ref="A43:E43"/>
    <mergeCell ref="G43:H43"/>
    <mergeCell ref="A38:E38"/>
    <mergeCell ref="G38:H38"/>
    <mergeCell ref="A39:E39"/>
    <mergeCell ref="G39:H39"/>
    <mergeCell ref="A40:E40"/>
    <mergeCell ref="G40:H40"/>
    <mergeCell ref="A35:E35"/>
    <mergeCell ref="G35:H35"/>
    <mergeCell ref="A36:E36"/>
    <mergeCell ref="G36:H36"/>
    <mergeCell ref="A37:E37"/>
    <mergeCell ref="G37:H37"/>
    <mergeCell ref="A32:E32"/>
    <mergeCell ref="G32:H32"/>
    <mergeCell ref="A33:E33"/>
    <mergeCell ref="G33:H33"/>
    <mergeCell ref="A34:E34"/>
    <mergeCell ref="G34:H34"/>
    <mergeCell ref="A29:E29"/>
    <mergeCell ref="G29:H29"/>
    <mergeCell ref="A30:E30"/>
    <mergeCell ref="G30:H30"/>
    <mergeCell ref="A31:E31"/>
    <mergeCell ref="G31:H31"/>
    <mergeCell ref="A26:E26"/>
    <mergeCell ref="G26:H26"/>
    <mergeCell ref="A27:E27"/>
    <mergeCell ref="G27:H27"/>
    <mergeCell ref="A28:E28"/>
    <mergeCell ref="G28:H28"/>
    <mergeCell ref="A23:E23"/>
    <mergeCell ref="G23:H23"/>
    <mergeCell ref="A24:E24"/>
    <mergeCell ref="G24:H24"/>
    <mergeCell ref="A25:E25"/>
    <mergeCell ref="G25:H25"/>
    <mergeCell ref="A20:E20"/>
    <mergeCell ref="G20:H20"/>
    <mergeCell ref="A21:E21"/>
    <mergeCell ref="G21:H21"/>
    <mergeCell ref="A22:E22"/>
    <mergeCell ref="G22:H22"/>
    <mergeCell ref="A17:E17"/>
    <mergeCell ref="G17:H17"/>
    <mergeCell ref="A18:E18"/>
    <mergeCell ref="G18:H18"/>
    <mergeCell ref="A19:E19"/>
    <mergeCell ref="G19:H19"/>
    <mergeCell ref="A14:E14"/>
    <mergeCell ref="G14:H14"/>
    <mergeCell ref="A15:E15"/>
    <mergeCell ref="G15:H15"/>
    <mergeCell ref="A16:E16"/>
    <mergeCell ref="G16:H16"/>
    <mergeCell ref="AB10:AB11"/>
    <mergeCell ref="AD10:AD11"/>
    <mergeCell ref="A12:E12"/>
    <mergeCell ref="G12:H12"/>
    <mergeCell ref="A13:E13"/>
    <mergeCell ref="G13:H13"/>
    <mergeCell ref="P10:P11"/>
    <mergeCell ref="R10:R11"/>
    <mergeCell ref="T10:T11"/>
    <mergeCell ref="V10:V11"/>
    <mergeCell ref="X10:X11"/>
    <mergeCell ref="Z10:Z11"/>
    <mergeCell ref="A8:E11"/>
    <mergeCell ref="F8:F11"/>
    <mergeCell ref="G8:I9"/>
    <mergeCell ref="J8:K9"/>
    <mergeCell ref="L8:M9"/>
    <mergeCell ref="N8:O9"/>
    <mergeCell ref="G10:H11"/>
    <mergeCell ref="J10:J11"/>
    <mergeCell ref="L10:L11"/>
    <mergeCell ref="N10:N11"/>
    <mergeCell ref="AC1:AE1"/>
    <mergeCell ref="A3:AE3"/>
    <mergeCell ref="A4:AE4"/>
    <mergeCell ref="P8:Q9"/>
    <mergeCell ref="R8:U8"/>
    <mergeCell ref="V8:Y8"/>
    <mergeCell ref="Z8:AA9"/>
    <mergeCell ref="AB8:AC9"/>
    <mergeCell ref="AD8:AE9"/>
    <mergeCell ref="R9:S9"/>
    <mergeCell ref="T9:U9"/>
    <mergeCell ref="V9:W9"/>
    <mergeCell ref="X9:Y9"/>
  </mergeCells>
  <pageMargins left="0.59055118110236227" right="0.39370078740157483" top="0.39370078740157483" bottom="0.31496062992125984" header="0.31496062992125984" footer="0.31496062992125984"/>
  <pageSetup paperSize="9" scale="7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5"/>
  <sheetViews>
    <sheetView view="pageBreakPreview" zoomScale="85" zoomScaleNormal="55" zoomScaleSheetLayoutView="85" zoomScalePageLayoutView="55" workbookViewId="0">
      <selection activeCell="X7" sqref="X7"/>
    </sheetView>
  </sheetViews>
  <sheetFormatPr defaultColWidth="8.85546875" defaultRowHeight="14.25"/>
  <cols>
    <col min="1" max="1" width="20.85546875" style="581" customWidth="1"/>
    <col min="2" max="8" width="3.5703125" style="581" customWidth="1"/>
    <col min="9" max="9" width="7" style="581" customWidth="1"/>
    <col min="10" max="21" width="6.28515625" style="581" customWidth="1"/>
    <col min="22" max="255" width="8.85546875" style="581"/>
    <col min="256" max="256" width="19.28515625" style="581" customWidth="1"/>
    <col min="257" max="263" width="5.42578125" style="581" customWidth="1"/>
    <col min="264" max="277" width="7.42578125" style="581" customWidth="1"/>
    <col min="278" max="511" width="8.85546875" style="581"/>
    <col min="512" max="512" width="19.28515625" style="581" customWidth="1"/>
    <col min="513" max="519" width="5.42578125" style="581" customWidth="1"/>
    <col min="520" max="533" width="7.42578125" style="581" customWidth="1"/>
    <col min="534" max="767" width="8.85546875" style="581"/>
    <col min="768" max="768" width="19.28515625" style="581" customWidth="1"/>
    <col min="769" max="775" width="5.42578125" style="581" customWidth="1"/>
    <col min="776" max="789" width="7.42578125" style="581" customWidth="1"/>
    <col min="790" max="1023" width="8.85546875" style="581"/>
    <col min="1024" max="1024" width="19.28515625" style="581" customWidth="1"/>
    <col min="1025" max="1031" width="5.42578125" style="581" customWidth="1"/>
    <col min="1032" max="1045" width="7.42578125" style="581" customWidth="1"/>
    <col min="1046" max="1279" width="8.85546875" style="581"/>
    <col min="1280" max="1280" width="19.28515625" style="581" customWidth="1"/>
    <col min="1281" max="1287" width="5.42578125" style="581" customWidth="1"/>
    <col min="1288" max="1301" width="7.42578125" style="581" customWidth="1"/>
    <col min="1302" max="1535" width="8.85546875" style="581"/>
    <col min="1536" max="1536" width="19.28515625" style="581" customWidth="1"/>
    <col min="1537" max="1543" width="5.42578125" style="581" customWidth="1"/>
    <col min="1544" max="1557" width="7.42578125" style="581" customWidth="1"/>
    <col min="1558" max="1791" width="8.85546875" style="581"/>
    <col min="1792" max="1792" width="19.28515625" style="581" customWidth="1"/>
    <col min="1793" max="1799" width="5.42578125" style="581" customWidth="1"/>
    <col min="1800" max="1813" width="7.42578125" style="581" customWidth="1"/>
    <col min="1814" max="2047" width="8.85546875" style="581"/>
    <col min="2048" max="2048" width="19.28515625" style="581" customWidth="1"/>
    <col min="2049" max="2055" width="5.42578125" style="581" customWidth="1"/>
    <col min="2056" max="2069" width="7.42578125" style="581" customWidth="1"/>
    <col min="2070" max="2303" width="8.85546875" style="581"/>
    <col min="2304" max="2304" width="19.28515625" style="581" customWidth="1"/>
    <col min="2305" max="2311" width="5.42578125" style="581" customWidth="1"/>
    <col min="2312" max="2325" width="7.42578125" style="581" customWidth="1"/>
    <col min="2326" max="2559" width="8.85546875" style="581"/>
    <col min="2560" max="2560" width="19.28515625" style="581" customWidth="1"/>
    <col min="2561" max="2567" width="5.42578125" style="581" customWidth="1"/>
    <col min="2568" max="2581" width="7.42578125" style="581" customWidth="1"/>
    <col min="2582" max="2815" width="8.85546875" style="581"/>
    <col min="2816" max="2816" width="19.28515625" style="581" customWidth="1"/>
    <col min="2817" max="2823" width="5.42578125" style="581" customWidth="1"/>
    <col min="2824" max="2837" width="7.42578125" style="581" customWidth="1"/>
    <col min="2838" max="3071" width="8.85546875" style="581"/>
    <col min="3072" max="3072" width="19.28515625" style="581" customWidth="1"/>
    <col min="3073" max="3079" width="5.42578125" style="581" customWidth="1"/>
    <col min="3080" max="3093" width="7.42578125" style="581" customWidth="1"/>
    <col min="3094" max="3327" width="8.85546875" style="581"/>
    <col min="3328" max="3328" width="19.28515625" style="581" customWidth="1"/>
    <col min="3329" max="3335" width="5.42578125" style="581" customWidth="1"/>
    <col min="3336" max="3349" width="7.42578125" style="581" customWidth="1"/>
    <col min="3350" max="3583" width="8.85546875" style="581"/>
    <col min="3584" max="3584" width="19.28515625" style="581" customWidth="1"/>
    <col min="3585" max="3591" width="5.42578125" style="581" customWidth="1"/>
    <col min="3592" max="3605" width="7.42578125" style="581" customWidth="1"/>
    <col min="3606" max="3839" width="8.85546875" style="581"/>
    <col min="3840" max="3840" width="19.28515625" style="581" customWidth="1"/>
    <col min="3841" max="3847" width="5.42578125" style="581" customWidth="1"/>
    <col min="3848" max="3861" width="7.42578125" style="581" customWidth="1"/>
    <col min="3862" max="4095" width="8.85546875" style="581"/>
    <col min="4096" max="4096" width="19.28515625" style="581" customWidth="1"/>
    <col min="4097" max="4103" width="5.42578125" style="581" customWidth="1"/>
    <col min="4104" max="4117" width="7.42578125" style="581" customWidth="1"/>
    <col min="4118" max="4351" width="8.85546875" style="581"/>
    <col min="4352" max="4352" width="19.28515625" style="581" customWidth="1"/>
    <col min="4353" max="4359" width="5.42578125" style="581" customWidth="1"/>
    <col min="4360" max="4373" width="7.42578125" style="581" customWidth="1"/>
    <col min="4374" max="4607" width="8.85546875" style="581"/>
    <col min="4608" max="4608" width="19.28515625" style="581" customWidth="1"/>
    <col min="4609" max="4615" width="5.42578125" style="581" customWidth="1"/>
    <col min="4616" max="4629" width="7.42578125" style="581" customWidth="1"/>
    <col min="4630" max="4863" width="8.85546875" style="581"/>
    <col min="4864" max="4864" width="19.28515625" style="581" customWidth="1"/>
    <col min="4865" max="4871" width="5.42578125" style="581" customWidth="1"/>
    <col min="4872" max="4885" width="7.42578125" style="581" customWidth="1"/>
    <col min="4886" max="5119" width="8.85546875" style="581"/>
    <col min="5120" max="5120" width="19.28515625" style="581" customWidth="1"/>
    <col min="5121" max="5127" width="5.42578125" style="581" customWidth="1"/>
    <col min="5128" max="5141" width="7.42578125" style="581" customWidth="1"/>
    <col min="5142" max="5375" width="8.85546875" style="581"/>
    <col min="5376" max="5376" width="19.28515625" style="581" customWidth="1"/>
    <col min="5377" max="5383" width="5.42578125" style="581" customWidth="1"/>
    <col min="5384" max="5397" width="7.42578125" style="581" customWidth="1"/>
    <col min="5398" max="5631" width="8.85546875" style="581"/>
    <col min="5632" max="5632" width="19.28515625" style="581" customWidth="1"/>
    <col min="5633" max="5639" width="5.42578125" style="581" customWidth="1"/>
    <col min="5640" max="5653" width="7.42578125" style="581" customWidth="1"/>
    <col min="5654" max="5887" width="8.85546875" style="581"/>
    <col min="5888" max="5888" width="19.28515625" style="581" customWidth="1"/>
    <col min="5889" max="5895" width="5.42578125" style="581" customWidth="1"/>
    <col min="5896" max="5909" width="7.42578125" style="581" customWidth="1"/>
    <col min="5910" max="6143" width="8.85546875" style="581"/>
    <col min="6144" max="6144" width="19.28515625" style="581" customWidth="1"/>
    <col min="6145" max="6151" width="5.42578125" style="581" customWidth="1"/>
    <col min="6152" max="6165" width="7.42578125" style="581" customWidth="1"/>
    <col min="6166" max="6399" width="8.85546875" style="581"/>
    <col min="6400" max="6400" width="19.28515625" style="581" customWidth="1"/>
    <col min="6401" max="6407" width="5.42578125" style="581" customWidth="1"/>
    <col min="6408" max="6421" width="7.42578125" style="581" customWidth="1"/>
    <col min="6422" max="6655" width="8.85546875" style="581"/>
    <col min="6656" max="6656" width="19.28515625" style="581" customWidth="1"/>
    <col min="6657" max="6663" width="5.42578125" style="581" customWidth="1"/>
    <col min="6664" max="6677" width="7.42578125" style="581" customWidth="1"/>
    <col min="6678" max="6911" width="8.85546875" style="581"/>
    <col min="6912" max="6912" width="19.28515625" style="581" customWidth="1"/>
    <col min="6913" max="6919" width="5.42578125" style="581" customWidth="1"/>
    <col min="6920" max="6933" width="7.42578125" style="581" customWidth="1"/>
    <col min="6934" max="7167" width="8.85546875" style="581"/>
    <col min="7168" max="7168" width="19.28515625" style="581" customWidth="1"/>
    <col min="7169" max="7175" width="5.42578125" style="581" customWidth="1"/>
    <col min="7176" max="7189" width="7.42578125" style="581" customWidth="1"/>
    <col min="7190" max="7423" width="8.85546875" style="581"/>
    <col min="7424" max="7424" width="19.28515625" style="581" customWidth="1"/>
    <col min="7425" max="7431" width="5.42578125" style="581" customWidth="1"/>
    <col min="7432" max="7445" width="7.42578125" style="581" customWidth="1"/>
    <col min="7446" max="7679" width="8.85546875" style="581"/>
    <col min="7680" max="7680" width="19.28515625" style="581" customWidth="1"/>
    <col min="7681" max="7687" width="5.42578125" style="581" customWidth="1"/>
    <col min="7688" max="7701" width="7.42578125" style="581" customWidth="1"/>
    <col min="7702" max="7935" width="8.85546875" style="581"/>
    <col min="7936" max="7936" width="19.28515625" style="581" customWidth="1"/>
    <col min="7937" max="7943" width="5.42578125" style="581" customWidth="1"/>
    <col min="7944" max="7957" width="7.42578125" style="581" customWidth="1"/>
    <col min="7958" max="8191" width="8.85546875" style="581"/>
    <col min="8192" max="8192" width="19.28515625" style="581" customWidth="1"/>
    <col min="8193" max="8199" width="5.42578125" style="581" customWidth="1"/>
    <col min="8200" max="8213" width="7.42578125" style="581" customWidth="1"/>
    <col min="8214" max="8447" width="8.85546875" style="581"/>
    <col min="8448" max="8448" width="19.28515625" style="581" customWidth="1"/>
    <col min="8449" max="8455" width="5.42578125" style="581" customWidth="1"/>
    <col min="8456" max="8469" width="7.42578125" style="581" customWidth="1"/>
    <col min="8470" max="8703" width="8.85546875" style="581"/>
    <col min="8704" max="8704" width="19.28515625" style="581" customWidth="1"/>
    <col min="8705" max="8711" width="5.42578125" style="581" customWidth="1"/>
    <col min="8712" max="8725" width="7.42578125" style="581" customWidth="1"/>
    <col min="8726" max="8959" width="8.85546875" style="581"/>
    <col min="8960" max="8960" width="19.28515625" style="581" customWidth="1"/>
    <col min="8961" max="8967" width="5.42578125" style="581" customWidth="1"/>
    <col min="8968" max="8981" width="7.42578125" style="581" customWidth="1"/>
    <col min="8982" max="9215" width="8.85546875" style="581"/>
    <col min="9216" max="9216" width="19.28515625" style="581" customWidth="1"/>
    <col min="9217" max="9223" width="5.42578125" style="581" customWidth="1"/>
    <col min="9224" max="9237" width="7.42578125" style="581" customWidth="1"/>
    <col min="9238" max="9471" width="8.85546875" style="581"/>
    <col min="9472" max="9472" width="19.28515625" style="581" customWidth="1"/>
    <col min="9473" max="9479" width="5.42578125" style="581" customWidth="1"/>
    <col min="9480" max="9493" width="7.42578125" style="581" customWidth="1"/>
    <col min="9494" max="9727" width="8.85546875" style="581"/>
    <col min="9728" max="9728" width="19.28515625" style="581" customWidth="1"/>
    <col min="9729" max="9735" width="5.42578125" style="581" customWidth="1"/>
    <col min="9736" max="9749" width="7.42578125" style="581" customWidth="1"/>
    <col min="9750" max="9983" width="8.85546875" style="581"/>
    <col min="9984" max="9984" width="19.28515625" style="581" customWidth="1"/>
    <col min="9985" max="9991" width="5.42578125" style="581" customWidth="1"/>
    <col min="9992" max="10005" width="7.42578125" style="581" customWidth="1"/>
    <col min="10006" max="10239" width="8.85546875" style="581"/>
    <col min="10240" max="10240" width="19.28515625" style="581" customWidth="1"/>
    <col min="10241" max="10247" width="5.42578125" style="581" customWidth="1"/>
    <col min="10248" max="10261" width="7.42578125" style="581" customWidth="1"/>
    <col min="10262" max="10495" width="8.85546875" style="581"/>
    <col min="10496" max="10496" width="19.28515625" style="581" customWidth="1"/>
    <col min="10497" max="10503" width="5.42578125" style="581" customWidth="1"/>
    <col min="10504" max="10517" width="7.42578125" style="581" customWidth="1"/>
    <col min="10518" max="10751" width="8.85546875" style="581"/>
    <col min="10752" max="10752" width="19.28515625" style="581" customWidth="1"/>
    <col min="10753" max="10759" width="5.42578125" style="581" customWidth="1"/>
    <col min="10760" max="10773" width="7.42578125" style="581" customWidth="1"/>
    <col min="10774" max="11007" width="8.85546875" style="581"/>
    <col min="11008" max="11008" width="19.28515625" style="581" customWidth="1"/>
    <col min="11009" max="11015" width="5.42578125" style="581" customWidth="1"/>
    <col min="11016" max="11029" width="7.42578125" style="581" customWidth="1"/>
    <col min="11030" max="11263" width="8.85546875" style="581"/>
    <col min="11264" max="11264" width="19.28515625" style="581" customWidth="1"/>
    <col min="11265" max="11271" width="5.42578125" style="581" customWidth="1"/>
    <col min="11272" max="11285" width="7.42578125" style="581" customWidth="1"/>
    <col min="11286" max="11519" width="8.85546875" style="581"/>
    <col min="11520" max="11520" width="19.28515625" style="581" customWidth="1"/>
    <col min="11521" max="11527" width="5.42578125" style="581" customWidth="1"/>
    <col min="11528" max="11541" width="7.42578125" style="581" customWidth="1"/>
    <col min="11542" max="11775" width="8.85546875" style="581"/>
    <col min="11776" max="11776" width="19.28515625" style="581" customWidth="1"/>
    <col min="11777" max="11783" width="5.42578125" style="581" customWidth="1"/>
    <col min="11784" max="11797" width="7.42578125" style="581" customWidth="1"/>
    <col min="11798" max="12031" width="8.85546875" style="581"/>
    <col min="12032" max="12032" width="19.28515625" style="581" customWidth="1"/>
    <col min="12033" max="12039" width="5.42578125" style="581" customWidth="1"/>
    <col min="12040" max="12053" width="7.42578125" style="581" customWidth="1"/>
    <col min="12054" max="12287" width="8.85546875" style="581"/>
    <col min="12288" max="12288" width="19.28515625" style="581" customWidth="1"/>
    <col min="12289" max="12295" width="5.42578125" style="581" customWidth="1"/>
    <col min="12296" max="12309" width="7.42578125" style="581" customWidth="1"/>
    <col min="12310" max="12543" width="8.85546875" style="581"/>
    <col min="12544" max="12544" width="19.28515625" style="581" customWidth="1"/>
    <col min="12545" max="12551" width="5.42578125" style="581" customWidth="1"/>
    <col min="12552" max="12565" width="7.42578125" style="581" customWidth="1"/>
    <col min="12566" max="12799" width="8.85546875" style="581"/>
    <col min="12800" max="12800" width="19.28515625" style="581" customWidth="1"/>
    <col min="12801" max="12807" width="5.42578125" style="581" customWidth="1"/>
    <col min="12808" max="12821" width="7.42578125" style="581" customWidth="1"/>
    <col min="12822" max="13055" width="8.85546875" style="581"/>
    <col min="13056" max="13056" width="19.28515625" style="581" customWidth="1"/>
    <col min="13057" max="13063" width="5.42578125" style="581" customWidth="1"/>
    <col min="13064" max="13077" width="7.42578125" style="581" customWidth="1"/>
    <col min="13078" max="13311" width="8.85546875" style="581"/>
    <col min="13312" max="13312" width="19.28515625" style="581" customWidth="1"/>
    <col min="13313" max="13319" width="5.42578125" style="581" customWidth="1"/>
    <col min="13320" max="13333" width="7.42578125" style="581" customWidth="1"/>
    <col min="13334" max="13567" width="8.85546875" style="581"/>
    <col min="13568" max="13568" width="19.28515625" style="581" customWidth="1"/>
    <col min="13569" max="13575" width="5.42578125" style="581" customWidth="1"/>
    <col min="13576" max="13589" width="7.42578125" style="581" customWidth="1"/>
    <col min="13590" max="13823" width="8.85546875" style="581"/>
    <col min="13824" max="13824" width="19.28515625" style="581" customWidth="1"/>
    <col min="13825" max="13831" width="5.42578125" style="581" customWidth="1"/>
    <col min="13832" max="13845" width="7.42578125" style="581" customWidth="1"/>
    <col min="13846" max="14079" width="8.85546875" style="581"/>
    <col min="14080" max="14080" width="19.28515625" style="581" customWidth="1"/>
    <col min="14081" max="14087" width="5.42578125" style="581" customWidth="1"/>
    <col min="14088" max="14101" width="7.42578125" style="581" customWidth="1"/>
    <col min="14102" max="14335" width="8.85546875" style="581"/>
    <col min="14336" max="14336" width="19.28515625" style="581" customWidth="1"/>
    <col min="14337" max="14343" width="5.42578125" style="581" customWidth="1"/>
    <col min="14344" max="14357" width="7.42578125" style="581" customWidth="1"/>
    <col min="14358" max="14591" width="8.85546875" style="581"/>
    <col min="14592" max="14592" width="19.28515625" style="581" customWidth="1"/>
    <col min="14593" max="14599" width="5.42578125" style="581" customWidth="1"/>
    <col min="14600" max="14613" width="7.42578125" style="581" customWidth="1"/>
    <col min="14614" max="14847" width="8.85546875" style="581"/>
    <col min="14848" max="14848" width="19.28515625" style="581" customWidth="1"/>
    <col min="14849" max="14855" width="5.42578125" style="581" customWidth="1"/>
    <col min="14856" max="14869" width="7.42578125" style="581" customWidth="1"/>
    <col min="14870" max="15103" width="8.85546875" style="581"/>
    <col min="15104" max="15104" width="19.28515625" style="581" customWidth="1"/>
    <col min="15105" max="15111" width="5.42578125" style="581" customWidth="1"/>
    <col min="15112" max="15125" width="7.42578125" style="581" customWidth="1"/>
    <col min="15126" max="15359" width="8.85546875" style="581"/>
    <col min="15360" max="15360" width="19.28515625" style="581" customWidth="1"/>
    <col min="15361" max="15367" width="5.42578125" style="581" customWidth="1"/>
    <col min="15368" max="15381" width="7.42578125" style="581" customWidth="1"/>
    <col min="15382" max="15615" width="8.85546875" style="581"/>
    <col min="15616" max="15616" width="19.28515625" style="581" customWidth="1"/>
    <col min="15617" max="15623" width="5.42578125" style="581" customWidth="1"/>
    <col min="15624" max="15637" width="7.42578125" style="581" customWidth="1"/>
    <col min="15638" max="15871" width="8.85546875" style="581"/>
    <col min="15872" max="15872" width="19.28515625" style="581" customWidth="1"/>
    <col min="15873" max="15879" width="5.42578125" style="581" customWidth="1"/>
    <col min="15880" max="15893" width="7.42578125" style="581" customWidth="1"/>
    <col min="15894" max="16127" width="8.85546875" style="581"/>
    <col min="16128" max="16128" width="19.28515625" style="581" customWidth="1"/>
    <col min="16129" max="16135" width="5.42578125" style="581" customWidth="1"/>
    <col min="16136" max="16149" width="7.42578125" style="581" customWidth="1"/>
    <col min="16150" max="16384" width="8.85546875" style="581"/>
  </cols>
  <sheetData>
    <row r="1" spans="1:21" ht="50.25" customHeight="1">
      <c r="A1" s="579"/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1197" t="s">
        <v>963</v>
      </c>
      <c r="S1" s="1197"/>
      <c r="T1" s="1197"/>
      <c r="U1" s="1197"/>
    </row>
    <row r="2" spans="1:21" ht="36" customHeight="1">
      <c r="A2" s="579"/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Q2" s="580"/>
      <c r="R2" s="580"/>
      <c r="S2" s="580"/>
      <c r="T2" s="580"/>
      <c r="U2" s="580"/>
    </row>
    <row r="3" spans="1:21" ht="18" customHeight="1">
      <c r="A3" s="1198" t="s">
        <v>964</v>
      </c>
      <c r="B3" s="1198"/>
      <c r="C3" s="1198"/>
      <c r="D3" s="1198"/>
      <c r="E3" s="1198"/>
      <c r="F3" s="1198"/>
      <c r="G3" s="1198"/>
      <c r="H3" s="1198"/>
      <c r="I3" s="1198"/>
      <c r="J3" s="1198"/>
      <c r="K3" s="1198"/>
      <c r="L3" s="1198"/>
      <c r="M3" s="1198"/>
      <c r="N3" s="1198"/>
      <c r="O3" s="1198"/>
      <c r="P3" s="1198"/>
      <c r="Q3" s="1198"/>
      <c r="R3" s="1198"/>
      <c r="S3" s="1198"/>
      <c r="T3" s="1198"/>
      <c r="U3" s="1198"/>
    </row>
    <row r="4" spans="1:21" ht="18" customHeight="1">
      <c r="A4" s="1198" t="s">
        <v>965</v>
      </c>
      <c r="B4" s="1198"/>
      <c r="C4" s="1198"/>
      <c r="D4" s="1198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</row>
    <row r="5" spans="1:21" ht="33.75" customHeight="1">
      <c r="A5" s="1199"/>
      <c r="B5" s="1199"/>
      <c r="C5" s="1199"/>
      <c r="D5" s="1199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</row>
    <row r="6" spans="1:21" s="527" customFormat="1" ht="18" customHeight="1">
      <c r="A6" s="563" t="s">
        <v>64</v>
      </c>
      <c r="B6" s="563"/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563"/>
      <c r="N6" s="563"/>
      <c r="O6" s="481"/>
      <c r="P6" s="481"/>
      <c r="Q6" s="481"/>
      <c r="R6" s="481"/>
      <c r="S6" s="529"/>
      <c r="T6" s="529"/>
      <c r="U6" s="191" t="s">
        <v>65</v>
      </c>
    </row>
    <row r="7" spans="1:21" s="527" customFormat="1" ht="18" customHeight="1">
      <c r="A7" s="1200" t="s">
        <v>966</v>
      </c>
      <c r="B7" s="1080" t="s">
        <v>68</v>
      </c>
      <c r="C7" s="1080" t="s">
        <v>668</v>
      </c>
      <c r="D7" s="1080"/>
      <c r="E7" s="1080"/>
      <c r="F7" s="1080"/>
      <c r="G7" s="1080" t="s">
        <v>669</v>
      </c>
      <c r="H7" s="1080"/>
      <c r="I7" s="1080"/>
      <c r="J7" s="1080" t="s">
        <v>670</v>
      </c>
      <c r="K7" s="1080"/>
      <c r="L7" s="1080" t="s">
        <v>671</v>
      </c>
      <c r="M7" s="1080"/>
      <c r="N7" s="1080" t="s">
        <v>677</v>
      </c>
      <c r="O7" s="1080"/>
      <c r="P7" s="1081" t="s">
        <v>907</v>
      </c>
      <c r="Q7" s="1081"/>
      <c r="R7" s="1081"/>
      <c r="S7" s="1087"/>
      <c r="T7" s="1080" t="s">
        <v>909</v>
      </c>
      <c r="U7" s="1080"/>
    </row>
    <row r="8" spans="1:21" s="527" customFormat="1" ht="34.5" customHeight="1">
      <c r="A8" s="1200"/>
      <c r="B8" s="1080"/>
      <c r="C8" s="1080"/>
      <c r="D8" s="1080"/>
      <c r="E8" s="1080"/>
      <c r="F8" s="1080"/>
      <c r="G8" s="1080"/>
      <c r="H8" s="1080"/>
      <c r="I8" s="1080"/>
      <c r="J8" s="1080"/>
      <c r="K8" s="1080"/>
      <c r="L8" s="1080"/>
      <c r="M8" s="1080"/>
      <c r="N8" s="1080"/>
      <c r="O8" s="1080"/>
      <c r="P8" s="1080" t="s">
        <v>967</v>
      </c>
      <c r="Q8" s="1080"/>
      <c r="R8" s="1080" t="s">
        <v>622</v>
      </c>
      <c r="S8" s="1080"/>
      <c r="T8" s="1080"/>
      <c r="U8" s="1080"/>
    </row>
    <row r="9" spans="1:21" s="527" customFormat="1" ht="21.75" customHeight="1">
      <c r="A9" s="1201"/>
      <c r="B9" s="1178"/>
      <c r="C9" s="1091" t="s">
        <v>83</v>
      </c>
      <c r="D9" s="1093"/>
      <c r="E9" s="1173"/>
      <c r="F9" s="1173"/>
      <c r="G9" s="1092" t="s">
        <v>83</v>
      </c>
      <c r="H9" s="1094"/>
      <c r="I9" s="582"/>
      <c r="J9" s="1092" t="s">
        <v>83</v>
      </c>
      <c r="K9" s="582"/>
      <c r="L9" s="1092" t="s">
        <v>83</v>
      </c>
      <c r="M9" s="582"/>
      <c r="N9" s="1091" t="s">
        <v>83</v>
      </c>
      <c r="O9" s="582"/>
      <c r="P9" s="1091" t="s">
        <v>83</v>
      </c>
      <c r="Q9" s="582"/>
      <c r="R9" s="1091" t="s">
        <v>83</v>
      </c>
      <c r="S9" s="582"/>
      <c r="T9" s="1091" t="s">
        <v>83</v>
      </c>
      <c r="U9" s="583"/>
    </row>
    <row r="10" spans="1:21" s="527" customFormat="1" ht="59.25" customHeight="1">
      <c r="A10" s="1201"/>
      <c r="B10" s="1178"/>
      <c r="C10" s="891"/>
      <c r="D10" s="1095"/>
      <c r="E10" s="892" t="s">
        <v>84</v>
      </c>
      <c r="F10" s="1090"/>
      <c r="G10" s="891"/>
      <c r="H10" s="1126"/>
      <c r="I10" s="567" t="s">
        <v>84</v>
      </c>
      <c r="J10" s="891"/>
      <c r="K10" s="567" t="s">
        <v>84</v>
      </c>
      <c r="L10" s="911"/>
      <c r="M10" s="567" t="s">
        <v>84</v>
      </c>
      <c r="N10" s="891"/>
      <c r="O10" s="567" t="s">
        <v>84</v>
      </c>
      <c r="P10" s="891"/>
      <c r="Q10" s="567" t="s">
        <v>84</v>
      </c>
      <c r="R10" s="891"/>
      <c r="S10" s="567" t="s">
        <v>84</v>
      </c>
      <c r="T10" s="891"/>
      <c r="U10" s="496" t="s">
        <v>84</v>
      </c>
    </row>
    <row r="11" spans="1:21" s="584" customFormat="1" ht="17.25" customHeight="1">
      <c r="A11" s="546" t="s">
        <v>92</v>
      </c>
      <c r="B11" s="546" t="s">
        <v>93</v>
      </c>
      <c r="C11" s="1105" t="s">
        <v>793</v>
      </c>
      <c r="D11" s="928"/>
      <c r="E11" s="1105" t="s">
        <v>794</v>
      </c>
      <c r="F11" s="928"/>
      <c r="G11" s="1105" t="s">
        <v>795</v>
      </c>
      <c r="H11" s="928"/>
      <c r="I11" s="541" t="s">
        <v>796</v>
      </c>
      <c r="J11" s="541" t="s">
        <v>797</v>
      </c>
      <c r="K11" s="541" t="s">
        <v>798</v>
      </c>
      <c r="L11" s="541" t="s">
        <v>799</v>
      </c>
      <c r="M11" s="541" t="s">
        <v>800</v>
      </c>
      <c r="N11" s="541" t="s">
        <v>801</v>
      </c>
      <c r="O11" s="541" t="s">
        <v>802</v>
      </c>
      <c r="P11" s="541" t="s">
        <v>803</v>
      </c>
      <c r="Q11" s="541" t="s">
        <v>804</v>
      </c>
      <c r="R11" s="541" t="s">
        <v>805</v>
      </c>
      <c r="S11" s="541" t="s">
        <v>806</v>
      </c>
      <c r="T11" s="541" t="s">
        <v>807</v>
      </c>
      <c r="U11" s="541" t="s">
        <v>808</v>
      </c>
    </row>
    <row r="12" spans="1:21" s="586" customFormat="1" ht="27.75" customHeight="1">
      <c r="A12" s="585" t="s">
        <v>968</v>
      </c>
      <c r="B12" s="541" t="s">
        <v>793</v>
      </c>
      <c r="C12" s="1100">
        <f>SUM(C13:D23)</f>
        <v>75</v>
      </c>
      <c r="D12" s="1101"/>
      <c r="E12" s="1100">
        <f>SUM(E13:F23)</f>
        <v>33</v>
      </c>
      <c r="F12" s="1101"/>
      <c r="G12" s="1100">
        <f>SUM(G13:H23)</f>
        <v>22</v>
      </c>
      <c r="H12" s="1101"/>
      <c r="I12" s="514">
        <f>SUM(I13:I23)</f>
        <v>12</v>
      </c>
      <c r="J12" s="514">
        <f>SUM(J13:J23)</f>
        <v>74</v>
      </c>
      <c r="K12" s="514">
        <f>SUM(K13:K23)</f>
        <v>52</v>
      </c>
      <c r="L12" s="514">
        <f>SUM(L13:L23)</f>
        <v>104</v>
      </c>
      <c r="M12" s="514">
        <f>SUM(M13:M23)</f>
        <v>81</v>
      </c>
      <c r="N12" s="514">
        <f t="shared" ref="N12:O23" si="0">+P12+R12</f>
        <v>2124</v>
      </c>
      <c r="O12" s="514">
        <f t="shared" si="0"/>
        <v>1387</v>
      </c>
      <c r="P12" s="514">
        <f t="shared" ref="P12:U12" si="1">SUM(P13:P23)</f>
        <v>719</v>
      </c>
      <c r="Q12" s="514">
        <f t="shared" si="1"/>
        <v>573</v>
      </c>
      <c r="R12" s="514">
        <f t="shared" si="1"/>
        <v>1405</v>
      </c>
      <c r="S12" s="514">
        <f t="shared" si="1"/>
        <v>814</v>
      </c>
      <c r="T12" s="514">
        <f t="shared" si="1"/>
        <v>68</v>
      </c>
      <c r="U12" s="514">
        <f t="shared" si="1"/>
        <v>66</v>
      </c>
    </row>
    <row r="13" spans="1:21" s="586" customFormat="1" ht="30.75" customHeight="1">
      <c r="A13" s="587" t="s">
        <v>969</v>
      </c>
      <c r="B13" s="541" t="s">
        <v>794</v>
      </c>
      <c r="C13" s="1102">
        <f>+'[8]TURIIN MSUT-18'!C18:D18+'[8]TURIIN BUS MSUT-25'!C18:D18+'[8]TURIIN KOLLEGE-20'!C18:D18+'[8]TURIIN BUS KOLLEGE-8'!C18:D18+'[8]TURIIN IH SUR-5'!C18:D18</f>
        <v>19</v>
      </c>
      <c r="D13" s="1103"/>
      <c r="E13" s="1102">
        <f>+'[8]TURIIN MSUT-18'!E18:F18+'[8]TURIIN BUS MSUT-25'!E18:F18+'[8]TURIIN KOLLEGE-20'!E18:F18+'[8]TURIIN BUS KOLLEGE-8'!E18:F18+'[8]TURIIN IH SUR-5'!E18:F18</f>
        <v>8</v>
      </c>
      <c r="F13" s="1103"/>
      <c r="G13" s="1102">
        <f>+'[8]TURIIN MSUT-18'!G18:H18+'[8]TURIIN BUS MSUT-25'!G18:H18+'[8]TURIIN KOLLEGE-20'!G18:H18+'[8]TURIIN BUS KOLLEGE-8'!G18:H18+'[8]TURIIN IH SUR-5'!G18:H18</f>
        <v>4</v>
      </c>
      <c r="H13" s="1103"/>
      <c r="I13" s="546">
        <f>+'[8]TURIIN MSUT-18'!I18+'[8]TURIIN BUS MSUT-25'!I18+'[8]TURIIN KOLLEGE-20'!I18+'[8]TURIIN BUS KOLLEGE-8'!I18+'[8]TURIIN IH SUR-5'!I18</f>
        <v>2</v>
      </c>
      <c r="J13" s="546">
        <f>+'[8]TURIIN MSUT-18'!J18+'[8]TURIIN BUS MSUT-25'!J18+'[8]TURIIN KOLLEGE-20'!J18+'[8]TURIIN BUS KOLLEGE-8'!J18+'[8]TURIIN IH SUR-5'!J18</f>
        <v>25</v>
      </c>
      <c r="K13" s="546">
        <f>+'[8]TURIIN MSUT-18'!K18+'[8]TURIIN BUS MSUT-25'!K18+'[8]TURIIN KOLLEGE-20'!K18+'[8]TURIIN BUS KOLLEGE-8'!K18+'[8]TURIIN IH SUR-5'!K18</f>
        <v>21</v>
      </c>
      <c r="L13" s="546">
        <f>+'[8]TURIIN MSUT-18'!L18+'[8]TURIIN BUS MSUT-25'!L18+'[8]TURIIN KOLLEGE-20'!L18+'[8]TURIIN BUS KOLLEGE-8'!L18+'[8]TURIIN IH SUR-5'!L18</f>
        <v>37</v>
      </c>
      <c r="M13" s="546">
        <f>+'[8]TURIIN MSUT-18'!M18+'[8]TURIIN BUS MSUT-25'!M18+'[8]TURIIN KOLLEGE-20'!M18+'[8]TURIIN BUS KOLLEGE-8'!M18+'[8]TURIIN IH SUR-5'!M18</f>
        <v>30</v>
      </c>
      <c r="N13" s="514">
        <f t="shared" si="0"/>
        <v>401</v>
      </c>
      <c r="O13" s="514">
        <f t="shared" si="0"/>
        <v>311</v>
      </c>
      <c r="P13" s="546">
        <f>+'[8]TURIIN MSUT-18'!P18+'[8]TURIIN BUS MSUT-25'!P18+'[8]TURIIN KOLLEGE-20'!P18+'[8]TURIIN BUS KOLLEGE-8'!P18+'[8]TURIIN IH SUR-5'!P18</f>
        <v>322</v>
      </c>
      <c r="Q13" s="546">
        <f>+'[8]TURIIN MSUT-18'!Q18+'[8]TURIIN BUS MSUT-25'!Q18+'[8]TURIIN KOLLEGE-20'!Q18+'[8]TURIIN BUS KOLLEGE-8'!Q18+'[8]TURIIN IH SUR-5'!Q18</f>
        <v>260</v>
      </c>
      <c r="R13" s="546">
        <f>+'[8]TURIIN MSUT-18'!R18+'[8]TURIIN BUS MSUT-25'!R18+'[8]TURIIN KOLLEGE-20'!R18+'[8]TURIIN BUS KOLLEGE-8'!R18+'[8]TURIIN IH SUR-5'!R18</f>
        <v>79</v>
      </c>
      <c r="S13" s="546">
        <f>+'[8]TURIIN MSUT-18'!S18+'[8]TURIIN BUS MSUT-25'!S18+'[8]TURIIN KOLLEGE-20'!S18+'[8]TURIIN BUS KOLLEGE-8'!S18+'[8]TURIIN IH SUR-5'!S18</f>
        <v>51</v>
      </c>
      <c r="T13" s="546">
        <f>+'[8]TURIIN MSUT-18'!T18+'[8]TURIIN BUS MSUT-25'!T18+'[8]TURIIN KOLLEGE-20'!T18+'[8]TURIIN BUS KOLLEGE-8'!T18+'[8]TURIIN IH SUR-5'!T18</f>
        <v>14</v>
      </c>
      <c r="U13" s="546">
        <f>+'[8]TURIIN MSUT-18'!U18+'[8]TURIIN BUS MSUT-25'!U18+'[8]TURIIN KOLLEGE-20'!U18+'[8]TURIIN BUS KOLLEGE-8'!U18+'[8]TURIIN IH SUR-5'!U18</f>
        <v>14</v>
      </c>
    </row>
    <row r="14" spans="1:21" s="586" customFormat="1" ht="30.75" customHeight="1">
      <c r="A14" s="587" t="s">
        <v>970</v>
      </c>
      <c r="B14" s="541" t="s">
        <v>795</v>
      </c>
      <c r="C14" s="1102">
        <f>+'[8]TURIIN MSUT-18'!C19:D19+'[8]TURIIN BUS MSUT-25'!C19:D19+'[8]TURIIN KOLLEGE-20'!C19:D19+'[8]TURIIN BUS KOLLEGE-8'!C19:D19+'[8]TURIIN IH SUR-5'!C19:D19</f>
        <v>4</v>
      </c>
      <c r="D14" s="1103"/>
      <c r="E14" s="1102">
        <f>+'[8]TURIIN MSUT-18'!E19:F19+'[8]TURIIN BUS MSUT-25'!E19:F19+'[8]TURIIN KOLLEGE-20'!E19:F19+'[8]TURIIN BUS KOLLEGE-8'!E19:F19+'[8]TURIIN IH SUR-5'!E19:F19</f>
        <v>1</v>
      </c>
      <c r="F14" s="1103"/>
      <c r="G14" s="1102">
        <f>+'[8]TURIIN MSUT-18'!G19:H19+'[8]TURIIN BUS MSUT-25'!G19:H19+'[8]TURIIN KOLLEGE-20'!G19:H19+'[8]TURIIN BUS KOLLEGE-8'!G19:H19+'[8]TURIIN IH SUR-5'!G19:H19</f>
        <v>3</v>
      </c>
      <c r="H14" s="1103"/>
      <c r="I14" s="546">
        <f>+'[8]TURIIN MSUT-18'!I19+'[8]TURIIN BUS MSUT-25'!I19+'[8]TURIIN KOLLEGE-20'!I19+'[8]TURIIN BUS KOLLEGE-8'!I19+'[8]TURIIN IH SUR-5'!I19</f>
        <v>1</v>
      </c>
      <c r="J14" s="546">
        <f>+'[8]TURIIN MSUT-18'!J19+'[8]TURIIN BUS MSUT-25'!J19+'[8]TURIIN KOLLEGE-20'!J19+'[8]TURIIN BUS KOLLEGE-8'!J19+'[8]TURIIN IH SUR-5'!J19</f>
        <v>3</v>
      </c>
      <c r="K14" s="546">
        <f>+'[8]TURIIN MSUT-18'!K19+'[8]TURIIN BUS MSUT-25'!K19+'[8]TURIIN KOLLEGE-20'!K19+'[8]TURIIN BUS KOLLEGE-8'!K19+'[8]TURIIN IH SUR-5'!K19</f>
        <v>2</v>
      </c>
      <c r="L14" s="546">
        <f>+'[8]TURIIN MSUT-18'!L19+'[8]TURIIN BUS MSUT-25'!L19+'[8]TURIIN KOLLEGE-20'!L19+'[8]TURIIN BUS KOLLEGE-8'!L19+'[8]TURIIN IH SUR-5'!L19</f>
        <v>4</v>
      </c>
      <c r="M14" s="546">
        <f>+'[8]TURIIN MSUT-18'!M19+'[8]TURIIN BUS MSUT-25'!M19+'[8]TURIIN KOLLEGE-20'!M19+'[8]TURIIN BUS KOLLEGE-8'!M19+'[8]TURIIN IH SUR-5'!M19</f>
        <v>4</v>
      </c>
      <c r="N14" s="514">
        <f t="shared" si="0"/>
        <v>101</v>
      </c>
      <c r="O14" s="514">
        <f t="shared" si="0"/>
        <v>68</v>
      </c>
      <c r="P14" s="546">
        <f>+'[8]TURIIN MSUT-18'!P19+'[8]TURIIN BUS MSUT-25'!P19+'[8]TURIIN KOLLEGE-20'!P19+'[8]TURIIN BUS KOLLEGE-8'!P19+'[8]TURIIN IH SUR-5'!P19</f>
        <v>53</v>
      </c>
      <c r="Q14" s="546">
        <f>+'[8]TURIIN MSUT-18'!Q19+'[8]TURIIN BUS MSUT-25'!Q19+'[8]TURIIN KOLLEGE-20'!Q19+'[8]TURIIN BUS KOLLEGE-8'!Q19+'[8]TURIIN IH SUR-5'!Q19</f>
        <v>47</v>
      </c>
      <c r="R14" s="546">
        <f>+'[8]TURIIN MSUT-18'!R19+'[8]TURIIN BUS MSUT-25'!R19+'[8]TURIIN KOLLEGE-20'!R19+'[8]TURIIN BUS KOLLEGE-8'!R19+'[8]TURIIN IH SUR-5'!R19</f>
        <v>48</v>
      </c>
      <c r="S14" s="546">
        <f>+'[8]TURIIN MSUT-18'!S19+'[8]TURIIN BUS MSUT-25'!S19+'[8]TURIIN KOLLEGE-20'!S19+'[8]TURIIN BUS KOLLEGE-8'!S19+'[8]TURIIN IH SUR-5'!S19</f>
        <v>21</v>
      </c>
      <c r="T14" s="546">
        <f>+'[8]TURIIN MSUT-18'!T19+'[8]TURIIN BUS MSUT-25'!T19+'[8]TURIIN KOLLEGE-20'!T19+'[8]TURIIN BUS KOLLEGE-8'!T19+'[8]TURIIN IH SUR-5'!T19</f>
        <v>12</v>
      </c>
      <c r="U14" s="546">
        <f>+'[8]TURIIN MSUT-18'!U19+'[8]TURIIN BUS MSUT-25'!U19+'[8]TURIIN KOLLEGE-20'!U19+'[8]TURIIN BUS KOLLEGE-8'!U19+'[8]TURIIN IH SUR-5'!U19</f>
        <v>11</v>
      </c>
    </row>
    <row r="15" spans="1:21" s="586" customFormat="1" ht="38.25">
      <c r="A15" s="587" t="s">
        <v>971</v>
      </c>
      <c r="B15" s="541" t="s">
        <v>796</v>
      </c>
      <c r="C15" s="1102">
        <f>+'[8]TURIIN MSUT-18'!C20:D20+'[8]TURIIN BUS MSUT-25'!C20:D20+'[8]TURIIN KOLLEGE-20'!C20:D20+'[8]TURIIN BUS KOLLEGE-8'!C20:D20+'[8]TURIIN IH SUR-5'!C20:D20</f>
        <v>6</v>
      </c>
      <c r="D15" s="1103"/>
      <c r="E15" s="1102">
        <f>+'[8]TURIIN MSUT-18'!E20:F20+'[8]TURIIN BUS MSUT-25'!E20:F20+'[8]TURIIN KOLLEGE-20'!E20:F20+'[8]TURIIN BUS KOLLEGE-8'!E20:F20+'[8]TURIIN IH SUR-5'!E20:F20</f>
        <v>3</v>
      </c>
      <c r="F15" s="1103"/>
      <c r="G15" s="1102">
        <f>+'[8]TURIIN MSUT-18'!G20:H20+'[8]TURIIN BUS MSUT-25'!G20:H20+'[8]TURIIN KOLLEGE-20'!G20:H20+'[8]TURIIN BUS KOLLEGE-8'!G20:H20+'[8]TURIIN IH SUR-5'!G20:H20</f>
        <v>2</v>
      </c>
      <c r="H15" s="1103"/>
      <c r="I15" s="546">
        <f>+'[8]TURIIN MSUT-18'!I20+'[8]TURIIN BUS MSUT-25'!I20+'[8]TURIIN KOLLEGE-20'!I20+'[8]TURIIN BUS KOLLEGE-8'!I20+'[8]TURIIN IH SUR-5'!I20</f>
        <v>1</v>
      </c>
      <c r="J15" s="546">
        <f>+'[8]TURIIN MSUT-18'!J20+'[8]TURIIN BUS MSUT-25'!J20+'[8]TURIIN KOLLEGE-20'!J20+'[8]TURIIN BUS KOLLEGE-8'!J20+'[8]TURIIN IH SUR-5'!J20</f>
        <v>5</v>
      </c>
      <c r="K15" s="546">
        <f>+'[8]TURIIN MSUT-18'!K20+'[8]TURIIN BUS MSUT-25'!K20+'[8]TURIIN KOLLEGE-20'!K20+'[8]TURIIN BUS KOLLEGE-8'!K20+'[8]TURIIN IH SUR-5'!K20</f>
        <v>4</v>
      </c>
      <c r="L15" s="546">
        <f>+'[8]TURIIN MSUT-18'!L20+'[8]TURIIN BUS MSUT-25'!L20+'[8]TURIIN KOLLEGE-20'!L20+'[8]TURIIN BUS KOLLEGE-8'!L20+'[8]TURIIN IH SUR-5'!L20</f>
        <v>11</v>
      </c>
      <c r="M15" s="546">
        <f>+'[8]TURIIN MSUT-18'!M20+'[8]TURIIN BUS MSUT-25'!M20+'[8]TURIIN KOLLEGE-20'!M20+'[8]TURIIN BUS KOLLEGE-8'!M20+'[8]TURIIN IH SUR-5'!M20</f>
        <v>11</v>
      </c>
      <c r="N15" s="514">
        <f t="shared" si="0"/>
        <v>112</v>
      </c>
      <c r="O15" s="514">
        <f t="shared" si="0"/>
        <v>90</v>
      </c>
      <c r="P15" s="546">
        <f>+'[8]TURIIN MSUT-18'!P20+'[8]TURIIN BUS MSUT-25'!P20+'[8]TURIIN KOLLEGE-20'!P20+'[8]TURIIN BUS KOLLEGE-8'!P20+'[8]TURIIN IH SUR-5'!P20</f>
        <v>105</v>
      </c>
      <c r="Q15" s="546">
        <f>+'[8]TURIIN MSUT-18'!Q20+'[8]TURIIN BUS MSUT-25'!Q20+'[8]TURIIN KOLLEGE-20'!Q20+'[8]TURIIN BUS KOLLEGE-8'!Q20+'[8]TURIIN IH SUR-5'!Q20</f>
        <v>83</v>
      </c>
      <c r="R15" s="546">
        <f>+'[8]TURIIN MSUT-18'!R20+'[8]TURIIN BUS MSUT-25'!R20+'[8]TURIIN KOLLEGE-20'!R20+'[8]TURIIN BUS KOLLEGE-8'!R20+'[8]TURIIN IH SUR-5'!R20</f>
        <v>7</v>
      </c>
      <c r="S15" s="546">
        <f>+'[8]TURIIN MSUT-18'!S20+'[8]TURIIN BUS MSUT-25'!S20+'[8]TURIIN KOLLEGE-20'!S20+'[8]TURIIN BUS KOLLEGE-8'!S20+'[8]TURIIN IH SUR-5'!S20</f>
        <v>7</v>
      </c>
      <c r="T15" s="546">
        <f>+'[8]TURIIN MSUT-18'!T20+'[8]TURIIN BUS MSUT-25'!T20+'[8]TURIIN KOLLEGE-20'!T20+'[8]TURIIN BUS KOLLEGE-8'!T20+'[8]TURIIN IH SUR-5'!T20</f>
        <v>13</v>
      </c>
      <c r="U15" s="546">
        <f>+'[8]TURIIN MSUT-18'!U20+'[8]TURIIN BUS MSUT-25'!U20+'[8]TURIIN KOLLEGE-20'!U20+'[8]TURIIN BUS KOLLEGE-8'!U20+'[8]TURIIN IH SUR-5'!U20</f>
        <v>13</v>
      </c>
    </row>
    <row r="16" spans="1:21" s="586" customFormat="1" ht="30.75" customHeight="1">
      <c r="A16" s="587" t="s">
        <v>972</v>
      </c>
      <c r="B16" s="541" t="s">
        <v>797</v>
      </c>
      <c r="C16" s="1102">
        <f>+'[8]TURIIN MSUT-18'!C21:D21+'[8]TURIIN BUS MSUT-25'!C21:D21+'[8]TURIIN KOLLEGE-20'!C21:D21+'[8]TURIIN BUS KOLLEGE-8'!C21:D21+'[8]TURIIN IH SUR-5'!C21:D21</f>
        <v>19</v>
      </c>
      <c r="D16" s="1103"/>
      <c r="E16" s="1102">
        <f>+'[8]TURIIN MSUT-18'!E21:F21+'[8]TURIIN BUS MSUT-25'!E21:F21+'[8]TURIIN KOLLEGE-20'!E21:F21+'[8]TURIIN BUS KOLLEGE-8'!E21:F21+'[8]TURIIN IH SUR-5'!E21:F21</f>
        <v>10</v>
      </c>
      <c r="F16" s="1103"/>
      <c r="G16" s="1102">
        <f>+'[8]TURIIN MSUT-18'!G21:H21+'[8]TURIIN BUS MSUT-25'!G21:H21+'[8]TURIIN KOLLEGE-20'!G21:H21+'[8]TURIIN BUS KOLLEGE-8'!G21:H21+'[8]TURIIN IH SUR-5'!G21:H21</f>
        <v>5</v>
      </c>
      <c r="H16" s="1103"/>
      <c r="I16" s="546">
        <f>+'[8]TURIIN MSUT-18'!I21+'[8]TURIIN BUS MSUT-25'!I21+'[8]TURIIN KOLLEGE-20'!I21+'[8]TURIIN BUS KOLLEGE-8'!I21+'[8]TURIIN IH SUR-5'!I21</f>
        <v>4</v>
      </c>
      <c r="J16" s="546">
        <f>+'[8]TURIIN MSUT-18'!J21+'[8]TURIIN BUS MSUT-25'!J21+'[8]TURIIN KOLLEGE-20'!J21+'[8]TURIIN BUS KOLLEGE-8'!J21+'[8]TURIIN IH SUR-5'!J21</f>
        <v>9</v>
      </c>
      <c r="K16" s="546">
        <f>+'[8]TURIIN MSUT-18'!K21+'[8]TURIIN BUS MSUT-25'!K21+'[8]TURIIN KOLLEGE-20'!K21+'[8]TURIIN BUS KOLLEGE-8'!K21+'[8]TURIIN IH SUR-5'!K21</f>
        <v>4</v>
      </c>
      <c r="L16" s="546">
        <f>+'[8]TURIIN MSUT-18'!L21+'[8]TURIIN BUS MSUT-25'!L21+'[8]TURIIN KOLLEGE-20'!L21+'[8]TURIIN BUS KOLLEGE-8'!L21+'[8]TURIIN IH SUR-5'!L21</f>
        <v>10</v>
      </c>
      <c r="M16" s="546">
        <f>+'[8]TURIIN MSUT-18'!M21+'[8]TURIIN BUS MSUT-25'!M21+'[8]TURIIN KOLLEGE-20'!M21+'[8]TURIIN BUS KOLLEGE-8'!M21+'[8]TURIIN IH SUR-5'!M21</f>
        <v>6</v>
      </c>
      <c r="N16" s="514">
        <f t="shared" si="0"/>
        <v>78</v>
      </c>
      <c r="O16" s="514">
        <f t="shared" si="0"/>
        <v>66</v>
      </c>
      <c r="P16" s="546">
        <f>+'[8]TURIIN MSUT-18'!P21+'[8]TURIIN BUS MSUT-25'!P21+'[8]TURIIN KOLLEGE-20'!P21+'[8]TURIIN BUS KOLLEGE-8'!P21+'[8]TURIIN IH SUR-5'!P21</f>
        <v>19</v>
      </c>
      <c r="Q16" s="546">
        <f>+'[8]TURIIN MSUT-18'!Q21+'[8]TURIIN BUS MSUT-25'!Q21+'[8]TURIIN KOLLEGE-20'!Q21+'[8]TURIIN BUS KOLLEGE-8'!Q21+'[8]TURIIN IH SUR-5'!Q21</f>
        <v>16</v>
      </c>
      <c r="R16" s="546">
        <f>+'[8]TURIIN MSUT-18'!R21+'[8]TURIIN BUS MSUT-25'!R21+'[8]TURIIN KOLLEGE-20'!R21+'[8]TURIIN BUS KOLLEGE-8'!R21+'[8]TURIIN IH SUR-5'!R21</f>
        <v>59</v>
      </c>
      <c r="S16" s="546">
        <f>+'[8]TURIIN MSUT-18'!S21+'[8]TURIIN BUS MSUT-25'!S21+'[8]TURIIN KOLLEGE-20'!S21+'[8]TURIIN BUS KOLLEGE-8'!S21+'[8]TURIIN IH SUR-5'!S21</f>
        <v>50</v>
      </c>
      <c r="T16" s="546">
        <f>+'[8]TURIIN MSUT-18'!T21+'[8]TURIIN BUS MSUT-25'!T21+'[8]TURIIN KOLLEGE-20'!T21+'[8]TURIIN BUS KOLLEGE-8'!T21+'[8]TURIIN IH SUR-5'!T21</f>
        <v>5</v>
      </c>
      <c r="U16" s="546">
        <f>+'[8]TURIIN MSUT-18'!U21+'[8]TURIIN BUS MSUT-25'!U21+'[8]TURIIN KOLLEGE-20'!U21+'[8]TURIIN BUS KOLLEGE-8'!U21+'[8]TURIIN IH SUR-5'!U21</f>
        <v>5</v>
      </c>
    </row>
    <row r="17" spans="1:29" s="586" customFormat="1" ht="38.25">
      <c r="A17" s="587" t="s">
        <v>973</v>
      </c>
      <c r="B17" s="541" t="s">
        <v>798</v>
      </c>
      <c r="C17" s="1102">
        <f>+'[8]TURIIN MSUT-18'!C22:D22+'[8]TURIIN BUS MSUT-25'!C22:D22+'[8]TURIIN KOLLEGE-20'!C22:D22+'[8]TURIIN BUS KOLLEGE-8'!C22:D22+'[8]TURIIN IH SUR-5'!C22:D22</f>
        <v>9</v>
      </c>
      <c r="D17" s="1103"/>
      <c r="E17" s="1102">
        <f>+'[8]TURIIN MSUT-18'!E22:F22+'[8]TURIIN BUS MSUT-25'!E22:F22+'[8]TURIIN KOLLEGE-20'!E22:F22+'[8]TURIIN BUS KOLLEGE-8'!E22:F22+'[8]TURIIN IH SUR-5'!E22:F22</f>
        <v>6</v>
      </c>
      <c r="F17" s="1103"/>
      <c r="G17" s="1102">
        <f>+'[8]TURIIN MSUT-18'!G22:H22+'[8]TURIIN BUS MSUT-25'!G22:H22+'[8]TURIIN KOLLEGE-20'!G22:H22+'[8]TURIIN BUS KOLLEGE-8'!G22:H22+'[8]TURIIN IH SUR-5'!G22:H22</f>
        <v>1</v>
      </c>
      <c r="H17" s="1103"/>
      <c r="I17" s="546">
        <f>+'[8]TURIIN MSUT-18'!I22+'[8]TURIIN BUS MSUT-25'!I22+'[8]TURIIN KOLLEGE-20'!I22+'[8]TURIIN BUS KOLLEGE-8'!I22+'[8]TURIIN IH SUR-5'!I22</f>
        <v>1</v>
      </c>
      <c r="J17" s="546">
        <f>+'[8]TURIIN MSUT-18'!J22+'[8]TURIIN BUS MSUT-25'!J22+'[8]TURIIN KOLLEGE-20'!J22+'[8]TURIIN BUS KOLLEGE-8'!J22+'[8]TURIIN IH SUR-5'!J22</f>
        <v>7</v>
      </c>
      <c r="K17" s="546">
        <f>+'[8]TURIIN MSUT-18'!K22+'[8]TURIIN BUS MSUT-25'!K22+'[8]TURIIN KOLLEGE-20'!K22+'[8]TURIIN BUS KOLLEGE-8'!K22+'[8]TURIIN IH SUR-5'!K22</f>
        <v>6</v>
      </c>
      <c r="L17" s="546">
        <f>+'[8]TURIIN MSUT-18'!L22+'[8]TURIIN BUS MSUT-25'!L22+'[8]TURIIN KOLLEGE-20'!L22+'[8]TURIIN BUS KOLLEGE-8'!L22+'[8]TURIIN IH SUR-5'!L22</f>
        <v>13</v>
      </c>
      <c r="M17" s="546">
        <f>+'[8]TURIIN MSUT-18'!M22+'[8]TURIIN BUS MSUT-25'!M22+'[8]TURIIN KOLLEGE-20'!M22+'[8]TURIIN BUS KOLLEGE-8'!M22+'[8]TURIIN IH SUR-5'!M22</f>
        <v>9</v>
      </c>
      <c r="N17" s="514">
        <f t="shared" si="0"/>
        <v>157</v>
      </c>
      <c r="O17" s="514">
        <f t="shared" si="0"/>
        <v>133</v>
      </c>
      <c r="P17" s="546">
        <f>+'[8]TURIIN MSUT-18'!P22+'[8]TURIIN BUS MSUT-25'!P22+'[8]TURIIN KOLLEGE-20'!P22+'[8]TURIIN BUS KOLLEGE-8'!P22+'[8]TURIIN IH SUR-5'!P22</f>
        <v>138</v>
      </c>
      <c r="Q17" s="546">
        <f>+'[8]TURIIN MSUT-18'!Q22+'[8]TURIIN BUS MSUT-25'!Q22+'[8]TURIIN KOLLEGE-20'!Q22+'[8]TURIIN BUS KOLLEGE-8'!Q22+'[8]TURIIN IH SUR-5'!Q22</f>
        <v>115</v>
      </c>
      <c r="R17" s="546">
        <f>+'[8]TURIIN MSUT-18'!R22+'[8]TURIIN BUS MSUT-25'!R22+'[8]TURIIN KOLLEGE-20'!R22+'[8]TURIIN BUS KOLLEGE-8'!R22+'[8]TURIIN IH SUR-5'!R22</f>
        <v>19</v>
      </c>
      <c r="S17" s="546">
        <f>+'[8]TURIIN MSUT-18'!S22+'[8]TURIIN BUS MSUT-25'!S22+'[8]TURIIN KOLLEGE-20'!S22+'[8]TURIIN BUS KOLLEGE-8'!S22+'[8]TURIIN IH SUR-5'!S22</f>
        <v>18</v>
      </c>
      <c r="T17" s="546">
        <f>+'[8]TURIIN MSUT-18'!T22+'[8]TURIIN BUS MSUT-25'!T22+'[8]TURIIN KOLLEGE-20'!T22+'[8]TURIIN BUS KOLLEGE-8'!T22+'[8]TURIIN IH SUR-5'!T22</f>
        <v>3</v>
      </c>
      <c r="U17" s="546">
        <f>+'[8]TURIIN MSUT-18'!U22+'[8]TURIIN BUS MSUT-25'!U22+'[8]TURIIN KOLLEGE-20'!U22+'[8]TURIIN BUS KOLLEGE-8'!U22+'[8]TURIIN IH SUR-5'!U22</f>
        <v>3</v>
      </c>
    </row>
    <row r="18" spans="1:29" s="586" customFormat="1" ht="30.75" customHeight="1">
      <c r="A18" s="587" t="s">
        <v>974</v>
      </c>
      <c r="B18" s="541" t="s">
        <v>799</v>
      </c>
      <c r="C18" s="1102">
        <f>+'[8]TURIIN MSUT-18'!C23:D23+'[8]TURIIN BUS MSUT-25'!C23:D23+'[8]TURIIN KOLLEGE-20'!C23:D23+'[8]TURIIN BUS KOLLEGE-8'!C23:D23+'[8]TURIIN IH SUR-5'!C23:D23</f>
        <v>1</v>
      </c>
      <c r="D18" s="1103"/>
      <c r="E18" s="1102">
        <f>+'[8]TURIIN MSUT-18'!E23:F23+'[8]TURIIN BUS MSUT-25'!E23:F23+'[8]TURIIN KOLLEGE-20'!E23:F23+'[8]TURIIN BUS KOLLEGE-8'!E23:F23+'[8]TURIIN IH SUR-5'!E23:F23</f>
        <v>0</v>
      </c>
      <c r="F18" s="1103"/>
      <c r="G18" s="1102">
        <f>+'[8]TURIIN MSUT-18'!G23:H23+'[8]TURIIN BUS MSUT-25'!G23:H23+'[8]TURIIN KOLLEGE-20'!G23:H23+'[8]TURIIN BUS KOLLEGE-8'!G23:H23+'[8]TURIIN IH SUR-5'!G23:H23</f>
        <v>0</v>
      </c>
      <c r="H18" s="1103"/>
      <c r="I18" s="546">
        <f>+'[8]TURIIN MSUT-18'!I23+'[8]TURIIN BUS MSUT-25'!I23+'[8]TURIIN KOLLEGE-20'!I23+'[8]TURIIN BUS KOLLEGE-8'!I23+'[8]TURIIN IH SUR-5'!I23</f>
        <v>0</v>
      </c>
      <c r="J18" s="546">
        <f>+'[8]TURIIN MSUT-18'!J23+'[8]TURIIN BUS MSUT-25'!J23+'[8]TURIIN KOLLEGE-20'!J23+'[8]TURIIN BUS KOLLEGE-8'!J23+'[8]TURIIN IH SUR-5'!J23</f>
        <v>6</v>
      </c>
      <c r="K18" s="546">
        <f>+'[8]TURIIN MSUT-18'!K23+'[8]TURIIN BUS MSUT-25'!K23+'[8]TURIIN KOLLEGE-20'!K23+'[8]TURIIN BUS KOLLEGE-8'!K23+'[8]TURIIN IH SUR-5'!K23</f>
        <v>4</v>
      </c>
      <c r="L18" s="546">
        <f>+'[8]TURIIN MSUT-18'!L23+'[8]TURIIN BUS MSUT-25'!L23+'[8]TURIIN KOLLEGE-20'!L23+'[8]TURIIN BUS KOLLEGE-8'!L23+'[8]TURIIN IH SUR-5'!L23</f>
        <v>7</v>
      </c>
      <c r="M18" s="546">
        <f>+'[8]TURIIN MSUT-18'!M23+'[8]TURIIN BUS MSUT-25'!M23+'[8]TURIIN KOLLEGE-20'!M23+'[8]TURIIN BUS KOLLEGE-8'!M23+'[8]TURIIN IH SUR-5'!M23</f>
        <v>6</v>
      </c>
      <c r="N18" s="514">
        <f t="shared" si="0"/>
        <v>94</v>
      </c>
      <c r="O18" s="514">
        <f t="shared" si="0"/>
        <v>58</v>
      </c>
      <c r="P18" s="546">
        <f>+'[8]TURIIN MSUT-18'!P23+'[8]TURIIN BUS MSUT-25'!P23+'[8]TURIIN KOLLEGE-20'!P23+'[8]TURIIN BUS KOLLEGE-8'!P23+'[8]TURIIN IH SUR-5'!P23</f>
        <v>18</v>
      </c>
      <c r="Q18" s="546">
        <f>+'[8]TURIIN MSUT-18'!Q23+'[8]TURIIN BUS MSUT-25'!Q23+'[8]TURIIN KOLLEGE-20'!Q23+'[8]TURIIN BUS KOLLEGE-8'!Q23+'[8]TURIIN IH SUR-5'!Q23</f>
        <v>12</v>
      </c>
      <c r="R18" s="546">
        <f>+'[8]TURIIN MSUT-18'!R23+'[8]TURIIN BUS MSUT-25'!R23+'[8]TURIIN KOLLEGE-20'!R23+'[8]TURIIN BUS KOLLEGE-8'!R23+'[8]TURIIN IH SUR-5'!R23</f>
        <v>76</v>
      </c>
      <c r="S18" s="546">
        <f>+'[8]TURIIN MSUT-18'!S23+'[8]TURIIN BUS MSUT-25'!S23+'[8]TURIIN KOLLEGE-20'!S23+'[8]TURIIN BUS KOLLEGE-8'!S23+'[8]TURIIN IH SUR-5'!S23</f>
        <v>46</v>
      </c>
      <c r="T18" s="546">
        <f>+'[8]TURIIN MSUT-18'!T23+'[8]TURIIN BUS MSUT-25'!T23+'[8]TURIIN KOLLEGE-20'!T23+'[8]TURIIN BUS KOLLEGE-8'!T23+'[8]TURIIN IH SUR-5'!T23</f>
        <v>2</v>
      </c>
      <c r="U18" s="546">
        <f>+'[8]TURIIN MSUT-18'!U23+'[8]TURIIN BUS MSUT-25'!U23+'[8]TURIIN KOLLEGE-20'!U23+'[8]TURIIN BUS KOLLEGE-8'!U23+'[8]TURIIN IH SUR-5'!U23</f>
        <v>1</v>
      </c>
    </row>
    <row r="19" spans="1:29" s="586" customFormat="1" ht="38.25">
      <c r="A19" s="587" t="s">
        <v>975</v>
      </c>
      <c r="B19" s="541" t="s">
        <v>800</v>
      </c>
      <c r="C19" s="1102">
        <f>+'[8]TURIIN MSUT-18'!C24:D24+'[8]TURIIN BUS MSUT-25'!C24:D24+'[8]TURIIN KOLLEGE-20'!C24:D24+'[8]TURIIN BUS KOLLEGE-8'!C24:D24+'[8]TURIIN IH SUR-5'!C24:D24</f>
        <v>9</v>
      </c>
      <c r="D19" s="1103"/>
      <c r="E19" s="1102">
        <f>+'[8]TURIIN MSUT-18'!E24:F24+'[8]TURIIN BUS MSUT-25'!E24:F24+'[8]TURIIN KOLLEGE-20'!E24:F24+'[8]TURIIN BUS KOLLEGE-8'!E24:F24+'[8]TURIIN IH SUR-5'!E24:F24</f>
        <v>4</v>
      </c>
      <c r="F19" s="1103"/>
      <c r="G19" s="1102">
        <f>+'[8]TURIIN MSUT-18'!G24:H24+'[8]TURIIN BUS MSUT-25'!G24:H24+'[8]TURIIN KOLLEGE-20'!G24:H24+'[8]TURIIN BUS KOLLEGE-8'!G24:H24+'[8]TURIIN IH SUR-5'!G24:H24</f>
        <v>6</v>
      </c>
      <c r="H19" s="1103"/>
      <c r="I19" s="546">
        <f>+'[8]TURIIN MSUT-18'!I24+'[8]TURIIN BUS MSUT-25'!I24+'[8]TURIIN KOLLEGE-20'!I24+'[8]TURIIN BUS KOLLEGE-8'!I24+'[8]TURIIN IH SUR-5'!I24</f>
        <v>2</v>
      </c>
      <c r="J19" s="546">
        <f>+'[8]TURIIN MSUT-18'!J24+'[8]TURIIN BUS MSUT-25'!J24+'[8]TURIIN KOLLEGE-20'!J24+'[8]TURIIN BUS KOLLEGE-8'!J24+'[8]TURIIN IH SUR-5'!J24</f>
        <v>12</v>
      </c>
      <c r="K19" s="546">
        <f>+'[8]TURIIN MSUT-18'!K24+'[8]TURIIN BUS MSUT-25'!K24+'[8]TURIIN KOLLEGE-20'!K24+'[8]TURIIN BUS KOLLEGE-8'!K24+'[8]TURIIN IH SUR-5'!K24</f>
        <v>5</v>
      </c>
      <c r="L19" s="546">
        <f>+'[8]TURIIN MSUT-18'!L24+'[8]TURIIN BUS MSUT-25'!L24+'[8]TURIIN KOLLEGE-20'!L24+'[8]TURIIN BUS KOLLEGE-8'!L24+'[8]TURIIN IH SUR-5'!L24</f>
        <v>14</v>
      </c>
      <c r="M19" s="546">
        <f>+'[8]TURIIN MSUT-18'!M24+'[8]TURIIN BUS MSUT-25'!M24+'[8]TURIIN KOLLEGE-20'!M24+'[8]TURIIN BUS KOLLEGE-8'!M24+'[8]TURIIN IH SUR-5'!M24</f>
        <v>10</v>
      </c>
      <c r="N19" s="514">
        <f t="shared" si="0"/>
        <v>674</v>
      </c>
      <c r="O19" s="514">
        <f t="shared" si="0"/>
        <v>318</v>
      </c>
      <c r="P19" s="546">
        <f>+'[8]TURIIN MSUT-18'!P24+'[8]TURIIN BUS MSUT-25'!P24+'[8]TURIIN KOLLEGE-20'!P24+'[8]TURIIN BUS KOLLEGE-8'!P24+'[8]TURIIN IH SUR-5'!P24</f>
        <v>4</v>
      </c>
      <c r="Q19" s="546">
        <f>+'[8]TURIIN MSUT-18'!Q24+'[8]TURIIN BUS MSUT-25'!Q24+'[8]TURIIN KOLLEGE-20'!Q24+'[8]TURIIN BUS KOLLEGE-8'!Q24+'[8]TURIIN IH SUR-5'!Q24</f>
        <v>3</v>
      </c>
      <c r="R19" s="546">
        <f>+'[8]TURIIN MSUT-18'!R24+'[8]TURIIN BUS MSUT-25'!R24+'[8]TURIIN KOLLEGE-20'!R24+'[8]TURIIN BUS KOLLEGE-8'!R24+'[8]TURIIN IH SUR-5'!R24</f>
        <v>670</v>
      </c>
      <c r="S19" s="546">
        <f>+'[8]TURIIN MSUT-18'!S24+'[8]TURIIN BUS MSUT-25'!S24+'[8]TURIIN KOLLEGE-20'!S24+'[8]TURIIN BUS KOLLEGE-8'!S24+'[8]TURIIN IH SUR-5'!S24</f>
        <v>315</v>
      </c>
      <c r="T19" s="546">
        <f>+'[8]TURIIN MSUT-18'!T24+'[8]TURIIN BUS MSUT-25'!T24+'[8]TURIIN KOLLEGE-20'!T24+'[8]TURIIN BUS KOLLEGE-8'!T24+'[8]TURIIN IH SUR-5'!T24</f>
        <v>1</v>
      </c>
      <c r="U19" s="546">
        <f>+'[8]TURIIN MSUT-18'!U24+'[8]TURIIN BUS MSUT-25'!U24+'[8]TURIIN KOLLEGE-20'!U24+'[8]TURIIN BUS KOLLEGE-8'!U24+'[8]TURIIN IH SUR-5'!U24</f>
        <v>1</v>
      </c>
    </row>
    <row r="20" spans="1:29" s="586" customFormat="1" ht="38.25">
      <c r="A20" s="588" t="s">
        <v>976</v>
      </c>
      <c r="B20" s="541" t="s">
        <v>801</v>
      </c>
      <c r="C20" s="1102">
        <f>+'[8]TURIIN MSUT-18'!C25:D25+'[8]TURIIN BUS MSUT-25'!C25:D25+'[8]TURIIN KOLLEGE-20'!C25:D25+'[8]TURIIN BUS KOLLEGE-8'!C25:D25+'[8]TURIIN IH SUR-5'!C25:D25</f>
        <v>3</v>
      </c>
      <c r="D20" s="1103"/>
      <c r="E20" s="1102">
        <f>+'[8]TURIIN MSUT-18'!E25:F25+'[8]TURIIN BUS MSUT-25'!E25:F25+'[8]TURIIN KOLLEGE-20'!E25:F25+'[8]TURIIN BUS KOLLEGE-8'!E25:F25+'[8]TURIIN IH SUR-5'!E25:F25</f>
        <v>1</v>
      </c>
      <c r="F20" s="1103"/>
      <c r="G20" s="1102">
        <f>+'[8]TURIIN MSUT-18'!G25:H25+'[8]TURIIN BUS MSUT-25'!G25:H25+'[8]TURIIN KOLLEGE-20'!G25:H25+'[8]TURIIN BUS KOLLEGE-8'!G25:H25+'[8]TURIIN IH SUR-5'!G25:H25</f>
        <v>0</v>
      </c>
      <c r="H20" s="1103"/>
      <c r="I20" s="546">
        <f>+'[8]TURIIN MSUT-18'!I25+'[8]TURIIN BUS MSUT-25'!I25+'[8]TURIIN KOLLEGE-20'!I25+'[8]TURIIN BUS KOLLEGE-8'!I25+'[8]TURIIN IH SUR-5'!I25</f>
        <v>0</v>
      </c>
      <c r="J20" s="546">
        <f>+'[8]TURIIN MSUT-18'!J25+'[8]TURIIN BUS MSUT-25'!J25+'[8]TURIIN KOLLEGE-20'!J25+'[8]TURIIN BUS KOLLEGE-8'!J25+'[8]TURIIN IH SUR-5'!J25</f>
        <v>2</v>
      </c>
      <c r="K20" s="546">
        <f>+'[8]TURIIN MSUT-18'!K25+'[8]TURIIN BUS MSUT-25'!K25+'[8]TURIIN KOLLEGE-20'!K25+'[8]TURIIN BUS KOLLEGE-8'!K25+'[8]TURIIN IH SUR-5'!K25</f>
        <v>1</v>
      </c>
      <c r="L20" s="546">
        <f>+'[8]TURIIN MSUT-18'!L25+'[8]TURIIN BUS MSUT-25'!L25+'[8]TURIIN KOLLEGE-20'!L25+'[8]TURIIN BUS KOLLEGE-8'!L25+'[8]TURIIN IH SUR-5'!L25</f>
        <v>3</v>
      </c>
      <c r="M20" s="546">
        <f>+'[8]TURIIN MSUT-18'!M25+'[8]TURIIN BUS MSUT-25'!M25+'[8]TURIIN KOLLEGE-20'!M25+'[8]TURIIN BUS KOLLEGE-8'!M25+'[8]TURIIN IH SUR-5'!M25</f>
        <v>2</v>
      </c>
      <c r="N20" s="514">
        <f t="shared" si="0"/>
        <v>108</v>
      </c>
      <c r="O20" s="514">
        <f t="shared" si="0"/>
        <v>60</v>
      </c>
      <c r="P20" s="546">
        <f>+'[8]TURIIN MSUT-18'!P25+'[8]TURIIN BUS MSUT-25'!P25+'[8]TURIIN KOLLEGE-20'!P25+'[8]TURIIN BUS KOLLEGE-8'!P25+'[8]TURIIN IH SUR-5'!P25</f>
        <v>0</v>
      </c>
      <c r="Q20" s="546">
        <f>+'[8]TURIIN MSUT-18'!Q25+'[8]TURIIN BUS MSUT-25'!Q25+'[8]TURIIN KOLLEGE-20'!Q25+'[8]TURIIN BUS KOLLEGE-8'!Q25+'[8]TURIIN IH SUR-5'!Q25</f>
        <v>0</v>
      </c>
      <c r="R20" s="546">
        <f>+'[8]TURIIN MSUT-18'!R25+'[8]TURIIN BUS MSUT-25'!R25+'[8]TURIIN KOLLEGE-20'!R25+'[8]TURIIN BUS KOLLEGE-8'!R25+'[8]TURIIN IH SUR-5'!R25</f>
        <v>108</v>
      </c>
      <c r="S20" s="546">
        <f>+'[8]TURIIN MSUT-18'!S25+'[8]TURIIN BUS MSUT-25'!S25+'[8]TURIIN KOLLEGE-20'!S25+'[8]TURIIN BUS KOLLEGE-8'!S25+'[8]TURIIN IH SUR-5'!S25</f>
        <v>60</v>
      </c>
      <c r="T20" s="546">
        <f>+'[8]TURIIN MSUT-18'!T25+'[8]TURIIN BUS MSUT-25'!T25+'[8]TURIIN KOLLEGE-20'!T25+'[8]TURIIN BUS KOLLEGE-8'!T25+'[8]TURIIN IH SUR-5'!T25</f>
        <v>1</v>
      </c>
      <c r="U20" s="546">
        <f>+'[8]TURIIN MSUT-18'!U25+'[8]TURIIN BUS MSUT-25'!U25+'[8]TURIIN KOLLEGE-20'!U25+'[8]TURIIN BUS KOLLEGE-8'!U25+'[8]TURIIN IH SUR-5'!U25</f>
        <v>1</v>
      </c>
    </row>
    <row r="21" spans="1:29" s="586" customFormat="1" ht="30.75" customHeight="1">
      <c r="A21" s="588" t="s">
        <v>977</v>
      </c>
      <c r="B21" s="541" t="s">
        <v>802</v>
      </c>
      <c r="C21" s="1102">
        <f>+'[8]TURIIN MSUT-18'!C26:D26+'[8]TURIIN BUS MSUT-25'!C26:D26+'[8]TURIIN KOLLEGE-20'!C26:D26+'[8]TURIIN BUS KOLLEGE-8'!C26:D26+'[8]TURIIN IH SUR-5'!C26:D26</f>
        <v>2</v>
      </c>
      <c r="D21" s="1103"/>
      <c r="E21" s="1102">
        <f>+'[8]TURIIN MSUT-18'!E26:F26+'[8]TURIIN BUS MSUT-25'!E26:F26+'[8]TURIIN KOLLEGE-20'!E26:F26+'[8]TURIIN BUS KOLLEGE-8'!E26:F26+'[8]TURIIN IH SUR-5'!E26:F26</f>
        <v>0</v>
      </c>
      <c r="F21" s="1103"/>
      <c r="G21" s="1102">
        <f>+'[8]TURIIN MSUT-18'!G26:H26+'[8]TURIIN BUS MSUT-25'!G26:H26+'[8]TURIIN KOLLEGE-20'!G26:H26+'[8]TURIIN BUS KOLLEGE-8'!G26:H26+'[8]TURIIN IH SUR-5'!G26:H26</f>
        <v>1</v>
      </c>
      <c r="H21" s="1103"/>
      <c r="I21" s="546">
        <f>+'[8]TURIIN MSUT-18'!I26+'[8]TURIIN BUS MSUT-25'!I26+'[8]TURIIN KOLLEGE-20'!I26+'[8]TURIIN BUS KOLLEGE-8'!I26+'[8]TURIIN IH SUR-5'!I26</f>
        <v>1</v>
      </c>
      <c r="J21" s="546">
        <f>+'[8]TURIIN MSUT-18'!J26+'[8]TURIIN BUS MSUT-25'!J26+'[8]TURIIN KOLLEGE-20'!J26+'[8]TURIIN BUS KOLLEGE-8'!J26+'[8]TURIIN IH SUR-5'!J26</f>
        <v>3</v>
      </c>
      <c r="K21" s="546">
        <f>+'[8]TURIIN MSUT-18'!K26+'[8]TURIIN BUS MSUT-25'!K26+'[8]TURIIN KOLLEGE-20'!K26+'[8]TURIIN BUS KOLLEGE-8'!K26+'[8]TURIIN IH SUR-5'!K26</f>
        <v>3</v>
      </c>
      <c r="L21" s="546">
        <f>+'[8]TURIIN MSUT-18'!L26+'[8]TURIIN BUS MSUT-25'!L26+'[8]TURIIN KOLLEGE-20'!L26+'[8]TURIIN BUS KOLLEGE-8'!L26+'[8]TURIIN IH SUR-5'!L26</f>
        <v>0</v>
      </c>
      <c r="M21" s="546">
        <f>+'[8]TURIIN MSUT-18'!M26+'[8]TURIIN BUS MSUT-25'!M26+'[8]TURIIN KOLLEGE-20'!M26+'[8]TURIIN BUS KOLLEGE-8'!M26+'[8]TURIIN IH SUR-5'!M26</f>
        <v>0</v>
      </c>
      <c r="N21" s="514">
        <f t="shared" si="0"/>
        <v>47</v>
      </c>
      <c r="O21" s="514">
        <f t="shared" si="0"/>
        <v>26</v>
      </c>
      <c r="P21" s="546">
        <f>+'[8]TURIIN MSUT-18'!P26+'[8]TURIIN BUS MSUT-25'!P26+'[8]TURIIN KOLLEGE-20'!P26+'[8]TURIIN BUS KOLLEGE-8'!P26+'[8]TURIIN IH SUR-5'!P26</f>
        <v>29</v>
      </c>
      <c r="Q21" s="546">
        <f>+'[8]TURIIN MSUT-18'!Q26+'[8]TURIIN BUS MSUT-25'!Q26+'[8]TURIIN KOLLEGE-20'!Q26+'[8]TURIIN BUS KOLLEGE-8'!Q26+'[8]TURIIN IH SUR-5'!Q26</f>
        <v>14</v>
      </c>
      <c r="R21" s="546">
        <f>+'[8]TURIIN MSUT-18'!R26+'[8]TURIIN BUS MSUT-25'!R26+'[8]TURIIN KOLLEGE-20'!R26+'[8]TURIIN BUS KOLLEGE-8'!R26+'[8]TURIIN IH SUR-5'!R26</f>
        <v>18</v>
      </c>
      <c r="S21" s="546">
        <f>+'[8]TURIIN MSUT-18'!S26+'[8]TURIIN BUS MSUT-25'!S26+'[8]TURIIN KOLLEGE-20'!S26+'[8]TURIIN BUS KOLLEGE-8'!S26+'[8]TURIIN IH SUR-5'!S26</f>
        <v>12</v>
      </c>
      <c r="T21" s="546">
        <f>+'[8]TURIIN MSUT-18'!T26+'[8]TURIIN BUS MSUT-25'!T26+'[8]TURIIN KOLLEGE-20'!T26+'[8]TURIIN BUS KOLLEGE-8'!T26+'[8]TURIIN IH SUR-5'!T26</f>
        <v>4</v>
      </c>
      <c r="U21" s="546">
        <f>+'[8]TURIIN MSUT-18'!U26+'[8]TURIIN BUS MSUT-25'!U26+'[8]TURIIN KOLLEGE-20'!U26+'[8]TURIIN BUS KOLLEGE-8'!U26+'[8]TURIIN IH SUR-5'!U26</f>
        <v>4</v>
      </c>
    </row>
    <row r="22" spans="1:29" s="586" customFormat="1" ht="30.75" customHeight="1">
      <c r="A22" s="588" t="s">
        <v>978</v>
      </c>
      <c r="B22" s="541" t="s">
        <v>803</v>
      </c>
      <c r="C22" s="1102">
        <f>+'[8]TURIIN MSUT-18'!C27:D27+'[8]TURIIN BUS MSUT-25'!C27:D27+'[8]TURIIN KOLLEGE-20'!C27:D27+'[8]TURIIN BUS KOLLEGE-8'!C27:D27+'[8]TURIIN IH SUR-5'!C27:D27</f>
        <v>0</v>
      </c>
      <c r="D22" s="1103"/>
      <c r="E22" s="1102">
        <f>+'[8]TURIIN MSUT-18'!E27:F27+'[8]TURIIN BUS MSUT-25'!E27:F27+'[8]TURIIN KOLLEGE-20'!E27:F27+'[8]TURIIN BUS KOLLEGE-8'!E27:F27+'[8]TURIIN IH SUR-5'!E27:F27</f>
        <v>0</v>
      </c>
      <c r="F22" s="1103"/>
      <c r="G22" s="1102">
        <f>+'[8]TURIIN MSUT-18'!G27:H27+'[8]TURIIN BUS MSUT-25'!G27:H27+'[8]TURIIN KOLLEGE-20'!G27:H27+'[8]TURIIN BUS KOLLEGE-8'!G27:H27+'[8]TURIIN IH SUR-5'!G27:H27</f>
        <v>0</v>
      </c>
      <c r="H22" s="1103"/>
      <c r="I22" s="546">
        <f>+'[8]TURIIN MSUT-18'!I27+'[8]TURIIN BUS MSUT-25'!I27+'[8]TURIIN KOLLEGE-20'!I27+'[8]TURIIN BUS KOLLEGE-8'!I27+'[8]TURIIN IH SUR-5'!I27</f>
        <v>0</v>
      </c>
      <c r="J22" s="546">
        <f>+'[8]TURIIN MSUT-18'!J27+'[8]TURIIN BUS MSUT-25'!J27+'[8]TURIIN KOLLEGE-20'!J27+'[8]TURIIN BUS KOLLEGE-8'!J27+'[8]TURIIN IH SUR-5'!J27</f>
        <v>1</v>
      </c>
      <c r="K22" s="546">
        <f>+'[8]TURIIN MSUT-18'!K27+'[8]TURIIN BUS MSUT-25'!K27+'[8]TURIIN KOLLEGE-20'!K27+'[8]TURIIN BUS KOLLEGE-8'!K27+'[8]TURIIN IH SUR-5'!K27</f>
        <v>1</v>
      </c>
      <c r="L22" s="546">
        <f>+'[8]TURIIN MSUT-18'!L27+'[8]TURIIN BUS MSUT-25'!L27+'[8]TURIIN KOLLEGE-20'!L27+'[8]TURIIN BUS KOLLEGE-8'!L27+'[8]TURIIN IH SUR-5'!L27</f>
        <v>2</v>
      </c>
      <c r="M22" s="546">
        <f>+'[8]TURIIN MSUT-18'!M27+'[8]TURIIN BUS MSUT-25'!M27+'[8]TURIIN KOLLEGE-20'!M27+'[8]TURIIN BUS KOLLEGE-8'!M27+'[8]TURIIN IH SUR-5'!M27</f>
        <v>2</v>
      </c>
      <c r="N22" s="514">
        <f t="shared" si="0"/>
        <v>197</v>
      </c>
      <c r="O22" s="514">
        <f t="shared" si="0"/>
        <v>171</v>
      </c>
      <c r="P22" s="546">
        <f>+'[8]TURIIN MSUT-18'!P27+'[8]TURIIN BUS MSUT-25'!P27+'[8]TURIIN KOLLEGE-20'!P27+'[8]TURIIN BUS KOLLEGE-8'!P27+'[8]TURIIN IH SUR-5'!P27</f>
        <v>1</v>
      </c>
      <c r="Q22" s="546">
        <f>+'[8]TURIIN MSUT-18'!Q27+'[8]TURIIN BUS MSUT-25'!Q27+'[8]TURIIN KOLLEGE-20'!Q27+'[8]TURIIN BUS KOLLEGE-8'!Q27+'[8]TURIIN IH SUR-5'!Q27</f>
        <v>1</v>
      </c>
      <c r="R22" s="546">
        <f>+'[8]TURIIN MSUT-18'!R27+'[8]TURIIN BUS MSUT-25'!R27+'[8]TURIIN KOLLEGE-20'!R27+'[8]TURIIN BUS KOLLEGE-8'!R27+'[8]TURIIN IH SUR-5'!R27</f>
        <v>196</v>
      </c>
      <c r="S22" s="546">
        <f>+'[8]TURIIN MSUT-18'!S27+'[8]TURIIN BUS MSUT-25'!S27+'[8]TURIIN KOLLEGE-20'!S27+'[8]TURIIN BUS KOLLEGE-8'!S27+'[8]TURIIN IH SUR-5'!S27</f>
        <v>170</v>
      </c>
      <c r="T22" s="546">
        <f>+'[8]TURIIN MSUT-18'!T27+'[8]TURIIN BUS MSUT-25'!T27+'[8]TURIIN KOLLEGE-20'!T27+'[8]TURIIN BUS KOLLEGE-8'!T27+'[8]TURIIN IH SUR-5'!T27</f>
        <v>3</v>
      </c>
      <c r="U22" s="546">
        <f>+'[8]TURIIN MSUT-18'!U27+'[8]TURIIN BUS MSUT-25'!U27+'[8]TURIIN KOLLEGE-20'!U27+'[8]TURIIN BUS KOLLEGE-8'!U27+'[8]TURIIN IH SUR-5'!U27</f>
        <v>3</v>
      </c>
    </row>
    <row r="23" spans="1:29" s="586" customFormat="1" ht="30.75" customHeight="1">
      <c r="A23" s="588" t="s">
        <v>77</v>
      </c>
      <c r="B23" s="541" t="s">
        <v>804</v>
      </c>
      <c r="C23" s="1102">
        <f>+'[8]TURIIN MSUT-18'!C28:D28+'[8]TURIIN BUS MSUT-25'!C28:D28+'[8]TURIIN KOLLEGE-20'!C28:D28+'[8]TURIIN BUS KOLLEGE-8'!C28:D28+'[8]TURIIN IH SUR-5'!C28:D28</f>
        <v>3</v>
      </c>
      <c r="D23" s="1103"/>
      <c r="E23" s="1102">
        <f>+'[8]TURIIN MSUT-18'!E28:F28+'[8]TURIIN BUS MSUT-25'!E28:F28+'[8]TURIIN KOLLEGE-20'!E28:F28+'[8]TURIIN BUS KOLLEGE-8'!E28:F28+'[8]TURIIN IH SUR-5'!E28:F28</f>
        <v>0</v>
      </c>
      <c r="F23" s="1103"/>
      <c r="G23" s="1102">
        <f>+'[8]TURIIN MSUT-18'!G28:H28+'[8]TURIIN BUS MSUT-25'!G28:H28+'[8]TURIIN KOLLEGE-20'!G28:H28+'[8]TURIIN BUS KOLLEGE-8'!G28:H28+'[8]TURIIN IH SUR-5'!G28:H28</f>
        <v>0</v>
      </c>
      <c r="H23" s="1103"/>
      <c r="I23" s="546">
        <f>+'[8]TURIIN MSUT-18'!I28+'[8]TURIIN BUS MSUT-25'!I28+'[8]TURIIN KOLLEGE-20'!I28+'[8]TURIIN BUS KOLLEGE-8'!I28+'[8]TURIIN IH SUR-5'!I28</f>
        <v>0</v>
      </c>
      <c r="J23" s="546">
        <f>+'[8]TURIIN MSUT-18'!J28+'[8]TURIIN BUS MSUT-25'!J28+'[8]TURIIN KOLLEGE-20'!J28+'[8]TURIIN BUS KOLLEGE-8'!J28+'[8]TURIIN IH SUR-5'!J28</f>
        <v>1</v>
      </c>
      <c r="K23" s="546">
        <f>+'[8]TURIIN MSUT-18'!K28+'[8]TURIIN BUS MSUT-25'!K28+'[8]TURIIN KOLLEGE-20'!K28+'[8]TURIIN BUS KOLLEGE-8'!K28+'[8]TURIIN IH SUR-5'!K28</f>
        <v>1</v>
      </c>
      <c r="L23" s="546">
        <f>+'[8]TURIIN MSUT-18'!L28+'[8]TURIIN BUS MSUT-25'!L28+'[8]TURIIN KOLLEGE-20'!L28+'[8]TURIIN BUS KOLLEGE-8'!L28+'[8]TURIIN IH SUR-5'!L28</f>
        <v>3</v>
      </c>
      <c r="M23" s="546">
        <f>+'[8]TURIIN MSUT-18'!M28+'[8]TURIIN BUS MSUT-25'!M28+'[8]TURIIN KOLLEGE-20'!M28+'[8]TURIIN BUS KOLLEGE-8'!M28+'[8]TURIIN IH SUR-5'!M28</f>
        <v>1</v>
      </c>
      <c r="N23" s="514">
        <f t="shared" si="0"/>
        <v>155</v>
      </c>
      <c r="O23" s="514">
        <f t="shared" si="0"/>
        <v>86</v>
      </c>
      <c r="P23" s="546">
        <f>+'[8]TURIIN MSUT-18'!P28+'[8]TURIIN BUS MSUT-25'!P28+'[8]TURIIN KOLLEGE-20'!P28+'[8]TURIIN BUS KOLLEGE-8'!P28+'[8]TURIIN IH SUR-5'!P28</f>
        <v>30</v>
      </c>
      <c r="Q23" s="546">
        <f>+'[8]TURIIN MSUT-18'!Q28+'[8]TURIIN BUS MSUT-25'!Q28+'[8]TURIIN KOLLEGE-20'!Q28+'[8]TURIIN BUS KOLLEGE-8'!Q28+'[8]TURIIN IH SUR-5'!Q28</f>
        <v>22</v>
      </c>
      <c r="R23" s="546">
        <f>+'[8]TURIIN MSUT-18'!R28+'[8]TURIIN BUS MSUT-25'!R28+'[8]TURIIN KOLLEGE-20'!R28+'[8]TURIIN BUS KOLLEGE-8'!R28+'[8]TURIIN IH SUR-5'!R28</f>
        <v>125</v>
      </c>
      <c r="S23" s="546">
        <f>+'[8]TURIIN MSUT-18'!S28+'[8]TURIIN BUS MSUT-25'!S28+'[8]TURIIN KOLLEGE-20'!S28+'[8]TURIIN BUS KOLLEGE-8'!S28+'[8]TURIIN IH SUR-5'!S28</f>
        <v>64</v>
      </c>
      <c r="T23" s="546">
        <f>+'[8]TURIIN MSUT-18'!T28+'[8]TURIIN BUS MSUT-25'!T28+'[8]TURIIN KOLLEGE-20'!T28+'[8]TURIIN BUS KOLLEGE-8'!T28+'[8]TURIIN IH SUR-5'!T28</f>
        <v>10</v>
      </c>
      <c r="U23" s="546">
        <f>+'[8]TURIIN MSUT-18'!U28+'[8]TURIIN BUS MSUT-25'!U28+'[8]TURIIN KOLLEGE-20'!U28+'[8]TURIIN BUS KOLLEGE-8'!U28+'[8]TURIIN IH SUR-5'!U28</f>
        <v>10</v>
      </c>
    </row>
    <row r="24" spans="1:29" s="527" customFormat="1" ht="18" customHeight="1">
      <c r="A24" s="576" t="s">
        <v>568</v>
      </c>
      <c r="B24" s="576" t="s">
        <v>979</v>
      </c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8"/>
      <c r="AC24" s="589"/>
    </row>
    <row r="25" spans="1:29" s="527" customFormat="1" ht="18" customHeight="1">
      <c r="A25" s="575"/>
      <c r="B25" s="576" t="s">
        <v>980</v>
      </c>
      <c r="C25" s="552"/>
      <c r="D25" s="575"/>
      <c r="E25" s="575"/>
      <c r="F25" s="575"/>
      <c r="G25" s="575"/>
      <c r="H25" s="575"/>
      <c r="I25" s="590"/>
      <c r="J25" s="552"/>
      <c r="K25" s="552"/>
      <c r="L25" s="552"/>
      <c r="M25" s="552"/>
      <c r="N25" s="552"/>
      <c r="O25" s="552"/>
      <c r="P25" s="552"/>
      <c r="Q25" s="481"/>
      <c r="R25" s="481"/>
      <c r="S25" s="481"/>
      <c r="T25" s="481"/>
      <c r="U25" s="481"/>
      <c r="V25" s="573"/>
      <c r="AC25" s="589"/>
    </row>
  </sheetData>
  <mergeCells count="64">
    <mergeCell ref="C23:D23"/>
    <mergeCell ref="E23:F23"/>
    <mergeCell ref="G23:H23"/>
    <mergeCell ref="C21:D21"/>
    <mergeCell ref="E21:F21"/>
    <mergeCell ref="G21:H21"/>
    <mergeCell ref="C22:D22"/>
    <mergeCell ref="E22:F22"/>
    <mergeCell ref="G22:H22"/>
    <mergeCell ref="C19:D19"/>
    <mergeCell ref="E19:F19"/>
    <mergeCell ref="G19:H19"/>
    <mergeCell ref="C20:D20"/>
    <mergeCell ref="E20:F20"/>
    <mergeCell ref="G20:H20"/>
    <mergeCell ref="C17:D17"/>
    <mergeCell ref="E17:F17"/>
    <mergeCell ref="G17:H17"/>
    <mergeCell ref="C18:D18"/>
    <mergeCell ref="E18:F18"/>
    <mergeCell ref="G18:H18"/>
    <mergeCell ref="C15:D15"/>
    <mergeCell ref="E15:F15"/>
    <mergeCell ref="G15:H15"/>
    <mergeCell ref="C16:D16"/>
    <mergeCell ref="E16:F16"/>
    <mergeCell ref="G16:H16"/>
    <mergeCell ref="C13:D13"/>
    <mergeCell ref="E13:F13"/>
    <mergeCell ref="G13:H13"/>
    <mergeCell ref="C14:D14"/>
    <mergeCell ref="E14:F14"/>
    <mergeCell ref="G14:H14"/>
    <mergeCell ref="C11:D11"/>
    <mergeCell ref="E11:F11"/>
    <mergeCell ref="G11:H11"/>
    <mergeCell ref="C12:D12"/>
    <mergeCell ref="E12:F12"/>
    <mergeCell ref="G12:H12"/>
    <mergeCell ref="P7:S7"/>
    <mergeCell ref="R9:R10"/>
    <mergeCell ref="T7:U8"/>
    <mergeCell ref="P8:Q8"/>
    <mergeCell ref="R8:S8"/>
    <mergeCell ref="T9:T10"/>
    <mergeCell ref="P9:P10"/>
    <mergeCell ref="A7:A10"/>
    <mergeCell ref="B7:B10"/>
    <mergeCell ref="C7:F8"/>
    <mergeCell ref="G7:I8"/>
    <mergeCell ref="C9:D10"/>
    <mergeCell ref="E9:F9"/>
    <mergeCell ref="G9:H10"/>
    <mergeCell ref="E10:F10"/>
    <mergeCell ref="J7:K8"/>
    <mergeCell ref="J9:J10"/>
    <mergeCell ref="L9:L10"/>
    <mergeCell ref="N9:N10"/>
    <mergeCell ref="L7:M8"/>
    <mergeCell ref="N7:O8"/>
    <mergeCell ref="R1:U1"/>
    <mergeCell ref="A3:U3"/>
    <mergeCell ref="A4:U4"/>
    <mergeCell ref="A5:U5"/>
  </mergeCells>
  <pageMargins left="0.59055118110236227" right="0.39370078740157483" top="0.59055118110236227" bottom="0.39370078740157483" header="0" footer="0"/>
  <pageSetup paperSize="9" scale="7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W129"/>
  <sheetViews>
    <sheetView tabSelected="1" view="pageBreakPreview" topLeftCell="A86" zoomScale="85" zoomScaleNormal="100" zoomScaleSheetLayoutView="85" workbookViewId="0">
      <selection activeCell="R128" sqref="R128"/>
    </sheetView>
  </sheetViews>
  <sheetFormatPr defaultColWidth="8.85546875" defaultRowHeight="12.75"/>
  <cols>
    <col min="1" max="1" width="6" style="527" customWidth="1"/>
    <col min="2" max="2" width="3.5703125" style="527" customWidth="1"/>
    <col min="3" max="3" width="4.28515625" style="527" customWidth="1"/>
    <col min="4" max="4" width="4.140625" style="527" customWidth="1"/>
    <col min="5" max="11" width="3.85546875" style="527" customWidth="1"/>
    <col min="12" max="12" width="5.85546875" style="527" customWidth="1"/>
    <col min="13" max="13" width="18.28515625" style="527" customWidth="1"/>
    <col min="14" max="14" width="4.5703125" style="584" customWidth="1"/>
    <col min="15" max="15" width="19.5703125" style="584" customWidth="1"/>
    <col min="16" max="16" width="19.5703125" style="527" customWidth="1"/>
    <col min="17" max="267" width="8.85546875" style="527"/>
    <col min="268" max="268" width="23" style="527" customWidth="1"/>
    <col min="269" max="269" width="54.42578125" style="527" customWidth="1"/>
    <col min="270" max="270" width="6.28515625" style="527" customWidth="1"/>
    <col min="271" max="272" width="23.140625" style="527" customWidth="1"/>
    <col min="273" max="523" width="8.85546875" style="527"/>
    <col min="524" max="524" width="23" style="527" customWidth="1"/>
    <col min="525" max="525" width="54.42578125" style="527" customWidth="1"/>
    <col min="526" max="526" width="6.28515625" style="527" customWidth="1"/>
    <col min="527" max="528" width="23.140625" style="527" customWidth="1"/>
    <col min="529" max="779" width="8.85546875" style="527"/>
    <col min="780" max="780" width="23" style="527" customWidth="1"/>
    <col min="781" max="781" width="54.42578125" style="527" customWidth="1"/>
    <col min="782" max="782" width="6.28515625" style="527" customWidth="1"/>
    <col min="783" max="784" width="23.140625" style="527" customWidth="1"/>
    <col min="785" max="1035" width="8.85546875" style="527"/>
    <col min="1036" max="1036" width="23" style="527" customWidth="1"/>
    <col min="1037" max="1037" width="54.42578125" style="527" customWidth="1"/>
    <col min="1038" max="1038" width="6.28515625" style="527" customWidth="1"/>
    <col min="1039" max="1040" width="23.140625" style="527" customWidth="1"/>
    <col min="1041" max="1291" width="8.85546875" style="527"/>
    <col min="1292" max="1292" width="23" style="527" customWidth="1"/>
    <col min="1293" max="1293" width="54.42578125" style="527" customWidth="1"/>
    <col min="1294" max="1294" width="6.28515625" style="527" customWidth="1"/>
    <col min="1295" max="1296" width="23.140625" style="527" customWidth="1"/>
    <col min="1297" max="1547" width="8.85546875" style="527"/>
    <col min="1548" max="1548" width="23" style="527" customWidth="1"/>
    <col min="1549" max="1549" width="54.42578125" style="527" customWidth="1"/>
    <col min="1550" max="1550" width="6.28515625" style="527" customWidth="1"/>
    <col min="1551" max="1552" width="23.140625" style="527" customWidth="1"/>
    <col min="1553" max="1803" width="8.85546875" style="527"/>
    <col min="1804" max="1804" width="23" style="527" customWidth="1"/>
    <col min="1805" max="1805" width="54.42578125" style="527" customWidth="1"/>
    <col min="1806" max="1806" width="6.28515625" style="527" customWidth="1"/>
    <col min="1807" max="1808" width="23.140625" style="527" customWidth="1"/>
    <col min="1809" max="2059" width="8.85546875" style="527"/>
    <col min="2060" max="2060" width="23" style="527" customWidth="1"/>
    <col min="2061" max="2061" width="54.42578125" style="527" customWidth="1"/>
    <col min="2062" max="2062" width="6.28515625" style="527" customWidth="1"/>
    <col min="2063" max="2064" width="23.140625" style="527" customWidth="1"/>
    <col min="2065" max="2315" width="8.85546875" style="527"/>
    <col min="2316" max="2316" width="23" style="527" customWidth="1"/>
    <col min="2317" max="2317" width="54.42578125" style="527" customWidth="1"/>
    <col min="2318" max="2318" width="6.28515625" style="527" customWidth="1"/>
    <col min="2319" max="2320" width="23.140625" style="527" customWidth="1"/>
    <col min="2321" max="2571" width="8.85546875" style="527"/>
    <col min="2572" max="2572" width="23" style="527" customWidth="1"/>
    <col min="2573" max="2573" width="54.42578125" style="527" customWidth="1"/>
    <col min="2574" max="2574" width="6.28515625" style="527" customWidth="1"/>
    <col min="2575" max="2576" width="23.140625" style="527" customWidth="1"/>
    <col min="2577" max="2827" width="8.85546875" style="527"/>
    <col min="2828" max="2828" width="23" style="527" customWidth="1"/>
    <col min="2829" max="2829" width="54.42578125" style="527" customWidth="1"/>
    <col min="2830" max="2830" width="6.28515625" style="527" customWidth="1"/>
    <col min="2831" max="2832" width="23.140625" style="527" customWidth="1"/>
    <col min="2833" max="3083" width="8.85546875" style="527"/>
    <col min="3084" max="3084" width="23" style="527" customWidth="1"/>
    <col min="3085" max="3085" width="54.42578125" style="527" customWidth="1"/>
    <col min="3086" max="3086" width="6.28515625" style="527" customWidth="1"/>
    <col min="3087" max="3088" width="23.140625" style="527" customWidth="1"/>
    <col min="3089" max="3339" width="8.85546875" style="527"/>
    <col min="3340" max="3340" width="23" style="527" customWidth="1"/>
    <col min="3341" max="3341" width="54.42578125" style="527" customWidth="1"/>
    <col min="3342" max="3342" width="6.28515625" style="527" customWidth="1"/>
    <col min="3343" max="3344" width="23.140625" style="527" customWidth="1"/>
    <col min="3345" max="3595" width="8.85546875" style="527"/>
    <col min="3596" max="3596" width="23" style="527" customWidth="1"/>
    <col min="3597" max="3597" width="54.42578125" style="527" customWidth="1"/>
    <col min="3598" max="3598" width="6.28515625" style="527" customWidth="1"/>
    <col min="3599" max="3600" width="23.140625" style="527" customWidth="1"/>
    <col min="3601" max="3851" width="8.85546875" style="527"/>
    <col min="3852" max="3852" width="23" style="527" customWidth="1"/>
    <col min="3853" max="3853" width="54.42578125" style="527" customWidth="1"/>
    <col min="3854" max="3854" width="6.28515625" style="527" customWidth="1"/>
    <col min="3855" max="3856" width="23.140625" style="527" customWidth="1"/>
    <col min="3857" max="4107" width="8.85546875" style="527"/>
    <col min="4108" max="4108" width="23" style="527" customWidth="1"/>
    <col min="4109" max="4109" width="54.42578125" style="527" customWidth="1"/>
    <col min="4110" max="4110" width="6.28515625" style="527" customWidth="1"/>
    <col min="4111" max="4112" width="23.140625" style="527" customWidth="1"/>
    <col min="4113" max="4363" width="8.85546875" style="527"/>
    <col min="4364" max="4364" width="23" style="527" customWidth="1"/>
    <col min="4365" max="4365" width="54.42578125" style="527" customWidth="1"/>
    <col min="4366" max="4366" width="6.28515625" style="527" customWidth="1"/>
    <col min="4367" max="4368" width="23.140625" style="527" customWidth="1"/>
    <col min="4369" max="4619" width="8.85546875" style="527"/>
    <col min="4620" max="4620" width="23" style="527" customWidth="1"/>
    <col min="4621" max="4621" width="54.42578125" style="527" customWidth="1"/>
    <col min="4622" max="4622" width="6.28515625" style="527" customWidth="1"/>
    <col min="4623" max="4624" width="23.140625" style="527" customWidth="1"/>
    <col min="4625" max="4875" width="8.85546875" style="527"/>
    <col min="4876" max="4876" width="23" style="527" customWidth="1"/>
    <col min="4877" max="4877" width="54.42578125" style="527" customWidth="1"/>
    <col min="4878" max="4878" width="6.28515625" style="527" customWidth="1"/>
    <col min="4879" max="4880" width="23.140625" style="527" customWidth="1"/>
    <col min="4881" max="5131" width="8.85546875" style="527"/>
    <col min="5132" max="5132" width="23" style="527" customWidth="1"/>
    <col min="5133" max="5133" width="54.42578125" style="527" customWidth="1"/>
    <col min="5134" max="5134" width="6.28515625" style="527" customWidth="1"/>
    <col min="5135" max="5136" width="23.140625" style="527" customWidth="1"/>
    <col min="5137" max="5387" width="8.85546875" style="527"/>
    <col min="5388" max="5388" width="23" style="527" customWidth="1"/>
    <col min="5389" max="5389" width="54.42578125" style="527" customWidth="1"/>
    <col min="5390" max="5390" width="6.28515625" style="527" customWidth="1"/>
    <col min="5391" max="5392" width="23.140625" style="527" customWidth="1"/>
    <col min="5393" max="5643" width="8.85546875" style="527"/>
    <col min="5644" max="5644" width="23" style="527" customWidth="1"/>
    <col min="5645" max="5645" width="54.42578125" style="527" customWidth="1"/>
    <col min="5646" max="5646" width="6.28515625" style="527" customWidth="1"/>
    <col min="5647" max="5648" width="23.140625" style="527" customWidth="1"/>
    <col min="5649" max="5899" width="8.85546875" style="527"/>
    <col min="5900" max="5900" width="23" style="527" customWidth="1"/>
    <col min="5901" max="5901" width="54.42578125" style="527" customWidth="1"/>
    <col min="5902" max="5902" width="6.28515625" style="527" customWidth="1"/>
    <col min="5903" max="5904" width="23.140625" style="527" customWidth="1"/>
    <col min="5905" max="6155" width="8.85546875" style="527"/>
    <col min="6156" max="6156" width="23" style="527" customWidth="1"/>
    <col min="6157" max="6157" width="54.42578125" style="527" customWidth="1"/>
    <col min="6158" max="6158" width="6.28515625" style="527" customWidth="1"/>
    <col min="6159" max="6160" width="23.140625" style="527" customWidth="1"/>
    <col min="6161" max="6411" width="8.85546875" style="527"/>
    <col min="6412" max="6412" width="23" style="527" customWidth="1"/>
    <col min="6413" max="6413" width="54.42578125" style="527" customWidth="1"/>
    <col min="6414" max="6414" width="6.28515625" style="527" customWidth="1"/>
    <col min="6415" max="6416" width="23.140625" style="527" customWidth="1"/>
    <col min="6417" max="6667" width="8.85546875" style="527"/>
    <col min="6668" max="6668" width="23" style="527" customWidth="1"/>
    <col min="6669" max="6669" width="54.42578125" style="527" customWidth="1"/>
    <col min="6670" max="6670" width="6.28515625" style="527" customWidth="1"/>
    <col min="6671" max="6672" width="23.140625" style="527" customWidth="1"/>
    <col min="6673" max="6923" width="8.85546875" style="527"/>
    <col min="6924" max="6924" width="23" style="527" customWidth="1"/>
    <col min="6925" max="6925" width="54.42578125" style="527" customWidth="1"/>
    <col min="6926" max="6926" width="6.28515625" style="527" customWidth="1"/>
    <col min="6927" max="6928" width="23.140625" style="527" customWidth="1"/>
    <col min="6929" max="7179" width="8.85546875" style="527"/>
    <col min="7180" max="7180" width="23" style="527" customWidth="1"/>
    <col min="7181" max="7181" width="54.42578125" style="527" customWidth="1"/>
    <col min="7182" max="7182" width="6.28515625" style="527" customWidth="1"/>
    <col min="7183" max="7184" width="23.140625" style="527" customWidth="1"/>
    <col min="7185" max="7435" width="8.85546875" style="527"/>
    <col min="7436" max="7436" width="23" style="527" customWidth="1"/>
    <col min="7437" max="7437" width="54.42578125" style="527" customWidth="1"/>
    <col min="7438" max="7438" width="6.28515625" style="527" customWidth="1"/>
    <col min="7439" max="7440" width="23.140625" style="527" customWidth="1"/>
    <col min="7441" max="7691" width="8.85546875" style="527"/>
    <col min="7692" max="7692" width="23" style="527" customWidth="1"/>
    <col min="7693" max="7693" width="54.42578125" style="527" customWidth="1"/>
    <col min="7694" max="7694" width="6.28515625" style="527" customWidth="1"/>
    <col min="7695" max="7696" width="23.140625" style="527" customWidth="1"/>
    <col min="7697" max="7947" width="8.85546875" style="527"/>
    <col min="7948" max="7948" width="23" style="527" customWidth="1"/>
    <col min="7949" max="7949" width="54.42578125" style="527" customWidth="1"/>
    <col min="7950" max="7950" width="6.28515625" style="527" customWidth="1"/>
    <col min="7951" max="7952" width="23.140625" style="527" customWidth="1"/>
    <col min="7953" max="8203" width="8.85546875" style="527"/>
    <col min="8204" max="8204" width="23" style="527" customWidth="1"/>
    <col min="8205" max="8205" width="54.42578125" style="527" customWidth="1"/>
    <col min="8206" max="8206" width="6.28515625" style="527" customWidth="1"/>
    <col min="8207" max="8208" width="23.140625" style="527" customWidth="1"/>
    <col min="8209" max="8459" width="8.85546875" style="527"/>
    <col min="8460" max="8460" width="23" style="527" customWidth="1"/>
    <col min="8461" max="8461" width="54.42578125" style="527" customWidth="1"/>
    <col min="8462" max="8462" width="6.28515625" style="527" customWidth="1"/>
    <col min="8463" max="8464" width="23.140625" style="527" customWidth="1"/>
    <col min="8465" max="8715" width="8.85546875" style="527"/>
    <col min="8716" max="8716" width="23" style="527" customWidth="1"/>
    <col min="8717" max="8717" width="54.42578125" style="527" customWidth="1"/>
    <col min="8718" max="8718" width="6.28515625" style="527" customWidth="1"/>
    <col min="8719" max="8720" width="23.140625" style="527" customWidth="1"/>
    <col min="8721" max="8971" width="8.85546875" style="527"/>
    <col min="8972" max="8972" width="23" style="527" customWidth="1"/>
    <col min="8973" max="8973" width="54.42578125" style="527" customWidth="1"/>
    <col min="8974" max="8974" width="6.28515625" style="527" customWidth="1"/>
    <col min="8975" max="8976" width="23.140625" style="527" customWidth="1"/>
    <col min="8977" max="9227" width="8.85546875" style="527"/>
    <col min="9228" max="9228" width="23" style="527" customWidth="1"/>
    <col min="9229" max="9229" width="54.42578125" style="527" customWidth="1"/>
    <col min="9230" max="9230" width="6.28515625" style="527" customWidth="1"/>
    <col min="9231" max="9232" width="23.140625" style="527" customWidth="1"/>
    <col min="9233" max="9483" width="8.85546875" style="527"/>
    <col min="9484" max="9484" width="23" style="527" customWidth="1"/>
    <col min="9485" max="9485" width="54.42578125" style="527" customWidth="1"/>
    <col min="9486" max="9486" width="6.28515625" style="527" customWidth="1"/>
    <col min="9487" max="9488" width="23.140625" style="527" customWidth="1"/>
    <col min="9489" max="9739" width="8.85546875" style="527"/>
    <col min="9740" max="9740" width="23" style="527" customWidth="1"/>
    <col min="9741" max="9741" width="54.42578125" style="527" customWidth="1"/>
    <col min="9742" max="9742" width="6.28515625" style="527" customWidth="1"/>
    <col min="9743" max="9744" width="23.140625" style="527" customWidth="1"/>
    <col min="9745" max="9995" width="8.85546875" style="527"/>
    <col min="9996" max="9996" width="23" style="527" customWidth="1"/>
    <col min="9997" max="9997" width="54.42578125" style="527" customWidth="1"/>
    <col min="9998" max="9998" width="6.28515625" style="527" customWidth="1"/>
    <col min="9999" max="10000" width="23.140625" style="527" customWidth="1"/>
    <col min="10001" max="10251" width="8.85546875" style="527"/>
    <col min="10252" max="10252" width="23" style="527" customWidth="1"/>
    <col min="10253" max="10253" width="54.42578125" style="527" customWidth="1"/>
    <col min="10254" max="10254" width="6.28515625" style="527" customWidth="1"/>
    <col min="10255" max="10256" width="23.140625" style="527" customWidth="1"/>
    <col min="10257" max="10507" width="8.85546875" style="527"/>
    <col min="10508" max="10508" width="23" style="527" customWidth="1"/>
    <col min="10509" max="10509" width="54.42578125" style="527" customWidth="1"/>
    <col min="10510" max="10510" width="6.28515625" style="527" customWidth="1"/>
    <col min="10511" max="10512" width="23.140625" style="527" customWidth="1"/>
    <col min="10513" max="10763" width="8.85546875" style="527"/>
    <col min="10764" max="10764" width="23" style="527" customWidth="1"/>
    <col min="10765" max="10765" width="54.42578125" style="527" customWidth="1"/>
    <col min="10766" max="10766" width="6.28515625" style="527" customWidth="1"/>
    <col min="10767" max="10768" width="23.140625" style="527" customWidth="1"/>
    <col min="10769" max="11019" width="8.85546875" style="527"/>
    <col min="11020" max="11020" width="23" style="527" customWidth="1"/>
    <col min="11021" max="11021" width="54.42578125" style="527" customWidth="1"/>
    <col min="11022" max="11022" width="6.28515625" style="527" customWidth="1"/>
    <col min="11023" max="11024" width="23.140625" style="527" customWidth="1"/>
    <col min="11025" max="11275" width="8.85546875" style="527"/>
    <col min="11276" max="11276" width="23" style="527" customWidth="1"/>
    <col min="11277" max="11277" width="54.42578125" style="527" customWidth="1"/>
    <col min="11278" max="11278" width="6.28515625" style="527" customWidth="1"/>
    <col min="11279" max="11280" width="23.140625" style="527" customWidth="1"/>
    <col min="11281" max="11531" width="8.85546875" style="527"/>
    <col min="11532" max="11532" width="23" style="527" customWidth="1"/>
    <col min="11533" max="11533" width="54.42578125" style="527" customWidth="1"/>
    <col min="11534" max="11534" width="6.28515625" style="527" customWidth="1"/>
    <col min="11535" max="11536" width="23.140625" style="527" customWidth="1"/>
    <col min="11537" max="11787" width="8.85546875" style="527"/>
    <col min="11788" max="11788" width="23" style="527" customWidth="1"/>
    <col min="11789" max="11789" width="54.42578125" style="527" customWidth="1"/>
    <col min="11790" max="11790" width="6.28515625" style="527" customWidth="1"/>
    <col min="11791" max="11792" width="23.140625" style="527" customWidth="1"/>
    <col min="11793" max="12043" width="8.85546875" style="527"/>
    <col min="12044" max="12044" width="23" style="527" customWidth="1"/>
    <col min="12045" max="12045" width="54.42578125" style="527" customWidth="1"/>
    <col min="12046" max="12046" width="6.28515625" style="527" customWidth="1"/>
    <col min="12047" max="12048" width="23.140625" style="527" customWidth="1"/>
    <col min="12049" max="12299" width="8.85546875" style="527"/>
    <col min="12300" max="12300" width="23" style="527" customWidth="1"/>
    <col min="12301" max="12301" width="54.42578125" style="527" customWidth="1"/>
    <col min="12302" max="12302" width="6.28515625" style="527" customWidth="1"/>
    <col min="12303" max="12304" width="23.140625" style="527" customWidth="1"/>
    <col min="12305" max="12555" width="8.85546875" style="527"/>
    <col min="12556" max="12556" width="23" style="527" customWidth="1"/>
    <col min="12557" max="12557" width="54.42578125" style="527" customWidth="1"/>
    <col min="12558" max="12558" width="6.28515625" style="527" customWidth="1"/>
    <col min="12559" max="12560" width="23.140625" style="527" customWidth="1"/>
    <col min="12561" max="12811" width="8.85546875" style="527"/>
    <col min="12812" max="12812" width="23" style="527" customWidth="1"/>
    <col min="12813" max="12813" width="54.42578125" style="527" customWidth="1"/>
    <col min="12814" max="12814" width="6.28515625" style="527" customWidth="1"/>
    <col min="12815" max="12816" width="23.140625" style="527" customWidth="1"/>
    <col min="12817" max="13067" width="8.85546875" style="527"/>
    <col min="13068" max="13068" width="23" style="527" customWidth="1"/>
    <col min="13069" max="13069" width="54.42578125" style="527" customWidth="1"/>
    <col min="13070" max="13070" width="6.28515625" style="527" customWidth="1"/>
    <col min="13071" max="13072" width="23.140625" style="527" customWidth="1"/>
    <col min="13073" max="13323" width="8.85546875" style="527"/>
    <col min="13324" max="13324" width="23" style="527" customWidth="1"/>
    <col min="13325" max="13325" width="54.42578125" style="527" customWidth="1"/>
    <col min="13326" max="13326" width="6.28515625" style="527" customWidth="1"/>
    <col min="13327" max="13328" width="23.140625" style="527" customWidth="1"/>
    <col min="13329" max="13579" width="8.85546875" style="527"/>
    <col min="13580" max="13580" width="23" style="527" customWidth="1"/>
    <col min="13581" max="13581" width="54.42578125" style="527" customWidth="1"/>
    <col min="13582" max="13582" width="6.28515625" style="527" customWidth="1"/>
    <col min="13583" max="13584" width="23.140625" style="527" customWidth="1"/>
    <col min="13585" max="13835" width="8.85546875" style="527"/>
    <col min="13836" max="13836" width="23" style="527" customWidth="1"/>
    <col min="13837" max="13837" width="54.42578125" style="527" customWidth="1"/>
    <col min="13838" max="13838" width="6.28515625" style="527" customWidth="1"/>
    <col min="13839" max="13840" width="23.140625" style="527" customWidth="1"/>
    <col min="13841" max="14091" width="8.85546875" style="527"/>
    <col min="14092" max="14092" width="23" style="527" customWidth="1"/>
    <col min="14093" max="14093" width="54.42578125" style="527" customWidth="1"/>
    <col min="14094" max="14094" width="6.28515625" style="527" customWidth="1"/>
    <col min="14095" max="14096" width="23.140625" style="527" customWidth="1"/>
    <col min="14097" max="14347" width="8.85546875" style="527"/>
    <col min="14348" max="14348" width="23" style="527" customWidth="1"/>
    <col min="14349" max="14349" width="54.42578125" style="527" customWidth="1"/>
    <col min="14350" max="14350" width="6.28515625" style="527" customWidth="1"/>
    <col min="14351" max="14352" width="23.140625" style="527" customWidth="1"/>
    <col min="14353" max="14603" width="8.85546875" style="527"/>
    <col min="14604" max="14604" width="23" style="527" customWidth="1"/>
    <col min="14605" max="14605" width="54.42578125" style="527" customWidth="1"/>
    <col min="14606" max="14606" width="6.28515625" style="527" customWidth="1"/>
    <col min="14607" max="14608" width="23.140625" style="527" customWidth="1"/>
    <col min="14609" max="14859" width="8.85546875" style="527"/>
    <col min="14860" max="14860" width="23" style="527" customWidth="1"/>
    <col min="14861" max="14861" width="54.42578125" style="527" customWidth="1"/>
    <col min="14862" max="14862" width="6.28515625" style="527" customWidth="1"/>
    <col min="14863" max="14864" width="23.140625" style="527" customWidth="1"/>
    <col min="14865" max="15115" width="8.85546875" style="527"/>
    <col min="15116" max="15116" width="23" style="527" customWidth="1"/>
    <col min="15117" max="15117" width="54.42578125" style="527" customWidth="1"/>
    <col min="15118" max="15118" width="6.28515625" style="527" customWidth="1"/>
    <col min="15119" max="15120" width="23.140625" style="527" customWidth="1"/>
    <col min="15121" max="15371" width="8.85546875" style="527"/>
    <col min="15372" max="15372" width="23" style="527" customWidth="1"/>
    <col min="15373" max="15373" width="54.42578125" style="527" customWidth="1"/>
    <col min="15374" max="15374" width="6.28515625" style="527" customWidth="1"/>
    <col min="15375" max="15376" width="23.140625" style="527" customWidth="1"/>
    <col min="15377" max="15627" width="8.85546875" style="527"/>
    <col min="15628" max="15628" width="23" style="527" customWidth="1"/>
    <col min="15629" max="15629" width="54.42578125" style="527" customWidth="1"/>
    <col min="15630" max="15630" width="6.28515625" style="527" customWidth="1"/>
    <col min="15631" max="15632" width="23.140625" style="527" customWidth="1"/>
    <col min="15633" max="15883" width="8.85546875" style="527"/>
    <col min="15884" max="15884" width="23" style="527" customWidth="1"/>
    <col min="15885" max="15885" width="54.42578125" style="527" customWidth="1"/>
    <col min="15886" max="15886" width="6.28515625" style="527" customWidth="1"/>
    <col min="15887" max="15888" width="23.140625" style="527" customWidth="1"/>
    <col min="15889" max="16139" width="8.85546875" style="527"/>
    <col min="16140" max="16140" width="23" style="527" customWidth="1"/>
    <col min="16141" max="16141" width="54.42578125" style="527" customWidth="1"/>
    <col min="16142" max="16142" width="6.28515625" style="527" customWidth="1"/>
    <col min="16143" max="16144" width="23.140625" style="527" customWidth="1"/>
    <col min="16145" max="16384" width="8.85546875" style="527"/>
  </cols>
  <sheetData>
    <row r="1" spans="1:23" s="510" customFormat="1" ht="15.75">
      <c r="A1" s="481"/>
      <c r="B1" s="481"/>
      <c r="C1" s="481"/>
      <c r="D1" s="481"/>
      <c r="E1" s="481"/>
      <c r="F1" s="481"/>
      <c r="G1" s="481"/>
      <c r="H1" s="592"/>
      <c r="I1" s="592"/>
      <c r="J1" s="592"/>
      <c r="K1" s="509"/>
      <c r="L1" s="509"/>
      <c r="M1" s="592"/>
      <c r="N1" s="592"/>
      <c r="O1" s="593"/>
      <c r="P1" s="594" t="s">
        <v>981</v>
      </c>
      <c r="Q1" s="1202"/>
      <c r="R1" s="1202"/>
      <c r="S1" s="1202"/>
      <c r="T1" s="1202"/>
      <c r="U1" s="1203"/>
      <c r="V1" s="1203"/>
      <c r="W1" s="1203"/>
    </row>
    <row r="2" spans="1:23" s="510" customFormat="1" ht="14.25">
      <c r="A2" s="509"/>
      <c r="B2" s="509"/>
      <c r="C2" s="509"/>
      <c r="D2" s="509"/>
      <c r="E2" s="509"/>
      <c r="F2" s="509"/>
      <c r="G2" s="509"/>
      <c r="H2" s="592"/>
      <c r="I2" s="592"/>
      <c r="J2" s="592"/>
      <c r="K2" s="509"/>
      <c r="L2" s="509"/>
      <c r="M2" s="592"/>
      <c r="N2" s="592"/>
      <c r="O2" s="593"/>
      <c r="P2" s="509"/>
      <c r="Q2" s="1202"/>
      <c r="R2" s="1202"/>
      <c r="S2" s="1202"/>
      <c r="T2" s="1202"/>
      <c r="U2" s="1203"/>
      <c r="V2" s="1203"/>
      <c r="W2" s="1203"/>
    </row>
    <row r="3" spans="1:23" s="510" customFormat="1" ht="14.25">
      <c r="A3" s="509"/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93"/>
      <c r="P3" s="509"/>
      <c r="Q3" s="1202"/>
      <c r="R3" s="1202"/>
      <c r="S3" s="1202"/>
      <c r="T3" s="1202"/>
      <c r="U3" s="1202"/>
      <c r="V3" s="1202"/>
      <c r="W3" s="1202"/>
    </row>
    <row r="4" spans="1:23" s="510" customFormat="1" ht="14.25">
      <c r="A4" s="509"/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93"/>
      <c r="P4" s="509"/>
      <c r="Q4" s="519"/>
      <c r="R4" s="519"/>
      <c r="S4" s="519"/>
      <c r="T4" s="519"/>
      <c r="U4" s="519"/>
      <c r="V4" s="519"/>
      <c r="W4" s="519"/>
    </row>
    <row r="5" spans="1:23" s="510" customFormat="1" ht="24.75" customHeight="1">
      <c r="A5" s="509"/>
      <c r="B5" s="509"/>
      <c r="C5" s="509"/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93"/>
      <c r="P5" s="509"/>
      <c r="Q5" s="519"/>
      <c r="R5" s="519"/>
      <c r="S5" s="519"/>
      <c r="T5" s="519"/>
      <c r="U5" s="519"/>
      <c r="V5" s="519"/>
      <c r="W5" s="519"/>
    </row>
    <row r="6" spans="1:23" s="510" customFormat="1" ht="18" customHeight="1">
      <c r="A6" s="1204" t="s">
        <v>982</v>
      </c>
      <c r="B6" s="1204"/>
      <c r="C6" s="1204"/>
      <c r="D6" s="1204"/>
      <c r="E6" s="1204"/>
      <c r="F6" s="1204"/>
      <c r="G6" s="1204"/>
      <c r="H6" s="1204"/>
      <c r="I6" s="1204"/>
      <c r="J6" s="1204"/>
      <c r="K6" s="1204"/>
      <c r="L6" s="1204"/>
      <c r="M6" s="1204"/>
      <c r="N6" s="1204"/>
      <c r="O6" s="1204"/>
      <c r="P6" s="1204"/>
      <c r="Q6" s="595"/>
      <c r="R6" s="595"/>
      <c r="S6" s="595"/>
      <c r="T6" s="595"/>
      <c r="U6" s="595"/>
      <c r="V6" s="595"/>
      <c r="W6" s="595"/>
    </row>
    <row r="7" spans="1:23" s="510" customFormat="1" ht="18">
      <c r="A7" s="1204"/>
      <c r="B7" s="1204"/>
      <c r="C7" s="1204"/>
      <c r="D7" s="1204"/>
      <c r="E7" s="1204"/>
      <c r="F7" s="1204"/>
      <c r="G7" s="1204"/>
      <c r="H7" s="1204"/>
      <c r="I7" s="1204"/>
      <c r="J7" s="1204"/>
      <c r="K7" s="1204"/>
      <c r="L7" s="1204"/>
      <c r="M7" s="1204"/>
      <c r="N7" s="1204"/>
      <c r="O7" s="1204"/>
      <c r="P7" s="1204"/>
      <c r="Q7" s="595"/>
      <c r="R7" s="595"/>
      <c r="S7" s="595"/>
      <c r="T7" s="595"/>
      <c r="U7" s="595"/>
      <c r="V7" s="595"/>
      <c r="W7" s="595"/>
    </row>
    <row r="8" spans="1:23" s="510" customFormat="1" ht="18">
      <c r="A8" s="1204"/>
      <c r="B8" s="1204"/>
      <c r="C8" s="1204"/>
      <c r="D8" s="1204"/>
      <c r="E8" s="1204"/>
      <c r="F8" s="1204"/>
      <c r="G8" s="1204"/>
      <c r="H8" s="1204"/>
      <c r="I8" s="1204"/>
      <c r="J8" s="1204"/>
      <c r="K8" s="1204"/>
      <c r="L8" s="1204"/>
      <c r="M8" s="1204"/>
      <c r="N8" s="1204"/>
      <c r="O8" s="1204"/>
      <c r="P8" s="1204"/>
      <c r="Q8" s="595"/>
      <c r="R8" s="595"/>
      <c r="S8" s="595"/>
      <c r="T8" s="595"/>
      <c r="U8" s="595"/>
      <c r="V8" s="595"/>
      <c r="W8" s="595"/>
    </row>
    <row r="9" spans="1:23" s="510" customFormat="1" ht="18">
      <c r="A9" s="511"/>
      <c r="B9" s="511"/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11"/>
      <c r="Q9" s="595"/>
      <c r="R9" s="595"/>
      <c r="S9" s="595"/>
      <c r="T9" s="595"/>
      <c r="U9" s="595"/>
      <c r="V9" s="595"/>
      <c r="W9" s="595"/>
    </row>
    <row r="10" spans="1:23" s="510" customFormat="1" ht="18">
      <c r="A10" s="511"/>
      <c r="B10" s="511"/>
      <c r="C10" s="511"/>
      <c r="D10" s="511"/>
      <c r="E10" s="511"/>
      <c r="F10" s="511"/>
      <c r="G10" s="511"/>
      <c r="H10" s="511"/>
      <c r="I10" s="511"/>
      <c r="J10" s="511"/>
      <c r="K10" s="511"/>
      <c r="L10" s="511"/>
      <c r="M10" s="511"/>
      <c r="N10" s="511"/>
      <c r="O10" s="511"/>
      <c r="P10" s="511"/>
      <c r="Q10" s="595"/>
      <c r="R10" s="595"/>
      <c r="S10" s="595"/>
      <c r="T10" s="595"/>
      <c r="U10" s="595"/>
      <c r="V10" s="595"/>
      <c r="W10" s="595"/>
    </row>
    <row r="11" spans="1:23" ht="15">
      <c r="A11" s="596" t="s">
        <v>64</v>
      </c>
      <c r="B11" s="597"/>
      <c r="C11" s="597"/>
      <c r="D11" s="597"/>
      <c r="E11" s="481"/>
      <c r="F11" s="481"/>
      <c r="G11" s="481"/>
      <c r="H11" s="481"/>
      <c r="I11" s="481"/>
      <c r="J11" s="481"/>
      <c r="K11" s="481"/>
      <c r="L11" s="481"/>
      <c r="M11" s="481"/>
      <c r="N11" s="591"/>
      <c r="O11" s="529"/>
      <c r="P11" s="126" t="s">
        <v>65</v>
      </c>
    </row>
    <row r="12" spans="1:23" ht="30" customHeight="1">
      <c r="A12" s="1116" t="s">
        <v>983</v>
      </c>
      <c r="B12" s="1206"/>
      <c r="C12" s="1206"/>
      <c r="D12" s="1206"/>
      <c r="E12" s="1206"/>
      <c r="F12" s="1206"/>
      <c r="G12" s="1206"/>
      <c r="H12" s="1206"/>
      <c r="I12" s="1206"/>
      <c r="J12" s="1206"/>
      <c r="K12" s="1206"/>
      <c r="L12" s="1206"/>
      <c r="M12" s="1207"/>
      <c r="N12" s="893" t="s">
        <v>68</v>
      </c>
      <c r="O12" s="1116" t="s">
        <v>83</v>
      </c>
      <c r="P12" s="531"/>
    </row>
    <row r="13" spans="1:23" ht="25.5" customHeight="1">
      <c r="A13" s="1118"/>
      <c r="B13" s="1208"/>
      <c r="C13" s="1208"/>
      <c r="D13" s="1208"/>
      <c r="E13" s="1208"/>
      <c r="F13" s="1208"/>
      <c r="G13" s="1208"/>
      <c r="H13" s="1208"/>
      <c r="I13" s="1208"/>
      <c r="J13" s="1208"/>
      <c r="K13" s="1208"/>
      <c r="L13" s="1208"/>
      <c r="M13" s="1209"/>
      <c r="N13" s="1210"/>
      <c r="O13" s="1118"/>
      <c r="P13" s="598" t="s">
        <v>84</v>
      </c>
    </row>
    <row r="14" spans="1:23" ht="19.5" customHeight="1">
      <c r="A14" s="1102" t="s">
        <v>92</v>
      </c>
      <c r="B14" s="1104"/>
      <c r="C14" s="1104"/>
      <c r="D14" s="1104"/>
      <c r="E14" s="1104"/>
      <c r="F14" s="1104"/>
      <c r="G14" s="1104"/>
      <c r="H14" s="1104"/>
      <c r="I14" s="1104"/>
      <c r="J14" s="1104"/>
      <c r="K14" s="1104"/>
      <c r="L14" s="1104"/>
      <c r="M14" s="1103"/>
      <c r="N14" s="598" t="s">
        <v>93</v>
      </c>
      <c r="O14" s="546">
        <v>1</v>
      </c>
      <c r="P14" s="598">
        <v>2</v>
      </c>
    </row>
    <row r="15" spans="1:23" ht="17.25" customHeight="1">
      <c r="A15" s="1169" t="s">
        <v>984</v>
      </c>
      <c r="B15" s="1170"/>
      <c r="C15" s="1170"/>
      <c r="D15" s="1170"/>
      <c r="E15" s="1170"/>
      <c r="F15" s="1170"/>
      <c r="G15" s="1170"/>
      <c r="H15" s="1170"/>
      <c r="I15" s="1170"/>
      <c r="J15" s="1170"/>
      <c r="K15" s="1170"/>
      <c r="L15" s="1170"/>
      <c r="M15" s="1171"/>
      <c r="N15" s="541">
        <v>1</v>
      </c>
      <c r="O15" s="599">
        <f>+'[9]TURIIN MSUT-18'!O20+'[9]TURIIN BUS MSUT-25'!O20+'[9]TURIIN KOLLEGE-20'!O20+'[9]TURIIN BUS KOLLEGE-8'!O20+'[9]TURIIN IH SUR-5'!O20</f>
        <v>1405</v>
      </c>
      <c r="P15" s="599">
        <f>+'[9]TURIIN MSUT-18'!P20+'[9]TURIIN BUS MSUT-25'!P20+'[9]TURIIN KOLLEGE-20'!P20+'[9]TURIIN BUS KOLLEGE-8'!P20+'[9]TURIIN IH SUR-5'!P20</f>
        <v>814</v>
      </c>
    </row>
    <row r="16" spans="1:23" s="586" customFormat="1" ht="16.5" customHeight="1">
      <c r="A16" s="1205" t="s">
        <v>985</v>
      </c>
      <c r="B16" s="1205"/>
      <c r="C16" s="1205"/>
      <c r="D16" s="1205"/>
      <c r="E16" s="1205"/>
      <c r="F16" s="1205"/>
      <c r="G16" s="1205"/>
      <c r="H16" s="1205"/>
      <c r="I16" s="1205"/>
      <c r="J16" s="1205"/>
      <c r="K16" s="1205"/>
      <c r="L16" s="1205"/>
      <c r="M16" s="1205"/>
      <c r="N16" s="600">
        <v>2</v>
      </c>
      <c r="O16" s="599">
        <f>+'[9]TURIIN MSUT-18'!O21+'[9]TURIIN BUS MSUT-25'!O21+'[9]TURIIN KOLLEGE-20'!O21+'[9]TURIIN BUS KOLLEGE-8'!O21+'[9]TURIIN IH SUR-5'!O21</f>
        <v>26</v>
      </c>
      <c r="P16" s="599">
        <f>+'[9]TURIIN MSUT-18'!P21+'[9]TURIIN BUS MSUT-25'!P21+'[9]TURIIN KOLLEGE-20'!P21+'[9]TURIIN BUS KOLLEGE-8'!P21+'[9]TURIIN IH SUR-5'!P21</f>
        <v>12</v>
      </c>
    </row>
    <row r="17" spans="1:16" s="586" customFormat="1" ht="16.5" customHeight="1">
      <c r="A17" s="1205" t="s">
        <v>986</v>
      </c>
      <c r="B17" s="1205"/>
      <c r="C17" s="1205"/>
      <c r="D17" s="1205"/>
      <c r="E17" s="1205"/>
      <c r="F17" s="1205"/>
      <c r="G17" s="1205"/>
      <c r="H17" s="1205"/>
      <c r="I17" s="1205"/>
      <c r="J17" s="1205"/>
      <c r="K17" s="1205"/>
      <c r="L17" s="1205"/>
      <c r="M17" s="1205"/>
      <c r="N17" s="600">
        <v>3</v>
      </c>
      <c r="O17" s="599">
        <f>+'[9]TURIIN MSUT-18'!O22+'[9]TURIIN BUS MSUT-25'!O22+'[9]TURIIN KOLLEGE-20'!O22+'[9]TURIIN BUS KOLLEGE-8'!O22+'[9]TURIIN IH SUR-5'!O22</f>
        <v>45</v>
      </c>
      <c r="P17" s="599">
        <f>+'[9]TURIIN MSUT-18'!P22+'[9]TURIIN BUS MSUT-25'!P22+'[9]TURIIN KOLLEGE-20'!P22+'[9]TURIIN BUS KOLLEGE-8'!P22+'[9]TURIIN IH SUR-5'!P22</f>
        <v>23</v>
      </c>
    </row>
    <row r="18" spans="1:16" s="586" customFormat="1" ht="16.5" customHeight="1">
      <c r="A18" s="1205" t="s">
        <v>987</v>
      </c>
      <c r="B18" s="1205"/>
      <c r="C18" s="1205"/>
      <c r="D18" s="1205"/>
      <c r="E18" s="1205"/>
      <c r="F18" s="1205"/>
      <c r="G18" s="1205"/>
      <c r="H18" s="1205"/>
      <c r="I18" s="1205"/>
      <c r="J18" s="1205"/>
      <c r="K18" s="1205"/>
      <c r="L18" s="1205"/>
      <c r="M18" s="1205"/>
      <c r="N18" s="600">
        <v>4</v>
      </c>
      <c r="O18" s="599">
        <f>+'[9]TURIIN MSUT-18'!O23+'[9]TURIIN BUS MSUT-25'!O23+'[9]TURIIN KOLLEGE-20'!O23+'[9]TURIIN BUS KOLLEGE-8'!O23+'[9]TURIIN IH SUR-5'!O23</f>
        <v>54</v>
      </c>
      <c r="P18" s="599">
        <f>+'[9]TURIIN MSUT-18'!P23+'[9]TURIIN BUS MSUT-25'!P23+'[9]TURIIN KOLLEGE-20'!P23+'[9]TURIIN BUS KOLLEGE-8'!P23+'[9]TURIIN IH SUR-5'!P23</f>
        <v>27</v>
      </c>
    </row>
    <row r="19" spans="1:16" s="586" customFormat="1" ht="16.5" customHeight="1">
      <c r="A19" s="1205" t="s">
        <v>988</v>
      </c>
      <c r="B19" s="1205"/>
      <c r="C19" s="1205"/>
      <c r="D19" s="1205"/>
      <c r="E19" s="1205"/>
      <c r="F19" s="1205"/>
      <c r="G19" s="1205"/>
      <c r="H19" s="1205"/>
      <c r="I19" s="1205"/>
      <c r="J19" s="1205"/>
      <c r="K19" s="1205"/>
      <c r="L19" s="1205"/>
      <c r="M19" s="1205"/>
      <c r="N19" s="600">
        <v>5</v>
      </c>
      <c r="O19" s="599">
        <f>+'[9]TURIIN MSUT-18'!O24+'[9]TURIIN BUS MSUT-25'!O24+'[9]TURIIN KOLLEGE-20'!O24+'[9]TURIIN BUS KOLLEGE-8'!O24+'[9]TURIIN IH SUR-5'!O24</f>
        <v>26</v>
      </c>
      <c r="P19" s="599">
        <f>+'[9]TURIIN MSUT-18'!P24+'[9]TURIIN BUS MSUT-25'!P24+'[9]TURIIN KOLLEGE-20'!P24+'[9]TURIIN BUS KOLLEGE-8'!P24+'[9]TURIIN IH SUR-5'!P24</f>
        <v>9</v>
      </c>
    </row>
    <row r="20" spans="1:16" s="586" customFormat="1" ht="16.5" customHeight="1">
      <c r="A20" s="1205" t="s">
        <v>989</v>
      </c>
      <c r="B20" s="1205"/>
      <c r="C20" s="1205"/>
      <c r="D20" s="1205"/>
      <c r="E20" s="1205"/>
      <c r="F20" s="1205"/>
      <c r="G20" s="1205"/>
      <c r="H20" s="1205"/>
      <c r="I20" s="1205"/>
      <c r="J20" s="1205"/>
      <c r="K20" s="1205"/>
      <c r="L20" s="1205"/>
      <c r="M20" s="1205"/>
      <c r="N20" s="600">
        <v>6</v>
      </c>
      <c r="O20" s="599">
        <f>+'[9]TURIIN MSUT-18'!O25+'[9]TURIIN BUS MSUT-25'!O25+'[9]TURIIN KOLLEGE-20'!O25+'[9]TURIIN BUS KOLLEGE-8'!O25+'[9]TURIIN IH SUR-5'!O25</f>
        <v>12</v>
      </c>
      <c r="P20" s="599">
        <f>+'[9]TURIIN MSUT-18'!P25+'[9]TURIIN BUS MSUT-25'!P25+'[9]TURIIN KOLLEGE-20'!P25+'[9]TURIIN BUS KOLLEGE-8'!P25+'[9]TURIIN IH SUR-5'!P25</f>
        <v>8</v>
      </c>
    </row>
    <row r="21" spans="1:16" s="586" customFormat="1" ht="16.5" customHeight="1">
      <c r="A21" s="1205" t="s">
        <v>990</v>
      </c>
      <c r="B21" s="1205"/>
      <c r="C21" s="1205"/>
      <c r="D21" s="1205"/>
      <c r="E21" s="1205"/>
      <c r="F21" s="1205"/>
      <c r="G21" s="1205"/>
      <c r="H21" s="1205"/>
      <c r="I21" s="1205"/>
      <c r="J21" s="1205"/>
      <c r="K21" s="1205"/>
      <c r="L21" s="1205"/>
      <c r="M21" s="1205"/>
      <c r="N21" s="600">
        <v>7</v>
      </c>
      <c r="O21" s="599">
        <f>+'[9]TURIIN MSUT-18'!O26+'[9]TURIIN BUS MSUT-25'!O26+'[9]TURIIN KOLLEGE-20'!O26+'[9]TURIIN BUS KOLLEGE-8'!O26+'[9]TURIIN IH SUR-5'!O26</f>
        <v>16</v>
      </c>
      <c r="P21" s="599">
        <f>+'[9]TURIIN MSUT-18'!P26+'[9]TURIIN BUS MSUT-25'!P26+'[9]TURIIN KOLLEGE-20'!P26+'[9]TURIIN BUS KOLLEGE-8'!P26+'[9]TURIIN IH SUR-5'!P26</f>
        <v>11</v>
      </c>
    </row>
    <row r="22" spans="1:16" s="586" customFormat="1" ht="16.5" customHeight="1">
      <c r="A22" s="1205" t="s">
        <v>991</v>
      </c>
      <c r="B22" s="1205"/>
      <c r="C22" s="1205"/>
      <c r="D22" s="1205"/>
      <c r="E22" s="1205"/>
      <c r="F22" s="1205"/>
      <c r="G22" s="1205"/>
      <c r="H22" s="1205"/>
      <c r="I22" s="1205"/>
      <c r="J22" s="1205"/>
      <c r="K22" s="1205"/>
      <c r="L22" s="1205"/>
      <c r="M22" s="1205"/>
      <c r="N22" s="600">
        <v>8</v>
      </c>
      <c r="O22" s="599">
        <f>+'[9]TURIIN MSUT-18'!O27+'[9]TURIIN BUS MSUT-25'!O27+'[9]TURIIN KOLLEGE-20'!O27+'[9]TURIIN BUS KOLLEGE-8'!O27+'[9]TURIIN IH SUR-5'!O27</f>
        <v>0</v>
      </c>
      <c r="P22" s="599">
        <f>+'[9]TURIIN MSUT-18'!P27+'[9]TURIIN BUS MSUT-25'!P27+'[9]TURIIN KOLLEGE-20'!P27+'[9]TURIIN BUS KOLLEGE-8'!P27+'[9]TURIIN IH SUR-5'!P27</f>
        <v>0</v>
      </c>
    </row>
    <row r="23" spans="1:16" s="586" customFormat="1" ht="16.5" customHeight="1">
      <c r="A23" s="1205" t="s">
        <v>992</v>
      </c>
      <c r="B23" s="1205"/>
      <c r="C23" s="1205"/>
      <c r="D23" s="1205"/>
      <c r="E23" s="1205"/>
      <c r="F23" s="1205"/>
      <c r="G23" s="1205"/>
      <c r="H23" s="1205"/>
      <c r="I23" s="1205"/>
      <c r="J23" s="1205"/>
      <c r="K23" s="1205"/>
      <c r="L23" s="1205"/>
      <c r="M23" s="1205"/>
      <c r="N23" s="600">
        <v>9</v>
      </c>
      <c r="O23" s="599">
        <f>+'[9]TURIIN MSUT-18'!O28+'[9]TURIIN BUS MSUT-25'!O28+'[9]TURIIN KOLLEGE-20'!O28+'[9]TURIIN BUS KOLLEGE-8'!O28+'[9]TURIIN IH SUR-5'!O28</f>
        <v>40</v>
      </c>
      <c r="P23" s="599">
        <f>+'[9]TURIIN MSUT-18'!P28+'[9]TURIIN BUS MSUT-25'!P28+'[9]TURIIN KOLLEGE-20'!P28+'[9]TURIIN BUS KOLLEGE-8'!P28+'[9]TURIIN IH SUR-5'!P28</f>
        <v>35</v>
      </c>
    </row>
    <row r="24" spans="1:16" s="586" customFormat="1" ht="16.5" customHeight="1">
      <c r="A24" s="1205" t="s">
        <v>993</v>
      </c>
      <c r="B24" s="1205"/>
      <c r="C24" s="1205"/>
      <c r="D24" s="1205"/>
      <c r="E24" s="1205"/>
      <c r="F24" s="1205"/>
      <c r="G24" s="1205"/>
      <c r="H24" s="1205"/>
      <c r="I24" s="1205"/>
      <c r="J24" s="1205"/>
      <c r="K24" s="1205"/>
      <c r="L24" s="1205"/>
      <c r="M24" s="1205"/>
      <c r="N24" s="600">
        <v>10</v>
      </c>
      <c r="O24" s="599">
        <f>+'[9]TURIIN MSUT-18'!O29+'[9]TURIIN BUS MSUT-25'!O29+'[9]TURIIN KOLLEGE-20'!O29+'[9]TURIIN BUS KOLLEGE-8'!O29+'[9]TURIIN IH SUR-5'!O29</f>
        <v>105</v>
      </c>
      <c r="P24" s="599">
        <f>+'[9]TURIIN MSUT-18'!P29+'[9]TURIIN BUS MSUT-25'!P29+'[9]TURIIN KOLLEGE-20'!P29+'[9]TURIIN BUS KOLLEGE-8'!P29+'[9]TURIIN IH SUR-5'!P29</f>
        <v>69</v>
      </c>
    </row>
    <row r="25" spans="1:16" s="586" customFormat="1" ht="16.5" customHeight="1">
      <c r="A25" s="1205" t="s">
        <v>994</v>
      </c>
      <c r="B25" s="1205"/>
      <c r="C25" s="1205"/>
      <c r="D25" s="1205"/>
      <c r="E25" s="1205"/>
      <c r="F25" s="1205"/>
      <c r="G25" s="1205"/>
      <c r="H25" s="1205"/>
      <c r="I25" s="1205"/>
      <c r="J25" s="1205"/>
      <c r="K25" s="1205"/>
      <c r="L25" s="1205"/>
      <c r="M25" s="1205"/>
      <c r="N25" s="600">
        <v>11</v>
      </c>
      <c r="O25" s="599">
        <f>+'[9]TURIIN MSUT-18'!O30+'[9]TURIIN BUS MSUT-25'!O30+'[9]TURIIN KOLLEGE-20'!O30+'[9]TURIIN BUS KOLLEGE-8'!O30+'[9]TURIIN IH SUR-5'!O30</f>
        <v>70</v>
      </c>
      <c r="P25" s="599">
        <f>+'[9]TURIIN MSUT-18'!P30+'[9]TURIIN BUS MSUT-25'!P30+'[9]TURIIN KOLLEGE-20'!P30+'[9]TURIIN BUS KOLLEGE-8'!P30+'[9]TURIIN IH SUR-5'!P30</f>
        <v>47</v>
      </c>
    </row>
    <row r="26" spans="1:16" s="586" customFormat="1" ht="16.5" customHeight="1">
      <c r="A26" s="1205" t="s">
        <v>995</v>
      </c>
      <c r="B26" s="1205"/>
      <c r="C26" s="1205"/>
      <c r="D26" s="1205"/>
      <c r="E26" s="1205"/>
      <c r="F26" s="1205"/>
      <c r="G26" s="1205"/>
      <c r="H26" s="1205"/>
      <c r="I26" s="1205"/>
      <c r="J26" s="1205"/>
      <c r="K26" s="1205"/>
      <c r="L26" s="1205"/>
      <c r="M26" s="1205"/>
      <c r="N26" s="600">
        <v>12</v>
      </c>
      <c r="O26" s="599">
        <f>+'[9]TURIIN MSUT-18'!O31+'[9]TURIIN BUS MSUT-25'!O31+'[9]TURIIN KOLLEGE-20'!O31+'[9]TURIIN BUS KOLLEGE-8'!O31+'[9]TURIIN IH SUR-5'!O31</f>
        <v>15</v>
      </c>
      <c r="P26" s="599">
        <f>+'[9]TURIIN MSUT-18'!P31+'[9]TURIIN BUS MSUT-25'!P31+'[9]TURIIN KOLLEGE-20'!P31+'[9]TURIIN BUS KOLLEGE-8'!P31+'[9]TURIIN IH SUR-5'!P31</f>
        <v>5</v>
      </c>
    </row>
    <row r="27" spans="1:16" s="586" customFormat="1" ht="16.5" customHeight="1">
      <c r="A27" s="1205" t="s">
        <v>996</v>
      </c>
      <c r="B27" s="1205"/>
      <c r="C27" s="1205"/>
      <c r="D27" s="1205"/>
      <c r="E27" s="1205"/>
      <c r="F27" s="1205"/>
      <c r="G27" s="1205"/>
      <c r="H27" s="1205"/>
      <c r="I27" s="1205"/>
      <c r="J27" s="1205"/>
      <c r="K27" s="1205"/>
      <c r="L27" s="1205"/>
      <c r="M27" s="1205"/>
      <c r="N27" s="600">
        <v>13</v>
      </c>
      <c r="O27" s="599">
        <f>+'[9]TURIIN MSUT-18'!O32+'[9]TURIIN BUS MSUT-25'!O32+'[9]TURIIN KOLLEGE-20'!O32+'[9]TURIIN BUS KOLLEGE-8'!O32+'[9]TURIIN IH SUR-5'!O32</f>
        <v>2</v>
      </c>
      <c r="P27" s="599">
        <f>+'[9]TURIIN MSUT-18'!P32+'[9]TURIIN BUS MSUT-25'!P32+'[9]TURIIN KOLLEGE-20'!P32+'[9]TURIIN BUS KOLLEGE-8'!P32+'[9]TURIIN IH SUR-5'!P32</f>
        <v>0</v>
      </c>
    </row>
    <row r="28" spans="1:16" s="586" customFormat="1" ht="16.5" customHeight="1">
      <c r="A28" s="1205" t="s">
        <v>997</v>
      </c>
      <c r="B28" s="1205"/>
      <c r="C28" s="1205"/>
      <c r="D28" s="1205"/>
      <c r="E28" s="1205"/>
      <c r="F28" s="1205"/>
      <c r="G28" s="1205"/>
      <c r="H28" s="1205"/>
      <c r="I28" s="1205"/>
      <c r="J28" s="1205"/>
      <c r="K28" s="1205"/>
      <c r="L28" s="1205"/>
      <c r="M28" s="1205"/>
      <c r="N28" s="600">
        <v>14</v>
      </c>
      <c r="O28" s="599">
        <f>+'[9]TURIIN MSUT-18'!O33+'[9]TURIIN BUS MSUT-25'!O33+'[9]TURIIN KOLLEGE-20'!O33+'[9]TURIIN BUS KOLLEGE-8'!O33+'[9]TURIIN IH SUR-5'!O33</f>
        <v>18</v>
      </c>
      <c r="P28" s="599">
        <f>+'[9]TURIIN MSUT-18'!P33+'[9]TURIIN BUS MSUT-25'!P33+'[9]TURIIN KOLLEGE-20'!P33+'[9]TURIIN BUS KOLLEGE-8'!P33+'[9]TURIIN IH SUR-5'!P33</f>
        <v>17</v>
      </c>
    </row>
    <row r="29" spans="1:16" s="586" customFormat="1" ht="16.5" customHeight="1">
      <c r="A29" s="1205" t="s">
        <v>998</v>
      </c>
      <c r="B29" s="1205"/>
      <c r="C29" s="1205"/>
      <c r="D29" s="1205"/>
      <c r="E29" s="1205"/>
      <c r="F29" s="1205"/>
      <c r="G29" s="1205"/>
      <c r="H29" s="1205"/>
      <c r="I29" s="1205"/>
      <c r="J29" s="1205"/>
      <c r="K29" s="1205"/>
      <c r="L29" s="1205"/>
      <c r="M29" s="1205"/>
      <c r="N29" s="600">
        <v>15</v>
      </c>
      <c r="O29" s="599">
        <f>+'[9]TURIIN MSUT-18'!O34+'[9]TURIIN BUS MSUT-25'!O34+'[9]TURIIN KOLLEGE-20'!O34+'[9]TURIIN BUS KOLLEGE-8'!O34+'[9]TURIIN IH SUR-5'!O34</f>
        <v>1</v>
      </c>
      <c r="P29" s="599">
        <f>+'[9]TURIIN MSUT-18'!P34+'[9]TURIIN BUS MSUT-25'!P34+'[9]TURIIN KOLLEGE-20'!P34+'[9]TURIIN BUS KOLLEGE-8'!P34+'[9]TURIIN IH SUR-5'!P34</f>
        <v>1</v>
      </c>
    </row>
    <row r="30" spans="1:16" s="586" customFormat="1" ht="16.5" customHeight="1">
      <c r="A30" s="1205" t="s">
        <v>999</v>
      </c>
      <c r="B30" s="1205"/>
      <c r="C30" s="1205"/>
      <c r="D30" s="1205"/>
      <c r="E30" s="1205"/>
      <c r="F30" s="1205"/>
      <c r="G30" s="1205"/>
      <c r="H30" s="1205"/>
      <c r="I30" s="1205"/>
      <c r="J30" s="1205"/>
      <c r="K30" s="1205"/>
      <c r="L30" s="1205"/>
      <c r="M30" s="1205"/>
      <c r="N30" s="600">
        <v>16</v>
      </c>
      <c r="O30" s="599">
        <f>+'[9]TURIIN MSUT-18'!O35+'[9]TURIIN BUS MSUT-25'!O35+'[9]TURIIN KOLLEGE-20'!O35+'[9]TURIIN BUS KOLLEGE-8'!O35+'[9]TURIIN IH SUR-5'!O35</f>
        <v>40</v>
      </c>
      <c r="P30" s="599">
        <f>+'[9]TURIIN MSUT-18'!P35+'[9]TURIIN BUS MSUT-25'!P35+'[9]TURIIN KOLLEGE-20'!P35+'[9]TURIIN BUS KOLLEGE-8'!P35+'[9]TURIIN IH SUR-5'!P35</f>
        <v>21</v>
      </c>
    </row>
    <row r="31" spans="1:16" s="586" customFormat="1" ht="16.5" customHeight="1">
      <c r="A31" s="1205" t="s">
        <v>1000</v>
      </c>
      <c r="B31" s="1205"/>
      <c r="C31" s="1205"/>
      <c r="D31" s="1205"/>
      <c r="E31" s="1205"/>
      <c r="F31" s="1205"/>
      <c r="G31" s="1205"/>
      <c r="H31" s="1205"/>
      <c r="I31" s="1205"/>
      <c r="J31" s="1205"/>
      <c r="K31" s="1205"/>
      <c r="L31" s="1205"/>
      <c r="M31" s="1205"/>
      <c r="N31" s="600">
        <v>17</v>
      </c>
      <c r="O31" s="599">
        <f>+'[9]TURIIN MSUT-18'!O36+'[9]TURIIN BUS MSUT-25'!O36+'[9]TURIIN KOLLEGE-20'!O36+'[9]TURIIN BUS KOLLEGE-8'!O36+'[9]TURIIN IH SUR-5'!O36</f>
        <v>13</v>
      </c>
      <c r="P31" s="599">
        <f>+'[9]TURIIN MSUT-18'!P36+'[9]TURIIN BUS MSUT-25'!P36+'[9]TURIIN KOLLEGE-20'!P36+'[9]TURIIN BUS KOLLEGE-8'!P36+'[9]TURIIN IH SUR-5'!P36</f>
        <v>9</v>
      </c>
    </row>
    <row r="32" spans="1:16" s="586" customFormat="1" ht="16.5" customHeight="1">
      <c r="A32" s="1205" t="s">
        <v>1001</v>
      </c>
      <c r="B32" s="1205"/>
      <c r="C32" s="1205"/>
      <c r="D32" s="1205"/>
      <c r="E32" s="1205"/>
      <c r="F32" s="1205"/>
      <c r="G32" s="1205"/>
      <c r="H32" s="1205"/>
      <c r="I32" s="1205"/>
      <c r="J32" s="1205"/>
      <c r="K32" s="1205"/>
      <c r="L32" s="1205"/>
      <c r="M32" s="1205"/>
      <c r="N32" s="600">
        <v>18</v>
      </c>
      <c r="O32" s="599">
        <f>+'[9]TURIIN MSUT-18'!O37+'[9]TURIIN BUS MSUT-25'!O37+'[9]TURIIN KOLLEGE-20'!O37+'[9]TURIIN BUS KOLLEGE-8'!O37+'[9]TURIIN IH SUR-5'!O37</f>
        <v>0</v>
      </c>
      <c r="P32" s="599">
        <f>+'[9]TURIIN MSUT-18'!P37+'[9]TURIIN BUS MSUT-25'!P37+'[9]TURIIN KOLLEGE-20'!P37+'[9]TURIIN BUS KOLLEGE-8'!P37+'[9]TURIIN IH SUR-5'!P37</f>
        <v>0</v>
      </c>
    </row>
    <row r="33" spans="1:16" s="586" customFormat="1" ht="16.5" customHeight="1">
      <c r="A33" s="1205" t="s">
        <v>1002</v>
      </c>
      <c r="B33" s="1205"/>
      <c r="C33" s="1205"/>
      <c r="D33" s="1205"/>
      <c r="E33" s="1205"/>
      <c r="F33" s="1205"/>
      <c r="G33" s="1205"/>
      <c r="H33" s="1205"/>
      <c r="I33" s="1205"/>
      <c r="J33" s="1205"/>
      <c r="K33" s="1205"/>
      <c r="L33" s="1205"/>
      <c r="M33" s="1205"/>
      <c r="N33" s="600">
        <v>19</v>
      </c>
      <c r="O33" s="599">
        <f>+'[9]TURIIN MSUT-18'!O38+'[9]TURIIN BUS MSUT-25'!O38+'[9]TURIIN KOLLEGE-20'!O38+'[9]TURIIN BUS KOLLEGE-8'!O38+'[9]TURIIN IH SUR-5'!O38</f>
        <v>19</v>
      </c>
      <c r="P33" s="599">
        <f>+'[9]TURIIN MSUT-18'!P38+'[9]TURIIN BUS MSUT-25'!P38+'[9]TURIIN KOLLEGE-20'!P38+'[9]TURIIN BUS KOLLEGE-8'!P38+'[9]TURIIN IH SUR-5'!P38</f>
        <v>6</v>
      </c>
    </row>
    <row r="34" spans="1:16" s="586" customFormat="1" ht="16.5" customHeight="1">
      <c r="A34" s="1205" t="s">
        <v>1003</v>
      </c>
      <c r="B34" s="1205"/>
      <c r="C34" s="1205"/>
      <c r="D34" s="1205"/>
      <c r="E34" s="1205"/>
      <c r="F34" s="1205"/>
      <c r="G34" s="1205"/>
      <c r="H34" s="1205"/>
      <c r="I34" s="1205"/>
      <c r="J34" s="1205"/>
      <c r="K34" s="1205"/>
      <c r="L34" s="1205"/>
      <c r="M34" s="1205"/>
      <c r="N34" s="600">
        <v>20</v>
      </c>
      <c r="O34" s="599">
        <f>+'[9]TURIIN MSUT-18'!O39+'[9]TURIIN BUS MSUT-25'!O39+'[9]TURIIN KOLLEGE-20'!O39+'[9]TURIIN BUS KOLLEGE-8'!O39+'[9]TURIIN IH SUR-5'!O39</f>
        <v>0</v>
      </c>
      <c r="P34" s="599">
        <f>+'[9]TURIIN MSUT-18'!P39+'[9]TURIIN BUS MSUT-25'!P39+'[9]TURIIN KOLLEGE-20'!P39+'[9]TURIIN BUS KOLLEGE-8'!P39+'[9]TURIIN IH SUR-5'!P39</f>
        <v>0</v>
      </c>
    </row>
    <row r="35" spans="1:16" s="586" customFormat="1" ht="16.5" customHeight="1">
      <c r="A35" s="1205" t="s">
        <v>1004</v>
      </c>
      <c r="B35" s="1205"/>
      <c r="C35" s="1205"/>
      <c r="D35" s="1205"/>
      <c r="E35" s="1205"/>
      <c r="F35" s="1205"/>
      <c r="G35" s="1205"/>
      <c r="H35" s="1205"/>
      <c r="I35" s="1205"/>
      <c r="J35" s="1205"/>
      <c r="K35" s="1205"/>
      <c r="L35" s="1205"/>
      <c r="M35" s="1205"/>
      <c r="N35" s="600">
        <v>21</v>
      </c>
      <c r="O35" s="599">
        <f>+'[9]TURIIN MSUT-18'!O40+'[9]TURIIN BUS MSUT-25'!O40+'[9]TURIIN KOLLEGE-20'!O40+'[9]TURIIN BUS KOLLEGE-8'!O40+'[9]TURIIN IH SUR-5'!O40</f>
        <v>290</v>
      </c>
      <c r="P35" s="599">
        <f>+'[9]TURIIN MSUT-18'!P40+'[9]TURIIN BUS MSUT-25'!P40+'[9]TURIIN KOLLEGE-20'!P40+'[9]TURIIN BUS KOLLEGE-8'!P40+'[9]TURIIN IH SUR-5'!P40</f>
        <v>129</v>
      </c>
    </row>
    <row r="36" spans="1:16" s="586" customFormat="1" ht="16.5" customHeight="1">
      <c r="A36" s="1211" t="s">
        <v>1005</v>
      </c>
      <c r="B36" s="1211"/>
      <c r="C36" s="1211"/>
      <c r="D36" s="1211"/>
      <c r="E36" s="1211"/>
      <c r="F36" s="1211"/>
      <c r="G36" s="1211"/>
      <c r="H36" s="1211"/>
      <c r="I36" s="1211"/>
      <c r="J36" s="1211"/>
      <c r="K36" s="1211"/>
      <c r="L36" s="1211"/>
      <c r="M36" s="1211"/>
      <c r="N36" s="600">
        <v>22</v>
      </c>
      <c r="O36" s="599">
        <f>+'[9]TURIIN MSUT-18'!O41+'[9]TURIIN BUS MSUT-25'!O41+'[9]TURIIN KOLLEGE-20'!O41+'[9]TURIIN BUS KOLLEGE-8'!O41+'[9]TURIIN IH SUR-5'!O41</f>
        <v>271</v>
      </c>
      <c r="P36" s="599">
        <f>+'[9]TURIIN MSUT-18'!P41+'[9]TURIIN BUS MSUT-25'!P41+'[9]TURIIN KOLLEGE-20'!P41+'[9]TURIIN BUS KOLLEGE-8'!P41+'[9]TURIIN IH SUR-5'!P41</f>
        <v>120</v>
      </c>
    </row>
    <row r="37" spans="1:16" s="586" customFormat="1" ht="16.5" customHeight="1">
      <c r="A37" s="1211" t="s">
        <v>1006</v>
      </c>
      <c r="B37" s="1211"/>
      <c r="C37" s="1211"/>
      <c r="D37" s="1211"/>
      <c r="E37" s="1211"/>
      <c r="F37" s="1211"/>
      <c r="G37" s="1211"/>
      <c r="H37" s="1211"/>
      <c r="I37" s="1211"/>
      <c r="J37" s="1211"/>
      <c r="K37" s="1211"/>
      <c r="L37" s="1211"/>
      <c r="M37" s="1211"/>
      <c r="N37" s="600">
        <v>23</v>
      </c>
      <c r="O37" s="599">
        <f>+'[9]TURIIN MSUT-18'!O42+'[9]TURIIN BUS MSUT-25'!O42+'[9]TURIIN KOLLEGE-20'!O42+'[9]TURIIN BUS KOLLEGE-8'!O42+'[9]TURIIN IH SUR-5'!O42</f>
        <v>72</v>
      </c>
      <c r="P37" s="599">
        <f>+'[9]TURIIN MSUT-18'!P42+'[9]TURIIN BUS MSUT-25'!P42+'[9]TURIIN KOLLEGE-20'!P42+'[9]TURIIN BUS KOLLEGE-8'!P42+'[9]TURIIN IH SUR-5'!P42</f>
        <v>41</v>
      </c>
    </row>
    <row r="38" spans="1:16" s="586" customFormat="1" ht="16.5" customHeight="1">
      <c r="A38" s="1211" t="s">
        <v>1007</v>
      </c>
      <c r="B38" s="1211"/>
      <c r="C38" s="1211"/>
      <c r="D38" s="1211"/>
      <c r="E38" s="1211"/>
      <c r="F38" s="1211"/>
      <c r="G38" s="1211"/>
      <c r="H38" s="1211"/>
      <c r="I38" s="1211"/>
      <c r="J38" s="1211"/>
      <c r="K38" s="1211"/>
      <c r="L38" s="1211"/>
      <c r="M38" s="1211"/>
      <c r="N38" s="600">
        <v>24</v>
      </c>
      <c r="O38" s="599">
        <f>+'[9]TURIIN MSUT-18'!O43+'[9]TURIIN BUS MSUT-25'!O43+'[9]TURIIN KOLLEGE-20'!O43+'[9]TURIIN BUS KOLLEGE-8'!O43+'[9]TURIIN IH SUR-5'!O43</f>
        <v>17</v>
      </c>
      <c r="P38" s="599">
        <f>+'[9]TURIIN MSUT-18'!P43+'[9]TURIIN BUS MSUT-25'!P43+'[9]TURIIN KOLLEGE-20'!P43+'[9]TURIIN BUS KOLLEGE-8'!P43+'[9]TURIIN IH SUR-5'!P43</f>
        <v>13</v>
      </c>
    </row>
    <row r="39" spans="1:16" s="586" customFormat="1" ht="16.5" customHeight="1">
      <c r="A39" s="1211" t="s">
        <v>1008</v>
      </c>
      <c r="B39" s="1211"/>
      <c r="C39" s="1211"/>
      <c r="D39" s="1211"/>
      <c r="E39" s="1211"/>
      <c r="F39" s="1211"/>
      <c r="G39" s="1211"/>
      <c r="H39" s="1211"/>
      <c r="I39" s="1211"/>
      <c r="J39" s="1211"/>
      <c r="K39" s="1211"/>
      <c r="L39" s="1211"/>
      <c r="M39" s="1211"/>
      <c r="N39" s="600">
        <v>25</v>
      </c>
      <c r="O39" s="599">
        <f>+'[9]TURIIN MSUT-18'!O44+'[9]TURIIN BUS MSUT-25'!O44+'[9]TURIIN KOLLEGE-20'!O44+'[9]TURIIN BUS KOLLEGE-8'!O44+'[9]TURIIN IH SUR-5'!O44</f>
        <v>33</v>
      </c>
      <c r="P39" s="599">
        <f>+'[9]TURIIN MSUT-18'!P44+'[9]TURIIN BUS MSUT-25'!P44+'[9]TURIIN KOLLEGE-20'!P44+'[9]TURIIN BUS KOLLEGE-8'!P44+'[9]TURIIN IH SUR-5'!P44</f>
        <v>11</v>
      </c>
    </row>
    <row r="40" spans="1:16" s="586" customFormat="1" ht="16.5" customHeight="1">
      <c r="A40" s="1211" t="s">
        <v>1009</v>
      </c>
      <c r="B40" s="1211"/>
      <c r="C40" s="1211"/>
      <c r="D40" s="1211"/>
      <c r="E40" s="1211"/>
      <c r="F40" s="1211"/>
      <c r="G40" s="1211"/>
      <c r="H40" s="1211"/>
      <c r="I40" s="1211"/>
      <c r="J40" s="1211"/>
      <c r="K40" s="1211"/>
      <c r="L40" s="1211"/>
      <c r="M40" s="1211"/>
      <c r="N40" s="600">
        <v>26</v>
      </c>
      <c r="O40" s="599">
        <f>+'[9]TURIIN MSUT-18'!O45+'[9]TURIIN BUS MSUT-25'!O45+'[9]TURIIN KOLLEGE-20'!O45+'[9]TURIIN BUS KOLLEGE-8'!O45+'[9]TURIIN IH SUR-5'!O45</f>
        <v>31</v>
      </c>
      <c r="P40" s="599">
        <f>+'[9]TURIIN MSUT-18'!P45+'[9]TURIIN BUS MSUT-25'!P45+'[9]TURIIN KOLLEGE-20'!P45+'[9]TURIIN BUS KOLLEGE-8'!P45+'[9]TURIIN IH SUR-5'!P45</f>
        <v>1</v>
      </c>
    </row>
    <row r="41" spans="1:16" s="586" customFormat="1" ht="16.5" customHeight="1">
      <c r="A41" s="1211" t="s">
        <v>1010</v>
      </c>
      <c r="B41" s="1211"/>
      <c r="C41" s="1211"/>
      <c r="D41" s="1211"/>
      <c r="E41" s="1211"/>
      <c r="F41" s="1211"/>
      <c r="G41" s="1211"/>
      <c r="H41" s="1211"/>
      <c r="I41" s="1211"/>
      <c r="J41" s="1211"/>
      <c r="K41" s="1211"/>
      <c r="L41" s="1211"/>
      <c r="M41" s="1211"/>
      <c r="N41" s="600">
        <v>27</v>
      </c>
      <c r="O41" s="599">
        <f>+'[9]TURIIN MSUT-18'!O46+'[9]TURIIN BUS MSUT-25'!O46+'[9]TURIIN KOLLEGE-20'!O46+'[9]TURIIN BUS KOLLEGE-8'!O46+'[9]TURIIN IH SUR-5'!O46</f>
        <v>62</v>
      </c>
      <c r="P41" s="599">
        <f>+'[9]TURIIN MSUT-18'!P46+'[9]TURIIN BUS MSUT-25'!P46+'[9]TURIIN KOLLEGE-20'!P46+'[9]TURIIN BUS KOLLEGE-8'!P46+'[9]TURIIN IH SUR-5'!P46</f>
        <v>32</v>
      </c>
    </row>
    <row r="42" spans="1:16" s="586" customFormat="1" ht="16.5" customHeight="1">
      <c r="A42" s="1211" t="s">
        <v>1011</v>
      </c>
      <c r="B42" s="1211"/>
      <c r="C42" s="1211"/>
      <c r="D42" s="1211"/>
      <c r="E42" s="1211"/>
      <c r="F42" s="1211"/>
      <c r="G42" s="1211"/>
      <c r="H42" s="1211"/>
      <c r="I42" s="1211"/>
      <c r="J42" s="1211"/>
      <c r="K42" s="1211"/>
      <c r="L42" s="1211"/>
      <c r="M42" s="1211"/>
      <c r="N42" s="600">
        <v>28</v>
      </c>
      <c r="O42" s="599">
        <f>+'[9]TURIIN MSUT-18'!O47+'[9]TURIIN BUS MSUT-25'!O47+'[9]TURIIN KOLLEGE-20'!O47+'[9]TURIIN BUS KOLLEGE-8'!O47+'[9]TURIIN IH SUR-5'!O47</f>
        <v>56</v>
      </c>
      <c r="P42" s="599">
        <f>+'[9]TURIIN MSUT-18'!P47+'[9]TURIIN BUS MSUT-25'!P47+'[9]TURIIN KOLLEGE-20'!P47+'[9]TURIIN BUS KOLLEGE-8'!P47+'[9]TURIIN IH SUR-5'!P47</f>
        <v>22</v>
      </c>
    </row>
    <row r="43" spans="1:16" s="586" customFormat="1" ht="16.5" customHeight="1">
      <c r="A43" s="1211" t="s">
        <v>1012</v>
      </c>
      <c r="B43" s="1211"/>
      <c r="C43" s="1211"/>
      <c r="D43" s="1211"/>
      <c r="E43" s="1211"/>
      <c r="F43" s="1211"/>
      <c r="G43" s="1211"/>
      <c r="H43" s="1211"/>
      <c r="I43" s="1211"/>
      <c r="J43" s="1211"/>
      <c r="K43" s="1211"/>
      <c r="L43" s="1211"/>
      <c r="M43" s="1211"/>
      <c r="N43" s="600">
        <v>29</v>
      </c>
      <c r="O43" s="599">
        <f>+'[9]TURIIN MSUT-18'!O48+'[9]TURIIN BUS MSUT-25'!O48+'[9]TURIIN KOLLEGE-20'!O48+'[9]TURIIN BUS KOLLEGE-8'!O48+'[9]TURIIN IH SUR-5'!O48</f>
        <v>10</v>
      </c>
      <c r="P43" s="599">
        <f>+'[9]TURIIN MSUT-18'!P48+'[9]TURIIN BUS MSUT-25'!P48+'[9]TURIIN KOLLEGE-20'!P48+'[9]TURIIN BUS KOLLEGE-8'!P48+'[9]TURIIN IH SUR-5'!P48</f>
        <v>6</v>
      </c>
    </row>
    <row r="44" spans="1:16" s="586" customFormat="1" ht="16.5" customHeight="1">
      <c r="A44" s="1211" t="s">
        <v>1013</v>
      </c>
      <c r="B44" s="1211"/>
      <c r="C44" s="1211"/>
      <c r="D44" s="1211"/>
      <c r="E44" s="1211"/>
      <c r="F44" s="1211"/>
      <c r="G44" s="1211"/>
      <c r="H44" s="1211"/>
      <c r="I44" s="1211"/>
      <c r="J44" s="1211"/>
      <c r="K44" s="1211"/>
      <c r="L44" s="1211"/>
      <c r="M44" s="1211"/>
      <c r="N44" s="600">
        <v>30</v>
      </c>
      <c r="O44" s="599">
        <f>+'[9]TURIIN MSUT-18'!O49+'[9]TURIIN BUS MSUT-25'!O49+'[9]TURIIN KOLLEGE-20'!O49+'[9]TURIIN BUS KOLLEGE-8'!O49+'[9]TURIIN IH SUR-5'!O49</f>
        <v>9</v>
      </c>
      <c r="P44" s="599">
        <f>+'[9]TURIIN MSUT-18'!P49+'[9]TURIIN BUS MSUT-25'!P49+'[9]TURIIN KOLLEGE-20'!P49+'[9]TURIIN BUS KOLLEGE-8'!P49+'[9]TURIIN IH SUR-5'!P49</f>
        <v>3</v>
      </c>
    </row>
    <row r="45" spans="1:16" s="586" customFormat="1" ht="16.5" customHeight="1">
      <c r="A45" s="1205" t="s">
        <v>1014</v>
      </c>
      <c r="B45" s="1205"/>
      <c r="C45" s="1205"/>
      <c r="D45" s="1205"/>
      <c r="E45" s="1205"/>
      <c r="F45" s="1205"/>
      <c r="G45" s="1205"/>
      <c r="H45" s="1205"/>
      <c r="I45" s="1205"/>
      <c r="J45" s="1205"/>
      <c r="K45" s="1205"/>
      <c r="L45" s="1205"/>
      <c r="M45" s="1205"/>
      <c r="N45" s="600">
        <v>31</v>
      </c>
      <c r="O45" s="599">
        <f>+'[9]TURIIN MSUT-18'!O50+'[9]TURIIN BUS MSUT-25'!O50+'[9]TURIIN KOLLEGE-20'!O50+'[9]TURIIN BUS KOLLEGE-8'!O50+'[9]TURIIN IH SUR-5'!O50</f>
        <v>120</v>
      </c>
      <c r="P45" s="599">
        <f>+'[9]TURIIN MSUT-18'!P50+'[9]TURIIN BUS MSUT-25'!P50+'[9]TURIIN KOLLEGE-20'!P50+'[9]TURIIN BUS KOLLEGE-8'!P50+'[9]TURIIN IH SUR-5'!P50</f>
        <v>37</v>
      </c>
    </row>
    <row r="46" spans="1:16" s="586" customFormat="1" ht="16.5" customHeight="1">
      <c r="A46" s="1205" t="s">
        <v>1015</v>
      </c>
      <c r="B46" s="1205"/>
      <c r="C46" s="1205"/>
      <c r="D46" s="1205"/>
      <c r="E46" s="1205"/>
      <c r="F46" s="1205"/>
      <c r="G46" s="1205"/>
      <c r="H46" s="1205"/>
      <c r="I46" s="1205"/>
      <c r="J46" s="1205"/>
      <c r="K46" s="1205"/>
      <c r="L46" s="1205"/>
      <c r="M46" s="1205"/>
      <c r="N46" s="600">
        <v>32</v>
      </c>
      <c r="O46" s="599">
        <f>+'[9]TURIIN MSUT-18'!O51+'[9]TURIIN BUS MSUT-25'!O51+'[9]TURIIN KOLLEGE-20'!O51+'[9]TURIIN BUS KOLLEGE-8'!O51+'[9]TURIIN IH SUR-5'!O51</f>
        <v>0</v>
      </c>
      <c r="P46" s="599">
        <f>+'[9]TURIIN MSUT-18'!P51+'[9]TURIIN BUS MSUT-25'!P51+'[9]TURIIN KOLLEGE-20'!P51+'[9]TURIIN BUS KOLLEGE-8'!P51+'[9]TURIIN IH SUR-5'!P51</f>
        <v>0</v>
      </c>
    </row>
    <row r="47" spans="1:16" s="586" customFormat="1" ht="16.5" customHeight="1">
      <c r="A47" s="1205" t="s">
        <v>1016</v>
      </c>
      <c r="B47" s="1205"/>
      <c r="C47" s="1205"/>
      <c r="D47" s="1205"/>
      <c r="E47" s="1205"/>
      <c r="F47" s="1205"/>
      <c r="G47" s="1205"/>
      <c r="H47" s="1205"/>
      <c r="I47" s="1205"/>
      <c r="J47" s="1205"/>
      <c r="K47" s="1205"/>
      <c r="L47" s="1205"/>
      <c r="M47" s="1205"/>
      <c r="N47" s="600">
        <v>33</v>
      </c>
      <c r="O47" s="599">
        <f>+'[9]TURIIN MSUT-18'!O52+'[9]TURIIN BUS MSUT-25'!O52+'[9]TURIIN KOLLEGE-20'!O52+'[9]TURIIN BUS KOLLEGE-8'!O52+'[9]TURIIN IH SUR-5'!O52</f>
        <v>39</v>
      </c>
      <c r="P47" s="599">
        <f>+'[9]TURIIN MSUT-18'!P52+'[9]TURIIN BUS MSUT-25'!P52+'[9]TURIIN KOLLEGE-20'!P52+'[9]TURIIN BUS KOLLEGE-8'!P52+'[9]TURIIN IH SUR-5'!P52</f>
        <v>20</v>
      </c>
    </row>
    <row r="48" spans="1:16" s="586" customFormat="1" ht="16.5" customHeight="1">
      <c r="A48" s="1205" t="s">
        <v>1017</v>
      </c>
      <c r="B48" s="1205"/>
      <c r="C48" s="1205"/>
      <c r="D48" s="1205"/>
      <c r="E48" s="1205"/>
      <c r="F48" s="1205"/>
      <c r="G48" s="1205"/>
      <c r="H48" s="1205"/>
      <c r="I48" s="1205"/>
      <c r="J48" s="1205"/>
      <c r="K48" s="1205"/>
      <c r="L48" s="1205"/>
      <c r="M48" s="1205"/>
      <c r="N48" s="600">
        <v>34</v>
      </c>
      <c r="O48" s="599">
        <f>+'[9]TURIIN MSUT-18'!O53+'[9]TURIIN BUS MSUT-25'!O53+'[9]TURIIN KOLLEGE-20'!O53+'[9]TURIIN BUS KOLLEGE-8'!O53+'[9]TURIIN IH SUR-5'!O53</f>
        <v>83</v>
      </c>
      <c r="P48" s="599">
        <f>+'[9]TURIIN MSUT-18'!P53+'[9]TURIIN BUS MSUT-25'!P53+'[9]TURIIN KOLLEGE-20'!P53+'[9]TURIIN BUS KOLLEGE-8'!P53+'[9]TURIIN IH SUR-5'!P53</f>
        <v>18</v>
      </c>
    </row>
    <row r="49" spans="1:16" s="586" customFormat="1" ht="16.5" customHeight="1">
      <c r="A49" s="1205" t="s">
        <v>1018</v>
      </c>
      <c r="B49" s="1205"/>
      <c r="C49" s="1205"/>
      <c r="D49" s="1205"/>
      <c r="E49" s="1205"/>
      <c r="F49" s="1205"/>
      <c r="G49" s="1205"/>
      <c r="H49" s="1205"/>
      <c r="I49" s="1205"/>
      <c r="J49" s="1205"/>
      <c r="K49" s="1205"/>
      <c r="L49" s="1205"/>
      <c r="M49" s="1205"/>
      <c r="N49" s="600">
        <v>35</v>
      </c>
      <c r="O49" s="599">
        <f>+'[9]TURIIN MSUT-18'!O54+'[9]TURIIN BUS MSUT-25'!O54+'[9]TURIIN KOLLEGE-20'!O54+'[9]TURIIN BUS KOLLEGE-8'!O54+'[9]TURIIN IH SUR-5'!O54</f>
        <v>27</v>
      </c>
      <c r="P49" s="599">
        <f>+'[9]TURIIN MSUT-18'!P54+'[9]TURIIN BUS MSUT-25'!P54+'[9]TURIIN KOLLEGE-20'!P54+'[9]TURIIN BUS KOLLEGE-8'!P54+'[9]TURIIN IH SUR-5'!P54</f>
        <v>13</v>
      </c>
    </row>
    <row r="50" spans="1:16" s="586" customFormat="1" ht="16.5" customHeight="1">
      <c r="A50" s="1205" t="s">
        <v>1019</v>
      </c>
      <c r="B50" s="1205"/>
      <c r="C50" s="1205"/>
      <c r="D50" s="1205"/>
      <c r="E50" s="1205"/>
      <c r="F50" s="1205"/>
      <c r="G50" s="1205"/>
      <c r="H50" s="1205"/>
      <c r="I50" s="1205"/>
      <c r="J50" s="1205"/>
      <c r="K50" s="1205"/>
      <c r="L50" s="1205"/>
      <c r="M50" s="1205"/>
      <c r="N50" s="600">
        <v>36</v>
      </c>
      <c r="O50" s="599">
        <f>+'[9]TURIIN MSUT-18'!O55+'[9]TURIIN BUS MSUT-25'!O55+'[9]TURIIN KOLLEGE-20'!O55+'[9]TURIIN BUS KOLLEGE-8'!O55+'[9]TURIIN IH SUR-5'!O55</f>
        <v>8</v>
      </c>
      <c r="P50" s="599">
        <f>+'[9]TURIIN MSUT-18'!P55+'[9]TURIIN BUS MSUT-25'!P55+'[9]TURIIN KOLLEGE-20'!P55+'[9]TURIIN BUS KOLLEGE-8'!P55+'[9]TURIIN IH SUR-5'!P55</f>
        <v>4</v>
      </c>
    </row>
    <row r="51" spans="1:16" s="586" customFormat="1" ht="16.5" customHeight="1">
      <c r="A51" s="1205" t="s">
        <v>1020</v>
      </c>
      <c r="B51" s="1205"/>
      <c r="C51" s="1205"/>
      <c r="D51" s="1205"/>
      <c r="E51" s="1205"/>
      <c r="F51" s="1205"/>
      <c r="G51" s="1205"/>
      <c r="H51" s="1205"/>
      <c r="I51" s="1205"/>
      <c r="J51" s="1205"/>
      <c r="K51" s="1205"/>
      <c r="L51" s="1205"/>
      <c r="M51" s="1205"/>
      <c r="N51" s="600">
        <v>37</v>
      </c>
      <c r="O51" s="599">
        <f>+'[9]TURIIN MSUT-18'!O56+'[9]TURIIN BUS MSUT-25'!O56+'[9]TURIIN KOLLEGE-20'!O56+'[9]TURIIN BUS KOLLEGE-8'!O56+'[9]TURIIN IH SUR-5'!O56</f>
        <v>19</v>
      </c>
      <c r="P51" s="599">
        <f>+'[9]TURIIN MSUT-18'!P56+'[9]TURIIN BUS MSUT-25'!P56+'[9]TURIIN KOLLEGE-20'!P56+'[9]TURIIN BUS KOLLEGE-8'!P56+'[9]TURIIN IH SUR-5'!P56</f>
        <v>10</v>
      </c>
    </row>
    <row r="52" spans="1:16" s="586" customFormat="1" ht="16.5" customHeight="1">
      <c r="A52" s="1205" t="s">
        <v>1021</v>
      </c>
      <c r="B52" s="1205"/>
      <c r="C52" s="1205"/>
      <c r="D52" s="1205"/>
      <c r="E52" s="1205"/>
      <c r="F52" s="1205"/>
      <c r="G52" s="1205"/>
      <c r="H52" s="1205"/>
      <c r="I52" s="1205"/>
      <c r="J52" s="1205"/>
      <c r="K52" s="1205"/>
      <c r="L52" s="1205"/>
      <c r="M52" s="1205"/>
      <c r="N52" s="600">
        <v>38</v>
      </c>
      <c r="O52" s="599">
        <f>+'[9]TURIIN MSUT-18'!O57+'[9]TURIIN BUS MSUT-25'!O57+'[9]TURIIN KOLLEGE-20'!O57+'[9]TURIIN BUS KOLLEGE-8'!O57+'[9]TURIIN IH SUR-5'!O57</f>
        <v>53</v>
      </c>
      <c r="P52" s="599">
        <f>+'[9]TURIIN MSUT-18'!P57+'[9]TURIIN BUS MSUT-25'!P57+'[9]TURIIN KOLLEGE-20'!P57+'[9]TURIIN BUS KOLLEGE-8'!P57+'[9]TURIIN IH SUR-5'!P57</f>
        <v>17</v>
      </c>
    </row>
    <row r="53" spans="1:16" s="586" customFormat="1" ht="16.5" customHeight="1">
      <c r="A53" s="1205" t="s">
        <v>1022</v>
      </c>
      <c r="B53" s="1205"/>
      <c r="C53" s="1205"/>
      <c r="D53" s="1205"/>
      <c r="E53" s="1205"/>
      <c r="F53" s="1205"/>
      <c r="G53" s="1205"/>
      <c r="H53" s="1205"/>
      <c r="I53" s="1205"/>
      <c r="J53" s="1205"/>
      <c r="K53" s="1205"/>
      <c r="L53" s="1205"/>
      <c r="M53" s="1205"/>
      <c r="N53" s="600">
        <v>39</v>
      </c>
      <c r="O53" s="599">
        <f>+'[9]TURIIN MSUT-18'!O58+'[9]TURIIN BUS MSUT-25'!O58+'[9]TURIIN KOLLEGE-20'!O58+'[9]TURIIN BUS KOLLEGE-8'!O58+'[9]TURIIN IH SUR-5'!O58</f>
        <v>5</v>
      </c>
      <c r="P53" s="599">
        <f>+'[9]TURIIN MSUT-18'!P58+'[9]TURIIN BUS MSUT-25'!P58+'[9]TURIIN KOLLEGE-20'!P58+'[9]TURIIN BUS KOLLEGE-8'!P58+'[9]TURIIN IH SUR-5'!P58</f>
        <v>3</v>
      </c>
    </row>
    <row r="54" spans="1:16" s="586" customFormat="1" ht="16.5" customHeight="1">
      <c r="A54" s="1205" t="s">
        <v>1023</v>
      </c>
      <c r="B54" s="1205"/>
      <c r="C54" s="1205"/>
      <c r="D54" s="1205"/>
      <c r="E54" s="1205"/>
      <c r="F54" s="1205"/>
      <c r="G54" s="1205"/>
      <c r="H54" s="1205"/>
      <c r="I54" s="1205"/>
      <c r="J54" s="1205"/>
      <c r="K54" s="1205"/>
      <c r="L54" s="1205"/>
      <c r="M54" s="1205"/>
      <c r="N54" s="600">
        <v>40</v>
      </c>
      <c r="O54" s="599">
        <f>+'[9]TURIIN MSUT-18'!O59+'[9]TURIIN BUS MSUT-25'!O59+'[9]TURIIN KOLLEGE-20'!O59+'[9]TURIIN BUS KOLLEGE-8'!O59+'[9]TURIIN IH SUR-5'!O59</f>
        <v>3</v>
      </c>
      <c r="P54" s="599">
        <f>+'[9]TURIIN MSUT-18'!P59+'[9]TURIIN BUS MSUT-25'!P59+'[9]TURIIN KOLLEGE-20'!P59+'[9]TURIIN BUS KOLLEGE-8'!P59+'[9]TURIIN IH SUR-5'!P59</f>
        <v>2</v>
      </c>
    </row>
    <row r="55" spans="1:16" s="586" customFormat="1" ht="16.5" customHeight="1">
      <c r="A55" s="1205" t="s">
        <v>1024</v>
      </c>
      <c r="B55" s="1205"/>
      <c r="C55" s="1205"/>
      <c r="D55" s="1205"/>
      <c r="E55" s="1205"/>
      <c r="F55" s="1205"/>
      <c r="G55" s="1205"/>
      <c r="H55" s="1205"/>
      <c r="I55" s="1205"/>
      <c r="J55" s="1205"/>
      <c r="K55" s="1205"/>
      <c r="L55" s="1205"/>
      <c r="M55" s="1205"/>
      <c r="N55" s="600">
        <v>41</v>
      </c>
      <c r="O55" s="599">
        <f>+'[9]TURIIN MSUT-18'!O60+'[9]TURIIN BUS MSUT-25'!O60+'[9]TURIIN KOLLEGE-20'!O60+'[9]TURIIN BUS KOLLEGE-8'!O60+'[9]TURIIN IH SUR-5'!O60</f>
        <v>3</v>
      </c>
      <c r="P55" s="599">
        <f>+'[9]TURIIN MSUT-18'!P60+'[9]TURIIN BUS MSUT-25'!P60+'[9]TURIIN KOLLEGE-20'!P60+'[9]TURIIN BUS KOLLEGE-8'!P60+'[9]TURIIN IH SUR-5'!P60</f>
        <v>2</v>
      </c>
    </row>
    <row r="56" spans="1:16" s="586" customFormat="1" ht="16.5" customHeight="1">
      <c r="A56" s="1205" t="s">
        <v>1025</v>
      </c>
      <c r="B56" s="1205"/>
      <c r="C56" s="1205"/>
      <c r="D56" s="1205"/>
      <c r="E56" s="1205"/>
      <c r="F56" s="1205"/>
      <c r="G56" s="1205"/>
      <c r="H56" s="1205"/>
      <c r="I56" s="1205"/>
      <c r="J56" s="1205"/>
      <c r="K56" s="1205"/>
      <c r="L56" s="1205"/>
      <c r="M56" s="1205"/>
      <c r="N56" s="600">
        <v>42</v>
      </c>
      <c r="O56" s="599">
        <f>+'[9]TURIIN MSUT-18'!O61+'[9]TURIIN BUS MSUT-25'!O61+'[9]TURIIN KOLLEGE-20'!O61+'[9]TURIIN BUS KOLLEGE-8'!O61+'[9]TURIIN IH SUR-5'!O61</f>
        <v>8</v>
      </c>
      <c r="P56" s="599">
        <f>+'[9]TURIIN MSUT-18'!P61+'[9]TURIIN BUS MSUT-25'!P61+'[9]TURIIN KOLLEGE-20'!P61+'[9]TURIIN BUS KOLLEGE-8'!P61+'[9]TURIIN IH SUR-5'!P61</f>
        <v>2</v>
      </c>
    </row>
    <row r="57" spans="1:16" s="586" customFormat="1" ht="16.5" customHeight="1">
      <c r="A57" s="1205" t="s">
        <v>1026</v>
      </c>
      <c r="B57" s="1205"/>
      <c r="C57" s="1205"/>
      <c r="D57" s="1205"/>
      <c r="E57" s="1205"/>
      <c r="F57" s="1205"/>
      <c r="G57" s="1205"/>
      <c r="H57" s="1205"/>
      <c r="I57" s="1205"/>
      <c r="J57" s="1205"/>
      <c r="K57" s="1205"/>
      <c r="L57" s="1205"/>
      <c r="M57" s="1205"/>
      <c r="N57" s="600">
        <v>43</v>
      </c>
      <c r="O57" s="599">
        <f>+'[9]TURIIN MSUT-18'!O62+'[9]TURIIN BUS MSUT-25'!O62+'[9]TURIIN KOLLEGE-20'!O62+'[9]TURIIN BUS KOLLEGE-8'!O62+'[9]TURIIN IH SUR-5'!O62</f>
        <v>5</v>
      </c>
      <c r="P57" s="599">
        <f>+'[9]TURIIN MSUT-18'!P62+'[9]TURIIN BUS MSUT-25'!P62+'[9]TURIIN KOLLEGE-20'!P62+'[9]TURIIN BUS KOLLEGE-8'!P62+'[9]TURIIN IH SUR-5'!P62</f>
        <v>2</v>
      </c>
    </row>
    <row r="58" spans="1:16" s="586" customFormat="1" ht="16.5" customHeight="1">
      <c r="A58" s="1205" t="s">
        <v>1027</v>
      </c>
      <c r="B58" s="1205"/>
      <c r="C58" s="1205"/>
      <c r="D58" s="1205"/>
      <c r="E58" s="1205"/>
      <c r="F58" s="1205"/>
      <c r="G58" s="1205"/>
      <c r="H58" s="1205"/>
      <c r="I58" s="1205"/>
      <c r="J58" s="1205"/>
      <c r="K58" s="1205"/>
      <c r="L58" s="1205"/>
      <c r="M58" s="1205"/>
      <c r="N58" s="600">
        <v>44</v>
      </c>
      <c r="O58" s="599">
        <f>+'[9]TURIIN MSUT-18'!O63+'[9]TURIIN BUS MSUT-25'!O63+'[9]TURIIN KOLLEGE-20'!O63+'[9]TURIIN BUS KOLLEGE-8'!O63+'[9]TURIIN IH SUR-5'!O63</f>
        <v>4</v>
      </c>
      <c r="P58" s="599">
        <f>+'[9]TURIIN MSUT-18'!P63+'[9]TURIIN BUS MSUT-25'!P63+'[9]TURIIN KOLLEGE-20'!P63+'[9]TURIIN BUS KOLLEGE-8'!P63+'[9]TURIIN IH SUR-5'!P63</f>
        <v>0</v>
      </c>
    </row>
    <row r="59" spans="1:16" s="586" customFormat="1" ht="16.5" customHeight="1">
      <c r="A59" s="1205" t="s">
        <v>1028</v>
      </c>
      <c r="B59" s="1205"/>
      <c r="C59" s="1205"/>
      <c r="D59" s="1205"/>
      <c r="E59" s="1205"/>
      <c r="F59" s="1205"/>
      <c r="G59" s="1205"/>
      <c r="H59" s="1205"/>
      <c r="I59" s="1205"/>
      <c r="J59" s="1205"/>
      <c r="K59" s="1205"/>
      <c r="L59" s="1205"/>
      <c r="M59" s="1205"/>
      <c r="N59" s="600">
        <v>45</v>
      </c>
      <c r="O59" s="599">
        <f>+'[9]TURIIN MSUT-18'!O64+'[9]TURIIN BUS MSUT-25'!O64+'[9]TURIIN KOLLEGE-20'!O64+'[9]TURIIN BUS KOLLEGE-8'!O64+'[9]TURIIN IH SUR-5'!O64</f>
        <v>1</v>
      </c>
      <c r="P59" s="599">
        <f>+'[9]TURIIN MSUT-18'!P64+'[9]TURIIN BUS MSUT-25'!P64+'[9]TURIIN KOLLEGE-20'!P64+'[9]TURIIN BUS KOLLEGE-8'!P64+'[9]TURIIN IH SUR-5'!P64</f>
        <v>1</v>
      </c>
    </row>
    <row r="60" spans="1:16" s="586" customFormat="1" ht="16.5" customHeight="1">
      <c r="A60" s="1205" t="s">
        <v>1029</v>
      </c>
      <c r="B60" s="1205"/>
      <c r="C60" s="1205"/>
      <c r="D60" s="1205"/>
      <c r="E60" s="1205"/>
      <c r="F60" s="1205"/>
      <c r="G60" s="1205"/>
      <c r="H60" s="1205"/>
      <c r="I60" s="1205"/>
      <c r="J60" s="1205"/>
      <c r="K60" s="1205"/>
      <c r="L60" s="1205"/>
      <c r="M60" s="1205"/>
      <c r="N60" s="600">
        <v>46</v>
      </c>
      <c r="O60" s="599">
        <f>+'[9]TURIIN MSUT-18'!O65+'[9]TURIIN BUS MSUT-25'!O65+'[9]TURIIN KOLLEGE-20'!O65+'[9]TURIIN BUS KOLLEGE-8'!O65+'[9]TURIIN IH SUR-5'!O65</f>
        <v>1</v>
      </c>
      <c r="P60" s="599">
        <f>+'[9]TURIIN MSUT-18'!P65+'[9]TURIIN BUS MSUT-25'!P65+'[9]TURIIN KOLLEGE-20'!P65+'[9]TURIIN BUS KOLLEGE-8'!P65+'[9]TURIIN IH SUR-5'!P65</f>
        <v>1</v>
      </c>
    </row>
    <row r="61" spans="1:16" s="586" customFormat="1" ht="16.5" customHeight="1">
      <c r="A61" s="1205" t="s">
        <v>1030</v>
      </c>
      <c r="B61" s="1205"/>
      <c r="C61" s="1205"/>
      <c r="D61" s="1205"/>
      <c r="E61" s="1205"/>
      <c r="F61" s="1205"/>
      <c r="G61" s="1205"/>
      <c r="H61" s="1205"/>
      <c r="I61" s="1205"/>
      <c r="J61" s="1205"/>
      <c r="K61" s="1205"/>
      <c r="L61" s="1205"/>
      <c r="M61" s="1205"/>
      <c r="N61" s="600">
        <v>47</v>
      </c>
      <c r="O61" s="599">
        <f>+'[9]TURIIN MSUT-18'!O66+'[9]TURIIN BUS MSUT-25'!O66+'[9]TURIIN KOLLEGE-20'!O66+'[9]TURIIN BUS KOLLEGE-8'!O66+'[9]TURIIN IH SUR-5'!O66</f>
        <v>38</v>
      </c>
      <c r="P61" s="599">
        <f>+'[9]TURIIN MSUT-18'!P66+'[9]TURIIN BUS MSUT-25'!P66+'[9]TURIIN KOLLEGE-20'!P66+'[9]TURIIN BUS KOLLEGE-8'!P66+'[9]TURIIN IH SUR-5'!P66</f>
        <v>11</v>
      </c>
    </row>
    <row r="62" spans="1:16" s="586" customFormat="1" ht="16.5" customHeight="1">
      <c r="A62" s="1205" t="s">
        <v>1031</v>
      </c>
      <c r="B62" s="1205"/>
      <c r="C62" s="1205"/>
      <c r="D62" s="1205"/>
      <c r="E62" s="1205"/>
      <c r="F62" s="1205"/>
      <c r="G62" s="1205"/>
      <c r="H62" s="1205"/>
      <c r="I62" s="1205"/>
      <c r="J62" s="1205"/>
      <c r="K62" s="1205"/>
      <c r="L62" s="1205"/>
      <c r="M62" s="1205"/>
      <c r="N62" s="600">
        <v>48</v>
      </c>
      <c r="O62" s="599">
        <f>+'[9]TURIIN MSUT-18'!O67+'[9]TURIIN BUS MSUT-25'!O67+'[9]TURIIN KOLLEGE-20'!O67+'[9]TURIIN BUS KOLLEGE-8'!O67+'[9]TURIIN IH SUR-5'!O67</f>
        <v>15</v>
      </c>
      <c r="P62" s="599">
        <f>+'[9]TURIIN MSUT-18'!P67+'[9]TURIIN BUS MSUT-25'!P67+'[9]TURIIN KOLLEGE-20'!P67+'[9]TURIIN BUS KOLLEGE-8'!P67+'[9]TURIIN IH SUR-5'!P67</f>
        <v>6</v>
      </c>
    </row>
    <row r="63" spans="1:16" s="586" customFormat="1" ht="16.5" customHeight="1">
      <c r="A63" s="1205" t="s">
        <v>1032</v>
      </c>
      <c r="B63" s="1205"/>
      <c r="C63" s="1205"/>
      <c r="D63" s="1205"/>
      <c r="E63" s="1205"/>
      <c r="F63" s="1205"/>
      <c r="G63" s="1205"/>
      <c r="H63" s="1205"/>
      <c r="I63" s="1205"/>
      <c r="J63" s="1205"/>
      <c r="K63" s="1205"/>
      <c r="L63" s="1205"/>
      <c r="M63" s="1205"/>
      <c r="N63" s="600">
        <v>49</v>
      </c>
      <c r="O63" s="599">
        <f>+'[9]TURIIN MSUT-18'!O68+'[9]TURIIN BUS MSUT-25'!O68+'[9]TURIIN KOLLEGE-20'!O68+'[9]TURIIN BUS KOLLEGE-8'!O68+'[9]TURIIN IH SUR-5'!O68</f>
        <v>24</v>
      </c>
      <c r="P63" s="599">
        <f>+'[9]TURIIN MSUT-18'!P68+'[9]TURIIN BUS MSUT-25'!P68+'[9]TURIIN KOLLEGE-20'!P68+'[9]TURIIN BUS KOLLEGE-8'!P68+'[9]TURIIN IH SUR-5'!P68</f>
        <v>5</v>
      </c>
    </row>
    <row r="64" spans="1:16" s="586" customFormat="1" ht="16.5" customHeight="1">
      <c r="A64" s="1205" t="s">
        <v>1033</v>
      </c>
      <c r="B64" s="1205"/>
      <c r="C64" s="1205"/>
      <c r="D64" s="1205"/>
      <c r="E64" s="1205"/>
      <c r="F64" s="1205"/>
      <c r="G64" s="1205"/>
      <c r="H64" s="1205"/>
      <c r="I64" s="1205"/>
      <c r="J64" s="1205"/>
      <c r="K64" s="1205"/>
      <c r="L64" s="1205"/>
      <c r="M64" s="1205"/>
      <c r="N64" s="600">
        <v>50</v>
      </c>
      <c r="O64" s="599">
        <f>+'[9]TURIIN MSUT-18'!O69+'[9]TURIIN BUS MSUT-25'!O69+'[9]TURIIN KOLLEGE-20'!O69+'[9]TURIIN BUS KOLLEGE-8'!O69+'[9]TURIIN IH SUR-5'!O69</f>
        <v>0</v>
      </c>
      <c r="P64" s="599">
        <f>+'[9]TURIIN MSUT-18'!P69+'[9]TURIIN BUS MSUT-25'!P69+'[9]TURIIN KOLLEGE-20'!P69+'[9]TURIIN BUS KOLLEGE-8'!P69+'[9]TURIIN IH SUR-5'!P69</f>
        <v>0</v>
      </c>
    </row>
    <row r="65" spans="1:16" s="586" customFormat="1" ht="16.5" customHeight="1">
      <c r="A65" s="1205" t="s">
        <v>1034</v>
      </c>
      <c r="B65" s="1205"/>
      <c r="C65" s="1205"/>
      <c r="D65" s="1205"/>
      <c r="E65" s="1205"/>
      <c r="F65" s="1205"/>
      <c r="G65" s="1205"/>
      <c r="H65" s="1205"/>
      <c r="I65" s="1205"/>
      <c r="J65" s="1205"/>
      <c r="K65" s="1205"/>
      <c r="L65" s="1205"/>
      <c r="M65" s="1205"/>
      <c r="N65" s="600">
        <v>51</v>
      </c>
      <c r="O65" s="599">
        <f>+'[9]TURIIN MSUT-18'!O70+'[9]TURIIN BUS MSUT-25'!O70+'[9]TURIIN KOLLEGE-20'!O70+'[9]TURIIN BUS KOLLEGE-8'!O70+'[9]TURIIN IH SUR-5'!O70</f>
        <v>79</v>
      </c>
      <c r="P65" s="599">
        <f>+'[9]TURIIN MSUT-18'!P70+'[9]TURIIN BUS MSUT-25'!P70+'[9]TURIIN KOLLEGE-20'!P70+'[9]TURIIN BUS KOLLEGE-8'!P70+'[9]TURIIN IH SUR-5'!P70</f>
        <v>44</v>
      </c>
    </row>
    <row r="66" spans="1:16" s="586" customFormat="1" ht="16.5" customHeight="1">
      <c r="A66" s="1205" t="s">
        <v>1035</v>
      </c>
      <c r="B66" s="1205"/>
      <c r="C66" s="1205"/>
      <c r="D66" s="1205"/>
      <c r="E66" s="1205"/>
      <c r="F66" s="1205"/>
      <c r="G66" s="1205"/>
      <c r="H66" s="1205"/>
      <c r="I66" s="1205"/>
      <c r="J66" s="1205"/>
      <c r="K66" s="1205"/>
      <c r="L66" s="1205"/>
      <c r="M66" s="1205"/>
      <c r="N66" s="600">
        <v>52</v>
      </c>
      <c r="O66" s="599">
        <f>+'[9]TURIIN MSUT-18'!O71+'[9]TURIIN BUS MSUT-25'!O71+'[9]TURIIN KOLLEGE-20'!O71+'[9]TURIIN BUS KOLLEGE-8'!O71+'[9]TURIIN IH SUR-5'!O71</f>
        <v>30</v>
      </c>
      <c r="P66" s="599">
        <f>+'[9]TURIIN MSUT-18'!P71+'[9]TURIIN BUS MSUT-25'!P71+'[9]TURIIN KOLLEGE-20'!P71+'[9]TURIIN BUS KOLLEGE-8'!P71+'[9]TURIIN IH SUR-5'!P71</f>
        <v>17</v>
      </c>
    </row>
    <row r="67" spans="1:16" s="586" customFormat="1" ht="16.5" customHeight="1">
      <c r="A67" s="1205" t="s">
        <v>1036</v>
      </c>
      <c r="B67" s="1205"/>
      <c r="C67" s="1205"/>
      <c r="D67" s="1205"/>
      <c r="E67" s="1205"/>
      <c r="F67" s="1205"/>
      <c r="G67" s="1205"/>
      <c r="H67" s="1205"/>
      <c r="I67" s="1205"/>
      <c r="J67" s="1205"/>
      <c r="K67" s="1205"/>
      <c r="L67" s="1205"/>
      <c r="M67" s="1205"/>
      <c r="N67" s="600">
        <v>53</v>
      </c>
      <c r="O67" s="599">
        <f>+'[9]TURIIN MSUT-18'!O72+'[9]TURIIN BUS MSUT-25'!O72+'[9]TURIIN KOLLEGE-20'!O72+'[9]TURIIN BUS KOLLEGE-8'!O72+'[9]TURIIN IH SUR-5'!O72</f>
        <v>33</v>
      </c>
      <c r="P67" s="599">
        <f>+'[9]TURIIN MSUT-18'!P72+'[9]TURIIN BUS MSUT-25'!P72+'[9]TURIIN KOLLEGE-20'!P72+'[9]TURIIN BUS KOLLEGE-8'!P72+'[9]TURIIN IH SUR-5'!P72</f>
        <v>23</v>
      </c>
    </row>
    <row r="68" spans="1:16" s="586" customFormat="1" ht="16.5" customHeight="1">
      <c r="A68" s="1205" t="s">
        <v>1037</v>
      </c>
      <c r="B68" s="1205"/>
      <c r="C68" s="1205"/>
      <c r="D68" s="1205"/>
      <c r="E68" s="1205"/>
      <c r="F68" s="1205"/>
      <c r="G68" s="1205"/>
      <c r="H68" s="1205"/>
      <c r="I68" s="1205"/>
      <c r="J68" s="1205"/>
      <c r="K68" s="1205"/>
      <c r="L68" s="1205"/>
      <c r="M68" s="1205"/>
      <c r="N68" s="600">
        <v>54</v>
      </c>
      <c r="O68" s="599">
        <f>+'[9]TURIIN MSUT-18'!O73+'[9]TURIIN BUS MSUT-25'!O73+'[9]TURIIN KOLLEGE-20'!O73+'[9]TURIIN BUS KOLLEGE-8'!O73+'[9]TURIIN IH SUR-5'!O73</f>
        <v>14</v>
      </c>
      <c r="P68" s="599">
        <f>+'[9]TURIIN MSUT-18'!P73+'[9]TURIIN BUS MSUT-25'!P73+'[9]TURIIN KOLLEGE-20'!P73+'[9]TURIIN BUS KOLLEGE-8'!P73+'[9]TURIIN IH SUR-5'!P73</f>
        <v>2</v>
      </c>
    </row>
    <row r="69" spans="1:16" s="586" customFormat="1" ht="16.5" customHeight="1">
      <c r="A69" s="1211" t="s">
        <v>1038</v>
      </c>
      <c r="B69" s="1211"/>
      <c r="C69" s="1211"/>
      <c r="D69" s="1211"/>
      <c r="E69" s="1211"/>
      <c r="F69" s="1211"/>
      <c r="G69" s="1211"/>
      <c r="H69" s="1211"/>
      <c r="I69" s="1211"/>
      <c r="J69" s="1211"/>
      <c r="K69" s="1211"/>
      <c r="L69" s="1211"/>
      <c r="M69" s="1211"/>
      <c r="N69" s="600">
        <v>55</v>
      </c>
      <c r="O69" s="599">
        <f>+'[9]TURIIN MSUT-18'!O74+'[9]TURIIN BUS MSUT-25'!O74+'[9]TURIIN KOLLEGE-20'!O74+'[9]TURIIN BUS KOLLEGE-8'!O74+'[9]TURIIN IH SUR-5'!O74</f>
        <v>416</v>
      </c>
      <c r="P69" s="599">
        <f>+'[9]TURIIN MSUT-18'!P74+'[9]TURIIN BUS MSUT-25'!P74+'[9]TURIIN KOLLEGE-20'!P74+'[9]TURIIN BUS KOLLEGE-8'!P74+'[9]TURIIN IH SUR-5'!P74</f>
        <v>286</v>
      </c>
    </row>
    <row r="70" spans="1:16" s="586" customFormat="1" ht="16.5" customHeight="1">
      <c r="A70" s="1205" t="s">
        <v>1039</v>
      </c>
      <c r="B70" s="1205"/>
      <c r="C70" s="1205"/>
      <c r="D70" s="1205"/>
      <c r="E70" s="1205"/>
      <c r="F70" s="1205"/>
      <c r="G70" s="1205"/>
      <c r="H70" s="1205"/>
      <c r="I70" s="1205"/>
      <c r="J70" s="1205"/>
      <c r="K70" s="1205"/>
      <c r="L70" s="1205"/>
      <c r="M70" s="1205"/>
      <c r="N70" s="600">
        <v>56</v>
      </c>
      <c r="O70" s="599">
        <f>+'[9]TURIIN MSUT-18'!O75+'[9]TURIIN BUS MSUT-25'!O75+'[9]TURIIN KOLLEGE-20'!O75+'[9]TURIIN BUS KOLLEGE-8'!O75+'[9]TURIIN IH SUR-5'!O75</f>
        <v>162</v>
      </c>
      <c r="P70" s="599">
        <f>+'[9]TURIIN MSUT-18'!P75+'[9]TURIIN BUS MSUT-25'!P75+'[9]TURIIN KOLLEGE-20'!P75+'[9]TURIIN BUS KOLLEGE-8'!P75+'[9]TURIIN IH SUR-5'!P75</f>
        <v>50</v>
      </c>
    </row>
    <row r="71" spans="1:16" s="586" customFormat="1" ht="16.5" customHeight="1">
      <c r="A71" s="1205" t="s">
        <v>1040</v>
      </c>
      <c r="B71" s="1205"/>
      <c r="C71" s="1205"/>
      <c r="D71" s="1205"/>
      <c r="E71" s="1205"/>
      <c r="F71" s="1205"/>
      <c r="G71" s="1205"/>
      <c r="H71" s="1205"/>
      <c r="I71" s="1205"/>
      <c r="J71" s="1205"/>
      <c r="K71" s="1205"/>
      <c r="L71" s="1205"/>
      <c r="M71" s="1205"/>
      <c r="N71" s="600">
        <v>57</v>
      </c>
      <c r="O71" s="599">
        <f>+'[9]TURIIN MSUT-18'!O76+'[9]TURIIN BUS MSUT-25'!O76+'[9]TURIIN KOLLEGE-20'!O76+'[9]TURIIN BUS KOLLEGE-8'!O76+'[9]TURIIN IH SUR-5'!O76</f>
        <v>83</v>
      </c>
      <c r="P71" s="599">
        <f>+'[9]TURIIN MSUT-18'!P76+'[9]TURIIN BUS MSUT-25'!P76+'[9]TURIIN KOLLEGE-20'!P76+'[9]TURIIN BUS KOLLEGE-8'!P76+'[9]TURIIN IH SUR-5'!P76</f>
        <v>16</v>
      </c>
    </row>
    <row r="72" spans="1:16" s="586" customFormat="1" ht="16.5" customHeight="1">
      <c r="A72" s="1205" t="s">
        <v>1041</v>
      </c>
      <c r="B72" s="1205"/>
      <c r="C72" s="1205"/>
      <c r="D72" s="1205"/>
      <c r="E72" s="1205"/>
      <c r="F72" s="1205"/>
      <c r="G72" s="1205"/>
      <c r="H72" s="1205"/>
      <c r="I72" s="1205"/>
      <c r="J72" s="1205"/>
      <c r="K72" s="1205"/>
      <c r="L72" s="1205"/>
      <c r="M72" s="1205"/>
      <c r="N72" s="600">
        <v>58</v>
      </c>
      <c r="O72" s="599">
        <f>+'[9]TURIIN MSUT-18'!O77+'[9]TURIIN BUS MSUT-25'!O77+'[9]TURIIN KOLLEGE-20'!O77+'[9]TURIIN BUS KOLLEGE-8'!O77+'[9]TURIIN IH SUR-5'!O77</f>
        <v>31</v>
      </c>
      <c r="P72" s="599">
        <f>+'[9]TURIIN MSUT-18'!P77+'[9]TURIIN BUS MSUT-25'!P77+'[9]TURIIN KOLLEGE-20'!P77+'[9]TURIIN BUS KOLLEGE-8'!P77+'[9]TURIIN IH SUR-5'!P77</f>
        <v>13</v>
      </c>
    </row>
    <row r="73" spans="1:16" s="586" customFormat="1" ht="16.5" customHeight="1">
      <c r="A73" s="1205" t="s">
        <v>1042</v>
      </c>
      <c r="B73" s="1205"/>
      <c r="C73" s="1205"/>
      <c r="D73" s="1205"/>
      <c r="E73" s="1205"/>
      <c r="F73" s="1205"/>
      <c r="G73" s="1205"/>
      <c r="H73" s="1205"/>
      <c r="I73" s="1205"/>
      <c r="J73" s="1205"/>
      <c r="K73" s="1205"/>
      <c r="L73" s="1205"/>
      <c r="M73" s="1205"/>
      <c r="N73" s="600">
        <v>59</v>
      </c>
      <c r="O73" s="599">
        <f>+'[9]TURIIN MSUT-18'!O78+'[9]TURIIN BUS MSUT-25'!O78+'[9]TURIIN KOLLEGE-20'!O78+'[9]TURIIN BUS KOLLEGE-8'!O78+'[9]TURIIN IH SUR-5'!O78</f>
        <v>14</v>
      </c>
      <c r="P73" s="599">
        <f>+'[9]TURIIN MSUT-18'!P78+'[9]TURIIN BUS MSUT-25'!P78+'[9]TURIIN KOLLEGE-20'!P78+'[9]TURIIN BUS KOLLEGE-8'!P78+'[9]TURIIN IH SUR-5'!P78</f>
        <v>7</v>
      </c>
    </row>
    <row r="74" spans="1:16" s="586" customFormat="1" ht="16.5" customHeight="1">
      <c r="A74" s="1205" t="s">
        <v>1043</v>
      </c>
      <c r="B74" s="1205"/>
      <c r="C74" s="1205"/>
      <c r="D74" s="1205"/>
      <c r="E74" s="1205"/>
      <c r="F74" s="1205"/>
      <c r="G74" s="1205"/>
      <c r="H74" s="1205"/>
      <c r="I74" s="1205"/>
      <c r="J74" s="1205"/>
      <c r="K74" s="1205"/>
      <c r="L74" s="1205"/>
      <c r="M74" s="1205"/>
      <c r="N74" s="600">
        <v>60</v>
      </c>
      <c r="O74" s="599">
        <f>+'[9]TURIIN MSUT-18'!O79+'[9]TURIIN BUS MSUT-25'!O79+'[9]TURIIN KOLLEGE-20'!O79+'[9]TURIIN BUS KOLLEGE-8'!O79+'[9]TURIIN IH SUR-5'!O79</f>
        <v>7</v>
      </c>
      <c r="P74" s="599">
        <f>+'[9]TURIIN MSUT-18'!P79+'[9]TURIIN BUS MSUT-25'!P79+'[9]TURIIN KOLLEGE-20'!P79+'[9]TURIIN BUS KOLLEGE-8'!P79+'[9]TURIIN IH SUR-5'!P79</f>
        <v>3</v>
      </c>
    </row>
    <row r="75" spans="1:16" s="586" customFormat="1" ht="16.5" customHeight="1">
      <c r="A75" s="1205" t="s">
        <v>1044</v>
      </c>
      <c r="B75" s="1205"/>
      <c r="C75" s="1205"/>
      <c r="D75" s="1205"/>
      <c r="E75" s="1205"/>
      <c r="F75" s="1205"/>
      <c r="G75" s="1205"/>
      <c r="H75" s="1205"/>
      <c r="I75" s="1205"/>
      <c r="J75" s="1205"/>
      <c r="K75" s="1205"/>
      <c r="L75" s="1205"/>
      <c r="M75" s="1205"/>
      <c r="N75" s="600">
        <v>61</v>
      </c>
      <c r="O75" s="599">
        <f>+'[9]TURIIN MSUT-18'!O80+'[9]TURIIN BUS MSUT-25'!O80+'[9]TURIIN KOLLEGE-20'!O80+'[9]TURIIN BUS KOLLEGE-8'!O80+'[9]TURIIN IH SUR-5'!O80</f>
        <v>27</v>
      </c>
      <c r="P75" s="599">
        <f>+'[9]TURIIN MSUT-18'!P80+'[9]TURIIN BUS MSUT-25'!P80+'[9]TURIIN KOLLEGE-20'!P80+'[9]TURIIN BUS KOLLEGE-8'!P80+'[9]TURIIN IH SUR-5'!P80</f>
        <v>11</v>
      </c>
    </row>
    <row r="76" spans="1:16" s="586" customFormat="1" ht="16.5" customHeight="1">
      <c r="A76" s="1205" t="s">
        <v>1045</v>
      </c>
      <c r="B76" s="1205"/>
      <c r="C76" s="1205"/>
      <c r="D76" s="1205"/>
      <c r="E76" s="1205"/>
      <c r="F76" s="1205"/>
      <c r="G76" s="1205"/>
      <c r="H76" s="1205"/>
      <c r="I76" s="1205"/>
      <c r="J76" s="1205"/>
      <c r="K76" s="1205"/>
      <c r="L76" s="1205"/>
      <c r="M76" s="1205"/>
      <c r="N76" s="600">
        <v>62</v>
      </c>
      <c r="O76" s="599">
        <f>+'[9]TURIIN MSUT-18'!O81+'[9]TURIIN BUS MSUT-25'!O81+'[9]TURIIN KOLLEGE-20'!O81+'[9]TURIIN BUS KOLLEGE-8'!O81+'[9]TURIIN IH SUR-5'!O81</f>
        <v>138</v>
      </c>
      <c r="P76" s="599">
        <f>+'[9]TURIIN MSUT-18'!P81+'[9]TURIIN BUS MSUT-25'!P81+'[9]TURIIN KOLLEGE-20'!P81+'[9]TURIIN BUS KOLLEGE-8'!P81+'[9]TURIIN IH SUR-5'!P81</f>
        <v>134</v>
      </c>
    </row>
    <row r="77" spans="1:16" s="586" customFormat="1" ht="16.5" customHeight="1">
      <c r="A77" s="1205" t="s">
        <v>1046</v>
      </c>
      <c r="B77" s="1205"/>
      <c r="C77" s="1205"/>
      <c r="D77" s="1205"/>
      <c r="E77" s="1205"/>
      <c r="F77" s="1205"/>
      <c r="G77" s="1205"/>
      <c r="H77" s="1205"/>
      <c r="I77" s="1205"/>
      <c r="J77" s="1205"/>
      <c r="K77" s="1205"/>
      <c r="L77" s="1205"/>
      <c r="M77" s="1205"/>
      <c r="N77" s="600">
        <v>63</v>
      </c>
      <c r="O77" s="599">
        <f>+'[9]TURIIN MSUT-18'!O82+'[9]TURIIN BUS MSUT-25'!O82+'[9]TURIIN KOLLEGE-20'!O82+'[9]TURIIN BUS KOLLEGE-8'!O82+'[9]TURIIN IH SUR-5'!O82</f>
        <v>103</v>
      </c>
      <c r="P77" s="599">
        <f>+'[9]TURIIN MSUT-18'!P82+'[9]TURIIN BUS MSUT-25'!P82+'[9]TURIIN KOLLEGE-20'!P82+'[9]TURIIN BUS KOLLEGE-8'!P82+'[9]TURIIN IH SUR-5'!P82</f>
        <v>99</v>
      </c>
    </row>
    <row r="78" spans="1:16" s="586" customFormat="1" ht="16.5" customHeight="1">
      <c r="A78" s="1205" t="s">
        <v>1047</v>
      </c>
      <c r="B78" s="1205"/>
      <c r="C78" s="1205"/>
      <c r="D78" s="1205"/>
      <c r="E78" s="1205"/>
      <c r="F78" s="1205"/>
      <c r="G78" s="1205"/>
      <c r="H78" s="1205"/>
      <c r="I78" s="1205"/>
      <c r="J78" s="1205"/>
      <c r="K78" s="1205"/>
      <c r="L78" s="1205"/>
      <c r="M78" s="1205"/>
      <c r="N78" s="600">
        <v>64</v>
      </c>
      <c r="O78" s="599">
        <f>+'[9]TURIIN MSUT-18'!O83+'[9]TURIIN BUS MSUT-25'!O83+'[9]TURIIN KOLLEGE-20'!O83+'[9]TURIIN BUS KOLLEGE-8'!O83+'[9]TURIIN IH SUR-5'!O83</f>
        <v>7</v>
      </c>
      <c r="P78" s="599">
        <f>+'[9]TURIIN MSUT-18'!P83+'[9]TURIIN BUS MSUT-25'!P83+'[9]TURIIN KOLLEGE-20'!P83+'[9]TURIIN BUS KOLLEGE-8'!P83+'[9]TURIIN IH SUR-5'!P83</f>
        <v>7</v>
      </c>
    </row>
    <row r="79" spans="1:16" s="586" customFormat="1" ht="16.5" customHeight="1">
      <c r="A79" s="1205" t="s">
        <v>1048</v>
      </c>
      <c r="B79" s="1205"/>
      <c r="C79" s="1205"/>
      <c r="D79" s="1205"/>
      <c r="E79" s="1205"/>
      <c r="F79" s="1205"/>
      <c r="G79" s="1205"/>
      <c r="H79" s="1205"/>
      <c r="I79" s="1205"/>
      <c r="J79" s="1205"/>
      <c r="K79" s="1205"/>
      <c r="L79" s="1205"/>
      <c r="M79" s="1205"/>
      <c r="N79" s="600">
        <v>65</v>
      </c>
      <c r="O79" s="599">
        <f>+'[9]TURIIN MSUT-18'!O84+'[9]TURIIN BUS MSUT-25'!O84+'[9]TURIIN KOLLEGE-20'!O84+'[9]TURIIN BUS KOLLEGE-8'!O84+'[9]TURIIN IH SUR-5'!O84</f>
        <v>16</v>
      </c>
      <c r="P79" s="599">
        <f>+'[9]TURIIN MSUT-18'!P84+'[9]TURIIN BUS MSUT-25'!P84+'[9]TURIIN KOLLEGE-20'!P84+'[9]TURIIN BUS KOLLEGE-8'!P84+'[9]TURIIN IH SUR-5'!P84</f>
        <v>16</v>
      </c>
    </row>
    <row r="80" spans="1:16" s="586" customFormat="1" ht="16.5" customHeight="1">
      <c r="A80" s="1205" t="s">
        <v>1049</v>
      </c>
      <c r="B80" s="1205"/>
      <c r="C80" s="1205"/>
      <c r="D80" s="1205"/>
      <c r="E80" s="1205"/>
      <c r="F80" s="1205"/>
      <c r="G80" s="1205"/>
      <c r="H80" s="1205"/>
      <c r="I80" s="1205"/>
      <c r="J80" s="1205"/>
      <c r="K80" s="1205"/>
      <c r="L80" s="1205"/>
      <c r="M80" s="1205"/>
      <c r="N80" s="600">
        <v>66</v>
      </c>
      <c r="O80" s="599">
        <f>+'[9]TURIIN MSUT-18'!O85+'[9]TURIIN BUS MSUT-25'!O85+'[9]TURIIN KOLLEGE-20'!O85+'[9]TURIIN BUS KOLLEGE-8'!O85+'[9]TURIIN IH SUR-5'!O85</f>
        <v>12</v>
      </c>
      <c r="P80" s="599">
        <f>+'[9]TURIIN MSUT-18'!P85+'[9]TURIIN BUS MSUT-25'!P85+'[9]TURIIN KOLLEGE-20'!P85+'[9]TURIIN BUS KOLLEGE-8'!P85+'[9]TURIIN IH SUR-5'!P85</f>
        <v>12</v>
      </c>
    </row>
    <row r="81" spans="1:16" s="586" customFormat="1" ht="16.5" customHeight="1">
      <c r="A81" s="1205" t="s">
        <v>1050</v>
      </c>
      <c r="B81" s="1205"/>
      <c r="C81" s="1205"/>
      <c r="D81" s="1205"/>
      <c r="E81" s="1205"/>
      <c r="F81" s="1205"/>
      <c r="G81" s="1205"/>
      <c r="H81" s="1205"/>
      <c r="I81" s="1205"/>
      <c r="J81" s="1205"/>
      <c r="K81" s="1205"/>
      <c r="L81" s="1205"/>
      <c r="M81" s="1205"/>
      <c r="N81" s="600">
        <v>67</v>
      </c>
      <c r="O81" s="599">
        <f>+'[9]TURIIN MSUT-18'!O86+'[9]TURIIN BUS MSUT-25'!O86+'[9]TURIIN KOLLEGE-20'!O86+'[9]TURIIN BUS KOLLEGE-8'!O86+'[9]TURIIN IH SUR-5'!O86</f>
        <v>0</v>
      </c>
      <c r="P81" s="599">
        <f>+'[9]TURIIN MSUT-18'!P86+'[9]TURIIN BUS MSUT-25'!P86+'[9]TURIIN KOLLEGE-20'!P86+'[9]TURIIN BUS KOLLEGE-8'!P86+'[9]TURIIN IH SUR-5'!P86</f>
        <v>0</v>
      </c>
    </row>
    <row r="82" spans="1:16" s="586" customFormat="1" ht="16.5" customHeight="1">
      <c r="A82" s="1212" t="s">
        <v>1051</v>
      </c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600">
        <v>68</v>
      </c>
      <c r="O82" s="599">
        <f>+'[9]TURIIN MSUT-18'!O87+'[9]TURIIN BUS MSUT-25'!O87+'[9]TURIIN KOLLEGE-20'!O87+'[9]TURIIN BUS KOLLEGE-8'!O87+'[9]TURIIN IH SUR-5'!O87</f>
        <v>112</v>
      </c>
      <c r="P82" s="599">
        <f>+'[9]TURIIN MSUT-18'!P87+'[9]TURIIN BUS MSUT-25'!P87+'[9]TURIIN KOLLEGE-20'!P87+'[9]TURIIN BUS KOLLEGE-8'!P87+'[9]TURIIN IH SUR-5'!P87</f>
        <v>100</v>
      </c>
    </row>
    <row r="83" spans="1:16" s="586" customFormat="1" ht="16.5" customHeight="1">
      <c r="A83" s="1205" t="s">
        <v>1052</v>
      </c>
      <c r="B83" s="1205"/>
      <c r="C83" s="1205"/>
      <c r="D83" s="1205"/>
      <c r="E83" s="1205"/>
      <c r="F83" s="1205"/>
      <c r="G83" s="1205"/>
      <c r="H83" s="1205"/>
      <c r="I83" s="1205"/>
      <c r="J83" s="1205"/>
      <c r="K83" s="1205"/>
      <c r="L83" s="1205"/>
      <c r="M83" s="1205"/>
      <c r="N83" s="600">
        <v>69</v>
      </c>
      <c r="O83" s="599">
        <f>+'[9]TURIIN MSUT-18'!O88+'[9]TURIIN BUS MSUT-25'!O88+'[9]TURIIN KOLLEGE-20'!O88+'[9]TURIIN BUS KOLLEGE-8'!O88+'[9]TURIIN IH SUR-5'!O88</f>
        <v>14</v>
      </c>
      <c r="P83" s="599">
        <f>+'[9]TURIIN MSUT-18'!P88+'[9]TURIIN BUS MSUT-25'!P88+'[9]TURIIN KOLLEGE-20'!P88+'[9]TURIIN BUS KOLLEGE-8'!P88+'[9]TURIIN IH SUR-5'!P88</f>
        <v>0</v>
      </c>
    </row>
    <row r="84" spans="1:16" s="586" customFormat="1" ht="16.5" customHeight="1">
      <c r="A84" s="1205" t="s">
        <v>1053</v>
      </c>
      <c r="B84" s="1205"/>
      <c r="C84" s="1205"/>
      <c r="D84" s="1205"/>
      <c r="E84" s="1205"/>
      <c r="F84" s="1205"/>
      <c r="G84" s="1205"/>
      <c r="H84" s="1205"/>
      <c r="I84" s="1205"/>
      <c r="J84" s="1205"/>
      <c r="K84" s="1205"/>
      <c r="L84" s="1205"/>
      <c r="M84" s="1205"/>
      <c r="N84" s="600">
        <v>70</v>
      </c>
      <c r="O84" s="599">
        <f>+'[9]TURIIN MSUT-18'!O89+'[9]TURIIN BUS MSUT-25'!O89+'[9]TURIIN KOLLEGE-20'!O89+'[9]TURIIN BUS KOLLEGE-8'!O89+'[9]TURIIN IH SUR-5'!O89</f>
        <v>6</v>
      </c>
      <c r="P84" s="599">
        <f>+'[9]TURIIN MSUT-18'!P89+'[9]TURIIN BUS MSUT-25'!P89+'[9]TURIIN KOLLEGE-20'!P89+'[9]TURIIN BUS KOLLEGE-8'!P89+'[9]TURIIN IH SUR-5'!P89</f>
        <v>6</v>
      </c>
    </row>
    <row r="85" spans="1:16" s="586" customFormat="1" ht="16.5" customHeight="1">
      <c r="A85" s="1205" t="s">
        <v>1054</v>
      </c>
      <c r="B85" s="1205"/>
      <c r="C85" s="1205"/>
      <c r="D85" s="1205"/>
      <c r="E85" s="1205"/>
      <c r="F85" s="1205"/>
      <c r="G85" s="1205"/>
      <c r="H85" s="1205"/>
      <c r="I85" s="1205"/>
      <c r="J85" s="1205"/>
      <c r="K85" s="1205"/>
      <c r="L85" s="1205"/>
      <c r="M85" s="1205"/>
      <c r="N85" s="600">
        <v>71</v>
      </c>
      <c r="O85" s="599">
        <f>+'[9]TURIIN MSUT-18'!O90+'[9]TURIIN BUS MSUT-25'!O90+'[9]TURIIN KOLLEGE-20'!O90+'[9]TURIIN BUS KOLLEGE-8'!O90+'[9]TURIIN IH SUR-5'!O90</f>
        <v>5</v>
      </c>
      <c r="P85" s="599">
        <f>+'[9]TURIIN MSUT-18'!P90+'[9]TURIIN BUS MSUT-25'!P90+'[9]TURIIN KOLLEGE-20'!P90+'[9]TURIIN BUS KOLLEGE-8'!P90+'[9]TURIIN IH SUR-5'!P90</f>
        <v>5</v>
      </c>
    </row>
    <row r="86" spans="1:16" s="586" customFormat="1" ht="16.5" customHeight="1">
      <c r="A86" s="1205" t="s">
        <v>1055</v>
      </c>
      <c r="B86" s="1205"/>
      <c r="C86" s="1205"/>
      <c r="D86" s="1205"/>
      <c r="E86" s="1205"/>
      <c r="F86" s="1205"/>
      <c r="G86" s="1205"/>
      <c r="H86" s="1205"/>
      <c r="I86" s="1205"/>
      <c r="J86" s="1205"/>
      <c r="K86" s="1205"/>
      <c r="L86" s="1205"/>
      <c r="M86" s="1205"/>
      <c r="N86" s="600">
        <v>72</v>
      </c>
      <c r="O86" s="599">
        <f>+'[9]TURIIN MSUT-18'!O91+'[9]TURIIN BUS MSUT-25'!O91+'[9]TURIIN KOLLEGE-20'!O91+'[9]TURIIN BUS KOLLEGE-8'!O91+'[9]TURIIN IH SUR-5'!O91</f>
        <v>1</v>
      </c>
      <c r="P86" s="599">
        <f>+'[9]TURIIN MSUT-18'!P91+'[9]TURIIN BUS MSUT-25'!P91+'[9]TURIIN KOLLEGE-20'!P91+'[9]TURIIN BUS KOLLEGE-8'!P91+'[9]TURIIN IH SUR-5'!P91</f>
        <v>1</v>
      </c>
    </row>
    <row r="87" spans="1:16" s="586" customFormat="1" ht="16.5" customHeight="1">
      <c r="A87" s="1205" t="s">
        <v>1056</v>
      </c>
      <c r="B87" s="1205"/>
      <c r="C87" s="1205"/>
      <c r="D87" s="1205"/>
      <c r="E87" s="1205"/>
      <c r="F87" s="1205"/>
      <c r="G87" s="1205"/>
      <c r="H87" s="1205"/>
      <c r="I87" s="1205"/>
      <c r="J87" s="1205"/>
      <c r="K87" s="1205"/>
      <c r="L87" s="1205"/>
      <c r="M87" s="1205"/>
      <c r="N87" s="600">
        <v>73</v>
      </c>
      <c r="O87" s="599">
        <f>+'[9]TURIIN MSUT-18'!O92+'[9]TURIIN BUS MSUT-25'!O92+'[9]TURIIN KOLLEGE-20'!O92+'[9]TURIIN BUS KOLLEGE-8'!O92+'[9]TURIIN IH SUR-5'!O92</f>
        <v>2</v>
      </c>
      <c r="P87" s="599">
        <f>+'[9]TURIIN MSUT-18'!P92+'[9]TURIIN BUS MSUT-25'!P92+'[9]TURIIN KOLLEGE-20'!P92+'[9]TURIIN BUS KOLLEGE-8'!P92+'[9]TURIIN IH SUR-5'!P92</f>
        <v>2</v>
      </c>
    </row>
    <row r="88" spans="1:16" s="586" customFormat="1" ht="16.5" customHeight="1">
      <c r="A88" s="1205" t="s">
        <v>1057</v>
      </c>
      <c r="B88" s="1205"/>
      <c r="C88" s="1205"/>
      <c r="D88" s="1205"/>
      <c r="E88" s="1205"/>
      <c r="F88" s="1205"/>
      <c r="G88" s="1205"/>
      <c r="H88" s="1205"/>
      <c r="I88" s="1205"/>
      <c r="J88" s="1205"/>
      <c r="K88" s="1205"/>
      <c r="L88" s="1205"/>
      <c r="M88" s="1205"/>
      <c r="N88" s="600">
        <v>74</v>
      </c>
      <c r="O88" s="599">
        <f>+'[9]TURIIN MSUT-18'!O93+'[9]TURIIN BUS MSUT-25'!O93+'[9]TURIIN KOLLEGE-20'!O93+'[9]TURIIN BUS KOLLEGE-8'!O93+'[9]TURIIN IH SUR-5'!O93</f>
        <v>24</v>
      </c>
      <c r="P88" s="599">
        <f>+'[9]TURIIN MSUT-18'!P93+'[9]TURIIN BUS MSUT-25'!P93+'[9]TURIIN KOLLEGE-20'!P93+'[9]TURIIN BUS KOLLEGE-8'!P93+'[9]TURIIN IH SUR-5'!P93</f>
        <v>26</v>
      </c>
    </row>
    <row r="89" spans="1:16" s="586" customFormat="1" ht="16.5" customHeight="1">
      <c r="A89" s="1205" t="s">
        <v>1058</v>
      </c>
      <c r="B89" s="1205"/>
      <c r="C89" s="1205"/>
      <c r="D89" s="1205"/>
      <c r="E89" s="1205"/>
      <c r="F89" s="1205"/>
      <c r="G89" s="1205"/>
      <c r="H89" s="1205"/>
      <c r="I89" s="1205"/>
      <c r="J89" s="1205"/>
      <c r="K89" s="1205"/>
      <c r="L89" s="1205"/>
      <c r="M89" s="1205"/>
      <c r="N89" s="600">
        <v>75</v>
      </c>
      <c r="O89" s="599">
        <f>+'[9]TURIIN MSUT-18'!O94+'[9]TURIIN BUS MSUT-25'!O94+'[9]TURIIN KOLLEGE-20'!O94+'[9]TURIIN BUS KOLLEGE-8'!O94+'[9]TURIIN IH SUR-5'!O94</f>
        <v>4</v>
      </c>
      <c r="P89" s="599">
        <f>+'[9]TURIIN MSUT-18'!P94+'[9]TURIIN BUS MSUT-25'!P94+'[9]TURIIN KOLLEGE-20'!P94+'[9]TURIIN BUS KOLLEGE-8'!P94+'[9]TURIIN IH SUR-5'!P94</f>
        <v>4</v>
      </c>
    </row>
    <row r="90" spans="1:16" s="586" customFormat="1" ht="16.5" customHeight="1">
      <c r="A90" s="1205" t="s">
        <v>1059</v>
      </c>
      <c r="B90" s="1205"/>
      <c r="C90" s="1205"/>
      <c r="D90" s="1205"/>
      <c r="E90" s="1205"/>
      <c r="F90" s="1205"/>
      <c r="G90" s="1205"/>
      <c r="H90" s="1205"/>
      <c r="I90" s="1205"/>
      <c r="J90" s="1205"/>
      <c r="K90" s="1205"/>
      <c r="L90" s="1205"/>
      <c r="M90" s="1205"/>
      <c r="N90" s="600">
        <v>76</v>
      </c>
      <c r="O90" s="599">
        <f>+'[9]TURIIN MSUT-18'!O95+'[9]TURIIN BUS MSUT-25'!O95+'[9]TURIIN KOLLEGE-20'!O95+'[9]TURIIN BUS KOLLEGE-8'!O95+'[9]TURIIN IH SUR-5'!O95</f>
        <v>2</v>
      </c>
      <c r="P90" s="599">
        <f>+'[9]TURIIN MSUT-18'!P95+'[9]TURIIN BUS MSUT-25'!P95+'[9]TURIIN KOLLEGE-20'!P95+'[9]TURIIN BUS KOLLEGE-8'!P95+'[9]TURIIN IH SUR-5'!P95</f>
        <v>2</v>
      </c>
    </row>
    <row r="91" spans="1:16" s="586" customFormat="1" ht="16.5" customHeight="1">
      <c r="A91" s="1205" t="s">
        <v>1060</v>
      </c>
      <c r="B91" s="1205"/>
      <c r="C91" s="1205"/>
      <c r="D91" s="1205"/>
      <c r="E91" s="1205"/>
      <c r="F91" s="1205"/>
      <c r="G91" s="1205"/>
      <c r="H91" s="1205"/>
      <c r="I91" s="1205"/>
      <c r="J91" s="1205"/>
      <c r="K91" s="1205"/>
      <c r="L91" s="1205"/>
      <c r="M91" s="1205"/>
      <c r="N91" s="600">
        <v>77</v>
      </c>
      <c r="O91" s="599">
        <f>+'[9]TURIIN MSUT-18'!O96+'[9]TURIIN BUS MSUT-25'!O96+'[9]TURIIN KOLLEGE-20'!O96+'[9]TURIIN BUS KOLLEGE-8'!O96+'[9]TURIIN IH SUR-5'!O96</f>
        <v>54</v>
      </c>
      <c r="P91" s="599">
        <f>+'[9]TURIIN MSUT-18'!P96+'[9]TURIIN BUS MSUT-25'!P96+'[9]TURIIN KOLLEGE-20'!P96+'[9]TURIIN BUS KOLLEGE-8'!P96+'[9]TURIIN IH SUR-5'!P96</f>
        <v>54</v>
      </c>
    </row>
    <row r="92" spans="1:16" s="586" customFormat="1" ht="16.5" customHeight="1">
      <c r="A92" s="1205" t="s">
        <v>1061</v>
      </c>
      <c r="B92" s="1205"/>
      <c r="C92" s="1205"/>
      <c r="D92" s="1205"/>
      <c r="E92" s="1205"/>
      <c r="F92" s="1205"/>
      <c r="G92" s="1205"/>
      <c r="H92" s="1205"/>
      <c r="I92" s="1205"/>
      <c r="J92" s="1205"/>
      <c r="K92" s="1205"/>
      <c r="L92" s="1205"/>
      <c r="M92" s="1205"/>
      <c r="N92" s="600">
        <v>78</v>
      </c>
      <c r="O92" s="599">
        <f>+'[9]TURIIN MSUT-18'!O97+'[9]TURIIN BUS MSUT-25'!O97+'[9]TURIIN KOLLEGE-20'!O97+'[9]TURIIN BUS KOLLEGE-8'!O97+'[9]TURIIN IH SUR-5'!O97</f>
        <v>3</v>
      </c>
      <c r="P92" s="599">
        <f>+'[9]TURIIN MSUT-18'!P97+'[9]TURIIN BUS MSUT-25'!P97+'[9]TURIIN KOLLEGE-20'!P97+'[9]TURIIN BUS KOLLEGE-8'!P97+'[9]TURIIN IH SUR-5'!P97</f>
        <v>2</v>
      </c>
    </row>
    <row r="93" spans="1:16" s="586" customFormat="1" ht="16.5" customHeight="1">
      <c r="A93" s="1205" t="s">
        <v>1062</v>
      </c>
      <c r="B93" s="1205"/>
      <c r="C93" s="1205"/>
      <c r="D93" s="1205"/>
      <c r="E93" s="1205"/>
      <c r="F93" s="1205"/>
      <c r="G93" s="1205"/>
      <c r="H93" s="1205"/>
      <c r="I93" s="1205"/>
      <c r="J93" s="1205"/>
      <c r="K93" s="1205"/>
      <c r="L93" s="1205"/>
      <c r="M93" s="1205"/>
      <c r="N93" s="600">
        <v>79</v>
      </c>
      <c r="O93" s="599">
        <f>+'[9]TURIIN MSUT-18'!O98+'[9]TURIIN BUS MSUT-25'!O98+'[9]TURIIN KOLLEGE-20'!O98+'[9]TURIIN BUS KOLLEGE-8'!O98+'[9]TURIIN IH SUR-5'!O98</f>
        <v>1</v>
      </c>
      <c r="P93" s="599">
        <f>+'[9]TURIIN MSUT-18'!P98+'[9]TURIIN BUS MSUT-25'!P98+'[9]TURIIN KOLLEGE-20'!P98+'[9]TURIIN BUS KOLLEGE-8'!P98+'[9]TURIIN IH SUR-5'!P98</f>
        <v>0</v>
      </c>
    </row>
    <row r="94" spans="1:16" s="586" customFormat="1" ht="16.5" customHeight="1">
      <c r="A94" s="1205" t="s">
        <v>1063</v>
      </c>
      <c r="B94" s="1205"/>
      <c r="C94" s="1205"/>
      <c r="D94" s="1205"/>
      <c r="E94" s="1205"/>
      <c r="F94" s="1205"/>
      <c r="G94" s="1205"/>
      <c r="H94" s="1205"/>
      <c r="I94" s="1205"/>
      <c r="J94" s="1205"/>
      <c r="K94" s="1205"/>
      <c r="L94" s="1205"/>
      <c r="M94" s="1205"/>
      <c r="N94" s="600">
        <v>80</v>
      </c>
      <c r="O94" s="599">
        <f>+'[9]TURIIN MSUT-18'!O99+'[9]TURIIN BUS MSUT-25'!O99+'[9]TURIIN KOLLEGE-20'!O99+'[9]TURIIN BUS KOLLEGE-8'!O99+'[9]TURIIN IH SUR-5'!O99</f>
        <v>1</v>
      </c>
      <c r="P94" s="599">
        <f>+'[9]TURIIN MSUT-18'!P99+'[9]TURIIN BUS MSUT-25'!P99+'[9]TURIIN KOLLEGE-20'!P99+'[9]TURIIN BUS KOLLEGE-8'!P99+'[9]TURIIN IH SUR-5'!P99</f>
        <v>1</v>
      </c>
    </row>
    <row r="95" spans="1:16" s="586" customFormat="1" ht="16.5" customHeight="1">
      <c r="A95" s="1211" t="s">
        <v>1064</v>
      </c>
      <c r="B95" s="1211"/>
      <c r="C95" s="1211"/>
      <c r="D95" s="1211"/>
      <c r="E95" s="1211"/>
      <c r="F95" s="1211"/>
      <c r="G95" s="1211"/>
      <c r="H95" s="1211"/>
      <c r="I95" s="1211"/>
      <c r="J95" s="1211"/>
      <c r="K95" s="1211"/>
      <c r="L95" s="1211"/>
      <c r="M95" s="1211"/>
      <c r="N95" s="600">
        <v>81</v>
      </c>
      <c r="O95" s="599">
        <f>+'[9]TURIIN MSUT-18'!O100+'[9]TURIIN BUS MSUT-25'!O100+'[9]TURIIN KOLLEGE-20'!O100+'[9]TURIIN BUS KOLLEGE-8'!O100+'[9]TURIIN IH SUR-5'!O100</f>
        <v>0</v>
      </c>
      <c r="P95" s="599">
        <f>+'[9]TURIIN MSUT-18'!P100+'[9]TURIIN BUS MSUT-25'!P100+'[9]TURIIN KOLLEGE-20'!P100+'[9]TURIIN BUS KOLLEGE-8'!P100+'[9]TURIIN IH SUR-5'!P100</f>
        <v>0</v>
      </c>
    </row>
    <row r="96" spans="1:16" s="586" customFormat="1" ht="16.5" customHeight="1">
      <c r="A96" s="1205" t="s">
        <v>1065</v>
      </c>
      <c r="B96" s="1205"/>
      <c r="C96" s="1205"/>
      <c r="D96" s="1205"/>
      <c r="E96" s="1205"/>
      <c r="F96" s="1205"/>
      <c r="G96" s="1205"/>
      <c r="H96" s="1205"/>
      <c r="I96" s="1205"/>
      <c r="J96" s="1205"/>
      <c r="K96" s="1205"/>
      <c r="L96" s="1205"/>
      <c r="M96" s="1205"/>
      <c r="N96" s="600">
        <v>82</v>
      </c>
      <c r="O96" s="599">
        <f>+'[9]TURIIN MSUT-18'!O101+'[9]TURIIN BUS MSUT-25'!O101+'[9]TURIIN KOLLEGE-20'!O101+'[9]TURIIN BUS KOLLEGE-8'!O101+'[9]TURIIN IH SUR-5'!O101</f>
        <v>0</v>
      </c>
      <c r="P96" s="599">
        <f>+'[9]TURIIN MSUT-18'!P101+'[9]TURIIN BUS MSUT-25'!P101+'[9]TURIIN KOLLEGE-20'!P101+'[9]TURIIN BUS KOLLEGE-8'!P101+'[9]TURIIN IH SUR-5'!P101</f>
        <v>0</v>
      </c>
    </row>
    <row r="97" spans="1:23" s="586" customFormat="1" ht="16.5" customHeight="1">
      <c r="A97" s="1205" t="s">
        <v>1066</v>
      </c>
      <c r="B97" s="1205"/>
      <c r="C97" s="1205"/>
      <c r="D97" s="1205"/>
      <c r="E97" s="1205"/>
      <c r="F97" s="1205"/>
      <c r="G97" s="1205"/>
      <c r="H97" s="1205"/>
      <c r="I97" s="1205"/>
      <c r="J97" s="1205"/>
      <c r="K97" s="1205"/>
      <c r="L97" s="1205"/>
      <c r="M97" s="1205"/>
      <c r="N97" s="600">
        <v>83</v>
      </c>
      <c r="O97" s="599">
        <f>+'[9]TURIIN MSUT-18'!O102+'[9]TURIIN BUS MSUT-25'!O102+'[9]TURIIN KOLLEGE-20'!O102+'[9]TURIIN BUS KOLLEGE-8'!O102+'[9]TURIIN IH SUR-5'!O102</f>
        <v>0</v>
      </c>
      <c r="P97" s="599">
        <f>+'[9]TURIIN MSUT-18'!P102+'[9]TURIIN BUS MSUT-25'!P102+'[9]TURIIN KOLLEGE-20'!P102+'[9]TURIIN BUS KOLLEGE-8'!P102+'[9]TURIIN IH SUR-5'!P102</f>
        <v>0</v>
      </c>
    </row>
    <row r="98" spans="1:23" s="586" customFormat="1" ht="16.5" customHeight="1">
      <c r="A98" s="1211" t="s">
        <v>1067</v>
      </c>
      <c r="B98" s="1211"/>
      <c r="C98" s="1211"/>
      <c r="D98" s="1211"/>
      <c r="E98" s="1211"/>
      <c r="F98" s="1211"/>
      <c r="G98" s="1211"/>
      <c r="H98" s="1211"/>
      <c r="I98" s="1211"/>
      <c r="J98" s="1211"/>
      <c r="K98" s="1211"/>
      <c r="L98" s="1211"/>
      <c r="M98" s="1211"/>
      <c r="N98" s="600">
        <v>84</v>
      </c>
      <c r="O98" s="599">
        <f>+'[9]TURIIN MSUT-18'!O103+'[9]TURIIN BUS MSUT-25'!O103+'[9]TURIIN KOLLEGE-20'!O103+'[9]TURIIN BUS KOLLEGE-8'!O103+'[9]TURIIN IH SUR-5'!O103</f>
        <v>85</v>
      </c>
      <c r="P98" s="599">
        <f>+'[9]TURIIN MSUT-18'!P103+'[9]TURIIN BUS MSUT-25'!P103+'[9]TURIIN KOLLEGE-20'!P103+'[9]TURIIN BUS KOLLEGE-8'!P103+'[9]TURIIN IH SUR-5'!P103</f>
        <v>77</v>
      </c>
    </row>
    <row r="99" spans="1:23" s="586" customFormat="1" ht="16.5" customHeight="1">
      <c r="A99" s="1205" t="s">
        <v>1068</v>
      </c>
      <c r="B99" s="1205"/>
      <c r="C99" s="1205"/>
      <c r="D99" s="1205"/>
      <c r="E99" s="1205"/>
      <c r="F99" s="1205"/>
      <c r="G99" s="1205"/>
      <c r="H99" s="1205"/>
      <c r="I99" s="1205"/>
      <c r="J99" s="1205"/>
      <c r="K99" s="1205"/>
      <c r="L99" s="1205"/>
      <c r="M99" s="1205"/>
      <c r="N99" s="600">
        <v>85</v>
      </c>
      <c r="O99" s="599">
        <f>+'[9]TURIIN MSUT-18'!O104+'[9]TURIIN BUS MSUT-25'!O104+'[9]TURIIN KOLLEGE-20'!O104+'[9]TURIIN BUS KOLLEGE-8'!O104+'[9]TURIIN IH SUR-5'!O104</f>
        <v>47</v>
      </c>
      <c r="P99" s="599">
        <f>+'[9]TURIIN MSUT-18'!P104+'[9]TURIIN BUS MSUT-25'!P104+'[9]TURIIN KOLLEGE-20'!P104+'[9]TURIIN BUS KOLLEGE-8'!P104+'[9]TURIIN IH SUR-5'!P104</f>
        <v>42</v>
      </c>
    </row>
    <row r="100" spans="1:23" s="586" customFormat="1" ht="16.5" customHeight="1">
      <c r="A100" s="1205" t="s">
        <v>1069</v>
      </c>
      <c r="B100" s="1205"/>
      <c r="C100" s="1205"/>
      <c r="D100" s="1205"/>
      <c r="E100" s="1205"/>
      <c r="F100" s="1205"/>
      <c r="G100" s="1205"/>
      <c r="H100" s="1205"/>
      <c r="I100" s="1205"/>
      <c r="J100" s="1205"/>
      <c r="K100" s="1205"/>
      <c r="L100" s="1205"/>
      <c r="M100" s="1205"/>
      <c r="N100" s="600">
        <v>86</v>
      </c>
      <c r="O100" s="599">
        <f>+'[9]TURIIN MSUT-18'!O105+'[9]TURIIN BUS MSUT-25'!O105+'[9]TURIIN KOLLEGE-20'!O105+'[9]TURIIN BUS KOLLEGE-8'!O105+'[9]TURIIN IH SUR-5'!O105</f>
        <v>29</v>
      </c>
      <c r="P100" s="599">
        <f>+'[9]TURIIN MSUT-18'!P105+'[9]TURIIN BUS MSUT-25'!P105+'[9]TURIIN KOLLEGE-20'!P105+'[9]TURIIN BUS KOLLEGE-8'!P105+'[9]TURIIN IH SUR-5'!P105</f>
        <v>30</v>
      </c>
    </row>
    <row r="101" spans="1:23" s="586" customFormat="1" ht="16.5" customHeight="1">
      <c r="A101" s="1205" t="s">
        <v>1070</v>
      </c>
      <c r="B101" s="1205"/>
      <c r="C101" s="1205"/>
      <c r="D101" s="1205"/>
      <c r="E101" s="1205"/>
      <c r="F101" s="1205"/>
      <c r="G101" s="1205"/>
      <c r="H101" s="1205"/>
      <c r="I101" s="1205"/>
      <c r="J101" s="1205"/>
      <c r="K101" s="1205"/>
      <c r="L101" s="1205"/>
      <c r="M101" s="1205"/>
      <c r="N101" s="600">
        <v>87</v>
      </c>
      <c r="O101" s="599">
        <f>+'[9]TURIIN MSUT-18'!O106+'[9]TURIIN BUS MSUT-25'!O106+'[9]TURIIN KOLLEGE-20'!O106+'[9]TURIIN BUS KOLLEGE-8'!O106+'[9]TURIIN IH SUR-5'!O106</f>
        <v>2</v>
      </c>
      <c r="P101" s="599">
        <f>+'[9]TURIIN MSUT-18'!P106+'[9]TURIIN BUS MSUT-25'!P106+'[9]TURIIN KOLLEGE-20'!P106+'[9]TURIIN BUS KOLLEGE-8'!P106+'[9]TURIIN IH SUR-5'!P106</f>
        <v>0</v>
      </c>
    </row>
    <row r="102" spans="1:23" s="586" customFormat="1" ht="16.5" customHeight="1">
      <c r="A102" s="1205" t="s">
        <v>1071</v>
      </c>
      <c r="B102" s="1205"/>
      <c r="C102" s="1205"/>
      <c r="D102" s="1205"/>
      <c r="E102" s="1205"/>
      <c r="F102" s="1205"/>
      <c r="G102" s="1205"/>
      <c r="H102" s="1205"/>
      <c r="I102" s="1205"/>
      <c r="J102" s="1205"/>
      <c r="K102" s="1205"/>
      <c r="L102" s="1205"/>
      <c r="M102" s="1205"/>
      <c r="N102" s="600">
        <v>88</v>
      </c>
      <c r="O102" s="599">
        <f>+'[9]TURIIN MSUT-18'!O107+'[9]TURIIN BUS MSUT-25'!O107+'[9]TURIIN KOLLEGE-20'!O107+'[9]TURIIN BUS KOLLEGE-8'!O107+'[9]TURIIN IH SUR-5'!O107</f>
        <v>0</v>
      </c>
      <c r="P102" s="599">
        <f>+'[9]TURIIN MSUT-18'!P107+'[9]TURIIN BUS MSUT-25'!P107+'[9]TURIIN KOLLEGE-20'!P107+'[9]TURIIN BUS KOLLEGE-8'!P107+'[9]TURIIN IH SUR-5'!P107</f>
        <v>0</v>
      </c>
    </row>
    <row r="103" spans="1:23" s="586" customFormat="1" ht="16.5" customHeight="1">
      <c r="A103" s="1211" t="s">
        <v>1072</v>
      </c>
      <c r="B103" s="1211"/>
      <c r="C103" s="1211"/>
      <c r="D103" s="1211"/>
      <c r="E103" s="1211"/>
      <c r="F103" s="1211"/>
      <c r="G103" s="1211"/>
      <c r="H103" s="1211"/>
      <c r="I103" s="1211"/>
      <c r="J103" s="1211"/>
      <c r="K103" s="1211"/>
      <c r="L103" s="1211"/>
      <c r="M103" s="1211"/>
      <c r="N103" s="600">
        <v>89</v>
      </c>
      <c r="O103" s="599">
        <f>+'[9]TURIIN MSUT-18'!O108+'[9]TURIIN BUS MSUT-25'!O108+'[9]TURIIN KOLLEGE-20'!O108+'[9]TURIIN BUS KOLLEGE-8'!O108+'[9]TURIIN IH SUR-5'!O108</f>
        <v>20</v>
      </c>
      <c r="P103" s="599">
        <f>+'[9]TURIIN MSUT-18'!P108+'[9]TURIIN BUS MSUT-25'!P108+'[9]TURIIN KOLLEGE-20'!P108+'[9]TURIIN BUS KOLLEGE-8'!P108+'[9]TURIIN IH SUR-5'!P108</f>
        <v>15</v>
      </c>
    </row>
    <row r="104" spans="1:23" s="568" customFormat="1" ht="16.5" customHeight="1">
      <c r="A104" s="1211" t="s">
        <v>77</v>
      </c>
      <c r="B104" s="1211"/>
      <c r="C104" s="1211"/>
      <c r="D104" s="1211"/>
      <c r="E104" s="1211"/>
      <c r="F104" s="1211"/>
      <c r="G104" s="1211"/>
      <c r="H104" s="1211"/>
      <c r="I104" s="1211"/>
      <c r="J104" s="1211"/>
      <c r="K104" s="1211"/>
      <c r="L104" s="1211"/>
      <c r="M104" s="1211"/>
      <c r="N104" s="600">
        <v>90</v>
      </c>
      <c r="O104" s="599">
        <f>+'[9]TURIIN MSUT-18'!O109+'[9]TURIIN BUS MSUT-25'!O109+'[9]TURIIN KOLLEGE-20'!O109+'[9]TURIIN BUS KOLLEGE-8'!O109+'[9]TURIIN IH SUR-5'!O109</f>
        <v>46</v>
      </c>
      <c r="P104" s="599">
        <f>+'[9]TURIIN MSUT-18'!P109+'[9]TURIIN BUS MSUT-25'!P109+'[9]TURIIN KOLLEGE-20'!P109+'[9]TURIIN BUS KOLLEGE-8'!P109+'[9]TURIIN IH SUR-5'!P109</f>
        <v>29</v>
      </c>
      <c r="Q104" s="601"/>
      <c r="R104" s="601"/>
      <c r="S104" s="601"/>
      <c r="T104" s="601"/>
      <c r="U104" s="601"/>
      <c r="W104" s="601"/>
    </row>
    <row r="105" spans="1:23" ht="14.25">
      <c r="A105" s="481"/>
      <c r="B105" s="481"/>
      <c r="C105" s="481"/>
      <c r="D105" s="481"/>
      <c r="E105" s="481"/>
      <c r="F105" s="481"/>
      <c r="G105" s="481"/>
      <c r="H105" s="481"/>
      <c r="I105" s="481"/>
      <c r="J105" s="481"/>
      <c r="K105" s="481"/>
      <c r="L105" s="481"/>
      <c r="M105" s="481"/>
      <c r="N105" s="591"/>
      <c r="O105" s="591"/>
      <c r="P105" s="481"/>
      <c r="Q105" s="519"/>
    </row>
    <row r="106" spans="1:23">
      <c r="A106" s="481"/>
      <c r="B106" s="481"/>
      <c r="C106" s="481"/>
      <c r="D106" s="481"/>
      <c r="E106" s="481"/>
      <c r="F106" s="481"/>
      <c r="G106" s="481"/>
      <c r="H106" s="481"/>
      <c r="I106" s="481"/>
      <c r="J106" s="481"/>
      <c r="K106" s="481"/>
      <c r="L106" s="481"/>
      <c r="M106" s="481"/>
      <c r="N106" s="591"/>
      <c r="O106" s="591"/>
      <c r="P106" s="481"/>
    </row>
    <row r="107" spans="1:23">
      <c r="A107" s="481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481"/>
      <c r="M107" s="481"/>
      <c r="N107" s="591"/>
      <c r="O107" s="591"/>
      <c r="P107" s="481"/>
    </row>
    <row r="108" spans="1:23">
      <c r="A108" s="481"/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481"/>
      <c r="M108" s="481"/>
      <c r="N108" s="591"/>
      <c r="O108" s="591"/>
      <c r="P108" s="481"/>
    </row>
    <row r="109" spans="1:23">
      <c r="A109" s="481"/>
      <c r="B109" s="481"/>
      <c r="C109" s="481"/>
      <c r="D109" s="481"/>
      <c r="E109" s="481"/>
      <c r="F109" s="481"/>
      <c r="G109" s="481"/>
      <c r="H109" s="481"/>
      <c r="I109" s="481"/>
      <c r="J109" s="481"/>
      <c r="K109" s="481"/>
      <c r="L109" s="481"/>
      <c r="M109" s="481"/>
      <c r="N109" s="591"/>
      <c r="O109" s="591"/>
      <c r="P109" s="481"/>
    </row>
    <row r="110" spans="1:23">
      <c r="A110" s="481"/>
      <c r="B110" s="481"/>
      <c r="C110" s="481"/>
      <c r="D110" s="481"/>
      <c r="E110" s="481"/>
      <c r="F110" s="481"/>
      <c r="G110" s="481"/>
      <c r="H110" s="481"/>
      <c r="I110" s="481"/>
      <c r="J110" s="481"/>
      <c r="K110" s="481"/>
      <c r="L110" s="481"/>
      <c r="M110" s="481"/>
      <c r="N110" s="591"/>
      <c r="O110" s="591"/>
      <c r="P110" s="481"/>
    </row>
    <row r="111" spans="1:23">
      <c r="A111" s="481"/>
      <c r="B111" s="481"/>
      <c r="C111" s="481"/>
      <c r="D111" s="481"/>
      <c r="E111" s="481"/>
      <c r="F111" s="481"/>
      <c r="G111" s="481"/>
      <c r="H111" s="481"/>
      <c r="I111" s="481"/>
      <c r="J111" s="481"/>
      <c r="K111" s="481"/>
      <c r="L111" s="481"/>
      <c r="M111" s="481"/>
      <c r="N111" s="591"/>
      <c r="O111" s="591"/>
      <c r="P111" s="481"/>
    </row>
    <row r="112" spans="1:23">
      <c r="A112" s="481"/>
      <c r="B112" s="481"/>
      <c r="C112" s="481"/>
      <c r="D112" s="481"/>
      <c r="E112" s="481"/>
      <c r="F112" s="481"/>
      <c r="G112" s="481"/>
      <c r="H112" s="481"/>
      <c r="I112" s="481"/>
      <c r="J112" s="481"/>
      <c r="K112" s="481"/>
      <c r="L112" s="481"/>
      <c r="M112" s="481"/>
      <c r="N112" s="591"/>
      <c r="O112" s="591"/>
      <c r="P112" s="481"/>
    </row>
    <row r="113" spans="1:16">
      <c r="A113" s="481"/>
      <c r="B113" s="481"/>
      <c r="C113" s="481"/>
      <c r="D113" s="481"/>
      <c r="E113" s="481"/>
      <c r="F113" s="481"/>
      <c r="G113" s="481"/>
      <c r="H113" s="481"/>
      <c r="I113" s="481"/>
      <c r="J113" s="481"/>
      <c r="K113" s="481"/>
      <c r="L113" s="481"/>
      <c r="M113" s="481"/>
      <c r="N113" s="591"/>
      <c r="O113" s="591"/>
      <c r="P113" s="481"/>
    </row>
    <row r="114" spans="1:16">
      <c r="A114" s="481"/>
      <c r="B114" s="481"/>
      <c r="C114" s="481"/>
      <c r="D114" s="481"/>
      <c r="E114" s="481"/>
      <c r="F114" s="481"/>
      <c r="G114" s="481"/>
      <c r="H114" s="481"/>
      <c r="I114" s="481"/>
      <c r="J114" s="481"/>
      <c r="K114" s="481"/>
      <c r="L114" s="481"/>
      <c r="M114" s="481"/>
      <c r="N114" s="591"/>
      <c r="O114" s="591"/>
      <c r="P114" s="481"/>
    </row>
    <row r="115" spans="1:16">
      <c r="A115" s="481"/>
      <c r="B115" s="481"/>
      <c r="C115" s="481"/>
      <c r="D115" s="481"/>
      <c r="E115" s="481"/>
      <c r="F115" s="481"/>
      <c r="G115" s="481"/>
      <c r="H115" s="481"/>
      <c r="I115" s="481"/>
      <c r="J115" s="481"/>
      <c r="K115" s="481"/>
      <c r="L115" s="481"/>
      <c r="M115" s="481"/>
      <c r="N115" s="591"/>
      <c r="O115" s="591"/>
      <c r="P115" s="481"/>
    </row>
    <row r="116" spans="1:16">
      <c r="A116" s="481"/>
      <c r="B116" s="481"/>
      <c r="C116" s="481"/>
      <c r="D116" s="481"/>
      <c r="E116" s="481"/>
      <c r="F116" s="481"/>
      <c r="G116" s="481"/>
      <c r="H116" s="481"/>
      <c r="I116" s="481"/>
      <c r="J116" s="481"/>
      <c r="K116" s="481"/>
      <c r="L116" s="481"/>
      <c r="M116" s="481"/>
      <c r="N116" s="591"/>
      <c r="O116" s="591"/>
      <c r="P116" s="481"/>
    </row>
    <row r="117" spans="1:16">
      <c r="A117" s="481"/>
      <c r="B117" s="481"/>
      <c r="C117" s="481"/>
      <c r="D117" s="481"/>
      <c r="E117" s="481"/>
      <c r="F117" s="481"/>
      <c r="G117" s="481"/>
      <c r="H117" s="481"/>
      <c r="I117" s="481"/>
      <c r="J117" s="481"/>
      <c r="K117" s="481"/>
      <c r="L117" s="481"/>
      <c r="M117" s="481"/>
      <c r="N117" s="591"/>
      <c r="O117" s="591"/>
      <c r="P117" s="481"/>
    </row>
    <row r="118" spans="1:16">
      <c r="A118" s="481"/>
      <c r="B118" s="481"/>
      <c r="C118" s="481"/>
      <c r="D118" s="481"/>
      <c r="E118" s="481"/>
      <c r="F118" s="481"/>
      <c r="G118" s="481"/>
      <c r="H118" s="481"/>
      <c r="I118" s="481"/>
      <c r="J118" s="481"/>
      <c r="K118" s="481"/>
      <c r="L118" s="481"/>
      <c r="M118" s="481"/>
      <c r="N118" s="591"/>
      <c r="O118" s="591"/>
      <c r="P118" s="481"/>
    </row>
    <row r="119" spans="1:16">
      <c r="A119" s="481"/>
      <c r="B119" s="481"/>
      <c r="C119" s="481"/>
      <c r="D119" s="481"/>
      <c r="E119" s="481"/>
      <c r="F119" s="481"/>
      <c r="G119" s="481"/>
      <c r="H119" s="481"/>
      <c r="I119" s="481"/>
      <c r="J119" s="481"/>
      <c r="K119" s="481"/>
      <c r="L119" s="481"/>
      <c r="M119" s="481"/>
      <c r="N119" s="591"/>
      <c r="O119" s="591"/>
      <c r="P119" s="481"/>
    </row>
    <row r="120" spans="1:16">
      <c r="A120" s="481"/>
      <c r="B120" s="481"/>
      <c r="C120" s="481"/>
      <c r="D120" s="481"/>
      <c r="E120" s="481"/>
      <c r="F120" s="481"/>
      <c r="G120" s="481"/>
      <c r="H120" s="481"/>
      <c r="I120" s="481"/>
      <c r="J120" s="481"/>
      <c r="K120" s="481"/>
      <c r="L120" s="481"/>
      <c r="M120" s="481"/>
      <c r="N120" s="591"/>
      <c r="O120" s="591"/>
      <c r="P120" s="481"/>
    </row>
    <row r="121" spans="1:16">
      <c r="A121" s="481"/>
      <c r="B121" s="481"/>
      <c r="C121" s="481"/>
      <c r="D121" s="481"/>
      <c r="E121" s="481"/>
      <c r="F121" s="481"/>
      <c r="G121" s="481"/>
      <c r="H121" s="481"/>
      <c r="I121" s="481"/>
      <c r="J121" s="481"/>
      <c r="K121" s="481"/>
      <c r="L121" s="481"/>
      <c r="M121" s="481"/>
      <c r="N121" s="591"/>
      <c r="O121" s="591"/>
      <c r="P121" s="481"/>
    </row>
    <row r="122" spans="1:16">
      <c r="A122" s="481"/>
      <c r="B122" s="481"/>
      <c r="C122" s="481"/>
      <c r="D122" s="481"/>
      <c r="E122" s="481"/>
      <c r="F122" s="481"/>
      <c r="G122" s="481"/>
      <c r="H122" s="481"/>
      <c r="I122" s="481"/>
      <c r="J122" s="481"/>
      <c r="K122" s="481"/>
      <c r="L122" s="481"/>
      <c r="M122" s="481"/>
      <c r="N122" s="591"/>
      <c r="O122" s="591"/>
      <c r="P122" s="481"/>
    </row>
    <row r="123" spans="1:16">
      <c r="A123" s="481"/>
      <c r="B123" s="481"/>
      <c r="C123" s="481"/>
      <c r="D123" s="481"/>
      <c r="E123" s="481"/>
      <c r="F123" s="481"/>
      <c r="G123" s="481"/>
      <c r="H123" s="481"/>
      <c r="I123" s="481"/>
      <c r="J123" s="481"/>
      <c r="K123" s="481"/>
      <c r="L123" s="481"/>
      <c r="M123" s="481"/>
      <c r="N123" s="591"/>
      <c r="O123" s="591"/>
      <c r="P123" s="481"/>
    </row>
    <row r="124" spans="1:16">
      <c r="A124" s="481"/>
      <c r="B124" s="481"/>
      <c r="C124" s="481"/>
      <c r="D124" s="481"/>
      <c r="E124" s="481"/>
      <c r="F124" s="481"/>
      <c r="G124" s="481"/>
      <c r="H124" s="481"/>
      <c r="I124" s="481"/>
      <c r="J124" s="481"/>
      <c r="K124" s="481"/>
      <c r="L124" s="481"/>
      <c r="M124" s="481"/>
      <c r="N124" s="591"/>
      <c r="O124" s="591"/>
      <c r="P124" s="481"/>
    </row>
    <row r="125" spans="1:16">
      <c r="A125" s="481"/>
      <c r="B125" s="481"/>
      <c r="C125" s="481"/>
      <c r="D125" s="481"/>
      <c r="E125" s="481"/>
      <c r="F125" s="481"/>
      <c r="G125" s="481"/>
      <c r="H125" s="481"/>
      <c r="I125" s="481"/>
      <c r="J125" s="481"/>
      <c r="K125" s="481"/>
      <c r="L125" s="481"/>
      <c r="M125" s="481"/>
      <c r="N125" s="591"/>
      <c r="O125" s="591"/>
      <c r="P125" s="481"/>
    </row>
    <row r="126" spans="1:16">
      <c r="A126" s="481"/>
      <c r="B126" s="481"/>
      <c r="C126" s="481"/>
      <c r="D126" s="481"/>
      <c r="E126" s="481"/>
      <c r="F126" s="481"/>
      <c r="G126" s="481"/>
      <c r="H126" s="481"/>
      <c r="I126" s="481"/>
      <c r="J126" s="481"/>
      <c r="K126" s="481"/>
      <c r="L126" s="481"/>
      <c r="M126" s="481"/>
      <c r="N126" s="591"/>
      <c r="O126" s="591"/>
      <c r="P126" s="481"/>
    </row>
    <row r="127" spans="1:16">
      <c r="A127" s="481"/>
      <c r="B127" s="481"/>
      <c r="C127" s="481"/>
      <c r="D127" s="481"/>
      <c r="E127" s="481"/>
      <c r="F127" s="481"/>
      <c r="G127" s="481"/>
      <c r="H127" s="481"/>
      <c r="I127" s="481"/>
      <c r="J127" s="481"/>
      <c r="K127" s="481"/>
      <c r="L127" s="481"/>
      <c r="M127" s="481"/>
      <c r="N127" s="591"/>
      <c r="O127" s="591"/>
      <c r="P127" s="481"/>
    </row>
    <row r="128" spans="1:16">
      <c r="A128" s="481"/>
      <c r="B128" s="481"/>
      <c r="C128" s="481"/>
      <c r="D128" s="481"/>
      <c r="E128" s="481"/>
      <c r="F128" s="481"/>
      <c r="G128" s="481"/>
      <c r="H128" s="481"/>
      <c r="I128" s="481"/>
      <c r="J128" s="481"/>
      <c r="K128" s="481"/>
      <c r="L128" s="481"/>
      <c r="M128" s="481"/>
      <c r="N128" s="591"/>
      <c r="O128" s="591"/>
      <c r="P128" s="481"/>
    </row>
    <row r="129" spans="1:16">
      <c r="A129" s="481"/>
      <c r="B129" s="481"/>
      <c r="C129" s="481"/>
      <c r="D129" s="481"/>
      <c r="E129" s="481"/>
      <c r="F129" s="481"/>
      <c r="G129" s="481"/>
      <c r="H129" s="481"/>
      <c r="I129" s="481"/>
      <c r="J129" s="481"/>
      <c r="K129" s="481"/>
      <c r="L129" s="481"/>
      <c r="M129" s="481"/>
      <c r="N129" s="591"/>
      <c r="O129" s="591"/>
      <c r="P129" s="481"/>
    </row>
  </sheetData>
  <mergeCells count="101">
    <mergeCell ref="A101:M101"/>
    <mergeCell ref="A102:M102"/>
    <mergeCell ref="A103:M103"/>
    <mergeCell ref="A104:M104"/>
    <mergeCell ref="A95:M95"/>
    <mergeCell ref="A96:M96"/>
    <mergeCell ref="A97:M97"/>
    <mergeCell ref="A98:M98"/>
    <mergeCell ref="A99:M99"/>
    <mergeCell ref="A100:M100"/>
    <mergeCell ref="A89:M89"/>
    <mergeCell ref="A90:M90"/>
    <mergeCell ref="A91:M91"/>
    <mergeCell ref="A92:M92"/>
    <mergeCell ref="A93:M93"/>
    <mergeCell ref="A94:M94"/>
    <mergeCell ref="A83:M83"/>
    <mergeCell ref="A84:M84"/>
    <mergeCell ref="A85:M85"/>
    <mergeCell ref="A86:M86"/>
    <mergeCell ref="A87:M87"/>
    <mergeCell ref="A88:M88"/>
    <mergeCell ref="A77:M77"/>
    <mergeCell ref="A78:M78"/>
    <mergeCell ref="A79:M79"/>
    <mergeCell ref="A80:M80"/>
    <mergeCell ref="A81:M81"/>
    <mergeCell ref="A82:M82"/>
    <mergeCell ref="A71:M71"/>
    <mergeCell ref="A72:M72"/>
    <mergeCell ref="A73:M73"/>
    <mergeCell ref="A74:M74"/>
    <mergeCell ref="A75:M75"/>
    <mergeCell ref="A76:M76"/>
    <mergeCell ref="A65:M65"/>
    <mergeCell ref="A66:M66"/>
    <mergeCell ref="A67:M67"/>
    <mergeCell ref="A68:M68"/>
    <mergeCell ref="A69:M69"/>
    <mergeCell ref="A70:M70"/>
    <mergeCell ref="A59:M59"/>
    <mergeCell ref="A60:M60"/>
    <mergeCell ref="A61:M61"/>
    <mergeCell ref="A62:M62"/>
    <mergeCell ref="A63:M63"/>
    <mergeCell ref="A64:M64"/>
    <mergeCell ref="A53:M53"/>
    <mergeCell ref="A54:M54"/>
    <mergeCell ref="A55:M55"/>
    <mergeCell ref="A56:M56"/>
    <mergeCell ref="A57:M57"/>
    <mergeCell ref="A58:M58"/>
    <mergeCell ref="A47:M47"/>
    <mergeCell ref="A48:M48"/>
    <mergeCell ref="A49:M49"/>
    <mergeCell ref="A50:M50"/>
    <mergeCell ref="A51:M51"/>
    <mergeCell ref="A52:M52"/>
    <mergeCell ref="A41:M41"/>
    <mergeCell ref="A42:M42"/>
    <mergeCell ref="A43:M43"/>
    <mergeCell ref="A44:M44"/>
    <mergeCell ref="A45:M45"/>
    <mergeCell ref="A46:M46"/>
    <mergeCell ref="A35:M35"/>
    <mergeCell ref="A36:M36"/>
    <mergeCell ref="A37:M37"/>
    <mergeCell ref="A38:M38"/>
    <mergeCell ref="A39:M39"/>
    <mergeCell ref="A40:M40"/>
    <mergeCell ref="A29:M29"/>
    <mergeCell ref="A30:M30"/>
    <mergeCell ref="A31:M31"/>
    <mergeCell ref="A32:M32"/>
    <mergeCell ref="A33:M33"/>
    <mergeCell ref="A34:M34"/>
    <mergeCell ref="A23:M23"/>
    <mergeCell ref="A24:M24"/>
    <mergeCell ref="A25:M25"/>
    <mergeCell ref="A26:M26"/>
    <mergeCell ref="A27:M27"/>
    <mergeCell ref="A28:M28"/>
    <mergeCell ref="A17:M17"/>
    <mergeCell ref="A18:M18"/>
    <mergeCell ref="A19:M19"/>
    <mergeCell ref="A20:M20"/>
    <mergeCell ref="A21:M21"/>
    <mergeCell ref="A22:M22"/>
    <mergeCell ref="A12:M13"/>
    <mergeCell ref="N12:N13"/>
    <mergeCell ref="O12:O13"/>
    <mergeCell ref="A14:M14"/>
    <mergeCell ref="A15:M15"/>
    <mergeCell ref="A16:M16"/>
    <mergeCell ref="T1:T2"/>
    <mergeCell ref="U1:W2"/>
    <mergeCell ref="Q3:W3"/>
    <mergeCell ref="A6:P8"/>
    <mergeCell ref="Q1:Q2"/>
    <mergeCell ref="R1:R2"/>
    <mergeCell ref="S1:S2"/>
  </mergeCells>
  <pageMargins left="0.7" right="0.7" top="0.75" bottom="0.75" header="0.3" footer="0.3"/>
  <pageSetup scale="76" orientation="portrait" r:id="rId1"/>
  <rowBreaks count="1" manualBreakCount="1">
    <brk id="52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X96"/>
  <sheetViews>
    <sheetView view="pageBreakPreview" topLeftCell="A74" zoomScale="85" zoomScaleNormal="70" zoomScaleSheetLayoutView="85" workbookViewId="0">
      <selection activeCell="L104" sqref="L104"/>
    </sheetView>
  </sheetViews>
  <sheetFormatPr defaultColWidth="8.85546875" defaultRowHeight="15"/>
  <cols>
    <col min="1" max="1" width="22.140625" style="356" customWidth="1"/>
    <col min="2" max="3" width="4.140625" style="356" customWidth="1"/>
    <col min="4" max="5" width="3.85546875" style="356" customWidth="1"/>
    <col min="6" max="7" width="4" style="356" customWidth="1"/>
    <col min="8" max="8" width="4.140625" style="356" customWidth="1"/>
    <col min="9" max="9" width="3" style="356" customWidth="1"/>
    <col min="10" max="11" width="5.42578125" style="356" customWidth="1"/>
    <col min="12" max="12" width="5.140625" style="356" customWidth="1"/>
    <col min="13" max="13" width="7.140625" style="356" customWidth="1"/>
    <col min="14" max="17" width="4.85546875" style="356" customWidth="1"/>
    <col min="18" max="18" width="5.7109375" style="409" customWidth="1"/>
    <col min="19" max="26" width="5.7109375" style="356" customWidth="1"/>
    <col min="27" max="28" width="8.7109375" style="356" customWidth="1"/>
    <col min="29" max="29" width="8.140625" style="356" customWidth="1"/>
    <col min="30" max="31" width="5.7109375" style="356" customWidth="1"/>
    <col min="32" max="33" width="5.28515625" style="356" customWidth="1"/>
    <col min="34" max="35" width="8.85546875" style="356"/>
    <col min="36" max="36" width="77.85546875" style="356" customWidth="1"/>
    <col min="37" max="253" width="8.85546875" style="356"/>
    <col min="254" max="254" width="5.7109375" style="356" customWidth="1"/>
    <col min="255" max="255" width="13.42578125" style="356" customWidth="1"/>
    <col min="256" max="262" width="5.85546875" style="356" customWidth="1"/>
    <col min="263" max="267" width="6.7109375" style="356" customWidth="1"/>
    <col min="268" max="268" width="9.42578125" style="356" customWidth="1"/>
    <col min="269" max="269" width="5.7109375" style="356" customWidth="1"/>
    <col min="270" max="277" width="6.7109375" style="356" customWidth="1"/>
    <col min="278" max="280" width="7.85546875" style="356" customWidth="1"/>
    <col min="281" max="284" width="7" style="356" customWidth="1"/>
    <col min="285" max="285" width="8.42578125" style="356" customWidth="1"/>
    <col min="286" max="287" width="9.28515625" style="356" customWidth="1"/>
    <col min="288" max="509" width="8.85546875" style="356"/>
    <col min="510" max="510" width="5.7109375" style="356" customWidth="1"/>
    <col min="511" max="511" width="13.42578125" style="356" customWidth="1"/>
    <col min="512" max="518" width="5.85546875" style="356" customWidth="1"/>
    <col min="519" max="523" width="6.7109375" style="356" customWidth="1"/>
    <col min="524" max="524" width="9.42578125" style="356" customWidth="1"/>
    <col min="525" max="525" width="5.7109375" style="356" customWidth="1"/>
    <col min="526" max="533" width="6.7109375" style="356" customWidth="1"/>
    <col min="534" max="536" width="7.85546875" style="356" customWidth="1"/>
    <col min="537" max="540" width="7" style="356" customWidth="1"/>
    <col min="541" max="541" width="8.42578125" style="356" customWidth="1"/>
    <col min="542" max="543" width="9.28515625" style="356" customWidth="1"/>
    <col min="544" max="765" width="8.85546875" style="356"/>
    <col min="766" max="766" width="5.7109375" style="356" customWidth="1"/>
    <col min="767" max="767" width="13.42578125" style="356" customWidth="1"/>
    <col min="768" max="774" width="5.85546875" style="356" customWidth="1"/>
    <col min="775" max="779" width="6.7109375" style="356" customWidth="1"/>
    <col min="780" max="780" width="9.42578125" style="356" customWidth="1"/>
    <col min="781" max="781" width="5.7109375" style="356" customWidth="1"/>
    <col min="782" max="789" width="6.7109375" style="356" customWidth="1"/>
    <col min="790" max="792" width="7.85546875" style="356" customWidth="1"/>
    <col min="793" max="796" width="7" style="356" customWidth="1"/>
    <col min="797" max="797" width="8.42578125" style="356" customWidth="1"/>
    <col min="798" max="799" width="9.28515625" style="356" customWidth="1"/>
    <col min="800" max="1021" width="8.85546875" style="356"/>
    <col min="1022" max="1022" width="5.7109375" style="356" customWidth="1"/>
    <col min="1023" max="1023" width="13.42578125" style="356" customWidth="1"/>
    <col min="1024" max="1030" width="5.85546875" style="356" customWidth="1"/>
    <col min="1031" max="1035" width="6.7109375" style="356" customWidth="1"/>
    <col min="1036" max="1036" width="9.42578125" style="356" customWidth="1"/>
    <col min="1037" max="1037" width="5.7109375" style="356" customWidth="1"/>
    <col min="1038" max="1045" width="6.7109375" style="356" customWidth="1"/>
    <col min="1046" max="1048" width="7.85546875" style="356" customWidth="1"/>
    <col min="1049" max="1052" width="7" style="356" customWidth="1"/>
    <col min="1053" max="1053" width="8.42578125" style="356" customWidth="1"/>
    <col min="1054" max="1055" width="9.28515625" style="356" customWidth="1"/>
    <col min="1056" max="1277" width="8.85546875" style="356"/>
    <col min="1278" max="1278" width="5.7109375" style="356" customWidth="1"/>
    <col min="1279" max="1279" width="13.42578125" style="356" customWidth="1"/>
    <col min="1280" max="1286" width="5.85546875" style="356" customWidth="1"/>
    <col min="1287" max="1291" width="6.7109375" style="356" customWidth="1"/>
    <col min="1292" max="1292" width="9.42578125" style="356" customWidth="1"/>
    <col min="1293" max="1293" width="5.7109375" style="356" customWidth="1"/>
    <col min="1294" max="1301" width="6.7109375" style="356" customWidth="1"/>
    <col min="1302" max="1304" width="7.85546875" style="356" customWidth="1"/>
    <col min="1305" max="1308" width="7" style="356" customWidth="1"/>
    <col min="1309" max="1309" width="8.42578125" style="356" customWidth="1"/>
    <col min="1310" max="1311" width="9.28515625" style="356" customWidth="1"/>
    <col min="1312" max="1533" width="8.85546875" style="356"/>
    <col min="1534" max="1534" width="5.7109375" style="356" customWidth="1"/>
    <col min="1535" max="1535" width="13.42578125" style="356" customWidth="1"/>
    <col min="1536" max="1542" width="5.85546875" style="356" customWidth="1"/>
    <col min="1543" max="1547" width="6.7109375" style="356" customWidth="1"/>
    <col min="1548" max="1548" width="9.42578125" style="356" customWidth="1"/>
    <col min="1549" max="1549" width="5.7109375" style="356" customWidth="1"/>
    <col min="1550" max="1557" width="6.7109375" style="356" customWidth="1"/>
    <col min="1558" max="1560" width="7.85546875" style="356" customWidth="1"/>
    <col min="1561" max="1564" width="7" style="356" customWidth="1"/>
    <col min="1565" max="1565" width="8.42578125" style="356" customWidth="1"/>
    <col min="1566" max="1567" width="9.28515625" style="356" customWidth="1"/>
    <col min="1568" max="1789" width="8.85546875" style="356"/>
    <col min="1790" max="1790" width="5.7109375" style="356" customWidth="1"/>
    <col min="1791" max="1791" width="13.42578125" style="356" customWidth="1"/>
    <col min="1792" max="1798" width="5.85546875" style="356" customWidth="1"/>
    <col min="1799" max="1803" width="6.7109375" style="356" customWidth="1"/>
    <col min="1804" max="1804" width="9.42578125" style="356" customWidth="1"/>
    <col min="1805" max="1805" width="5.7109375" style="356" customWidth="1"/>
    <col min="1806" max="1813" width="6.7109375" style="356" customWidth="1"/>
    <col min="1814" max="1816" width="7.85546875" style="356" customWidth="1"/>
    <col min="1817" max="1820" width="7" style="356" customWidth="1"/>
    <col min="1821" max="1821" width="8.42578125" style="356" customWidth="1"/>
    <col min="1822" max="1823" width="9.28515625" style="356" customWidth="1"/>
    <col min="1824" max="2045" width="8.85546875" style="356"/>
    <col min="2046" max="2046" width="5.7109375" style="356" customWidth="1"/>
    <col min="2047" max="2047" width="13.42578125" style="356" customWidth="1"/>
    <col min="2048" max="2054" width="5.85546875" style="356" customWidth="1"/>
    <col min="2055" max="2059" width="6.7109375" style="356" customWidth="1"/>
    <col min="2060" max="2060" width="9.42578125" style="356" customWidth="1"/>
    <col min="2061" max="2061" width="5.7109375" style="356" customWidth="1"/>
    <col min="2062" max="2069" width="6.7109375" style="356" customWidth="1"/>
    <col min="2070" max="2072" width="7.85546875" style="356" customWidth="1"/>
    <col min="2073" max="2076" width="7" style="356" customWidth="1"/>
    <col min="2077" max="2077" width="8.42578125" style="356" customWidth="1"/>
    <col min="2078" max="2079" width="9.28515625" style="356" customWidth="1"/>
    <col min="2080" max="2301" width="8.85546875" style="356"/>
    <col min="2302" max="2302" width="5.7109375" style="356" customWidth="1"/>
    <col min="2303" max="2303" width="13.42578125" style="356" customWidth="1"/>
    <col min="2304" max="2310" width="5.85546875" style="356" customWidth="1"/>
    <col min="2311" max="2315" width="6.7109375" style="356" customWidth="1"/>
    <col min="2316" max="2316" width="9.42578125" style="356" customWidth="1"/>
    <col min="2317" max="2317" width="5.7109375" style="356" customWidth="1"/>
    <col min="2318" max="2325" width="6.7109375" style="356" customWidth="1"/>
    <col min="2326" max="2328" width="7.85546875" style="356" customWidth="1"/>
    <col min="2329" max="2332" width="7" style="356" customWidth="1"/>
    <col min="2333" max="2333" width="8.42578125" style="356" customWidth="1"/>
    <col min="2334" max="2335" width="9.28515625" style="356" customWidth="1"/>
    <col min="2336" max="2557" width="8.85546875" style="356"/>
    <col min="2558" max="2558" width="5.7109375" style="356" customWidth="1"/>
    <col min="2559" max="2559" width="13.42578125" style="356" customWidth="1"/>
    <col min="2560" max="2566" width="5.85546875" style="356" customWidth="1"/>
    <col min="2567" max="2571" width="6.7109375" style="356" customWidth="1"/>
    <col min="2572" max="2572" width="9.42578125" style="356" customWidth="1"/>
    <col min="2573" max="2573" width="5.7109375" style="356" customWidth="1"/>
    <col min="2574" max="2581" width="6.7109375" style="356" customWidth="1"/>
    <col min="2582" max="2584" width="7.85546875" style="356" customWidth="1"/>
    <col min="2585" max="2588" width="7" style="356" customWidth="1"/>
    <col min="2589" max="2589" width="8.42578125" style="356" customWidth="1"/>
    <col min="2590" max="2591" width="9.28515625" style="356" customWidth="1"/>
    <col min="2592" max="2813" width="8.85546875" style="356"/>
    <col min="2814" max="2814" width="5.7109375" style="356" customWidth="1"/>
    <col min="2815" max="2815" width="13.42578125" style="356" customWidth="1"/>
    <col min="2816" max="2822" width="5.85546875" style="356" customWidth="1"/>
    <col min="2823" max="2827" width="6.7109375" style="356" customWidth="1"/>
    <col min="2828" max="2828" width="9.42578125" style="356" customWidth="1"/>
    <col min="2829" max="2829" width="5.7109375" style="356" customWidth="1"/>
    <col min="2830" max="2837" width="6.7109375" style="356" customWidth="1"/>
    <col min="2838" max="2840" width="7.85546875" style="356" customWidth="1"/>
    <col min="2841" max="2844" width="7" style="356" customWidth="1"/>
    <col min="2845" max="2845" width="8.42578125" style="356" customWidth="1"/>
    <col min="2846" max="2847" width="9.28515625" style="356" customWidth="1"/>
    <col min="2848" max="3069" width="8.85546875" style="356"/>
    <col min="3070" max="3070" width="5.7109375" style="356" customWidth="1"/>
    <col min="3071" max="3071" width="13.42578125" style="356" customWidth="1"/>
    <col min="3072" max="3078" width="5.85546875" style="356" customWidth="1"/>
    <col min="3079" max="3083" width="6.7109375" style="356" customWidth="1"/>
    <col min="3084" max="3084" width="9.42578125" style="356" customWidth="1"/>
    <col min="3085" max="3085" width="5.7109375" style="356" customWidth="1"/>
    <col min="3086" max="3093" width="6.7109375" style="356" customWidth="1"/>
    <col min="3094" max="3096" width="7.85546875" style="356" customWidth="1"/>
    <col min="3097" max="3100" width="7" style="356" customWidth="1"/>
    <col min="3101" max="3101" width="8.42578125" style="356" customWidth="1"/>
    <col min="3102" max="3103" width="9.28515625" style="356" customWidth="1"/>
    <col min="3104" max="3325" width="8.85546875" style="356"/>
    <col min="3326" max="3326" width="5.7109375" style="356" customWidth="1"/>
    <col min="3327" max="3327" width="13.42578125" style="356" customWidth="1"/>
    <col min="3328" max="3334" width="5.85546875" style="356" customWidth="1"/>
    <col min="3335" max="3339" width="6.7109375" style="356" customWidth="1"/>
    <col min="3340" max="3340" width="9.42578125" style="356" customWidth="1"/>
    <col min="3341" max="3341" width="5.7109375" style="356" customWidth="1"/>
    <col min="3342" max="3349" width="6.7109375" style="356" customWidth="1"/>
    <col min="3350" max="3352" width="7.85546875" style="356" customWidth="1"/>
    <col min="3353" max="3356" width="7" style="356" customWidth="1"/>
    <col min="3357" max="3357" width="8.42578125" style="356" customWidth="1"/>
    <col min="3358" max="3359" width="9.28515625" style="356" customWidth="1"/>
    <col min="3360" max="3581" width="8.85546875" style="356"/>
    <col min="3582" max="3582" width="5.7109375" style="356" customWidth="1"/>
    <col min="3583" max="3583" width="13.42578125" style="356" customWidth="1"/>
    <col min="3584" max="3590" width="5.85546875" style="356" customWidth="1"/>
    <col min="3591" max="3595" width="6.7109375" style="356" customWidth="1"/>
    <col min="3596" max="3596" width="9.42578125" style="356" customWidth="1"/>
    <col min="3597" max="3597" width="5.7109375" style="356" customWidth="1"/>
    <col min="3598" max="3605" width="6.7109375" style="356" customWidth="1"/>
    <col min="3606" max="3608" width="7.85546875" style="356" customWidth="1"/>
    <col min="3609" max="3612" width="7" style="356" customWidth="1"/>
    <col min="3613" max="3613" width="8.42578125" style="356" customWidth="1"/>
    <col min="3614" max="3615" width="9.28515625" style="356" customWidth="1"/>
    <col min="3616" max="3837" width="8.85546875" style="356"/>
    <col min="3838" max="3838" width="5.7109375" style="356" customWidth="1"/>
    <col min="3839" max="3839" width="13.42578125" style="356" customWidth="1"/>
    <col min="3840" max="3846" width="5.85546875" style="356" customWidth="1"/>
    <col min="3847" max="3851" width="6.7109375" style="356" customWidth="1"/>
    <col min="3852" max="3852" width="9.42578125" style="356" customWidth="1"/>
    <col min="3853" max="3853" width="5.7109375" style="356" customWidth="1"/>
    <col min="3854" max="3861" width="6.7109375" style="356" customWidth="1"/>
    <col min="3862" max="3864" width="7.85546875" style="356" customWidth="1"/>
    <col min="3865" max="3868" width="7" style="356" customWidth="1"/>
    <col min="3869" max="3869" width="8.42578125" style="356" customWidth="1"/>
    <col min="3870" max="3871" width="9.28515625" style="356" customWidth="1"/>
    <col min="3872" max="4093" width="8.85546875" style="356"/>
    <col min="4094" max="4094" width="5.7109375" style="356" customWidth="1"/>
    <col min="4095" max="4095" width="13.42578125" style="356" customWidth="1"/>
    <col min="4096" max="4102" width="5.85546875" style="356" customWidth="1"/>
    <col min="4103" max="4107" width="6.7109375" style="356" customWidth="1"/>
    <col min="4108" max="4108" width="9.42578125" style="356" customWidth="1"/>
    <col min="4109" max="4109" width="5.7109375" style="356" customWidth="1"/>
    <col min="4110" max="4117" width="6.7109375" style="356" customWidth="1"/>
    <col min="4118" max="4120" width="7.85546875" style="356" customWidth="1"/>
    <col min="4121" max="4124" width="7" style="356" customWidth="1"/>
    <col min="4125" max="4125" width="8.42578125" style="356" customWidth="1"/>
    <col min="4126" max="4127" width="9.28515625" style="356" customWidth="1"/>
    <col min="4128" max="4349" width="8.85546875" style="356"/>
    <col min="4350" max="4350" width="5.7109375" style="356" customWidth="1"/>
    <col min="4351" max="4351" width="13.42578125" style="356" customWidth="1"/>
    <col min="4352" max="4358" width="5.85546875" style="356" customWidth="1"/>
    <col min="4359" max="4363" width="6.7109375" style="356" customWidth="1"/>
    <col min="4364" max="4364" width="9.42578125" style="356" customWidth="1"/>
    <col min="4365" max="4365" width="5.7109375" style="356" customWidth="1"/>
    <col min="4366" max="4373" width="6.7109375" style="356" customWidth="1"/>
    <col min="4374" max="4376" width="7.85546875" style="356" customWidth="1"/>
    <col min="4377" max="4380" width="7" style="356" customWidth="1"/>
    <col min="4381" max="4381" width="8.42578125" style="356" customWidth="1"/>
    <col min="4382" max="4383" width="9.28515625" style="356" customWidth="1"/>
    <col min="4384" max="4605" width="8.85546875" style="356"/>
    <col min="4606" max="4606" width="5.7109375" style="356" customWidth="1"/>
    <col min="4607" max="4607" width="13.42578125" style="356" customWidth="1"/>
    <col min="4608" max="4614" width="5.85546875" style="356" customWidth="1"/>
    <col min="4615" max="4619" width="6.7109375" style="356" customWidth="1"/>
    <col min="4620" max="4620" width="9.42578125" style="356" customWidth="1"/>
    <col min="4621" max="4621" width="5.7109375" style="356" customWidth="1"/>
    <col min="4622" max="4629" width="6.7109375" style="356" customWidth="1"/>
    <col min="4630" max="4632" width="7.85546875" style="356" customWidth="1"/>
    <col min="4633" max="4636" width="7" style="356" customWidth="1"/>
    <col min="4637" max="4637" width="8.42578125" style="356" customWidth="1"/>
    <col min="4638" max="4639" width="9.28515625" style="356" customWidth="1"/>
    <col min="4640" max="4861" width="8.85546875" style="356"/>
    <col min="4862" max="4862" width="5.7109375" style="356" customWidth="1"/>
    <col min="4863" max="4863" width="13.42578125" style="356" customWidth="1"/>
    <col min="4864" max="4870" width="5.85546875" style="356" customWidth="1"/>
    <col min="4871" max="4875" width="6.7109375" style="356" customWidth="1"/>
    <col min="4876" max="4876" width="9.42578125" style="356" customWidth="1"/>
    <col min="4877" max="4877" width="5.7109375" style="356" customWidth="1"/>
    <col min="4878" max="4885" width="6.7109375" style="356" customWidth="1"/>
    <col min="4886" max="4888" width="7.85546875" style="356" customWidth="1"/>
    <col min="4889" max="4892" width="7" style="356" customWidth="1"/>
    <col min="4893" max="4893" width="8.42578125" style="356" customWidth="1"/>
    <col min="4894" max="4895" width="9.28515625" style="356" customWidth="1"/>
    <col min="4896" max="5117" width="8.85546875" style="356"/>
    <col min="5118" max="5118" width="5.7109375" style="356" customWidth="1"/>
    <col min="5119" max="5119" width="13.42578125" style="356" customWidth="1"/>
    <col min="5120" max="5126" width="5.85546875" style="356" customWidth="1"/>
    <col min="5127" max="5131" width="6.7109375" style="356" customWidth="1"/>
    <col min="5132" max="5132" width="9.42578125" style="356" customWidth="1"/>
    <col min="5133" max="5133" width="5.7109375" style="356" customWidth="1"/>
    <col min="5134" max="5141" width="6.7109375" style="356" customWidth="1"/>
    <col min="5142" max="5144" width="7.85546875" style="356" customWidth="1"/>
    <col min="5145" max="5148" width="7" style="356" customWidth="1"/>
    <col min="5149" max="5149" width="8.42578125" style="356" customWidth="1"/>
    <col min="5150" max="5151" width="9.28515625" style="356" customWidth="1"/>
    <col min="5152" max="5373" width="8.85546875" style="356"/>
    <col min="5374" max="5374" width="5.7109375" style="356" customWidth="1"/>
    <col min="5375" max="5375" width="13.42578125" style="356" customWidth="1"/>
    <col min="5376" max="5382" width="5.85546875" style="356" customWidth="1"/>
    <col min="5383" max="5387" width="6.7109375" style="356" customWidth="1"/>
    <col min="5388" max="5388" width="9.42578125" style="356" customWidth="1"/>
    <col min="5389" max="5389" width="5.7109375" style="356" customWidth="1"/>
    <col min="5390" max="5397" width="6.7109375" style="356" customWidth="1"/>
    <col min="5398" max="5400" width="7.85546875" style="356" customWidth="1"/>
    <col min="5401" max="5404" width="7" style="356" customWidth="1"/>
    <col min="5405" max="5405" width="8.42578125" style="356" customWidth="1"/>
    <col min="5406" max="5407" width="9.28515625" style="356" customWidth="1"/>
    <col min="5408" max="5629" width="8.85546875" style="356"/>
    <col min="5630" max="5630" width="5.7109375" style="356" customWidth="1"/>
    <col min="5631" max="5631" width="13.42578125" style="356" customWidth="1"/>
    <col min="5632" max="5638" width="5.85546875" style="356" customWidth="1"/>
    <col min="5639" max="5643" width="6.7109375" style="356" customWidth="1"/>
    <col min="5644" max="5644" width="9.42578125" style="356" customWidth="1"/>
    <col min="5645" max="5645" width="5.7109375" style="356" customWidth="1"/>
    <col min="5646" max="5653" width="6.7109375" style="356" customWidth="1"/>
    <col min="5654" max="5656" width="7.85546875" style="356" customWidth="1"/>
    <col min="5657" max="5660" width="7" style="356" customWidth="1"/>
    <col min="5661" max="5661" width="8.42578125" style="356" customWidth="1"/>
    <col min="5662" max="5663" width="9.28515625" style="356" customWidth="1"/>
    <col min="5664" max="5885" width="8.85546875" style="356"/>
    <col min="5886" max="5886" width="5.7109375" style="356" customWidth="1"/>
    <col min="5887" max="5887" width="13.42578125" style="356" customWidth="1"/>
    <col min="5888" max="5894" width="5.85546875" style="356" customWidth="1"/>
    <col min="5895" max="5899" width="6.7109375" style="356" customWidth="1"/>
    <col min="5900" max="5900" width="9.42578125" style="356" customWidth="1"/>
    <col min="5901" max="5901" width="5.7109375" style="356" customWidth="1"/>
    <col min="5902" max="5909" width="6.7109375" style="356" customWidth="1"/>
    <col min="5910" max="5912" width="7.85546875" style="356" customWidth="1"/>
    <col min="5913" max="5916" width="7" style="356" customWidth="1"/>
    <col min="5917" max="5917" width="8.42578125" style="356" customWidth="1"/>
    <col min="5918" max="5919" width="9.28515625" style="356" customWidth="1"/>
    <col min="5920" max="6141" width="8.85546875" style="356"/>
    <col min="6142" max="6142" width="5.7109375" style="356" customWidth="1"/>
    <col min="6143" max="6143" width="13.42578125" style="356" customWidth="1"/>
    <col min="6144" max="6150" width="5.85546875" style="356" customWidth="1"/>
    <col min="6151" max="6155" width="6.7109375" style="356" customWidth="1"/>
    <col min="6156" max="6156" width="9.42578125" style="356" customWidth="1"/>
    <col min="6157" max="6157" width="5.7109375" style="356" customWidth="1"/>
    <col min="6158" max="6165" width="6.7109375" style="356" customWidth="1"/>
    <col min="6166" max="6168" width="7.85546875" style="356" customWidth="1"/>
    <col min="6169" max="6172" width="7" style="356" customWidth="1"/>
    <col min="6173" max="6173" width="8.42578125" style="356" customWidth="1"/>
    <col min="6174" max="6175" width="9.28515625" style="356" customWidth="1"/>
    <col min="6176" max="6397" width="8.85546875" style="356"/>
    <col min="6398" max="6398" width="5.7109375" style="356" customWidth="1"/>
    <col min="6399" max="6399" width="13.42578125" style="356" customWidth="1"/>
    <col min="6400" max="6406" width="5.85546875" style="356" customWidth="1"/>
    <col min="6407" max="6411" width="6.7109375" style="356" customWidth="1"/>
    <col min="6412" max="6412" width="9.42578125" style="356" customWidth="1"/>
    <col min="6413" max="6413" width="5.7109375" style="356" customWidth="1"/>
    <col min="6414" max="6421" width="6.7109375" style="356" customWidth="1"/>
    <col min="6422" max="6424" width="7.85546875" style="356" customWidth="1"/>
    <col min="6425" max="6428" width="7" style="356" customWidth="1"/>
    <col min="6429" max="6429" width="8.42578125" style="356" customWidth="1"/>
    <col min="6430" max="6431" width="9.28515625" style="356" customWidth="1"/>
    <col min="6432" max="6653" width="8.85546875" style="356"/>
    <col min="6654" max="6654" width="5.7109375" style="356" customWidth="1"/>
    <col min="6655" max="6655" width="13.42578125" style="356" customWidth="1"/>
    <col min="6656" max="6662" width="5.85546875" style="356" customWidth="1"/>
    <col min="6663" max="6667" width="6.7109375" style="356" customWidth="1"/>
    <col min="6668" max="6668" width="9.42578125" style="356" customWidth="1"/>
    <col min="6669" max="6669" width="5.7109375" style="356" customWidth="1"/>
    <col min="6670" max="6677" width="6.7109375" style="356" customWidth="1"/>
    <col min="6678" max="6680" width="7.85546875" style="356" customWidth="1"/>
    <col min="6681" max="6684" width="7" style="356" customWidth="1"/>
    <col min="6685" max="6685" width="8.42578125" style="356" customWidth="1"/>
    <col min="6686" max="6687" width="9.28515625" style="356" customWidth="1"/>
    <col min="6688" max="6909" width="8.85546875" style="356"/>
    <col min="6910" max="6910" width="5.7109375" style="356" customWidth="1"/>
    <col min="6911" max="6911" width="13.42578125" style="356" customWidth="1"/>
    <col min="6912" max="6918" width="5.85546875" style="356" customWidth="1"/>
    <col min="6919" max="6923" width="6.7109375" style="356" customWidth="1"/>
    <col min="6924" max="6924" width="9.42578125" style="356" customWidth="1"/>
    <col min="6925" max="6925" width="5.7109375" style="356" customWidth="1"/>
    <col min="6926" max="6933" width="6.7109375" style="356" customWidth="1"/>
    <col min="6934" max="6936" width="7.85546875" style="356" customWidth="1"/>
    <col min="6937" max="6940" width="7" style="356" customWidth="1"/>
    <col min="6941" max="6941" width="8.42578125" style="356" customWidth="1"/>
    <col min="6942" max="6943" width="9.28515625" style="356" customWidth="1"/>
    <col min="6944" max="7165" width="8.85546875" style="356"/>
    <col min="7166" max="7166" width="5.7109375" style="356" customWidth="1"/>
    <col min="7167" max="7167" width="13.42578125" style="356" customWidth="1"/>
    <col min="7168" max="7174" width="5.85546875" style="356" customWidth="1"/>
    <col min="7175" max="7179" width="6.7109375" style="356" customWidth="1"/>
    <col min="7180" max="7180" width="9.42578125" style="356" customWidth="1"/>
    <col min="7181" max="7181" width="5.7109375" style="356" customWidth="1"/>
    <col min="7182" max="7189" width="6.7109375" style="356" customWidth="1"/>
    <col min="7190" max="7192" width="7.85546875" style="356" customWidth="1"/>
    <col min="7193" max="7196" width="7" style="356" customWidth="1"/>
    <col min="7197" max="7197" width="8.42578125" style="356" customWidth="1"/>
    <col min="7198" max="7199" width="9.28515625" style="356" customWidth="1"/>
    <col min="7200" max="7421" width="8.85546875" style="356"/>
    <col min="7422" max="7422" width="5.7109375" style="356" customWidth="1"/>
    <col min="7423" max="7423" width="13.42578125" style="356" customWidth="1"/>
    <col min="7424" max="7430" width="5.85546875" style="356" customWidth="1"/>
    <col min="7431" max="7435" width="6.7109375" style="356" customWidth="1"/>
    <col min="7436" max="7436" width="9.42578125" style="356" customWidth="1"/>
    <col min="7437" max="7437" width="5.7109375" style="356" customWidth="1"/>
    <col min="7438" max="7445" width="6.7109375" style="356" customWidth="1"/>
    <col min="7446" max="7448" width="7.85546875" style="356" customWidth="1"/>
    <col min="7449" max="7452" width="7" style="356" customWidth="1"/>
    <col min="7453" max="7453" width="8.42578125" style="356" customWidth="1"/>
    <col min="7454" max="7455" width="9.28515625" style="356" customWidth="1"/>
    <col min="7456" max="7677" width="8.85546875" style="356"/>
    <col min="7678" max="7678" width="5.7109375" style="356" customWidth="1"/>
    <col min="7679" max="7679" width="13.42578125" style="356" customWidth="1"/>
    <col min="7680" max="7686" width="5.85546875" style="356" customWidth="1"/>
    <col min="7687" max="7691" width="6.7109375" style="356" customWidth="1"/>
    <col min="7692" max="7692" width="9.42578125" style="356" customWidth="1"/>
    <col min="7693" max="7693" width="5.7109375" style="356" customWidth="1"/>
    <col min="7694" max="7701" width="6.7109375" style="356" customWidth="1"/>
    <col min="7702" max="7704" width="7.85546875" style="356" customWidth="1"/>
    <col min="7705" max="7708" width="7" style="356" customWidth="1"/>
    <col min="7709" max="7709" width="8.42578125" style="356" customWidth="1"/>
    <col min="7710" max="7711" width="9.28515625" style="356" customWidth="1"/>
    <col min="7712" max="7933" width="8.85546875" style="356"/>
    <col min="7934" max="7934" width="5.7109375" style="356" customWidth="1"/>
    <col min="7935" max="7935" width="13.42578125" style="356" customWidth="1"/>
    <col min="7936" max="7942" width="5.85546875" style="356" customWidth="1"/>
    <col min="7943" max="7947" width="6.7109375" style="356" customWidth="1"/>
    <col min="7948" max="7948" width="9.42578125" style="356" customWidth="1"/>
    <col min="7949" max="7949" width="5.7109375" style="356" customWidth="1"/>
    <col min="7950" max="7957" width="6.7109375" style="356" customWidth="1"/>
    <col min="7958" max="7960" width="7.85546875" style="356" customWidth="1"/>
    <col min="7961" max="7964" width="7" style="356" customWidth="1"/>
    <col min="7965" max="7965" width="8.42578125" style="356" customWidth="1"/>
    <col min="7966" max="7967" width="9.28515625" style="356" customWidth="1"/>
    <col min="7968" max="8189" width="8.85546875" style="356"/>
    <col min="8190" max="8190" width="5.7109375" style="356" customWidth="1"/>
    <col min="8191" max="8191" width="13.42578125" style="356" customWidth="1"/>
    <col min="8192" max="8198" width="5.85546875" style="356" customWidth="1"/>
    <col min="8199" max="8203" width="6.7109375" style="356" customWidth="1"/>
    <col min="8204" max="8204" width="9.42578125" style="356" customWidth="1"/>
    <col min="8205" max="8205" width="5.7109375" style="356" customWidth="1"/>
    <col min="8206" max="8213" width="6.7109375" style="356" customWidth="1"/>
    <col min="8214" max="8216" width="7.85546875" style="356" customWidth="1"/>
    <col min="8217" max="8220" width="7" style="356" customWidth="1"/>
    <col min="8221" max="8221" width="8.42578125" style="356" customWidth="1"/>
    <col min="8222" max="8223" width="9.28515625" style="356" customWidth="1"/>
    <col min="8224" max="8445" width="8.85546875" style="356"/>
    <col min="8446" max="8446" width="5.7109375" style="356" customWidth="1"/>
    <col min="8447" max="8447" width="13.42578125" style="356" customWidth="1"/>
    <col min="8448" max="8454" width="5.85546875" style="356" customWidth="1"/>
    <col min="8455" max="8459" width="6.7109375" style="356" customWidth="1"/>
    <col min="8460" max="8460" width="9.42578125" style="356" customWidth="1"/>
    <col min="8461" max="8461" width="5.7109375" style="356" customWidth="1"/>
    <col min="8462" max="8469" width="6.7109375" style="356" customWidth="1"/>
    <col min="8470" max="8472" width="7.85546875" style="356" customWidth="1"/>
    <col min="8473" max="8476" width="7" style="356" customWidth="1"/>
    <col min="8477" max="8477" width="8.42578125" style="356" customWidth="1"/>
    <col min="8478" max="8479" width="9.28515625" style="356" customWidth="1"/>
    <col min="8480" max="8701" width="8.85546875" style="356"/>
    <col min="8702" max="8702" width="5.7109375" style="356" customWidth="1"/>
    <col min="8703" max="8703" width="13.42578125" style="356" customWidth="1"/>
    <col min="8704" max="8710" width="5.85546875" style="356" customWidth="1"/>
    <col min="8711" max="8715" width="6.7109375" style="356" customWidth="1"/>
    <col min="8716" max="8716" width="9.42578125" style="356" customWidth="1"/>
    <col min="8717" max="8717" width="5.7109375" style="356" customWidth="1"/>
    <col min="8718" max="8725" width="6.7109375" style="356" customWidth="1"/>
    <col min="8726" max="8728" width="7.85546875" style="356" customWidth="1"/>
    <col min="8729" max="8732" width="7" style="356" customWidth="1"/>
    <col min="8733" max="8733" width="8.42578125" style="356" customWidth="1"/>
    <col min="8734" max="8735" width="9.28515625" style="356" customWidth="1"/>
    <col min="8736" max="8957" width="8.85546875" style="356"/>
    <col min="8958" max="8958" width="5.7109375" style="356" customWidth="1"/>
    <col min="8959" max="8959" width="13.42578125" style="356" customWidth="1"/>
    <col min="8960" max="8966" width="5.85546875" style="356" customWidth="1"/>
    <col min="8967" max="8971" width="6.7109375" style="356" customWidth="1"/>
    <col min="8972" max="8972" width="9.42578125" style="356" customWidth="1"/>
    <col min="8973" max="8973" width="5.7109375" style="356" customWidth="1"/>
    <col min="8974" max="8981" width="6.7109375" style="356" customWidth="1"/>
    <col min="8982" max="8984" width="7.85546875" style="356" customWidth="1"/>
    <col min="8985" max="8988" width="7" style="356" customWidth="1"/>
    <col min="8989" max="8989" width="8.42578125" style="356" customWidth="1"/>
    <col min="8990" max="8991" width="9.28515625" style="356" customWidth="1"/>
    <col min="8992" max="9213" width="8.85546875" style="356"/>
    <col min="9214" max="9214" width="5.7109375" style="356" customWidth="1"/>
    <col min="9215" max="9215" width="13.42578125" style="356" customWidth="1"/>
    <col min="9216" max="9222" width="5.85546875" style="356" customWidth="1"/>
    <col min="9223" max="9227" width="6.7109375" style="356" customWidth="1"/>
    <col min="9228" max="9228" width="9.42578125" style="356" customWidth="1"/>
    <col min="9229" max="9229" width="5.7109375" style="356" customWidth="1"/>
    <col min="9230" max="9237" width="6.7109375" style="356" customWidth="1"/>
    <col min="9238" max="9240" width="7.85546875" style="356" customWidth="1"/>
    <col min="9241" max="9244" width="7" style="356" customWidth="1"/>
    <col min="9245" max="9245" width="8.42578125" style="356" customWidth="1"/>
    <col min="9246" max="9247" width="9.28515625" style="356" customWidth="1"/>
    <col min="9248" max="9469" width="8.85546875" style="356"/>
    <col min="9470" max="9470" width="5.7109375" style="356" customWidth="1"/>
    <col min="9471" max="9471" width="13.42578125" style="356" customWidth="1"/>
    <col min="9472" max="9478" width="5.85546875" style="356" customWidth="1"/>
    <col min="9479" max="9483" width="6.7109375" style="356" customWidth="1"/>
    <col min="9484" max="9484" width="9.42578125" style="356" customWidth="1"/>
    <col min="9485" max="9485" width="5.7109375" style="356" customWidth="1"/>
    <col min="9486" max="9493" width="6.7109375" style="356" customWidth="1"/>
    <col min="9494" max="9496" width="7.85546875" style="356" customWidth="1"/>
    <col min="9497" max="9500" width="7" style="356" customWidth="1"/>
    <col min="9501" max="9501" width="8.42578125" style="356" customWidth="1"/>
    <col min="9502" max="9503" width="9.28515625" style="356" customWidth="1"/>
    <col min="9504" max="9725" width="8.85546875" style="356"/>
    <col min="9726" max="9726" width="5.7109375" style="356" customWidth="1"/>
    <col min="9727" max="9727" width="13.42578125" style="356" customWidth="1"/>
    <col min="9728" max="9734" width="5.85546875" style="356" customWidth="1"/>
    <col min="9735" max="9739" width="6.7109375" style="356" customWidth="1"/>
    <col min="9740" max="9740" width="9.42578125" style="356" customWidth="1"/>
    <col min="9741" max="9741" width="5.7109375" style="356" customWidth="1"/>
    <col min="9742" max="9749" width="6.7109375" style="356" customWidth="1"/>
    <col min="9750" max="9752" width="7.85546875" style="356" customWidth="1"/>
    <col min="9753" max="9756" width="7" style="356" customWidth="1"/>
    <col min="9757" max="9757" width="8.42578125" style="356" customWidth="1"/>
    <col min="9758" max="9759" width="9.28515625" style="356" customWidth="1"/>
    <col min="9760" max="9981" width="8.85546875" style="356"/>
    <col min="9982" max="9982" width="5.7109375" style="356" customWidth="1"/>
    <col min="9983" max="9983" width="13.42578125" style="356" customWidth="1"/>
    <col min="9984" max="9990" width="5.85546875" style="356" customWidth="1"/>
    <col min="9991" max="9995" width="6.7109375" style="356" customWidth="1"/>
    <col min="9996" max="9996" width="9.42578125" style="356" customWidth="1"/>
    <col min="9997" max="9997" width="5.7109375" style="356" customWidth="1"/>
    <col min="9998" max="10005" width="6.7109375" style="356" customWidth="1"/>
    <col min="10006" max="10008" width="7.85546875" style="356" customWidth="1"/>
    <col min="10009" max="10012" width="7" style="356" customWidth="1"/>
    <col min="10013" max="10013" width="8.42578125" style="356" customWidth="1"/>
    <col min="10014" max="10015" width="9.28515625" style="356" customWidth="1"/>
    <col min="10016" max="10237" width="8.85546875" style="356"/>
    <col min="10238" max="10238" width="5.7109375" style="356" customWidth="1"/>
    <col min="10239" max="10239" width="13.42578125" style="356" customWidth="1"/>
    <col min="10240" max="10246" width="5.85546875" style="356" customWidth="1"/>
    <col min="10247" max="10251" width="6.7109375" style="356" customWidth="1"/>
    <col min="10252" max="10252" width="9.42578125" style="356" customWidth="1"/>
    <col min="10253" max="10253" width="5.7109375" style="356" customWidth="1"/>
    <col min="10254" max="10261" width="6.7109375" style="356" customWidth="1"/>
    <col min="10262" max="10264" width="7.85546875" style="356" customWidth="1"/>
    <col min="10265" max="10268" width="7" style="356" customWidth="1"/>
    <col min="10269" max="10269" width="8.42578125" style="356" customWidth="1"/>
    <col min="10270" max="10271" width="9.28515625" style="356" customWidth="1"/>
    <col min="10272" max="10493" width="8.85546875" style="356"/>
    <col min="10494" max="10494" width="5.7109375" style="356" customWidth="1"/>
    <col min="10495" max="10495" width="13.42578125" style="356" customWidth="1"/>
    <col min="10496" max="10502" width="5.85546875" style="356" customWidth="1"/>
    <col min="10503" max="10507" width="6.7109375" style="356" customWidth="1"/>
    <col min="10508" max="10508" width="9.42578125" style="356" customWidth="1"/>
    <col min="10509" max="10509" width="5.7109375" style="356" customWidth="1"/>
    <col min="10510" max="10517" width="6.7109375" style="356" customWidth="1"/>
    <col min="10518" max="10520" width="7.85546875" style="356" customWidth="1"/>
    <col min="10521" max="10524" width="7" style="356" customWidth="1"/>
    <col min="10525" max="10525" width="8.42578125" style="356" customWidth="1"/>
    <col min="10526" max="10527" width="9.28515625" style="356" customWidth="1"/>
    <col min="10528" max="10749" width="8.85546875" style="356"/>
    <col min="10750" max="10750" width="5.7109375" style="356" customWidth="1"/>
    <col min="10751" max="10751" width="13.42578125" style="356" customWidth="1"/>
    <col min="10752" max="10758" width="5.85546875" style="356" customWidth="1"/>
    <col min="10759" max="10763" width="6.7109375" style="356" customWidth="1"/>
    <col min="10764" max="10764" width="9.42578125" style="356" customWidth="1"/>
    <col min="10765" max="10765" width="5.7109375" style="356" customWidth="1"/>
    <col min="10766" max="10773" width="6.7109375" style="356" customWidth="1"/>
    <col min="10774" max="10776" width="7.85546875" style="356" customWidth="1"/>
    <col min="10777" max="10780" width="7" style="356" customWidth="1"/>
    <col min="10781" max="10781" width="8.42578125" style="356" customWidth="1"/>
    <col min="10782" max="10783" width="9.28515625" style="356" customWidth="1"/>
    <col min="10784" max="11005" width="8.85546875" style="356"/>
    <col min="11006" max="11006" width="5.7109375" style="356" customWidth="1"/>
    <col min="11007" max="11007" width="13.42578125" style="356" customWidth="1"/>
    <col min="11008" max="11014" width="5.85546875" style="356" customWidth="1"/>
    <col min="11015" max="11019" width="6.7109375" style="356" customWidth="1"/>
    <col min="11020" max="11020" width="9.42578125" style="356" customWidth="1"/>
    <col min="11021" max="11021" width="5.7109375" style="356" customWidth="1"/>
    <col min="11022" max="11029" width="6.7109375" style="356" customWidth="1"/>
    <col min="11030" max="11032" width="7.85546875" style="356" customWidth="1"/>
    <col min="11033" max="11036" width="7" style="356" customWidth="1"/>
    <col min="11037" max="11037" width="8.42578125" style="356" customWidth="1"/>
    <col min="11038" max="11039" width="9.28515625" style="356" customWidth="1"/>
    <col min="11040" max="11261" width="8.85546875" style="356"/>
    <col min="11262" max="11262" width="5.7109375" style="356" customWidth="1"/>
    <col min="11263" max="11263" width="13.42578125" style="356" customWidth="1"/>
    <col min="11264" max="11270" width="5.85546875" style="356" customWidth="1"/>
    <col min="11271" max="11275" width="6.7109375" style="356" customWidth="1"/>
    <col min="11276" max="11276" width="9.42578125" style="356" customWidth="1"/>
    <col min="11277" max="11277" width="5.7109375" style="356" customWidth="1"/>
    <col min="11278" max="11285" width="6.7109375" style="356" customWidth="1"/>
    <col min="11286" max="11288" width="7.85546875" style="356" customWidth="1"/>
    <col min="11289" max="11292" width="7" style="356" customWidth="1"/>
    <col min="11293" max="11293" width="8.42578125" style="356" customWidth="1"/>
    <col min="11294" max="11295" width="9.28515625" style="356" customWidth="1"/>
    <col min="11296" max="11517" width="8.85546875" style="356"/>
    <col min="11518" max="11518" width="5.7109375" style="356" customWidth="1"/>
    <col min="11519" max="11519" width="13.42578125" style="356" customWidth="1"/>
    <col min="11520" max="11526" width="5.85546875" style="356" customWidth="1"/>
    <col min="11527" max="11531" width="6.7109375" style="356" customWidth="1"/>
    <col min="11532" max="11532" width="9.42578125" style="356" customWidth="1"/>
    <col min="11533" max="11533" width="5.7109375" style="356" customWidth="1"/>
    <col min="11534" max="11541" width="6.7109375" style="356" customWidth="1"/>
    <col min="11542" max="11544" width="7.85546875" style="356" customWidth="1"/>
    <col min="11545" max="11548" width="7" style="356" customWidth="1"/>
    <col min="11549" max="11549" width="8.42578125" style="356" customWidth="1"/>
    <col min="11550" max="11551" width="9.28515625" style="356" customWidth="1"/>
    <col min="11552" max="11773" width="8.85546875" style="356"/>
    <col min="11774" max="11774" width="5.7109375" style="356" customWidth="1"/>
    <col min="11775" max="11775" width="13.42578125" style="356" customWidth="1"/>
    <col min="11776" max="11782" width="5.85546875" style="356" customWidth="1"/>
    <col min="11783" max="11787" width="6.7109375" style="356" customWidth="1"/>
    <col min="11788" max="11788" width="9.42578125" style="356" customWidth="1"/>
    <col min="11789" max="11789" width="5.7109375" style="356" customWidth="1"/>
    <col min="11790" max="11797" width="6.7109375" style="356" customWidth="1"/>
    <col min="11798" max="11800" width="7.85546875" style="356" customWidth="1"/>
    <col min="11801" max="11804" width="7" style="356" customWidth="1"/>
    <col min="11805" max="11805" width="8.42578125" style="356" customWidth="1"/>
    <col min="11806" max="11807" width="9.28515625" style="356" customWidth="1"/>
    <col min="11808" max="12029" width="8.85546875" style="356"/>
    <col min="12030" max="12030" width="5.7109375" style="356" customWidth="1"/>
    <col min="12031" max="12031" width="13.42578125" style="356" customWidth="1"/>
    <col min="12032" max="12038" width="5.85546875" style="356" customWidth="1"/>
    <col min="12039" max="12043" width="6.7109375" style="356" customWidth="1"/>
    <col min="12044" max="12044" width="9.42578125" style="356" customWidth="1"/>
    <col min="12045" max="12045" width="5.7109375" style="356" customWidth="1"/>
    <col min="12046" max="12053" width="6.7109375" style="356" customWidth="1"/>
    <col min="12054" max="12056" width="7.85546875" style="356" customWidth="1"/>
    <col min="12057" max="12060" width="7" style="356" customWidth="1"/>
    <col min="12061" max="12061" width="8.42578125" style="356" customWidth="1"/>
    <col min="12062" max="12063" width="9.28515625" style="356" customWidth="1"/>
    <col min="12064" max="12285" width="8.85546875" style="356"/>
    <col min="12286" max="12286" width="5.7109375" style="356" customWidth="1"/>
    <col min="12287" max="12287" width="13.42578125" style="356" customWidth="1"/>
    <col min="12288" max="12294" width="5.85546875" style="356" customWidth="1"/>
    <col min="12295" max="12299" width="6.7109375" style="356" customWidth="1"/>
    <col min="12300" max="12300" width="9.42578125" style="356" customWidth="1"/>
    <col min="12301" max="12301" width="5.7109375" style="356" customWidth="1"/>
    <col min="12302" max="12309" width="6.7109375" style="356" customWidth="1"/>
    <col min="12310" max="12312" width="7.85546875" style="356" customWidth="1"/>
    <col min="12313" max="12316" width="7" style="356" customWidth="1"/>
    <col min="12317" max="12317" width="8.42578125" style="356" customWidth="1"/>
    <col min="12318" max="12319" width="9.28515625" style="356" customWidth="1"/>
    <col min="12320" max="12541" width="8.85546875" style="356"/>
    <col min="12542" max="12542" width="5.7109375" style="356" customWidth="1"/>
    <col min="12543" max="12543" width="13.42578125" style="356" customWidth="1"/>
    <col min="12544" max="12550" width="5.85546875" style="356" customWidth="1"/>
    <col min="12551" max="12555" width="6.7109375" style="356" customWidth="1"/>
    <col min="12556" max="12556" width="9.42578125" style="356" customWidth="1"/>
    <col min="12557" max="12557" width="5.7109375" style="356" customWidth="1"/>
    <col min="12558" max="12565" width="6.7109375" style="356" customWidth="1"/>
    <col min="12566" max="12568" width="7.85546875" style="356" customWidth="1"/>
    <col min="12569" max="12572" width="7" style="356" customWidth="1"/>
    <col min="12573" max="12573" width="8.42578125" style="356" customWidth="1"/>
    <col min="12574" max="12575" width="9.28515625" style="356" customWidth="1"/>
    <col min="12576" max="12797" width="8.85546875" style="356"/>
    <col min="12798" max="12798" width="5.7109375" style="356" customWidth="1"/>
    <col min="12799" max="12799" width="13.42578125" style="356" customWidth="1"/>
    <col min="12800" max="12806" width="5.85546875" style="356" customWidth="1"/>
    <col min="12807" max="12811" width="6.7109375" style="356" customWidth="1"/>
    <col min="12812" max="12812" width="9.42578125" style="356" customWidth="1"/>
    <col min="12813" max="12813" width="5.7109375" style="356" customWidth="1"/>
    <col min="12814" max="12821" width="6.7109375" style="356" customWidth="1"/>
    <col min="12822" max="12824" width="7.85546875" style="356" customWidth="1"/>
    <col min="12825" max="12828" width="7" style="356" customWidth="1"/>
    <col min="12829" max="12829" width="8.42578125" style="356" customWidth="1"/>
    <col min="12830" max="12831" width="9.28515625" style="356" customWidth="1"/>
    <col min="12832" max="13053" width="8.85546875" style="356"/>
    <col min="13054" max="13054" width="5.7109375" style="356" customWidth="1"/>
    <col min="13055" max="13055" width="13.42578125" style="356" customWidth="1"/>
    <col min="13056" max="13062" width="5.85546875" style="356" customWidth="1"/>
    <col min="13063" max="13067" width="6.7109375" style="356" customWidth="1"/>
    <col min="13068" max="13068" width="9.42578125" style="356" customWidth="1"/>
    <col min="13069" max="13069" width="5.7109375" style="356" customWidth="1"/>
    <col min="13070" max="13077" width="6.7109375" style="356" customWidth="1"/>
    <col min="13078" max="13080" width="7.85546875" style="356" customWidth="1"/>
    <col min="13081" max="13084" width="7" style="356" customWidth="1"/>
    <col min="13085" max="13085" width="8.42578125" style="356" customWidth="1"/>
    <col min="13086" max="13087" width="9.28515625" style="356" customWidth="1"/>
    <col min="13088" max="13309" width="8.85546875" style="356"/>
    <col min="13310" max="13310" width="5.7109375" style="356" customWidth="1"/>
    <col min="13311" max="13311" width="13.42578125" style="356" customWidth="1"/>
    <col min="13312" max="13318" width="5.85546875" style="356" customWidth="1"/>
    <col min="13319" max="13323" width="6.7109375" style="356" customWidth="1"/>
    <col min="13324" max="13324" width="9.42578125" style="356" customWidth="1"/>
    <col min="13325" max="13325" width="5.7109375" style="356" customWidth="1"/>
    <col min="13326" max="13333" width="6.7109375" style="356" customWidth="1"/>
    <col min="13334" max="13336" width="7.85546875" style="356" customWidth="1"/>
    <col min="13337" max="13340" width="7" style="356" customWidth="1"/>
    <col min="13341" max="13341" width="8.42578125" style="356" customWidth="1"/>
    <col min="13342" max="13343" width="9.28515625" style="356" customWidth="1"/>
    <col min="13344" max="13565" width="8.85546875" style="356"/>
    <col min="13566" max="13566" width="5.7109375" style="356" customWidth="1"/>
    <col min="13567" max="13567" width="13.42578125" style="356" customWidth="1"/>
    <col min="13568" max="13574" width="5.85546875" style="356" customWidth="1"/>
    <col min="13575" max="13579" width="6.7109375" style="356" customWidth="1"/>
    <col min="13580" max="13580" width="9.42578125" style="356" customWidth="1"/>
    <col min="13581" max="13581" width="5.7109375" style="356" customWidth="1"/>
    <col min="13582" max="13589" width="6.7109375" style="356" customWidth="1"/>
    <col min="13590" max="13592" width="7.85546875" style="356" customWidth="1"/>
    <col min="13593" max="13596" width="7" style="356" customWidth="1"/>
    <col min="13597" max="13597" width="8.42578125" style="356" customWidth="1"/>
    <col min="13598" max="13599" width="9.28515625" style="356" customWidth="1"/>
    <col min="13600" max="13821" width="8.85546875" style="356"/>
    <col min="13822" max="13822" width="5.7109375" style="356" customWidth="1"/>
    <col min="13823" max="13823" width="13.42578125" style="356" customWidth="1"/>
    <col min="13824" max="13830" width="5.85546875" style="356" customWidth="1"/>
    <col min="13831" max="13835" width="6.7109375" style="356" customWidth="1"/>
    <col min="13836" max="13836" width="9.42578125" style="356" customWidth="1"/>
    <col min="13837" max="13837" width="5.7109375" style="356" customWidth="1"/>
    <col min="13838" max="13845" width="6.7109375" style="356" customWidth="1"/>
    <col min="13846" max="13848" width="7.85546875" style="356" customWidth="1"/>
    <col min="13849" max="13852" width="7" style="356" customWidth="1"/>
    <col min="13853" max="13853" width="8.42578125" style="356" customWidth="1"/>
    <col min="13854" max="13855" width="9.28515625" style="356" customWidth="1"/>
    <col min="13856" max="14077" width="8.85546875" style="356"/>
    <col min="14078" max="14078" width="5.7109375" style="356" customWidth="1"/>
    <col min="14079" max="14079" width="13.42578125" style="356" customWidth="1"/>
    <col min="14080" max="14086" width="5.85546875" style="356" customWidth="1"/>
    <col min="14087" max="14091" width="6.7109375" style="356" customWidth="1"/>
    <col min="14092" max="14092" width="9.42578125" style="356" customWidth="1"/>
    <col min="14093" max="14093" width="5.7109375" style="356" customWidth="1"/>
    <col min="14094" max="14101" width="6.7109375" style="356" customWidth="1"/>
    <col min="14102" max="14104" width="7.85546875" style="356" customWidth="1"/>
    <col min="14105" max="14108" width="7" style="356" customWidth="1"/>
    <col min="14109" max="14109" width="8.42578125" style="356" customWidth="1"/>
    <col min="14110" max="14111" width="9.28515625" style="356" customWidth="1"/>
    <col min="14112" max="14333" width="8.85546875" style="356"/>
    <col min="14334" max="14334" width="5.7109375" style="356" customWidth="1"/>
    <col min="14335" max="14335" width="13.42578125" style="356" customWidth="1"/>
    <col min="14336" max="14342" width="5.85546875" style="356" customWidth="1"/>
    <col min="14343" max="14347" width="6.7109375" style="356" customWidth="1"/>
    <col min="14348" max="14348" width="9.42578125" style="356" customWidth="1"/>
    <col min="14349" max="14349" width="5.7109375" style="356" customWidth="1"/>
    <col min="14350" max="14357" width="6.7109375" style="356" customWidth="1"/>
    <col min="14358" max="14360" width="7.85546875" style="356" customWidth="1"/>
    <col min="14361" max="14364" width="7" style="356" customWidth="1"/>
    <col min="14365" max="14365" width="8.42578125" style="356" customWidth="1"/>
    <col min="14366" max="14367" width="9.28515625" style="356" customWidth="1"/>
    <col min="14368" max="14589" width="8.85546875" style="356"/>
    <col min="14590" max="14590" width="5.7109375" style="356" customWidth="1"/>
    <col min="14591" max="14591" width="13.42578125" style="356" customWidth="1"/>
    <col min="14592" max="14598" width="5.85546875" style="356" customWidth="1"/>
    <col min="14599" max="14603" width="6.7109375" style="356" customWidth="1"/>
    <col min="14604" max="14604" width="9.42578125" style="356" customWidth="1"/>
    <col min="14605" max="14605" width="5.7109375" style="356" customWidth="1"/>
    <col min="14606" max="14613" width="6.7109375" style="356" customWidth="1"/>
    <col min="14614" max="14616" width="7.85546875" style="356" customWidth="1"/>
    <col min="14617" max="14620" width="7" style="356" customWidth="1"/>
    <col min="14621" max="14621" width="8.42578125" style="356" customWidth="1"/>
    <col min="14622" max="14623" width="9.28515625" style="356" customWidth="1"/>
    <col min="14624" max="14845" width="8.85546875" style="356"/>
    <col min="14846" max="14846" width="5.7109375" style="356" customWidth="1"/>
    <col min="14847" max="14847" width="13.42578125" style="356" customWidth="1"/>
    <col min="14848" max="14854" width="5.85546875" style="356" customWidth="1"/>
    <col min="14855" max="14859" width="6.7109375" style="356" customWidth="1"/>
    <col min="14860" max="14860" width="9.42578125" style="356" customWidth="1"/>
    <col min="14861" max="14861" width="5.7109375" style="356" customWidth="1"/>
    <col min="14862" max="14869" width="6.7109375" style="356" customWidth="1"/>
    <col min="14870" max="14872" width="7.85546875" style="356" customWidth="1"/>
    <col min="14873" max="14876" width="7" style="356" customWidth="1"/>
    <col min="14877" max="14877" width="8.42578125" style="356" customWidth="1"/>
    <col min="14878" max="14879" width="9.28515625" style="356" customWidth="1"/>
    <col min="14880" max="15101" width="8.85546875" style="356"/>
    <col min="15102" max="15102" width="5.7109375" style="356" customWidth="1"/>
    <col min="15103" max="15103" width="13.42578125" style="356" customWidth="1"/>
    <col min="15104" max="15110" width="5.85546875" style="356" customWidth="1"/>
    <col min="15111" max="15115" width="6.7109375" style="356" customWidth="1"/>
    <col min="15116" max="15116" width="9.42578125" style="356" customWidth="1"/>
    <col min="15117" max="15117" width="5.7109375" style="356" customWidth="1"/>
    <col min="15118" max="15125" width="6.7109375" style="356" customWidth="1"/>
    <col min="15126" max="15128" width="7.85546875" style="356" customWidth="1"/>
    <col min="15129" max="15132" width="7" style="356" customWidth="1"/>
    <col min="15133" max="15133" width="8.42578125" style="356" customWidth="1"/>
    <col min="15134" max="15135" width="9.28515625" style="356" customWidth="1"/>
    <col min="15136" max="15357" width="8.85546875" style="356"/>
    <col min="15358" max="15358" width="5.7109375" style="356" customWidth="1"/>
    <col min="15359" max="15359" width="13.42578125" style="356" customWidth="1"/>
    <col min="15360" max="15366" width="5.85546875" style="356" customWidth="1"/>
    <col min="15367" max="15371" width="6.7109375" style="356" customWidth="1"/>
    <col min="15372" max="15372" width="9.42578125" style="356" customWidth="1"/>
    <col min="15373" max="15373" width="5.7109375" style="356" customWidth="1"/>
    <col min="15374" max="15381" width="6.7109375" style="356" customWidth="1"/>
    <col min="15382" max="15384" width="7.85546875" style="356" customWidth="1"/>
    <col min="15385" max="15388" width="7" style="356" customWidth="1"/>
    <col min="15389" max="15389" width="8.42578125" style="356" customWidth="1"/>
    <col min="15390" max="15391" width="9.28515625" style="356" customWidth="1"/>
    <col min="15392" max="15613" width="8.85546875" style="356"/>
    <col min="15614" max="15614" width="5.7109375" style="356" customWidth="1"/>
    <col min="15615" max="15615" width="13.42578125" style="356" customWidth="1"/>
    <col min="15616" max="15622" width="5.85546875" style="356" customWidth="1"/>
    <col min="15623" max="15627" width="6.7109375" style="356" customWidth="1"/>
    <col min="15628" max="15628" width="9.42578125" style="356" customWidth="1"/>
    <col min="15629" max="15629" width="5.7109375" style="356" customWidth="1"/>
    <col min="15630" max="15637" width="6.7109375" style="356" customWidth="1"/>
    <col min="15638" max="15640" width="7.85546875" style="356" customWidth="1"/>
    <col min="15641" max="15644" width="7" style="356" customWidth="1"/>
    <col min="15645" max="15645" width="8.42578125" style="356" customWidth="1"/>
    <col min="15646" max="15647" width="9.28515625" style="356" customWidth="1"/>
    <col min="15648" max="15869" width="8.85546875" style="356"/>
    <col min="15870" max="15870" width="5.7109375" style="356" customWidth="1"/>
    <col min="15871" max="15871" width="13.42578125" style="356" customWidth="1"/>
    <col min="15872" max="15878" width="5.85546875" style="356" customWidth="1"/>
    <col min="15879" max="15883" width="6.7109375" style="356" customWidth="1"/>
    <col min="15884" max="15884" width="9.42578125" style="356" customWidth="1"/>
    <col min="15885" max="15885" width="5.7109375" style="356" customWidth="1"/>
    <col min="15886" max="15893" width="6.7109375" style="356" customWidth="1"/>
    <col min="15894" max="15896" width="7.85546875" style="356" customWidth="1"/>
    <col min="15897" max="15900" width="7" style="356" customWidth="1"/>
    <col min="15901" max="15901" width="8.42578125" style="356" customWidth="1"/>
    <col min="15902" max="15903" width="9.28515625" style="356" customWidth="1"/>
    <col min="15904" max="16125" width="8.85546875" style="356"/>
    <col min="16126" max="16126" width="5.7109375" style="356" customWidth="1"/>
    <col min="16127" max="16127" width="13.42578125" style="356" customWidth="1"/>
    <col min="16128" max="16134" width="5.85546875" style="356" customWidth="1"/>
    <col min="16135" max="16139" width="6.7109375" style="356" customWidth="1"/>
    <col min="16140" max="16140" width="9.42578125" style="356" customWidth="1"/>
    <col min="16141" max="16141" width="5.7109375" style="356" customWidth="1"/>
    <col min="16142" max="16149" width="6.7109375" style="356" customWidth="1"/>
    <col min="16150" max="16152" width="7.85546875" style="356" customWidth="1"/>
    <col min="16153" max="16156" width="7" style="356" customWidth="1"/>
    <col min="16157" max="16157" width="8.42578125" style="356" customWidth="1"/>
    <col min="16158" max="16159" width="9.28515625" style="356" customWidth="1"/>
    <col min="16160" max="16384" width="8.85546875" style="356"/>
  </cols>
  <sheetData>
    <row r="1" spans="1:76" ht="39" customHeight="1">
      <c r="A1" s="349"/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1"/>
      <c r="R1" s="352"/>
      <c r="S1" s="350"/>
      <c r="T1" s="350"/>
      <c r="U1" s="350"/>
      <c r="V1" s="350"/>
      <c r="W1" s="350"/>
      <c r="X1" s="350"/>
      <c r="Y1" s="350"/>
      <c r="Z1" s="350"/>
      <c r="AA1" s="350"/>
      <c r="AB1" s="191"/>
      <c r="AC1" s="191"/>
      <c r="AD1" s="353"/>
      <c r="AE1" s="628" t="s">
        <v>765</v>
      </c>
      <c r="AF1" s="629"/>
      <c r="AG1" s="629"/>
      <c r="AH1" s="354"/>
      <c r="AI1" s="354"/>
      <c r="AJ1" s="354"/>
      <c r="AK1" s="354"/>
      <c r="AL1" s="354"/>
      <c r="AM1" s="354"/>
      <c r="AN1" s="354"/>
      <c r="AO1" s="354"/>
      <c r="AP1" s="354"/>
      <c r="AQ1" s="354"/>
      <c r="AR1" s="354"/>
      <c r="AS1" s="354"/>
      <c r="AT1" s="354"/>
      <c r="AU1" s="354"/>
      <c r="AV1" s="354"/>
      <c r="AW1" s="354"/>
      <c r="AX1" s="354"/>
      <c r="AY1" s="354"/>
      <c r="AZ1" s="354"/>
      <c r="BA1" s="354"/>
      <c r="BB1" s="354"/>
      <c r="BC1" s="354"/>
      <c r="BD1" s="354"/>
      <c r="BE1" s="354"/>
      <c r="BF1" s="354"/>
      <c r="BG1" s="354"/>
      <c r="BH1" s="354"/>
      <c r="BI1" s="354"/>
      <c r="BJ1" s="354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5"/>
      <c r="BX1" s="355"/>
    </row>
    <row r="2" spans="1:76" ht="23.25" customHeight="1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2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  <c r="BM2" s="354"/>
      <c r="BN2" s="354"/>
      <c r="BO2" s="354"/>
      <c r="BP2" s="355"/>
      <c r="BQ2" s="355"/>
      <c r="BR2" s="355"/>
      <c r="BS2" s="355"/>
      <c r="BT2" s="355"/>
      <c r="BU2" s="355"/>
      <c r="BV2" s="355"/>
      <c r="BW2" s="355"/>
      <c r="BX2" s="355"/>
    </row>
    <row r="3" spans="1:76" ht="18" customHeight="1">
      <c r="A3" s="349"/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2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4"/>
      <c r="AI3" s="354"/>
      <c r="AJ3" s="354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354"/>
      <c r="BE3" s="354"/>
      <c r="BF3" s="354"/>
      <c r="BG3" s="354"/>
      <c r="BH3" s="354"/>
      <c r="BI3" s="354"/>
      <c r="BJ3" s="354"/>
      <c r="BK3" s="354"/>
      <c r="BL3" s="354"/>
      <c r="BM3" s="354"/>
      <c r="BN3" s="354"/>
      <c r="BO3" s="354"/>
      <c r="BP3" s="354"/>
      <c r="BQ3" s="354"/>
      <c r="BR3" s="355"/>
      <c r="BS3" s="355"/>
      <c r="BT3" s="355"/>
      <c r="BU3" s="355"/>
      <c r="BV3" s="355"/>
      <c r="BW3" s="355"/>
      <c r="BX3" s="355"/>
    </row>
    <row r="4" spans="1:76" ht="18" customHeight="1">
      <c r="A4" s="630" t="s">
        <v>766</v>
      </c>
      <c r="B4" s="630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Q4" s="630"/>
      <c r="R4" s="630"/>
      <c r="S4" s="630"/>
      <c r="T4" s="630"/>
      <c r="U4" s="630"/>
      <c r="V4" s="630"/>
      <c r="W4" s="630"/>
      <c r="X4" s="630"/>
      <c r="Y4" s="630"/>
      <c r="Z4" s="630"/>
      <c r="AA4" s="630"/>
      <c r="AB4" s="630"/>
      <c r="AC4" s="630"/>
      <c r="AD4" s="630"/>
      <c r="AE4" s="630"/>
      <c r="AF4" s="630"/>
      <c r="AG4" s="630"/>
      <c r="AH4" s="354"/>
      <c r="AI4" s="354"/>
      <c r="AJ4" s="354"/>
      <c r="AK4" s="354"/>
      <c r="AL4" s="354"/>
      <c r="AM4" s="354"/>
      <c r="AN4" s="354"/>
      <c r="AO4" s="354"/>
      <c r="AP4" s="354"/>
      <c r="AQ4" s="354"/>
      <c r="AR4" s="354"/>
      <c r="AS4" s="354"/>
      <c r="AT4" s="354"/>
      <c r="AU4" s="354"/>
      <c r="AV4" s="354"/>
      <c r="AW4" s="354"/>
      <c r="AX4" s="354"/>
      <c r="AY4" s="354"/>
      <c r="AZ4" s="354"/>
      <c r="BA4" s="354"/>
      <c r="BB4" s="354"/>
      <c r="BC4" s="354"/>
      <c r="BD4" s="354"/>
      <c r="BE4" s="354"/>
      <c r="BF4" s="354"/>
      <c r="BG4" s="354"/>
      <c r="BH4" s="354"/>
      <c r="BI4" s="354"/>
      <c r="BJ4" s="354"/>
      <c r="BK4" s="354"/>
      <c r="BL4" s="354"/>
      <c r="BM4" s="354"/>
      <c r="BN4" s="354"/>
      <c r="BO4" s="354"/>
      <c r="BP4" s="354"/>
      <c r="BQ4" s="354"/>
      <c r="BR4" s="355"/>
      <c r="BS4" s="355"/>
      <c r="BT4" s="355"/>
      <c r="BU4" s="355"/>
      <c r="BV4" s="355"/>
      <c r="BW4" s="355"/>
      <c r="BX4" s="355"/>
    </row>
    <row r="5" spans="1:76" ht="18" customHeight="1">
      <c r="A5" s="630" t="s">
        <v>767</v>
      </c>
      <c r="B5" s="630"/>
      <c r="C5" s="630"/>
      <c r="D5" s="630"/>
      <c r="E5" s="630"/>
      <c r="F5" s="630"/>
      <c r="G5" s="630"/>
      <c r="H5" s="630"/>
      <c r="I5" s="630"/>
      <c r="J5" s="630"/>
      <c r="K5" s="630"/>
      <c r="L5" s="630"/>
      <c r="M5" s="630"/>
      <c r="N5" s="630"/>
      <c r="O5" s="630"/>
      <c r="P5" s="630"/>
      <c r="Q5" s="630"/>
      <c r="R5" s="630"/>
      <c r="S5" s="630"/>
      <c r="T5" s="630"/>
      <c r="U5" s="630"/>
      <c r="V5" s="630"/>
      <c r="W5" s="630"/>
      <c r="X5" s="630"/>
      <c r="Y5" s="630"/>
      <c r="Z5" s="630"/>
      <c r="AA5" s="630"/>
      <c r="AB5" s="630"/>
      <c r="AC5" s="630"/>
      <c r="AD5" s="630"/>
      <c r="AE5" s="630"/>
      <c r="AF5" s="630"/>
      <c r="AG5" s="630"/>
      <c r="AH5" s="354"/>
      <c r="AI5" s="354"/>
      <c r="AJ5" s="354"/>
      <c r="AK5" s="354"/>
      <c r="AL5" s="354"/>
      <c r="AM5" s="354"/>
      <c r="AN5" s="354"/>
      <c r="AO5" s="354"/>
      <c r="AP5" s="354"/>
      <c r="AQ5" s="354"/>
      <c r="AR5" s="354"/>
      <c r="AS5" s="354"/>
      <c r="AT5" s="354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4"/>
      <c r="BM5" s="354"/>
      <c r="BN5" s="354"/>
      <c r="BO5" s="354"/>
      <c r="BP5" s="354"/>
      <c r="BQ5" s="354"/>
      <c r="BR5" s="355"/>
      <c r="BS5" s="355"/>
      <c r="BT5" s="355"/>
      <c r="BU5" s="355"/>
      <c r="BV5" s="355"/>
      <c r="BW5" s="355"/>
      <c r="BX5" s="355"/>
    </row>
    <row r="6" spans="1:76" ht="18" customHeight="1">
      <c r="A6" s="631"/>
      <c r="B6" s="631"/>
      <c r="C6" s="631"/>
      <c r="D6" s="631"/>
      <c r="E6" s="631"/>
      <c r="F6" s="631"/>
      <c r="G6" s="631"/>
      <c r="H6" s="631"/>
      <c r="I6" s="631"/>
      <c r="J6" s="631"/>
      <c r="K6" s="631"/>
      <c r="L6" s="631"/>
      <c r="M6" s="631"/>
      <c r="N6" s="631"/>
      <c r="O6" s="631"/>
      <c r="P6" s="631"/>
      <c r="Q6" s="631"/>
      <c r="R6" s="631"/>
      <c r="S6" s="631"/>
      <c r="T6" s="631"/>
      <c r="U6" s="631"/>
      <c r="V6" s="631"/>
      <c r="W6" s="631"/>
      <c r="X6" s="631"/>
      <c r="Y6" s="631"/>
      <c r="Z6" s="631"/>
      <c r="AA6" s="631"/>
      <c r="AB6" s="631"/>
      <c r="AC6" s="631"/>
      <c r="AD6" s="631"/>
      <c r="AE6" s="631"/>
      <c r="AF6" s="357"/>
      <c r="AG6" s="350"/>
      <c r="AH6" s="354"/>
      <c r="AI6" s="354"/>
      <c r="AJ6" s="354"/>
      <c r="AK6" s="354"/>
      <c r="AL6" s="354"/>
      <c r="AM6" s="354"/>
      <c r="AN6" s="354"/>
      <c r="AO6" s="354"/>
      <c r="AP6" s="354"/>
      <c r="AQ6" s="354"/>
      <c r="AR6" s="354"/>
      <c r="AS6" s="354"/>
      <c r="AT6" s="354"/>
      <c r="AU6" s="354"/>
      <c r="AV6" s="354"/>
      <c r="AW6" s="354"/>
      <c r="AX6" s="354"/>
      <c r="AY6" s="354"/>
      <c r="AZ6" s="354"/>
      <c r="BA6" s="354"/>
      <c r="BB6" s="354"/>
      <c r="BC6" s="354"/>
      <c r="BD6" s="354"/>
      <c r="BE6" s="354"/>
      <c r="BF6" s="354"/>
      <c r="BG6" s="354"/>
      <c r="BH6" s="354"/>
      <c r="BI6" s="354"/>
      <c r="BJ6" s="354"/>
      <c r="BK6" s="354"/>
      <c r="BL6" s="354"/>
      <c r="BM6" s="354"/>
      <c r="BN6" s="354"/>
      <c r="BO6" s="354"/>
      <c r="BP6" s="354"/>
      <c r="BQ6" s="354"/>
      <c r="BR6" s="355"/>
      <c r="BS6" s="355"/>
      <c r="BT6" s="355"/>
      <c r="BU6" s="355"/>
      <c r="BV6" s="355"/>
      <c r="BW6" s="355"/>
      <c r="BX6" s="355"/>
    </row>
    <row r="7" spans="1:76" s="362" customFormat="1" ht="18" customHeight="1">
      <c r="A7" s="361"/>
      <c r="B7" s="361"/>
      <c r="C7" s="361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58"/>
      <c r="P7" s="358"/>
      <c r="Q7" s="358"/>
      <c r="R7" s="359"/>
      <c r="S7" s="358"/>
      <c r="T7" s="358"/>
      <c r="U7" s="358"/>
      <c r="V7" s="358"/>
      <c r="W7" s="358"/>
      <c r="X7" s="358"/>
      <c r="Y7" s="358"/>
      <c r="Z7" s="358"/>
      <c r="AA7" s="358"/>
      <c r="AB7" s="358"/>
      <c r="AC7" s="358"/>
      <c r="AD7" s="350"/>
      <c r="AE7" s="350"/>
      <c r="AF7" s="350"/>
      <c r="AG7" s="350"/>
      <c r="AH7" s="355"/>
      <c r="AI7" s="355"/>
      <c r="AJ7" s="355"/>
      <c r="AK7" s="355"/>
      <c r="AL7" s="355"/>
      <c r="AM7" s="355"/>
      <c r="AN7" s="355"/>
      <c r="AO7" s="355"/>
      <c r="AP7" s="355"/>
      <c r="AQ7" s="355"/>
      <c r="AR7" s="355"/>
      <c r="AS7" s="355"/>
      <c r="AT7" s="355"/>
      <c r="AU7" s="355"/>
      <c r="AV7" s="355"/>
      <c r="AW7" s="355"/>
      <c r="AX7" s="355"/>
      <c r="AY7" s="355"/>
      <c r="AZ7" s="355"/>
      <c r="BA7" s="355"/>
      <c r="BB7" s="355"/>
      <c r="BC7" s="355"/>
      <c r="BD7" s="355"/>
      <c r="BE7" s="355"/>
      <c r="BF7" s="355"/>
      <c r="BG7" s="355"/>
      <c r="BH7" s="355"/>
      <c r="BI7" s="355"/>
      <c r="BJ7" s="355"/>
      <c r="BK7" s="355"/>
      <c r="BL7" s="355"/>
      <c r="BM7" s="355"/>
      <c r="BN7" s="355"/>
      <c r="BO7" s="355"/>
      <c r="BP7" s="355"/>
      <c r="BQ7" s="355"/>
      <c r="BR7" s="355"/>
      <c r="BS7" s="355"/>
      <c r="BT7" s="355"/>
      <c r="BU7" s="355"/>
      <c r="BV7" s="355"/>
      <c r="BW7" s="355"/>
      <c r="BX7" s="355"/>
    </row>
    <row r="8" spans="1:76" s="365" customFormat="1" ht="56.25" customHeight="1">
      <c r="A8" s="363" t="s">
        <v>64</v>
      </c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364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 t="s">
        <v>65</v>
      </c>
      <c r="BX8" s="366"/>
    </row>
    <row r="9" spans="1:76" s="367" customFormat="1" ht="40.5" customHeight="1">
      <c r="A9" s="634" t="s">
        <v>664</v>
      </c>
      <c r="B9" s="634"/>
      <c r="C9" s="634" t="s">
        <v>68</v>
      </c>
      <c r="D9" s="635" t="s">
        <v>768</v>
      </c>
      <c r="E9" s="636"/>
      <c r="F9" s="636"/>
      <c r="G9" s="636"/>
      <c r="H9" s="636"/>
      <c r="I9" s="636"/>
      <c r="J9" s="636"/>
      <c r="K9" s="636"/>
      <c r="L9" s="636"/>
      <c r="M9" s="636"/>
      <c r="N9" s="637"/>
      <c r="O9" s="634" t="s">
        <v>769</v>
      </c>
      <c r="P9" s="634"/>
      <c r="Q9" s="634"/>
      <c r="R9" s="634" t="s">
        <v>770</v>
      </c>
      <c r="S9" s="634"/>
      <c r="T9" s="634"/>
      <c r="U9" s="634"/>
      <c r="V9" s="634"/>
      <c r="W9" s="634"/>
      <c r="X9" s="634"/>
      <c r="Y9" s="634"/>
      <c r="Z9" s="634"/>
      <c r="AA9" s="634" t="s">
        <v>771</v>
      </c>
      <c r="AB9" s="634"/>
      <c r="AC9" s="634"/>
      <c r="AD9" s="634" t="s">
        <v>772</v>
      </c>
      <c r="AE9" s="634"/>
      <c r="AF9" s="634"/>
      <c r="AG9" s="634"/>
      <c r="AH9" s="365"/>
      <c r="AI9" s="365"/>
      <c r="AJ9" s="365"/>
      <c r="AK9" s="365"/>
      <c r="AL9" s="365"/>
      <c r="AM9" s="365"/>
      <c r="AN9" s="365"/>
      <c r="AO9" s="365"/>
      <c r="AP9" s="365"/>
      <c r="AQ9" s="365"/>
      <c r="AR9" s="365"/>
      <c r="AS9" s="365"/>
      <c r="AT9" s="365"/>
      <c r="AU9" s="365"/>
      <c r="AV9" s="365"/>
      <c r="AW9" s="365"/>
      <c r="AX9" s="365"/>
      <c r="AY9" s="365"/>
      <c r="AZ9" s="365"/>
      <c r="BA9" s="365"/>
      <c r="BB9" s="365"/>
      <c r="BC9" s="365"/>
      <c r="BD9" s="365"/>
      <c r="BE9" s="365"/>
      <c r="BF9" s="365"/>
      <c r="BG9" s="365"/>
      <c r="BH9" s="365"/>
      <c r="BI9" s="365"/>
      <c r="BJ9" s="365"/>
      <c r="BK9" s="365"/>
      <c r="BL9" s="365"/>
      <c r="BM9" s="365"/>
      <c r="BN9" s="365"/>
      <c r="BO9" s="365"/>
      <c r="BP9" s="365"/>
      <c r="BQ9" s="365"/>
      <c r="BR9" s="365"/>
      <c r="BS9" s="365"/>
      <c r="BT9" s="365"/>
      <c r="BU9" s="365"/>
      <c r="BV9" s="365"/>
      <c r="BW9" s="365"/>
      <c r="BX9" s="366"/>
    </row>
    <row r="10" spans="1:76" s="367" customFormat="1" ht="26.25" customHeight="1">
      <c r="A10" s="634"/>
      <c r="B10" s="634"/>
      <c r="C10" s="634"/>
      <c r="D10" s="645" t="s">
        <v>773</v>
      </c>
      <c r="E10" s="646"/>
      <c r="F10" s="645" t="s">
        <v>774</v>
      </c>
      <c r="G10" s="646"/>
      <c r="H10" s="651"/>
      <c r="I10" s="652"/>
      <c r="J10" s="652"/>
      <c r="K10" s="652"/>
      <c r="L10" s="652"/>
      <c r="M10" s="652"/>
      <c r="N10" s="653"/>
      <c r="O10" s="654" t="s">
        <v>72</v>
      </c>
      <c r="P10" s="654" t="s">
        <v>79</v>
      </c>
      <c r="Q10" s="654" t="s">
        <v>73</v>
      </c>
      <c r="R10" s="638" t="s">
        <v>775</v>
      </c>
      <c r="S10" s="638"/>
      <c r="T10" s="638"/>
      <c r="U10" s="638" t="s">
        <v>776</v>
      </c>
      <c r="V10" s="638"/>
      <c r="W10" s="638"/>
      <c r="X10" s="638" t="s">
        <v>777</v>
      </c>
      <c r="Y10" s="638"/>
      <c r="Z10" s="638"/>
      <c r="AA10" s="654" t="s">
        <v>72</v>
      </c>
      <c r="AB10" s="654" t="s">
        <v>79</v>
      </c>
      <c r="AC10" s="654" t="s">
        <v>73</v>
      </c>
      <c r="AD10" s="651" t="s">
        <v>778</v>
      </c>
      <c r="AE10" s="653"/>
      <c r="AF10" s="651" t="s">
        <v>779</v>
      </c>
      <c r="AG10" s="653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5"/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5"/>
      <c r="BR10" s="365"/>
      <c r="BS10" s="365"/>
      <c r="BT10" s="365"/>
      <c r="BU10" s="365"/>
      <c r="BV10" s="365"/>
      <c r="BW10" s="365"/>
      <c r="BX10" s="366"/>
    </row>
    <row r="11" spans="1:76" s="362" customFormat="1" ht="21.75" customHeight="1">
      <c r="A11" s="634"/>
      <c r="B11" s="634"/>
      <c r="C11" s="634"/>
      <c r="D11" s="647"/>
      <c r="E11" s="648"/>
      <c r="F11" s="647"/>
      <c r="G11" s="648"/>
      <c r="H11" s="647" t="s">
        <v>780</v>
      </c>
      <c r="I11" s="648"/>
      <c r="J11" s="654" t="s">
        <v>781</v>
      </c>
      <c r="K11" s="654" t="s">
        <v>782</v>
      </c>
      <c r="L11" s="654" t="s">
        <v>783</v>
      </c>
      <c r="M11" s="654" t="s">
        <v>784</v>
      </c>
      <c r="N11" s="639" t="s">
        <v>77</v>
      </c>
      <c r="O11" s="654"/>
      <c r="P11" s="654"/>
      <c r="Q11" s="654"/>
      <c r="R11" s="641" t="s">
        <v>785</v>
      </c>
      <c r="S11" s="643" t="s">
        <v>786</v>
      </c>
      <c r="T11" s="643" t="s">
        <v>787</v>
      </c>
      <c r="U11" s="643" t="s">
        <v>788</v>
      </c>
      <c r="V11" s="643" t="s">
        <v>789</v>
      </c>
      <c r="W11" s="643" t="s">
        <v>790</v>
      </c>
      <c r="X11" s="643" t="s">
        <v>785</v>
      </c>
      <c r="Y11" s="643" t="s">
        <v>786</v>
      </c>
      <c r="Z11" s="643" t="s">
        <v>787</v>
      </c>
      <c r="AA11" s="654"/>
      <c r="AB11" s="654"/>
      <c r="AC11" s="654"/>
      <c r="AD11" s="655"/>
      <c r="AE11" s="656"/>
      <c r="AF11" s="655"/>
      <c r="AG11" s="656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  <c r="AU11" s="355"/>
      <c r="AV11" s="355"/>
      <c r="AW11" s="355"/>
      <c r="AX11" s="355"/>
      <c r="AY11" s="355"/>
      <c r="AZ11" s="355"/>
      <c r="BA11" s="355"/>
      <c r="BB11" s="355"/>
      <c r="BC11" s="355"/>
      <c r="BD11" s="355"/>
      <c r="BE11" s="355"/>
      <c r="BF11" s="355"/>
      <c r="BG11" s="355"/>
      <c r="BH11" s="355"/>
      <c r="BI11" s="355"/>
      <c r="BJ11" s="355"/>
      <c r="BK11" s="355"/>
      <c r="BL11" s="355"/>
      <c r="BM11" s="355"/>
      <c r="BN11" s="355"/>
      <c r="BO11" s="355"/>
      <c r="BP11" s="355"/>
      <c r="BQ11" s="355"/>
      <c r="BR11" s="355"/>
      <c r="BS11" s="355"/>
      <c r="BT11" s="355"/>
      <c r="BU11" s="355"/>
      <c r="BV11" s="355"/>
      <c r="BW11" s="355"/>
      <c r="BX11" s="368"/>
    </row>
    <row r="12" spans="1:76" s="367" customFormat="1" ht="120.75" customHeight="1">
      <c r="A12" s="634"/>
      <c r="B12" s="634"/>
      <c r="C12" s="634"/>
      <c r="D12" s="649"/>
      <c r="E12" s="650"/>
      <c r="F12" s="649"/>
      <c r="G12" s="650"/>
      <c r="H12" s="649"/>
      <c r="I12" s="650"/>
      <c r="J12" s="654"/>
      <c r="K12" s="654"/>
      <c r="L12" s="654"/>
      <c r="M12" s="654"/>
      <c r="N12" s="640"/>
      <c r="O12" s="654"/>
      <c r="P12" s="654"/>
      <c r="Q12" s="654"/>
      <c r="R12" s="642"/>
      <c r="S12" s="644"/>
      <c r="T12" s="644"/>
      <c r="U12" s="644"/>
      <c r="V12" s="644"/>
      <c r="W12" s="644"/>
      <c r="X12" s="644"/>
      <c r="Y12" s="644"/>
      <c r="Z12" s="644"/>
      <c r="AA12" s="654"/>
      <c r="AB12" s="654"/>
      <c r="AC12" s="654"/>
      <c r="AD12" s="369" t="s">
        <v>791</v>
      </c>
      <c r="AE12" s="370" t="s">
        <v>792</v>
      </c>
      <c r="AF12" s="369" t="s">
        <v>791</v>
      </c>
      <c r="AG12" s="370" t="s">
        <v>792</v>
      </c>
      <c r="AH12" s="365"/>
      <c r="AI12" s="365"/>
      <c r="AJ12" s="365"/>
      <c r="AK12" s="365"/>
      <c r="AL12" s="365"/>
      <c r="AM12" s="365"/>
      <c r="AN12" s="365"/>
      <c r="AO12" s="365"/>
      <c r="AP12" s="365"/>
      <c r="AQ12" s="365"/>
      <c r="AR12" s="365"/>
      <c r="AS12" s="365"/>
      <c r="AT12" s="365"/>
      <c r="AU12" s="365"/>
      <c r="AV12" s="365"/>
      <c r="AW12" s="365"/>
      <c r="AX12" s="365"/>
      <c r="AY12" s="365"/>
      <c r="AZ12" s="365"/>
      <c r="BA12" s="365"/>
      <c r="BB12" s="365"/>
      <c r="BC12" s="365"/>
      <c r="BD12" s="365"/>
      <c r="BE12" s="365"/>
      <c r="BF12" s="365"/>
      <c r="BG12" s="365"/>
      <c r="BH12" s="365"/>
      <c r="BI12" s="365"/>
      <c r="BJ12" s="365"/>
      <c r="BK12" s="365"/>
      <c r="BL12" s="365"/>
      <c r="BM12" s="365"/>
      <c r="BN12" s="365"/>
      <c r="BO12" s="365"/>
      <c r="BP12" s="365"/>
      <c r="BQ12" s="365"/>
      <c r="BR12" s="365"/>
      <c r="BS12" s="365"/>
      <c r="BT12" s="365"/>
      <c r="BU12" s="365"/>
      <c r="BV12" s="365"/>
      <c r="BW12" s="365"/>
      <c r="BX12" s="365"/>
    </row>
    <row r="13" spans="1:76" s="362" customFormat="1" ht="17.25" customHeight="1">
      <c r="A13" s="633" t="s">
        <v>92</v>
      </c>
      <c r="B13" s="633"/>
      <c r="C13" s="371" t="s">
        <v>93</v>
      </c>
      <c r="D13" s="657" t="s">
        <v>793</v>
      </c>
      <c r="E13" s="658"/>
      <c r="F13" s="657" t="s">
        <v>794</v>
      </c>
      <c r="G13" s="658"/>
      <c r="H13" s="657" t="s">
        <v>795</v>
      </c>
      <c r="I13" s="658"/>
      <c r="J13" s="372" t="s">
        <v>796</v>
      </c>
      <c r="K13" s="372" t="s">
        <v>797</v>
      </c>
      <c r="L13" s="372" t="s">
        <v>798</v>
      </c>
      <c r="M13" s="372" t="s">
        <v>799</v>
      </c>
      <c r="N13" s="372" t="s">
        <v>800</v>
      </c>
      <c r="O13" s="372" t="s">
        <v>801</v>
      </c>
      <c r="P13" s="372" t="s">
        <v>802</v>
      </c>
      <c r="Q13" s="372" t="s">
        <v>803</v>
      </c>
      <c r="R13" s="373" t="s">
        <v>804</v>
      </c>
      <c r="S13" s="372" t="s">
        <v>805</v>
      </c>
      <c r="T13" s="372" t="s">
        <v>806</v>
      </c>
      <c r="U13" s="372" t="s">
        <v>807</v>
      </c>
      <c r="V13" s="372" t="s">
        <v>808</v>
      </c>
      <c r="W13" s="372" t="s">
        <v>809</v>
      </c>
      <c r="X13" s="372" t="s">
        <v>810</v>
      </c>
      <c r="Y13" s="372" t="s">
        <v>95</v>
      </c>
      <c r="Z13" s="372" t="s">
        <v>96</v>
      </c>
      <c r="AA13" s="372" t="s">
        <v>97</v>
      </c>
      <c r="AB13" s="372" t="s">
        <v>98</v>
      </c>
      <c r="AC13" s="372" t="s">
        <v>99</v>
      </c>
      <c r="AD13" s="372" t="s">
        <v>100</v>
      </c>
      <c r="AE13" s="372" t="s">
        <v>101</v>
      </c>
      <c r="AF13" s="372" t="s">
        <v>102</v>
      </c>
      <c r="AG13" s="374" t="s">
        <v>103</v>
      </c>
      <c r="AH13" s="355"/>
      <c r="AI13" s="355"/>
      <c r="AJ13" s="355"/>
      <c r="AK13" s="355"/>
      <c r="AL13" s="355"/>
      <c r="AM13" s="355"/>
      <c r="AN13" s="355"/>
      <c r="AO13" s="355"/>
      <c r="AP13" s="355"/>
      <c r="AQ13" s="355"/>
      <c r="AR13" s="355"/>
      <c r="AS13" s="355"/>
      <c r="AT13" s="355"/>
      <c r="AU13" s="355"/>
      <c r="AV13" s="355"/>
      <c r="AW13" s="355"/>
      <c r="AX13" s="355"/>
      <c r="AY13" s="355"/>
      <c r="AZ13" s="355"/>
      <c r="BA13" s="355"/>
      <c r="BB13" s="355"/>
      <c r="BC13" s="355"/>
      <c r="BD13" s="355"/>
      <c r="BE13" s="355"/>
      <c r="BF13" s="355"/>
      <c r="BG13" s="355"/>
      <c r="BH13" s="355"/>
      <c r="BI13" s="355"/>
      <c r="BJ13" s="355"/>
      <c r="BK13" s="355"/>
      <c r="BL13" s="355"/>
      <c r="BM13" s="355"/>
      <c r="BN13" s="355"/>
      <c r="BO13" s="355"/>
      <c r="BP13" s="355"/>
      <c r="BQ13" s="355"/>
      <c r="BR13" s="355"/>
      <c r="BS13" s="355"/>
      <c r="BT13" s="355"/>
      <c r="BU13" s="355"/>
      <c r="BV13" s="355"/>
      <c r="BW13" s="355"/>
      <c r="BX13" s="355"/>
    </row>
    <row r="14" spans="1:76" s="362" customFormat="1" ht="17.25" customHeight="1">
      <c r="A14" s="659" t="s">
        <v>684</v>
      </c>
      <c r="B14" s="659"/>
      <c r="C14" s="375" t="s">
        <v>793</v>
      </c>
      <c r="D14" s="660">
        <f>+D15+D34+D60+D81+D90</f>
        <v>29</v>
      </c>
      <c r="E14" s="661"/>
      <c r="F14" s="660">
        <f>+F15+F34+F60+F81+F90</f>
        <v>46</v>
      </c>
      <c r="G14" s="661"/>
      <c r="H14" s="660">
        <f>+H15+H34+H60+H81+H90</f>
        <v>1</v>
      </c>
      <c r="I14" s="661"/>
      <c r="J14" s="376">
        <f t="shared" ref="J14:Z14" si="0">+J15+J34+J60+J81+J90</f>
        <v>0</v>
      </c>
      <c r="K14" s="376">
        <f t="shared" si="0"/>
        <v>0</v>
      </c>
      <c r="L14" s="376">
        <f t="shared" si="0"/>
        <v>0</v>
      </c>
      <c r="M14" s="376">
        <f t="shared" si="0"/>
        <v>1</v>
      </c>
      <c r="N14" s="376">
        <f t="shared" si="0"/>
        <v>0</v>
      </c>
      <c r="O14" s="376">
        <f t="shared" si="0"/>
        <v>74</v>
      </c>
      <c r="P14" s="376">
        <f t="shared" si="0"/>
        <v>25</v>
      </c>
      <c r="Q14" s="376">
        <f t="shared" si="0"/>
        <v>29</v>
      </c>
      <c r="R14" s="376">
        <f t="shared" si="0"/>
        <v>42</v>
      </c>
      <c r="S14" s="376">
        <f t="shared" si="0"/>
        <v>0</v>
      </c>
      <c r="T14" s="376">
        <f t="shared" si="0"/>
        <v>1</v>
      </c>
      <c r="U14" s="376">
        <f t="shared" si="0"/>
        <v>32</v>
      </c>
      <c r="V14" s="376">
        <f t="shared" si="0"/>
        <v>0</v>
      </c>
      <c r="W14" s="376">
        <f t="shared" si="0"/>
        <v>1</v>
      </c>
      <c r="X14" s="376">
        <f t="shared" si="0"/>
        <v>0</v>
      </c>
      <c r="Y14" s="376">
        <f t="shared" si="0"/>
        <v>0</v>
      </c>
      <c r="Z14" s="376">
        <f t="shared" si="0"/>
        <v>0</v>
      </c>
      <c r="AA14" s="376"/>
      <c r="AB14" s="376"/>
      <c r="AC14" s="376"/>
      <c r="AD14" s="376">
        <f>+AD15+AD34+AD60+AD81+AD90</f>
        <v>4</v>
      </c>
      <c r="AE14" s="376">
        <f>+AE15+AE34+AE60+AE81+AE90</f>
        <v>29</v>
      </c>
      <c r="AF14" s="376">
        <f>+AF15+AF34+AF60+AF81+AF90</f>
        <v>0</v>
      </c>
      <c r="AG14" s="376">
        <f>+AG15+AG34+AG60+AG81+AG90</f>
        <v>15</v>
      </c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  <c r="BB14" s="355"/>
      <c r="BC14" s="355"/>
      <c r="BD14" s="355"/>
      <c r="BE14" s="355"/>
      <c r="BF14" s="355"/>
      <c r="BG14" s="355"/>
      <c r="BH14" s="355"/>
      <c r="BI14" s="355"/>
      <c r="BJ14" s="355"/>
      <c r="BK14" s="355"/>
      <c r="BL14" s="355"/>
      <c r="BM14" s="355"/>
      <c r="BN14" s="355"/>
      <c r="BO14" s="355"/>
      <c r="BP14" s="355"/>
      <c r="BQ14" s="355"/>
      <c r="BR14" s="355"/>
      <c r="BS14" s="355"/>
      <c r="BT14" s="355"/>
      <c r="BU14" s="355"/>
      <c r="BV14" s="355"/>
      <c r="BW14" s="355"/>
      <c r="BX14" s="355"/>
    </row>
    <row r="15" spans="1:76" s="380" customFormat="1" ht="17.25" customHeight="1">
      <c r="A15" s="668" t="s">
        <v>111</v>
      </c>
      <c r="B15" s="669"/>
      <c r="C15" s="377">
        <f>+C14+1</f>
        <v>2</v>
      </c>
      <c r="D15" s="670">
        <f>SUM(D16:E33)</f>
        <v>0</v>
      </c>
      <c r="E15" s="671"/>
      <c r="F15" s="670">
        <f>SUM(F16:G33)</f>
        <v>17</v>
      </c>
      <c r="G15" s="671"/>
      <c r="H15" s="670">
        <f>SUM(H16:I33)</f>
        <v>1</v>
      </c>
      <c r="I15" s="671"/>
      <c r="J15" s="378">
        <f t="shared" ref="J15:Z15" si="1">SUM(J16:J33)</f>
        <v>0</v>
      </c>
      <c r="K15" s="378">
        <f t="shared" si="1"/>
        <v>0</v>
      </c>
      <c r="L15" s="378">
        <f t="shared" si="1"/>
        <v>0</v>
      </c>
      <c r="M15" s="378">
        <f t="shared" si="1"/>
        <v>1</v>
      </c>
      <c r="N15" s="378">
        <f t="shared" si="1"/>
        <v>0</v>
      </c>
      <c r="O15" s="378">
        <f t="shared" si="1"/>
        <v>18</v>
      </c>
      <c r="P15" s="378">
        <f t="shared" si="1"/>
        <v>0</v>
      </c>
      <c r="Q15" s="378">
        <f t="shared" si="1"/>
        <v>3</v>
      </c>
      <c r="R15" s="378">
        <f t="shared" si="1"/>
        <v>18</v>
      </c>
      <c r="S15" s="378">
        <f t="shared" si="1"/>
        <v>0</v>
      </c>
      <c r="T15" s="378">
        <f t="shared" si="1"/>
        <v>0</v>
      </c>
      <c r="U15" s="378">
        <f t="shared" si="1"/>
        <v>0</v>
      </c>
      <c r="V15" s="378">
        <f t="shared" si="1"/>
        <v>0</v>
      </c>
      <c r="W15" s="378">
        <f t="shared" si="1"/>
        <v>0</v>
      </c>
      <c r="X15" s="378">
        <f t="shared" si="1"/>
        <v>0</v>
      </c>
      <c r="Y15" s="378">
        <f t="shared" si="1"/>
        <v>0</v>
      </c>
      <c r="Z15" s="378">
        <f t="shared" si="1"/>
        <v>0</v>
      </c>
      <c r="AA15" s="378"/>
      <c r="AB15" s="378"/>
      <c r="AC15" s="378"/>
      <c r="AD15" s="378">
        <f>SUM(AD16:AD33)</f>
        <v>0</v>
      </c>
      <c r="AE15" s="378">
        <f>SUM(AE16:AE33)</f>
        <v>7</v>
      </c>
      <c r="AF15" s="378">
        <f>SUM(AF16:AF33)</f>
        <v>0</v>
      </c>
      <c r="AG15" s="378">
        <f>SUM(AG16:AG33)</f>
        <v>0</v>
      </c>
      <c r="AH15" s="379"/>
      <c r="AI15" s="379"/>
      <c r="AJ15" s="379"/>
      <c r="AK15" s="379"/>
      <c r="AL15" s="379"/>
      <c r="AM15" s="379"/>
      <c r="AN15" s="379"/>
      <c r="AO15" s="379"/>
      <c r="AP15" s="379"/>
      <c r="AQ15" s="379"/>
      <c r="AR15" s="379"/>
      <c r="AS15" s="379"/>
      <c r="AT15" s="379"/>
      <c r="AU15" s="379"/>
      <c r="AV15" s="379"/>
      <c r="AW15" s="379"/>
      <c r="AX15" s="379"/>
      <c r="AY15" s="379"/>
      <c r="AZ15" s="379"/>
      <c r="BA15" s="379"/>
      <c r="BB15" s="379"/>
      <c r="BC15" s="379"/>
      <c r="BD15" s="379"/>
      <c r="BE15" s="379"/>
      <c r="BF15" s="379"/>
      <c r="BG15" s="379"/>
      <c r="BH15" s="379"/>
      <c r="BI15" s="379"/>
      <c r="BJ15" s="379"/>
      <c r="BK15" s="379"/>
      <c r="BL15" s="379"/>
      <c r="BM15" s="379"/>
      <c r="BN15" s="379"/>
      <c r="BO15" s="379"/>
      <c r="BP15" s="379"/>
      <c r="BQ15" s="379"/>
      <c r="BR15" s="379"/>
      <c r="BS15" s="379"/>
      <c r="BT15" s="379"/>
      <c r="BU15" s="379"/>
      <c r="BV15" s="379"/>
      <c r="BW15" s="379"/>
      <c r="BX15" s="379"/>
    </row>
    <row r="16" spans="1:76" s="383" customFormat="1" ht="17.25" customHeight="1">
      <c r="A16" s="662" t="s">
        <v>685</v>
      </c>
      <c r="B16" s="663"/>
      <c r="C16" s="381">
        <f t="shared" ref="C16:C33" si="2">+C15+1</f>
        <v>3</v>
      </c>
      <c r="D16" s="666"/>
      <c r="E16" s="667"/>
      <c r="F16" s="666">
        <v>1</v>
      </c>
      <c r="G16" s="667"/>
      <c r="H16" s="666"/>
      <c r="I16" s="667"/>
      <c r="J16" s="382"/>
      <c r="K16" s="382"/>
      <c r="L16" s="382"/>
      <c r="M16" s="382"/>
      <c r="N16" s="382"/>
      <c r="O16" s="382">
        <v>1</v>
      </c>
      <c r="P16" s="382"/>
      <c r="Q16" s="382">
        <v>1</v>
      </c>
      <c r="R16" s="382">
        <v>1</v>
      </c>
      <c r="S16" s="382"/>
      <c r="T16" s="382"/>
      <c r="U16" s="382"/>
      <c r="V16" s="382"/>
      <c r="W16" s="382"/>
      <c r="X16" s="382"/>
      <c r="Y16" s="382"/>
      <c r="Z16" s="382"/>
      <c r="AA16" s="382"/>
      <c r="AB16" s="382"/>
      <c r="AC16" s="382">
        <v>208.9</v>
      </c>
      <c r="AD16" s="382"/>
      <c r="AE16" s="382">
        <v>1</v>
      </c>
      <c r="AF16" s="382"/>
      <c r="AG16" s="382"/>
      <c r="AH16" s="364"/>
      <c r="AI16" s="364"/>
      <c r="AJ16" s="364"/>
      <c r="AK16" s="364"/>
      <c r="AL16" s="364"/>
      <c r="AM16" s="364"/>
      <c r="AN16" s="364"/>
      <c r="AO16" s="364"/>
      <c r="AP16" s="364"/>
      <c r="AQ16" s="364"/>
      <c r="AR16" s="364"/>
      <c r="AS16" s="364"/>
      <c r="AT16" s="364"/>
      <c r="AU16" s="364"/>
      <c r="AV16" s="364"/>
      <c r="AW16" s="364"/>
      <c r="AX16" s="364"/>
      <c r="AY16" s="364"/>
      <c r="AZ16" s="364"/>
      <c r="BA16" s="364"/>
      <c r="BB16" s="364"/>
      <c r="BC16" s="364"/>
      <c r="BD16" s="364"/>
      <c r="BE16" s="364"/>
      <c r="BF16" s="364"/>
      <c r="BG16" s="364"/>
      <c r="BH16" s="364"/>
      <c r="BI16" s="364"/>
      <c r="BJ16" s="364"/>
      <c r="BK16" s="364"/>
      <c r="BL16" s="364"/>
      <c r="BM16" s="364"/>
      <c r="BN16" s="364"/>
      <c r="BO16" s="364"/>
      <c r="BP16" s="364"/>
      <c r="BQ16" s="364"/>
      <c r="BR16" s="364"/>
      <c r="BS16" s="364"/>
      <c r="BT16" s="364"/>
      <c r="BU16" s="364"/>
      <c r="BV16" s="364"/>
      <c r="BW16" s="364"/>
      <c r="BX16" s="364"/>
    </row>
    <row r="17" spans="1:76" s="383" customFormat="1" ht="17.25" customHeight="1">
      <c r="A17" s="662" t="s">
        <v>686</v>
      </c>
      <c r="B17" s="663"/>
      <c r="C17" s="381">
        <f t="shared" si="2"/>
        <v>4</v>
      </c>
      <c r="D17" s="664"/>
      <c r="E17" s="665"/>
      <c r="F17" s="666">
        <v>1</v>
      </c>
      <c r="G17" s="667"/>
      <c r="H17" s="666"/>
      <c r="I17" s="667"/>
      <c r="J17" s="384"/>
      <c r="K17" s="384"/>
      <c r="L17" s="384"/>
      <c r="M17" s="384"/>
      <c r="N17" s="384"/>
      <c r="O17" s="382">
        <v>1</v>
      </c>
      <c r="P17" s="384"/>
      <c r="Q17" s="384"/>
      <c r="R17" s="382">
        <v>1</v>
      </c>
      <c r="S17" s="384"/>
      <c r="T17" s="384"/>
      <c r="U17" s="384"/>
      <c r="V17" s="384"/>
      <c r="W17" s="384"/>
      <c r="X17" s="384"/>
      <c r="Y17" s="384"/>
      <c r="Z17" s="384"/>
      <c r="AA17" s="385"/>
      <c r="AB17" s="384"/>
      <c r="AC17" s="384"/>
      <c r="AD17" s="386"/>
      <c r="AE17" s="386"/>
      <c r="AF17" s="386"/>
      <c r="AG17" s="386"/>
      <c r="AH17" s="364"/>
      <c r="AI17" s="364"/>
      <c r="AJ17" s="364"/>
      <c r="AK17" s="364"/>
      <c r="AL17" s="364"/>
      <c r="AM17" s="364"/>
      <c r="AN17" s="364"/>
      <c r="AO17" s="364"/>
      <c r="AP17" s="364"/>
      <c r="AQ17" s="364"/>
      <c r="AR17" s="364"/>
      <c r="AS17" s="364"/>
      <c r="AT17" s="364"/>
      <c r="AU17" s="364"/>
      <c r="AV17" s="364"/>
      <c r="AW17" s="364"/>
      <c r="AX17" s="364"/>
      <c r="AY17" s="364"/>
      <c r="AZ17" s="364"/>
      <c r="BA17" s="364"/>
      <c r="BB17" s="364"/>
      <c r="BC17" s="364"/>
      <c r="BD17" s="364"/>
      <c r="BE17" s="364"/>
      <c r="BF17" s="364"/>
      <c r="BG17" s="364"/>
      <c r="BH17" s="364"/>
      <c r="BI17" s="364"/>
      <c r="BJ17" s="364"/>
      <c r="BK17" s="364"/>
      <c r="BL17" s="364"/>
      <c r="BM17" s="364"/>
      <c r="BN17" s="364"/>
      <c r="BO17" s="364"/>
      <c r="BP17" s="364"/>
      <c r="BQ17" s="364"/>
      <c r="BR17" s="364"/>
      <c r="BS17" s="364"/>
      <c r="BT17" s="364"/>
      <c r="BU17" s="364"/>
      <c r="BV17" s="364"/>
      <c r="BW17" s="364"/>
      <c r="BX17" s="364"/>
    </row>
    <row r="18" spans="1:76" s="383" customFormat="1" ht="17.25" customHeight="1">
      <c r="A18" s="662" t="s">
        <v>687</v>
      </c>
      <c r="B18" s="663"/>
      <c r="C18" s="381">
        <f t="shared" si="2"/>
        <v>5</v>
      </c>
      <c r="D18" s="666"/>
      <c r="E18" s="667"/>
      <c r="F18" s="666">
        <v>1</v>
      </c>
      <c r="G18" s="667"/>
      <c r="H18" s="666"/>
      <c r="I18" s="667"/>
      <c r="J18" s="382"/>
      <c r="K18" s="382"/>
      <c r="L18" s="382"/>
      <c r="M18" s="382"/>
      <c r="N18" s="382"/>
      <c r="O18" s="382">
        <v>1</v>
      </c>
      <c r="P18" s="382"/>
      <c r="Q18" s="382"/>
      <c r="R18" s="382">
        <v>1</v>
      </c>
      <c r="S18" s="382"/>
      <c r="T18" s="382"/>
      <c r="U18" s="382"/>
      <c r="V18" s="382"/>
      <c r="W18" s="382"/>
      <c r="X18" s="382"/>
      <c r="Y18" s="382"/>
      <c r="Z18" s="382"/>
      <c r="AA18" s="382"/>
      <c r="AB18" s="382"/>
      <c r="AC18" s="382"/>
      <c r="AD18" s="382"/>
      <c r="AE18" s="382"/>
      <c r="AF18" s="382"/>
      <c r="AG18" s="382"/>
      <c r="AH18" s="364"/>
      <c r="AI18" s="364"/>
      <c r="AJ18" s="364"/>
      <c r="AK18" s="364"/>
      <c r="AL18" s="364"/>
      <c r="AM18" s="364"/>
      <c r="AN18" s="364"/>
      <c r="AO18" s="364"/>
      <c r="AP18" s="364"/>
      <c r="AQ18" s="364"/>
      <c r="AR18" s="364"/>
      <c r="AS18" s="364"/>
      <c r="AT18" s="364"/>
      <c r="AU18" s="364"/>
      <c r="AV18" s="364"/>
      <c r="AW18" s="364"/>
      <c r="AX18" s="364"/>
      <c r="AY18" s="364"/>
      <c r="AZ18" s="364"/>
      <c r="BA18" s="364"/>
      <c r="BB18" s="364"/>
      <c r="BC18" s="364"/>
      <c r="BD18" s="364"/>
      <c r="BE18" s="364"/>
      <c r="BF18" s="364"/>
      <c r="BG18" s="364"/>
      <c r="BH18" s="364"/>
      <c r="BI18" s="364"/>
      <c r="BJ18" s="364"/>
      <c r="BK18" s="364"/>
      <c r="BL18" s="364"/>
      <c r="BM18" s="364"/>
      <c r="BN18" s="364"/>
      <c r="BO18" s="364"/>
      <c r="BP18" s="364"/>
      <c r="BQ18" s="364"/>
      <c r="BR18" s="364"/>
      <c r="BS18" s="364"/>
      <c r="BT18" s="364"/>
      <c r="BU18" s="364"/>
      <c r="BV18" s="364"/>
      <c r="BW18" s="364"/>
      <c r="BX18" s="364"/>
    </row>
    <row r="19" spans="1:76" s="383" customFormat="1" ht="25.5" customHeight="1">
      <c r="A19" s="662" t="s">
        <v>688</v>
      </c>
      <c r="B19" s="663"/>
      <c r="C19" s="381">
        <f t="shared" si="2"/>
        <v>6</v>
      </c>
      <c r="D19" s="666"/>
      <c r="E19" s="667"/>
      <c r="F19" s="666">
        <v>1</v>
      </c>
      <c r="G19" s="667"/>
      <c r="H19" s="666"/>
      <c r="I19" s="667"/>
      <c r="J19" s="384"/>
      <c r="K19" s="384"/>
      <c r="L19" s="384"/>
      <c r="M19" s="384"/>
      <c r="N19" s="384"/>
      <c r="O19" s="382">
        <v>1</v>
      </c>
      <c r="P19" s="382"/>
      <c r="Q19" s="382"/>
      <c r="R19" s="382">
        <v>1</v>
      </c>
      <c r="S19" s="382"/>
      <c r="T19" s="382"/>
      <c r="U19" s="382"/>
      <c r="V19" s="382"/>
      <c r="W19" s="382"/>
      <c r="X19" s="382"/>
      <c r="Y19" s="382"/>
      <c r="Z19" s="382"/>
      <c r="AA19" s="382"/>
      <c r="AB19" s="382"/>
      <c r="AC19" s="382"/>
      <c r="AD19" s="382"/>
      <c r="AE19" s="382"/>
      <c r="AF19" s="382"/>
      <c r="AG19" s="382"/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  <c r="AS19" s="364"/>
      <c r="AT19" s="364"/>
      <c r="AU19" s="364"/>
      <c r="AV19" s="364"/>
      <c r="AW19" s="364"/>
      <c r="AX19" s="364"/>
      <c r="AY19" s="364"/>
      <c r="AZ19" s="364"/>
      <c r="BA19" s="364"/>
      <c r="BB19" s="364"/>
      <c r="BC19" s="364"/>
      <c r="BD19" s="364"/>
      <c r="BE19" s="364"/>
      <c r="BF19" s="364"/>
      <c r="BG19" s="364"/>
      <c r="BH19" s="364"/>
      <c r="BI19" s="364"/>
      <c r="BJ19" s="364"/>
      <c r="BK19" s="364"/>
      <c r="BL19" s="364"/>
      <c r="BM19" s="364"/>
      <c r="BN19" s="364"/>
      <c r="BO19" s="364"/>
      <c r="BP19" s="364"/>
      <c r="BQ19" s="364"/>
      <c r="BR19" s="364"/>
      <c r="BS19" s="364"/>
      <c r="BT19" s="364"/>
      <c r="BU19" s="364"/>
      <c r="BV19" s="364"/>
      <c r="BW19" s="364"/>
      <c r="BX19" s="364"/>
    </row>
    <row r="20" spans="1:76" s="383" customFormat="1" ht="17.25" customHeight="1">
      <c r="A20" s="662" t="s">
        <v>689</v>
      </c>
      <c r="B20" s="663"/>
      <c r="C20" s="381">
        <f t="shared" si="2"/>
        <v>7</v>
      </c>
      <c r="D20" s="666"/>
      <c r="E20" s="667"/>
      <c r="F20" s="666">
        <v>1</v>
      </c>
      <c r="G20" s="667"/>
      <c r="H20" s="666"/>
      <c r="I20" s="667"/>
      <c r="J20" s="382"/>
      <c r="K20" s="382"/>
      <c r="L20" s="382"/>
      <c r="M20" s="382"/>
      <c r="N20" s="382"/>
      <c r="O20" s="382">
        <v>1</v>
      </c>
      <c r="P20" s="382"/>
      <c r="Q20" s="382"/>
      <c r="R20" s="382">
        <v>1</v>
      </c>
      <c r="S20" s="382"/>
      <c r="T20" s="382"/>
      <c r="U20" s="382"/>
      <c r="V20" s="382"/>
      <c r="W20" s="382"/>
      <c r="X20" s="382"/>
      <c r="Y20" s="382"/>
      <c r="Z20" s="382"/>
      <c r="AA20" s="382"/>
      <c r="AB20" s="382"/>
      <c r="AC20" s="382"/>
      <c r="AD20" s="382"/>
      <c r="AE20" s="382"/>
      <c r="AF20" s="382"/>
      <c r="AG20" s="382"/>
      <c r="AH20" s="364"/>
      <c r="AI20" s="364"/>
      <c r="AJ20" s="364"/>
      <c r="AK20" s="364"/>
      <c r="AL20" s="364"/>
      <c r="AM20" s="364"/>
      <c r="AN20" s="364"/>
      <c r="AO20" s="364"/>
      <c r="AP20" s="364"/>
      <c r="AQ20" s="364"/>
      <c r="AR20" s="364"/>
      <c r="AS20" s="364"/>
      <c r="AT20" s="364"/>
      <c r="AU20" s="364"/>
      <c r="AV20" s="364"/>
      <c r="AW20" s="364"/>
      <c r="AX20" s="364"/>
      <c r="AY20" s="364"/>
      <c r="AZ20" s="364"/>
      <c r="BA20" s="364"/>
      <c r="BB20" s="364"/>
      <c r="BC20" s="364"/>
      <c r="BD20" s="364"/>
      <c r="BE20" s="364"/>
      <c r="BF20" s="364"/>
      <c r="BG20" s="364"/>
      <c r="BH20" s="364"/>
      <c r="BI20" s="364"/>
      <c r="BJ20" s="364"/>
      <c r="BK20" s="364"/>
      <c r="BL20" s="364"/>
      <c r="BM20" s="364"/>
      <c r="BN20" s="364"/>
      <c r="BO20" s="364"/>
      <c r="BP20" s="364"/>
      <c r="BQ20" s="364"/>
      <c r="BR20" s="364"/>
      <c r="BS20" s="364"/>
      <c r="BT20" s="364"/>
      <c r="BU20" s="364"/>
      <c r="BV20" s="364"/>
      <c r="BW20" s="364"/>
      <c r="BX20" s="364"/>
    </row>
    <row r="21" spans="1:76" s="383" customFormat="1" ht="17.25" customHeight="1">
      <c r="A21" s="662" t="s">
        <v>690</v>
      </c>
      <c r="B21" s="663"/>
      <c r="C21" s="381">
        <f t="shared" si="2"/>
        <v>8</v>
      </c>
      <c r="D21" s="666"/>
      <c r="E21" s="667"/>
      <c r="F21" s="666">
        <v>1</v>
      </c>
      <c r="G21" s="667"/>
      <c r="H21" s="666"/>
      <c r="I21" s="667"/>
      <c r="J21" s="382"/>
      <c r="K21" s="382"/>
      <c r="L21" s="382"/>
      <c r="M21" s="382"/>
      <c r="N21" s="382"/>
      <c r="O21" s="382">
        <v>1</v>
      </c>
      <c r="P21" s="382"/>
      <c r="Q21" s="382">
        <v>1</v>
      </c>
      <c r="R21" s="382">
        <v>1</v>
      </c>
      <c r="S21" s="382"/>
      <c r="T21" s="382"/>
      <c r="U21" s="382"/>
      <c r="V21" s="382"/>
      <c r="W21" s="382"/>
      <c r="X21" s="382"/>
      <c r="Y21" s="382"/>
      <c r="Z21" s="382"/>
      <c r="AA21" s="382"/>
      <c r="AB21" s="382"/>
      <c r="AC21" s="385">
        <v>320</v>
      </c>
      <c r="AD21" s="382"/>
      <c r="AE21" s="382">
        <v>1</v>
      </c>
      <c r="AF21" s="382"/>
      <c r="AG21" s="382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</row>
    <row r="22" spans="1:76" s="383" customFormat="1" ht="17.25" customHeight="1">
      <c r="A22" s="662" t="s">
        <v>691</v>
      </c>
      <c r="B22" s="663"/>
      <c r="C22" s="381">
        <f t="shared" si="2"/>
        <v>9</v>
      </c>
      <c r="D22" s="672"/>
      <c r="E22" s="673"/>
      <c r="F22" s="672">
        <v>1</v>
      </c>
      <c r="G22" s="673"/>
      <c r="H22" s="666"/>
      <c r="I22" s="667"/>
      <c r="J22" s="144"/>
      <c r="K22" s="144"/>
      <c r="L22" s="144"/>
      <c r="M22" s="144"/>
      <c r="N22" s="144"/>
      <c r="O22" s="144">
        <v>1</v>
      </c>
      <c r="P22" s="144"/>
      <c r="Q22" s="144"/>
      <c r="R22" s="144">
        <v>1</v>
      </c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387"/>
      <c r="AD22" s="144"/>
      <c r="AE22" s="144"/>
      <c r="AF22" s="144"/>
      <c r="AG22" s="144"/>
      <c r="AH22" s="364"/>
      <c r="AI22" s="364"/>
      <c r="AJ22" s="364"/>
      <c r="AK22" s="364"/>
      <c r="AL22" s="364"/>
      <c r="AM22" s="364"/>
      <c r="AN22" s="364"/>
      <c r="AO22" s="364"/>
      <c r="AP22" s="364"/>
      <c r="AQ22" s="364"/>
      <c r="AR22" s="364"/>
      <c r="AS22" s="364"/>
      <c r="AT22" s="364"/>
      <c r="AU22" s="364"/>
      <c r="AV22" s="364"/>
      <c r="AW22" s="364"/>
      <c r="AX22" s="364"/>
      <c r="AY22" s="364"/>
      <c r="AZ22" s="364"/>
      <c r="BA22" s="364"/>
      <c r="BB22" s="364"/>
      <c r="BC22" s="364"/>
      <c r="BD22" s="364"/>
      <c r="BE22" s="364"/>
      <c r="BF22" s="364"/>
      <c r="BG22" s="364"/>
      <c r="BH22" s="364"/>
      <c r="BI22" s="364"/>
      <c r="BJ22" s="364"/>
      <c r="BK22" s="364"/>
      <c r="BL22" s="364"/>
      <c r="BM22" s="364"/>
      <c r="BN22" s="364"/>
      <c r="BO22" s="364"/>
      <c r="BP22" s="364"/>
      <c r="BQ22" s="364"/>
      <c r="BR22" s="364"/>
      <c r="BS22" s="364"/>
      <c r="BT22" s="364"/>
      <c r="BU22" s="364"/>
      <c r="BV22" s="364"/>
      <c r="BW22" s="364"/>
      <c r="BX22" s="364"/>
    </row>
    <row r="23" spans="1:76" s="383" customFormat="1" ht="24.75" customHeight="1">
      <c r="A23" s="662" t="s">
        <v>692</v>
      </c>
      <c r="B23" s="663"/>
      <c r="C23" s="381">
        <f t="shared" si="2"/>
        <v>10</v>
      </c>
      <c r="D23" s="666"/>
      <c r="E23" s="667"/>
      <c r="F23" s="666">
        <v>1</v>
      </c>
      <c r="G23" s="667"/>
      <c r="H23" s="666"/>
      <c r="I23" s="667"/>
      <c r="J23" s="382"/>
      <c r="K23" s="382"/>
      <c r="L23" s="382"/>
      <c r="M23" s="382"/>
      <c r="N23" s="382"/>
      <c r="O23" s="382">
        <v>1</v>
      </c>
      <c r="P23" s="382"/>
      <c r="Q23" s="382"/>
      <c r="R23" s="382">
        <v>1</v>
      </c>
      <c r="S23" s="382"/>
      <c r="T23" s="382"/>
      <c r="U23" s="382"/>
      <c r="V23" s="382"/>
      <c r="W23" s="382"/>
      <c r="X23" s="382"/>
      <c r="Y23" s="382"/>
      <c r="Z23" s="382"/>
      <c r="AA23" s="382"/>
      <c r="AB23" s="382"/>
      <c r="AC23" s="385"/>
      <c r="AD23" s="382"/>
      <c r="AE23" s="382"/>
      <c r="AF23" s="382"/>
      <c r="AG23" s="382"/>
      <c r="AH23" s="364"/>
      <c r="AI23" s="364"/>
      <c r="AJ23" s="364"/>
      <c r="AK23" s="364"/>
      <c r="AL23" s="364"/>
      <c r="AM23" s="364"/>
      <c r="AN23" s="364"/>
      <c r="AO23" s="364"/>
      <c r="AP23" s="364"/>
      <c r="AQ23" s="364"/>
      <c r="AR23" s="364"/>
      <c r="AS23" s="364"/>
      <c r="AT23" s="364"/>
      <c r="AU23" s="364"/>
      <c r="AV23" s="364"/>
      <c r="AW23" s="364"/>
      <c r="AX23" s="364"/>
      <c r="AY23" s="364"/>
      <c r="AZ23" s="364"/>
      <c r="BA23" s="364"/>
      <c r="BB23" s="364"/>
      <c r="BC23" s="364"/>
      <c r="BD23" s="364"/>
      <c r="BE23" s="364"/>
      <c r="BF23" s="364"/>
      <c r="BG23" s="364"/>
      <c r="BH23" s="364"/>
      <c r="BI23" s="364"/>
      <c r="BJ23" s="364"/>
      <c r="BK23" s="364"/>
      <c r="BL23" s="364"/>
      <c r="BM23" s="364"/>
      <c r="BN23" s="364"/>
      <c r="BO23" s="364"/>
      <c r="BP23" s="364"/>
      <c r="BQ23" s="364"/>
      <c r="BR23" s="364"/>
      <c r="BS23" s="364"/>
      <c r="BT23" s="364"/>
      <c r="BU23" s="364"/>
      <c r="BV23" s="364"/>
      <c r="BW23" s="364"/>
      <c r="BX23" s="364"/>
    </row>
    <row r="24" spans="1:76" s="383" customFormat="1" ht="17.25" customHeight="1">
      <c r="A24" s="662" t="s">
        <v>693</v>
      </c>
      <c r="B24" s="663"/>
      <c r="C24" s="381">
        <f t="shared" si="2"/>
        <v>11</v>
      </c>
      <c r="D24" s="666"/>
      <c r="E24" s="667"/>
      <c r="F24" s="666">
        <v>1</v>
      </c>
      <c r="G24" s="667"/>
      <c r="H24" s="666"/>
      <c r="I24" s="667"/>
      <c r="J24" s="382"/>
      <c r="K24" s="382"/>
      <c r="L24" s="382"/>
      <c r="M24" s="382"/>
      <c r="N24" s="382"/>
      <c r="O24" s="382">
        <v>1</v>
      </c>
      <c r="P24" s="382"/>
      <c r="Q24" s="382"/>
      <c r="R24" s="382">
        <v>1</v>
      </c>
      <c r="S24" s="382"/>
      <c r="T24" s="382"/>
      <c r="U24" s="382"/>
      <c r="V24" s="382"/>
      <c r="W24" s="382"/>
      <c r="X24" s="382"/>
      <c r="Y24" s="382"/>
      <c r="Z24" s="382"/>
      <c r="AA24" s="382"/>
      <c r="AB24" s="382"/>
      <c r="AC24" s="385"/>
      <c r="AD24" s="382"/>
      <c r="AE24" s="382">
        <v>1</v>
      </c>
      <c r="AF24" s="382"/>
      <c r="AG24" s="382"/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</row>
    <row r="25" spans="1:76" s="383" customFormat="1" ht="24.75" customHeight="1">
      <c r="A25" s="662" t="s">
        <v>694</v>
      </c>
      <c r="B25" s="663"/>
      <c r="C25" s="381">
        <f t="shared" si="2"/>
        <v>12</v>
      </c>
      <c r="D25" s="666"/>
      <c r="E25" s="667"/>
      <c r="F25" s="666">
        <v>1</v>
      </c>
      <c r="G25" s="667"/>
      <c r="H25" s="666"/>
      <c r="I25" s="667"/>
      <c r="J25" s="382"/>
      <c r="K25" s="382"/>
      <c r="L25" s="382"/>
      <c r="M25" s="382"/>
      <c r="N25" s="382"/>
      <c r="O25" s="382">
        <v>1</v>
      </c>
      <c r="P25" s="382"/>
      <c r="Q25" s="382"/>
      <c r="R25" s="382">
        <v>1</v>
      </c>
      <c r="S25" s="382"/>
      <c r="T25" s="382"/>
      <c r="U25" s="382"/>
      <c r="V25" s="382"/>
      <c r="W25" s="382"/>
      <c r="X25" s="382"/>
      <c r="Y25" s="382"/>
      <c r="Z25" s="382"/>
      <c r="AA25" s="382"/>
      <c r="AB25" s="382"/>
      <c r="AC25" s="385"/>
      <c r="AD25" s="382"/>
      <c r="AE25" s="382"/>
      <c r="AF25" s="382"/>
      <c r="AG25" s="382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4"/>
      <c r="AV25" s="364"/>
      <c r="AW25" s="364"/>
      <c r="AX25" s="364"/>
      <c r="AY25" s="364"/>
      <c r="AZ25" s="364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64"/>
      <c r="BS25" s="364"/>
      <c r="BT25" s="364"/>
      <c r="BU25" s="364"/>
      <c r="BV25" s="364"/>
      <c r="BW25" s="364"/>
      <c r="BX25" s="364"/>
    </row>
    <row r="26" spans="1:76" s="383" customFormat="1" ht="17.25" customHeight="1">
      <c r="A26" s="662" t="s">
        <v>695</v>
      </c>
      <c r="B26" s="663"/>
      <c r="C26" s="381">
        <f t="shared" si="2"/>
        <v>13</v>
      </c>
      <c r="D26" s="666"/>
      <c r="E26" s="667"/>
      <c r="F26" s="666">
        <v>1</v>
      </c>
      <c r="G26" s="667"/>
      <c r="H26" s="666"/>
      <c r="I26" s="667"/>
      <c r="J26" s="382"/>
      <c r="K26" s="382"/>
      <c r="L26" s="382"/>
      <c r="M26" s="382"/>
      <c r="N26" s="382"/>
      <c r="O26" s="382">
        <v>1</v>
      </c>
      <c r="P26" s="382"/>
      <c r="Q26" s="382"/>
      <c r="R26" s="382">
        <v>1</v>
      </c>
      <c r="S26" s="382"/>
      <c r="T26" s="382"/>
      <c r="U26" s="382"/>
      <c r="V26" s="382"/>
      <c r="W26" s="382"/>
      <c r="X26" s="382"/>
      <c r="Y26" s="382"/>
      <c r="Z26" s="382"/>
      <c r="AA26" s="382"/>
      <c r="AB26" s="382"/>
      <c r="AC26" s="385">
        <v>63</v>
      </c>
      <c r="AD26" s="382"/>
      <c r="AE26" s="382">
        <v>1</v>
      </c>
      <c r="AF26" s="382"/>
      <c r="AG26" s="382"/>
      <c r="AH26" s="364"/>
      <c r="AI26" s="364"/>
      <c r="AJ26" s="364"/>
      <c r="AK26" s="364"/>
      <c r="AL26" s="364"/>
      <c r="AM26" s="364"/>
      <c r="AN26" s="364"/>
      <c r="AO26" s="364"/>
      <c r="AP26" s="364"/>
      <c r="AQ26" s="364"/>
      <c r="AR26" s="364"/>
      <c r="AS26" s="364"/>
      <c r="AT26" s="364"/>
      <c r="AU26" s="364"/>
      <c r="AV26" s="364"/>
      <c r="AW26" s="364"/>
      <c r="AX26" s="364"/>
      <c r="AY26" s="364"/>
      <c r="AZ26" s="364"/>
      <c r="BA26" s="364"/>
      <c r="BB26" s="364"/>
      <c r="BC26" s="364"/>
      <c r="BD26" s="364"/>
      <c r="BE26" s="364"/>
      <c r="BF26" s="364"/>
      <c r="BG26" s="364"/>
      <c r="BH26" s="364"/>
      <c r="BI26" s="364"/>
      <c r="BJ26" s="364"/>
      <c r="BK26" s="364"/>
      <c r="BL26" s="364"/>
      <c r="BM26" s="364"/>
      <c r="BN26" s="364"/>
      <c r="BO26" s="364"/>
      <c r="BP26" s="364"/>
      <c r="BQ26" s="364"/>
      <c r="BR26" s="364"/>
      <c r="BS26" s="364"/>
      <c r="BT26" s="364"/>
      <c r="BU26" s="364"/>
      <c r="BV26" s="364"/>
      <c r="BW26" s="364"/>
      <c r="BX26" s="364"/>
    </row>
    <row r="27" spans="1:76" s="383" customFormat="1" ht="17.25" customHeight="1">
      <c r="A27" s="662" t="s">
        <v>696</v>
      </c>
      <c r="B27" s="663"/>
      <c r="C27" s="381">
        <f t="shared" si="2"/>
        <v>14</v>
      </c>
      <c r="D27" s="666"/>
      <c r="E27" s="667"/>
      <c r="F27" s="666">
        <v>1</v>
      </c>
      <c r="G27" s="667"/>
      <c r="H27" s="666"/>
      <c r="I27" s="667"/>
      <c r="J27" s="382"/>
      <c r="K27" s="382"/>
      <c r="L27" s="382"/>
      <c r="M27" s="382"/>
      <c r="N27" s="382"/>
      <c r="O27" s="382">
        <v>1</v>
      </c>
      <c r="P27" s="382"/>
      <c r="Q27" s="382"/>
      <c r="R27" s="382">
        <v>1</v>
      </c>
      <c r="S27" s="382"/>
      <c r="T27" s="382"/>
      <c r="U27" s="382"/>
      <c r="V27" s="382"/>
      <c r="W27" s="382"/>
      <c r="X27" s="382"/>
      <c r="Y27" s="382"/>
      <c r="Z27" s="382"/>
      <c r="AA27" s="382"/>
      <c r="AB27" s="382"/>
      <c r="AC27" s="382"/>
      <c r="AD27" s="382"/>
      <c r="AE27" s="382">
        <v>1</v>
      </c>
      <c r="AF27" s="382"/>
      <c r="AG27" s="382"/>
      <c r="AH27" s="364"/>
      <c r="AI27" s="364"/>
      <c r="AJ27" s="364"/>
      <c r="AK27" s="364"/>
      <c r="AL27" s="364"/>
      <c r="AM27" s="364"/>
      <c r="AN27" s="364"/>
      <c r="AO27" s="364"/>
      <c r="AP27" s="364"/>
      <c r="AQ27" s="364"/>
      <c r="AR27" s="364"/>
      <c r="AS27" s="364"/>
      <c r="AT27" s="364"/>
      <c r="AU27" s="364"/>
      <c r="AV27" s="364"/>
      <c r="AW27" s="364"/>
      <c r="AX27" s="364"/>
      <c r="AY27" s="364"/>
      <c r="AZ27" s="364"/>
      <c r="BA27" s="364"/>
      <c r="BB27" s="364"/>
      <c r="BC27" s="364"/>
      <c r="BD27" s="364"/>
      <c r="BE27" s="364"/>
      <c r="BF27" s="364"/>
      <c r="BG27" s="364"/>
      <c r="BH27" s="364"/>
      <c r="BI27" s="364"/>
      <c r="BJ27" s="364"/>
      <c r="BK27" s="364"/>
      <c r="BL27" s="364"/>
      <c r="BM27" s="364"/>
      <c r="BN27" s="364"/>
      <c r="BO27" s="364"/>
      <c r="BP27" s="364"/>
      <c r="BQ27" s="364"/>
      <c r="BR27" s="364"/>
      <c r="BS27" s="364"/>
      <c r="BT27" s="364"/>
      <c r="BU27" s="364"/>
      <c r="BV27" s="364"/>
      <c r="BW27" s="364"/>
      <c r="BX27" s="364"/>
    </row>
    <row r="28" spans="1:76" s="383" customFormat="1" ht="30" customHeight="1">
      <c r="A28" s="662" t="s">
        <v>697</v>
      </c>
      <c r="B28" s="663"/>
      <c r="C28" s="381">
        <f t="shared" si="2"/>
        <v>15</v>
      </c>
      <c r="D28" s="666"/>
      <c r="E28" s="667"/>
      <c r="F28" s="666">
        <v>1</v>
      </c>
      <c r="G28" s="667"/>
      <c r="H28" s="666"/>
      <c r="I28" s="667"/>
      <c r="J28" s="382"/>
      <c r="K28" s="382"/>
      <c r="L28" s="382"/>
      <c r="M28" s="382"/>
      <c r="N28" s="382"/>
      <c r="O28" s="382">
        <v>1</v>
      </c>
      <c r="P28" s="382"/>
      <c r="Q28" s="382"/>
      <c r="R28" s="382">
        <v>1</v>
      </c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  <c r="AD28" s="382"/>
      <c r="AE28" s="382"/>
      <c r="AF28" s="382"/>
      <c r="AG28" s="382"/>
      <c r="AH28" s="364"/>
      <c r="AI28" s="364"/>
      <c r="AJ28" s="364"/>
      <c r="AK28" s="364"/>
      <c r="AL28" s="364"/>
      <c r="AM28" s="364"/>
      <c r="AN28" s="364"/>
      <c r="AO28" s="364"/>
      <c r="AP28" s="364"/>
      <c r="AQ28" s="364"/>
      <c r="AR28" s="364"/>
      <c r="AS28" s="364"/>
      <c r="AT28" s="364"/>
      <c r="AU28" s="364"/>
      <c r="AV28" s="364"/>
      <c r="AW28" s="364"/>
      <c r="AX28" s="364"/>
      <c r="AY28" s="364"/>
      <c r="AZ28" s="364"/>
      <c r="BA28" s="364"/>
      <c r="BB28" s="364"/>
      <c r="BC28" s="364"/>
      <c r="BD28" s="364"/>
      <c r="BE28" s="364"/>
      <c r="BF28" s="364"/>
      <c r="BG28" s="364"/>
      <c r="BH28" s="364"/>
      <c r="BI28" s="364"/>
      <c r="BJ28" s="364"/>
      <c r="BK28" s="364"/>
      <c r="BL28" s="364"/>
      <c r="BM28" s="364"/>
      <c r="BN28" s="364"/>
      <c r="BO28" s="364"/>
      <c r="BP28" s="364"/>
      <c r="BQ28" s="364"/>
      <c r="BR28" s="364"/>
      <c r="BS28" s="364"/>
      <c r="BT28" s="364"/>
      <c r="BU28" s="364"/>
      <c r="BV28" s="364"/>
      <c r="BW28" s="364"/>
      <c r="BX28" s="364"/>
    </row>
    <row r="29" spans="1:76" s="383" customFormat="1" ht="51" customHeight="1">
      <c r="A29" s="662" t="s">
        <v>698</v>
      </c>
      <c r="B29" s="663"/>
      <c r="C29" s="381">
        <f t="shared" si="2"/>
        <v>16</v>
      </c>
      <c r="D29" s="666"/>
      <c r="E29" s="667"/>
      <c r="F29" s="666"/>
      <c r="G29" s="667"/>
      <c r="H29" s="666">
        <v>1</v>
      </c>
      <c r="I29" s="667"/>
      <c r="J29" s="382"/>
      <c r="K29" s="382"/>
      <c r="L29" s="382"/>
      <c r="M29" s="382">
        <v>1</v>
      </c>
      <c r="N29" s="382"/>
      <c r="O29" s="382">
        <v>1</v>
      </c>
      <c r="P29" s="382"/>
      <c r="Q29" s="382"/>
      <c r="R29" s="382">
        <v>1</v>
      </c>
      <c r="S29" s="382"/>
      <c r="T29" s="382"/>
      <c r="U29" s="382"/>
      <c r="V29" s="382"/>
      <c r="W29" s="382"/>
      <c r="X29" s="382"/>
      <c r="Y29" s="382"/>
      <c r="Z29" s="382"/>
      <c r="AA29" s="382"/>
      <c r="AB29" s="382"/>
      <c r="AC29" s="382"/>
      <c r="AD29" s="382"/>
      <c r="AE29" s="382"/>
      <c r="AF29" s="382"/>
      <c r="AG29" s="382"/>
      <c r="AH29" s="364"/>
      <c r="AI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  <c r="BK29" s="364"/>
      <c r="BL29" s="364"/>
      <c r="BM29" s="364"/>
      <c r="BN29" s="364"/>
      <c r="BO29" s="364"/>
      <c r="BP29" s="364"/>
      <c r="BQ29" s="364"/>
      <c r="BR29" s="364"/>
      <c r="BS29" s="364"/>
      <c r="BT29" s="364"/>
      <c r="BU29" s="364"/>
      <c r="BV29" s="364"/>
      <c r="BW29" s="364"/>
      <c r="BX29" s="364"/>
    </row>
    <row r="30" spans="1:76" s="383" customFormat="1" ht="27" customHeight="1">
      <c r="A30" s="662" t="s">
        <v>699</v>
      </c>
      <c r="B30" s="663"/>
      <c r="C30" s="381">
        <f t="shared" si="2"/>
        <v>17</v>
      </c>
      <c r="D30" s="666"/>
      <c r="E30" s="667"/>
      <c r="F30" s="666">
        <v>1</v>
      </c>
      <c r="G30" s="667"/>
      <c r="H30" s="666"/>
      <c r="I30" s="667"/>
      <c r="J30" s="382"/>
      <c r="K30" s="382"/>
      <c r="L30" s="382"/>
      <c r="M30" s="382"/>
      <c r="N30" s="382"/>
      <c r="O30" s="382">
        <v>1</v>
      </c>
      <c r="P30" s="382"/>
      <c r="Q30" s="382">
        <v>1</v>
      </c>
      <c r="R30" s="382">
        <v>1</v>
      </c>
      <c r="S30" s="382"/>
      <c r="T30" s="382"/>
      <c r="U30" s="382"/>
      <c r="V30" s="382"/>
      <c r="W30" s="382"/>
      <c r="X30" s="382"/>
      <c r="Y30" s="382"/>
      <c r="Z30" s="382"/>
      <c r="AA30" s="382"/>
      <c r="AB30" s="382"/>
      <c r="AC30" s="382"/>
      <c r="AD30" s="382"/>
      <c r="AE30" s="382"/>
      <c r="AF30" s="382"/>
      <c r="AG30" s="382"/>
      <c r="AH30" s="364"/>
      <c r="AI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364"/>
      <c r="BQ30" s="364"/>
      <c r="BR30" s="364"/>
      <c r="BS30" s="364"/>
      <c r="BT30" s="364"/>
      <c r="BU30" s="364"/>
      <c r="BV30" s="364"/>
      <c r="BW30" s="364"/>
      <c r="BX30" s="364"/>
    </row>
    <row r="31" spans="1:76" s="383" customFormat="1" ht="24" customHeight="1">
      <c r="A31" s="662" t="s">
        <v>700</v>
      </c>
      <c r="B31" s="663"/>
      <c r="C31" s="381">
        <f t="shared" si="2"/>
        <v>18</v>
      </c>
      <c r="D31" s="666"/>
      <c r="E31" s="667"/>
      <c r="F31" s="666">
        <v>1</v>
      </c>
      <c r="G31" s="667"/>
      <c r="H31" s="666"/>
      <c r="I31" s="667"/>
      <c r="J31" s="382"/>
      <c r="K31" s="382"/>
      <c r="L31" s="382"/>
      <c r="M31" s="382"/>
      <c r="N31" s="382"/>
      <c r="O31" s="382">
        <v>1</v>
      </c>
      <c r="P31" s="382"/>
      <c r="Q31" s="382"/>
      <c r="R31" s="382">
        <v>1</v>
      </c>
      <c r="S31" s="382"/>
      <c r="T31" s="382"/>
      <c r="U31" s="382"/>
      <c r="V31" s="382"/>
      <c r="W31" s="382"/>
      <c r="X31" s="382"/>
      <c r="Y31" s="382"/>
      <c r="Z31" s="382"/>
      <c r="AA31" s="382"/>
      <c r="AB31" s="382"/>
      <c r="AC31" s="382"/>
      <c r="AD31" s="382"/>
      <c r="AE31" s="382">
        <v>1</v>
      </c>
      <c r="AF31" s="382"/>
      <c r="AG31" s="382"/>
      <c r="AH31" s="364"/>
      <c r="AI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  <c r="BK31" s="364"/>
      <c r="BL31" s="364"/>
      <c r="BM31" s="364"/>
      <c r="BN31" s="364"/>
      <c r="BO31" s="364"/>
      <c r="BP31" s="364"/>
      <c r="BQ31" s="364"/>
      <c r="BR31" s="364"/>
      <c r="BS31" s="364"/>
      <c r="BT31" s="364"/>
      <c r="BU31" s="364"/>
      <c r="BV31" s="364"/>
      <c r="BW31" s="364"/>
      <c r="BX31" s="364"/>
    </row>
    <row r="32" spans="1:76" s="383" customFormat="1" ht="18" customHeight="1">
      <c r="A32" s="662" t="s">
        <v>701</v>
      </c>
      <c r="B32" s="663"/>
      <c r="C32" s="381">
        <f t="shared" si="2"/>
        <v>19</v>
      </c>
      <c r="D32" s="666"/>
      <c r="E32" s="667"/>
      <c r="F32" s="666">
        <v>1</v>
      </c>
      <c r="G32" s="667"/>
      <c r="H32" s="666"/>
      <c r="I32" s="667"/>
      <c r="J32" s="382"/>
      <c r="K32" s="382"/>
      <c r="L32" s="382"/>
      <c r="M32" s="382"/>
      <c r="N32" s="382"/>
      <c r="O32" s="382">
        <v>1</v>
      </c>
      <c r="P32" s="382"/>
      <c r="Q32" s="382"/>
      <c r="R32" s="382">
        <v>1</v>
      </c>
      <c r="S32" s="382"/>
      <c r="T32" s="382"/>
      <c r="U32" s="382"/>
      <c r="V32" s="382"/>
      <c r="W32" s="382"/>
      <c r="X32" s="382"/>
      <c r="Y32" s="382"/>
      <c r="Z32" s="382"/>
      <c r="AA32" s="382"/>
      <c r="AB32" s="382"/>
      <c r="AC32" s="382"/>
      <c r="AD32" s="382"/>
      <c r="AE32" s="382">
        <v>1</v>
      </c>
      <c r="AF32" s="382"/>
      <c r="AG32" s="382"/>
      <c r="AH32" s="364"/>
      <c r="AI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364"/>
      <c r="BN32" s="364"/>
      <c r="BO32" s="364"/>
      <c r="BP32" s="364"/>
      <c r="BQ32" s="364"/>
      <c r="BR32" s="364"/>
      <c r="BS32" s="364"/>
      <c r="BT32" s="364"/>
      <c r="BU32" s="364"/>
      <c r="BV32" s="364"/>
      <c r="BW32" s="364"/>
      <c r="BX32" s="364"/>
    </row>
    <row r="33" spans="1:76" s="383" customFormat="1" ht="25.5" customHeight="1">
      <c r="A33" s="662" t="s">
        <v>702</v>
      </c>
      <c r="B33" s="663"/>
      <c r="C33" s="381">
        <f t="shared" si="2"/>
        <v>20</v>
      </c>
      <c r="D33" s="666"/>
      <c r="E33" s="667"/>
      <c r="F33" s="666">
        <v>1</v>
      </c>
      <c r="G33" s="667"/>
      <c r="H33" s="666"/>
      <c r="I33" s="667"/>
      <c r="J33" s="382"/>
      <c r="K33" s="382"/>
      <c r="L33" s="382"/>
      <c r="M33" s="382"/>
      <c r="N33" s="382"/>
      <c r="O33" s="382">
        <v>1</v>
      </c>
      <c r="P33" s="382"/>
      <c r="Q33" s="382"/>
      <c r="R33" s="382">
        <v>1</v>
      </c>
      <c r="S33" s="38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</row>
    <row r="34" spans="1:76" s="380" customFormat="1" ht="25.5" customHeight="1">
      <c r="A34" s="668" t="s">
        <v>269</v>
      </c>
      <c r="B34" s="669"/>
      <c r="C34" s="377">
        <f>+C33+1</f>
        <v>21</v>
      </c>
      <c r="D34" s="670">
        <f>SUM(D35:E59)</f>
        <v>0</v>
      </c>
      <c r="E34" s="671"/>
      <c r="F34" s="670">
        <f t="shared" ref="F34" si="3">SUM(F35:G59)</f>
        <v>25</v>
      </c>
      <c r="G34" s="671"/>
      <c r="H34" s="670">
        <f t="shared" ref="H34" si="4">SUM(H35:I59)</f>
        <v>0</v>
      </c>
      <c r="I34" s="671"/>
      <c r="J34" s="378">
        <f>SUM(J35:J59)</f>
        <v>0</v>
      </c>
      <c r="K34" s="378">
        <f t="shared" ref="K34:AG34" si="5">SUM(K35:K59)</f>
        <v>0</v>
      </c>
      <c r="L34" s="378">
        <f t="shared" si="5"/>
        <v>0</v>
      </c>
      <c r="M34" s="378">
        <f t="shared" si="5"/>
        <v>0</v>
      </c>
      <c r="N34" s="378">
        <f t="shared" si="5"/>
        <v>0</v>
      </c>
      <c r="O34" s="378">
        <f t="shared" si="5"/>
        <v>25</v>
      </c>
      <c r="P34" s="378">
        <f t="shared" si="5"/>
        <v>0</v>
      </c>
      <c r="Q34" s="378">
        <f t="shared" si="5"/>
        <v>5</v>
      </c>
      <c r="R34" s="378">
        <f t="shared" si="5"/>
        <v>0</v>
      </c>
      <c r="S34" s="378">
        <f t="shared" si="5"/>
        <v>0</v>
      </c>
      <c r="T34" s="378">
        <f t="shared" si="5"/>
        <v>0</v>
      </c>
      <c r="U34" s="378">
        <f t="shared" si="5"/>
        <v>24</v>
      </c>
      <c r="V34" s="378">
        <f t="shared" si="5"/>
        <v>0</v>
      </c>
      <c r="W34" s="378">
        <f t="shared" si="5"/>
        <v>1</v>
      </c>
      <c r="X34" s="378">
        <f t="shared" si="5"/>
        <v>0</v>
      </c>
      <c r="Y34" s="378">
        <f t="shared" si="5"/>
        <v>0</v>
      </c>
      <c r="Z34" s="378">
        <f t="shared" si="5"/>
        <v>0</v>
      </c>
      <c r="AA34" s="378"/>
      <c r="AB34" s="378"/>
      <c r="AC34" s="378"/>
      <c r="AD34" s="378">
        <f t="shared" si="5"/>
        <v>0</v>
      </c>
      <c r="AE34" s="378">
        <f t="shared" si="5"/>
        <v>2</v>
      </c>
      <c r="AF34" s="378">
        <f t="shared" si="5"/>
        <v>0</v>
      </c>
      <c r="AG34" s="378">
        <f t="shared" si="5"/>
        <v>2</v>
      </c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79"/>
      <c r="AZ34" s="379"/>
      <c r="BA34" s="379"/>
      <c r="BB34" s="379"/>
      <c r="BC34" s="379"/>
      <c r="BD34" s="379"/>
      <c r="BE34" s="379"/>
      <c r="BF34" s="379"/>
      <c r="BG34" s="379"/>
      <c r="BH34" s="379"/>
      <c r="BI34" s="379"/>
      <c r="BJ34" s="379"/>
      <c r="BK34" s="379"/>
      <c r="BL34" s="379"/>
      <c r="BM34" s="379"/>
      <c r="BN34" s="379"/>
      <c r="BO34" s="379"/>
      <c r="BP34" s="379"/>
      <c r="BQ34" s="379"/>
      <c r="BR34" s="379"/>
      <c r="BS34" s="379"/>
      <c r="BT34" s="379"/>
      <c r="BU34" s="379"/>
      <c r="BV34" s="379"/>
      <c r="BW34" s="379"/>
      <c r="BX34" s="379"/>
    </row>
    <row r="35" spans="1:76" s="383" customFormat="1" ht="27" customHeight="1">
      <c r="A35" s="677" t="s">
        <v>703</v>
      </c>
      <c r="B35" s="678"/>
      <c r="C35" s="381">
        <f t="shared" ref="C35:C59" si="6">+C34+1</f>
        <v>22</v>
      </c>
      <c r="D35" s="666"/>
      <c r="E35" s="667"/>
      <c r="F35" s="666">
        <v>1</v>
      </c>
      <c r="G35" s="667"/>
      <c r="H35" s="666"/>
      <c r="I35" s="667"/>
      <c r="J35" s="382"/>
      <c r="K35" s="382"/>
      <c r="L35" s="382"/>
      <c r="M35" s="382"/>
      <c r="N35" s="382"/>
      <c r="O35" s="382">
        <v>1</v>
      </c>
      <c r="P35" s="382"/>
      <c r="Q35" s="382"/>
      <c r="R35" s="382"/>
      <c r="S35" s="382"/>
      <c r="T35" s="382"/>
      <c r="U35" s="382">
        <v>1</v>
      </c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64"/>
      <c r="AI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4"/>
    </row>
    <row r="36" spans="1:76" s="383" customFormat="1" ht="32.25" customHeight="1">
      <c r="A36" s="677" t="s">
        <v>704</v>
      </c>
      <c r="B36" s="678"/>
      <c r="C36" s="381">
        <f t="shared" si="6"/>
        <v>23</v>
      </c>
      <c r="D36" s="666"/>
      <c r="E36" s="667"/>
      <c r="F36" s="666">
        <v>1</v>
      </c>
      <c r="G36" s="667"/>
      <c r="H36" s="666"/>
      <c r="I36" s="667"/>
      <c r="J36" s="382"/>
      <c r="K36" s="382"/>
      <c r="L36" s="382"/>
      <c r="M36" s="382"/>
      <c r="N36" s="382"/>
      <c r="O36" s="382">
        <v>1</v>
      </c>
      <c r="P36" s="382"/>
      <c r="Q36" s="382"/>
      <c r="R36" s="382"/>
      <c r="S36" s="382"/>
      <c r="T36" s="382"/>
      <c r="U36" s="382">
        <v>1</v>
      </c>
      <c r="V36" s="382"/>
      <c r="W36" s="382"/>
      <c r="X36" s="382"/>
      <c r="Y36" s="382"/>
      <c r="Z36" s="382"/>
      <c r="AA36" s="385">
        <v>605.79999999999995</v>
      </c>
      <c r="AB36" s="382">
        <v>605.79999999999995</v>
      </c>
      <c r="AC36" s="382"/>
      <c r="AD36" s="382"/>
      <c r="AE36" s="382">
        <v>1</v>
      </c>
      <c r="AF36" s="382"/>
      <c r="AG36" s="382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</row>
    <row r="37" spans="1:76" s="383" customFormat="1" ht="32.25" customHeight="1">
      <c r="A37" s="674" t="s">
        <v>705</v>
      </c>
      <c r="B37" s="674"/>
      <c r="C37" s="381">
        <f t="shared" si="6"/>
        <v>24</v>
      </c>
      <c r="D37" s="666"/>
      <c r="E37" s="667"/>
      <c r="F37" s="666">
        <v>1</v>
      </c>
      <c r="G37" s="667"/>
      <c r="H37" s="675"/>
      <c r="I37" s="676"/>
      <c r="J37" s="382"/>
      <c r="K37" s="382"/>
      <c r="L37" s="382"/>
      <c r="M37" s="382"/>
      <c r="N37" s="382"/>
      <c r="O37" s="382">
        <v>1</v>
      </c>
      <c r="P37" s="382"/>
      <c r="Q37" s="382">
        <v>1</v>
      </c>
      <c r="R37" s="382"/>
      <c r="S37" s="382"/>
      <c r="T37" s="382"/>
      <c r="U37" s="382">
        <v>1</v>
      </c>
      <c r="V37" s="382"/>
      <c r="W37" s="382"/>
      <c r="X37" s="382"/>
      <c r="Y37" s="382"/>
      <c r="Z37" s="382"/>
      <c r="AA37" s="382"/>
      <c r="AB37" s="382"/>
      <c r="AC37" s="385">
        <v>850</v>
      </c>
      <c r="AD37" s="382"/>
      <c r="AE37" s="382"/>
      <c r="AF37" s="382"/>
      <c r="AG37" s="382"/>
      <c r="AH37" s="364"/>
      <c r="AI37" s="364"/>
      <c r="AJ37" s="364"/>
      <c r="AK37" s="364"/>
      <c r="AL37" s="364"/>
      <c r="AM37" s="364"/>
      <c r="AN37" s="364"/>
      <c r="AO37" s="364"/>
      <c r="AP37" s="364"/>
      <c r="AQ37" s="364"/>
      <c r="AR37" s="364"/>
      <c r="AS37" s="364"/>
      <c r="AT37" s="364"/>
      <c r="AU37" s="364"/>
      <c r="AV37" s="364"/>
      <c r="AW37" s="364"/>
      <c r="AX37" s="364"/>
      <c r="AY37" s="364"/>
      <c r="AZ37" s="364"/>
      <c r="BA37" s="364"/>
      <c r="BB37" s="364"/>
      <c r="BC37" s="364"/>
      <c r="BD37" s="364"/>
      <c r="BE37" s="364"/>
      <c r="BF37" s="364"/>
      <c r="BG37" s="364"/>
      <c r="BH37" s="364"/>
      <c r="BI37" s="364"/>
      <c r="BJ37" s="364"/>
      <c r="BK37" s="364"/>
      <c r="BL37" s="364"/>
      <c r="BM37" s="364"/>
      <c r="BN37" s="364"/>
      <c r="BO37" s="364"/>
      <c r="BP37" s="364"/>
      <c r="BQ37" s="364"/>
      <c r="BR37" s="364"/>
      <c r="BS37" s="364"/>
      <c r="BT37" s="364"/>
      <c r="BU37" s="364"/>
      <c r="BV37" s="364"/>
      <c r="BW37" s="364"/>
      <c r="BX37" s="364"/>
    </row>
    <row r="38" spans="1:76" s="383" customFormat="1" ht="28.5" customHeight="1">
      <c r="A38" s="677" t="s">
        <v>706</v>
      </c>
      <c r="B38" s="678"/>
      <c r="C38" s="381">
        <f t="shared" si="6"/>
        <v>25</v>
      </c>
      <c r="D38" s="666"/>
      <c r="E38" s="667"/>
      <c r="F38" s="666">
        <v>1</v>
      </c>
      <c r="G38" s="667"/>
      <c r="H38" s="666"/>
      <c r="I38" s="667"/>
      <c r="J38" s="382"/>
      <c r="K38" s="382"/>
      <c r="L38" s="382"/>
      <c r="M38" s="382"/>
      <c r="N38" s="382"/>
      <c r="O38" s="382">
        <v>1</v>
      </c>
      <c r="P38" s="382"/>
      <c r="Q38" s="382"/>
      <c r="R38" s="382"/>
      <c r="S38" s="382"/>
      <c r="T38" s="382"/>
      <c r="U38" s="382">
        <v>1</v>
      </c>
      <c r="V38" s="382"/>
      <c r="W38" s="382"/>
      <c r="X38" s="382"/>
      <c r="Y38" s="382"/>
      <c r="Z38" s="382"/>
      <c r="AA38" s="385"/>
      <c r="AB38" s="382"/>
      <c r="AC38" s="382"/>
      <c r="AD38" s="382"/>
      <c r="AE38" s="382"/>
      <c r="AF38" s="382"/>
      <c r="AG38" s="382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</row>
    <row r="39" spans="1:76" s="383" customFormat="1" ht="28.5" customHeight="1">
      <c r="A39" s="677" t="s">
        <v>707</v>
      </c>
      <c r="B39" s="678"/>
      <c r="C39" s="381">
        <f t="shared" si="6"/>
        <v>26</v>
      </c>
      <c r="D39" s="666"/>
      <c r="E39" s="667"/>
      <c r="F39" s="666">
        <v>1</v>
      </c>
      <c r="G39" s="667"/>
      <c r="H39" s="666"/>
      <c r="I39" s="667"/>
      <c r="J39" s="382"/>
      <c r="K39" s="382"/>
      <c r="L39" s="382"/>
      <c r="M39" s="382"/>
      <c r="N39" s="382"/>
      <c r="O39" s="382">
        <v>1</v>
      </c>
      <c r="P39" s="382"/>
      <c r="Q39" s="382"/>
      <c r="R39" s="382"/>
      <c r="S39" s="382"/>
      <c r="T39" s="382"/>
      <c r="U39" s="382">
        <v>1</v>
      </c>
      <c r="V39" s="382"/>
      <c r="W39" s="382"/>
      <c r="X39" s="382"/>
      <c r="Y39" s="382"/>
      <c r="Z39" s="382"/>
      <c r="AA39" s="385"/>
      <c r="AB39" s="382"/>
      <c r="AC39" s="385"/>
      <c r="AD39" s="382"/>
      <c r="AE39" s="382"/>
      <c r="AF39" s="382"/>
      <c r="AG39" s="382"/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4"/>
      <c r="BE39" s="364"/>
      <c r="BF39" s="364"/>
      <c r="BG39" s="364"/>
      <c r="BH39" s="364"/>
      <c r="BI39" s="364"/>
      <c r="BJ39" s="364"/>
      <c r="BK39" s="364"/>
      <c r="BL39" s="364"/>
      <c r="BM39" s="364"/>
      <c r="BN39" s="364"/>
      <c r="BO39" s="364"/>
      <c r="BP39" s="364"/>
      <c r="BQ39" s="364"/>
      <c r="BR39" s="364"/>
      <c r="BS39" s="364"/>
      <c r="BT39" s="364"/>
      <c r="BU39" s="364"/>
      <c r="BV39" s="364"/>
      <c r="BW39" s="364"/>
      <c r="BX39" s="364"/>
    </row>
    <row r="40" spans="1:76" s="383" customFormat="1" ht="19.5" customHeight="1">
      <c r="A40" s="677" t="s">
        <v>708</v>
      </c>
      <c r="B40" s="678"/>
      <c r="C40" s="381">
        <f t="shared" si="6"/>
        <v>27</v>
      </c>
      <c r="D40" s="666"/>
      <c r="E40" s="667"/>
      <c r="F40" s="666">
        <v>1</v>
      </c>
      <c r="G40" s="667"/>
      <c r="H40" s="666"/>
      <c r="I40" s="667"/>
      <c r="J40" s="382"/>
      <c r="K40" s="382"/>
      <c r="L40" s="382"/>
      <c r="M40" s="382"/>
      <c r="N40" s="382"/>
      <c r="O40" s="382">
        <v>1</v>
      </c>
      <c r="P40" s="382"/>
      <c r="Q40" s="382">
        <v>1</v>
      </c>
      <c r="R40" s="382"/>
      <c r="S40" s="382"/>
      <c r="T40" s="382"/>
      <c r="U40" s="382">
        <v>1</v>
      </c>
      <c r="V40" s="382"/>
      <c r="W40" s="382"/>
      <c r="X40" s="382"/>
      <c r="Y40" s="382"/>
      <c r="Z40" s="382"/>
      <c r="AA40" s="385">
        <v>980</v>
      </c>
      <c r="AB40" s="382"/>
      <c r="AC40" s="382"/>
      <c r="AD40" s="382"/>
      <c r="AE40" s="382"/>
      <c r="AF40" s="382"/>
      <c r="AG40" s="382"/>
      <c r="AH40" s="364"/>
      <c r="AI40" s="364"/>
      <c r="AJ40" s="364"/>
      <c r="AK40" s="364"/>
      <c r="AL40" s="364"/>
      <c r="AM40" s="364"/>
      <c r="AN40" s="364"/>
      <c r="AO40" s="364"/>
      <c r="AP40" s="364"/>
      <c r="AQ40" s="364"/>
      <c r="AR40" s="364"/>
      <c r="AS40" s="364"/>
      <c r="AT40" s="364"/>
      <c r="AU40" s="364"/>
      <c r="AV40" s="364"/>
      <c r="AW40" s="364"/>
      <c r="AX40" s="364"/>
      <c r="AY40" s="364"/>
      <c r="AZ40" s="364"/>
      <c r="BA40" s="364"/>
      <c r="BB40" s="364"/>
      <c r="BC40" s="364"/>
      <c r="BD40" s="364"/>
      <c r="BE40" s="364"/>
      <c r="BF40" s="364"/>
      <c r="BG40" s="364"/>
      <c r="BH40" s="364"/>
      <c r="BI40" s="364"/>
      <c r="BJ40" s="364"/>
      <c r="BK40" s="364"/>
      <c r="BL40" s="364"/>
      <c r="BM40" s="364"/>
      <c r="BN40" s="364"/>
      <c r="BO40" s="364"/>
      <c r="BP40" s="364"/>
      <c r="BQ40" s="364"/>
      <c r="BR40" s="364"/>
      <c r="BS40" s="364"/>
      <c r="BT40" s="364"/>
      <c r="BU40" s="364"/>
      <c r="BV40" s="364"/>
      <c r="BW40" s="364"/>
      <c r="BX40" s="364"/>
    </row>
    <row r="41" spans="1:76" s="383" customFormat="1" ht="19.5" customHeight="1">
      <c r="A41" s="677" t="s">
        <v>709</v>
      </c>
      <c r="B41" s="678"/>
      <c r="C41" s="381">
        <f t="shared" si="6"/>
        <v>28</v>
      </c>
      <c r="D41" s="666"/>
      <c r="E41" s="667"/>
      <c r="F41" s="666">
        <v>1</v>
      </c>
      <c r="G41" s="667"/>
      <c r="H41" s="666"/>
      <c r="I41" s="667"/>
      <c r="J41" s="382"/>
      <c r="K41" s="382"/>
      <c r="L41" s="382"/>
      <c r="M41" s="382"/>
      <c r="N41" s="382"/>
      <c r="O41" s="382">
        <v>1</v>
      </c>
      <c r="P41" s="382"/>
      <c r="Q41" s="382"/>
      <c r="R41" s="382"/>
      <c r="S41" s="382"/>
      <c r="T41" s="382"/>
      <c r="U41" s="382">
        <v>1</v>
      </c>
      <c r="V41" s="382"/>
      <c r="W41" s="382"/>
      <c r="X41" s="382"/>
      <c r="Y41" s="382"/>
      <c r="Z41" s="382"/>
      <c r="AA41" s="385">
        <v>350</v>
      </c>
      <c r="AB41" s="382"/>
      <c r="AC41" s="382"/>
      <c r="AD41" s="382"/>
      <c r="AE41" s="382"/>
      <c r="AF41" s="382"/>
      <c r="AG41" s="382"/>
      <c r="AH41" s="364"/>
      <c r="AI41" s="364"/>
      <c r="AJ41" s="364"/>
      <c r="AK41" s="364"/>
      <c r="AL41" s="364"/>
      <c r="AM41" s="364"/>
      <c r="AN41" s="364"/>
      <c r="AO41" s="364"/>
      <c r="AP41" s="364"/>
      <c r="AQ41" s="364"/>
      <c r="AR41" s="364"/>
      <c r="AS41" s="364"/>
      <c r="AT41" s="364"/>
      <c r="AU41" s="364"/>
      <c r="AV41" s="364"/>
      <c r="AW41" s="364"/>
      <c r="AX41" s="364"/>
      <c r="AY41" s="364"/>
      <c r="AZ41" s="364"/>
      <c r="BA41" s="364"/>
      <c r="BB41" s="364"/>
      <c r="BC41" s="364"/>
      <c r="BD41" s="364"/>
      <c r="BE41" s="364"/>
      <c r="BF41" s="364"/>
      <c r="BG41" s="364"/>
      <c r="BH41" s="364"/>
      <c r="BI41" s="364"/>
      <c r="BJ41" s="364"/>
      <c r="BK41" s="364"/>
      <c r="BL41" s="364"/>
      <c r="BM41" s="364"/>
      <c r="BN41" s="364"/>
      <c r="BO41" s="364"/>
      <c r="BP41" s="364"/>
      <c r="BQ41" s="364"/>
      <c r="BR41" s="364"/>
      <c r="BS41" s="364"/>
      <c r="BT41" s="364"/>
      <c r="BU41" s="364"/>
      <c r="BV41" s="364"/>
      <c r="BW41" s="364"/>
      <c r="BX41" s="364"/>
    </row>
    <row r="42" spans="1:76" s="383" customFormat="1" ht="28.5" customHeight="1">
      <c r="A42" s="679" t="s">
        <v>710</v>
      </c>
      <c r="B42" s="680"/>
      <c r="C42" s="381">
        <f t="shared" si="6"/>
        <v>29</v>
      </c>
      <c r="D42" s="666"/>
      <c r="E42" s="667"/>
      <c r="F42" s="666">
        <v>1</v>
      </c>
      <c r="G42" s="667"/>
      <c r="H42" s="666"/>
      <c r="I42" s="667"/>
      <c r="J42" s="382"/>
      <c r="K42" s="382"/>
      <c r="L42" s="382"/>
      <c r="M42" s="382"/>
      <c r="N42" s="382"/>
      <c r="O42" s="382">
        <v>1</v>
      </c>
      <c r="P42" s="382"/>
      <c r="Q42" s="382">
        <v>1</v>
      </c>
      <c r="R42" s="382"/>
      <c r="S42" s="382"/>
      <c r="T42" s="382"/>
      <c r="U42" s="382">
        <v>1</v>
      </c>
      <c r="V42" s="382"/>
      <c r="W42" s="382"/>
      <c r="X42" s="382"/>
      <c r="Y42" s="382"/>
      <c r="Z42" s="382"/>
      <c r="AA42" s="385">
        <v>1320</v>
      </c>
      <c r="AB42" s="382"/>
      <c r="AC42" s="382"/>
      <c r="AD42" s="382"/>
      <c r="AE42" s="382"/>
      <c r="AF42" s="382"/>
      <c r="AG42" s="382"/>
      <c r="AH42" s="364"/>
      <c r="AI42" s="36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4"/>
      <c r="BB42" s="364"/>
      <c r="BC42" s="364"/>
      <c r="BD42" s="364"/>
      <c r="BE42" s="364"/>
      <c r="BF42" s="364"/>
      <c r="BG42" s="364"/>
      <c r="BH42" s="364"/>
      <c r="BI42" s="364"/>
      <c r="BJ42" s="364"/>
      <c r="BK42" s="364"/>
      <c r="BL42" s="364"/>
      <c r="BM42" s="364"/>
      <c r="BN42" s="364"/>
      <c r="BO42" s="364"/>
      <c r="BP42" s="364"/>
      <c r="BQ42" s="364"/>
      <c r="BR42" s="364"/>
      <c r="BS42" s="364"/>
      <c r="BT42" s="364"/>
      <c r="BU42" s="364"/>
      <c r="BV42" s="364"/>
      <c r="BW42" s="364"/>
      <c r="BX42" s="364"/>
    </row>
    <row r="43" spans="1:76" s="383" customFormat="1" ht="19.5" customHeight="1">
      <c r="A43" s="677" t="s">
        <v>711</v>
      </c>
      <c r="B43" s="678"/>
      <c r="C43" s="381">
        <f t="shared" si="6"/>
        <v>30</v>
      </c>
      <c r="D43" s="666"/>
      <c r="E43" s="667"/>
      <c r="F43" s="666">
        <v>1</v>
      </c>
      <c r="G43" s="667"/>
      <c r="H43" s="666"/>
      <c r="I43" s="667"/>
      <c r="J43" s="382"/>
      <c r="K43" s="382"/>
      <c r="L43" s="382"/>
      <c r="M43" s="382"/>
      <c r="N43" s="382"/>
      <c r="O43" s="382">
        <v>1</v>
      </c>
      <c r="P43" s="382"/>
      <c r="Q43" s="382"/>
      <c r="R43" s="382"/>
      <c r="S43" s="382"/>
      <c r="T43" s="382"/>
      <c r="U43" s="382">
        <v>1</v>
      </c>
      <c r="V43" s="382"/>
      <c r="W43" s="382"/>
      <c r="X43" s="382"/>
      <c r="Y43" s="382"/>
      <c r="Z43" s="382"/>
      <c r="AA43" s="385">
        <v>374</v>
      </c>
      <c r="AB43" s="382"/>
      <c r="AC43" s="382"/>
      <c r="AD43" s="382"/>
      <c r="AE43" s="382"/>
      <c r="AF43" s="382"/>
      <c r="AG43" s="382"/>
      <c r="AH43" s="364"/>
      <c r="AI43" s="364"/>
      <c r="AJ43" s="364"/>
      <c r="AK43" s="364"/>
      <c r="AL43" s="364"/>
      <c r="AM43" s="364"/>
      <c r="AN43" s="364"/>
      <c r="AO43" s="364"/>
      <c r="AP43" s="364"/>
      <c r="AQ43" s="364"/>
      <c r="AR43" s="364"/>
      <c r="AS43" s="364"/>
      <c r="AT43" s="364"/>
      <c r="AU43" s="364"/>
      <c r="AV43" s="364"/>
      <c r="AW43" s="364"/>
      <c r="AX43" s="364"/>
      <c r="AY43" s="364"/>
      <c r="AZ43" s="364"/>
      <c r="BA43" s="364"/>
      <c r="BB43" s="364"/>
      <c r="BC43" s="364"/>
      <c r="BD43" s="364"/>
      <c r="BE43" s="364"/>
      <c r="BF43" s="364"/>
      <c r="BG43" s="364"/>
      <c r="BH43" s="364"/>
      <c r="BI43" s="364"/>
      <c r="BJ43" s="364"/>
      <c r="BK43" s="364"/>
      <c r="BL43" s="364"/>
      <c r="BM43" s="364"/>
      <c r="BN43" s="364"/>
      <c r="BO43" s="364"/>
      <c r="BP43" s="364"/>
      <c r="BQ43" s="364"/>
      <c r="BR43" s="364"/>
      <c r="BS43" s="364"/>
      <c r="BT43" s="364"/>
      <c r="BU43" s="364"/>
      <c r="BV43" s="364"/>
      <c r="BW43" s="364"/>
      <c r="BX43" s="364"/>
    </row>
    <row r="44" spans="1:76" s="383" customFormat="1" ht="27.75" customHeight="1">
      <c r="A44" s="677" t="s">
        <v>712</v>
      </c>
      <c r="B44" s="678"/>
      <c r="C44" s="381">
        <f t="shared" si="6"/>
        <v>31</v>
      </c>
      <c r="D44" s="666"/>
      <c r="E44" s="667"/>
      <c r="F44" s="666">
        <v>1</v>
      </c>
      <c r="G44" s="667"/>
      <c r="H44" s="666"/>
      <c r="I44" s="667"/>
      <c r="J44" s="382"/>
      <c r="K44" s="382"/>
      <c r="L44" s="382"/>
      <c r="M44" s="382"/>
      <c r="N44" s="382"/>
      <c r="O44" s="382">
        <v>1</v>
      </c>
      <c r="P44" s="382"/>
      <c r="Q44" s="382"/>
      <c r="R44" s="382"/>
      <c r="S44" s="382"/>
      <c r="T44" s="382"/>
      <c r="U44" s="382">
        <v>1</v>
      </c>
      <c r="V44" s="382"/>
      <c r="W44" s="382"/>
      <c r="X44" s="382"/>
      <c r="Y44" s="382"/>
      <c r="Z44" s="382"/>
      <c r="AA44" s="385">
        <v>1500</v>
      </c>
      <c r="AB44" s="382"/>
      <c r="AC44" s="382"/>
      <c r="AD44" s="382"/>
      <c r="AE44" s="382"/>
      <c r="AF44" s="382"/>
      <c r="AG44" s="382"/>
      <c r="AH44" s="364"/>
      <c r="AI44" s="36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  <c r="AT44" s="364"/>
      <c r="AU44" s="364"/>
      <c r="AV44" s="364"/>
      <c r="AW44" s="364"/>
      <c r="AX44" s="364"/>
      <c r="AY44" s="364"/>
      <c r="AZ44" s="364"/>
      <c r="BA44" s="364"/>
      <c r="BB44" s="364"/>
      <c r="BC44" s="364"/>
      <c r="BD44" s="364"/>
      <c r="BE44" s="364"/>
      <c r="BF44" s="364"/>
      <c r="BG44" s="364"/>
      <c r="BH44" s="364"/>
      <c r="BI44" s="364"/>
      <c r="BJ44" s="364"/>
      <c r="BK44" s="364"/>
      <c r="BL44" s="364"/>
      <c r="BM44" s="364"/>
      <c r="BN44" s="364"/>
      <c r="BO44" s="364"/>
      <c r="BP44" s="364"/>
      <c r="BQ44" s="364"/>
      <c r="BR44" s="364"/>
      <c r="BS44" s="364"/>
      <c r="BT44" s="364"/>
      <c r="BU44" s="364"/>
      <c r="BV44" s="364"/>
      <c r="BW44" s="364"/>
      <c r="BX44" s="364"/>
    </row>
    <row r="45" spans="1:76" s="383" customFormat="1" ht="18" customHeight="1">
      <c r="A45" s="677" t="s">
        <v>713</v>
      </c>
      <c r="B45" s="678"/>
      <c r="C45" s="381">
        <f t="shared" si="6"/>
        <v>32</v>
      </c>
      <c r="D45" s="666"/>
      <c r="E45" s="667"/>
      <c r="F45" s="666">
        <v>1</v>
      </c>
      <c r="G45" s="667"/>
      <c r="H45" s="666"/>
      <c r="I45" s="667"/>
      <c r="J45" s="382"/>
      <c r="K45" s="382"/>
      <c r="L45" s="382"/>
      <c r="M45" s="382"/>
      <c r="N45" s="382"/>
      <c r="O45" s="382">
        <v>1</v>
      </c>
      <c r="P45" s="382"/>
      <c r="Q45" s="382"/>
      <c r="R45" s="382"/>
      <c r="S45" s="382"/>
      <c r="T45" s="382"/>
      <c r="U45" s="382">
        <v>1</v>
      </c>
      <c r="V45" s="382"/>
      <c r="W45" s="382"/>
      <c r="X45" s="382"/>
      <c r="Y45" s="382"/>
      <c r="Z45" s="382"/>
      <c r="AA45" s="385">
        <v>700</v>
      </c>
      <c r="AB45" s="382"/>
      <c r="AC45" s="382"/>
      <c r="AD45" s="382"/>
      <c r="AE45" s="382"/>
      <c r="AF45" s="382"/>
      <c r="AG45" s="382"/>
      <c r="AH45" s="364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4"/>
      <c r="BB45" s="364"/>
      <c r="BC45" s="364"/>
      <c r="BD45" s="364"/>
      <c r="BE45" s="364"/>
      <c r="BF45" s="364"/>
      <c r="BG45" s="364"/>
      <c r="BH45" s="364"/>
      <c r="BI45" s="364"/>
      <c r="BJ45" s="364"/>
      <c r="BK45" s="364"/>
      <c r="BL45" s="364"/>
      <c r="BM45" s="364"/>
      <c r="BN45" s="364"/>
      <c r="BO45" s="364"/>
      <c r="BP45" s="364"/>
      <c r="BQ45" s="364"/>
      <c r="BR45" s="364"/>
      <c r="BS45" s="364"/>
      <c r="BT45" s="364"/>
      <c r="BU45" s="364"/>
      <c r="BV45" s="364"/>
      <c r="BW45" s="364"/>
      <c r="BX45" s="364"/>
    </row>
    <row r="46" spans="1:76" s="383" customFormat="1" ht="18" customHeight="1">
      <c r="A46" s="677" t="s">
        <v>714</v>
      </c>
      <c r="B46" s="678"/>
      <c r="C46" s="381">
        <f t="shared" si="6"/>
        <v>33</v>
      </c>
      <c r="D46" s="666"/>
      <c r="E46" s="667"/>
      <c r="F46" s="666">
        <v>1</v>
      </c>
      <c r="G46" s="667"/>
      <c r="H46" s="666"/>
      <c r="I46" s="667"/>
      <c r="J46" s="382"/>
      <c r="K46" s="382"/>
      <c r="L46" s="382"/>
      <c r="M46" s="382"/>
      <c r="N46" s="382"/>
      <c r="O46" s="382">
        <v>1</v>
      </c>
      <c r="P46" s="382"/>
      <c r="Q46" s="382"/>
      <c r="R46" s="382"/>
      <c r="S46" s="382"/>
      <c r="T46" s="382"/>
      <c r="U46" s="382">
        <v>1</v>
      </c>
      <c r="V46" s="382"/>
      <c r="W46" s="382"/>
      <c r="X46" s="382"/>
      <c r="Y46" s="382"/>
      <c r="Z46" s="382"/>
      <c r="AA46" s="385">
        <v>500</v>
      </c>
      <c r="AB46" s="382"/>
      <c r="AC46" s="382"/>
      <c r="AD46" s="382"/>
      <c r="AE46" s="382">
        <v>1</v>
      </c>
      <c r="AF46" s="382"/>
      <c r="AG46" s="382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4"/>
      <c r="BB46" s="364"/>
      <c r="BC46" s="364"/>
      <c r="BD46" s="364"/>
      <c r="BE46" s="364"/>
      <c r="BF46" s="364"/>
      <c r="BG46" s="364"/>
      <c r="BH46" s="364"/>
      <c r="BI46" s="364"/>
      <c r="BJ46" s="364"/>
      <c r="BK46" s="364"/>
      <c r="BL46" s="364"/>
      <c r="BM46" s="364"/>
      <c r="BN46" s="364"/>
      <c r="BO46" s="364"/>
      <c r="BP46" s="364"/>
      <c r="BQ46" s="364"/>
      <c r="BR46" s="364"/>
      <c r="BS46" s="364"/>
      <c r="BT46" s="364"/>
      <c r="BU46" s="364"/>
      <c r="BV46" s="364"/>
      <c r="BW46" s="364"/>
      <c r="BX46" s="364"/>
    </row>
    <row r="47" spans="1:76" s="383" customFormat="1" ht="18" customHeight="1">
      <c r="A47" s="677" t="s">
        <v>715</v>
      </c>
      <c r="B47" s="678"/>
      <c r="C47" s="381">
        <f t="shared" si="6"/>
        <v>34</v>
      </c>
      <c r="D47" s="666"/>
      <c r="E47" s="667"/>
      <c r="F47" s="666">
        <v>1</v>
      </c>
      <c r="G47" s="667"/>
      <c r="H47" s="666"/>
      <c r="I47" s="667"/>
      <c r="J47" s="382"/>
      <c r="K47" s="382"/>
      <c r="L47" s="382"/>
      <c r="M47" s="382"/>
      <c r="N47" s="382"/>
      <c r="O47" s="382">
        <v>1</v>
      </c>
      <c r="P47" s="382"/>
      <c r="Q47" s="382"/>
      <c r="R47" s="382"/>
      <c r="S47" s="382"/>
      <c r="T47" s="382"/>
      <c r="U47" s="382">
        <v>1</v>
      </c>
      <c r="V47" s="382"/>
      <c r="W47" s="382"/>
      <c r="X47" s="382"/>
      <c r="Y47" s="382"/>
      <c r="Z47" s="382"/>
      <c r="AA47" s="388">
        <v>490</v>
      </c>
      <c r="AB47" s="382"/>
      <c r="AC47" s="389"/>
      <c r="AD47" s="382"/>
      <c r="AE47" s="382"/>
      <c r="AF47" s="382"/>
      <c r="AG47" s="382"/>
      <c r="AH47" s="364"/>
      <c r="AI47" s="36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  <c r="AT47" s="364"/>
      <c r="AU47" s="364"/>
      <c r="AV47" s="364"/>
      <c r="AW47" s="364"/>
      <c r="AX47" s="364"/>
      <c r="AY47" s="364"/>
      <c r="AZ47" s="364"/>
      <c r="BA47" s="364"/>
      <c r="BB47" s="364"/>
      <c r="BC47" s="364"/>
      <c r="BD47" s="364"/>
      <c r="BE47" s="364"/>
      <c r="BF47" s="364"/>
      <c r="BG47" s="364"/>
      <c r="BH47" s="364"/>
      <c r="BI47" s="364"/>
      <c r="BJ47" s="364"/>
      <c r="BK47" s="364"/>
      <c r="BL47" s="364"/>
      <c r="BM47" s="364"/>
      <c r="BN47" s="364"/>
      <c r="BO47" s="364"/>
      <c r="BP47" s="364"/>
      <c r="BQ47" s="364"/>
      <c r="BR47" s="364"/>
      <c r="BS47" s="364"/>
      <c r="BT47" s="364"/>
      <c r="BU47" s="364"/>
      <c r="BV47" s="364"/>
      <c r="BW47" s="364"/>
      <c r="BX47" s="364"/>
    </row>
    <row r="48" spans="1:76" s="383" customFormat="1" ht="18" customHeight="1">
      <c r="A48" s="677" t="s">
        <v>716</v>
      </c>
      <c r="B48" s="678"/>
      <c r="C48" s="381">
        <f t="shared" si="6"/>
        <v>35</v>
      </c>
      <c r="D48" s="666"/>
      <c r="E48" s="667"/>
      <c r="F48" s="666">
        <v>1</v>
      </c>
      <c r="G48" s="667"/>
      <c r="H48" s="666"/>
      <c r="I48" s="667"/>
      <c r="J48" s="382"/>
      <c r="K48" s="382"/>
      <c r="L48" s="382"/>
      <c r="M48" s="382"/>
      <c r="N48" s="382"/>
      <c r="O48" s="382">
        <v>1</v>
      </c>
      <c r="P48" s="382"/>
      <c r="Q48" s="382">
        <v>1</v>
      </c>
      <c r="R48" s="382"/>
      <c r="S48" s="382"/>
      <c r="T48" s="382"/>
      <c r="U48" s="382">
        <v>1</v>
      </c>
      <c r="V48" s="382"/>
      <c r="W48" s="382"/>
      <c r="X48" s="382"/>
      <c r="Y48" s="382"/>
      <c r="Z48" s="382"/>
      <c r="AA48" s="385">
        <v>350</v>
      </c>
      <c r="AB48" s="382"/>
      <c r="AC48" s="385">
        <v>320</v>
      </c>
      <c r="AD48" s="382"/>
      <c r="AE48" s="382"/>
      <c r="AF48" s="382"/>
      <c r="AG48" s="382"/>
      <c r="AH48" s="364"/>
      <c r="AI48" s="364"/>
      <c r="AJ48" s="364"/>
      <c r="AK48" s="364"/>
      <c r="AL48" s="364"/>
      <c r="AM48" s="364"/>
      <c r="AN48" s="364"/>
      <c r="AO48" s="364"/>
      <c r="AP48" s="364"/>
      <c r="AQ48" s="364"/>
      <c r="AR48" s="364"/>
      <c r="AS48" s="364"/>
      <c r="AT48" s="364"/>
      <c r="AU48" s="364"/>
      <c r="AV48" s="364"/>
      <c r="AW48" s="364"/>
      <c r="AX48" s="364"/>
      <c r="AY48" s="364"/>
      <c r="AZ48" s="364"/>
      <c r="BA48" s="364"/>
      <c r="BB48" s="364"/>
      <c r="BC48" s="364"/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4"/>
      <c r="BQ48" s="364"/>
      <c r="BR48" s="364"/>
      <c r="BS48" s="364"/>
      <c r="BT48" s="364"/>
      <c r="BU48" s="364"/>
      <c r="BV48" s="364"/>
      <c r="BW48" s="364"/>
      <c r="BX48" s="364"/>
    </row>
    <row r="49" spans="1:76" s="383" customFormat="1" ht="38.25" customHeight="1">
      <c r="A49" s="677" t="s">
        <v>717</v>
      </c>
      <c r="B49" s="678"/>
      <c r="C49" s="381">
        <f t="shared" si="6"/>
        <v>36</v>
      </c>
      <c r="D49" s="666"/>
      <c r="E49" s="667"/>
      <c r="F49" s="666">
        <v>1</v>
      </c>
      <c r="G49" s="667"/>
      <c r="H49" s="666"/>
      <c r="I49" s="667"/>
      <c r="J49" s="382"/>
      <c r="K49" s="382"/>
      <c r="L49" s="382"/>
      <c r="M49" s="382"/>
      <c r="N49" s="382"/>
      <c r="O49" s="382">
        <v>1</v>
      </c>
      <c r="P49" s="382"/>
      <c r="Q49" s="382"/>
      <c r="R49" s="382"/>
      <c r="S49" s="382"/>
      <c r="T49" s="382"/>
      <c r="U49" s="382">
        <v>1</v>
      </c>
      <c r="V49" s="382"/>
      <c r="W49" s="382"/>
      <c r="X49" s="382"/>
      <c r="Y49" s="382"/>
      <c r="Z49" s="382"/>
      <c r="AA49" s="385"/>
      <c r="AB49" s="382"/>
      <c r="AC49" s="382"/>
      <c r="AD49" s="382"/>
      <c r="AE49" s="382"/>
      <c r="AF49" s="382"/>
      <c r="AG49" s="382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4"/>
      <c r="BB49" s="364"/>
      <c r="BC49" s="364"/>
      <c r="BD49" s="364"/>
      <c r="BE49" s="364"/>
      <c r="BF49" s="364"/>
      <c r="BG49" s="364"/>
      <c r="BH49" s="364"/>
      <c r="BI49" s="364"/>
      <c r="BJ49" s="364"/>
      <c r="BK49" s="364"/>
      <c r="BL49" s="364"/>
      <c r="BM49" s="364"/>
      <c r="BN49" s="364"/>
      <c r="BO49" s="364"/>
      <c r="BP49" s="364"/>
      <c r="BQ49" s="364"/>
      <c r="BR49" s="364"/>
      <c r="BS49" s="364"/>
      <c r="BT49" s="364"/>
      <c r="BU49" s="364"/>
      <c r="BV49" s="364"/>
      <c r="BW49" s="364"/>
      <c r="BX49" s="364"/>
    </row>
    <row r="50" spans="1:76" s="383" customFormat="1" ht="19.5" customHeight="1">
      <c r="A50" s="677" t="s">
        <v>718</v>
      </c>
      <c r="B50" s="678"/>
      <c r="C50" s="381">
        <f t="shared" si="6"/>
        <v>37</v>
      </c>
      <c r="D50" s="666"/>
      <c r="E50" s="667"/>
      <c r="F50" s="666">
        <v>1</v>
      </c>
      <c r="G50" s="667"/>
      <c r="H50" s="666"/>
      <c r="I50" s="667"/>
      <c r="J50" s="382"/>
      <c r="K50" s="382"/>
      <c r="L50" s="382"/>
      <c r="M50" s="382"/>
      <c r="N50" s="382"/>
      <c r="O50" s="382">
        <v>1</v>
      </c>
      <c r="P50" s="382"/>
      <c r="Q50" s="382"/>
      <c r="R50" s="382"/>
      <c r="S50" s="382"/>
      <c r="T50" s="382"/>
      <c r="U50" s="382">
        <v>1</v>
      </c>
      <c r="V50" s="382"/>
      <c r="W50" s="382"/>
      <c r="X50" s="382"/>
      <c r="Y50" s="382"/>
      <c r="Z50" s="382"/>
      <c r="AA50" s="385">
        <v>300</v>
      </c>
      <c r="AB50" s="382"/>
      <c r="AC50" s="382"/>
      <c r="AD50" s="382"/>
      <c r="AE50" s="382"/>
      <c r="AF50" s="382"/>
      <c r="AG50" s="382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</row>
    <row r="51" spans="1:76" s="383" customFormat="1" ht="19.5" customHeight="1">
      <c r="A51" s="677" t="s">
        <v>719</v>
      </c>
      <c r="B51" s="678"/>
      <c r="C51" s="381">
        <f t="shared" si="6"/>
        <v>38</v>
      </c>
      <c r="D51" s="666"/>
      <c r="E51" s="667"/>
      <c r="F51" s="666">
        <v>1</v>
      </c>
      <c r="G51" s="667"/>
      <c r="H51" s="666"/>
      <c r="I51" s="667"/>
      <c r="J51" s="382"/>
      <c r="K51" s="382"/>
      <c r="L51" s="382"/>
      <c r="M51" s="382"/>
      <c r="N51" s="382"/>
      <c r="O51" s="382">
        <v>1</v>
      </c>
      <c r="P51" s="382"/>
      <c r="Q51" s="382"/>
      <c r="R51" s="382"/>
      <c r="S51" s="382"/>
      <c r="T51" s="382"/>
      <c r="U51" s="382"/>
      <c r="V51" s="382"/>
      <c r="W51" s="382">
        <v>1</v>
      </c>
      <c r="X51" s="382"/>
      <c r="Y51" s="382"/>
      <c r="Z51" s="382"/>
      <c r="AA51" s="385">
        <v>700</v>
      </c>
      <c r="AB51" s="382"/>
      <c r="AC51" s="382"/>
      <c r="AD51" s="382"/>
      <c r="AE51" s="382"/>
      <c r="AF51" s="382"/>
      <c r="AG51" s="382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  <c r="BG51" s="364"/>
      <c r="BH51" s="364"/>
      <c r="BI51" s="364"/>
      <c r="BJ51" s="364"/>
      <c r="BK51" s="364"/>
      <c r="BL51" s="364"/>
      <c r="BM51" s="364"/>
      <c r="BN51" s="364"/>
      <c r="BO51" s="364"/>
      <c r="BP51" s="364"/>
      <c r="BQ51" s="364"/>
      <c r="BR51" s="364"/>
      <c r="BS51" s="364"/>
      <c r="BT51" s="364"/>
      <c r="BU51" s="364"/>
      <c r="BV51" s="364"/>
      <c r="BW51" s="364"/>
      <c r="BX51" s="364"/>
    </row>
    <row r="52" spans="1:76" s="383" customFormat="1" ht="19.5" customHeight="1">
      <c r="A52" s="677" t="s">
        <v>720</v>
      </c>
      <c r="B52" s="678"/>
      <c r="C52" s="381">
        <f t="shared" si="6"/>
        <v>39</v>
      </c>
      <c r="D52" s="666"/>
      <c r="E52" s="667"/>
      <c r="F52" s="666">
        <v>1</v>
      </c>
      <c r="G52" s="667"/>
      <c r="H52" s="666"/>
      <c r="I52" s="667"/>
      <c r="J52" s="382"/>
      <c r="K52" s="382"/>
      <c r="L52" s="382"/>
      <c r="M52" s="382"/>
      <c r="N52" s="382"/>
      <c r="O52" s="382">
        <v>1</v>
      </c>
      <c r="P52" s="382"/>
      <c r="Q52" s="382"/>
      <c r="R52" s="382"/>
      <c r="S52" s="382"/>
      <c r="T52" s="382"/>
      <c r="U52" s="382">
        <v>1</v>
      </c>
      <c r="V52" s="382"/>
      <c r="W52" s="382"/>
      <c r="X52" s="382"/>
      <c r="Y52" s="382"/>
      <c r="Z52" s="382"/>
      <c r="AA52" s="385">
        <v>400</v>
      </c>
      <c r="AB52" s="382"/>
      <c r="AC52" s="382"/>
      <c r="AD52" s="382"/>
      <c r="AE52" s="382"/>
      <c r="AF52" s="382"/>
      <c r="AG52" s="382">
        <v>1</v>
      </c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  <c r="BG52" s="364"/>
      <c r="BH52" s="364"/>
      <c r="BI52" s="364"/>
      <c r="BJ52" s="364"/>
      <c r="BK52" s="364"/>
      <c r="BL52" s="364"/>
      <c r="BM52" s="364"/>
      <c r="BN52" s="364"/>
      <c r="BO52" s="364"/>
      <c r="BP52" s="364"/>
      <c r="BQ52" s="364"/>
      <c r="BR52" s="364"/>
      <c r="BS52" s="364"/>
      <c r="BT52" s="364"/>
      <c r="BU52" s="364"/>
      <c r="BV52" s="364"/>
      <c r="BW52" s="364"/>
      <c r="BX52" s="364"/>
    </row>
    <row r="53" spans="1:76" s="383" customFormat="1" ht="19.5" customHeight="1">
      <c r="A53" s="681" t="s">
        <v>721</v>
      </c>
      <c r="B53" s="681"/>
      <c r="C53" s="381">
        <f t="shared" si="6"/>
        <v>40</v>
      </c>
      <c r="D53" s="666"/>
      <c r="E53" s="667"/>
      <c r="F53" s="666">
        <v>1</v>
      </c>
      <c r="G53" s="667"/>
      <c r="H53" s="666"/>
      <c r="I53" s="667"/>
      <c r="J53" s="382"/>
      <c r="K53" s="382"/>
      <c r="L53" s="382"/>
      <c r="M53" s="382"/>
      <c r="N53" s="382"/>
      <c r="O53" s="382">
        <v>1</v>
      </c>
      <c r="P53" s="382"/>
      <c r="Q53" s="382"/>
      <c r="R53" s="382"/>
      <c r="S53" s="382"/>
      <c r="T53" s="382"/>
      <c r="U53" s="382">
        <v>1</v>
      </c>
      <c r="V53" s="382"/>
      <c r="W53" s="382"/>
      <c r="X53" s="382"/>
      <c r="Y53" s="382"/>
      <c r="Z53" s="382"/>
      <c r="AA53" s="385"/>
      <c r="AB53" s="382"/>
      <c r="AC53" s="382"/>
      <c r="AD53" s="382"/>
      <c r="AE53" s="382"/>
      <c r="AF53" s="382"/>
      <c r="AG53" s="382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  <c r="BE53" s="364"/>
      <c r="BF53" s="364"/>
      <c r="BG53" s="364"/>
      <c r="BH53" s="364"/>
      <c r="BI53" s="364"/>
      <c r="BJ53" s="364"/>
      <c r="BK53" s="364"/>
      <c r="BL53" s="364"/>
      <c r="BM53" s="364"/>
      <c r="BN53" s="364"/>
      <c r="BO53" s="364"/>
      <c r="BP53" s="364"/>
      <c r="BQ53" s="364"/>
      <c r="BR53" s="364"/>
      <c r="BS53" s="364"/>
      <c r="BT53" s="364"/>
      <c r="BU53" s="364"/>
      <c r="BV53" s="364"/>
      <c r="BW53" s="364"/>
      <c r="BX53" s="364"/>
    </row>
    <row r="54" spans="1:76" s="383" customFormat="1" ht="19.5" customHeight="1">
      <c r="A54" s="681" t="s">
        <v>722</v>
      </c>
      <c r="B54" s="681"/>
      <c r="C54" s="381">
        <f t="shared" si="6"/>
        <v>41</v>
      </c>
      <c r="D54" s="666"/>
      <c r="E54" s="667"/>
      <c r="F54" s="666">
        <v>1</v>
      </c>
      <c r="G54" s="667"/>
      <c r="H54" s="666"/>
      <c r="I54" s="667"/>
      <c r="J54" s="382"/>
      <c r="K54" s="382"/>
      <c r="L54" s="382"/>
      <c r="M54" s="382"/>
      <c r="N54" s="382"/>
      <c r="O54" s="382">
        <v>1</v>
      </c>
      <c r="P54" s="382"/>
      <c r="Q54" s="382"/>
      <c r="R54" s="382"/>
      <c r="S54" s="382"/>
      <c r="T54" s="382"/>
      <c r="U54" s="382">
        <v>1</v>
      </c>
      <c r="V54" s="382"/>
      <c r="W54" s="382"/>
      <c r="X54" s="382"/>
      <c r="Y54" s="382"/>
      <c r="Z54" s="382"/>
      <c r="AA54" s="385"/>
      <c r="AB54" s="382"/>
      <c r="AC54" s="382"/>
      <c r="AD54" s="382"/>
      <c r="AE54" s="382"/>
      <c r="AF54" s="382"/>
      <c r="AG54" s="382"/>
      <c r="AH54" s="364"/>
      <c r="AI54" s="364"/>
      <c r="AJ54" s="364"/>
      <c r="AK54" s="364"/>
      <c r="AL54" s="364"/>
      <c r="AM54" s="364"/>
      <c r="AN54" s="364"/>
      <c r="AO54" s="364"/>
      <c r="AP54" s="364"/>
      <c r="AQ54" s="364"/>
      <c r="AR54" s="364"/>
      <c r="AS54" s="364"/>
      <c r="AT54" s="364"/>
      <c r="AU54" s="364"/>
      <c r="AV54" s="364"/>
      <c r="AW54" s="364"/>
      <c r="AX54" s="364"/>
      <c r="AY54" s="364"/>
      <c r="AZ54" s="364"/>
      <c r="BA54" s="364"/>
      <c r="BB54" s="364"/>
      <c r="BC54" s="364"/>
      <c r="BD54" s="364"/>
      <c r="BE54" s="364"/>
      <c r="BF54" s="364"/>
      <c r="BG54" s="364"/>
      <c r="BH54" s="364"/>
      <c r="BI54" s="364"/>
      <c r="BJ54" s="364"/>
      <c r="BK54" s="364"/>
      <c r="BL54" s="364"/>
      <c r="BM54" s="364"/>
      <c r="BN54" s="364"/>
      <c r="BO54" s="364"/>
      <c r="BP54" s="364"/>
      <c r="BQ54" s="364"/>
      <c r="BR54" s="364"/>
      <c r="BS54" s="364"/>
      <c r="BT54" s="364"/>
      <c r="BU54" s="364"/>
      <c r="BV54" s="364"/>
      <c r="BW54" s="364"/>
      <c r="BX54" s="364"/>
    </row>
    <row r="55" spans="1:76" s="383" customFormat="1" ht="19.5" customHeight="1">
      <c r="A55" s="682" t="s">
        <v>723</v>
      </c>
      <c r="B55" s="683"/>
      <c r="C55" s="381">
        <f t="shared" si="6"/>
        <v>42</v>
      </c>
      <c r="D55" s="666"/>
      <c r="E55" s="667"/>
      <c r="F55" s="666">
        <v>1</v>
      </c>
      <c r="G55" s="667"/>
      <c r="H55" s="390"/>
      <c r="I55" s="391"/>
      <c r="J55" s="382"/>
      <c r="K55" s="382"/>
      <c r="L55" s="382"/>
      <c r="M55" s="382"/>
      <c r="N55" s="382"/>
      <c r="O55" s="382">
        <v>1</v>
      </c>
      <c r="P55" s="382"/>
      <c r="Q55" s="382"/>
      <c r="R55" s="382"/>
      <c r="S55" s="382"/>
      <c r="T55" s="382"/>
      <c r="U55" s="382">
        <v>1</v>
      </c>
      <c r="V55" s="382"/>
      <c r="W55" s="382"/>
      <c r="X55" s="382"/>
      <c r="Y55" s="382"/>
      <c r="Z55" s="382"/>
      <c r="AA55" s="385">
        <v>850</v>
      </c>
      <c r="AB55" s="382"/>
      <c r="AC55" s="382"/>
      <c r="AD55" s="382"/>
      <c r="AE55" s="382"/>
      <c r="AF55" s="382"/>
      <c r="AG55" s="382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  <c r="AT55" s="364"/>
      <c r="AU55" s="364"/>
      <c r="AV55" s="364"/>
      <c r="AW55" s="364"/>
      <c r="AX55" s="364"/>
      <c r="AY55" s="364"/>
      <c r="AZ55" s="364"/>
      <c r="BA55" s="364"/>
      <c r="BB55" s="364"/>
      <c r="BC55" s="364"/>
      <c r="BD55" s="364"/>
      <c r="BE55" s="364"/>
      <c r="BF55" s="364"/>
      <c r="BG55" s="364"/>
      <c r="BH55" s="364"/>
      <c r="BI55" s="364"/>
      <c r="BJ55" s="364"/>
      <c r="BK55" s="364"/>
      <c r="BL55" s="364"/>
      <c r="BM55" s="364"/>
      <c r="BN55" s="364"/>
      <c r="BO55" s="364"/>
      <c r="BP55" s="364"/>
      <c r="BQ55" s="364"/>
      <c r="BR55" s="364"/>
      <c r="BS55" s="364"/>
      <c r="BT55" s="364"/>
      <c r="BU55" s="364"/>
      <c r="BV55" s="364"/>
      <c r="BW55" s="364"/>
      <c r="BX55" s="364"/>
    </row>
    <row r="56" spans="1:76" s="383" customFormat="1" ht="27.6" customHeight="1">
      <c r="A56" s="681" t="s">
        <v>724</v>
      </c>
      <c r="B56" s="681"/>
      <c r="C56" s="381">
        <f t="shared" si="6"/>
        <v>43</v>
      </c>
      <c r="D56" s="666"/>
      <c r="E56" s="667"/>
      <c r="F56" s="666">
        <v>1</v>
      </c>
      <c r="G56" s="667"/>
      <c r="H56" s="666"/>
      <c r="I56" s="667"/>
      <c r="J56" s="382"/>
      <c r="K56" s="382"/>
      <c r="L56" s="382"/>
      <c r="M56" s="382"/>
      <c r="N56" s="382"/>
      <c r="O56" s="382">
        <v>1</v>
      </c>
      <c r="P56" s="382"/>
      <c r="Q56" s="382"/>
      <c r="R56" s="382"/>
      <c r="S56" s="382"/>
      <c r="T56" s="382"/>
      <c r="U56" s="382">
        <v>1</v>
      </c>
      <c r="V56" s="382"/>
      <c r="W56" s="382"/>
      <c r="X56" s="382"/>
      <c r="Y56" s="382"/>
      <c r="Z56" s="382"/>
      <c r="AA56" s="385"/>
      <c r="AB56" s="382"/>
      <c r="AC56" s="382"/>
      <c r="AD56" s="382"/>
      <c r="AE56" s="382"/>
      <c r="AF56" s="382"/>
      <c r="AG56" s="382">
        <v>1</v>
      </c>
      <c r="AH56" s="364"/>
      <c r="AI56" s="364"/>
      <c r="AJ56" s="364"/>
      <c r="AK56" s="364"/>
      <c r="AL56" s="364"/>
      <c r="AM56" s="364"/>
      <c r="AN56" s="364"/>
      <c r="AO56" s="364"/>
      <c r="AP56" s="364"/>
      <c r="AQ56" s="364"/>
      <c r="AR56" s="364"/>
      <c r="AS56" s="364"/>
      <c r="AT56" s="364"/>
      <c r="AU56" s="364"/>
      <c r="AV56" s="364"/>
      <c r="AW56" s="364"/>
      <c r="AX56" s="364"/>
      <c r="AY56" s="364"/>
      <c r="AZ56" s="364"/>
      <c r="BA56" s="364"/>
      <c r="BB56" s="364"/>
      <c r="BC56" s="364"/>
      <c r="BD56" s="364"/>
      <c r="BE56" s="364"/>
      <c r="BF56" s="364"/>
      <c r="BG56" s="364"/>
      <c r="BH56" s="364"/>
      <c r="BI56" s="364"/>
      <c r="BJ56" s="364"/>
      <c r="BK56" s="364"/>
      <c r="BL56" s="364"/>
      <c r="BM56" s="364"/>
      <c r="BN56" s="364"/>
      <c r="BO56" s="364"/>
      <c r="BP56" s="364"/>
      <c r="BQ56" s="364"/>
      <c r="BR56" s="364"/>
      <c r="BS56" s="364"/>
      <c r="BT56" s="364"/>
      <c r="BU56" s="364"/>
      <c r="BV56" s="364"/>
      <c r="BW56" s="364"/>
      <c r="BX56" s="364"/>
    </row>
    <row r="57" spans="1:76" s="383" customFormat="1" ht="39" customHeight="1">
      <c r="A57" s="677" t="s">
        <v>725</v>
      </c>
      <c r="B57" s="678"/>
      <c r="C57" s="381">
        <f t="shared" si="6"/>
        <v>44</v>
      </c>
      <c r="D57" s="666"/>
      <c r="E57" s="667"/>
      <c r="F57" s="666">
        <v>1</v>
      </c>
      <c r="G57" s="667"/>
      <c r="H57" s="666"/>
      <c r="I57" s="667"/>
      <c r="J57" s="382"/>
      <c r="K57" s="382"/>
      <c r="L57" s="382"/>
      <c r="M57" s="382"/>
      <c r="N57" s="382"/>
      <c r="O57" s="382">
        <v>1</v>
      </c>
      <c r="P57" s="382"/>
      <c r="Q57" s="382">
        <v>1</v>
      </c>
      <c r="R57" s="382"/>
      <c r="S57" s="382"/>
      <c r="T57" s="382"/>
      <c r="U57" s="382">
        <v>1</v>
      </c>
      <c r="V57" s="382"/>
      <c r="W57" s="382"/>
      <c r="X57" s="382"/>
      <c r="Y57" s="382"/>
      <c r="Z57" s="382"/>
      <c r="AA57" s="392">
        <v>1000</v>
      </c>
      <c r="AB57" s="382"/>
      <c r="AC57" s="382"/>
      <c r="AD57" s="382"/>
      <c r="AE57" s="382"/>
      <c r="AF57" s="382"/>
      <c r="AG57" s="382"/>
      <c r="AH57" s="364"/>
      <c r="AI57" s="364"/>
      <c r="AJ57" s="364"/>
      <c r="AK57" s="364"/>
      <c r="AL57" s="364"/>
      <c r="AM57" s="364"/>
      <c r="AN57" s="364"/>
      <c r="AO57" s="364"/>
      <c r="AP57" s="364"/>
      <c r="AQ57" s="364"/>
      <c r="AR57" s="364"/>
      <c r="AS57" s="364"/>
      <c r="AT57" s="364"/>
      <c r="AU57" s="364"/>
      <c r="AV57" s="364"/>
      <c r="AW57" s="364"/>
      <c r="AX57" s="364"/>
      <c r="AY57" s="364"/>
      <c r="AZ57" s="364"/>
      <c r="BA57" s="364"/>
      <c r="BB57" s="364"/>
      <c r="BC57" s="364"/>
      <c r="BD57" s="364"/>
      <c r="BE57" s="364"/>
      <c r="BF57" s="364"/>
      <c r="BG57" s="364"/>
      <c r="BH57" s="364"/>
      <c r="BI57" s="364"/>
      <c r="BJ57" s="364"/>
      <c r="BK57" s="364"/>
      <c r="BL57" s="364"/>
      <c r="BM57" s="364"/>
      <c r="BN57" s="364"/>
      <c r="BO57" s="364"/>
      <c r="BP57" s="364"/>
      <c r="BQ57" s="364"/>
      <c r="BR57" s="364"/>
      <c r="BS57" s="364"/>
      <c r="BT57" s="364"/>
      <c r="BU57" s="364"/>
      <c r="BV57" s="364"/>
      <c r="BW57" s="364"/>
      <c r="BX57" s="364"/>
    </row>
    <row r="58" spans="1:76" s="383" customFormat="1" ht="27.6" customHeight="1">
      <c r="A58" s="684" t="s">
        <v>726</v>
      </c>
      <c r="B58" s="684"/>
      <c r="C58" s="381">
        <f t="shared" si="6"/>
        <v>45</v>
      </c>
      <c r="D58" s="666"/>
      <c r="E58" s="667"/>
      <c r="F58" s="666">
        <v>1</v>
      </c>
      <c r="G58" s="667"/>
      <c r="H58" s="666"/>
      <c r="I58" s="667"/>
      <c r="J58" s="382"/>
      <c r="K58" s="382"/>
      <c r="L58" s="382"/>
      <c r="M58" s="382"/>
      <c r="N58" s="382"/>
      <c r="O58" s="382">
        <v>1</v>
      </c>
      <c r="P58" s="382"/>
      <c r="Q58" s="382"/>
      <c r="R58" s="382"/>
      <c r="S58" s="382"/>
      <c r="T58" s="382"/>
      <c r="U58" s="382">
        <v>1</v>
      </c>
      <c r="V58" s="382"/>
      <c r="W58" s="382"/>
      <c r="X58" s="382"/>
      <c r="Y58" s="382"/>
      <c r="Z58" s="382"/>
      <c r="AA58" s="385"/>
      <c r="AB58" s="382"/>
      <c r="AC58" s="382"/>
      <c r="AD58" s="382"/>
      <c r="AE58" s="382"/>
      <c r="AF58" s="382"/>
      <c r="AG58" s="382"/>
      <c r="AH58" s="364"/>
      <c r="AI58" s="364"/>
      <c r="AJ58" s="364"/>
      <c r="AK58" s="364"/>
      <c r="AL58" s="364"/>
      <c r="AM58" s="364"/>
      <c r="AN58" s="364"/>
      <c r="AO58" s="364"/>
      <c r="AP58" s="364"/>
      <c r="AQ58" s="364"/>
      <c r="AR58" s="364"/>
      <c r="AS58" s="364"/>
      <c r="AT58" s="364"/>
      <c r="AU58" s="364"/>
      <c r="AV58" s="364"/>
      <c r="AW58" s="364"/>
      <c r="AX58" s="364"/>
      <c r="AY58" s="364"/>
      <c r="AZ58" s="364"/>
      <c r="BA58" s="364"/>
      <c r="BB58" s="364"/>
      <c r="BC58" s="364"/>
      <c r="BD58" s="364"/>
      <c r="BE58" s="364"/>
      <c r="BF58" s="364"/>
      <c r="BG58" s="364"/>
      <c r="BH58" s="364"/>
      <c r="BI58" s="364"/>
      <c r="BJ58" s="364"/>
      <c r="BK58" s="364"/>
      <c r="BL58" s="364"/>
      <c r="BM58" s="364"/>
      <c r="BN58" s="364"/>
      <c r="BO58" s="364"/>
      <c r="BP58" s="364"/>
      <c r="BQ58" s="364"/>
      <c r="BR58" s="364"/>
      <c r="BS58" s="364"/>
      <c r="BT58" s="364"/>
      <c r="BU58" s="364"/>
      <c r="BV58" s="364"/>
      <c r="BW58" s="364"/>
      <c r="BX58" s="364"/>
    </row>
    <row r="59" spans="1:76" s="383" customFormat="1" ht="39" customHeight="1">
      <c r="A59" s="679" t="s">
        <v>727</v>
      </c>
      <c r="B59" s="680"/>
      <c r="C59" s="381">
        <f t="shared" si="6"/>
        <v>46</v>
      </c>
      <c r="D59" s="666"/>
      <c r="E59" s="667"/>
      <c r="F59" s="666">
        <v>1</v>
      </c>
      <c r="G59" s="667"/>
      <c r="H59" s="666"/>
      <c r="I59" s="667"/>
      <c r="J59" s="382"/>
      <c r="K59" s="382"/>
      <c r="L59" s="382"/>
      <c r="M59" s="382"/>
      <c r="N59" s="382"/>
      <c r="O59" s="382">
        <v>1</v>
      </c>
      <c r="P59" s="382"/>
      <c r="Q59" s="382"/>
      <c r="R59" s="382"/>
      <c r="S59" s="382"/>
      <c r="T59" s="382"/>
      <c r="U59" s="382">
        <v>1</v>
      </c>
      <c r="V59" s="382"/>
      <c r="W59" s="382"/>
      <c r="X59" s="382"/>
      <c r="Y59" s="382"/>
      <c r="Z59" s="382"/>
      <c r="AA59" s="392">
        <v>760</v>
      </c>
      <c r="AB59" s="382"/>
      <c r="AC59" s="382"/>
      <c r="AD59" s="382"/>
      <c r="AE59" s="382"/>
      <c r="AF59" s="382"/>
      <c r="AG59" s="382"/>
      <c r="AH59" s="364"/>
      <c r="AI59" s="364"/>
      <c r="AJ59" s="364"/>
      <c r="AK59" s="364"/>
      <c r="AL59" s="364"/>
      <c r="AM59" s="364"/>
      <c r="AN59" s="364"/>
      <c r="AO59" s="364"/>
      <c r="AP59" s="364"/>
      <c r="AQ59" s="364"/>
      <c r="AR59" s="364"/>
      <c r="AS59" s="364"/>
      <c r="AT59" s="364"/>
      <c r="AU59" s="364"/>
      <c r="AV59" s="364"/>
      <c r="AW59" s="364"/>
      <c r="AX59" s="364"/>
      <c r="AY59" s="364"/>
      <c r="AZ59" s="364"/>
      <c r="BA59" s="364"/>
      <c r="BB59" s="364"/>
      <c r="BC59" s="364"/>
      <c r="BD59" s="364"/>
      <c r="BE59" s="364"/>
      <c r="BF59" s="364"/>
      <c r="BG59" s="364"/>
      <c r="BH59" s="364"/>
      <c r="BI59" s="364"/>
      <c r="BJ59" s="364"/>
      <c r="BK59" s="364"/>
      <c r="BL59" s="364"/>
      <c r="BM59" s="364"/>
      <c r="BN59" s="364"/>
      <c r="BO59" s="364"/>
      <c r="BP59" s="364"/>
      <c r="BQ59" s="364"/>
      <c r="BR59" s="364"/>
      <c r="BS59" s="364"/>
      <c r="BT59" s="364"/>
      <c r="BU59" s="364"/>
      <c r="BV59" s="364"/>
      <c r="BW59" s="364"/>
      <c r="BX59" s="364"/>
    </row>
    <row r="60" spans="1:76" s="380" customFormat="1" ht="31.5" customHeight="1">
      <c r="A60" s="668" t="s">
        <v>346</v>
      </c>
      <c r="B60" s="669"/>
      <c r="C60" s="377">
        <f>+C59+1</f>
        <v>47</v>
      </c>
      <c r="D60" s="670">
        <f>SUM(D61:E80)</f>
        <v>20</v>
      </c>
      <c r="E60" s="671"/>
      <c r="F60" s="670">
        <f>SUM(F61:G80)</f>
        <v>0</v>
      </c>
      <c r="G60" s="671"/>
      <c r="H60" s="670">
        <f>SUM(H61:I80)</f>
        <v>0</v>
      </c>
      <c r="I60" s="671"/>
      <c r="J60" s="378">
        <f>SUM(J61:J80)</f>
        <v>0</v>
      </c>
      <c r="K60" s="378">
        <f t="shared" ref="K60:AG60" si="7">SUM(K61:K80)</f>
        <v>0</v>
      </c>
      <c r="L60" s="378">
        <f t="shared" si="7"/>
        <v>0</v>
      </c>
      <c r="M60" s="378">
        <f t="shared" si="7"/>
        <v>0</v>
      </c>
      <c r="N60" s="378">
        <f t="shared" si="7"/>
        <v>0</v>
      </c>
      <c r="O60" s="378">
        <f t="shared" si="7"/>
        <v>20</v>
      </c>
      <c r="P60" s="378">
        <f t="shared" si="7"/>
        <v>18</v>
      </c>
      <c r="Q60" s="378">
        <f t="shared" si="7"/>
        <v>19</v>
      </c>
      <c r="R60" s="378">
        <f t="shared" si="7"/>
        <v>20</v>
      </c>
      <c r="S60" s="378">
        <f t="shared" si="7"/>
        <v>0</v>
      </c>
      <c r="T60" s="378">
        <f t="shared" si="7"/>
        <v>0</v>
      </c>
      <c r="U60" s="378">
        <f t="shared" si="7"/>
        <v>0</v>
      </c>
      <c r="V60" s="378">
        <f t="shared" si="7"/>
        <v>0</v>
      </c>
      <c r="W60" s="378">
        <f t="shared" si="7"/>
        <v>0</v>
      </c>
      <c r="X60" s="378">
        <f t="shared" si="7"/>
        <v>0</v>
      </c>
      <c r="Y60" s="378">
        <f t="shared" si="7"/>
        <v>0</v>
      </c>
      <c r="Z60" s="378">
        <f t="shared" si="7"/>
        <v>0</v>
      </c>
      <c r="AA60" s="378"/>
      <c r="AB60" s="378"/>
      <c r="AC60" s="378"/>
      <c r="AD60" s="378">
        <f t="shared" si="7"/>
        <v>1</v>
      </c>
      <c r="AE60" s="378">
        <f t="shared" si="7"/>
        <v>15</v>
      </c>
      <c r="AF60" s="378">
        <f t="shared" si="7"/>
        <v>0</v>
      </c>
      <c r="AG60" s="378">
        <f t="shared" si="7"/>
        <v>12</v>
      </c>
      <c r="AH60" s="379"/>
      <c r="AI60" s="379"/>
      <c r="AJ60" s="614"/>
      <c r="AK60" s="379"/>
      <c r="AL60" s="379"/>
      <c r="AM60" s="379"/>
      <c r="AN60" s="379"/>
      <c r="AO60" s="379"/>
      <c r="AP60" s="379"/>
      <c r="AQ60" s="379"/>
      <c r="AR60" s="379"/>
      <c r="AS60" s="379"/>
      <c r="AT60" s="379"/>
      <c r="AU60" s="379"/>
      <c r="AV60" s="379"/>
      <c r="AW60" s="379"/>
      <c r="AX60" s="379"/>
      <c r="AY60" s="379"/>
      <c r="AZ60" s="379"/>
      <c r="BA60" s="379"/>
      <c r="BB60" s="379"/>
      <c r="BC60" s="379"/>
      <c r="BD60" s="379"/>
      <c r="BE60" s="379"/>
      <c r="BF60" s="379"/>
      <c r="BG60" s="379"/>
      <c r="BH60" s="379"/>
      <c r="BI60" s="379"/>
      <c r="BJ60" s="379"/>
      <c r="BK60" s="379"/>
      <c r="BL60" s="379"/>
      <c r="BM60" s="379"/>
      <c r="BN60" s="379"/>
      <c r="BO60" s="379"/>
      <c r="BP60" s="379"/>
      <c r="BQ60" s="379"/>
      <c r="BR60" s="379"/>
      <c r="BS60" s="379"/>
      <c r="BT60" s="379"/>
      <c r="BU60" s="379"/>
      <c r="BV60" s="379"/>
      <c r="BW60" s="379"/>
      <c r="BX60" s="379"/>
    </row>
    <row r="61" spans="1:76" s="393" customFormat="1" ht="27" customHeight="1">
      <c r="A61" s="674" t="s">
        <v>728</v>
      </c>
      <c r="B61" s="674"/>
      <c r="C61" s="381">
        <f>+C60+1</f>
        <v>48</v>
      </c>
      <c r="D61" s="666">
        <v>1</v>
      </c>
      <c r="E61" s="667"/>
      <c r="F61" s="666"/>
      <c r="G61" s="667"/>
      <c r="H61" s="666"/>
      <c r="I61" s="667"/>
      <c r="J61" s="382"/>
      <c r="K61" s="382"/>
      <c r="L61" s="382"/>
      <c r="M61" s="382"/>
      <c r="N61" s="382"/>
      <c r="O61" s="382">
        <v>1</v>
      </c>
      <c r="P61" s="382">
        <v>1</v>
      </c>
      <c r="Q61" s="382">
        <v>1</v>
      </c>
      <c r="R61" s="382">
        <v>1</v>
      </c>
      <c r="S61" s="382"/>
      <c r="T61" s="382"/>
      <c r="U61" s="382"/>
      <c r="V61" s="382"/>
      <c r="W61" s="382"/>
      <c r="X61" s="382"/>
      <c r="Y61" s="382"/>
      <c r="Z61" s="382"/>
      <c r="AA61" s="385"/>
      <c r="AB61" s="385">
        <v>520</v>
      </c>
      <c r="AC61" s="385">
        <v>230</v>
      </c>
      <c r="AD61" s="382">
        <v>1</v>
      </c>
      <c r="AE61" s="382">
        <v>1</v>
      </c>
      <c r="AF61" s="382"/>
      <c r="AG61" s="382"/>
      <c r="AH61" s="364"/>
      <c r="AI61" s="364"/>
      <c r="AJ61" s="364"/>
      <c r="AK61" s="364"/>
      <c r="AL61" s="364"/>
      <c r="AM61" s="364"/>
      <c r="AN61" s="364"/>
      <c r="AO61" s="364"/>
      <c r="AP61" s="364"/>
      <c r="AQ61" s="364"/>
      <c r="AR61" s="364"/>
      <c r="AS61" s="364"/>
      <c r="AT61" s="364"/>
      <c r="AU61" s="364"/>
      <c r="AV61" s="364"/>
      <c r="AW61" s="364"/>
      <c r="AX61" s="364"/>
      <c r="AY61" s="364"/>
      <c r="AZ61" s="364"/>
      <c r="BA61" s="364"/>
      <c r="BB61" s="364"/>
      <c r="BC61" s="364"/>
      <c r="BD61" s="364"/>
      <c r="BE61" s="364"/>
      <c r="BF61" s="364"/>
      <c r="BG61" s="364"/>
      <c r="BH61" s="364"/>
      <c r="BI61" s="364"/>
      <c r="BJ61" s="364"/>
      <c r="BK61" s="364"/>
      <c r="BL61" s="364"/>
      <c r="BM61" s="364"/>
      <c r="BN61" s="364"/>
      <c r="BO61" s="364"/>
      <c r="BP61" s="364"/>
      <c r="BQ61" s="364"/>
      <c r="BR61" s="364"/>
      <c r="BS61" s="364"/>
      <c r="BT61" s="364"/>
      <c r="BU61" s="364"/>
      <c r="BV61" s="364"/>
      <c r="BW61" s="364"/>
      <c r="BX61" s="364"/>
    </row>
    <row r="62" spans="1:76" s="393" customFormat="1" ht="27" customHeight="1">
      <c r="A62" s="674" t="s">
        <v>729</v>
      </c>
      <c r="B62" s="674"/>
      <c r="C62" s="381">
        <f t="shared" ref="C62:C89" si="8">+C61+1</f>
        <v>49</v>
      </c>
      <c r="D62" s="666">
        <v>1</v>
      </c>
      <c r="E62" s="667"/>
      <c r="F62" s="666"/>
      <c r="G62" s="667"/>
      <c r="H62" s="666"/>
      <c r="I62" s="667"/>
      <c r="J62" s="382"/>
      <c r="K62" s="382"/>
      <c r="L62" s="382"/>
      <c r="M62" s="382"/>
      <c r="N62" s="382"/>
      <c r="O62" s="382">
        <v>1</v>
      </c>
      <c r="P62" s="382">
        <v>1</v>
      </c>
      <c r="Q62" s="382">
        <v>1</v>
      </c>
      <c r="R62" s="382">
        <v>1</v>
      </c>
      <c r="S62" s="382"/>
      <c r="T62" s="382"/>
      <c r="U62" s="382"/>
      <c r="V62" s="382"/>
      <c r="W62" s="382"/>
      <c r="X62" s="382"/>
      <c r="Y62" s="382"/>
      <c r="Z62" s="382"/>
      <c r="AA62" s="385"/>
      <c r="AB62" s="385"/>
      <c r="AC62" s="385">
        <v>170</v>
      </c>
      <c r="AD62" s="382"/>
      <c r="AE62" s="382">
        <v>1</v>
      </c>
      <c r="AF62" s="382"/>
      <c r="AG62" s="382"/>
      <c r="AH62" s="364"/>
      <c r="AI62" s="364"/>
      <c r="AJ62" s="364"/>
      <c r="AK62" s="364"/>
      <c r="AL62" s="364"/>
      <c r="AM62" s="364"/>
      <c r="AN62" s="364"/>
      <c r="AO62" s="364"/>
      <c r="AP62" s="364"/>
      <c r="AQ62" s="364"/>
      <c r="AR62" s="364"/>
      <c r="AS62" s="364"/>
      <c r="AT62" s="364"/>
      <c r="AU62" s="364"/>
      <c r="AV62" s="364"/>
      <c r="AW62" s="364"/>
      <c r="AX62" s="364"/>
      <c r="AY62" s="364"/>
      <c r="AZ62" s="364"/>
      <c r="BA62" s="364"/>
      <c r="BB62" s="364"/>
      <c r="BC62" s="364"/>
      <c r="BD62" s="364"/>
      <c r="BE62" s="364"/>
      <c r="BF62" s="364"/>
      <c r="BG62" s="364"/>
      <c r="BH62" s="364"/>
      <c r="BI62" s="364"/>
      <c r="BJ62" s="364"/>
      <c r="BK62" s="364"/>
      <c r="BL62" s="364"/>
      <c r="BM62" s="364"/>
      <c r="BN62" s="364"/>
      <c r="BO62" s="364"/>
      <c r="BP62" s="364"/>
      <c r="BQ62" s="364"/>
      <c r="BR62" s="364"/>
      <c r="BS62" s="364"/>
      <c r="BT62" s="364"/>
      <c r="BU62" s="364"/>
      <c r="BV62" s="364"/>
      <c r="BW62" s="364"/>
      <c r="BX62" s="364"/>
    </row>
    <row r="63" spans="1:76" s="393" customFormat="1" ht="27" customHeight="1">
      <c r="A63" s="674" t="s">
        <v>730</v>
      </c>
      <c r="B63" s="674"/>
      <c r="C63" s="381">
        <f t="shared" si="8"/>
        <v>50</v>
      </c>
      <c r="D63" s="666">
        <v>1</v>
      </c>
      <c r="E63" s="667"/>
      <c r="F63" s="666"/>
      <c r="G63" s="667"/>
      <c r="H63" s="666"/>
      <c r="I63" s="667"/>
      <c r="J63" s="382"/>
      <c r="K63" s="382"/>
      <c r="L63" s="382"/>
      <c r="M63" s="382"/>
      <c r="N63" s="382"/>
      <c r="O63" s="382">
        <v>1</v>
      </c>
      <c r="P63" s="382">
        <v>1</v>
      </c>
      <c r="Q63" s="382">
        <v>1</v>
      </c>
      <c r="R63" s="382">
        <v>1</v>
      </c>
      <c r="S63" s="382"/>
      <c r="T63" s="382"/>
      <c r="U63" s="382"/>
      <c r="V63" s="382"/>
      <c r="W63" s="382"/>
      <c r="X63" s="382"/>
      <c r="Y63" s="382"/>
      <c r="Z63" s="382"/>
      <c r="AA63" s="385"/>
      <c r="AB63" s="385"/>
      <c r="AC63" s="385"/>
      <c r="AD63" s="382"/>
      <c r="AE63" s="382"/>
      <c r="AF63" s="382"/>
      <c r="AG63" s="382"/>
      <c r="AH63" s="364"/>
      <c r="AI63" s="364"/>
      <c r="AJ63" s="364"/>
      <c r="AK63" s="364"/>
      <c r="AL63" s="364"/>
      <c r="AM63" s="364"/>
      <c r="AN63" s="364"/>
      <c r="AO63" s="364"/>
      <c r="AP63" s="364"/>
      <c r="AQ63" s="364"/>
      <c r="AR63" s="364"/>
      <c r="AS63" s="364"/>
      <c r="AT63" s="364"/>
      <c r="AU63" s="364"/>
      <c r="AV63" s="364"/>
      <c r="AW63" s="364"/>
      <c r="AX63" s="364"/>
      <c r="AY63" s="364"/>
      <c r="AZ63" s="364"/>
      <c r="BA63" s="364"/>
      <c r="BB63" s="364"/>
      <c r="BC63" s="364"/>
      <c r="BD63" s="364"/>
      <c r="BE63" s="364"/>
      <c r="BF63" s="364"/>
      <c r="BG63" s="364"/>
      <c r="BH63" s="364"/>
      <c r="BI63" s="364"/>
      <c r="BJ63" s="364"/>
      <c r="BK63" s="364"/>
      <c r="BL63" s="364"/>
      <c r="BM63" s="364"/>
      <c r="BN63" s="364"/>
      <c r="BO63" s="364"/>
      <c r="BP63" s="364"/>
      <c r="BQ63" s="364"/>
      <c r="BR63" s="364"/>
      <c r="BS63" s="364"/>
      <c r="BT63" s="364"/>
      <c r="BU63" s="364"/>
      <c r="BV63" s="364"/>
      <c r="BW63" s="364"/>
      <c r="BX63" s="364"/>
    </row>
    <row r="64" spans="1:76" s="393" customFormat="1" ht="38.25" customHeight="1">
      <c r="A64" s="674" t="s">
        <v>731</v>
      </c>
      <c r="B64" s="674"/>
      <c r="C64" s="381">
        <f t="shared" si="8"/>
        <v>51</v>
      </c>
      <c r="D64" s="666">
        <v>1</v>
      </c>
      <c r="E64" s="667"/>
      <c r="F64" s="666"/>
      <c r="G64" s="667"/>
      <c r="H64" s="666"/>
      <c r="I64" s="667"/>
      <c r="J64" s="382"/>
      <c r="K64" s="382"/>
      <c r="L64" s="382"/>
      <c r="M64" s="382"/>
      <c r="N64" s="382"/>
      <c r="O64" s="382">
        <v>1</v>
      </c>
      <c r="P64" s="382">
        <v>1</v>
      </c>
      <c r="Q64" s="382">
        <v>1</v>
      </c>
      <c r="R64" s="382">
        <v>1</v>
      </c>
      <c r="S64" s="382"/>
      <c r="T64" s="382"/>
      <c r="U64" s="382"/>
      <c r="V64" s="382"/>
      <c r="W64" s="382"/>
      <c r="X64" s="382"/>
      <c r="Y64" s="382"/>
      <c r="Z64" s="382"/>
      <c r="AA64" s="385"/>
      <c r="AB64" s="385"/>
      <c r="AC64" s="385"/>
      <c r="AD64" s="382"/>
      <c r="AE64" s="382"/>
      <c r="AF64" s="382"/>
      <c r="AG64" s="382"/>
      <c r="AH64" s="364"/>
      <c r="AI64" s="364"/>
      <c r="AJ64" s="364"/>
      <c r="AK64" s="364"/>
      <c r="AL64" s="364"/>
      <c r="AM64" s="364"/>
      <c r="AN64" s="364"/>
      <c r="AO64" s="364"/>
      <c r="AP64" s="364"/>
      <c r="AQ64" s="364"/>
      <c r="AR64" s="364"/>
      <c r="AS64" s="364"/>
      <c r="AT64" s="364"/>
      <c r="AU64" s="364"/>
      <c r="AV64" s="364"/>
      <c r="AW64" s="364"/>
      <c r="AX64" s="364"/>
      <c r="AY64" s="364"/>
      <c r="AZ64" s="364"/>
      <c r="BA64" s="364"/>
      <c r="BB64" s="364"/>
      <c r="BC64" s="364"/>
      <c r="BD64" s="364"/>
      <c r="BE64" s="364"/>
      <c r="BF64" s="364"/>
      <c r="BG64" s="364"/>
      <c r="BH64" s="364"/>
      <c r="BI64" s="364"/>
      <c r="BJ64" s="364"/>
      <c r="BK64" s="364"/>
      <c r="BL64" s="364"/>
      <c r="BM64" s="364"/>
      <c r="BN64" s="364"/>
      <c r="BO64" s="364"/>
      <c r="BP64" s="364"/>
      <c r="BQ64" s="364"/>
      <c r="BR64" s="364"/>
      <c r="BS64" s="364"/>
      <c r="BT64" s="364"/>
      <c r="BU64" s="364"/>
      <c r="BV64" s="364"/>
      <c r="BW64" s="364"/>
      <c r="BX64" s="364"/>
    </row>
    <row r="65" spans="1:76" s="393" customFormat="1" ht="27" customHeight="1">
      <c r="A65" s="662" t="s">
        <v>732</v>
      </c>
      <c r="B65" s="663"/>
      <c r="C65" s="381">
        <f t="shared" si="8"/>
        <v>52</v>
      </c>
      <c r="D65" s="666">
        <v>1</v>
      </c>
      <c r="E65" s="667"/>
      <c r="F65" s="666"/>
      <c r="G65" s="667"/>
      <c r="H65" s="666"/>
      <c r="I65" s="667"/>
      <c r="J65" s="382"/>
      <c r="K65" s="382"/>
      <c r="L65" s="382"/>
      <c r="M65" s="382"/>
      <c r="N65" s="382"/>
      <c r="O65" s="382">
        <v>1</v>
      </c>
      <c r="P65" s="382">
        <v>1</v>
      </c>
      <c r="Q65" s="382">
        <v>1</v>
      </c>
      <c r="R65" s="382">
        <v>1</v>
      </c>
      <c r="S65" s="382"/>
      <c r="T65" s="382"/>
      <c r="U65" s="382"/>
      <c r="V65" s="382"/>
      <c r="W65" s="382"/>
      <c r="X65" s="382"/>
      <c r="Y65" s="382"/>
      <c r="Z65" s="382"/>
      <c r="AA65" s="385"/>
      <c r="AB65" s="385"/>
      <c r="AC65" s="385"/>
      <c r="AD65" s="382"/>
      <c r="AE65" s="382">
        <v>1</v>
      </c>
      <c r="AF65" s="382"/>
      <c r="AG65" s="382"/>
      <c r="AH65" s="364"/>
      <c r="AI65" s="364"/>
      <c r="AJ65" s="364"/>
      <c r="AK65" s="364"/>
      <c r="AL65" s="364"/>
      <c r="AM65" s="364"/>
      <c r="AN65" s="364"/>
      <c r="AO65" s="364"/>
      <c r="AP65" s="364"/>
      <c r="AQ65" s="364"/>
      <c r="AR65" s="364"/>
      <c r="AS65" s="364"/>
      <c r="AT65" s="364"/>
      <c r="AU65" s="364"/>
      <c r="AV65" s="364"/>
      <c r="AW65" s="364"/>
      <c r="AX65" s="364"/>
      <c r="AY65" s="364"/>
      <c r="AZ65" s="364"/>
      <c r="BA65" s="364"/>
      <c r="BB65" s="364"/>
      <c r="BC65" s="364"/>
      <c r="BD65" s="364"/>
      <c r="BE65" s="364"/>
      <c r="BF65" s="364"/>
      <c r="BG65" s="364"/>
      <c r="BH65" s="364"/>
      <c r="BI65" s="364"/>
      <c r="BJ65" s="364"/>
      <c r="BK65" s="364"/>
      <c r="BL65" s="364"/>
      <c r="BM65" s="364"/>
      <c r="BN65" s="364"/>
      <c r="BO65" s="364"/>
      <c r="BP65" s="364"/>
      <c r="BQ65" s="364"/>
      <c r="BR65" s="364"/>
      <c r="BS65" s="364"/>
      <c r="BT65" s="364"/>
      <c r="BU65" s="364"/>
      <c r="BV65" s="364"/>
      <c r="BW65" s="364"/>
      <c r="BX65" s="364"/>
    </row>
    <row r="66" spans="1:76" s="393" customFormat="1" ht="36.75" customHeight="1">
      <c r="A66" s="685" t="s">
        <v>733</v>
      </c>
      <c r="B66" s="685"/>
      <c r="C66" s="381">
        <f t="shared" si="8"/>
        <v>53</v>
      </c>
      <c r="D66" s="666">
        <v>1</v>
      </c>
      <c r="E66" s="667"/>
      <c r="F66" s="666"/>
      <c r="G66" s="667"/>
      <c r="H66" s="666"/>
      <c r="I66" s="667"/>
      <c r="J66" s="382"/>
      <c r="K66" s="382"/>
      <c r="L66" s="382"/>
      <c r="M66" s="382"/>
      <c r="N66" s="382"/>
      <c r="O66" s="384">
        <v>1</v>
      </c>
      <c r="P66" s="384">
        <v>1</v>
      </c>
      <c r="Q66" s="384">
        <v>1</v>
      </c>
      <c r="R66" s="384">
        <v>1</v>
      </c>
      <c r="S66" s="382"/>
      <c r="T66" s="382"/>
      <c r="U66" s="382"/>
      <c r="V66" s="382"/>
      <c r="W66" s="382"/>
      <c r="X66" s="382"/>
      <c r="Y66" s="382"/>
      <c r="Z66" s="382"/>
      <c r="AA66" s="385"/>
      <c r="AB66" s="385"/>
      <c r="AC66" s="385"/>
      <c r="AD66" s="382"/>
      <c r="AE66" s="382">
        <v>1</v>
      </c>
      <c r="AF66" s="382"/>
      <c r="AG66" s="382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  <c r="BK66" s="364"/>
      <c r="BL66" s="364"/>
      <c r="BM66" s="364"/>
      <c r="BN66" s="364"/>
      <c r="BO66" s="364"/>
      <c r="BP66" s="364"/>
      <c r="BQ66" s="364"/>
      <c r="BR66" s="364"/>
      <c r="BS66" s="364"/>
      <c r="BT66" s="364"/>
      <c r="BU66" s="364"/>
      <c r="BV66" s="364"/>
      <c r="BW66" s="364"/>
      <c r="BX66" s="364"/>
    </row>
    <row r="67" spans="1:76" s="383" customFormat="1" ht="17.25" customHeight="1">
      <c r="A67" s="662" t="s">
        <v>811</v>
      </c>
      <c r="B67" s="663"/>
      <c r="C67" s="381">
        <f t="shared" si="8"/>
        <v>54</v>
      </c>
      <c r="D67" s="666">
        <v>1</v>
      </c>
      <c r="E67" s="667"/>
      <c r="F67" s="666"/>
      <c r="G67" s="667"/>
      <c r="H67" s="666"/>
      <c r="I67" s="667"/>
      <c r="J67" s="384"/>
      <c r="K67" s="384"/>
      <c r="L67" s="384"/>
      <c r="M67" s="384"/>
      <c r="N67" s="384"/>
      <c r="O67" s="382">
        <v>1</v>
      </c>
      <c r="P67" s="382"/>
      <c r="Q67" s="382">
        <v>1</v>
      </c>
      <c r="R67" s="382">
        <v>1</v>
      </c>
      <c r="S67" s="382"/>
      <c r="T67" s="382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2">
        <v>1</v>
      </c>
      <c r="AF67" s="382"/>
      <c r="AG67" s="382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AZ67" s="364"/>
      <c r="BA67" s="364"/>
      <c r="BB67" s="364"/>
      <c r="BC67" s="364"/>
      <c r="BD67" s="364"/>
      <c r="BE67" s="364"/>
      <c r="BF67" s="364"/>
      <c r="BG67" s="364"/>
      <c r="BH67" s="364"/>
      <c r="BI67" s="364"/>
      <c r="BJ67" s="364"/>
      <c r="BK67" s="364"/>
      <c r="BL67" s="364"/>
      <c r="BM67" s="364"/>
      <c r="BN67" s="364"/>
      <c r="BO67" s="364"/>
      <c r="BP67" s="364"/>
      <c r="BQ67" s="364"/>
      <c r="BR67" s="364"/>
      <c r="BS67" s="364"/>
      <c r="BT67" s="364"/>
      <c r="BU67" s="364"/>
      <c r="BV67" s="364"/>
      <c r="BW67" s="364"/>
      <c r="BX67" s="364"/>
    </row>
    <row r="68" spans="1:76" s="393" customFormat="1" ht="27" customHeight="1">
      <c r="A68" s="674" t="s">
        <v>735</v>
      </c>
      <c r="B68" s="674"/>
      <c r="C68" s="381">
        <f t="shared" si="8"/>
        <v>55</v>
      </c>
      <c r="D68" s="666">
        <v>1</v>
      </c>
      <c r="E68" s="667"/>
      <c r="F68" s="666"/>
      <c r="G68" s="667"/>
      <c r="H68" s="666"/>
      <c r="I68" s="667"/>
      <c r="J68" s="382"/>
      <c r="K68" s="382"/>
      <c r="L68" s="382"/>
      <c r="M68" s="382"/>
      <c r="N68" s="382"/>
      <c r="O68" s="382">
        <v>1</v>
      </c>
      <c r="P68" s="382">
        <v>1</v>
      </c>
      <c r="Q68" s="382">
        <v>1</v>
      </c>
      <c r="R68" s="382">
        <v>1</v>
      </c>
      <c r="S68" s="382"/>
      <c r="T68" s="382"/>
      <c r="U68" s="382"/>
      <c r="V68" s="382"/>
      <c r="W68" s="382"/>
      <c r="X68" s="382"/>
      <c r="Y68" s="382"/>
      <c r="Z68" s="382"/>
      <c r="AA68" s="385"/>
      <c r="AB68" s="385">
        <v>700</v>
      </c>
      <c r="AC68" s="385"/>
      <c r="AD68" s="382"/>
      <c r="AE68" s="382"/>
      <c r="AF68" s="382"/>
      <c r="AG68" s="382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  <c r="BK68" s="364"/>
      <c r="BL68" s="364"/>
      <c r="BM68" s="364"/>
      <c r="BN68" s="364"/>
      <c r="BO68" s="364"/>
      <c r="BP68" s="364"/>
      <c r="BQ68" s="364"/>
      <c r="BR68" s="364"/>
      <c r="BS68" s="364"/>
      <c r="BT68" s="364"/>
      <c r="BU68" s="364"/>
      <c r="BV68" s="364"/>
      <c r="BW68" s="364"/>
      <c r="BX68" s="364"/>
    </row>
    <row r="69" spans="1:76" s="393" customFormat="1" ht="27" customHeight="1">
      <c r="A69" s="662" t="s">
        <v>736</v>
      </c>
      <c r="B69" s="663"/>
      <c r="C69" s="381">
        <f t="shared" si="8"/>
        <v>56</v>
      </c>
      <c r="D69" s="666">
        <v>1</v>
      </c>
      <c r="E69" s="667"/>
      <c r="F69" s="666"/>
      <c r="G69" s="667"/>
      <c r="H69" s="666"/>
      <c r="I69" s="667"/>
      <c r="J69" s="382"/>
      <c r="K69" s="382"/>
      <c r="L69" s="382"/>
      <c r="M69" s="382"/>
      <c r="N69" s="382"/>
      <c r="O69" s="382">
        <v>1</v>
      </c>
      <c r="P69" s="382">
        <v>1</v>
      </c>
      <c r="Q69" s="382">
        <v>1</v>
      </c>
      <c r="R69" s="382">
        <v>1</v>
      </c>
      <c r="S69" s="382"/>
      <c r="T69" s="382"/>
      <c r="U69" s="382"/>
      <c r="V69" s="382"/>
      <c r="W69" s="382"/>
      <c r="X69" s="382"/>
      <c r="Y69" s="382"/>
      <c r="Z69" s="382"/>
      <c r="AA69" s="385"/>
      <c r="AB69" s="385"/>
      <c r="AC69" s="385"/>
      <c r="AD69" s="382"/>
      <c r="AE69" s="382">
        <v>1</v>
      </c>
      <c r="AF69" s="382"/>
      <c r="AG69" s="382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  <c r="BK69" s="364"/>
      <c r="BL69" s="364"/>
      <c r="BM69" s="364"/>
      <c r="BN69" s="364"/>
      <c r="BO69" s="364"/>
      <c r="BP69" s="364"/>
      <c r="BQ69" s="364"/>
      <c r="BR69" s="364"/>
      <c r="BS69" s="364"/>
      <c r="BT69" s="364"/>
      <c r="BU69" s="364"/>
      <c r="BV69" s="364"/>
      <c r="BW69" s="364"/>
      <c r="BX69" s="364"/>
    </row>
    <row r="70" spans="1:76" s="393" customFormat="1" ht="27" customHeight="1">
      <c r="A70" s="662" t="s">
        <v>737</v>
      </c>
      <c r="B70" s="663"/>
      <c r="C70" s="381">
        <f t="shared" si="8"/>
        <v>57</v>
      </c>
      <c r="D70" s="686">
        <v>1</v>
      </c>
      <c r="E70" s="687"/>
      <c r="F70" s="686"/>
      <c r="G70" s="687"/>
      <c r="H70" s="686"/>
      <c r="I70" s="687"/>
      <c r="J70" s="394"/>
      <c r="K70" s="394"/>
      <c r="L70" s="394"/>
      <c r="M70" s="394"/>
      <c r="N70" s="394"/>
      <c r="O70" s="394">
        <v>1</v>
      </c>
      <c r="P70" s="394">
        <v>1</v>
      </c>
      <c r="Q70" s="394">
        <v>1</v>
      </c>
      <c r="R70" s="394">
        <v>1</v>
      </c>
      <c r="S70" s="394"/>
      <c r="T70" s="394"/>
      <c r="U70" s="394"/>
      <c r="V70" s="394"/>
      <c r="W70" s="394"/>
      <c r="X70" s="394"/>
      <c r="Y70" s="394"/>
      <c r="Z70" s="394"/>
      <c r="AA70" s="395"/>
      <c r="AB70" s="387">
        <v>450</v>
      </c>
      <c r="AC70" s="395"/>
      <c r="AD70" s="394"/>
      <c r="AE70" s="394">
        <v>1</v>
      </c>
      <c r="AF70" s="394"/>
      <c r="AG70" s="394">
        <v>2</v>
      </c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  <c r="AT70" s="364"/>
      <c r="AU70" s="364"/>
      <c r="AV70" s="364"/>
      <c r="AW70" s="364"/>
      <c r="AX70" s="364"/>
      <c r="AY70" s="364"/>
      <c r="AZ70" s="364"/>
      <c r="BA70" s="364"/>
      <c r="BB70" s="364"/>
      <c r="BC70" s="364"/>
      <c r="BD70" s="364"/>
      <c r="BE70" s="364"/>
      <c r="BF70" s="364"/>
      <c r="BG70" s="364"/>
      <c r="BH70" s="364"/>
      <c r="BI70" s="364"/>
      <c r="BJ70" s="364"/>
      <c r="BK70" s="364"/>
      <c r="BL70" s="364"/>
      <c r="BM70" s="364"/>
      <c r="BN70" s="364"/>
      <c r="BO70" s="364"/>
      <c r="BP70" s="364"/>
      <c r="BQ70" s="364"/>
      <c r="BR70" s="364"/>
      <c r="BS70" s="364"/>
      <c r="BT70" s="364"/>
      <c r="BU70" s="364"/>
      <c r="BV70" s="364"/>
      <c r="BW70" s="364"/>
      <c r="BX70" s="364"/>
    </row>
    <row r="71" spans="1:76" s="383" customFormat="1" ht="29.25" customHeight="1">
      <c r="A71" s="662" t="s">
        <v>812</v>
      </c>
      <c r="B71" s="663"/>
      <c r="C71" s="381">
        <f t="shared" si="8"/>
        <v>58</v>
      </c>
      <c r="D71" s="666">
        <v>1</v>
      </c>
      <c r="E71" s="667"/>
      <c r="F71" s="666"/>
      <c r="G71" s="667"/>
      <c r="H71" s="666"/>
      <c r="I71" s="667"/>
      <c r="J71" s="382"/>
      <c r="K71" s="382"/>
      <c r="L71" s="382"/>
      <c r="M71" s="382"/>
      <c r="N71" s="382"/>
      <c r="O71" s="382">
        <v>1</v>
      </c>
      <c r="P71" s="382">
        <v>1</v>
      </c>
      <c r="Q71" s="382">
        <v>1</v>
      </c>
      <c r="R71" s="382">
        <v>1</v>
      </c>
      <c r="S71" s="382"/>
      <c r="T71" s="382"/>
      <c r="U71" s="382"/>
      <c r="V71" s="382"/>
      <c r="W71" s="382"/>
      <c r="X71" s="382"/>
      <c r="Y71" s="382"/>
      <c r="Z71" s="382"/>
      <c r="AA71" s="382"/>
      <c r="AB71" s="382"/>
      <c r="AC71" s="396" t="s">
        <v>813</v>
      </c>
      <c r="AD71" s="382"/>
      <c r="AE71" s="382">
        <v>1</v>
      </c>
      <c r="AF71" s="382"/>
      <c r="AG71" s="382"/>
      <c r="AH71" s="364"/>
      <c r="AI71" s="364"/>
      <c r="AJ71" s="364"/>
      <c r="AK71" s="364"/>
      <c r="AL71" s="364"/>
      <c r="AM71" s="364"/>
      <c r="AN71" s="364"/>
      <c r="AO71" s="364"/>
      <c r="AP71" s="364"/>
      <c r="AQ71" s="364"/>
      <c r="AR71" s="364"/>
      <c r="AS71" s="364"/>
      <c r="AT71" s="364"/>
      <c r="AU71" s="364"/>
      <c r="AV71" s="364"/>
      <c r="AW71" s="364"/>
      <c r="AX71" s="364"/>
      <c r="AY71" s="364"/>
      <c r="AZ71" s="364"/>
      <c r="BA71" s="364"/>
      <c r="BB71" s="364"/>
      <c r="BC71" s="364"/>
      <c r="BD71" s="364"/>
      <c r="BE71" s="364"/>
      <c r="BF71" s="364"/>
      <c r="BG71" s="364"/>
      <c r="BH71" s="364"/>
      <c r="BI71" s="364"/>
      <c r="BJ71" s="364"/>
      <c r="BK71" s="364"/>
      <c r="BL71" s="364"/>
      <c r="BM71" s="364"/>
      <c r="BN71" s="364"/>
      <c r="BO71" s="364"/>
      <c r="BP71" s="364"/>
      <c r="BQ71" s="364"/>
      <c r="BR71" s="364"/>
      <c r="BS71" s="364"/>
      <c r="BT71" s="364"/>
      <c r="BU71" s="364"/>
      <c r="BV71" s="364"/>
      <c r="BW71" s="364"/>
      <c r="BX71" s="364"/>
    </row>
    <row r="72" spans="1:76" s="393" customFormat="1" ht="27" customHeight="1">
      <c r="A72" s="662" t="s">
        <v>739</v>
      </c>
      <c r="B72" s="663"/>
      <c r="C72" s="381">
        <f t="shared" si="8"/>
        <v>59</v>
      </c>
      <c r="D72" s="666">
        <v>1</v>
      </c>
      <c r="E72" s="667"/>
      <c r="F72" s="666"/>
      <c r="G72" s="667"/>
      <c r="H72" s="666"/>
      <c r="I72" s="667"/>
      <c r="J72" s="382"/>
      <c r="K72" s="382"/>
      <c r="L72" s="382"/>
      <c r="M72" s="382"/>
      <c r="N72" s="382"/>
      <c r="O72" s="382">
        <v>1</v>
      </c>
      <c r="P72" s="382">
        <v>1</v>
      </c>
      <c r="Q72" s="382">
        <v>1</v>
      </c>
      <c r="R72" s="382">
        <v>1</v>
      </c>
      <c r="S72" s="382"/>
      <c r="T72" s="382"/>
      <c r="U72" s="382"/>
      <c r="V72" s="382"/>
      <c r="W72" s="382"/>
      <c r="X72" s="382"/>
      <c r="Y72" s="382"/>
      <c r="Z72" s="382"/>
      <c r="AA72" s="385"/>
      <c r="AB72" s="385">
        <v>300</v>
      </c>
      <c r="AC72" s="385"/>
      <c r="AD72" s="382"/>
      <c r="AE72" s="382">
        <v>1</v>
      </c>
      <c r="AF72" s="382"/>
      <c r="AG72" s="382">
        <v>2</v>
      </c>
      <c r="AH72" s="364"/>
      <c r="AI72" s="364"/>
      <c r="AJ72" s="364"/>
      <c r="AK72" s="364"/>
      <c r="AL72" s="364"/>
      <c r="AM72" s="364"/>
      <c r="AN72" s="364"/>
      <c r="AO72" s="364"/>
      <c r="AP72" s="364"/>
      <c r="AQ72" s="364"/>
      <c r="AR72" s="364"/>
      <c r="AS72" s="364"/>
      <c r="AT72" s="364"/>
      <c r="AU72" s="364"/>
      <c r="AV72" s="364"/>
      <c r="AW72" s="364"/>
      <c r="AX72" s="364"/>
      <c r="AY72" s="364"/>
      <c r="AZ72" s="364"/>
      <c r="BA72" s="364"/>
      <c r="BB72" s="364"/>
      <c r="BC72" s="364"/>
      <c r="BD72" s="364"/>
      <c r="BE72" s="364"/>
      <c r="BF72" s="364"/>
      <c r="BG72" s="364"/>
      <c r="BH72" s="364"/>
      <c r="BI72" s="364"/>
      <c r="BJ72" s="364"/>
      <c r="BK72" s="364"/>
      <c r="BL72" s="364"/>
      <c r="BM72" s="364"/>
      <c r="BN72" s="364"/>
      <c r="BO72" s="364"/>
      <c r="BP72" s="364"/>
      <c r="BQ72" s="364"/>
      <c r="BR72" s="364"/>
      <c r="BS72" s="364"/>
      <c r="BT72" s="364"/>
      <c r="BU72" s="364"/>
      <c r="BV72" s="364"/>
      <c r="BW72" s="364"/>
      <c r="BX72" s="364"/>
    </row>
    <row r="73" spans="1:76" s="393" customFormat="1" ht="27" customHeight="1">
      <c r="A73" s="674" t="s">
        <v>740</v>
      </c>
      <c r="B73" s="674"/>
      <c r="C73" s="381">
        <f t="shared" si="8"/>
        <v>60</v>
      </c>
      <c r="D73" s="666">
        <v>1</v>
      </c>
      <c r="E73" s="667"/>
      <c r="F73" s="666"/>
      <c r="G73" s="667"/>
      <c r="H73" s="666"/>
      <c r="I73" s="667"/>
      <c r="J73" s="382"/>
      <c r="K73" s="382"/>
      <c r="L73" s="382"/>
      <c r="M73" s="382"/>
      <c r="N73" s="382"/>
      <c r="O73" s="382">
        <v>1</v>
      </c>
      <c r="P73" s="382">
        <v>1</v>
      </c>
      <c r="Q73" s="382">
        <v>1</v>
      </c>
      <c r="R73" s="382">
        <v>1</v>
      </c>
      <c r="S73" s="382"/>
      <c r="T73" s="382"/>
      <c r="U73" s="382"/>
      <c r="V73" s="382"/>
      <c r="W73" s="382"/>
      <c r="X73" s="382"/>
      <c r="Y73" s="382"/>
      <c r="Z73" s="382"/>
      <c r="AA73" s="385"/>
      <c r="AB73" s="385"/>
      <c r="AC73" s="385"/>
      <c r="AD73" s="382"/>
      <c r="AE73" s="382">
        <v>1</v>
      </c>
      <c r="AF73" s="382"/>
      <c r="AG73" s="382"/>
      <c r="AH73" s="364"/>
      <c r="AI73" s="364"/>
      <c r="AJ73" s="364"/>
      <c r="AK73" s="364"/>
      <c r="AL73" s="364"/>
      <c r="AM73" s="364"/>
      <c r="AN73" s="364"/>
      <c r="AO73" s="364"/>
      <c r="AP73" s="364"/>
      <c r="AQ73" s="364"/>
      <c r="AR73" s="364"/>
      <c r="AS73" s="364"/>
      <c r="AT73" s="364"/>
      <c r="AU73" s="364"/>
      <c r="AV73" s="364"/>
      <c r="AW73" s="364"/>
      <c r="AX73" s="364"/>
      <c r="AY73" s="364"/>
      <c r="AZ73" s="364"/>
      <c r="BA73" s="364"/>
      <c r="BB73" s="364"/>
      <c r="BC73" s="364"/>
      <c r="BD73" s="364"/>
      <c r="BE73" s="364"/>
      <c r="BF73" s="364"/>
      <c r="BG73" s="364"/>
      <c r="BH73" s="364"/>
      <c r="BI73" s="364"/>
      <c r="BJ73" s="364"/>
      <c r="BK73" s="364"/>
      <c r="BL73" s="364"/>
      <c r="BM73" s="364"/>
      <c r="BN73" s="364"/>
      <c r="BO73" s="364"/>
      <c r="BP73" s="364"/>
      <c r="BQ73" s="364"/>
      <c r="BR73" s="364"/>
      <c r="BS73" s="364"/>
      <c r="BT73" s="364"/>
      <c r="BU73" s="364"/>
      <c r="BV73" s="364"/>
      <c r="BW73" s="364"/>
      <c r="BX73" s="364"/>
    </row>
    <row r="74" spans="1:76" s="393" customFormat="1" ht="40.5" customHeight="1">
      <c r="A74" s="662" t="s">
        <v>741</v>
      </c>
      <c r="B74" s="663"/>
      <c r="C74" s="381">
        <f t="shared" si="8"/>
        <v>61</v>
      </c>
      <c r="D74" s="666">
        <v>1</v>
      </c>
      <c r="E74" s="667"/>
      <c r="F74" s="666"/>
      <c r="G74" s="667"/>
      <c r="H74" s="666"/>
      <c r="I74" s="667"/>
      <c r="J74" s="382"/>
      <c r="K74" s="382"/>
      <c r="L74" s="382"/>
      <c r="M74" s="382"/>
      <c r="N74" s="382"/>
      <c r="O74" s="382">
        <v>1</v>
      </c>
      <c r="P74" s="382">
        <v>1</v>
      </c>
      <c r="Q74" s="382">
        <v>1</v>
      </c>
      <c r="R74" s="382">
        <v>1</v>
      </c>
      <c r="S74" s="382"/>
      <c r="T74" s="382"/>
      <c r="U74" s="382"/>
      <c r="V74" s="382"/>
      <c r="W74" s="382"/>
      <c r="X74" s="382"/>
      <c r="Y74" s="382"/>
      <c r="Z74" s="382"/>
      <c r="AA74" s="385"/>
      <c r="AB74" s="385"/>
      <c r="AC74" s="385">
        <v>240</v>
      </c>
      <c r="AD74" s="382"/>
      <c r="AE74" s="382">
        <v>1</v>
      </c>
      <c r="AF74" s="382"/>
      <c r="AG74" s="382"/>
      <c r="AH74" s="364"/>
      <c r="AI74" s="364"/>
      <c r="AJ74" s="364"/>
      <c r="AK74" s="364"/>
      <c r="AL74" s="364"/>
      <c r="AM74" s="364"/>
      <c r="AN74" s="364"/>
      <c r="AO74" s="364"/>
      <c r="AP74" s="364"/>
      <c r="AQ74" s="364"/>
      <c r="AR74" s="364"/>
      <c r="AS74" s="364"/>
      <c r="AT74" s="364"/>
      <c r="AU74" s="364"/>
      <c r="AV74" s="364"/>
      <c r="AW74" s="364"/>
      <c r="AX74" s="364"/>
      <c r="AY74" s="364"/>
      <c r="AZ74" s="364"/>
      <c r="BA74" s="364"/>
      <c r="BB74" s="364"/>
      <c r="BC74" s="364"/>
      <c r="BD74" s="364"/>
      <c r="BE74" s="364"/>
      <c r="BF74" s="364"/>
      <c r="BG74" s="364"/>
      <c r="BH74" s="364"/>
      <c r="BI74" s="364"/>
      <c r="BJ74" s="364"/>
      <c r="BK74" s="364"/>
      <c r="BL74" s="364"/>
      <c r="BM74" s="364"/>
      <c r="BN74" s="364"/>
      <c r="BO74" s="364"/>
      <c r="BP74" s="364"/>
      <c r="BQ74" s="364"/>
      <c r="BR74" s="364"/>
      <c r="BS74" s="364"/>
      <c r="BT74" s="364"/>
      <c r="BU74" s="364"/>
      <c r="BV74" s="364"/>
      <c r="BW74" s="364"/>
      <c r="BX74" s="364"/>
    </row>
    <row r="75" spans="1:76" s="383" customFormat="1" ht="24" customHeight="1">
      <c r="A75" s="662" t="s">
        <v>742</v>
      </c>
      <c r="B75" s="663"/>
      <c r="C75" s="381">
        <f t="shared" si="8"/>
        <v>62</v>
      </c>
      <c r="D75" s="666">
        <v>1</v>
      </c>
      <c r="E75" s="667"/>
      <c r="F75" s="666"/>
      <c r="G75" s="667"/>
      <c r="H75" s="666"/>
      <c r="I75" s="667"/>
      <c r="J75" s="382"/>
      <c r="K75" s="382"/>
      <c r="L75" s="382"/>
      <c r="M75" s="382"/>
      <c r="N75" s="382"/>
      <c r="O75" s="382">
        <v>1</v>
      </c>
      <c r="P75" s="382"/>
      <c r="Q75" s="382"/>
      <c r="R75" s="382">
        <v>1</v>
      </c>
      <c r="S75" s="382"/>
      <c r="T75" s="382"/>
      <c r="U75" s="382"/>
      <c r="V75" s="382"/>
      <c r="W75" s="382"/>
      <c r="X75" s="382"/>
      <c r="Y75" s="382"/>
      <c r="Z75" s="382"/>
      <c r="AA75" s="382"/>
      <c r="AB75" s="382"/>
      <c r="AC75" s="382"/>
      <c r="AD75" s="382"/>
      <c r="AE75" s="382">
        <v>1</v>
      </c>
      <c r="AF75" s="382"/>
      <c r="AG75" s="382"/>
      <c r="AH75" s="364"/>
      <c r="AI75" s="364"/>
      <c r="AJ75" s="364"/>
      <c r="AK75" s="364"/>
      <c r="AL75" s="364"/>
      <c r="AM75" s="364"/>
      <c r="AN75" s="364"/>
      <c r="AO75" s="364"/>
      <c r="AP75" s="364"/>
      <c r="AQ75" s="364"/>
      <c r="AR75" s="364"/>
      <c r="AS75" s="364"/>
      <c r="AT75" s="364"/>
      <c r="AU75" s="364"/>
      <c r="AV75" s="364"/>
      <c r="AW75" s="364"/>
      <c r="AX75" s="364"/>
      <c r="AY75" s="364"/>
      <c r="AZ75" s="364"/>
      <c r="BA75" s="364"/>
      <c r="BB75" s="364"/>
      <c r="BC75" s="364"/>
      <c r="BD75" s="364"/>
      <c r="BE75" s="364"/>
      <c r="BF75" s="364"/>
      <c r="BG75" s="364"/>
      <c r="BH75" s="364"/>
      <c r="BI75" s="364"/>
      <c r="BJ75" s="364"/>
      <c r="BK75" s="364"/>
      <c r="BL75" s="364"/>
      <c r="BM75" s="364"/>
      <c r="BN75" s="364"/>
      <c r="BO75" s="364"/>
      <c r="BP75" s="364"/>
      <c r="BQ75" s="364"/>
      <c r="BR75" s="364"/>
      <c r="BS75" s="364"/>
      <c r="BT75" s="364"/>
      <c r="BU75" s="364"/>
      <c r="BV75" s="364"/>
      <c r="BW75" s="364"/>
      <c r="BX75" s="364"/>
    </row>
    <row r="76" spans="1:76" s="393" customFormat="1" ht="39" customHeight="1">
      <c r="A76" s="674" t="s">
        <v>743</v>
      </c>
      <c r="B76" s="674"/>
      <c r="C76" s="381">
        <f t="shared" si="8"/>
        <v>63</v>
      </c>
      <c r="D76" s="666">
        <v>1</v>
      </c>
      <c r="E76" s="667"/>
      <c r="F76" s="666"/>
      <c r="G76" s="667"/>
      <c r="H76" s="666"/>
      <c r="I76" s="667"/>
      <c r="J76" s="382"/>
      <c r="K76" s="382"/>
      <c r="L76" s="382"/>
      <c r="M76" s="382"/>
      <c r="N76" s="382"/>
      <c r="O76" s="382">
        <v>1</v>
      </c>
      <c r="P76" s="382">
        <v>1</v>
      </c>
      <c r="Q76" s="382">
        <v>1</v>
      </c>
      <c r="R76" s="382">
        <v>1</v>
      </c>
      <c r="S76" s="382"/>
      <c r="T76" s="382"/>
      <c r="U76" s="382"/>
      <c r="V76" s="382"/>
      <c r="W76" s="382"/>
      <c r="X76" s="382"/>
      <c r="Y76" s="382"/>
      <c r="Z76" s="382"/>
      <c r="AA76" s="385"/>
      <c r="AB76" s="385"/>
      <c r="AC76" s="385"/>
      <c r="AD76" s="382"/>
      <c r="AE76" s="382">
        <v>1</v>
      </c>
      <c r="AF76" s="382"/>
      <c r="AG76" s="382"/>
      <c r="AH76" s="364"/>
      <c r="AI76" s="364"/>
      <c r="AJ76" s="364"/>
      <c r="AK76" s="364"/>
      <c r="AL76" s="364"/>
      <c r="AM76" s="364"/>
      <c r="AN76" s="364"/>
      <c r="AO76" s="364"/>
      <c r="AP76" s="364"/>
      <c r="AQ76" s="364"/>
      <c r="AR76" s="364"/>
      <c r="AS76" s="364"/>
      <c r="AT76" s="364"/>
      <c r="AU76" s="364"/>
      <c r="AV76" s="364"/>
      <c r="AW76" s="364"/>
      <c r="AX76" s="364"/>
      <c r="AY76" s="364"/>
      <c r="AZ76" s="364"/>
      <c r="BA76" s="364"/>
      <c r="BB76" s="364"/>
      <c r="BC76" s="364"/>
      <c r="BD76" s="364"/>
      <c r="BE76" s="364"/>
      <c r="BF76" s="364"/>
      <c r="BG76" s="364"/>
      <c r="BH76" s="364"/>
      <c r="BI76" s="364"/>
      <c r="BJ76" s="364"/>
      <c r="BK76" s="364"/>
      <c r="BL76" s="364"/>
      <c r="BM76" s="364"/>
      <c r="BN76" s="364"/>
      <c r="BO76" s="364"/>
      <c r="BP76" s="364"/>
      <c r="BQ76" s="364"/>
      <c r="BR76" s="364"/>
      <c r="BS76" s="364"/>
      <c r="BT76" s="364"/>
      <c r="BU76" s="364"/>
      <c r="BV76" s="364"/>
      <c r="BW76" s="364"/>
      <c r="BX76" s="364"/>
    </row>
    <row r="77" spans="1:76" s="393" customFormat="1" ht="27" customHeight="1">
      <c r="A77" s="674" t="s">
        <v>744</v>
      </c>
      <c r="B77" s="674"/>
      <c r="C77" s="381">
        <f t="shared" si="8"/>
        <v>64</v>
      </c>
      <c r="D77" s="666">
        <v>1</v>
      </c>
      <c r="E77" s="667"/>
      <c r="F77" s="666"/>
      <c r="G77" s="667"/>
      <c r="H77" s="666"/>
      <c r="I77" s="667"/>
      <c r="J77" s="382"/>
      <c r="K77" s="382"/>
      <c r="L77" s="382"/>
      <c r="M77" s="382"/>
      <c r="N77" s="382"/>
      <c r="O77" s="382">
        <v>1</v>
      </c>
      <c r="P77" s="382">
        <v>1</v>
      </c>
      <c r="Q77" s="382">
        <v>1</v>
      </c>
      <c r="R77" s="382">
        <v>1</v>
      </c>
      <c r="S77" s="382"/>
      <c r="T77" s="382"/>
      <c r="U77" s="382"/>
      <c r="V77" s="382"/>
      <c r="W77" s="382"/>
      <c r="X77" s="382"/>
      <c r="Y77" s="382"/>
      <c r="Z77" s="382"/>
      <c r="AA77" s="385"/>
      <c r="AB77" s="385"/>
      <c r="AC77" s="385"/>
      <c r="AD77" s="382"/>
      <c r="AE77" s="382"/>
      <c r="AF77" s="382"/>
      <c r="AG77" s="382"/>
      <c r="AH77" s="364"/>
      <c r="AI77" s="364"/>
      <c r="AJ77" s="364"/>
      <c r="AK77" s="364"/>
      <c r="AL77" s="364"/>
      <c r="AM77" s="364"/>
      <c r="AN77" s="364"/>
      <c r="AO77" s="364"/>
      <c r="AP77" s="364"/>
      <c r="AQ77" s="364"/>
      <c r="AR77" s="364"/>
      <c r="AS77" s="364"/>
      <c r="AT77" s="364"/>
      <c r="AU77" s="364"/>
      <c r="AV77" s="364"/>
      <c r="AW77" s="364"/>
      <c r="AX77" s="364"/>
      <c r="AY77" s="364"/>
      <c r="AZ77" s="364"/>
      <c r="BA77" s="364"/>
      <c r="BB77" s="364"/>
      <c r="BC77" s="364"/>
      <c r="BD77" s="364"/>
      <c r="BE77" s="364"/>
      <c r="BF77" s="364"/>
      <c r="BG77" s="364"/>
      <c r="BH77" s="364"/>
      <c r="BI77" s="364"/>
      <c r="BJ77" s="364"/>
      <c r="BK77" s="364"/>
      <c r="BL77" s="364"/>
      <c r="BM77" s="364"/>
      <c r="BN77" s="364"/>
      <c r="BO77" s="364"/>
      <c r="BP77" s="364"/>
      <c r="BQ77" s="364"/>
      <c r="BR77" s="364"/>
      <c r="BS77" s="364"/>
      <c r="BT77" s="364"/>
      <c r="BU77" s="364"/>
      <c r="BV77" s="364"/>
      <c r="BW77" s="364"/>
      <c r="BX77" s="364"/>
    </row>
    <row r="78" spans="1:76" s="393" customFormat="1" ht="27" customHeight="1">
      <c r="A78" s="674" t="s">
        <v>745</v>
      </c>
      <c r="B78" s="674"/>
      <c r="C78" s="381">
        <f t="shared" si="8"/>
        <v>65</v>
      </c>
      <c r="D78" s="666">
        <v>1</v>
      </c>
      <c r="E78" s="667"/>
      <c r="F78" s="666"/>
      <c r="G78" s="667"/>
      <c r="H78" s="666"/>
      <c r="I78" s="667"/>
      <c r="J78" s="382"/>
      <c r="K78" s="382"/>
      <c r="L78" s="382"/>
      <c r="M78" s="382"/>
      <c r="N78" s="382"/>
      <c r="O78" s="382">
        <v>1</v>
      </c>
      <c r="P78" s="382">
        <v>1</v>
      </c>
      <c r="Q78" s="382">
        <v>1</v>
      </c>
      <c r="R78" s="382">
        <v>1</v>
      </c>
      <c r="S78" s="382"/>
      <c r="T78" s="382"/>
      <c r="U78" s="382"/>
      <c r="V78" s="382"/>
      <c r="W78" s="382"/>
      <c r="X78" s="382"/>
      <c r="Y78" s="382"/>
      <c r="Z78" s="382"/>
      <c r="AA78" s="385"/>
      <c r="AB78" s="385">
        <v>450</v>
      </c>
      <c r="AC78" s="385"/>
      <c r="AD78" s="382"/>
      <c r="AE78" s="382"/>
      <c r="AF78" s="382"/>
      <c r="AG78" s="382">
        <v>6</v>
      </c>
      <c r="AH78" s="364"/>
      <c r="AI78" s="364"/>
      <c r="AJ78" s="364"/>
      <c r="AK78" s="364"/>
      <c r="AL78" s="364"/>
      <c r="AM78" s="364"/>
      <c r="AN78" s="364"/>
      <c r="AO78" s="364"/>
      <c r="AP78" s="364"/>
      <c r="AQ78" s="364"/>
      <c r="AR78" s="364"/>
      <c r="AS78" s="364"/>
      <c r="AT78" s="364"/>
      <c r="AU78" s="364"/>
      <c r="AV78" s="364"/>
      <c r="AW78" s="364"/>
      <c r="AX78" s="364"/>
      <c r="AY78" s="364"/>
      <c r="AZ78" s="364"/>
      <c r="BA78" s="364"/>
      <c r="BB78" s="364"/>
      <c r="BC78" s="364"/>
      <c r="BD78" s="364"/>
      <c r="BE78" s="364"/>
      <c r="BF78" s="364"/>
      <c r="BG78" s="364"/>
      <c r="BH78" s="364"/>
      <c r="BI78" s="364"/>
      <c r="BJ78" s="364"/>
      <c r="BK78" s="364"/>
      <c r="BL78" s="364"/>
      <c r="BM78" s="364"/>
      <c r="BN78" s="364"/>
      <c r="BO78" s="364"/>
      <c r="BP78" s="364"/>
      <c r="BQ78" s="364"/>
      <c r="BR78" s="364"/>
      <c r="BS78" s="364"/>
      <c r="BT78" s="364"/>
      <c r="BU78" s="364"/>
      <c r="BV78" s="364"/>
      <c r="BW78" s="364"/>
      <c r="BX78" s="364"/>
    </row>
    <row r="79" spans="1:76" s="393" customFormat="1" ht="27" customHeight="1">
      <c r="A79" s="674" t="s">
        <v>746</v>
      </c>
      <c r="B79" s="674"/>
      <c r="C79" s="381">
        <f t="shared" si="8"/>
        <v>66</v>
      </c>
      <c r="D79" s="666">
        <v>1</v>
      </c>
      <c r="E79" s="667"/>
      <c r="F79" s="666"/>
      <c r="G79" s="667"/>
      <c r="H79" s="666"/>
      <c r="I79" s="667"/>
      <c r="J79" s="382"/>
      <c r="K79" s="382"/>
      <c r="L79" s="382"/>
      <c r="M79" s="382"/>
      <c r="N79" s="382"/>
      <c r="O79" s="382">
        <v>1</v>
      </c>
      <c r="P79" s="382">
        <v>1</v>
      </c>
      <c r="Q79" s="382">
        <v>1</v>
      </c>
      <c r="R79" s="382">
        <v>1</v>
      </c>
      <c r="S79" s="382"/>
      <c r="T79" s="382"/>
      <c r="U79" s="382"/>
      <c r="V79" s="382"/>
      <c r="W79" s="382"/>
      <c r="X79" s="382"/>
      <c r="Y79" s="382"/>
      <c r="Z79" s="382"/>
      <c r="AA79" s="385"/>
      <c r="AB79" s="385"/>
      <c r="AC79" s="385">
        <v>400</v>
      </c>
      <c r="AD79" s="382"/>
      <c r="AE79" s="382">
        <v>1</v>
      </c>
      <c r="AF79" s="382"/>
      <c r="AG79" s="382">
        <v>2</v>
      </c>
      <c r="AH79" s="364"/>
      <c r="AI79" s="364"/>
      <c r="AJ79" s="364"/>
      <c r="AK79" s="364"/>
      <c r="AL79" s="364"/>
      <c r="AM79" s="364"/>
      <c r="AN79" s="364"/>
      <c r="AO79" s="364"/>
      <c r="AP79" s="364"/>
      <c r="AQ79" s="364"/>
      <c r="AR79" s="364"/>
      <c r="AS79" s="364"/>
      <c r="AT79" s="364"/>
      <c r="AU79" s="364"/>
      <c r="AV79" s="364"/>
      <c r="AW79" s="364"/>
      <c r="AX79" s="364"/>
      <c r="AY79" s="364"/>
      <c r="AZ79" s="364"/>
      <c r="BA79" s="364"/>
      <c r="BB79" s="364"/>
      <c r="BC79" s="364"/>
      <c r="BD79" s="364"/>
      <c r="BE79" s="364"/>
      <c r="BF79" s="364"/>
      <c r="BG79" s="364"/>
      <c r="BH79" s="364"/>
      <c r="BI79" s="364"/>
      <c r="BJ79" s="364"/>
      <c r="BK79" s="364"/>
      <c r="BL79" s="364"/>
      <c r="BM79" s="364"/>
      <c r="BN79" s="364"/>
      <c r="BO79" s="364"/>
      <c r="BP79" s="364"/>
      <c r="BQ79" s="364"/>
      <c r="BR79" s="364"/>
      <c r="BS79" s="364"/>
      <c r="BT79" s="364"/>
      <c r="BU79" s="364"/>
      <c r="BV79" s="364"/>
      <c r="BW79" s="364"/>
      <c r="BX79" s="364"/>
    </row>
    <row r="80" spans="1:76" s="393" customFormat="1" ht="27" customHeight="1">
      <c r="A80" s="682" t="s">
        <v>747</v>
      </c>
      <c r="B80" s="683"/>
      <c r="C80" s="381">
        <f t="shared" si="8"/>
        <v>67</v>
      </c>
      <c r="D80" s="666">
        <v>1</v>
      </c>
      <c r="E80" s="667"/>
      <c r="F80" s="666"/>
      <c r="G80" s="667"/>
      <c r="H80" s="666"/>
      <c r="I80" s="667"/>
      <c r="J80" s="382"/>
      <c r="K80" s="382"/>
      <c r="L80" s="382"/>
      <c r="M80" s="382"/>
      <c r="N80" s="382"/>
      <c r="O80" s="382">
        <v>1</v>
      </c>
      <c r="P80" s="382">
        <v>1</v>
      </c>
      <c r="Q80" s="382">
        <v>1</v>
      </c>
      <c r="R80" s="382">
        <v>1</v>
      </c>
      <c r="S80" s="382"/>
      <c r="T80" s="382"/>
      <c r="U80" s="382"/>
      <c r="V80" s="382"/>
      <c r="W80" s="382"/>
      <c r="X80" s="382"/>
      <c r="Y80" s="382"/>
      <c r="Z80" s="382"/>
      <c r="AA80" s="385"/>
      <c r="AB80" s="385"/>
      <c r="AC80" s="385"/>
      <c r="AD80" s="382"/>
      <c r="AE80" s="382">
        <v>1</v>
      </c>
      <c r="AF80" s="382"/>
      <c r="AG80" s="382"/>
      <c r="AH80" s="364"/>
      <c r="AI80" s="364"/>
      <c r="AJ80" s="364"/>
      <c r="AK80" s="364"/>
      <c r="AL80" s="364"/>
      <c r="AM80" s="364"/>
      <c r="AN80" s="364"/>
      <c r="AO80" s="364"/>
      <c r="AP80" s="364"/>
      <c r="AQ80" s="364"/>
      <c r="AR80" s="364"/>
      <c r="AS80" s="364"/>
      <c r="AT80" s="364"/>
      <c r="AU80" s="364"/>
      <c r="AV80" s="364"/>
      <c r="AW80" s="364"/>
      <c r="AX80" s="364"/>
      <c r="AY80" s="364"/>
      <c r="AZ80" s="364"/>
      <c r="BA80" s="364"/>
      <c r="BB80" s="364"/>
      <c r="BC80" s="364"/>
      <c r="BD80" s="364"/>
      <c r="BE80" s="364"/>
      <c r="BF80" s="364"/>
      <c r="BG80" s="364"/>
      <c r="BH80" s="364"/>
      <c r="BI80" s="364"/>
      <c r="BJ80" s="364"/>
      <c r="BK80" s="364"/>
      <c r="BL80" s="364"/>
      <c r="BM80" s="364"/>
      <c r="BN80" s="364"/>
      <c r="BO80" s="364"/>
      <c r="BP80" s="364"/>
      <c r="BQ80" s="364"/>
      <c r="BR80" s="364"/>
      <c r="BS80" s="364"/>
      <c r="BT80" s="364"/>
      <c r="BU80" s="364"/>
      <c r="BV80" s="364"/>
      <c r="BW80" s="364"/>
      <c r="BX80" s="364"/>
    </row>
    <row r="81" spans="1:76" s="380" customFormat="1" ht="25.5" customHeight="1">
      <c r="A81" s="668" t="s">
        <v>511</v>
      </c>
      <c r="B81" s="669"/>
      <c r="C81" s="377">
        <f t="shared" si="8"/>
        <v>68</v>
      </c>
      <c r="D81" s="670">
        <f>SUM(D82:E89)</f>
        <v>8</v>
      </c>
      <c r="E81" s="671"/>
      <c r="F81" s="670">
        <f t="shared" ref="F81" si="9">SUM(F82:G89)</f>
        <v>0</v>
      </c>
      <c r="G81" s="671"/>
      <c r="H81" s="670">
        <f t="shared" ref="H81" si="10">SUM(H82:I89)</f>
        <v>0</v>
      </c>
      <c r="I81" s="671"/>
      <c r="J81" s="378">
        <f t="shared" ref="J81:Z81" si="11">SUM(J82:J89)</f>
        <v>0</v>
      </c>
      <c r="K81" s="378">
        <f t="shared" si="11"/>
        <v>0</v>
      </c>
      <c r="L81" s="378">
        <f t="shared" si="11"/>
        <v>0</v>
      </c>
      <c r="M81" s="378">
        <f t="shared" si="11"/>
        <v>0</v>
      </c>
      <c r="N81" s="378">
        <f t="shared" si="11"/>
        <v>0</v>
      </c>
      <c r="O81" s="378">
        <f t="shared" si="11"/>
        <v>6</v>
      </c>
      <c r="P81" s="378">
        <f t="shared" si="11"/>
        <v>6</v>
      </c>
      <c r="Q81" s="378">
        <f t="shared" si="11"/>
        <v>2</v>
      </c>
      <c r="R81" s="378">
        <f t="shared" si="11"/>
        <v>0</v>
      </c>
      <c r="S81" s="378">
        <f t="shared" si="11"/>
        <v>0</v>
      </c>
      <c r="T81" s="378">
        <f t="shared" si="11"/>
        <v>0</v>
      </c>
      <c r="U81" s="378">
        <f t="shared" si="11"/>
        <v>8</v>
      </c>
      <c r="V81" s="378">
        <f t="shared" si="11"/>
        <v>0</v>
      </c>
      <c r="W81" s="378">
        <f t="shared" si="11"/>
        <v>0</v>
      </c>
      <c r="X81" s="378">
        <f t="shared" si="11"/>
        <v>0</v>
      </c>
      <c r="Y81" s="378">
        <f t="shared" si="11"/>
        <v>0</v>
      </c>
      <c r="Z81" s="378">
        <f t="shared" si="11"/>
        <v>0</v>
      </c>
      <c r="AA81" s="378"/>
      <c r="AB81" s="378"/>
      <c r="AC81" s="378"/>
      <c r="AD81" s="378">
        <f>SUM(AD82:AD89)</f>
        <v>3</v>
      </c>
      <c r="AE81" s="378">
        <f>SUM(AE82:AE89)</f>
        <v>4</v>
      </c>
      <c r="AF81" s="378">
        <f>SUM(AF82:AF89)</f>
        <v>0</v>
      </c>
      <c r="AG81" s="378">
        <f>SUM(AG82:AG89)</f>
        <v>1</v>
      </c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79"/>
      <c r="AS81" s="379"/>
      <c r="AT81" s="379"/>
      <c r="AU81" s="379"/>
      <c r="AV81" s="379"/>
      <c r="AW81" s="379"/>
      <c r="AX81" s="379"/>
      <c r="AY81" s="379"/>
      <c r="AZ81" s="379"/>
      <c r="BA81" s="379"/>
      <c r="BB81" s="379"/>
      <c r="BC81" s="379"/>
      <c r="BD81" s="379"/>
      <c r="BE81" s="379"/>
      <c r="BF81" s="379"/>
      <c r="BG81" s="379"/>
      <c r="BH81" s="379"/>
      <c r="BI81" s="379"/>
      <c r="BJ81" s="379"/>
      <c r="BK81" s="379"/>
      <c r="BL81" s="379"/>
      <c r="BM81" s="379"/>
      <c r="BN81" s="379"/>
      <c r="BO81" s="379"/>
      <c r="BP81" s="379"/>
      <c r="BQ81" s="379"/>
      <c r="BR81" s="379"/>
      <c r="BS81" s="379"/>
      <c r="BT81" s="379"/>
      <c r="BU81" s="379"/>
      <c r="BV81" s="379"/>
      <c r="BW81" s="379"/>
      <c r="BX81" s="379"/>
    </row>
    <row r="82" spans="1:76" s="393" customFormat="1" ht="24.75" customHeight="1">
      <c r="A82" s="682" t="s">
        <v>748</v>
      </c>
      <c r="B82" s="683"/>
      <c r="C82" s="381">
        <f t="shared" si="8"/>
        <v>69</v>
      </c>
      <c r="D82" s="666">
        <v>1</v>
      </c>
      <c r="E82" s="667"/>
      <c r="F82" s="666"/>
      <c r="G82" s="667"/>
      <c r="H82" s="666"/>
      <c r="I82" s="667"/>
      <c r="J82" s="382"/>
      <c r="K82" s="382"/>
      <c r="L82" s="382"/>
      <c r="M82" s="382"/>
      <c r="N82" s="382"/>
      <c r="O82" s="382"/>
      <c r="P82" s="382">
        <v>1</v>
      </c>
      <c r="Q82" s="382"/>
      <c r="R82" s="382"/>
      <c r="S82" s="382"/>
      <c r="T82" s="382"/>
      <c r="U82" s="382">
        <v>1</v>
      </c>
      <c r="V82" s="382"/>
      <c r="W82" s="382"/>
      <c r="X82" s="382"/>
      <c r="Y82" s="382"/>
      <c r="Z82" s="382"/>
      <c r="AA82" s="382"/>
      <c r="AB82" s="1213">
        <v>1200</v>
      </c>
      <c r="AC82" s="382"/>
      <c r="AD82" s="382"/>
      <c r="AE82" s="382"/>
      <c r="AF82" s="382"/>
      <c r="AG82" s="382">
        <v>1</v>
      </c>
      <c r="AH82" s="364"/>
      <c r="AI82" s="364"/>
      <c r="AJ82" s="364"/>
      <c r="AK82" s="364"/>
      <c r="AL82" s="364"/>
      <c r="AM82" s="364"/>
      <c r="AN82" s="364"/>
      <c r="AO82" s="364"/>
      <c r="AP82" s="364"/>
      <c r="AQ82" s="364"/>
      <c r="AR82" s="364"/>
      <c r="AS82" s="364"/>
      <c r="AT82" s="364"/>
      <c r="AU82" s="364"/>
      <c r="AV82" s="364"/>
      <c r="AW82" s="364"/>
      <c r="AX82" s="364"/>
      <c r="AY82" s="364"/>
      <c r="AZ82" s="364"/>
      <c r="BA82" s="364"/>
      <c r="BB82" s="364"/>
      <c r="BC82" s="364"/>
      <c r="BD82" s="364"/>
      <c r="BE82" s="364"/>
      <c r="BF82" s="364"/>
      <c r="BG82" s="364"/>
      <c r="BH82" s="364"/>
      <c r="BI82" s="364"/>
      <c r="BJ82" s="364"/>
      <c r="BK82" s="364"/>
      <c r="BL82" s="364"/>
      <c r="BM82" s="364"/>
      <c r="BN82" s="364"/>
      <c r="BO82" s="364"/>
      <c r="BP82" s="364"/>
      <c r="BQ82" s="364"/>
      <c r="BR82" s="364"/>
      <c r="BS82" s="364"/>
      <c r="BT82" s="364"/>
      <c r="BU82" s="364"/>
      <c r="BV82" s="364"/>
      <c r="BW82" s="364"/>
      <c r="BX82" s="364"/>
    </row>
    <row r="83" spans="1:76" s="393" customFormat="1" ht="24" customHeight="1">
      <c r="A83" s="674" t="s">
        <v>814</v>
      </c>
      <c r="B83" s="674"/>
      <c r="C83" s="381">
        <f t="shared" si="8"/>
        <v>70</v>
      </c>
      <c r="D83" s="666">
        <v>1</v>
      </c>
      <c r="E83" s="667"/>
      <c r="F83" s="666"/>
      <c r="G83" s="667"/>
      <c r="H83" s="666"/>
      <c r="I83" s="667"/>
      <c r="J83" s="382"/>
      <c r="K83" s="382"/>
      <c r="L83" s="382"/>
      <c r="M83" s="382"/>
      <c r="N83" s="382"/>
      <c r="O83" s="382">
        <v>1</v>
      </c>
      <c r="P83" s="382">
        <v>1</v>
      </c>
      <c r="Q83" s="382"/>
      <c r="R83" s="382"/>
      <c r="S83" s="382"/>
      <c r="T83" s="382"/>
      <c r="U83" s="382">
        <v>1</v>
      </c>
      <c r="V83" s="382"/>
      <c r="W83" s="382"/>
      <c r="X83" s="382"/>
      <c r="Y83" s="382"/>
      <c r="Z83" s="382"/>
      <c r="AA83" s="385">
        <v>490</v>
      </c>
      <c r="AB83" s="385">
        <v>950</v>
      </c>
      <c r="AC83" s="385">
        <v>450</v>
      </c>
      <c r="AD83" s="382"/>
      <c r="AE83" s="382"/>
      <c r="AF83" s="382"/>
      <c r="AG83" s="382"/>
      <c r="AH83" s="364"/>
      <c r="AI83" s="364"/>
      <c r="AJ83" s="364"/>
      <c r="AK83" s="364"/>
      <c r="AL83" s="364"/>
      <c r="AM83" s="364"/>
      <c r="AN83" s="364"/>
      <c r="AO83" s="364"/>
      <c r="AP83" s="364"/>
      <c r="AQ83" s="364"/>
      <c r="AR83" s="364"/>
      <c r="AS83" s="364"/>
      <c r="AT83" s="364"/>
      <c r="AU83" s="364"/>
      <c r="AV83" s="364"/>
      <c r="AW83" s="364"/>
      <c r="AX83" s="364"/>
      <c r="AY83" s="364"/>
      <c r="AZ83" s="364"/>
      <c r="BA83" s="364"/>
      <c r="BB83" s="364"/>
      <c r="BC83" s="364"/>
      <c r="BD83" s="364"/>
      <c r="BE83" s="364"/>
      <c r="BF83" s="364"/>
      <c r="BG83" s="364"/>
      <c r="BH83" s="364"/>
      <c r="BI83" s="364"/>
      <c r="BJ83" s="364"/>
      <c r="BK83" s="364"/>
      <c r="BL83" s="364"/>
      <c r="BM83" s="364"/>
      <c r="BN83" s="364"/>
      <c r="BO83" s="364"/>
      <c r="BP83" s="364"/>
      <c r="BQ83" s="364"/>
      <c r="BR83" s="364"/>
      <c r="BS83" s="364"/>
      <c r="BT83" s="364"/>
      <c r="BU83" s="364"/>
      <c r="BV83" s="364"/>
      <c r="BW83" s="364"/>
      <c r="BX83" s="364"/>
    </row>
    <row r="84" spans="1:76" s="393" customFormat="1" ht="24" customHeight="1">
      <c r="A84" s="682" t="s">
        <v>750</v>
      </c>
      <c r="B84" s="683"/>
      <c r="C84" s="381">
        <f t="shared" si="8"/>
        <v>71</v>
      </c>
      <c r="D84" s="666">
        <v>1</v>
      </c>
      <c r="E84" s="667"/>
      <c r="F84" s="666"/>
      <c r="G84" s="667"/>
      <c r="H84" s="666"/>
      <c r="I84" s="667"/>
      <c r="J84" s="382"/>
      <c r="K84" s="382"/>
      <c r="L84" s="382"/>
      <c r="M84" s="382"/>
      <c r="N84" s="382"/>
      <c r="O84" s="382">
        <v>1</v>
      </c>
      <c r="P84" s="382"/>
      <c r="Q84" s="382"/>
      <c r="R84" s="382"/>
      <c r="S84" s="382"/>
      <c r="T84" s="382"/>
      <c r="U84" s="382">
        <v>1</v>
      </c>
      <c r="V84" s="382"/>
      <c r="W84" s="382"/>
      <c r="X84" s="382"/>
      <c r="Y84" s="382"/>
      <c r="Z84" s="382"/>
      <c r="AA84" s="385">
        <v>800</v>
      </c>
      <c r="AB84" s="385"/>
      <c r="AC84" s="385"/>
      <c r="AD84" s="382"/>
      <c r="AE84" s="382"/>
      <c r="AF84" s="382"/>
      <c r="AG84" s="382"/>
      <c r="AH84" s="364"/>
      <c r="AI84" s="364"/>
      <c r="AJ84" s="364"/>
      <c r="AK84" s="364"/>
      <c r="AL84" s="364"/>
      <c r="AM84" s="364"/>
      <c r="AN84" s="364"/>
      <c r="AO84" s="364"/>
      <c r="AP84" s="364"/>
      <c r="AQ84" s="364"/>
      <c r="AR84" s="364"/>
      <c r="AS84" s="364"/>
      <c r="AT84" s="364"/>
      <c r="AU84" s="364"/>
      <c r="AV84" s="364"/>
      <c r="AW84" s="364"/>
      <c r="AX84" s="364"/>
      <c r="AY84" s="364"/>
      <c r="AZ84" s="364"/>
      <c r="BA84" s="364"/>
      <c r="BB84" s="364"/>
      <c r="BC84" s="364"/>
      <c r="BD84" s="364"/>
      <c r="BE84" s="364"/>
      <c r="BF84" s="364"/>
      <c r="BG84" s="364"/>
      <c r="BH84" s="364"/>
      <c r="BI84" s="364"/>
      <c r="BJ84" s="364"/>
      <c r="BK84" s="364"/>
      <c r="BL84" s="364"/>
      <c r="BM84" s="364"/>
      <c r="BN84" s="364"/>
      <c r="BO84" s="364"/>
      <c r="BP84" s="364"/>
      <c r="BQ84" s="364"/>
      <c r="BR84" s="364"/>
      <c r="BS84" s="364"/>
      <c r="BT84" s="364"/>
      <c r="BU84" s="364"/>
      <c r="BV84" s="364"/>
      <c r="BW84" s="364"/>
      <c r="BX84" s="364"/>
    </row>
    <row r="85" spans="1:76" s="398" customFormat="1" ht="24" customHeight="1">
      <c r="A85" s="682" t="s">
        <v>815</v>
      </c>
      <c r="B85" s="683"/>
      <c r="C85" s="381">
        <f t="shared" si="8"/>
        <v>72</v>
      </c>
      <c r="D85" s="666">
        <v>1</v>
      </c>
      <c r="E85" s="667"/>
      <c r="F85" s="666"/>
      <c r="G85" s="667"/>
      <c r="H85" s="666"/>
      <c r="I85" s="667"/>
      <c r="J85" s="382"/>
      <c r="K85" s="382"/>
      <c r="L85" s="382"/>
      <c r="M85" s="382"/>
      <c r="N85" s="382"/>
      <c r="O85" s="382"/>
      <c r="P85" s="382"/>
      <c r="Q85" s="382"/>
      <c r="R85" s="382"/>
      <c r="S85" s="382"/>
      <c r="T85" s="382"/>
      <c r="U85" s="382">
        <v>1</v>
      </c>
      <c r="V85" s="382"/>
      <c r="W85" s="382"/>
      <c r="X85" s="382"/>
      <c r="Y85" s="382"/>
      <c r="Z85" s="382"/>
      <c r="AA85" s="385"/>
      <c r="AB85" s="385"/>
      <c r="AC85" s="385"/>
      <c r="AD85" s="382"/>
      <c r="AE85" s="382"/>
      <c r="AF85" s="382"/>
      <c r="AG85" s="382"/>
      <c r="AH85" s="397"/>
      <c r="AI85" s="397"/>
      <c r="AJ85" s="397"/>
      <c r="AK85" s="397"/>
      <c r="AL85" s="397"/>
      <c r="AM85" s="397"/>
      <c r="AN85" s="397"/>
      <c r="AO85" s="397"/>
      <c r="AP85" s="397"/>
      <c r="AQ85" s="397"/>
      <c r="AR85" s="397"/>
      <c r="AS85" s="397"/>
      <c r="AT85" s="397"/>
      <c r="AU85" s="397"/>
      <c r="AV85" s="397"/>
      <c r="AW85" s="397"/>
      <c r="AX85" s="397"/>
      <c r="AY85" s="397"/>
      <c r="AZ85" s="397"/>
      <c r="BA85" s="397"/>
      <c r="BB85" s="397"/>
      <c r="BC85" s="397"/>
      <c r="BD85" s="397"/>
      <c r="BE85" s="397"/>
      <c r="BF85" s="397"/>
      <c r="BG85" s="397"/>
      <c r="BH85" s="397"/>
      <c r="BI85" s="397"/>
      <c r="BJ85" s="397"/>
      <c r="BK85" s="397"/>
      <c r="BL85" s="397"/>
      <c r="BM85" s="397"/>
      <c r="BN85" s="397"/>
      <c r="BO85" s="397"/>
      <c r="BP85" s="397"/>
      <c r="BQ85" s="397"/>
      <c r="BR85" s="397"/>
      <c r="BS85" s="397"/>
      <c r="BT85" s="397"/>
      <c r="BU85" s="397"/>
      <c r="BV85" s="397"/>
      <c r="BW85" s="397"/>
      <c r="BX85" s="397"/>
    </row>
    <row r="86" spans="1:76" s="393" customFormat="1" ht="24" customHeight="1">
      <c r="A86" s="674" t="s">
        <v>752</v>
      </c>
      <c r="B86" s="674"/>
      <c r="C86" s="381">
        <f t="shared" si="8"/>
        <v>73</v>
      </c>
      <c r="D86" s="666">
        <v>1</v>
      </c>
      <c r="E86" s="667"/>
      <c r="F86" s="666"/>
      <c r="G86" s="667"/>
      <c r="H86" s="666"/>
      <c r="I86" s="667"/>
      <c r="J86" s="382"/>
      <c r="K86" s="382"/>
      <c r="L86" s="382"/>
      <c r="M86" s="382"/>
      <c r="N86" s="382"/>
      <c r="O86" s="382">
        <v>1</v>
      </c>
      <c r="P86" s="382">
        <v>1</v>
      </c>
      <c r="Q86" s="382">
        <v>1</v>
      </c>
      <c r="R86" s="382"/>
      <c r="S86" s="382"/>
      <c r="T86" s="382"/>
      <c r="U86" s="382">
        <v>1</v>
      </c>
      <c r="V86" s="382"/>
      <c r="W86" s="382"/>
      <c r="X86" s="382"/>
      <c r="Y86" s="382"/>
      <c r="Z86" s="382"/>
      <c r="AA86" s="385">
        <v>938</v>
      </c>
      <c r="AB86" s="385">
        <v>1287</v>
      </c>
      <c r="AC86" s="385">
        <v>1148</v>
      </c>
      <c r="AD86" s="382">
        <v>1</v>
      </c>
      <c r="AE86" s="382">
        <v>1</v>
      </c>
      <c r="AF86" s="382"/>
      <c r="AG86" s="382"/>
      <c r="AH86" s="364"/>
      <c r="AI86" s="364"/>
      <c r="AJ86" s="364"/>
      <c r="AK86" s="364"/>
      <c r="AL86" s="364"/>
      <c r="AM86" s="364"/>
      <c r="AN86" s="364"/>
      <c r="AO86" s="364"/>
      <c r="AP86" s="364"/>
      <c r="AQ86" s="364"/>
      <c r="AR86" s="364"/>
      <c r="AS86" s="364"/>
      <c r="AT86" s="364"/>
      <c r="AU86" s="364"/>
      <c r="AV86" s="364"/>
      <c r="AW86" s="364"/>
      <c r="AX86" s="364"/>
      <c r="AY86" s="364"/>
      <c r="AZ86" s="364"/>
      <c r="BA86" s="364"/>
      <c r="BB86" s="364"/>
      <c r="BC86" s="364"/>
      <c r="BD86" s="364"/>
      <c r="BE86" s="364"/>
      <c r="BF86" s="364"/>
      <c r="BG86" s="364"/>
      <c r="BH86" s="364"/>
      <c r="BI86" s="364"/>
      <c r="BJ86" s="364"/>
      <c r="BK86" s="364"/>
      <c r="BL86" s="364"/>
      <c r="BM86" s="364"/>
      <c r="BN86" s="364"/>
      <c r="BO86" s="364"/>
      <c r="BP86" s="364"/>
      <c r="BQ86" s="364"/>
      <c r="BR86" s="364"/>
      <c r="BS86" s="364"/>
      <c r="BT86" s="364"/>
      <c r="BU86" s="364"/>
      <c r="BV86" s="364"/>
      <c r="BW86" s="364"/>
      <c r="BX86" s="364"/>
    </row>
    <row r="87" spans="1:76" s="393" customFormat="1" ht="26.25" customHeight="1">
      <c r="A87" s="662" t="s">
        <v>753</v>
      </c>
      <c r="B87" s="663"/>
      <c r="C87" s="381">
        <f t="shared" si="8"/>
        <v>74</v>
      </c>
      <c r="D87" s="666">
        <v>1</v>
      </c>
      <c r="E87" s="667"/>
      <c r="F87" s="666"/>
      <c r="G87" s="667"/>
      <c r="H87" s="666"/>
      <c r="I87" s="667"/>
      <c r="J87" s="382"/>
      <c r="K87" s="382"/>
      <c r="L87" s="382"/>
      <c r="M87" s="382"/>
      <c r="N87" s="382"/>
      <c r="O87" s="382">
        <v>1</v>
      </c>
      <c r="P87" s="382">
        <v>1</v>
      </c>
      <c r="Q87" s="382">
        <v>1</v>
      </c>
      <c r="R87" s="382"/>
      <c r="S87" s="382"/>
      <c r="T87" s="382"/>
      <c r="U87" s="382">
        <v>1</v>
      </c>
      <c r="V87" s="382"/>
      <c r="W87" s="382"/>
      <c r="X87" s="382"/>
      <c r="Y87" s="382"/>
      <c r="Z87" s="382"/>
      <c r="AA87" s="385">
        <v>590</v>
      </c>
      <c r="AB87" s="385">
        <v>1060</v>
      </c>
      <c r="AC87" s="385">
        <v>410</v>
      </c>
      <c r="AD87" s="382">
        <v>2</v>
      </c>
      <c r="AE87" s="382">
        <v>2</v>
      </c>
      <c r="AF87" s="382"/>
      <c r="AG87" s="382"/>
      <c r="AH87" s="364"/>
      <c r="AI87" s="364"/>
      <c r="AJ87" s="364"/>
      <c r="AK87" s="364"/>
      <c r="AL87" s="364"/>
      <c r="AM87" s="364"/>
      <c r="AN87" s="364"/>
      <c r="AO87" s="364"/>
      <c r="AP87" s="364"/>
      <c r="AQ87" s="364"/>
      <c r="AR87" s="364"/>
      <c r="AS87" s="364"/>
      <c r="AT87" s="364"/>
      <c r="AU87" s="364"/>
      <c r="AV87" s="364"/>
      <c r="AW87" s="364"/>
      <c r="AX87" s="364"/>
      <c r="AY87" s="364"/>
      <c r="AZ87" s="364"/>
      <c r="BA87" s="364"/>
      <c r="BB87" s="364"/>
      <c r="BC87" s="364"/>
      <c r="BD87" s="364"/>
      <c r="BE87" s="364"/>
      <c r="BF87" s="364"/>
      <c r="BG87" s="364"/>
      <c r="BH87" s="364"/>
      <c r="BI87" s="364"/>
      <c r="BJ87" s="364"/>
      <c r="BK87" s="364"/>
      <c r="BL87" s="364"/>
      <c r="BM87" s="364"/>
      <c r="BN87" s="364"/>
      <c r="BO87" s="364"/>
      <c r="BP87" s="364"/>
      <c r="BQ87" s="364"/>
      <c r="BR87" s="364"/>
      <c r="BS87" s="364"/>
      <c r="BT87" s="364"/>
      <c r="BU87" s="364"/>
      <c r="BV87" s="364"/>
      <c r="BW87" s="364"/>
      <c r="BX87" s="364"/>
    </row>
    <row r="88" spans="1:76" s="393" customFormat="1" ht="23.25" customHeight="1">
      <c r="A88" s="662" t="s">
        <v>754</v>
      </c>
      <c r="B88" s="663"/>
      <c r="C88" s="381">
        <f t="shared" si="8"/>
        <v>75</v>
      </c>
      <c r="D88" s="666">
        <v>1</v>
      </c>
      <c r="E88" s="667"/>
      <c r="F88" s="666"/>
      <c r="G88" s="667"/>
      <c r="H88" s="666"/>
      <c r="I88" s="667"/>
      <c r="J88" s="382"/>
      <c r="K88" s="382"/>
      <c r="L88" s="382"/>
      <c r="M88" s="382"/>
      <c r="N88" s="382"/>
      <c r="O88" s="382">
        <v>1</v>
      </c>
      <c r="P88" s="382">
        <v>1</v>
      </c>
      <c r="Q88" s="382"/>
      <c r="R88" s="382"/>
      <c r="S88" s="382"/>
      <c r="T88" s="382"/>
      <c r="U88" s="382">
        <v>1</v>
      </c>
      <c r="V88" s="382"/>
      <c r="W88" s="382"/>
      <c r="X88" s="382"/>
      <c r="Y88" s="382"/>
      <c r="Z88" s="382"/>
      <c r="AA88" s="392">
        <v>500</v>
      </c>
      <c r="AB88" s="392">
        <v>950</v>
      </c>
      <c r="AC88" s="385"/>
      <c r="AD88" s="382"/>
      <c r="AE88" s="382"/>
      <c r="AF88" s="382"/>
      <c r="AG88" s="382"/>
      <c r="AH88" s="364"/>
      <c r="AI88" s="364"/>
      <c r="AJ88" s="364"/>
      <c r="AK88" s="364"/>
      <c r="AL88" s="364"/>
      <c r="AM88" s="364"/>
      <c r="AN88" s="364"/>
      <c r="AO88" s="364"/>
      <c r="AP88" s="364"/>
      <c r="AQ88" s="364"/>
      <c r="AR88" s="364"/>
      <c r="AS88" s="364"/>
      <c r="AT88" s="364"/>
      <c r="AU88" s="364"/>
      <c r="AV88" s="364"/>
      <c r="AW88" s="364"/>
      <c r="AX88" s="364"/>
      <c r="AY88" s="364"/>
      <c r="AZ88" s="364"/>
      <c r="BA88" s="364"/>
      <c r="BB88" s="364"/>
      <c r="BC88" s="364"/>
      <c r="BD88" s="364"/>
      <c r="BE88" s="364"/>
      <c r="BF88" s="364"/>
      <c r="BG88" s="364"/>
      <c r="BH88" s="364"/>
      <c r="BI88" s="364"/>
      <c r="BJ88" s="364"/>
      <c r="BK88" s="364"/>
      <c r="BL88" s="364"/>
      <c r="BM88" s="364"/>
      <c r="BN88" s="364"/>
      <c r="BO88" s="364"/>
      <c r="BP88" s="364"/>
      <c r="BQ88" s="364"/>
      <c r="BR88" s="364"/>
      <c r="BS88" s="364"/>
      <c r="BT88" s="364"/>
      <c r="BU88" s="364"/>
      <c r="BV88" s="364"/>
      <c r="BW88" s="364"/>
      <c r="BX88" s="364"/>
    </row>
    <row r="89" spans="1:76" s="383" customFormat="1" ht="32.25" customHeight="1">
      <c r="A89" s="681" t="s">
        <v>816</v>
      </c>
      <c r="B89" s="681"/>
      <c r="C89" s="381">
        <f t="shared" si="8"/>
        <v>76</v>
      </c>
      <c r="D89" s="666">
        <v>1</v>
      </c>
      <c r="E89" s="667"/>
      <c r="F89" s="666"/>
      <c r="G89" s="667"/>
      <c r="H89" s="666"/>
      <c r="I89" s="667"/>
      <c r="J89" s="382"/>
      <c r="K89" s="382"/>
      <c r="L89" s="382"/>
      <c r="M89" s="382"/>
      <c r="N89" s="382"/>
      <c r="O89" s="382">
        <v>1</v>
      </c>
      <c r="P89" s="382">
        <v>1</v>
      </c>
      <c r="Q89" s="382"/>
      <c r="R89" s="382"/>
      <c r="S89" s="382"/>
      <c r="T89" s="382"/>
      <c r="U89" s="382">
        <v>1</v>
      </c>
      <c r="V89" s="382"/>
      <c r="W89" s="382"/>
      <c r="X89" s="382"/>
      <c r="Y89" s="382"/>
      <c r="Z89" s="382"/>
      <c r="AA89" s="385">
        <v>532</v>
      </c>
      <c r="AB89" s="385">
        <v>1500</v>
      </c>
      <c r="AC89" s="382"/>
      <c r="AD89" s="382"/>
      <c r="AE89" s="382">
        <v>1</v>
      </c>
      <c r="AF89" s="382"/>
      <c r="AG89" s="382"/>
      <c r="AH89" s="364"/>
      <c r="AI89" s="364"/>
      <c r="AJ89" s="364"/>
      <c r="AK89" s="364"/>
      <c r="AL89" s="364"/>
      <c r="AM89" s="364"/>
      <c r="AN89" s="364"/>
      <c r="AO89" s="364"/>
      <c r="AP89" s="364"/>
      <c r="AQ89" s="364"/>
      <c r="AR89" s="364"/>
      <c r="AS89" s="364"/>
      <c r="AT89" s="364"/>
      <c r="AU89" s="364"/>
      <c r="AV89" s="364"/>
      <c r="AW89" s="364"/>
      <c r="AX89" s="364"/>
      <c r="AY89" s="364"/>
      <c r="AZ89" s="364"/>
      <c r="BA89" s="364"/>
      <c r="BB89" s="364"/>
      <c r="BC89" s="364"/>
      <c r="BD89" s="364"/>
      <c r="BE89" s="364"/>
      <c r="BF89" s="364"/>
      <c r="BG89" s="364"/>
      <c r="BH89" s="364"/>
      <c r="BI89" s="364"/>
      <c r="BJ89" s="364"/>
      <c r="BK89" s="364"/>
      <c r="BL89" s="364"/>
      <c r="BM89" s="364"/>
      <c r="BN89" s="364"/>
      <c r="BO89" s="364"/>
      <c r="BP89" s="364"/>
      <c r="BQ89" s="364"/>
      <c r="BR89" s="364"/>
      <c r="BS89" s="364"/>
      <c r="BT89" s="364"/>
      <c r="BU89" s="364"/>
      <c r="BV89" s="364"/>
      <c r="BW89" s="364"/>
      <c r="BX89" s="364"/>
    </row>
    <row r="90" spans="1:76" s="380" customFormat="1" ht="53.25" customHeight="1">
      <c r="A90" s="668" t="s">
        <v>546</v>
      </c>
      <c r="B90" s="669"/>
      <c r="C90" s="377">
        <f>+C89+1</f>
        <v>77</v>
      </c>
      <c r="D90" s="670">
        <f>SUM(D91:E95)</f>
        <v>1</v>
      </c>
      <c r="E90" s="671"/>
      <c r="F90" s="670">
        <f>SUM(F91:G95)</f>
        <v>4</v>
      </c>
      <c r="G90" s="671"/>
      <c r="H90" s="670">
        <f>SUM(H91:I95)</f>
        <v>0</v>
      </c>
      <c r="I90" s="671"/>
      <c r="J90" s="378">
        <f t="shared" ref="J90:Z90" si="12">SUM(J91:J95)</f>
        <v>0</v>
      </c>
      <c r="K90" s="378">
        <f t="shared" si="12"/>
        <v>0</v>
      </c>
      <c r="L90" s="378">
        <f t="shared" si="12"/>
        <v>0</v>
      </c>
      <c r="M90" s="378">
        <f t="shared" si="12"/>
        <v>0</v>
      </c>
      <c r="N90" s="378">
        <f t="shared" si="12"/>
        <v>0</v>
      </c>
      <c r="O90" s="378">
        <f t="shared" si="12"/>
        <v>5</v>
      </c>
      <c r="P90" s="378">
        <f t="shared" si="12"/>
        <v>1</v>
      </c>
      <c r="Q90" s="378">
        <f t="shared" si="12"/>
        <v>0</v>
      </c>
      <c r="R90" s="378">
        <f t="shared" si="12"/>
        <v>4</v>
      </c>
      <c r="S90" s="378">
        <f t="shared" si="12"/>
        <v>0</v>
      </c>
      <c r="T90" s="378">
        <f t="shared" si="12"/>
        <v>1</v>
      </c>
      <c r="U90" s="378">
        <f t="shared" si="12"/>
        <v>0</v>
      </c>
      <c r="V90" s="378">
        <f t="shared" si="12"/>
        <v>0</v>
      </c>
      <c r="W90" s="378">
        <f t="shared" si="12"/>
        <v>0</v>
      </c>
      <c r="X90" s="378">
        <f t="shared" si="12"/>
        <v>0</v>
      </c>
      <c r="Y90" s="378">
        <f t="shared" si="12"/>
        <v>0</v>
      </c>
      <c r="Z90" s="378">
        <f t="shared" si="12"/>
        <v>0</v>
      </c>
      <c r="AA90" s="378"/>
      <c r="AB90" s="378"/>
      <c r="AC90" s="378"/>
      <c r="AD90" s="378">
        <f>SUM(AD91:AD95)</f>
        <v>0</v>
      </c>
      <c r="AE90" s="378">
        <f>SUM(AE91:AE95)</f>
        <v>1</v>
      </c>
      <c r="AF90" s="378">
        <f>SUM(AF91:AF95)</f>
        <v>0</v>
      </c>
      <c r="AG90" s="378">
        <f>SUM(AG91:AG95)</f>
        <v>0</v>
      </c>
      <c r="AH90" s="379"/>
      <c r="AI90" s="379"/>
      <c r="AJ90" s="379"/>
      <c r="AK90" s="379"/>
      <c r="AL90" s="379"/>
      <c r="AM90" s="379"/>
      <c r="AN90" s="379"/>
      <c r="AO90" s="379"/>
      <c r="AP90" s="379"/>
      <c r="AQ90" s="379"/>
      <c r="AR90" s="379"/>
      <c r="AS90" s="379"/>
      <c r="AT90" s="379"/>
      <c r="AU90" s="379"/>
      <c r="AV90" s="379"/>
      <c r="AW90" s="379"/>
      <c r="AX90" s="379"/>
      <c r="AY90" s="379"/>
      <c r="AZ90" s="379"/>
      <c r="BA90" s="379"/>
      <c r="BB90" s="379"/>
      <c r="BC90" s="379"/>
      <c r="BD90" s="379"/>
      <c r="BE90" s="379"/>
      <c r="BF90" s="379"/>
      <c r="BG90" s="379"/>
      <c r="BH90" s="379"/>
      <c r="BI90" s="379"/>
      <c r="BJ90" s="379"/>
      <c r="BK90" s="379"/>
      <c r="BL90" s="379"/>
      <c r="BM90" s="379"/>
      <c r="BN90" s="379"/>
      <c r="BO90" s="379"/>
      <c r="BP90" s="379"/>
      <c r="BQ90" s="379"/>
      <c r="BR90" s="379"/>
      <c r="BS90" s="379"/>
      <c r="BT90" s="379"/>
      <c r="BU90" s="379"/>
      <c r="BV90" s="379"/>
      <c r="BW90" s="379"/>
      <c r="BX90" s="379"/>
    </row>
    <row r="91" spans="1:76" s="383" customFormat="1" ht="25.5" customHeight="1">
      <c r="A91" s="682" t="s">
        <v>756</v>
      </c>
      <c r="B91" s="683"/>
      <c r="C91" s="381">
        <f>+C90+1</f>
        <v>78</v>
      </c>
      <c r="D91" s="666"/>
      <c r="E91" s="667"/>
      <c r="F91" s="666">
        <v>1</v>
      </c>
      <c r="G91" s="667"/>
      <c r="H91" s="666"/>
      <c r="I91" s="667"/>
      <c r="J91" s="382"/>
      <c r="K91" s="382"/>
      <c r="L91" s="382"/>
      <c r="M91" s="382"/>
      <c r="N91" s="382"/>
      <c r="O91" s="382">
        <v>1</v>
      </c>
      <c r="P91" s="382"/>
      <c r="Q91" s="382"/>
      <c r="R91" s="382">
        <v>1</v>
      </c>
      <c r="S91" s="382"/>
      <c r="T91" s="382"/>
      <c r="U91" s="382"/>
      <c r="V91" s="382"/>
      <c r="W91" s="382"/>
      <c r="X91" s="382"/>
      <c r="Y91" s="382"/>
      <c r="Z91" s="382"/>
      <c r="AA91" s="399">
        <v>400</v>
      </c>
      <c r="AB91" s="400"/>
      <c r="AC91" s="382"/>
      <c r="AD91" s="382"/>
      <c r="AE91" s="382"/>
      <c r="AF91" s="382"/>
      <c r="AG91" s="382"/>
      <c r="AH91" s="364"/>
      <c r="AI91" s="364"/>
      <c r="AJ91" s="364"/>
      <c r="AK91" s="364"/>
      <c r="AL91" s="364"/>
      <c r="AM91" s="364"/>
      <c r="AN91" s="364"/>
      <c r="AO91" s="364"/>
      <c r="AP91" s="364"/>
      <c r="AQ91" s="364"/>
      <c r="AR91" s="364"/>
      <c r="AS91" s="364"/>
      <c r="AT91" s="364"/>
      <c r="AU91" s="364"/>
      <c r="AV91" s="364"/>
      <c r="AW91" s="364"/>
      <c r="AX91" s="364"/>
      <c r="AY91" s="364"/>
      <c r="AZ91" s="364"/>
      <c r="BA91" s="364"/>
      <c r="BB91" s="364"/>
      <c r="BC91" s="364"/>
      <c r="BD91" s="364"/>
      <c r="BE91" s="364"/>
      <c r="BF91" s="364"/>
      <c r="BG91" s="364"/>
      <c r="BH91" s="364"/>
      <c r="BI91" s="364"/>
      <c r="BJ91" s="364"/>
      <c r="BK91" s="364"/>
      <c r="BL91" s="364"/>
      <c r="BM91" s="364"/>
      <c r="BN91" s="364"/>
      <c r="BO91" s="364"/>
      <c r="BP91" s="364"/>
      <c r="BQ91" s="364"/>
      <c r="BR91" s="364"/>
      <c r="BS91" s="364"/>
      <c r="BT91" s="364"/>
      <c r="BU91" s="364"/>
      <c r="BV91" s="364"/>
      <c r="BW91" s="364"/>
      <c r="BX91" s="364"/>
    </row>
    <row r="92" spans="1:76" s="383" customFormat="1" ht="27" customHeight="1">
      <c r="A92" s="674" t="s">
        <v>757</v>
      </c>
      <c r="B92" s="674"/>
      <c r="C92" s="381">
        <f t="shared" ref="C92:C95" si="13">+C91+1</f>
        <v>79</v>
      </c>
      <c r="D92" s="666"/>
      <c r="E92" s="667"/>
      <c r="F92" s="666">
        <v>1</v>
      </c>
      <c r="G92" s="667"/>
      <c r="H92" s="666"/>
      <c r="I92" s="667"/>
      <c r="J92" s="382"/>
      <c r="K92" s="382"/>
      <c r="L92" s="382"/>
      <c r="M92" s="382"/>
      <c r="N92" s="382"/>
      <c r="O92" s="382">
        <v>1</v>
      </c>
      <c r="P92" s="382"/>
      <c r="Q92" s="382"/>
      <c r="R92" s="382">
        <v>1</v>
      </c>
      <c r="S92" s="382"/>
      <c r="T92" s="382"/>
      <c r="U92" s="382"/>
      <c r="V92" s="382"/>
      <c r="W92" s="382"/>
      <c r="X92" s="382"/>
      <c r="Y92" s="382"/>
      <c r="Z92" s="382"/>
      <c r="AA92" s="400"/>
      <c r="AB92" s="400"/>
      <c r="AC92" s="382"/>
      <c r="AD92" s="382"/>
      <c r="AE92" s="382"/>
      <c r="AF92" s="382"/>
      <c r="AG92" s="382"/>
      <c r="AH92" s="364"/>
      <c r="AI92" s="364"/>
      <c r="AJ92" s="364"/>
      <c r="AK92" s="364"/>
      <c r="AL92" s="364"/>
      <c r="AM92" s="364"/>
      <c r="AN92" s="364"/>
      <c r="AO92" s="364"/>
      <c r="AP92" s="364"/>
      <c r="AQ92" s="364"/>
      <c r="AR92" s="364"/>
      <c r="AS92" s="364"/>
      <c r="AT92" s="364"/>
      <c r="AU92" s="364"/>
      <c r="AV92" s="364"/>
      <c r="AW92" s="364"/>
      <c r="AX92" s="364"/>
      <c r="AY92" s="364"/>
      <c r="AZ92" s="364"/>
      <c r="BA92" s="364"/>
      <c r="BB92" s="364"/>
      <c r="BC92" s="364"/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4"/>
      <c r="BQ92" s="364"/>
      <c r="BR92" s="364"/>
      <c r="BS92" s="364"/>
      <c r="BT92" s="364"/>
      <c r="BU92" s="364"/>
      <c r="BV92" s="364"/>
      <c r="BW92" s="364"/>
      <c r="BX92" s="364"/>
    </row>
    <row r="93" spans="1:76" s="383" customFormat="1" ht="21.75" customHeight="1">
      <c r="A93" s="662" t="s">
        <v>758</v>
      </c>
      <c r="B93" s="663"/>
      <c r="C93" s="381">
        <f t="shared" si="13"/>
        <v>80</v>
      </c>
      <c r="D93" s="666"/>
      <c r="E93" s="667"/>
      <c r="F93" s="666">
        <v>1</v>
      </c>
      <c r="G93" s="667"/>
      <c r="H93" s="666"/>
      <c r="I93" s="667"/>
      <c r="J93" s="382"/>
      <c r="K93" s="382"/>
      <c r="L93" s="382"/>
      <c r="M93" s="382"/>
      <c r="N93" s="382"/>
      <c r="O93" s="382">
        <v>1</v>
      </c>
      <c r="P93" s="382"/>
      <c r="Q93" s="382"/>
      <c r="R93" s="382">
        <v>1</v>
      </c>
      <c r="S93" s="382"/>
      <c r="T93" s="382"/>
      <c r="U93" s="382"/>
      <c r="V93" s="382"/>
      <c r="W93" s="382"/>
      <c r="X93" s="382"/>
      <c r="Y93" s="382"/>
      <c r="Z93" s="382"/>
      <c r="AA93" s="400"/>
      <c r="AB93" s="400"/>
      <c r="AC93" s="382"/>
      <c r="AD93" s="382"/>
      <c r="AE93" s="382"/>
      <c r="AF93" s="382"/>
      <c r="AG93" s="382"/>
      <c r="AH93" s="364"/>
      <c r="AI93" s="364"/>
      <c r="AJ93" s="364"/>
      <c r="AK93" s="364"/>
      <c r="AL93" s="364"/>
      <c r="AM93" s="364"/>
      <c r="AN93" s="364"/>
      <c r="AO93" s="364"/>
      <c r="AP93" s="364"/>
      <c r="AQ93" s="364"/>
      <c r="AR93" s="364"/>
      <c r="AS93" s="364"/>
      <c r="AT93" s="364"/>
      <c r="AU93" s="364"/>
      <c r="AV93" s="364"/>
      <c r="AW93" s="364"/>
      <c r="AX93" s="364"/>
      <c r="AY93" s="364"/>
      <c r="AZ93" s="364"/>
      <c r="BA93" s="364"/>
      <c r="BB93" s="364"/>
      <c r="BC93" s="364"/>
      <c r="BD93" s="364"/>
      <c r="BE93" s="364"/>
      <c r="BF93" s="364"/>
      <c r="BG93" s="364"/>
      <c r="BH93" s="364"/>
      <c r="BI93" s="364"/>
      <c r="BJ93" s="364"/>
      <c r="BK93" s="364"/>
      <c r="BL93" s="364"/>
      <c r="BM93" s="364"/>
      <c r="BN93" s="364"/>
      <c r="BO93" s="364"/>
      <c r="BP93" s="364"/>
      <c r="BQ93" s="364"/>
      <c r="BR93" s="364"/>
      <c r="BS93" s="364"/>
      <c r="BT93" s="364"/>
      <c r="BU93" s="364"/>
      <c r="BV93" s="364"/>
      <c r="BW93" s="364"/>
      <c r="BX93" s="364"/>
    </row>
    <row r="94" spans="1:76" s="383" customFormat="1" ht="25.5" customHeight="1">
      <c r="A94" s="674" t="s">
        <v>759</v>
      </c>
      <c r="B94" s="674"/>
      <c r="C94" s="381">
        <f t="shared" si="13"/>
        <v>81</v>
      </c>
      <c r="D94" s="666">
        <v>1</v>
      </c>
      <c r="E94" s="667"/>
      <c r="F94" s="666"/>
      <c r="G94" s="667"/>
      <c r="H94" s="666"/>
      <c r="I94" s="667"/>
      <c r="J94" s="382"/>
      <c r="K94" s="382"/>
      <c r="L94" s="382"/>
      <c r="M94" s="382"/>
      <c r="N94" s="382"/>
      <c r="O94" s="382">
        <v>1</v>
      </c>
      <c r="P94" s="382">
        <v>1</v>
      </c>
      <c r="Q94" s="382"/>
      <c r="R94" s="382"/>
      <c r="S94" s="382"/>
      <c r="T94" s="382">
        <v>1</v>
      </c>
      <c r="U94" s="382"/>
      <c r="V94" s="382"/>
      <c r="W94" s="382"/>
      <c r="X94" s="382"/>
      <c r="Y94" s="382"/>
      <c r="Z94" s="382"/>
      <c r="AA94" s="400">
        <v>1081</v>
      </c>
      <c r="AB94" s="400">
        <v>1728</v>
      </c>
      <c r="AC94" s="382"/>
      <c r="AD94" s="382"/>
      <c r="AE94" s="382">
        <v>1</v>
      </c>
      <c r="AF94" s="382"/>
      <c r="AG94" s="382"/>
      <c r="AH94" s="364"/>
      <c r="AI94" s="364"/>
      <c r="AJ94" s="364"/>
      <c r="AK94" s="364"/>
      <c r="AL94" s="364"/>
      <c r="AM94" s="364"/>
      <c r="AN94" s="364"/>
      <c r="AO94" s="364"/>
      <c r="AP94" s="364"/>
      <c r="AQ94" s="364"/>
      <c r="AR94" s="364"/>
      <c r="AS94" s="364"/>
      <c r="AT94" s="364"/>
      <c r="AU94" s="364"/>
      <c r="AV94" s="364"/>
      <c r="AW94" s="364"/>
      <c r="AX94" s="364"/>
      <c r="AY94" s="364"/>
      <c r="AZ94" s="364"/>
      <c r="BA94" s="364"/>
      <c r="BB94" s="364"/>
      <c r="BC94" s="364"/>
      <c r="BD94" s="364"/>
      <c r="BE94" s="364"/>
      <c r="BF94" s="364"/>
      <c r="BG94" s="364"/>
      <c r="BH94" s="364"/>
      <c r="BI94" s="364"/>
      <c r="BJ94" s="364"/>
      <c r="BK94" s="364"/>
      <c r="BL94" s="364"/>
      <c r="BM94" s="364"/>
      <c r="BN94" s="364"/>
      <c r="BO94" s="364"/>
      <c r="BP94" s="364"/>
      <c r="BQ94" s="364"/>
      <c r="BR94" s="364"/>
      <c r="BS94" s="364"/>
      <c r="BT94" s="364"/>
      <c r="BU94" s="364"/>
      <c r="BV94" s="364"/>
      <c r="BW94" s="364"/>
      <c r="BX94" s="364"/>
    </row>
    <row r="95" spans="1:76" s="383" customFormat="1" ht="27.75" customHeight="1">
      <c r="A95" s="682" t="s">
        <v>760</v>
      </c>
      <c r="B95" s="683"/>
      <c r="C95" s="381">
        <f t="shared" si="13"/>
        <v>82</v>
      </c>
      <c r="D95" s="666"/>
      <c r="E95" s="667"/>
      <c r="F95" s="666">
        <v>1</v>
      </c>
      <c r="G95" s="667"/>
      <c r="H95" s="666"/>
      <c r="I95" s="667"/>
      <c r="J95" s="382"/>
      <c r="K95" s="382"/>
      <c r="L95" s="382"/>
      <c r="M95" s="382"/>
      <c r="N95" s="382"/>
      <c r="O95" s="382">
        <v>1</v>
      </c>
      <c r="P95" s="382"/>
      <c r="Q95" s="382"/>
      <c r="R95" s="382">
        <v>1</v>
      </c>
      <c r="S95" s="382"/>
      <c r="T95" s="382"/>
      <c r="U95" s="382"/>
      <c r="V95" s="382"/>
      <c r="W95" s="382"/>
      <c r="X95" s="382"/>
      <c r="Y95" s="382"/>
      <c r="Z95" s="382"/>
      <c r="AA95" s="382"/>
      <c r="AB95" s="382"/>
      <c r="AC95" s="382"/>
      <c r="AD95" s="382"/>
      <c r="AE95" s="382"/>
      <c r="AF95" s="382"/>
      <c r="AG95" s="382"/>
      <c r="AH95" s="364"/>
      <c r="AI95" s="364"/>
      <c r="AJ95" s="364"/>
      <c r="AK95" s="364"/>
      <c r="AL95" s="364"/>
      <c r="AM95" s="364"/>
      <c r="AN95" s="364"/>
      <c r="AO95" s="364"/>
      <c r="AP95" s="364"/>
      <c r="AQ95" s="364"/>
      <c r="AR95" s="364"/>
      <c r="AS95" s="364"/>
      <c r="AT95" s="364"/>
      <c r="AU95" s="364"/>
      <c r="AV95" s="364"/>
      <c r="AW95" s="364"/>
      <c r="AX95" s="364"/>
      <c r="AY95" s="364"/>
      <c r="AZ95" s="364"/>
      <c r="BA95" s="364"/>
      <c r="BB95" s="364"/>
      <c r="BC95" s="364"/>
      <c r="BD95" s="364"/>
      <c r="BE95" s="364"/>
      <c r="BF95" s="364"/>
      <c r="BG95" s="364"/>
      <c r="BH95" s="364"/>
      <c r="BI95" s="364"/>
      <c r="BJ95" s="364"/>
      <c r="BK95" s="364"/>
      <c r="BL95" s="364"/>
      <c r="BM95" s="364"/>
      <c r="BN95" s="364"/>
      <c r="BO95" s="364"/>
      <c r="BP95" s="364"/>
      <c r="BQ95" s="364"/>
      <c r="BR95" s="364"/>
      <c r="BS95" s="364"/>
      <c r="BT95" s="364"/>
      <c r="BU95" s="364"/>
      <c r="BV95" s="364"/>
      <c r="BW95" s="364"/>
      <c r="BX95" s="364"/>
    </row>
    <row r="96" spans="1:76" s="55" customFormat="1" ht="17.25" customHeight="1">
      <c r="A96" s="401" t="s">
        <v>568</v>
      </c>
      <c r="B96" s="401"/>
      <c r="C96" s="401" t="s">
        <v>817</v>
      </c>
      <c r="E96" s="402"/>
      <c r="G96" s="403"/>
      <c r="H96" s="401"/>
      <c r="I96" s="401"/>
      <c r="J96" s="401"/>
      <c r="K96" s="343"/>
      <c r="L96" s="404"/>
      <c r="M96" s="403"/>
      <c r="N96" s="403"/>
      <c r="O96" s="403"/>
      <c r="P96" s="405"/>
      <c r="Q96" s="405"/>
      <c r="R96" s="406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320"/>
      <c r="AE96" s="320"/>
      <c r="AF96" s="407"/>
      <c r="AG96" s="407"/>
      <c r="AH96" s="408"/>
      <c r="AI96" s="408"/>
    </row>
  </sheetData>
  <mergeCells count="371">
    <mergeCell ref="A95:B95"/>
    <mergeCell ref="D95:E95"/>
    <mergeCell ref="F95:G95"/>
    <mergeCell ref="H95:I95"/>
    <mergeCell ref="A93:B93"/>
    <mergeCell ref="D93:E93"/>
    <mergeCell ref="F93:G93"/>
    <mergeCell ref="H93:I93"/>
    <mergeCell ref="A94:B94"/>
    <mergeCell ref="D94:E94"/>
    <mergeCell ref="F94:G94"/>
    <mergeCell ref="H94:I94"/>
    <mergeCell ref="A91:B91"/>
    <mergeCell ref="D91:E91"/>
    <mergeCell ref="F91:G91"/>
    <mergeCell ref="H91:I91"/>
    <mergeCell ref="A92:B92"/>
    <mergeCell ref="D92:E92"/>
    <mergeCell ref="F92:G92"/>
    <mergeCell ref="H92:I92"/>
    <mergeCell ref="A89:B89"/>
    <mergeCell ref="D89:E89"/>
    <mergeCell ref="F89:G89"/>
    <mergeCell ref="H89:I89"/>
    <mergeCell ref="A90:B90"/>
    <mergeCell ref="D90:E90"/>
    <mergeCell ref="F90:G90"/>
    <mergeCell ref="H90:I90"/>
    <mergeCell ref="A87:B87"/>
    <mergeCell ref="D87:E87"/>
    <mergeCell ref="F87:G87"/>
    <mergeCell ref="H87:I87"/>
    <mergeCell ref="A88:B88"/>
    <mergeCell ref="D88:E88"/>
    <mergeCell ref="F88:G88"/>
    <mergeCell ref="H88:I88"/>
    <mergeCell ref="A85:B85"/>
    <mergeCell ref="D85:E85"/>
    <mergeCell ref="F85:G85"/>
    <mergeCell ref="H85:I85"/>
    <mergeCell ref="A86:B86"/>
    <mergeCell ref="D86:E86"/>
    <mergeCell ref="F86:G86"/>
    <mergeCell ref="H86:I86"/>
    <mergeCell ref="A83:B83"/>
    <mergeCell ref="D83:E83"/>
    <mergeCell ref="F83:G83"/>
    <mergeCell ref="H83:I83"/>
    <mergeCell ref="A84:B84"/>
    <mergeCell ref="D84:E84"/>
    <mergeCell ref="F84:G84"/>
    <mergeCell ref="H84:I84"/>
    <mergeCell ref="A81:B81"/>
    <mergeCell ref="D81:E81"/>
    <mergeCell ref="F81:G81"/>
    <mergeCell ref="H81:I81"/>
    <mergeCell ref="A82:B82"/>
    <mergeCell ref="D82:E82"/>
    <mergeCell ref="F82:G82"/>
    <mergeCell ref="H82:I82"/>
    <mergeCell ref="A79:B79"/>
    <mergeCell ref="D79:E79"/>
    <mergeCell ref="F79:G79"/>
    <mergeCell ref="H79:I79"/>
    <mergeCell ref="A80:B80"/>
    <mergeCell ref="D80:E80"/>
    <mergeCell ref="F80:G80"/>
    <mergeCell ref="H80:I80"/>
    <mergeCell ref="A77:B77"/>
    <mergeCell ref="D77:E77"/>
    <mergeCell ref="F77:G77"/>
    <mergeCell ref="H77:I77"/>
    <mergeCell ref="A78:B78"/>
    <mergeCell ref="D78:E78"/>
    <mergeCell ref="F78:G78"/>
    <mergeCell ref="H78:I78"/>
    <mergeCell ref="A75:B75"/>
    <mergeCell ref="D75:E75"/>
    <mergeCell ref="F75:G75"/>
    <mergeCell ref="H75:I75"/>
    <mergeCell ref="A76:B76"/>
    <mergeCell ref="D76:E76"/>
    <mergeCell ref="F76:G76"/>
    <mergeCell ref="H76:I76"/>
    <mergeCell ref="A73:B73"/>
    <mergeCell ref="D73:E73"/>
    <mergeCell ref="F73:G73"/>
    <mergeCell ref="H73:I73"/>
    <mergeCell ref="A74:B74"/>
    <mergeCell ref="D74:E74"/>
    <mergeCell ref="F74:G74"/>
    <mergeCell ref="H74:I74"/>
    <mergeCell ref="A71:B71"/>
    <mergeCell ref="D71:E71"/>
    <mergeCell ref="F71:G71"/>
    <mergeCell ref="H71:I71"/>
    <mergeCell ref="A72:B72"/>
    <mergeCell ref="D72:E72"/>
    <mergeCell ref="F72:G72"/>
    <mergeCell ref="H72:I72"/>
    <mergeCell ref="A69:B69"/>
    <mergeCell ref="D69:E69"/>
    <mergeCell ref="F69:G69"/>
    <mergeCell ref="H69:I69"/>
    <mergeCell ref="A70:B70"/>
    <mergeCell ref="D70:E70"/>
    <mergeCell ref="F70:G70"/>
    <mergeCell ref="H70:I70"/>
    <mergeCell ref="A67:B67"/>
    <mergeCell ref="D67:E67"/>
    <mergeCell ref="F67:G67"/>
    <mergeCell ref="H67:I67"/>
    <mergeCell ref="A68:B68"/>
    <mergeCell ref="D68:E68"/>
    <mergeCell ref="F68:G68"/>
    <mergeCell ref="H68:I68"/>
    <mergeCell ref="A65:B65"/>
    <mergeCell ref="D65:E65"/>
    <mergeCell ref="F65:G65"/>
    <mergeCell ref="H65:I65"/>
    <mergeCell ref="A66:B66"/>
    <mergeCell ref="D66:E66"/>
    <mergeCell ref="F66:G66"/>
    <mergeCell ref="H66:I66"/>
    <mergeCell ref="A63:B63"/>
    <mergeCell ref="D63:E63"/>
    <mergeCell ref="F63:G63"/>
    <mergeCell ref="H63:I63"/>
    <mergeCell ref="A64:B64"/>
    <mergeCell ref="D64:E64"/>
    <mergeCell ref="F64:G64"/>
    <mergeCell ref="H64:I64"/>
    <mergeCell ref="A61:B61"/>
    <mergeCell ref="D61:E61"/>
    <mergeCell ref="F61:G61"/>
    <mergeCell ref="H61:I61"/>
    <mergeCell ref="A62:B62"/>
    <mergeCell ref="D62:E62"/>
    <mergeCell ref="F62:G62"/>
    <mergeCell ref="H62:I62"/>
    <mergeCell ref="A59:B59"/>
    <mergeCell ref="D59:E59"/>
    <mergeCell ref="F59:G59"/>
    <mergeCell ref="H59:I59"/>
    <mergeCell ref="A60:B60"/>
    <mergeCell ref="D60:E60"/>
    <mergeCell ref="F60:G60"/>
    <mergeCell ref="H60:I60"/>
    <mergeCell ref="H56:I56"/>
    <mergeCell ref="A57:B57"/>
    <mergeCell ref="D57:E57"/>
    <mergeCell ref="F57:G57"/>
    <mergeCell ref="H57:I57"/>
    <mergeCell ref="A58:B58"/>
    <mergeCell ref="D58:E58"/>
    <mergeCell ref="F58:G58"/>
    <mergeCell ref="H58:I58"/>
    <mergeCell ref="A55:B55"/>
    <mergeCell ref="D55:E55"/>
    <mergeCell ref="F55:G55"/>
    <mergeCell ref="A56:B56"/>
    <mergeCell ref="D56:E56"/>
    <mergeCell ref="F56:G56"/>
    <mergeCell ref="A53:B53"/>
    <mergeCell ref="D53:E53"/>
    <mergeCell ref="F53:G53"/>
    <mergeCell ref="H53:I53"/>
    <mergeCell ref="A54:B54"/>
    <mergeCell ref="D54:E54"/>
    <mergeCell ref="F54:G54"/>
    <mergeCell ref="H54:I54"/>
    <mergeCell ref="A51:B51"/>
    <mergeCell ref="D51:E51"/>
    <mergeCell ref="F51:G51"/>
    <mergeCell ref="H51:I51"/>
    <mergeCell ref="A52:B52"/>
    <mergeCell ref="D52:E52"/>
    <mergeCell ref="F52:G52"/>
    <mergeCell ref="H52:I52"/>
    <mergeCell ref="A49:B49"/>
    <mergeCell ref="D49:E49"/>
    <mergeCell ref="F49:G49"/>
    <mergeCell ref="H49:I49"/>
    <mergeCell ref="A50:B50"/>
    <mergeCell ref="D50:E50"/>
    <mergeCell ref="F50:G50"/>
    <mergeCell ref="H50:I50"/>
    <mergeCell ref="A47:B47"/>
    <mergeCell ref="D47:E47"/>
    <mergeCell ref="F47:G47"/>
    <mergeCell ref="H47:I47"/>
    <mergeCell ref="A48:B48"/>
    <mergeCell ref="D48:E48"/>
    <mergeCell ref="F48:G48"/>
    <mergeCell ref="H48:I48"/>
    <mergeCell ref="A45:B45"/>
    <mergeCell ref="D45:E45"/>
    <mergeCell ref="F45:G45"/>
    <mergeCell ref="H45:I45"/>
    <mergeCell ref="A46:B46"/>
    <mergeCell ref="D46:E46"/>
    <mergeCell ref="F46:G46"/>
    <mergeCell ref="H46:I46"/>
    <mergeCell ref="A43:B43"/>
    <mergeCell ref="D43:E43"/>
    <mergeCell ref="F43:G43"/>
    <mergeCell ref="H43:I43"/>
    <mergeCell ref="A44:B44"/>
    <mergeCell ref="D44:E44"/>
    <mergeCell ref="F44:G44"/>
    <mergeCell ref="H44:I44"/>
    <mergeCell ref="A41:B41"/>
    <mergeCell ref="D41:E41"/>
    <mergeCell ref="F41:G41"/>
    <mergeCell ref="H41:I41"/>
    <mergeCell ref="A42:B42"/>
    <mergeCell ref="D42:E42"/>
    <mergeCell ref="F42:G42"/>
    <mergeCell ref="H42:I42"/>
    <mergeCell ref="A39:B39"/>
    <mergeCell ref="D39:E39"/>
    <mergeCell ref="F39:G39"/>
    <mergeCell ref="H39:I39"/>
    <mergeCell ref="A40:B40"/>
    <mergeCell ref="D40:E40"/>
    <mergeCell ref="F40:G40"/>
    <mergeCell ref="H40:I40"/>
    <mergeCell ref="A37:B37"/>
    <mergeCell ref="D37:E37"/>
    <mergeCell ref="F37:G37"/>
    <mergeCell ref="H37:I37"/>
    <mergeCell ref="A38:B38"/>
    <mergeCell ref="D38:E38"/>
    <mergeCell ref="F38:G38"/>
    <mergeCell ref="H38:I38"/>
    <mergeCell ref="A35:B35"/>
    <mergeCell ref="D35:E35"/>
    <mergeCell ref="F35:G35"/>
    <mergeCell ref="H35:I35"/>
    <mergeCell ref="A36:B36"/>
    <mergeCell ref="D36:E36"/>
    <mergeCell ref="F36:G36"/>
    <mergeCell ref="H36:I36"/>
    <mergeCell ref="A33:B33"/>
    <mergeCell ref="D33:E33"/>
    <mergeCell ref="F33:G33"/>
    <mergeCell ref="H33:I33"/>
    <mergeCell ref="A34:B34"/>
    <mergeCell ref="D34:E34"/>
    <mergeCell ref="F34:G34"/>
    <mergeCell ref="H34:I34"/>
    <mergeCell ref="A31:B31"/>
    <mergeCell ref="D31:E31"/>
    <mergeCell ref="F31:G31"/>
    <mergeCell ref="H31:I31"/>
    <mergeCell ref="A32:B32"/>
    <mergeCell ref="D32:E32"/>
    <mergeCell ref="F32:G32"/>
    <mergeCell ref="H32:I32"/>
    <mergeCell ref="A29:B29"/>
    <mergeCell ref="D29:E29"/>
    <mergeCell ref="F29:G29"/>
    <mergeCell ref="H29:I29"/>
    <mergeCell ref="A30:B30"/>
    <mergeCell ref="D30:E30"/>
    <mergeCell ref="F30:G30"/>
    <mergeCell ref="H30:I30"/>
    <mergeCell ref="A27:B27"/>
    <mergeCell ref="D27:E27"/>
    <mergeCell ref="F27:G27"/>
    <mergeCell ref="H27:I27"/>
    <mergeCell ref="A28:B28"/>
    <mergeCell ref="D28:E28"/>
    <mergeCell ref="F28:G28"/>
    <mergeCell ref="H28:I28"/>
    <mergeCell ref="A25:B25"/>
    <mergeCell ref="D25:E25"/>
    <mergeCell ref="F25:G25"/>
    <mergeCell ref="H25:I25"/>
    <mergeCell ref="A26:B26"/>
    <mergeCell ref="D26:E26"/>
    <mergeCell ref="F26:G26"/>
    <mergeCell ref="H26:I26"/>
    <mergeCell ref="A23:B23"/>
    <mergeCell ref="D23:E23"/>
    <mergeCell ref="F23:G23"/>
    <mergeCell ref="H23:I23"/>
    <mergeCell ref="A24:B24"/>
    <mergeCell ref="D24:E24"/>
    <mergeCell ref="F24:G24"/>
    <mergeCell ref="H24:I24"/>
    <mergeCell ref="A21:B21"/>
    <mergeCell ref="D21:E21"/>
    <mergeCell ref="F21:G21"/>
    <mergeCell ref="H21:I21"/>
    <mergeCell ref="A22:B22"/>
    <mergeCell ref="D22:E22"/>
    <mergeCell ref="F22:G22"/>
    <mergeCell ref="H22:I22"/>
    <mergeCell ref="A19:B19"/>
    <mergeCell ref="D19:E19"/>
    <mergeCell ref="F19:G19"/>
    <mergeCell ref="H19:I19"/>
    <mergeCell ref="A20:B20"/>
    <mergeCell ref="D20:E20"/>
    <mergeCell ref="F20:G20"/>
    <mergeCell ref="H20:I20"/>
    <mergeCell ref="A17:B17"/>
    <mergeCell ref="D17:E17"/>
    <mergeCell ref="F17:G17"/>
    <mergeCell ref="H17:I17"/>
    <mergeCell ref="A18:B18"/>
    <mergeCell ref="D18:E18"/>
    <mergeCell ref="F18:G18"/>
    <mergeCell ref="H18:I18"/>
    <mergeCell ref="A15:B15"/>
    <mergeCell ref="D15:E15"/>
    <mergeCell ref="F15:G15"/>
    <mergeCell ref="H15:I15"/>
    <mergeCell ref="A16:B16"/>
    <mergeCell ref="D16:E16"/>
    <mergeCell ref="F16:G16"/>
    <mergeCell ref="H16:I16"/>
    <mergeCell ref="A13:B13"/>
    <mergeCell ref="D13:E13"/>
    <mergeCell ref="F13:G13"/>
    <mergeCell ref="H13:I13"/>
    <mergeCell ref="A14:B14"/>
    <mergeCell ref="D14:E14"/>
    <mergeCell ref="F14:G14"/>
    <mergeCell ref="H14:I14"/>
    <mergeCell ref="T11:T12"/>
    <mergeCell ref="R10:T10"/>
    <mergeCell ref="U10:W10"/>
    <mergeCell ref="AA10:AA12"/>
    <mergeCell ref="AB10:AB12"/>
    <mergeCell ref="AC10:AC12"/>
    <mergeCell ref="AD10:AE11"/>
    <mergeCell ref="AF10:AG11"/>
    <mergeCell ref="H11:I12"/>
    <mergeCell ref="J11:J12"/>
    <mergeCell ref="K11:K12"/>
    <mergeCell ref="L11:L12"/>
    <mergeCell ref="M11:M12"/>
    <mergeCell ref="Z11:Z12"/>
    <mergeCell ref="U11:U12"/>
    <mergeCell ref="V11:V12"/>
    <mergeCell ref="W11:W12"/>
    <mergeCell ref="X11:X12"/>
    <mergeCell ref="Y11:Y12"/>
    <mergeCell ref="AE1:AG1"/>
    <mergeCell ref="A4:AG4"/>
    <mergeCell ref="A5:AG5"/>
    <mergeCell ref="A6:AE6"/>
    <mergeCell ref="A9:B12"/>
    <mergeCell ref="C9:C12"/>
    <mergeCell ref="D9:N9"/>
    <mergeCell ref="O9:Q9"/>
    <mergeCell ref="R9:Z9"/>
    <mergeCell ref="X10:Z10"/>
    <mergeCell ref="N11:N12"/>
    <mergeCell ref="R11:R12"/>
    <mergeCell ref="S11:S12"/>
    <mergeCell ref="AA9:AC9"/>
    <mergeCell ref="AD9:AG9"/>
    <mergeCell ref="D10:E12"/>
    <mergeCell ref="F10:G12"/>
    <mergeCell ref="H10:N10"/>
    <mergeCell ref="O10:O12"/>
    <mergeCell ref="P10:P12"/>
    <mergeCell ref="Q10:Q12"/>
  </mergeCells>
  <pageMargins left="0.59" right="0.39000000000000007" top="0.59" bottom="0.39000000000000007" header="0" footer="0"/>
  <pageSetup paperSize="9" scale="70" orientation="landscape" r:id="rId1"/>
  <rowBreaks count="1" manualBreakCount="1">
    <brk id="59" max="3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Z1018"/>
  <sheetViews>
    <sheetView view="pageBreakPreview" topLeftCell="A915" zoomScale="70" zoomScaleNormal="86" zoomScaleSheetLayoutView="70" workbookViewId="0">
      <selection activeCell="AC996" sqref="AC996:AI996"/>
    </sheetView>
  </sheetViews>
  <sheetFormatPr defaultColWidth="3.42578125" defaultRowHeight="15"/>
  <cols>
    <col min="1" max="2" width="6.7109375" style="106" customWidth="1"/>
    <col min="3" max="3" width="4.85546875" style="104" customWidth="1"/>
    <col min="4" max="9" width="5.85546875" style="104" customWidth="1"/>
    <col min="10" max="10" width="5.85546875" style="14" customWidth="1"/>
    <col min="11" max="11" width="7.85546875" style="18" customWidth="1"/>
    <col min="12" max="17" width="6.85546875" style="18" customWidth="1"/>
    <col min="18" max="20" width="6.85546875" style="15" customWidth="1"/>
    <col min="21" max="21" width="7.42578125" style="15" customWidth="1"/>
    <col min="22" max="22" width="6.85546875" style="18" customWidth="1"/>
    <col min="23" max="23" width="7.85546875" style="18" customWidth="1"/>
    <col min="24" max="26" width="6.85546875" style="18" customWidth="1"/>
    <col min="27" max="27" width="6.42578125" style="104" customWidth="1"/>
    <col min="28" max="28" width="5.7109375" style="104" customWidth="1"/>
    <col min="29" max="29" width="4.140625" style="104" customWidth="1"/>
    <col min="30" max="35" width="3.85546875" style="104" customWidth="1"/>
    <col min="36" max="36" width="6.28515625" style="14" customWidth="1"/>
    <col min="37" max="44" width="7.7109375" style="18" customWidth="1"/>
    <col min="45" max="45" width="7.7109375" style="105" customWidth="1"/>
    <col min="46" max="52" width="7.7109375" style="18" customWidth="1"/>
    <col min="53" max="16384" width="3.42578125" style="20"/>
  </cols>
  <sheetData>
    <row r="1" spans="1:52" ht="51.75" customHeight="1">
      <c r="A1" s="12"/>
      <c r="B1" s="12"/>
      <c r="C1" s="13"/>
      <c r="D1" s="13"/>
      <c r="E1" s="13"/>
      <c r="F1" s="13"/>
      <c r="G1" s="13"/>
      <c r="H1" s="13"/>
      <c r="I1" s="13"/>
      <c r="K1" s="15"/>
      <c r="L1" s="15"/>
      <c r="M1" s="15"/>
      <c r="N1" s="15"/>
      <c r="O1" s="15"/>
      <c r="P1" s="15"/>
      <c r="Q1" s="15"/>
      <c r="V1" s="15"/>
      <c r="W1" s="15"/>
      <c r="X1" s="15"/>
      <c r="Y1" s="708" t="s">
        <v>56</v>
      </c>
      <c r="Z1" s="708"/>
      <c r="AA1" s="13"/>
      <c r="AB1" s="13"/>
      <c r="AC1" s="13"/>
      <c r="AD1" s="13"/>
      <c r="AE1" s="13"/>
      <c r="AF1" s="13"/>
      <c r="AG1" s="13"/>
      <c r="AH1" s="13"/>
      <c r="AI1" s="13"/>
      <c r="AJ1" s="12"/>
      <c r="AK1" s="15"/>
      <c r="AL1" s="15"/>
      <c r="AM1" s="15"/>
      <c r="AN1" s="15"/>
      <c r="AO1" s="15"/>
      <c r="AP1" s="15"/>
      <c r="AQ1" s="15"/>
      <c r="AR1" s="15"/>
      <c r="AS1" s="16"/>
      <c r="AT1" s="15"/>
      <c r="AU1" s="17"/>
      <c r="AV1" s="17"/>
      <c r="AX1" s="19"/>
      <c r="AY1" s="709" t="s">
        <v>57</v>
      </c>
      <c r="AZ1" s="709"/>
    </row>
    <row r="2" spans="1:52" ht="25.5" customHeight="1">
      <c r="A2" s="12"/>
      <c r="B2" s="12"/>
      <c r="C2" s="13"/>
      <c r="D2" s="13"/>
      <c r="E2" s="13"/>
      <c r="F2" s="13"/>
      <c r="G2" s="13"/>
      <c r="H2" s="13"/>
      <c r="I2" s="13"/>
      <c r="K2" s="15"/>
      <c r="L2" s="15"/>
      <c r="M2" s="15"/>
      <c r="N2" s="15"/>
      <c r="O2" s="15"/>
      <c r="P2" s="15"/>
      <c r="Q2" s="15"/>
      <c r="V2" s="15"/>
      <c r="W2" s="15"/>
      <c r="X2" s="15"/>
      <c r="Y2" s="15"/>
      <c r="Z2" s="15"/>
      <c r="AA2" s="13"/>
      <c r="AB2" s="13"/>
      <c r="AC2" s="13"/>
      <c r="AD2" s="13"/>
      <c r="AE2" s="13"/>
      <c r="AF2" s="13"/>
      <c r="AG2" s="13"/>
      <c r="AH2" s="13"/>
      <c r="AI2" s="13"/>
      <c r="AJ2" s="12"/>
      <c r="AK2" s="15"/>
      <c r="AL2" s="15"/>
      <c r="AM2" s="15"/>
      <c r="AN2" s="15"/>
      <c r="AO2" s="15"/>
      <c r="AP2" s="15"/>
      <c r="AQ2" s="15"/>
      <c r="AR2" s="15"/>
      <c r="AS2" s="16"/>
      <c r="AT2" s="15"/>
      <c r="AU2" s="15"/>
      <c r="AV2" s="15"/>
      <c r="AW2" s="17"/>
      <c r="AX2" s="17"/>
      <c r="AY2" s="17"/>
      <c r="AZ2" s="17"/>
    </row>
    <row r="3" spans="1:52" ht="18" customHeight="1">
      <c r="A3" s="12"/>
      <c r="B3" s="12"/>
      <c r="C3" s="13"/>
      <c r="D3" s="13"/>
      <c r="E3" s="13"/>
      <c r="F3" s="13"/>
      <c r="G3" s="13"/>
      <c r="H3" s="13"/>
      <c r="I3" s="13"/>
      <c r="K3" s="15"/>
      <c r="L3" s="15"/>
      <c r="M3" s="15"/>
      <c r="N3" s="15"/>
      <c r="O3" s="15"/>
      <c r="P3" s="15"/>
      <c r="Q3" s="15"/>
      <c r="V3" s="15"/>
      <c r="W3" s="15"/>
      <c r="X3" s="15"/>
      <c r="Y3" s="15"/>
      <c r="Z3" s="21"/>
      <c r="AA3" s="13"/>
      <c r="AB3" s="13"/>
      <c r="AC3" s="13"/>
      <c r="AD3" s="13"/>
      <c r="AE3" s="13"/>
      <c r="AF3" s="13"/>
      <c r="AG3" s="13"/>
      <c r="AH3" s="13"/>
      <c r="AI3" s="13"/>
      <c r="AJ3" s="12"/>
      <c r="AK3" s="15"/>
      <c r="AL3" s="15"/>
      <c r="AM3" s="15"/>
      <c r="AN3" s="15"/>
      <c r="AO3" s="15"/>
      <c r="AP3" s="15"/>
      <c r="AQ3" s="15"/>
      <c r="AR3" s="15"/>
      <c r="AS3" s="16"/>
      <c r="AT3" s="15"/>
      <c r="AU3" s="15"/>
      <c r="AV3" s="15"/>
      <c r="AW3" s="15"/>
      <c r="AX3" s="15"/>
      <c r="AY3" s="15"/>
      <c r="AZ3" s="15"/>
    </row>
    <row r="4" spans="1:52" s="26" customFormat="1" ht="18" customHeight="1">
      <c r="A4" s="710" t="s">
        <v>58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710"/>
      <c r="R4" s="710"/>
      <c r="S4" s="710"/>
      <c r="T4" s="710"/>
      <c r="U4" s="710"/>
      <c r="V4" s="710"/>
      <c r="W4" s="710"/>
      <c r="X4" s="710"/>
      <c r="Y4" s="710"/>
      <c r="Z4" s="710"/>
      <c r="AA4" s="22"/>
      <c r="AB4" s="22"/>
      <c r="AC4" s="22"/>
      <c r="AD4" s="22"/>
      <c r="AE4" s="22"/>
      <c r="AF4" s="22"/>
      <c r="AG4" s="22"/>
      <c r="AH4" s="22"/>
      <c r="AI4" s="22"/>
      <c r="AJ4" s="23"/>
      <c r="AK4" s="24"/>
      <c r="AL4" s="24"/>
      <c r="AM4" s="24"/>
      <c r="AN4" s="24"/>
      <c r="AO4" s="24"/>
      <c r="AP4" s="24"/>
      <c r="AQ4" s="24"/>
      <c r="AR4" s="24"/>
      <c r="AS4" s="25"/>
      <c r="AT4" s="24"/>
      <c r="AU4" s="24"/>
      <c r="AV4" s="24"/>
      <c r="AW4" s="24"/>
      <c r="AX4" s="24"/>
      <c r="AY4" s="24"/>
      <c r="AZ4" s="24"/>
    </row>
    <row r="5" spans="1:52" s="26" customFormat="1" ht="18" customHeight="1">
      <c r="A5" s="711" t="s">
        <v>59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22"/>
      <c r="AB5" s="22"/>
      <c r="AC5" s="22"/>
      <c r="AD5" s="22"/>
      <c r="AE5" s="22"/>
      <c r="AF5" s="22"/>
      <c r="AG5" s="22"/>
      <c r="AH5" s="22"/>
      <c r="AI5" s="22"/>
      <c r="AJ5" s="23"/>
      <c r="AK5" s="24"/>
      <c r="AL5" s="24"/>
      <c r="AM5" s="24"/>
      <c r="AN5" s="24"/>
      <c r="AO5" s="24"/>
      <c r="AP5" s="24"/>
      <c r="AQ5" s="24"/>
      <c r="AR5" s="24"/>
      <c r="AS5" s="25"/>
      <c r="AT5" s="24"/>
      <c r="AU5" s="24"/>
      <c r="AV5" s="24"/>
      <c r="AW5" s="24"/>
      <c r="AX5" s="24"/>
      <c r="AY5" s="24"/>
      <c r="AZ5" s="24"/>
    </row>
    <row r="6" spans="1:52" s="26" customFormat="1" ht="34.5" customHeight="1">
      <c r="A6" s="27"/>
      <c r="B6" s="27"/>
      <c r="C6" s="28"/>
      <c r="D6" s="28"/>
      <c r="E6" s="28"/>
      <c r="F6" s="28"/>
      <c r="G6" s="28"/>
      <c r="H6" s="28"/>
      <c r="I6" s="28"/>
      <c r="J6" s="29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2"/>
      <c r="AB6" s="22"/>
      <c r="AC6" s="22"/>
      <c r="AD6" s="22"/>
      <c r="AE6" s="22"/>
      <c r="AF6" s="22"/>
      <c r="AG6" s="22"/>
      <c r="AH6" s="22"/>
      <c r="AI6" s="22"/>
      <c r="AJ6" s="23"/>
      <c r="AK6" s="24"/>
      <c r="AL6" s="24"/>
      <c r="AM6" s="24"/>
      <c r="AN6" s="24"/>
      <c r="AO6" s="24"/>
      <c r="AP6" s="24"/>
      <c r="AQ6" s="24"/>
      <c r="AR6" s="24"/>
      <c r="AS6" s="25"/>
      <c r="AT6" s="24"/>
      <c r="AU6" s="24"/>
      <c r="AV6" s="24"/>
      <c r="AW6" s="24"/>
      <c r="AX6" s="24"/>
      <c r="AY6" s="24"/>
      <c r="AZ6" s="24"/>
    </row>
    <row r="7" spans="1:52" s="34" customFormat="1" ht="18" customHeight="1">
      <c r="A7" s="703" t="s">
        <v>64</v>
      </c>
      <c r="B7" s="703"/>
      <c r="C7" s="703"/>
      <c r="D7" s="703"/>
      <c r="E7" s="703"/>
      <c r="F7" s="30"/>
      <c r="G7" s="30"/>
      <c r="H7" s="30"/>
      <c r="I7" s="30"/>
      <c r="J7" s="36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8"/>
      <c r="Z7" s="39" t="s">
        <v>65</v>
      </c>
      <c r="AA7" s="32"/>
      <c r="AB7" s="32"/>
      <c r="AC7" s="32"/>
      <c r="AD7" s="32"/>
      <c r="AE7" s="32"/>
      <c r="AF7" s="32"/>
      <c r="AG7" s="32"/>
      <c r="AH7" s="32"/>
      <c r="AI7" s="32"/>
      <c r="AJ7" s="40"/>
      <c r="AK7" s="31"/>
      <c r="AL7" s="31"/>
      <c r="AM7" s="37"/>
      <c r="AN7" s="37"/>
      <c r="AO7" s="31"/>
      <c r="AP7" s="31"/>
      <c r="AQ7" s="31"/>
      <c r="AR7" s="31"/>
      <c r="AS7" s="41"/>
      <c r="AT7" s="37"/>
      <c r="AU7" s="42"/>
      <c r="AV7" s="42"/>
      <c r="AW7" s="37"/>
      <c r="AX7" s="37"/>
      <c r="AY7" s="38"/>
      <c r="AZ7" s="39" t="s">
        <v>65</v>
      </c>
    </row>
    <row r="8" spans="1:52" s="34" customFormat="1" ht="18.75" customHeight="1">
      <c r="A8" s="704" t="s">
        <v>66</v>
      </c>
      <c r="B8" s="704"/>
      <c r="C8" s="705" t="s">
        <v>67</v>
      </c>
      <c r="D8" s="705"/>
      <c r="E8" s="705"/>
      <c r="F8" s="705"/>
      <c r="G8" s="705"/>
      <c r="H8" s="705"/>
      <c r="I8" s="705"/>
      <c r="J8" s="706" t="s">
        <v>68</v>
      </c>
      <c r="K8" s="733"/>
      <c r="L8" s="734"/>
      <c r="M8" s="734"/>
      <c r="N8" s="734"/>
      <c r="O8" s="734"/>
      <c r="P8" s="734"/>
      <c r="Q8" s="734"/>
      <c r="R8" s="734"/>
      <c r="S8" s="734"/>
      <c r="T8" s="734"/>
      <c r="U8" s="734"/>
      <c r="V8" s="734"/>
      <c r="W8" s="734"/>
      <c r="X8" s="734"/>
      <c r="Y8" s="734"/>
      <c r="Z8" s="735"/>
      <c r="AA8" s="704" t="s">
        <v>66</v>
      </c>
      <c r="AB8" s="704"/>
      <c r="AC8" s="704" t="s">
        <v>67</v>
      </c>
      <c r="AD8" s="704"/>
      <c r="AE8" s="704"/>
      <c r="AF8" s="704"/>
      <c r="AG8" s="704"/>
      <c r="AH8" s="704"/>
      <c r="AI8" s="704"/>
      <c r="AJ8" s="707" t="s">
        <v>68</v>
      </c>
      <c r="AK8" s="732"/>
      <c r="AL8" s="736"/>
      <c r="AM8" s="736"/>
      <c r="AN8" s="726"/>
      <c r="AO8" s="704" t="s">
        <v>69</v>
      </c>
      <c r="AP8" s="704"/>
      <c r="AQ8" s="704"/>
      <c r="AR8" s="704"/>
      <c r="AS8" s="725"/>
      <c r="AT8" s="727"/>
      <c r="AU8" s="727"/>
      <c r="AV8" s="727"/>
      <c r="AW8" s="727"/>
      <c r="AX8" s="727"/>
      <c r="AY8" s="727"/>
      <c r="AZ8" s="728"/>
    </row>
    <row r="9" spans="1:52" s="44" customFormat="1" ht="27" customHeight="1">
      <c r="A9" s="704"/>
      <c r="B9" s="704"/>
      <c r="C9" s="705"/>
      <c r="D9" s="705"/>
      <c r="E9" s="705"/>
      <c r="F9" s="705"/>
      <c r="G9" s="705"/>
      <c r="H9" s="705"/>
      <c r="I9" s="705"/>
      <c r="J9" s="707"/>
      <c r="K9" s="43"/>
      <c r="L9" s="729" t="s">
        <v>70</v>
      </c>
      <c r="M9" s="731" t="s">
        <v>71</v>
      </c>
      <c r="N9" s="731"/>
      <c r="O9" s="731"/>
      <c r="P9" s="731"/>
      <c r="Q9" s="731"/>
      <c r="R9" s="731"/>
      <c r="S9" s="731"/>
      <c r="T9" s="731"/>
      <c r="U9" s="731" t="s">
        <v>72</v>
      </c>
      <c r="V9" s="731"/>
      <c r="W9" s="731"/>
      <c r="X9" s="731"/>
      <c r="Y9" s="731"/>
      <c r="Z9" s="731"/>
      <c r="AA9" s="704"/>
      <c r="AB9" s="704"/>
      <c r="AC9" s="704"/>
      <c r="AD9" s="704"/>
      <c r="AE9" s="704"/>
      <c r="AF9" s="704"/>
      <c r="AG9" s="704"/>
      <c r="AH9" s="704"/>
      <c r="AI9" s="704"/>
      <c r="AJ9" s="707"/>
      <c r="AK9" s="704" t="s">
        <v>72</v>
      </c>
      <c r="AL9" s="704"/>
      <c r="AM9" s="704" t="s">
        <v>73</v>
      </c>
      <c r="AN9" s="732"/>
      <c r="AO9" s="729" t="s">
        <v>74</v>
      </c>
      <c r="AP9" s="729" t="s">
        <v>75</v>
      </c>
      <c r="AQ9" s="729" t="s">
        <v>76</v>
      </c>
      <c r="AR9" s="729" t="s">
        <v>77</v>
      </c>
      <c r="AS9" s="715" t="s">
        <v>78</v>
      </c>
      <c r="AT9" s="707" t="s">
        <v>79</v>
      </c>
      <c r="AU9" s="707"/>
      <c r="AV9" s="717" t="s">
        <v>72</v>
      </c>
      <c r="AW9" s="718"/>
      <c r="AX9" s="717" t="s">
        <v>73</v>
      </c>
      <c r="AY9" s="721"/>
      <c r="AZ9" s="718"/>
    </row>
    <row r="10" spans="1:52" s="34" customFormat="1" ht="19.5" customHeight="1">
      <c r="A10" s="704"/>
      <c r="B10" s="704"/>
      <c r="C10" s="705"/>
      <c r="D10" s="705"/>
      <c r="E10" s="705"/>
      <c r="F10" s="705"/>
      <c r="G10" s="705"/>
      <c r="H10" s="705"/>
      <c r="I10" s="705"/>
      <c r="J10" s="707"/>
      <c r="K10" s="723" t="s">
        <v>27</v>
      </c>
      <c r="L10" s="729"/>
      <c r="M10" s="725"/>
      <c r="N10" s="726"/>
      <c r="O10" s="704" t="s">
        <v>80</v>
      </c>
      <c r="P10" s="704"/>
      <c r="Q10" s="704" t="s">
        <v>81</v>
      </c>
      <c r="R10" s="704"/>
      <c r="S10" s="704" t="s">
        <v>82</v>
      </c>
      <c r="T10" s="704"/>
      <c r="U10" s="725"/>
      <c r="V10" s="726"/>
      <c r="W10" s="704" t="s">
        <v>80</v>
      </c>
      <c r="X10" s="704"/>
      <c r="Y10" s="704" t="s">
        <v>81</v>
      </c>
      <c r="Z10" s="704"/>
      <c r="AA10" s="704"/>
      <c r="AB10" s="704"/>
      <c r="AC10" s="704"/>
      <c r="AD10" s="704"/>
      <c r="AE10" s="704"/>
      <c r="AF10" s="704"/>
      <c r="AG10" s="704"/>
      <c r="AH10" s="704"/>
      <c r="AI10" s="704"/>
      <c r="AJ10" s="707"/>
      <c r="AK10" s="704" t="s">
        <v>82</v>
      </c>
      <c r="AL10" s="704"/>
      <c r="AM10" s="723" t="s">
        <v>83</v>
      </c>
      <c r="AN10" s="45"/>
      <c r="AO10" s="729"/>
      <c r="AP10" s="729"/>
      <c r="AQ10" s="729"/>
      <c r="AR10" s="729"/>
      <c r="AS10" s="715"/>
      <c r="AT10" s="707"/>
      <c r="AU10" s="707"/>
      <c r="AV10" s="719"/>
      <c r="AW10" s="720"/>
      <c r="AX10" s="719"/>
      <c r="AY10" s="722"/>
      <c r="AZ10" s="720"/>
    </row>
    <row r="11" spans="1:52" s="34" customFormat="1" ht="58.5" customHeight="1">
      <c r="A11" s="704"/>
      <c r="B11" s="704"/>
      <c r="C11" s="705"/>
      <c r="D11" s="705"/>
      <c r="E11" s="705"/>
      <c r="F11" s="705"/>
      <c r="G11" s="705"/>
      <c r="H11" s="705"/>
      <c r="I11" s="705"/>
      <c r="J11" s="707"/>
      <c r="K11" s="724"/>
      <c r="L11" s="730"/>
      <c r="M11" s="46" t="s">
        <v>83</v>
      </c>
      <c r="N11" s="47" t="s">
        <v>84</v>
      </c>
      <c r="O11" s="48" t="s">
        <v>83</v>
      </c>
      <c r="P11" s="49" t="s">
        <v>84</v>
      </c>
      <c r="Q11" s="50" t="s">
        <v>83</v>
      </c>
      <c r="R11" s="49" t="s">
        <v>84</v>
      </c>
      <c r="S11" s="50" t="s">
        <v>83</v>
      </c>
      <c r="T11" s="46" t="s">
        <v>84</v>
      </c>
      <c r="U11" s="46" t="s">
        <v>83</v>
      </c>
      <c r="V11" s="48" t="s">
        <v>84</v>
      </c>
      <c r="W11" s="50" t="s">
        <v>83</v>
      </c>
      <c r="X11" s="49" t="s">
        <v>84</v>
      </c>
      <c r="Y11" s="50" t="s">
        <v>83</v>
      </c>
      <c r="Z11" s="49" t="s">
        <v>84</v>
      </c>
      <c r="AA11" s="704"/>
      <c r="AB11" s="704"/>
      <c r="AC11" s="704"/>
      <c r="AD11" s="704"/>
      <c r="AE11" s="704"/>
      <c r="AF11" s="704"/>
      <c r="AG11" s="704"/>
      <c r="AH11" s="704"/>
      <c r="AI11" s="704"/>
      <c r="AJ11" s="707"/>
      <c r="AK11" s="50" t="s">
        <v>83</v>
      </c>
      <c r="AL11" s="49" t="s">
        <v>84</v>
      </c>
      <c r="AM11" s="716"/>
      <c r="AN11" s="47" t="s">
        <v>84</v>
      </c>
      <c r="AO11" s="729"/>
      <c r="AP11" s="729"/>
      <c r="AQ11" s="729"/>
      <c r="AR11" s="729"/>
      <c r="AS11" s="716"/>
      <c r="AT11" s="51" t="s">
        <v>85</v>
      </c>
      <c r="AU11" s="51" t="s">
        <v>86</v>
      </c>
      <c r="AV11" s="51" t="s">
        <v>87</v>
      </c>
      <c r="AW11" s="51" t="s">
        <v>88</v>
      </c>
      <c r="AX11" s="48" t="s">
        <v>89</v>
      </c>
      <c r="AY11" s="48" t="s">
        <v>90</v>
      </c>
      <c r="AZ11" s="48" t="s">
        <v>91</v>
      </c>
    </row>
    <row r="12" spans="1:52" s="55" customFormat="1" ht="17.25" customHeight="1">
      <c r="A12" s="702" t="s">
        <v>92</v>
      </c>
      <c r="B12" s="702"/>
      <c r="C12" s="751" t="s">
        <v>93</v>
      </c>
      <c r="D12" s="752"/>
      <c r="E12" s="752"/>
      <c r="F12" s="752"/>
      <c r="G12" s="752"/>
      <c r="H12" s="752"/>
      <c r="I12" s="752"/>
      <c r="J12" s="51" t="s">
        <v>94</v>
      </c>
      <c r="K12" s="52">
        <v>1</v>
      </c>
      <c r="L12" s="53">
        <v>2</v>
      </c>
      <c r="M12" s="52">
        <v>3</v>
      </c>
      <c r="N12" s="53">
        <v>4</v>
      </c>
      <c r="O12" s="52">
        <v>5</v>
      </c>
      <c r="P12" s="53">
        <v>6</v>
      </c>
      <c r="Q12" s="52">
        <v>7</v>
      </c>
      <c r="R12" s="53">
        <v>8</v>
      </c>
      <c r="S12" s="52">
        <v>9</v>
      </c>
      <c r="T12" s="53">
        <v>10</v>
      </c>
      <c r="U12" s="52">
        <v>11</v>
      </c>
      <c r="V12" s="53">
        <v>12</v>
      </c>
      <c r="W12" s="52">
        <v>13</v>
      </c>
      <c r="X12" s="53">
        <v>14</v>
      </c>
      <c r="Y12" s="52">
        <v>15</v>
      </c>
      <c r="Z12" s="53">
        <v>16</v>
      </c>
      <c r="AA12" s="704" t="s">
        <v>92</v>
      </c>
      <c r="AB12" s="704"/>
      <c r="AC12" s="704" t="s">
        <v>93</v>
      </c>
      <c r="AD12" s="704"/>
      <c r="AE12" s="704"/>
      <c r="AF12" s="704"/>
      <c r="AG12" s="704"/>
      <c r="AH12" s="704"/>
      <c r="AI12" s="704"/>
      <c r="AJ12" s="51" t="s">
        <v>94</v>
      </c>
      <c r="AK12" s="54">
        <v>17</v>
      </c>
      <c r="AL12" s="54">
        <v>18</v>
      </c>
      <c r="AM12" s="52" t="s">
        <v>95</v>
      </c>
      <c r="AN12" s="52" t="s">
        <v>96</v>
      </c>
      <c r="AO12" s="52" t="s">
        <v>97</v>
      </c>
      <c r="AP12" s="52" t="s">
        <v>98</v>
      </c>
      <c r="AQ12" s="52" t="s">
        <v>99</v>
      </c>
      <c r="AR12" s="52" t="s">
        <v>100</v>
      </c>
      <c r="AS12" s="52" t="s">
        <v>101</v>
      </c>
      <c r="AT12" s="52" t="s">
        <v>102</v>
      </c>
      <c r="AU12" s="52" t="s">
        <v>103</v>
      </c>
      <c r="AV12" s="52" t="s">
        <v>104</v>
      </c>
      <c r="AW12" s="52" t="s">
        <v>105</v>
      </c>
      <c r="AX12" s="52" t="s">
        <v>106</v>
      </c>
      <c r="AY12" s="52" t="s">
        <v>107</v>
      </c>
      <c r="AZ12" s="52" t="s">
        <v>108</v>
      </c>
    </row>
    <row r="13" spans="1:52" s="55" customFormat="1" ht="18" customHeight="1">
      <c r="A13" s="753" t="s">
        <v>109</v>
      </c>
      <c r="B13" s="753"/>
      <c r="C13" s="753"/>
      <c r="D13" s="753"/>
      <c r="E13" s="753"/>
      <c r="F13" s="753"/>
      <c r="G13" s="753"/>
      <c r="H13" s="753"/>
      <c r="I13" s="753"/>
      <c r="J13" s="56">
        <v>1</v>
      </c>
      <c r="K13" s="57">
        <f t="shared" ref="K13:Z13" si="0">+K14+K279+K429+K862+K967</f>
        <v>42594</v>
      </c>
      <c r="L13" s="57">
        <f t="shared" si="0"/>
        <v>17063</v>
      </c>
      <c r="M13" s="57">
        <f t="shared" si="0"/>
        <v>4846</v>
      </c>
      <c r="N13" s="57">
        <f t="shared" si="0"/>
        <v>1906</v>
      </c>
      <c r="O13" s="57">
        <f t="shared" si="0"/>
        <v>1794</v>
      </c>
      <c r="P13" s="57">
        <f t="shared" si="0"/>
        <v>698</v>
      </c>
      <c r="Q13" s="57">
        <f t="shared" si="0"/>
        <v>2566</v>
      </c>
      <c r="R13" s="57">
        <f t="shared" si="0"/>
        <v>1013</v>
      </c>
      <c r="S13" s="57">
        <f t="shared" si="0"/>
        <v>486</v>
      </c>
      <c r="T13" s="57">
        <f t="shared" si="0"/>
        <v>195</v>
      </c>
      <c r="U13" s="57">
        <f t="shared" si="0"/>
        <v>37310</v>
      </c>
      <c r="V13" s="57">
        <f t="shared" si="0"/>
        <v>15083</v>
      </c>
      <c r="W13" s="57">
        <f t="shared" si="0"/>
        <v>20336</v>
      </c>
      <c r="X13" s="57">
        <f t="shared" si="0"/>
        <v>9248</v>
      </c>
      <c r="Y13" s="57">
        <f t="shared" si="0"/>
        <v>8993</v>
      </c>
      <c r="Z13" s="57">
        <f t="shared" si="0"/>
        <v>3036</v>
      </c>
      <c r="AA13" s="754" t="s">
        <v>110</v>
      </c>
      <c r="AB13" s="754"/>
      <c r="AC13" s="754"/>
      <c r="AD13" s="754"/>
      <c r="AE13" s="754"/>
      <c r="AF13" s="754"/>
      <c r="AG13" s="754"/>
      <c r="AH13" s="754"/>
      <c r="AI13" s="754"/>
      <c r="AJ13" s="56">
        <f>+J13</f>
        <v>1</v>
      </c>
      <c r="AK13" s="57">
        <f t="shared" ref="AK13:AZ13" si="1">+AK14+AK279+AK429+AK862+AK967</f>
        <v>7981</v>
      </c>
      <c r="AL13" s="57">
        <f t="shared" si="1"/>
        <v>2799</v>
      </c>
      <c r="AM13" s="57">
        <f t="shared" si="1"/>
        <v>438</v>
      </c>
      <c r="AN13" s="57">
        <f t="shared" si="1"/>
        <v>74</v>
      </c>
      <c r="AO13" s="57">
        <f t="shared" si="1"/>
        <v>29771</v>
      </c>
      <c r="AP13" s="57">
        <f t="shared" si="1"/>
        <v>183</v>
      </c>
      <c r="AQ13" s="57">
        <f t="shared" si="1"/>
        <v>12542</v>
      </c>
      <c r="AR13" s="57">
        <f t="shared" si="1"/>
        <v>98</v>
      </c>
      <c r="AS13" s="57">
        <f t="shared" si="1"/>
        <v>23239</v>
      </c>
      <c r="AT13" s="57">
        <f t="shared" si="1"/>
        <v>1784</v>
      </c>
      <c r="AU13" s="57">
        <f t="shared" si="1"/>
        <v>486</v>
      </c>
      <c r="AV13" s="57">
        <f t="shared" si="1"/>
        <v>8011</v>
      </c>
      <c r="AW13" s="57">
        <f t="shared" si="1"/>
        <v>12520</v>
      </c>
      <c r="AX13" s="57">
        <f t="shared" si="1"/>
        <v>341</v>
      </c>
      <c r="AY13" s="57">
        <f t="shared" si="1"/>
        <v>59</v>
      </c>
      <c r="AZ13" s="57">
        <f t="shared" si="1"/>
        <v>38</v>
      </c>
    </row>
    <row r="14" spans="1:52" s="55" customFormat="1" ht="18" customHeight="1">
      <c r="A14" s="742" t="s">
        <v>111</v>
      </c>
      <c r="B14" s="743"/>
      <c r="C14" s="743"/>
      <c r="D14" s="743"/>
      <c r="E14" s="743"/>
      <c r="F14" s="743"/>
      <c r="G14" s="743"/>
      <c r="H14" s="743"/>
      <c r="I14" s="744"/>
      <c r="J14" s="58">
        <f>+J13+1</f>
        <v>2</v>
      </c>
      <c r="K14" s="59">
        <f>+K15+K34+K52+K68+K78+K100+K114+K132+K146+K164+K171+K186+K195+K204+K215+K229+K244+K265</f>
        <v>7395</v>
      </c>
      <c r="L14" s="59">
        <f t="shared" ref="L14:Z14" si="2">+L15+L34+L52+L68+L78+L100+L114+L132+L146+L164+L171+L186+L195+L204+L215+L229+L244+L265</f>
        <v>3187</v>
      </c>
      <c r="M14" s="59">
        <f t="shared" si="2"/>
        <v>0</v>
      </c>
      <c r="N14" s="59">
        <f t="shared" si="2"/>
        <v>0</v>
      </c>
      <c r="O14" s="59">
        <f t="shared" si="2"/>
        <v>0</v>
      </c>
      <c r="P14" s="59">
        <f t="shared" si="2"/>
        <v>0</v>
      </c>
      <c r="Q14" s="59">
        <f t="shared" si="2"/>
        <v>0</v>
      </c>
      <c r="R14" s="59">
        <f t="shared" si="2"/>
        <v>0</v>
      </c>
      <c r="S14" s="59">
        <f t="shared" si="2"/>
        <v>0</v>
      </c>
      <c r="T14" s="59">
        <f t="shared" si="2"/>
        <v>0</v>
      </c>
      <c r="U14" s="59">
        <f t="shared" si="2"/>
        <v>7362</v>
      </c>
      <c r="V14" s="59">
        <f t="shared" si="2"/>
        <v>3165</v>
      </c>
      <c r="W14" s="59">
        <f t="shared" si="2"/>
        <v>4398</v>
      </c>
      <c r="X14" s="59">
        <f t="shared" si="2"/>
        <v>2113</v>
      </c>
      <c r="Y14" s="59">
        <f t="shared" si="2"/>
        <v>1606</v>
      </c>
      <c r="Z14" s="59">
        <f t="shared" si="2"/>
        <v>553</v>
      </c>
      <c r="AA14" s="742" t="s">
        <v>112</v>
      </c>
      <c r="AB14" s="743"/>
      <c r="AC14" s="743"/>
      <c r="AD14" s="743"/>
      <c r="AE14" s="743"/>
      <c r="AF14" s="743"/>
      <c r="AG14" s="743"/>
      <c r="AH14" s="743"/>
      <c r="AI14" s="744"/>
      <c r="AJ14" s="58">
        <f t="shared" ref="AJ14:AJ77" si="3">+J14</f>
        <v>2</v>
      </c>
      <c r="AK14" s="59">
        <f>+AK15+AK34+AK52+AK68+AK78+AK100+AK114+AK132+AK146+AK164+AK171+AK186+AK195+AK204+AK215+AK229+AK244+AK265</f>
        <v>1358</v>
      </c>
      <c r="AL14" s="59">
        <f t="shared" ref="AL14:AZ14" si="4">+AL15+AL34+AL52+AL68+AL78+AL100+AL114+AL132+AL146+AL164+AL171+AL186+AL195+AL204+AL215+AL229+AL244+AL265</f>
        <v>499</v>
      </c>
      <c r="AM14" s="59">
        <f t="shared" si="4"/>
        <v>33</v>
      </c>
      <c r="AN14" s="59">
        <f t="shared" si="4"/>
        <v>22</v>
      </c>
      <c r="AO14" s="59">
        <f t="shared" si="4"/>
        <v>7362</v>
      </c>
      <c r="AP14" s="59">
        <f t="shared" si="4"/>
        <v>26</v>
      </c>
      <c r="AQ14" s="59">
        <f t="shared" si="4"/>
        <v>7</v>
      </c>
      <c r="AR14" s="59">
        <f t="shared" si="4"/>
        <v>0</v>
      </c>
      <c r="AS14" s="59">
        <f t="shared" si="4"/>
        <v>4585</v>
      </c>
      <c r="AT14" s="59">
        <f t="shared" si="4"/>
        <v>0</v>
      </c>
      <c r="AU14" s="59">
        <f t="shared" si="4"/>
        <v>0</v>
      </c>
      <c r="AV14" s="59">
        <f t="shared" si="4"/>
        <v>1358</v>
      </c>
      <c r="AW14" s="59">
        <f t="shared" si="4"/>
        <v>3194</v>
      </c>
      <c r="AX14" s="59">
        <f t="shared" si="4"/>
        <v>0</v>
      </c>
      <c r="AY14" s="59">
        <f t="shared" si="4"/>
        <v>7</v>
      </c>
      <c r="AZ14" s="59">
        <f t="shared" si="4"/>
        <v>26</v>
      </c>
    </row>
    <row r="15" spans="1:52" s="55" customFormat="1" ht="18" customHeight="1">
      <c r="A15" s="745" t="s">
        <v>113</v>
      </c>
      <c r="B15" s="746"/>
      <c r="C15" s="746"/>
      <c r="D15" s="746"/>
      <c r="E15" s="746"/>
      <c r="F15" s="746"/>
      <c r="G15" s="746"/>
      <c r="H15" s="746"/>
      <c r="I15" s="747"/>
      <c r="J15" s="60">
        <f t="shared" ref="J15:J78" si="5">+J14+1</f>
        <v>3</v>
      </c>
      <c r="K15" s="61">
        <f t="shared" ref="K15" si="6">SUM(K16:K33)</f>
        <v>569</v>
      </c>
      <c r="L15" s="61">
        <f t="shared" ref="L15:Z15" si="7">SUM(L16:L33)</f>
        <v>225</v>
      </c>
      <c r="M15" s="61">
        <f t="shared" si="7"/>
        <v>0</v>
      </c>
      <c r="N15" s="61">
        <f t="shared" si="7"/>
        <v>0</v>
      </c>
      <c r="O15" s="61">
        <f t="shared" si="7"/>
        <v>0</v>
      </c>
      <c r="P15" s="61">
        <f t="shared" si="7"/>
        <v>0</v>
      </c>
      <c r="Q15" s="61">
        <f t="shared" si="7"/>
        <v>0</v>
      </c>
      <c r="R15" s="61">
        <f t="shared" si="7"/>
        <v>0</v>
      </c>
      <c r="S15" s="61">
        <f t="shared" si="7"/>
        <v>0</v>
      </c>
      <c r="T15" s="61">
        <f t="shared" si="7"/>
        <v>0</v>
      </c>
      <c r="U15" s="61">
        <f t="shared" si="7"/>
        <v>543</v>
      </c>
      <c r="V15" s="61">
        <f t="shared" si="7"/>
        <v>207</v>
      </c>
      <c r="W15" s="61">
        <f t="shared" si="7"/>
        <v>396</v>
      </c>
      <c r="X15" s="61">
        <f t="shared" si="7"/>
        <v>169</v>
      </c>
      <c r="Y15" s="61">
        <f t="shared" si="7"/>
        <v>76</v>
      </c>
      <c r="Z15" s="61">
        <f t="shared" si="7"/>
        <v>16</v>
      </c>
      <c r="AA15" s="748" t="s">
        <v>113</v>
      </c>
      <c r="AB15" s="749"/>
      <c r="AC15" s="749"/>
      <c r="AD15" s="749"/>
      <c r="AE15" s="749"/>
      <c r="AF15" s="749"/>
      <c r="AG15" s="749"/>
      <c r="AH15" s="749"/>
      <c r="AI15" s="750"/>
      <c r="AJ15" s="60">
        <f t="shared" si="3"/>
        <v>3</v>
      </c>
      <c r="AK15" s="61">
        <f t="shared" ref="AK15:AZ15" si="8">SUM(AK16:AK33)</f>
        <v>71</v>
      </c>
      <c r="AL15" s="61">
        <f t="shared" si="8"/>
        <v>22</v>
      </c>
      <c r="AM15" s="61">
        <f t="shared" si="8"/>
        <v>26</v>
      </c>
      <c r="AN15" s="61">
        <f t="shared" si="8"/>
        <v>18</v>
      </c>
      <c r="AO15" s="61">
        <f t="shared" si="8"/>
        <v>543</v>
      </c>
      <c r="AP15" s="61">
        <f t="shared" si="8"/>
        <v>26</v>
      </c>
      <c r="AQ15" s="61">
        <f t="shared" si="8"/>
        <v>0</v>
      </c>
      <c r="AR15" s="61">
        <f t="shared" si="8"/>
        <v>0</v>
      </c>
      <c r="AS15" s="61">
        <f t="shared" si="8"/>
        <v>417</v>
      </c>
      <c r="AT15" s="61">
        <f t="shared" si="8"/>
        <v>0</v>
      </c>
      <c r="AU15" s="61">
        <f t="shared" si="8"/>
        <v>0</v>
      </c>
      <c r="AV15" s="61">
        <f t="shared" si="8"/>
        <v>71</v>
      </c>
      <c r="AW15" s="61">
        <f t="shared" si="8"/>
        <v>320</v>
      </c>
      <c r="AX15" s="61">
        <f t="shared" si="8"/>
        <v>0</v>
      </c>
      <c r="AY15" s="61">
        <f t="shared" si="8"/>
        <v>0</v>
      </c>
      <c r="AZ15" s="61">
        <f t="shared" si="8"/>
        <v>26</v>
      </c>
    </row>
    <row r="16" spans="1:52" s="55" customFormat="1" ht="18" customHeight="1">
      <c r="A16" s="737" t="s">
        <v>114</v>
      </c>
      <c r="B16" s="738"/>
      <c r="C16" s="739" t="s">
        <v>115</v>
      </c>
      <c r="D16" s="740"/>
      <c r="E16" s="740"/>
      <c r="F16" s="740"/>
      <c r="G16" s="740"/>
      <c r="H16" s="740"/>
      <c r="I16" s="741"/>
      <c r="J16" s="56">
        <f t="shared" si="5"/>
        <v>4</v>
      </c>
      <c r="K16" s="62">
        <f>+M16+U16+AM16</f>
        <v>30</v>
      </c>
      <c r="L16" s="62">
        <f>+N16+V16+AN16</f>
        <v>0</v>
      </c>
      <c r="M16" s="62">
        <f>+O16+Q16+S16</f>
        <v>0</v>
      </c>
      <c r="N16" s="62">
        <f>+P16+R16+T16</f>
        <v>0</v>
      </c>
      <c r="O16" s="54"/>
      <c r="P16" s="54"/>
      <c r="Q16" s="54"/>
      <c r="R16" s="54"/>
      <c r="S16" s="54"/>
      <c r="T16" s="54"/>
      <c r="U16" s="62">
        <f>+W16+Y16+AK16</f>
        <v>30</v>
      </c>
      <c r="V16" s="62">
        <f>+X16+Z16+AL16</f>
        <v>0</v>
      </c>
      <c r="W16" s="63">
        <v>15</v>
      </c>
      <c r="X16" s="63">
        <v>0</v>
      </c>
      <c r="Y16" s="63"/>
      <c r="Z16" s="63"/>
      <c r="AA16" s="705" t="str">
        <f>+A16</f>
        <v>TC8211-20</v>
      </c>
      <c r="AB16" s="705"/>
      <c r="AC16" s="705" t="str">
        <f>+C16</f>
        <v>Автомашины засварчин</v>
      </c>
      <c r="AD16" s="705"/>
      <c r="AE16" s="705"/>
      <c r="AF16" s="705"/>
      <c r="AG16" s="705"/>
      <c r="AH16" s="705"/>
      <c r="AI16" s="705"/>
      <c r="AJ16" s="56">
        <f t="shared" si="3"/>
        <v>4</v>
      </c>
      <c r="AK16" s="64">
        <v>15</v>
      </c>
      <c r="AL16" s="64">
        <v>0</v>
      </c>
      <c r="AM16" s="54"/>
      <c r="AN16" s="54"/>
      <c r="AO16" s="65">
        <v>30</v>
      </c>
      <c r="AP16" s="65"/>
      <c r="AQ16" s="65"/>
      <c r="AR16" s="65"/>
      <c r="AS16" s="57">
        <f>+AT16+AU16+AV16+AW16+AX16+AY16+AZ16</f>
        <v>15</v>
      </c>
      <c r="AT16" s="54"/>
      <c r="AU16" s="54"/>
      <c r="AV16" s="63">
        <v>15</v>
      </c>
      <c r="AW16" s="63"/>
      <c r="AX16" s="63"/>
      <c r="AY16" s="63"/>
      <c r="AZ16" s="54"/>
    </row>
    <row r="17" spans="1:52" s="55" customFormat="1" ht="18" customHeight="1">
      <c r="A17" s="737" t="s">
        <v>116</v>
      </c>
      <c r="B17" s="738"/>
      <c r="C17" s="739" t="s">
        <v>117</v>
      </c>
      <c r="D17" s="740"/>
      <c r="E17" s="740"/>
      <c r="F17" s="740"/>
      <c r="G17" s="740"/>
      <c r="H17" s="740"/>
      <c r="I17" s="741"/>
      <c r="J17" s="56">
        <f t="shared" si="5"/>
        <v>5</v>
      </c>
      <c r="K17" s="62">
        <f t="shared" ref="K17:L32" si="9">+M17+U17+AM17</f>
        <v>29</v>
      </c>
      <c r="L17" s="62">
        <f t="shared" si="9"/>
        <v>0</v>
      </c>
      <c r="M17" s="62">
        <f t="shared" ref="M17:N80" si="10">+O17+Q17+S17</f>
        <v>0</v>
      </c>
      <c r="N17" s="62">
        <f t="shared" si="10"/>
        <v>0</v>
      </c>
      <c r="O17" s="54"/>
      <c r="P17" s="54"/>
      <c r="Q17" s="54"/>
      <c r="R17" s="54"/>
      <c r="S17" s="54"/>
      <c r="T17" s="54"/>
      <c r="U17" s="62">
        <f t="shared" ref="U17:V80" si="11">+W17+Y17+AK17</f>
        <v>29</v>
      </c>
      <c r="V17" s="62">
        <f t="shared" si="11"/>
        <v>0</v>
      </c>
      <c r="W17" s="63">
        <v>11</v>
      </c>
      <c r="X17" s="63">
        <v>0</v>
      </c>
      <c r="Y17" s="63">
        <v>10</v>
      </c>
      <c r="Z17" s="63">
        <v>0</v>
      </c>
      <c r="AA17" s="705" t="str">
        <f t="shared" ref="AA17:AA33" si="12">+A17</f>
        <v>CF7126-36</v>
      </c>
      <c r="AB17" s="705"/>
      <c r="AC17" s="705" t="str">
        <f t="shared" ref="AC17:AC33" si="13">+C17</f>
        <v>Барилгын сантехникч</v>
      </c>
      <c r="AD17" s="705"/>
      <c r="AE17" s="705"/>
      <c r="AF17" s="705"/>
      <c r="AG17" s="705"/>
      <c r="AH17" s="705"/>
      <c r="AI17" s="705"/>
      <c r="AJ17" s="56">
        <f t="shared" si="3"/>
        <v>5</v>
      </c>
      <c r="AK17" s="64">
        <v>8</v>
      </c>
      <c r="AL17" s="64">
        <v>0</v>
      </c>
      <c r="AM17" s="54"/>
      <c r="AN17" s="54"/>
      <c r="AO17" s="65">
        <v>29</v>
      </c>
      <c r="AP17" s="65"/>
      <c r="AQ17" s="65"/>
      <c r="AR17" s="65"/>
      <c r="AS17" s="57">
        <f t="shared" ref="AS17:AS80" si="14">+AT17+AU17+AV17+AW17+AX17+AY17+AZ17</f>
        <v>8</v>
      </c>
      <c r="AT17" s="54"/>
      <c r="AU17" s="54"/>
      <c r="AV17" s="63">
        <v>8</v>
      </c>
      <c r="AW17" s="63"/>
      <c r="AX17" s="63"/>
      <c r="AY17" s="63"/>
      <c r="AZ17" s="54"/>
    </row>
    <row r="18" spans="1:52" s="55" customFormat="1" ht="18" customHeight="1">
      <c r="A18" s="737" t="s">
        <v>118</v>
      </c>
      <c r="B18" s="738"/>
      <c r="C18" s="739" t="s">
        <v>119</v>
      </c>
      <c r="D18" s="740"/>
      <c r="E18" s="740"/>
      <c r="F18" s="740"/>
      <c r="G18" s="740"/>
      <c r="H18" s="740"/>
      <c r="I18" s="741"/>
      <c r="J18" s="56">
        <f t="shared" si="5"/>
        <v>6</v>
      </c>
      <c r="K18" s="62">
        <f t="shared" si="9"/>
        <v>24</v>
      </c>
      <c r="L18" s="62">
        <f t="shared" si="9"/>
        <v>7</v>
      </c>
      <c r="M18" s="62">
        <f t="shared" si="10"/>
        <v>0</v>
      </c>
      <c r="N18" s="62">
        <f t="shared" si="10"/>
        <v>0</v>
      </c>
      <c r="O18" s="54"/>
      <c r="P18" s="54"/>
      <c r="Q18" s="54"/>
      <c r="R18" s="54"/>
      <c r="S18" s="54"/>
      <c r="T18" s="54"/>
      <c r="U18" s="62">
        <f t="shared" si="11"/>
        <v>15</v>
      </c>
      <c r="V18" s="62">
        <f t="shared" si="11"/>
        <v>6</v>
      </c>
      <c r="W18" s="63">
        <v>15</v>
      </c>
      <c r="X18" s="63">
        <v>6</v>
      </c>
      <c r="Y18" s="63"/>
      <c r="Z18" s="63"/>
      <c r="AA18" s="705" t="str">
        <f t="shared" si="12"/>
        <v>CF7123-20</v>
      </c>
      <c r="AB18" s="705"/>
      <c r="AC18" s="705" t="str">
        <f t="shared" si="13"/>
        <v>Барилгын засал-чимэглэлчин</v>
      </c>
      <c r="AD18" s="705"/>
      <c r="AE18" s="705"/>
      <c r="AF18" s="705"/>
      <c r="AG18" s="705"/>
      <c r="AH18" s="705"/>
      <c r="AI18" s="705"/>
      <c r="AJ18" s="56">
        <f t="shared" si="3"/>
        <v>6</v>
      </c>
      <c r="AK18" s="63"/>
      <c r="AL18" s="63"/>
      <c r="AM18" s="54">
        <v>9</v>
      </c>
      <c r="AN18" s="54">
        <v>1</v>
      </c>
      <c r="AO18" s="65">
        <v>15</v>
      </c>
      <c r="AP18" s="65">
        <v>9</v>
      </c>
      <c r="AQ18" s="65"/>
      <c r="AR18" s="65"/>
      <c r="AS18" s="57">
        <f t="shared" si="14"/>
        <v>24</v>
      </c>
      <c r="AT18" s="54"/>
      <c r="AU18" s="54"/>
      <c r="AV18" s="63"/>
      <c r="AW18" s="63">
        <v>15</v>
      </c>
      <c r="AX18" s="63"/>
      <c r="AY18" s="63"/>
      <c r="AZ18" s="54">
        <v>9</v>
      </c>
    </row>
    <row r="19" spans="1:52" s="55" customFormat="1" ht="18" customHeight="1">
      <c r="A19" s="737" t="s">
        <v>120</v>
      </c>
      <c r="B19" s="738"/>
      <c r="C19" s="739" t="s">
        <v>121</v>
      </c>
      <c r="D19" s="740"/>
      <c r="E19" s="740"/>
      <c r="F19" s="740"/>
      <c r="G19" s="740"/>
      <c r="H19" s="740"/>
      <c r="I19" s="741"/>
      <c r="J19" s="56">
        <f t="shared" si="5"/>
        <v>7</v>
      </c>
      <c r="K19" s="62">
        <f t="shared" si="9"/>
        <v>27</v>
      </c>
      <c r="L19" s="62">
        <f t="shared" si="9"/>
        <v>5</v>
      </c>
      <c r="M19" s="62">
        <f t="shared" si="10"/>
        <v>0</v>
      </c>
      <c r="N19" s="62">
        <f t="shared" si="10"/>
        <v>0</v>
      </c>
      <c r="O19" s="54"/>
      <c r="P19" s="54"/>
      <c r="Q19" s="54"/>
      <c r="R19" s="54"/>
      <c r="S19" s="54"/>
      <c r="T19" s="54"/>
      <c r="U19" s="62">
        <f t="shared" si="11"/>
        <v>27</v>
      </c>
      <c r="V19" s="62">
        <f t="shared" si="11"/>
        <v>5</v>
      </c>
      <c r="W19" s="63">
        <v>17</v>
      </c>
      <c r="X19" s="63">
        <v>5</v>
      </c>
      <c r="Y19" s="63">
        <v>10</v>
      </c>
      <c r="Z19" s="63">
        <v>0</v>
      </c>
      <c r="AA19" s="705" t="str">
        <f t="shared" si="12"/>
        <v>CF7112-19</v>
      </c>
      <c r="AB19" s="705"/>
      <c r="AC19" s="705" t="str">
        <f t="shared" si="13"/>
        <v>Барилгын өрөг угсрагч</v>
      </c>
      <c r="AD19" s="705"/>
      <c r="AE19" s="705"/>
      <c r="AF19" s="705"/>
      <c r="AG19" s="705"/>
      <c r="AH19" s="705"/>
      <c r="AI19" s="705"/>
      <c r="AJ19" s="56">
        <f t="shared" si="3"/>
        <v>7</v>
      </c>
      <c r="AK19" s="63"/>
      <c r="AL19" s="63"/>
      <c r="AM19" s="54"/>
      <c r="AN19" s="54"/>
      <c r="AO19" s="65">
        <v>27</v>
      </c>
      <c r="AP19" s="65"/>
      <c r="AQ19" s="65"/>
      <c r="AR19" s="65"/>
      <c r="AS19" s="57">
        <f t="shared" si="14"/>
        <v>17</v>
      </c>
      <c r="AT19" s="54"/>
      <c r="AU19" s="54"/>
      <c r="AV19" s="63"/>
      <c r="AW19" s="63">
        <v>17</v>
      </c>
      <c r="AX19" s="63"/>
      <c r="AY19" s="63"/>
      <c r="AZ19" s="54"/>
    </row>
    <row r="20" spans="1:52" s="55" customFormat="1" ht="18" customHeight="1">
      <c r="A20" s="737" t="s">
        <v>122</v>
      </c>
      <c r="B20" s="738"/>
      <c r="C20" s="739" t="s">
        <v>123</v>
      </c>
      <c r="D20" s="740"/>
      <c r="E20" s="740"/>
      <c r="F20" s="740"/>
      <c r="G20" s="740"/>
      <c r="H20" s="740"/>
      <c r="I20" s="741"/>
      <c r="J20" s="56">
        <f t="shared" si="5"/>
        <v>8</v>
      </c>
      <c r="K20" s="62">
        <f t="shared" si="9"/>
        <v>30</v>
      </c>
      <c r="L20" s="62">
        <f t="shared" si="9"/>
        <v>4</v>
      </c>
      <c r="M20" s="62">
        <f t="shared" si="10"/>
        <v>0</v>
      </c>
      <c r="N20" s="62">
        <f t="shared" si="10"/>
        <v>0</v>
      </c>
      <c r="O20" s="54"/>
      <c r="P20" s="54"/>
      <c r="Q20" s="54"/>
      <c r="R20" s="54"/>
      <c r="S20" s="54"/>
      <c r="T20" s="54"/>
      <c r="U20" s="62">
        <f t="shared" si="11"/>
        <v>30</v>
      </c>
      <c r="V20" s="62">
        <f t="shared" si="11"/>
        <v>4</v>
      </c>
      <c r="W20" s="63">
        <v>30</v>
      </c>
      <c r="X20" s="63">
        <v>4</v>
      </c>
      <c r="Y20" s="63"/>
      <c r="Z20" s="63"/>
      <c r="AA20" s="705" t="str">
        <f t="shared" si="12"/>
        <v>CF7411-12</v>
      </c>
      <c r="AB20" s="705"/>
      <c r="AC20" s="705" t="str">
        <f t="shared" si="13"/>
        <v>Барилгын цахилгаанчин</v>
      </c>
      <c r="AD20" s="705"/>
      <c r="AE20" s="705"/>
      <c r="AF20" s="705"/>
      <c r="AG20" s="705"/>
      <c r="AH20" s="705"/>
      <c r="AI20" s="705"/>
      <c r="AJ20" s="56">
        <f t="shared" si="3"/>
        <v>8</v>
      </c>
      <c r="AK20" s="63"/>
      <c r="AL20" s="63"/>
      <c r="AM20" s="54"/>
      <c r="AN20" s="54"/>
      <c r="AO20" s="65">
        <v>30</v>
      </c>
      <c r="AP20" s="65"/>
      <c r="AQ20" s="65"/>
      <c r="AR20" s="65"/>
      <c r="AS20" s="57">
        <f t="shared" si="14"/>
        <v>30</v>
      </c>
      <c r="AT20" s="54"/>
      <c r="AU20" s="54"/>
      <c r="AV20" s="63"/>
      <c r="AW20" s="63">
        <v>30</v>
      </c>
      <c r="AX20" s="63"/>
      <c r="AY20" s="63"/>
      <c r="AZ20" s="54"/>
    </row>
    <row r="21" spans="1:52" s="55" customFormat="1" ht="18" customHeight="1">
      <c r="A21" s="737" t="s">
        <v>124</v>
      </c>
      <c r="B21" s="738"/>
      <c r="C21" s="739" t="s">
        <v>125</v>
      </c>
      <c r="D21" s="740"/>
      <c r="E21" s="740"/>
      <c r="F21" s="740"/>
      <c r="G21" s="740"/>
      <c r="H21" s="740"/>
      <c r="I21" s="741"/>
      <c r="J21" s="56">
        <f t="shared" si="5"/>
        <v>9</v>
      </c>
      <c r="K21" s="62">
        <f t="shared" si="9"/>
        <v>46</v>
      </c>
      <c r="L21" s="62">
        <f t="shared" si="9"/>
        <v>1</v>
      </c>
      <c r="M21" s="62">
        <f t="shared" si="10"/>
        <v>0</v>
      </c>
      <c r="N21" s="62">
        <f t="shared" si="10"/>
        <v>0</v>
      </c>
      <c r="O21" s="54"/>
      <c r="P21" s="54"/>
      <c r="Q21" s="54"/>
      <c r="R21" s="54"/>
      <c r="S21" s="54"/>
      <c r="T21" s="54"/>
      <c r="U21" s="62">
        <f t="shared" si="11"/>
        <v>46</v>
      </c>
      <c r="V21" s="62">
        <f t="shared" si="11"/>
        <v>1</v>
      </c>
      <c r="W21" s="63">
        <v>37</v>
      </c>
      <c r="X21" s="63">
        <v>1</v>
      </c>
      <c r="Y21" s="63"/>
      <c r="Z21" s="63"/>
      <c r="AA21" s="705" t="str">
        <f t="shared" si="12"/>
        <v>IM7212-14</v>
      </c>
      <c r="AB21" s="705"/>
      <c r="AC21" s="705" t="str">
        <f t="shared" si="13"/>
        <v>Гагнуурчин</v>
      </c>
      <c r="AD21" s="705"/>
      <c r="AE21" s="705"/>
      <c r="AF21" s="705"/>
      <c r="AG21" s="705"/>
      <c r="AH21" s="705"/>
      <c r="AI21" s="705"/>
      <c r="AJ21" s="56">
        <f t="shared" si="3"/>
        <v>9</v>
      </c>
      <c r="AK21" s="63">
        <v>9</v>
      </c>
      <c r="AL21" s="63">
        <v>0</v>
      </c>
      <c r="AM21" s="54"/>
      <c r="AN21" s="54"/>
      <c r="AO21" s="65">
        <v>46</v>
      </c>
      <c r="AP21" s="65"/>
      <c r="AQ21" s="65"/>
      <c r="AR21" s="65"/>
      <c r="AS21" s="57">
        <f t="shared" si="14"/>
        <v>35</v>
      </c>
      <c r="AT21" s="54"/>
      <c r="AU21" s="54"/>
      <c r="AV21" s="63">
        <v>9</v>
      </c>
      <c r="AW21" s="63">
        <v>26</v>
      </c>
      <c r="AX21" s="63"/>
      <c r="AY21" s="63"/>
      <c r="AZ21" s="54"/>
    </row>
    <row r="22" spans="1:52" s="55" customFormat="1" ht="18" customHeight="1">
      <c r="A22" s="737" t="s">
        <v>126</v>
      </c>
      <c r="B22" s="738"/>
      <c r="C22" s="739" t="s">
        <v>127</v>
      </c>
      <c r="D22" s="740"/>
      <c r="E22" s="740"/>
      <c r="F22" s="740"/>
      <c r="G22" s="740"/>
      <c r="H22" s="740"/>
      <c r="I22" s="741"/>
      <c r="J22" s="56">
        <f t="shared" si="5"/>
        <v>10</v>
      </c>
      <c r="K22" s="62">
        <f t="shared" si="9"/>
        <v>50</v>
      </c>
      <c r="L22" s="62">
        <f t="shared" si="9"/>
        <v>14</v>
      </c>
      <c r="M22" s="62">
        <f t="shared" si="10"/>
        <v>0</v>
      </c>
      <c r="N22" s="62">
        <f t="shared" si="10"/>
        <v>0</v>
      </c>
      <c r="O22" s="54"/>
      <c r="P22" s="54"/>
      <c r="Q22" s="54"/>
      <c r="R22" s="54"/>
      <c r="S22" s="54"/>
      <c r="T22" s="54"/>
      <c r="U22" s="62">
        <f t="shared" si="11"/>
        <v>50</v>
      </c>
      <c r="V22" s="62">
        <f t="shared" si="11"/>
        <v>14</v>
      </c>
      <c r="W22" s="63">
        <v>26</v>
      </c>
      <c r="X22" s="63">
        <v>12</v>
      </c>
      <c r="Y22" s="63">
        <v>11</v>
      </c>
      <c r="Z22" s="63">
        <v>0</v>
      </c>
      <c r="AA22" s="705" t="str">
        <f t="shared" si="12"/>
        <v>AH6221-23</v>
      </c>
      <c r="AB22" s="705"/>
      <c r="AC22" s="705" t="str">
        <f t="shared" si="13"/>
        <v>Малын асаргаа</v>
      </c>
      <c r="AD22" s="705"/>
      <c r="AE22" s="705"/>
      <c r="AF22" s="705"/>
      <c r="AG22" s="705"/>
      <c r="AH22" s="705"/>
      <c r="AI22" s="705"/>
      <c r="AJ22" s="56">
        <f t="shared" si="3"/>
        <v>10</v>
      </c>
      <c r="AK22" s="63">
        <v>13</v>
      </c>
      <c r="AL22" s="63">
        <v>2</v>
      </c>
      <c r="AM22" s="54"/>
      <c r="AN22" s="54"/>
      <c r="AO22" s="65">
        <v>50</v>
      </c>
      <c r="AP22" s="65"/>
      <c r="AQ22" s="65"/>
      <c r="AR22" s="65"/>
      <c r="AS22" s="57">
        <f t="shared" si="14"/>
        <v>39</v>
      </c>
      <c r="AT22" s="54"/>
      <c r="AU22" s="54"/>
      <c r="AV22" s="63">
        <v>13</v>
      </c>
      <c r="AW22" s="63">
        <v>26</v>
      </c>
      <c r="AX22" s="63"/>
      <c r="AY22" s="63"/>
      <c r="AZ22" s="54"/>
    </row>
    <row r="23" spans="1:52" s="55" customFormat="1" ht="18" customHeight="1">
      <c r="A23" s="737" t="s">
        <v>128</v>
      </c>
      <c r="B23" s="738"/>
      <c r="C23" s="739" t="s">
        <v>129</v>
      </c>
      <c r="D23" s="740"/>
      <c r="E23" s="740"/>
      <c r="F23" s="740"/>
      <c r="G23" s="740"/>
      <c r="H23" s="740"/>
      <c r="I23" s="741"/>
      <c r="J23" s="56">
        <f t="shared" si="5"/>
        <v>11</v>
      </c>
      <c r="K23" s="62">
        <f t="shared" si="9"/>
        <v>15</v>
      </c>
      <c r="L23" s="62">
        <f t="shared" si="9"/>
        <v>1</v>
      </c>
      <c r="M23" s="62">
        <f t="shared" si="10"/>
        <v>0</v>
      </c>
      <c r="N23" s="62">
        <f t="shared" si="10"/>
        <v>0</v>
      </c>
      <c r="O23" s="54"/>
      <c r="P23" s="54"/>
      <c r="Q23" s="54"/>
      <c r="R23" s="54"/>
      <c r="S23" s="54"/>
      <c r="T23" s="54"/>
      <c r="U23" s="62">
        <f t="shared" si="11"/>
        <v>15</v>
      </c>
      <c r="V23" s="62">
        <f t="shared" si="11"/>
        <v>1</v>
      </c>
      <c r="W23" s="63">
        <v>15</v>
      </c>
      <c r="X23" s="63">
        <v>1</v>
      </c>
      <c r="Y23" s="63"/>
      <c r="Z23" s="63"/>
      <c r="AA23" s="705" t="str">
        <f t="shared" si="12"/>
        <v>CF7115-24</v>
      </c>
      <c r="AB23" s="705"/>
      <c r="AC23" s="705" t="str">
        <f t="shared" si="13"/>
        <v>Модон эдлэлийн мужаан</v>
      </c>
      <c r="AD23" s="705"/>
      <c r="AE23" s="705"/>
      <c r="AF23" s="705"/>
      <c r="AG23" s="705"/>
      <c r="AH23" s="705"/>
      <c r="AI23" s="705"/>
      <c r="AJ23" s="56">
        <f t="shared" si="3"/>
        <v>11</v>
      </c>
      <c r="AK23" s="63"/>
      <c r="AL23" s="63"/>
      <c r="AM23" s="54"/>
      <c r="AN23" s="54"/>
      <c r="AO23" s="65">
        <v>15</v>
      </c>
      <c r="AP23" s="65"/>
      <c r="AQ23" s="65"/>
      <c r="AR23" s="65"/>
      <c r="AS23" s="57">
        <f t="shared" si="14"/>
        <v>15</v>
      </c>
      <c r="AT23" s="54"/>
      <c r="AU23" s="54"/>
      <c r="AV23" s="63"/>
      <c r="AW23" s="63">
        <v>15</v>
      </c>
      <c r="AX23" s="63"/>
      <c r="AY23" s="63"/>
      <c r="AZ23" s="54"/>
    </row>
    <row r="24" spans="1:52" s="55" customFormat="1" ht="18" customHeight="1">
      <c r="A24" s="737" t="s">
        <v>130</v>
      </c>
      <c r="B24" s="738"/>
      <c r="C24" s="739" t="s">
        <v>131</v>
      </c>
      <c r="D24" s="740"/>
      <c r="E24" s="740"/>
      <c r="F24" s="740"/>
      <c r="G24" s="740"/>
      <c r="H24" s="740"/>
      <c r="I24" s="741"/>
      <c r="J24" s="56">
        <f t="shared" si="5"/>
        <v>12</v>
      </c>
      <c r="K24" s="62">
        <f t="shared" si="9"/>
        <v>50</v>
      </c>
      <c r="L24" s="62">
        <f t="shared" si="9"/>
        <v>48</v>
      </c>
      <c r="M24" s="62">
        <f t="shared" si="10"/>
        <v>0</v>
      </c>
      <c r="N24" s="62">
        <f t="shared" si="10"/>
        <v>0</v>
      </c>
      <c r="O24" s="54"/>
      <c r="P24" s="54"/>
      <c r="Q24" s="54"/>
      <c r="R24" s="54"/>
      <c r="S24" s="54"/>
      <c r="T24" s="54"/>
      <c r="U24" s="62">
        <f t="shared" si="11"/>
        <v>50</v>
      </c>
      <c r="V24" s="62">
        <f t="shared" si="11"/>
        <v>48</v>
      </c>
      <c r="W24" s="63">
        <v>42</v>
      </c>
      <c r="X24" s="63">
        <v>40</v>
      </c>
      <c r="Y24" s="63">
        <v>8</v>
      </c>
      <c r="Z24" s="63">
        <v>8</v>
      </c>
      <c r="AA24" s="705" t="str">
        <f t="shared" si="12"/>
        <v>IE7533-28</v>
      </c>
      <c r="AB24" s="705"/>
      <c r="AC24" s="705" t="str">
        <f t="shared" si="13"/>
        <v>Оёмол бүтээгдэхүүний оёдолчин</v>
      </c>
      <c r="AD24" s="705"/>
      <c r="AE24" s="705"/>
      <c r="AF24" s="705"/>
      <c r="AG24" s="705"/>
      <c r="AH24" s="705"/>
      <c r="AI24" s="705"/>
      <c r="AJ24" s="56">
        <f t="shared" si="3"/>
        <v>12</v>
      </c>
      <c r="AK24" s="63"/>
      <c r="AL24" s="63"/>
      <c r="AM24" s="54"/>
      <c r="AN24" s="54"/>
      <c r="AO24" s="65">
        <v>50</v>
      </c>
      <c r="AP24" s="65"/>
      <c r="AQ24" s="65"/>
      <c r="AR24" s="65"/>
      <c r="AS24" s="57">
        <f t="shared" si="14"/>
        <v>31</v>
      </c>
      <c r="AT24" s="54"/>
      <c r="AU24" s="54"/>
      <c r="AV24" s="63"/>
      <c r="AW24" s="63">
        <v>31</v>
      </c>
      <c r="AX24" s="63"/>
      <c r="AY24" s="63"/>
      <c r="AZ24" s="54"/>
    </row>
    <row r="25" spans="1:52" s="55" customFormat="1" ht="18" customHeight="1">
      <c r="A25" s="737" t="s">
        <v>132</v>
      </c>
      <c r="B25" s="738"/>
      <c r="C25" s="739" t="s">
        <v>133</v>
      </c>
      <c r="D25" s="740"/>
      <c r="E25" s="740"/>
      <c r="F25" s="740"/>
      <c r="G25" s="740"/>
      <c r="H25" s="740"/>
      <c r="I25" s="741"/>
      <c r="J25" s="56">
        <f t="shared" si="5"/>
        <v>13</v>
      </c>
      <c r="K25" s="62">
        <f t="shared" si="9"/>
        <v>17</v>
      </c>
      <c r="L25" s="62">
        <f t="shared" si="9"/>
        <v>9</v>
      </c>
      <c r="M25" s="62">
        <f t="shared" si="10"/>
        <v>0</v>
      </c>
      <c r="N25" s="62">
        <f t="shared" si="10"/>
        <v>0</v>
      </c>
      <c r="O25" s="54"/>
      <c r="P25" s="54"/>
      <c r="Q25" s="54"/>
      <c r="R25" s="54"/>
      <c r="S25" s="54"/>
      <c r="T25" s="54"/>
      <c r="U25" s="62">
        <f t="shared" si="11"/>
        <v>17</v>
      </c>
      <c r="V25" s="62">
        <f t="shared" si="11"/>
        <v>9</v>
      </c>
      <c r="W25" s="63">
        <v>17</v>
      </c>
      <c r="X25" s="63">
        <v>9</v>
      </c>
      <c r="Y25" s="63"/>
      <c r="Z25" s="63"/>
      <c r="AA25" s="705" t="str">
        <f t="shared" si="12"/>
        <v>IO7421-16</v>
      </c>
      <c r="AB25" s="705"/>
      <c r="AC25" s="705" t="str">
        <f t="shared" si="13"/>
        <v>Цахим тоног төхөөрөмжийн үйлчилгээний ажилтан</v>
      </c>
      <c r="AD25" s="705"/>
      <c r="AE25" s="705"/>
      <c r="AF25" s="705"/>
      <c r="AG25" s="705"/>
      <c r="AH25" s="705"/>
      <c r="AI25" s="705"/>
      <c r="AJ25" s="56">
        <f t="shared" si="3"/>
        <v>13</v>
      </c>
      <c r="AK25" s="63"/>
      <c r="AL25" s="63"/>
      <c r="AM25" s="54"/>
      <c r="AN25" s="54"/>
      <c r="AO25" s="65">
        <v>17</v>
      </c>
      <c r="AP25" s="65"/>
      <c r="AQ25" s="65"/>
      <c r="AR25" s="65"/>
      <c r="AS25" s="57">
        <f t="shared" si="14"/>
        <v>17</v>
      </c>
      <c r="AT25" s="54"/>
      <c r="AU25" s="54"/>
      <c r="AV25" s="63"/>
      <c r="AW25" s="63">
        <v>17</v>
      </c>
      <c r="AX25" s="63"/>
      <c r="AY25" s="63"/>
      <c r="AZ25" s="54"/>
    </row>
    <row r="26" spans="1:52" s="55" customFormat="1" ht="18" customHeight="1">
      <c r="A26" s="737" t="s">
        <v>134</v>
      </c>
      <c r="B26" s="738"/>
      <c r="C26" s="739" t="s">
        <v>135</v>
      </c>
      <c r="D26" s="740"/>
      <c r="E26" s="740"/>
      <c r="F26" s="740"/>
      <c r="G26" s="740"/>
      <c r="H26" s="740"/>
      <c r="I26" s="741"/>
      <c r="J26" s="56">
        <f t="shared" si="5"/>
        <v>14</v>
      </c>
      <c r="K26" s="62">
        <f t="shared" si="9"/>
        <v>22</v>
      </c>
      <c r="L26" s="62">
        <f t="shared" si="9"/>
        <v>13</v>
      </c>
      <c r="M26" s="62">
        <f t="shared" si="10"/>
        <v>0</v>
      </c>
      <c r="N26" s="62">
        <f t="shared" si="10"/>
        <v>0</v>
      </c>
      <c r="O26" s="54"/>
      <c r="P26" s="54"/>
      <c r="Q26" s="54"/>
      <c r="R26" s="54"/>
      <c r="S26" s="54"/>
      <c r="T26" s="54"/>
      <c r="U26" s="62">
        <f t="shared" si="11"/>
        <v>22</v>
      </c>
      <c r="V26" s="62">
        <f t="shared" si="11"/>
        <v>13</v>
      </c>
      <c r="W26" s="63">
        <v>22</v>
      </c>
      <c r="X26" s="63">
        <v>13</v>
      </c>
      <c r="Y26" s="63"/>
      <c r="Z26" s="63"/>
      <c r="AA26" s="705" t="str">
        <f t="shared" si="12"/>
        <v>IE8152-36</v>
      </c>
      <c r="AB26" s="705"/>
      <c r="AC26" s="705" t="str">
        <f t="shared" si="13"/>
        <v xml:space="preserve">Ноос, ноолуур боловсруулалтын технологийн ажилтан </v>
      </c>
      <c r="AD26" s="705"/>
      <c r="AE26" s="705"/>
      <c r="AF26" s="705"/>
      <c r="AG26" s="705"/>
      <c r="AH26" s="705"/>
      <c r="AI26" s="705"/>
      <c r="AJ26" s="56">
        <f t="shared" si="3"/>
        <v>14</v>
      </c>
      <c r="AK26" s="63"/>
      <c r="AL26" s="63"/>
      <c r="AM26" s="54"/>
      <c r="AN26" s="54"/>
      <c r="AO26" s="65">
        <v>22</v>
      </c>
      <c r="AP26" s="65"/>
      <c r="AQ26" s="65"/>
      <c r="AR26" s="65"/>
      <c r="AS26" s="57">
        <f t="shared" si="14"/>
        <v>22</v>
      </c>
      <c r="AT26" s="54"/>
      <c r="AU26" s="54"/>
      <c r="AV26" s="63"/>
      <c r="AW26" s="63">
        <v>22</v>
      </c>
      <c r="AX26" s="63"/>
      <c r="AY26" s="63"/>
      <c r="AZ26" s="54"/>
    </row>
    <row r="27" spans="1:52" s="55" customFormat="1" ht="24" customHeight="1">
      <c r="A27" s="737" t="s">
        <v>136</v>
      </c>
      <c r="B27" s="738"/>
      <c r="C27" s="739" t="s">
        <v>137</v>
      </c>
      <c r="D27" s="740"/>
      <c r="E27" s="740"/>
      <c r="F27" s="740"/>
      <c r="G27" s="740"/>
      <c r="H27" s="740"/>
      <c r="I27" s="741"/>
      <c r="J27" s="56">
        <f t="shared" si="5"/>
        <v>15</v>
      </c>
      <c r="K27" s="62">
        <f t="shared" si="9"/>
        <v>44</v>
      </c>
      <c r="L27" s="62">
        <f t="shared" si="9"/>
        <v>7</v>
      </c>
      <c r="M27" s="62">
        <f t="shared" si="10"/>
        <v>0</v>
      </c>
      <c r="N27" s="62">
        <f t="shared" si="10"/>
        <v>0</v>
      </c>
      <c r="O27" s="54"/>
      <c r="P27" s="54"/>
      <c r="Q27" s="54"/>
      <c r="R27" s="54"/>
      <c r="S27" s="54"/>
      <c r="T27" s="54"/>
      <c r="U27" s="62">
        <f t="shared" si="11"/>
        <v>44</v>
      </c>
      <c r="V27" s="62">
        <f t="shared" si="11"/>
        <v>7</v>
      </c>
      <c r="W27" s="63">
        <v>32</v>
      </c>
      <c r="X27" s="63">
        <v>6</v>
      </c>
      <c r="Y27" s="63">
        <v>12</v>
      </c>
      <c r="Z27" s="63">
        <v>1</v>
      </c>
      <c r="AA27" s="705" t="str">
        <f t="shared" si="12"/>
        <v>NF6210-21</v>
      </c>
      <c r="AB27" s="705"/>
      <c r="AC27" s="705" t="str">
        <f t="shared" si="13"/>
        <v>Ойжуулагч</v>
      </c>
      <c r="AD27" s="705"/>
      <c r="AE27" s="705"/>
      <c r="AF27" s="705"/>
      <c r="AG27" s="705"/>
      <c r="AH27" s="705"/>
      <c r="AI27" s="705"/>
      <c r="AJ27" s="56">
        <f t="shared" si="3"/>
        <v>15</v>
      </c>
      <c r="AK27" s="63"/>
      <c r="AL27" s="63"/>
      <c r="AM27" s="54"/>
      <c r="AN27" s="54"/>
      <c r="AO27" s="65">
        <v>44</v>
      </c>
      <c r="AP27" s="65"/>
      <c r="AQ27" s="65"/>
      <c r="AR27" s="65"/>
      <c r="AS27" s="57">
        <f t="shared" si="14"/>
        <v>18</v>
      </c>
      <c r="AT27" s="54"/>
      <c r="AU27" s="54"/>
      <c r="AV27" s="63"/>
      <c r="AW27" s="63">
        <v>18</v>
      </c>
      <c r="AX27" s="63"/>
      <c r="AY27" s="63"/>
      <c r="AZ27" s="54"/>
    </row>
    <row r="28" spans="1:52" s="55" customFormat="1" ht="24" customHeight="1">
      <c r="A28" s="737" t="s">
        <v>138</v>
      </c>
      <c r="B28" s="738"/>
      <c r="C28" s="739" t="s">
        <v>139</v>
      </c>
      <c r="D28" s="740"/>
      <c r="E28" s="740"/>
      <c r="F28" s="740"/>
      <c r="G28" s="740"/>
      <c r="H28" s="740"/>
      <c r="I28" s="741"/>
      <c r="J28" s="56">
        <f t="shared" si="5"/>
        <v>16</v>
      </c>
      <c r="K28" s="62">
        <f t="shared" si="9"/>
        <v>41</v>
      </c>
      <c r="L28" s="62">
        <f t="shared" si="9"/>
        <v>31</v>
      </c>
      <c r="M28" s="62">
        <f t="shared" si="10"/>
        <v>0</v>
      </c>
      <c r="N28" s="62">
        <f t="shared" si="10"/>
        <v>0</v>
      </c>
      <c r="O28" s="54"/>
      <c r="P28" s="54"/>
      <c r="Q28" s="54"/>
      <c r="R28" s="54"/>
      <c r="S28" s="54"/>
      <c r="T28" s="54"/>
      <c r="U28" s="62">
        <f t="shared" si="11"/>
        <v>41</v>
      </c>
      <c r="V28" s="62">
        <f t="shared" si="11"/>
        <v>31</v>
      </c>
      <c r="W28" s="63">
        <v>14</v>
      </c>
      <c r="X28" s="63">
        <v>11</v>
      </c>
      <c r="Y28" s="63">
        <v>12</v>
      </c>
      <c r="Z28" s="63">
        <v>7</v>
      </c>
      <c r="AA28" s="705" t="str">
        <f t="shared" si="12"/>
        <v>SO5141-11</v>
      </c>
      <c r="AB28" s="705"/>
      <c r="AC28" s="705" t="str">
        <f t="shared" si="13"/>
        <v>Үсчин</v>
      </c>
      <c r="AD28" s="705"/>
      <c r="AE28" s="705"/>
      <c r="AF28" s="705"/>
      <c r="AG28" s="705"/>
      <c r="AH28" s="705"/>
      <c r="AI28" s="705"/>
      <c r="AJ28" s="56">
        <f t="shared" si="3"/>
        <v>16</v>
      </c>
      <c r="AK28" s="63">
        <v>15</v>
      </c>
      <c r="AL28" s="63">
        <v>13</v>
      </c>
      <c r="AM28" s="54"/>
      <c r="AN28" s="54"/>
      <c r="AO28" s="65">
        <v>41</v>
      </c>
      <c r="AP28" s="65"/>
      <c r="AQ28" s="65"/>
      <c r="AR28" s="65"/>
      <c r="AS28" s="57">
        <f t="shared" si="14"/>
        <v>15</v>
      </c>
      <c r="AT28" s="54"/>
      <c r="AU28" s="54"/>
      <c r="AV28" s="63">
        <v>15</v>
      </c>
      <c r="AW28" s="63"/>
      <c r="AX28" s="63"/>
      <c r="AY28" s="63"/>
      <c r="AZ28" s="54"/>
    </row>
    <row r="29" spans="1:52" s="55" customFormat="1" ht="18" customHeight="1">
      <c r="A29" s="737" t="s">
        <v>140</v>
      </c>
      <c r="B29" s="738"/>
      <c r="C29" s="739" t="s">
        <v>141</v>
      </c>
      <c r="D29" s="740"/>
      <c r="E29" s="740"/>
      <c r="F29" s="740"/>
      <c r="G29" s="740"/>
      <c r="H29" s="740"/>
      <c r="I29" s="741"/>
      <c r="J29" s="56">
        <f t="shared" si="5"/>
        <v>17</v>
      </c>
      <c r="K29" s="62">
        <f t="shared" si="9"/>
        <v>34</v>
      </c>
      <c r="L29" s="62">
        <f t="shared" si="9"/>
        <v>27</v>
      </c>
      <c r="M29" s="62">
        <f t="shared" si="10"/>
        <v>0</v>
      </c>
      <c r="N29" s="62">
        <f t="shared" si="10"/>
        <v>0</v>
      </c>
      <c r="O29" s="54"/>
      <c r="P29" s="54"/>
      <c r="Q29" s="54"/>
      <c r="R29" s="54"/>
      <c r="S29" s="54"/>
      <c r="T29" s="54"/>
      <c r="U29" s="62">
        <f t="shared" si="11"/>
        <v>34</v>
      </c>
      <c r="V29" s="62">
        <f t="shared" si="11"/>
        <v>27</v>
      </c>
      <c r="W29" s="63">
        <v>34</v>
      </c>
      <c r="X29" s="63">
        <v>27</v>
      </c>
      <c r="Y29" s="63"/>
      <c r="Z29" s="63"/>
      <c r="AA29" s="705" t="str">
        <f t="shared" si="12"/>
        <v>IF7513-23</v>
      </c>
      <c r="AB29" s="705"/>
      <c r="AC29" s="705" t="str">
        <f t="shared" si="13"/>
        <v>Сүү боловсруулах үйлдвэрлэлийн ажилтан</v>
      </c>
      <c r="AD29" s="705"/>
      <c r="AE29" s="705"/>
      <c r="AF29" s="705"/>
      <c r="AG29" s="705"/>
      <c r="AH29" s="705"/>
      <c r="AI29" s="705"/>
      <c r="AJ29" s="56">
        <f t="shared" si="3"/>
        <v>17</v>
      </c>
      <c r="AK29" s="63"/>
      <c r="AL29" s="63"/>
      <c r="AM29" s="54"/>
      <c r="AN29" s="54"/>
      <c r="AO29" s="65">
        <v>34</v>
      </c>
      <c r="AP29" s="65"/>
      <c r="AQ29" s="65"/>
      <c r="AR29" s="65"/>
      <c r="AS29" s="57">
        <f t="shared" si="14"/>
        <v>34</v>
      </c>
      <c r="AT29" s="54"/>
      <c r="AU29" s="54"/>
      <c r="AV29" s="63"/>
      <c r="AW29" s="63">
        <v>34</v>
      </c>
      <c r="AX29" s="63"/>
      <c r="AY29" s="63"/>
      <c r="AZ29" s="54"/>
    </row>
    <row r="30" spans="1:52" s="55" customFormat="1" ht="18" customHeight="1">
      <c r="A30" s="737" t="s">
        <v>142</v>
      </c>
      <c r="B30" s="738"/>
      <c r="C30" s="739" t="s">
        <v>143</v>
      </c>
      <c r="D30" s="740"/>
      <c r="E30" s="740"/>
      <c r="F30" s="740"/>
      <c r="G30" s="740"/>
      <c r="H30" s="740"/>
      <c r="I30" s="741"/>
      <c r="J30" s="56">
        <f t="shared" si="5"/>
        <v>18</v>
      </c>
      <c r="K30" s="62">
        <f t="shared" si="9"/>
        <v>15</v>
      </c>
      <c r="L30" s="62">
        <f t="shared" si="9"/>
        <v>9</v>
      </c>
      <c r="M30" s="62">
        <f t="shared" si="10"/>
        <v>0</v>
      </c>
      <c r="N30" s="62">
        <f t="shared" si="10"/>
        <v>0</v>
      </c>
      <c r="O30" s="54"/>
      <c r="P30" s="54"/>
      <c r="Q30" s="54"/>
      <c r="R30" s="54"/>
      <c r="S30" s="54"/>
      <c r="T30" s="54"/>
      <c r="U30" s="62">
        <f t="shared" si="11"/>
        <v>15</v>
      </c>
      <c r="V30" s="62">
        <f t="shared" si="11"/>
        <v>9</v>
      </c>
      <c r="W30" s="63">
        <v>15</v>
      </c>
      <c r="X30" s="63">
        <v>9</v>
      </c>
      <c r="Y30" s="63"/>
      <c r="Z30" s="63"/>
      <c r="AA30" s="705" t="str">
        <f t="shared" si="12"/>
        <v>AF6112-24</v>
      </c>
      <c r="AB30" s="705"/>
      <c r="AC30" s="705" t="str">
        <f t="shared" si="13"/>
        <v>Хүнсний ногооны фермер</v>
      </c>
      <c r="AD30" s="705"/>
      <c r="AE30" s="705"/>
      <c r="AF30" s="705"/>
      <c r="AG30" s="705"/>
      <c r="AH30" s="705"/>
      <c r="AI30" s="705"/>
      <c r="AJ30" s="56">
        <f t="shared" si="3"/>
        <v>18</v>
      </c>
      <c r="AK30" s="63"/>
      <c r="AL30" s="63"/>
      <c r="AM30" s="54"/>
      <c r="AN30" s="54"/>
      <c r="AO30" s="65">
        <v>15</v>
      </c>
      <c r="AP30" s="65"/>
      <c r="AQ30" s="65"/>
      <c r="AR30" s="65"/>
      <c r="AS30" s="57">
        <f t="shared" si="14"/>
        <v>15</v>
      </c>
      <c r="AT30" s="54"/>
      <c r="AU30" s="54"/>
      <c r="AV30" s="63"/>
      <c r="AW30" s="63">
        <v>15</v>
      </c>
      <c r="AX30" s="63"/>
      <c r="AY30" s="63"/>
      <c r="AZ30" s="54"/>
    </row>
    <row r="31" spans="1:52" s="55" customFormat="1" ht="18" customHeight="1">
      <c r="A31" s="737" t="s">
        <v>144</v>
      </c>
      <c r="B31" s="738"/>
      <c r="C31" s="739" t="s">
        <v>145</v>
      </c>
      <c r="D31" s="740"/>
      <c r="E31" s="740"/>
      <c r="F31" s="740"/>
      <c r="G31" s="740"/>
      <c r="H31" s="740"/>
      <c r="I31" s="741"/>
      <c r="J31" s="56">
        <f t="shared" si="5"/>
        <v>19</v>
      </c>
      <c r="K31" s="62">
        <f t="shared" si="9"/>
        <v>51</v>
      </c>
      <c r="L31" s="62">
        <f t="shared" si="9"/>
        <v>44</v>
      </c>
      <c r="M31" s="62">
        <f t="shared" si="10"/>
        <v>0</v>
      </c>
      <c r="N31" s="62">
        <f t="shared" si="10"/>
        <v>0</v>
      </c>
      <c r="O31" s="54"/>
      <c r="P31" s="54"/>
      <c r="Q31" s="54"/>
      <c r="R31" s="54"/>
      <c r="S31" s="54"/>
      <c r="T31" s="54"/>
      <c r="U31" s="62">
        <f t="shared" si="11"/>
        <v>34</v>
      </c>
      <c r="V31" s="62">
        <f t="shared" si="11"/>
        <v>27</v>
      </c>
      <c r="W31" s="63">
        <v>23</v>
      </c>
      <c r="X31" s="63">
        <v>20</v>
      </c>
      <c r="Y31" s="63"/>
      <c r="Z31" s="63"/>
      <c r="AA31" s="705" t="str">
        <f t="shared" si="12"/>
        <v>IF5120-11</v>
      </c>
      <c r="AB31" s="705"/>
      <c r="AC31" s="705" t="str">
        <f t="shared" si="13"/>
        <v>Тогооч</v>
      </c>
      <c r="AD31" s="705"/>
      <c r="AE31" s="705"/>
      <c r="AF31" s="705"/>
      <c r="AG31" s="705"/>
      <c r="AH31" s="705"/>
      <c r="AI31" s="705"/>
      <c r="AJ31" s="56">
        <f t="shared" si="3"/>
        <v>19</v>
      </c>
      <c r="AK31" s="63">
        <v>11</v>
      </c>
      <c r="AL31" s="63">
        <v>7</v>
      </c>
      <c r="AM31" s="54">
        <v>17</v>
      </c>
      <c r="AN31" s="54">
        <v>17</v>
      </c>
      <c r="AO31" s="65">
        <v>34</v>
      </c>
      <c r="AP31" s="65">
        <v>17</v>
      </c>
      <c r="AQ31" s="65"/>
      <c r="AR31" s="65"/>
      <c r="AS31" s="57">
        <f t="shared" si="14"/>
        <v>51</v>
      </c>
      <c r="AT31" s="54"/>
      <c r="AU31" s="54"/>
      <c r="AV31" s="63">
        <v>11</v>
      </c>
      <c r="AW31" s="63">
        <v>23</v>
      </c>
      <c r="AX31" s="63"/>
      <c r="AY31" s="63"/>
      <c r="AZ31" s="54">
        <v>17</v>
      </c>
    </row>
    <row r="32" spans="1:52" s="55" customFormat="1" ht="18" customHeight="1">
      <c r="A32" s="737" t="s">
        <v>146</v>
      </c>
      <c r="B32" s="738"/>
      <c r="C32" s="739" t="s">
        <v>147</v>
      </c>
      <c r="D32" s="740"/>
      <c r="E32" s="740"/>
      <c r="F32" s="740"/>
      <c r="G32" s="740"/>
      <c r="H32" s="740"/>
      <c r="I32" s="741"/>
      <c r="J32" s="56">
        <f t="shared" si="5"/>
        <v>20</v>
      </c>
      <c r="K32" s="62">
        <f t="shared" si="9"/>
        <v>28</v>
      </c>
      <c r="L32" s="62">
        <f t="shared" si="9"/>
        <v>0</v>
      </c>
      <c r="M32" s="62">
        <f t="shared" si="10"/>
        <v>0</v>
      </c>
      <c r="N32" s="62">
        <f t="shared" si="10"/>
        <v>0</v>
      </c>
      <c r="O32" s="54"/>
      <c r="P32" s="54"/>
      <c r="Q32" s="54"/>
      <c r="R32" s="54"/>
      <c r="S32" s="54"/>
      <c r="T32" s="54"/>
      <c r="U32" s="62">
        <f t="shared" si="11"/>
        <v>28</v>
      </c>
      <c r="V32" s="62">
        <f t="shared" si="11"/>
        <v>0</v>
      </c>
      <c r="W32" s="63">
        <v>15</v>
      </c>
      <c r="X32" s="63">
        <v>0</v>
      </c>
      <c r="Y32" s="63">
        <v>13</v>
      </c>
      <c r="Z32" s="63">
        <v>0</v>
      </c>
      <c r="AA32" s="705" t="str">
        <f t="shared" si="12"/>
        <v>AT7231-20</v>
      </c>
      <c r="AB32" s="705"/>
      <c r="AC32" s="705" t="str">
        <f t="shared" si="13"/>
        <v>ХАА-н машин механизмын ашиглалт, засварчин</v>
      </c>
      <c r="AD32" s="705"/>
      <c r="AE32" s="705"/>
      <c r="AF32" s="705"/>
      <c r="AG32" s="705"/>
      <c r="AH32" s="705"/>
      <c r="AI32" s="705"/>
      <c r="AJ32" s="56">
        <f t="shared" si="3"/>
        <v>20</v>
      </c>
      <c r="AK32" s="63"/>
      <c r="AL32" s="63"/>
      <c r="AM32" s="54"/>
      <c r="AN32" s="54"/>
      <c r="AO32" s="65">
        <v>28</v>
      </c>
      <c r="AP32" s="65"/>
      <c r="AQ32" s="65"/>
      <c r="AR32" s="65"/>
      <c r="AS32" s="57">
        <f t="shared" si="14"/>
        <v>15</v>
      </c>
      <c r="AT32" s="54"/>
      <c r="AU32" s="54"/>
      <c r="AV32" s="63"/>
      <c r="AW32" s="63">
        <v>15</v>
      </c>
      <c r="AX32" s="63"/>
      <c r="AY32" s="63"/>
      <c r="AZ32" s="54"/>
    </row>
    <row r="33" spans="1:52" s="55" customFormat="1" ht="18" customHeight="1">
      <c r="A33" s="737" t="s">
        <v>148</v>
      </c>
      <c r="B33" s="738"/>
      <c r="C33" s="739" t="s">
        <v>149</v>
      </c>
      <c r="D33" s="740"/>
      <c r="E33" s="740"/>
      <c r="F33" s="740"/>
      <c r="G33" s="740"/>
      <c r="H33" s="740"/>
      <c r="I33" s="741"/>
      <c r="J33" s="56">
        <f t="shared" si="5"/>
        <v>21</v>
      </c>
      <c r="K33" s="62">
        <f t="shared" ref="K33:L33" si="15">+M33+U33+AM33</f>
        <v>16</v>
      </c>
      <c r="L33" s="62">
        <f t="shared" si="15"/>
        <v>5</v>
      </c>
      <c r="M33" s="62">
        <f t="shared" si="10"/>
        <v>0</v>
      </c>
      <c r="N33" s="62">
        <f t="shared" si="10"/>
        <v>0</v>
      </c>
      <c r="O33" s="54"/>
      <c r="P33" s="54"/>
      <c r="Q33" s="54"/>
      <c r="R33" s="54"/>
      <c r="S33" s="54"/>
      <c r="T33" s="54"/>
      <c r="U33" s="62">
        <f t="shared" si="11"/>
        <v>16</v>
      </c>
      <c r="V33" s="62">
        <f t="shared" si="11"/>
        <v>5</v>
      </c>
      <c r="W33" s="63">
        <v>16</v>
      </c>
      <c r="X33" s="63">
        <v>5</v>
      </c>
      <c r="Y33" s="63"/>
      <c r="Z33" s="63"/>
      <c r="AA33" s="705" t="str">
        <f t="shared" si="12"/>
        <v>NT5113-13</v>
      </c>
      <c r="AB33" s="705"/>
      <c r="AC33" s="705" t="str">
        <f t="shared" si="13"/>
        <v>Аяллын хөтөч</v>
      </c>
      <c r="AD33" s="705"/>
      <c r="AE33" s="705"/>
      <c r="AF33" s="705"/>
      <c r="AG33" s="705"/>
      <c r="AH33" s="705"/>
      <c r="AI33" s="705"/>
      <c r="AJ33" s="56">
        <f t="shared" si="3"/>
        <v>21</v>
      </c>
      <c r="AK33" s="63"/>
      <c r="AL33" s="63"/>
      <c r="AM33" s="54"/>
      <c r="AN33" s="54"/>
      <c r="AO33" s="65">
        <v>16</v>
      </c>
      <c r="AP33" s="65"/>
      <c r="AQ33" s="65"/>
      <c r="AR33" s="65"/>
      <c r="AS33" s="57">
        <f t="shared" si="14"/>
        <v>16</v>
      </c>
      <c r="AT33" s="54"/>
      <c r="AU33" s="54"/>
      <c r="AV33" s="63"/>
      <c r="AW33" s="63">
        <v>16</v>
      </c>
      <c r="AX33" s="63"/>
      <c r="AY33" s="63"/>
      <c r="AZ33" s="54"/>
    </row>
    <row r="34" spans="1:52" s="66" customFormat="1" ht="18" customHeight="1">
      <c r="A34" s="745" t="s">
        <v>150</v>
      </c>
      <c r="B34" s="746"/>
      <c r="C34" s="746"/>
      <c r="D34" s="746"/>
      <c r="E34" s="746"/>
      <c r="F34" s="746"/>
      <c r="G34" s="746"/>
      <c r="H34" s="746"/>
      <c r="I34" s="747"/>
      <c r="J34" s="60">
        <f t="shared" si="5"/>
        <v>22</v>
      </c>
      <c r="K34" s="61">
        <f>SUM(K35:K51)</f>
        <v>805</v>
      </c>
      <c r="L34" s="61">
        <f t="shared" ref="L34:Z34" si="16">SUM(L35:L51)</f>
        <v>312</v>
      </c>
      <c r="M34" s="61">
        <f t="shared" si="16"/>
        <v>0</v>
      </c>
      <c r="N34" s="61">
        <f t="shared" si="16"/>
        <v>0</v>
      </c>
      <c r="O34" s="61">
        <f t="shared" si="16"/>
        <v>0</v>
      </c>
      <c r="P34" s="61">
        <f t="shared" si="16"/>
        <v>0</v>
      </c>
      <c r="Q34" s="61">
        <f t="shared" si="16"/>
        <v>0</v>
      </c>
      <c r="R34" s="61">
        <f t="shared" si="16"/>
        <v>0</v>
      </c>
      <c r="S34" s="61">
        <f t="shared" si="16"/>
        <v>0</v>
      </c>
      <c r="T34" s="61">
        <f t="shared" si="16"/>
        <v>0</v>
      </c>
      <c r="U34" s="61">
        <f t="shared" si="16"/>
        <v>805</v>
      </c>
      <c r="V34" s="61">
        <f t="shared" si="16"/>
        <v>312</v>
      </c>
      <c r="W34" s="61">
        <f t="shared" si="16"/>
        <v>450</v>
      </c>
      <c r="X34" s="61">
        <f t="shared" si="16"/>
        <v>196</v>
      </c>
      <c r="Y34" s="61">
        <f t="shared" si="16"/>
        <v>172</v>
      </c>
      <c r="Z34" s="61">
        <f t="shared" si="16"/>
        <v>55</v>
      </c>
      <c r="AA34" s="748" t="str">
        <f>+A34</f>
        <v>2. Баян-Өлгий аймаг дахь МСҮТ</v>
      </c>
      <c r="AB34" s="749"/>
      <c r="AC34" s="749"/>
      <c r="AD34" s="749"/>
      <c r="AE34" s="749"/>
      <c r="AF34" s="749"/>
      <c r="AG34" s="749"/>
      <c r="AH34" s="749"/>
      <c r="AI34" s="750"/>
      <c r="AJ34" s="60">
        <f t="shared" si="3"/>
        <v>22</v>
      </c>
      <c r="AK34" s="61">
        <f>SUM(AK35:AK51)</f>
        <v>183</v>
      </c>
      <c r="AL34" s="61">
        <f t="shared" ref="AL34:AZ34" si="17">SUM(AL35:AL51)</f>
        <v>61</v>
      </c>
      <c r="AM34" s="61">
        <f t="shared" si="17"/>
        <v>0</v>
      </c>
      <c r="AN34" s="61">
        <f t="shared" si="17"/>
        <v>0</v>
      </c>
      <c r="AO34" s="61">
        <f t="shared" si="17"/>
        <v>805</v>
      </c>
      <c r="AP34" s="61">
        <f t="shared" si="17"/>
        <v>0</v>
      </c>
      <c r="AQ34" s="61">
        <f t="shared" si="17"/>
        <v>0</v>
      </c>
      <c r="AR34" s="61">
        <f t="shared" si="17"/>
        <v>0</v>
      </c>
      <c r="AS34" s="61">
        <f t="shared" si="17"/>
        <v>438</v>
      </c>
      <c r="AT34" s="61">
        <f t="shared" si="17"/>
        <v>0</v>
      </c>
      <c r="AU34" s="61">
        <f t="shared" si="17"/>
        <v>0</v>
      </c>
      <c r="AV34" s="61">
        <f t="shared" si="17"/>
        <v>183</v>
      </c>
      <c r="AW34" s="61">
        <f t="shared" si="17"/>
        <v>255</v>
      </c>
      <c r="AX34" s="61">
        <f t="shared" si="17"/>
        <v>0</v>
      </c>
      <c r="AY34" s="61">
        <f t="shared" si="17"/>
        <v>0</v>
      </c>
      <c r="AZ34" s="61">
        <f t="shared" si="17"/>
        <v>0</v>
      </c>
    </row>
    <row r="35" spans="1:52" s="55" customFormat="1" ht="18" customHeight="1">
      <c r="A35" s="737" t="s">
        <v>114</v>
      </c>
      <c r="B35" s="738"/>
      <c r="C35" s="739" t="s">
        <v>115</v>
      </c>
      <c r="D35" s="740"/>
      <c r="E35" s="740"/>
      <c r="F35" s="740"/>
      <c r="G35" s="740"/>
      <c r="H35" s="740"/>
      <c r="I35" s="741"/>
      <c r="J35" s="56">
        <f t="shared" si="5"/>
        <v>23</v>
      </c>
      <c r="K35" s="62">
        <f t="shared" ref="K35:L50" si="18">+M35+U35+AM35</f>
        <v>72</v>
      </c>
      <c r="L35" s="62">
        <f t="shared" si="18"/>
        <v>2</v>
      </c>
      <c r="M35" s="62">
        <f t="shared" si="10"/>
        <v>0</v>
      </c>
      <c r="N35" s="62">
        <f t="shared" si="10"/>
        <v>0</v>
      </c>
      <c r="O35" s="51"/>
      <c r="P35" s="51"/>
      <c r="Q35" s="51"/>
      <c r="R35" s="51"/>
      <c r="S35" s="51"/>
      <c r="T35" s="51"/>
      <c r="U35" s="62">
        <f t="shared" si="11"/>
        <v>72</v>
      </c>
      <c r="V35" s="62">
        <f t="shared" si="11"/>
        <v>2</v>
      </c>
      <c r="W35" s="63">
        <v>30</v>
      </c>
      <c r="X35" s="63">
        <v>2</v>
      </c>
      <c r="Y35" s="63">
        <v>15</v>
      </c>
      <c r="Z35" s="63">
        <v>0</v>
      </c>
      <c r="AA35" s="705" t="str">
        <f t="shared" ref="AA35:AA51" si="19">+A35</f>
        <v>TC8211-20</v>
      </c>
      <c r="AB35" s="705"/>
      <c r="AC35" s="705" t="str">
        <f t="shared" ref="AC35:AC51" si="20">+C35</f>
        <v>Автомашины засварчин</v>
      </c>
      <c r="AD35" s="705"/>
      <c r="AE35" s="705"/>
      <c r="AF35" s="705"/>
      <c r="AG35" s="705"/>
      <c r="AH35" s="705"/>
      <c r="AI35" s="705"/>
      <c r="AJ35" s="56">
        <f t="shared" si="3"/>
        <v>23</v>
      </c>
      <c r="AK35" s="64">
        <v>27</v>
      </c>
      <c r="AL35" s="64">
        <v>0</v>
      </c>
      <c r="AM35" s="54"/>
      <c r="AN35" s="54"/>
      <c r="AO35" s="63">
        <v>72</v>
      </c>
      <c r="AP35" s="63"/>
      <c r="AQ35" s="63"/>
      <c r="AR35" s="63"/>
      <c r="AS35" s="57">
        <f t="shared" si="14"/>
        <v>42</v>
      </c>
      <c r="AT35" s="54"/>
      <c r="AU35" s="54"/>
      <c r="AV35" s="63">
        <v>27</v>
      </c>
      <c r="AW35" s="63">
        <v>15</v>
      </c>
      <c r="AX35" s="67"/>
      <c r="AY35" s="67"/>
      <c r="AZ35" s="68"/>
    </row>
    <row r="36" spans="1:52" s="55" customFormat="1" ht="18" customHeight="1">
      <c r="A36" s="737" t="s">
        <v>151</v>
      </c>
      <c r="B36" s="738"/>
      <c r="C36" s="739" t="s">
        <v>152</v>
      </c>
      <c r="D36" s="740"/>
      <c r="E36" s="740"/>
      <c r="F36" s="740"/>
      <c r="G36" s="740"/>
      <c r="H36" s="740"/>
      <c r="I36" s="741"/>
      <c r="J36" s="56">
        <f t="shared" si="5"/>
        <v>24</v>
      </c>
      <c r="K36" s="62">
        <f t="shared" si="18"/>
        <v>73</v>
      </c>
      <c r="L36" s="62">
        <f t="shared" si="18"/>
        <v>9</v>
      </c>
      <c r="M36" s="62">
        <f t="shared" si="10"/>
        <v>0</v>
      </c>
      <c r="N36" s="62">
        <f t="shared" si="10"/>
        <v>0</v>
      </c>
      <c r="O36" s="51"/>
      <c r="P36" s="51"/>
      <c r="Q36" s="51"/>
      <c r="R36" s="51"/>
      <c r="S36" s="51"/>
      <c r="T36" s="51"/>
      <c r="U36" s="62">
        <f t="shared" si="11"/>
        <v>73</v>
      </c>
      <c r="V36" s="62">
        <f t="shared" si="11"/>
        <v>9</v>
      </c>
      <c r="W36" s="63">
        <v>45</v>
      </c>
      <c r="X36" s="63">
        <v>9</v>
      </c>
      <c r="Y36" s="63">
        <v>16</v>
      </c>
      <c r="Z36" s="63">
        <v>0</v>
      </c>
      <c r="AA36" s="705" t="str">
        <f t="shared" si="19"/>
        <v>CF7115-22</v>
      </c>
      <c r="AB36" s="705"/>
      <c r="AC36" s="705" t="str">
        <f t="shared" si="20"/>
        <v>Барилгын мужаан</v>
      </c>
      <c r="AD36" s="705"/>
      <c r="AE36" s="705"/>
      <c r="AF36" s="705"/>
      <c r="AG36" s="705"/>
      <c r="AH36" s="705"/>
      <c r="AI36" s="705"/>
      <c r="AJ36" s="56">
        <f t="shared" si="3"/>
        <v>24</v>
      </c>
      <c r="AK36" s="69">
        <v>12</v>
      </c>
      <c r="AL36" s="69">
        <v>0</v>
      </c>
      <c r="AM36" s="54"/>
      <c r="AN36" s="54"/>
      <c r="AO36" s="67">
        <v>73</v>
      </c>
      <c r="AP36" s="67"/>
      <c r="AQ36" s="67"/>
      <c r="AR36" s="67"/>
      <c r="AS36" s="57">
        <f t="shared" si="14"/>
        <v>42</v>
      </c>
      <c r="AT36" s="68"/>
      <c r="AU36" s="68"/>
      <c r="AV36" s="67">
        <v>12</v>
      </c>
      <c r="AW36" s="67">
        <v>30</v>
      </c>
      <c r="AX36" s="67"/>
      <c r="AY36" s="67"/>
      <c r="AZ36" s="68"/>
    </row>
    <row r="37" spans="1:52" s="55" customFormat="1" ht="18" customHeight="1">
      <c r="A37" s="737" t="s">
        <v>116</v>
      </c>
      <c r="B37" s="738"/>
      <c r="C37" s="739" t="s">
        <v>117</v>
      </c>
      <c r="D37" s="740"/>
      <c r="E37" s="740"/>
      <c r="F37" s="740"/>
      <c r="G37" s="740"/>
      <c r="H37" s="740"/>
      <c r="I37" s="741"/>
      <c r="J37" s="56">
        <f t="shared" si="5"/>
        <v>25</v>
      </c>
      <c r="K37" s="62">
        <f t="shared" si="18"/>
        <v>64</v>
      </c>
      <c r="L37" s="62">
        <f t="shared" si="18"/>
        <v>0</v>
      </c>
      <c r="M37" s="62">
        <f t="shared" si="10"/>
        <v>0</v>
      </c>
      <c r="N37" s="62">
        <f t="shared" si="10"/>
        <v>0</v>
      </c>
      <c r="O37" s="51"/>
      <c r="P37" s="51"/>
      <c r="Q37" s="51"/>
      <c r="R37" s="51"/>
      <c r="S37" s="51"/>
      <c r="T37" s="51"/>
      <c r="U37" s="62">
        <f t="shared" si="11"/>
        <v>64</v>
      </c>
      <c r="V37" s="62">
        <f t="shared" si="11"/>
        <v>0</v>
      </c>
      <c r="W37" s="63">
        <v>30</v>
      </c>
      <c r="X37" s="63">
        <v>0</v>
      </c>
      <c r="Y37" s="63">
        <v>16</v>
      </c>
      <c r="Z37" s="63">
        <v>0</v>
      </c>
      <c r="AA37" s="705" t="str">
        <f t="shared" si="19"/>
        <v>CF7126-36</v>
      </c>
      <c r="AB37" s="705"/>
      <c r="AC37" s="705" t="str">
        <f t="shared" si="20"/>
        <v>Барилгын сантехникч</v>
      </c>
      <c r="AD37" s="705"/>
      <c r="AE37" s="705"/>
      <c r="AF37" s="705"/>
      <c r="AG37" s="705"/>
      <c r="AH37" s="705"/>
      <c r="AI37" s="705"/>
      <c r="AJ37" s="56">
        <f t="shared" si="3"/>
        <v>25</v>
      </c>
      <c r="AK37" s="67">
        <v>18</v>
      </c>
      <c r="AL37" s="67">
        <v>0</v>
      </c>
      <c r="AM37" s="68"/>
      <c r="AN37" s="68"/>
      <c r="AO37" s="67">
        <v>64</v>
      </c>
      <c r="AP37" s="67"/>
      <c r="AQ37" s="67"/>
      <c r="AR37" s="67"/>
      <c r="AS37" s="57">
        <f t="shared" si="14"/>
        <v>33</v>
      </c>
      <c r="AT37" s="68"/>
      <c r="AU37" s="68"/>
      <c r="AV37" s="67">
        <v>18</v>
      </c>
      <c r="AW37" s="67">
        <v>15</v>
      </c>
      <c r="AX37" s="67"/>
      <c r="AY37" s="67"/>
      <c r="AZ37" s="68"/>
    </row>
    <row r="38" spans="1:52" s="55" customFormat="1" ht="18" customHeight="1">
      <c r="A38" s="737" t="s">
        <v>120</v>
      </c>
      <c r="B38" s="738"/>
      <c r="C38" s="739" t="s">
        <v>121</v>
      </c>
      <c r="D38" s="740"/>
      <c r="E38" s="740"/>
      <c r="F38" s="740"/>
      <c r="G38" s="740"/>
      <c r="H38" s="740"/>
      <c r="I38" s="741"/>
      <c r="J38" s="56">
        <f t="shared" si="5"/>
        <v>26</v>
      </c>
      <c r="K38" s="62">
        <f t="shared" si="18"/>
        <v>61</v>
      </c>
      <c r="L38" s="62">
        <f t="shared" si="18"/>
        <v>6</v>
      </c>
      <c r="M38" s="62">
        <f t="shared" si="10"/>
        <v>0</v>
      </c>
      <c r="N38" s="62">
        <f t="shared" si="10"/>
        <v>0</v>
      </c>
      <c r="O38" s="51"/>
      <c r="P38" s="51"/>
      <c r="Q38" s="51"/>
      <c r="R38" s="51"/>
      <c r="S38" s="51"/>
      <c r="T38" s="51"/>
      <c r="U38" s="62">
        <f t="shared" si="11"/>
        <v>61</v>
      </c>
      <c r="V38" s="62">
        <f t="shared" si="11"/>
        <v>6</v>
      </c>
      <c r="W38" s="63">
        <v>30</v>
      </c>
      <c r="X38" s="63">
        <v>6</v>
      </c>
      <c r="Y38" s="63">
        <v>16</v>
      </c>
      <c r="Z38" s="63">
        <v>0</v>
      </c>
      <c r="AA38" s="705" t="str">
        <f t="shared" si="19"/>
        <v>CF7112-19</v>
      </c>
      <c r="AB38" s="705"/>
      <c r="AC38" s="705" t="str">
        <f t="shared" si="20"/>
        <v>Барилгын өрөг угсрагч</v>
      </c>
      <c r="AD38" s="705"/>
      <c r="AE38" s="705"/>
      <c r="AF38" s="705"/>
      <c r="AG38" s="705"/>
      <c r="AH38" s="705"/>
      <c r="AI38" s="705"/>
      <c r="AJ38" s="56">
        <f t="shared" si="3"/>
        <v>26</v>
      </c>
      <c r="AK38" s="67">
        <v>15</v>
      </c>
      <c r="AL38" s="67">
        <v>0</v>
      </c>
      <c r="AM38" s="68"/>
      <c r="AN38" s="68"/>
      <c r="AO38" s="67">
        <v>61</v>
      </c>
      <c r="AP38" s="67"/>
      <c r="AQ38" s="67"/>
      <c r="AR38" s="67"/>
      <c r="AS38" s="57">
        <f t="shared" si="14"/>
        <v>30</v>
      </c>
      <c r="AT38" s="68"/>
      <c r="AU38" s="68"/>
      <c r="AV38" s="67">
        <v>15</v>
      </c>
      <c r="AW38" s="67">
        <v>15</v>
      </c>
      <c r="AX38" s="67"/>
      <c r="AY38" s="67"/>
      <c r="AZ38" s="68"/>
    </row>
    <row r="39" spans="1:52" s="55" customFormat="1" ht="18" customHeight="1">
      <c r="A39" s="737" t="s">
        <v>118</v>
      </c>
      <c r="B39" s="738"/>
      <c r="C39" s="739" t="s">
        <v>119</v>
      </c>
      <c r="D39" s="740"/>
      <c r="E39" s="740"/>
      <c r="F39" s="740"/>
      <c r="G39" s="740"/>
      <c r="H39" s="740"/>
      <c r="I39" s="741"/>
      <c r="J39" s="56">
        <f t="shared" si="5"/>
        <v>27</v>
      </c>
      <c r="K39" s="62">
        <f t="shared" si="18"/>
        <v>58</v>
      </c>
      <c r="L39" s="62">
        <f t="shared" si="18"/>
        <v>20</v>
      </c>
      <c r="M39" s="62">
        <f t="shared" si="10"/>
        <v>0</v>
      </c>
      <c r="N39" s="62">
        <f t="shared" si="10"/>
        <v>0</v>
      </c>
      <c r="O39" s="51"/>
      <c r="P39" s="51"/>
      <c r="Q39" s="51"/>
      <c r="R39" s="51"/>
      <c r="S39" s="51"/>
      <c r="T39" s="51"/>
      <c r="U39" s="62">
        <f t="shared" si="11"/>
        <v>58</v>
      </c>
      <c r="V39" s="62">
        <f t="shared" si="11"/>
        <v>20</v>
      </c>
      <c r="W39" s="63">
        <v>30</v>
      </c>
      <c r="X39" s="63">
        <v>11</v>
      </c>
      <c r="Y39" s="63">
        <v>17</v>
      </c>
      <c r="Z39" s="63">
        <v>7</v>
      </c>
      <c r="AA39" s="705" t="str">
        <f t="shared" si="19"/>
        <v>CF7123-20</v>
      </c>
      <c r="AB39" s="705"/>
      <c r="AC39" s="705" t="str">
        <f t="shared" si="20"/>
        <v>Барилгын засал-чимэглэлчин</v>
      </c>
      <c r="AD39" s="705"/>
      <c r="AE39" s="705"/>
      <c r="AF39" s="705"/>
      <c r="AG39" s="705"/>
      <c r="AH39" s="705"/>
      <c r="AI39" s="705"/>
      <c r="AJ39" s="56">
        <f t="shared" si="3"/>
        <v>27</v>
      </c>
      <c r="AK39" s="67">
        <v>11</v>
      </c>
      <c r="AL39" s="67">
        <v>2</v>
      </c>
      <c r="AM39" s="68"/>
      <c r="AN39" s="68"/>
      <c r="AO39" s="67">
        <v>58</v>
      </c>
      <c r="AP39" s="67"/>
      <c r="AQ39" s="67"/>
      <c r="AR39" s="67"/>
      <c r="AS39" s="57">
        <f t="shared" si="14"/>
        <v>26</v>
      </c>
      <c r="AT39" s="68"/>
      <c r="AU39" s="68"/>
      <c r="AV39" s="67">
        <v>11</v>
      </c>
      <c r="AW39" s="67">
        <v>15</v>
      </c>
      <c r="AX39" s="67"/>
      <c r="AY39" s="67"/>
      <c r="AZ39" s="68"/>
    </row>
    <row r="40" spans="1:52" s="55" customFormat="1" ht="18" customHeight="1">
      <c r="A40" s="737" t="s">
        <v>122</v>
      </c>
      <c r="B40" s="738"/>
      <c r="C40" s="739" t="s">
        <v>123</v>
      </c>
      <c r="D40" s="740"/>
      <c r="E40" s="740"/>
      <c r="F40" s="740"/>
      <c r="G40" s="740"/>
      <c r="H40" s="740"/>
      <c r="I40" s="741"/>
      <c r="J40" s="56">
        <f t="shared" si="5"/>
        <v>28</v>
      </c>
      <c r="K40" s="62">
        <f t="shared" si="18"/>
        <v>58</v>
      </c>
      <c r="L40" s="62">
        <f t="shared" si="18"/>
        <v>4</v>
      </c>
      <c r="M40" s="62">
        <f t="shared" si="10"/>
        <v>0</v>
      </c>
      <c r="N40" s="62">
        <f t="shared" si="10"/>
        <v>0</v>
      </c>
      <c r="O40" s="51"/>
      <c r="P40" s="51"/>
      <c r="Q40" s="51"/>
      <c r="R40" s="51"/>
      <c r="S40" s="51"/>
      <c r="T40" s="51"/>
      <c r="U40" s="62">
        <f t="shared" si="11"/>
        <v>58</v>
      </c>
      <c r="V40" s="62">
        <f t="shared" si="11"/>
        <v>4</v>
      </c>
      <c r="W40" s="63">
        <v>30</v>
      </c>
      <c r="X40" s="63">
        <v>4</v>
      </c>
      <c r="Y40" s="63">
        <v>13</v>
      </c>
      <c r="Z40" s="63">
        <v>0</v>
      </c>
      <c r="AA40" s="705" t="str">
        <f t="shared" si="19"/>
        <v>CF7411-12</v>
      </c>
      <c r="AB40" s="705"/>
      <c r="AC40" s="705" t="str">
        <f t="shared" si="20"/>
        <v>Барилгын цахилгаанчин</v>
      </c>
      <c r="AD40" s="705"/>
      <c r="AE40" s="705"/>
      <c r="AF40" s="705"/>
      <c r="AG40" s="705"/>
      <c r="AH40" s="705"/>
      <c r="AI40" s="705"/>
      <c r="AJ40" s="56">
        <f t="shared" si="3"/>
        <v>28</v>
      </c>
      <c r="AK40" s="67">
        <v>15</v>
      </c>
      <c r="AL40" s="67">
        <v>0</v>
      </c>
      <c r="AM40" s="68"/>
      <c r="AN40" s="68"/>
      <c r="AO40" s="67">
        <v>58</v>
      </c>
      <c r="AP40" s="67"/>
      <c r="AQ40" s="67"/>
      <c r="AR40" s="67"/>
      <c r="AS40" s="57">
        <f t="shared" si="14"/>
        <v>30</v>
      </c>
      <c r="AT40" s="68"/>
      <c r="AU40" s="68"/>
      <c r="AV40" s="67">
        <v>15</v>
      </c>
      <c r="AW40" s="67">
        <v>15</v>
      </c>
      <c r="AX40" s="67"/>
      <c r="AY40" s="67"/>
      <c r="AZ40" s="68"/>
    </row>
    <row r="41" spans="1:52" s="55" customFormat="1" ht="18" customHeight="1">
      <c r="A41" s="737" t="s">
        <v>124</v>
      </c>
      <c r="B41" s="738"/>
      <c r="C41" s="739" t="s">
        <v>125</v>
      </c>
      <c r="D41" s="740"/>
      <c r="E41" s="740"/>
      <c r="F41" s="740"/>
      <c r="G41" s="740"/>
      <c r="H41" s="740"/>
      <c r="I41" s="741"/>
      <c r="J41" s="56">
        <f t="shared" si="5"/>
        <v>29</v>
      </c>
      <c r="K41" s="62">
        <f t="shared" si="18"/>
        <v>59</v>
      </c>
      <c r="L41" s="62">
        <f t="shared" si="18"/>
        <v>0</v>
      </c>
      <c r="M41" s="62">
        <f t="shared" si="10"/>
        <v>0</v>
      </c>
      <c r="N41" s="62">
        <f t="shared" si="10"/>
        <v>0</v>
      </c>
      <c r="O41" s="51"/>
      <c r="P41" s="51"/>
      <c r="Q41" s="51"/>
      <c r="R41" s="51"/>
      <c r="S41" s="51"/>
      <c r="T41" s="51"/>
      <c r="U41" s="62">
        <f t="shared" si="11"/>
        <v>59</v>
      </c>
      <c r="V41" s="62">
        <f t="shared" si="11"/>
        <v>0</v>
      </c>
      <c r="W41" s="63">
        <v>30</v>
      </c>
      <c r="X41" s="63">
        <v>0</v>
      </c>
      <c r="Y41" s="63">
        <v>15</v>
      </c>
      <c r="Z41" s="63">
        <v>0</v>
      </c>
      <c r="AA41" s="705" t="str">
        <f t="shared" si="19"/>
        <v>IM7212-14</v>
      </c>
      <c r="AB41" s="705"/>
      <c r="AC41" s="705" t="str">
        <f t="shared" si="20"/>
        <v>Гагнуурчин</v>
      </c>
      <c r="AD41" s="705"/>
      <c r="AE41" s="705"/>
      <c r="AF41" s="705"/>
      <c r="AG41" s="705"/>
      <c r="AH41" s="705"/>
      <c r="AI41" s="705"/>
      <c r="AJ41" s="56">
        <f t="shared" si="3"/>
        <v>29</v>
      </c>
      <c r="AK41" s="67">
        <v>14</v>
      </c>
      <c r="AL41" s="67">
        <v>0</v>
      </c>
      <c r="AM41" s="68"/>
      <c r="AN41" s="68"/>
      <c r="AO41" s="67">
        <v>59</v>
      </c>
      <c r="AP41" s="67"/>
      <c r="AQ41" s="67"/>
      <c r="AR41" s="67"/>
      <c r="AS41" s="57">
        <f t="shared" si="14"/>
        <v>29</v>
      </c>
      <c r="AT41" s="68"/>
      <c r="AU41" s="68"/>
      <c r="AV41" s="67">
        <v>14</v>
      </c>
      <c r="AW41" s="67">
        <v>15</v>
      </c>
      <c r="AX41" s="67"/>
      <c r="AY41" s="67"/>
      <c r="AZ41" s="68"/>
    </row>
    <row r="42" spans="1:52" s="55" customFormat="1" ht="18" customHeight="1">
      <c r="A42" s="737" t="s">
        <v>153</v>
      </c>
      <c r="B42" s="738"/>
      <c r="C42" s="739" t="s">
        <v>154</v>
      </c>
      <c r="D42" s="740"/>
      <c r="E42" s="740"/>
      <c r="F42" s="740"/>
      <c r="G42" s="740"/>
      <c r="H42" s="740"/>
      <c r="I42" s="741"/>
      <c r="J42" s="56">
        <f t="shared" si="5"/>
        <v>30</v>
      </c>
      <c r="K42" s="62">
        <f t="shared" si="18"/>
        <v>15</v>
      </c>
      <c r="L42" s="62">
        <f t="shared" si="18"/>
        <v>15</v>
      </c>
      <c r="M42" s="62">
        <f t="shared" si="10"/>
        <v>0</v>
      </c>
      <c r="N42" s="62">
        <f t="shared" si="10"/>
        <v>0</v>
      </c>
      <c r="O42" s="51"/>
      <c r="P42" s="51"/>
      <c r="Q42" s="51"/>
      <c r="R42" s="51"/>
      <c r="S42" s="51"/>
      <c r="T42" s="51"/>
      <c r="U42" s="62">
        <f t="shared" si="11"/>
        <v>15</v>
      </c>
      <c r="V42" s="62">
        <f t="shared" si="11"/>
        <v>15</v>
      </c>
      <c r="W42" s="63">
        <v>15</v>
      </c>
      <c r="X42" s="63">
        <v>15</v>
      </c>
      <c r="Y42" s="63">
        <v>0</v>
      </c>
      <c r="Z42" s="63">
        <v>0</v>
      </c>
      <c r="AA42" s="705" t="str">
        <f t="shared" si="19"/>
        <v>SO5142-11</v>
      </c>
      <c r="AB42" s="705"/>
      <c r="AC42" s="705" t="str">
        <f t="shared" si="20"/>
        <v>Гоо засалч</v>
      </c>
      <c r="AD42" s="705"/>
      <c r="AE42" s="705"/>
      <c r="AF42" s="705"/>
      <c r="AG42" s="705"/>
      <c r="AH42" s="705"/>
      <c r="AI42" s="705"/>
      <c r="AJ42" s="56">
        <f t="shared" si="3"/>
        <v>30</v>
      </c>
      <c r="AK42" s="67">
        <v>0</v>
      </c>
      <c r="AL42" s="67">
        <v>0</v>
      </c>
      <c r="AM42" s="68"/>
      <c r="AN42" s="68"/>
      <c r="AO42" s="67">
        <v>15</v>
      </c>
      <c r="AP42" s="67"/>
      <c r="AQ42" s="67"/>
      <c r="AR42" s="67"/>
      <c r="AS42" s="57">
        <f t="shared" si="14"/>
        <v>15</v>
      </c>
      <c r="AT42" s="68"/>
      <c r="AU42" s="68"/>
      <c r="AV42" s="67"/>
      <c r="AW42" s="67">
        <v>15</v>
      </c>
      <c r="AX42" s="67"/>
      <c r="AY42" s="67"/>
      <c r="AZ42" s="68"/>
    </row>
    <row r="43" spans="1:52" s="55" customFormat="1" ht="18" customHeight="1">
      <c r="A43" s="737" t="s">
        <v>155</v>
      </c>
      <c r="B43" s="738"/>
      <c r="C43" s="739" t="s">
        <v>156</v>
      </c>
      <c r="D43" s="740"/>
      <c r="E43" s="740"/>
      <c r="F43" s="740"/>
      <c r="G43" s="740"/>
      <c r="H43" s="740"/>
      <c r="I43" s="741"/>
      <c r="J43" s="56">
        <f t="shared" si="5"/>
        <v>31</v>
      </c>
      <c r="K43" s="62">
        <f t="shared" si="18"/>
        <v>27</v>
      </c>
      <c r="L43" s="62">
        <f t="shared" si="18"/>
        <v>17</v>
      </c>
      <c r="M43" s="62">
        <f t="shared" si="10"/>
        <v>0</v>
      </c>
      <c r="N43" s="62">
        <f t="shared" si="10"/>
        <v>0</v>
      </c>
      <c r="O43" s="51"/>
      <c r="P43" s="51"/>
      <c r="Q43" s="51"/>
      <c r="R43" s="51"/>
      <c r="S43" s="51"/>
      <c r="T43" s="51"/>
      <c r="U43" s="62">
        <f t="shared" si="11"/>
        <v>27</v>
      </c>
      <c r="V43" s="62">
        <f t="shared" si="11"/>
        <v>17</v>
      </c>
      <c r="W43" s="63">
        <v>15</v>
      </c>
      <c r="X43" s="63">
        <v>8</v>
      </c>
      <c r="Y43" s="63">
        <v>0</v>
      </c>
      <c r="Z43" s="63">
        <v>0</v>
      </c>
      <c r="AA43" s="705" t="str">
        <f t="shared" si="19"/>
        <v>IO4120-13</v>
      </c>
      <c r="AB43" s="705"/>
      <c r="AC43" s="705" t="str">
        <f t="shared" si="20"/>
        <v>Компьютерийн оператор</v>
      </c>
      <c r="AD43" s="705"/>
      <c r="AE43" s="705"/>
      <c r="AF43" s="705"/>
      <c r="AG43" s="705"/>
      <c r="AH43" s="705"/>
      <c r="AI43" s="705"/>
      <c r="AJ43" s="56">
        <f t="shared" si="3"/>
        <v>31</v>
      </c>
      <c r="AK43" s="67">
        <v>12</v>
      </c>
      <c r="AL43" s="67">
        <v>9</v>
      </c>
      <c r="AM43" s="68"/>
      <c r="AN43" s="68"/>
      <c r="AO43" s="67">
        <v>27</v>
      </c>
      <c r="AP43" s="67"/>
      <c r="AQ43" s="67"/>
      <c r="AR43" s="67"/>
      <c r="AS43" s="57">
        <f t="shared" si="14"/>
        <v>27</v>
      </c>
      <c r="AT43" s="68"/>
      <c r="AU43" s="68"/>
      <c r="AV43" s="67">
        <v>12</v>
      </c>
      <c r="AW43" s="67">
        <v>15</v>
      </c>
      <c r="AX43" s="67"/>
      <c r="AY43" s="67"/>
      <c r="AZ43" s="68"/>
    </row>
    <row r="44" spans="1:52" s="55" customFormat="1" ht="18" customHeight="1">
      <c r="A44" s="737" t="s">
        <v>130</v>
      </c>
      <c r="B44" s="738"/>
      <c r="C44" s="739" t="s">
        <v>131</v>
      </c>
      <c r="D44" s="740"/>
      <c r="E44" s="740"/>
      <c r="F44" s="740"/>
      <c r="G44" s="740"/>
      <c r="H44" s="740"/>
      <c r="I44" s="741"/>
      <c r="J44" s="56">
        <f t="shared" si="5"/>
        <v>32</v>
      </c>
      <c r="K44" s="62">
        <f t="shared" si="18"/>
        <v>86</v>
      </c>
      <c r="L44" s="62">
        <f t="shared" si="18"/>
        <v>86</v>
      </c>
      <c r="M44" s="62">
        <f t="shared" si="10"/>
        <v>0</v>
      </c>
      <c r="N44" s="62">
        <f t="shared" si="10"/>
        <v>0</v>
      </c>
      <c r="O44" s="51"/>
      <c r="P44" s="51"/>
      <c r="Q44" s="51"/>
      <c r="R44" s="51"/>
      <c r="S44" s="51"/>
      <c r="T44" s="51"/>
      <c r="U44" s="62">
        <f t="shared" si="11"/>
        <v>86</v>
      </c>
      <c r="V44" s="62">
        <f t="shared" si="11"/>
        <v>86</v>
      </c>
      <c r="W44" s="63">
        <v>49</v>
      </c>
      <c r="X44" s="63">
        <v>49</v>
      </c>
      <c r="Y44" s="63">
        <v>16</v>
      </c>
      <c r="Z44" s="63">
        <v>16</v>
      </c>
      <c r="AA44" s="705" t="str">
        <f t="shared" si="19"/>
        <v>IE7533-28</v>
      </c>
      <c r="AB44" s="705"/>
      <c r="AC44" s="705" t="str">
        <f t="shared" si="20"/>
        <v>Оёмол бүтээгдэхүүний оёдолчин</v>
      </c>
      <c r="AD44" s="705"/>
      <c r="AE44" s="705"/>
      <c r="AF44" s="705"/>
      <c r="AG44" s="705"/>
      <c r="AH44" s="705"/>
      <c r="AI44" s="705"/>
      <c r="AJ44" s="56">
        <f t="shared" si="3"/>
        <v>32</v>
      </c>
      <c r="AK44" s="67">
        <v>21</v>
      </c>
      <c r="AL44" s="67">
        <v>21</v>
      </c>
      <c r="AM44" s="68"/>
      <c r="AN44" s="68"/>
      <c r="AO44" s="67">
        <v>86</v>
      </c>
      <c r="AP44" s="67"/>
      <c r="AQ44" s="67"/>
      <c r="AR44" s="67"/>
      <c r="AS44" s="57">
        <f t="shared" si="14"/>
        <v>51</v>
      </c>
      <c r="AT44" s="68"/>
      <c r="AU44" s="68"/>
      <c r="AV44" s="67">
        <v>21</v>
      </c>
      <c r="AW44" s="67">
        <v>30</v>
      </c>
      <c r="AX44" s="67"/>
      <c r="AY44" s="67"/>
      <c r="AZ44" s="68"/>
    </row>
    <row r="45" spans="1:52" s="55" customFormat="1" ht="18" customHeight="1">
      <c r="A45" s="737" t="s">
        <v>144</v>
      </c>
      <c r="B45" s="738"/>
      <c r="C45" s="739" t="s">
        <v>145</v>
      </c>
      <c r="D45" s="740"/>
      <c r="E45" s="740"/>
      <c r="F45" s="740"/>
      <c r="G45" s="740"/>
      <c r="H45" s="740"/>
      <c r="I45" s="741"/>
      <c r="J45" s="56">
        <f t="shared" si="5"/>
        <v>33</v>
      </c>
      <c r="K45" s="62">
        <f t="shared" si="18"/>
        <v>73</v>
      </c>
      <c r="L45" s="62">
        <f t="shared" si="18"/>
        <v>66</v>
      </c>
      <c r="M45" s="62">
        <f t="shared" si="10"/>
        <v>0</v>
      </c>
      <c r="N45" s="62">
        <f t="shared" si="10"/>
        <v>0</v>
      </c>
      <c r="O45" s="51"/>
      <c r="P45" s="51"/>
      <c r="Q45" s="51"/>
      <c r="R45" s="51"/>
      <c r="S45" s="51"/>
      <c r="T45" s="51"/>
      <c r="U45" s="62">
        <f t="shared" si="11"/>
        <v>73</v>
      </c>
      <c r="V45" s="62">
        <f t="shared" si="11"/>
        <v>66</v>
      </c>
      <c r="W45" s="63">
        <v>43</v>
      </c>
      <c r="X45" s="63">
        <v>36</v>
      </c>
      <c r="Y45" s="63">
        <v>17</v>
      </c>
      <c r="Z45" s="63">
        <v>17</v>
      </c>
      <c r="AA45" s="705" t="str">
        <f t="shared" si="19"/>
        <v>IF5120-11</v>
      </c>
      <c r="AB45" s="705"/>
      <c r="AC45" s="705" t="str">
        <f t="shared" si="20"/>
        <v>Тогооч</v>
      </c>
      <c r="AD45" s="705"/>
      <c r="AE45" s="705"/>
      <c r="AF45" s="705"/>
      <c r="AG45" s="705"/>
      <c r="AH45" s="705"/>
      <c r="AI45" s="705"/>
      <c r="AJ45" s="56">
        <f t="shared" si="3"/>
        <v>33</v>
      </c>
      <c r="AK45" s="67">
        <v>13</v>
      </c>
      <c r="AL45" s="67">
        <v>13</v>
      </c>
      <c r="AM45" s="68"/>
      <c r="AN45" s="68"/>
      <c r="AO45" s="67">
        <v>73</v>
      </c>
      <c r="AP45" s="67"/>
      <c r="AQ45" s="67"/>
      <c r="AR45" s="67"/>
      <c r="AS45" s="57">
        <f t="shared" si="14"/>
        <v>28</v>
      </c>
      <c r="AT45" s="68"/>
      <c r="AU45" s="68"/>
      <c r="AV45" s="67">
        <v>13</v>
      </c>
      <c r="AW45" s="67">
        <v>15</v>
      </c>
      <c r="AX45" s="67"/>
      <c r="AY45" s="67"/>
      <c r="AZ45" s="68"/>
    </row>
    <row r="46" spans="1:52" s="55" customFormat="1" ht="18" customHeight="1">
      <c r="A46" s="737" t="s">
        <v>157</v>
      </c>
      <c r="B46" s="738"/>
      <c r="C46" s="739" t="s">
        <v>158</v>
      </c>
      <c r="D46" s="740"/>
      <c r="E46" s="740"/>
      <c r="F46" s="740"/>
      <c r="G46" s="740"/>
      <c r="H46" s="740"/>
      <c r="I46" s="741"/>
      <c r="J46" s="56">
        <f t="shared" si="5"/>
        <v>34</v>
      </c>
      <c r="K46" s="62">
        <f t="shared" si="18"/>
        <v>15</v>
      </c>
      <c r="L46" s="62">
        <f t="shared" si="18"/>
        <v>15</v>
      </c>
      <c r="M46" s="62">
        <f t="shared" si="10"/>
        <v>0</v>
      </c>
      <c r="N46" s="62">
        <f t="shared" si="10"/>
        <v>0</v>
      </c>
      <c r="O46" s="51"/>
      <c r="P46" s="51"/>
      <c r="Q46" s="51"/>
      <c r="R46" s="51"/>
      <c r="S46" s="51"/>
      <c r="T46" s="51"/>
      <c r="U46" s="62">
        <f t="shared" si="11"/>
        <v>15</v>
      </c>
      <c r="V46" s="62">
        <f t="shared" si="11"/>
        <v>15</v>
      </c>
      <c r="W46" s="63">
        <v>15</v>
      </c>
      <c r="X46" s="63">
        <v>15</v>
      </c>
      <c r="Y46" s="63">
        <v>0</v>
      </c>
      <c r="Z46" s="63">
        <v>0</v>
      </c>
      <c r="AA46" s="705" t="str">
        <f t="shared" si="19"/>
        <v>IF7512-34</v>
      </c>
      <c r="AB46" s="705"/>
      <c r="AC46" s="705" t="str">
        <f t="shared" si="20"/>
        <v>Талх, нарийн боов үйлдвэрлэлийн технологийн ажилтан</v>
      </c>
      <c r="AD46" s="705"/>
      <c r="AE46" s="705"/>
      <c r="AF46" s="705"/>
      <c r="AG46" s="705"/>
      <c r="AH46" s="705"/>
      <c r="AI46" s="705"/>
      <c r="AJ46" s="56">
        <f t="shared" si="3"/>
        <v>34</v>
      </c>
      <c r="AK46" s="67">
        <v>0</v>
      </c>
      <c r="AL46" s="67">
        <v>0</v>
      </c>
      <c r="AM46" s="68"/>
      <c r="AN46" s="68"/>
      <c r="AO46" s="67">
        <v>15</v>
      </c>
      <c r="AP46" s="67"/>
      <c r="AQ46" s="67"/>
      <c r="AR46" s="67"/>
      <c r="AS46" s="57">
        <f t="shared" si="14"/>
        <v>15</v>
      </c>
      <c r="AT46" s="68"/>
      <c r="AU46" s="68"/>
      <c r="AV46" s="67"/>
      <c r="AW46" s="67">
        <v>15</v>
      </c>
      <c r="AX46" s="67"/>
      <c r="AY46" s="67"/>
      <c r="AZ46" s="68"/>
    </row>
    <row r="47" spans="1:52" s="55" customFormat="1" ht="18" customHeight="1">
      <c r="A47" s="737" t="s">
        <v>138</v>
      </c>
      <c r="B47" s="738"/>
      <c r="C47" s="739" t="s">
        <v>139</v>
      </c>
      <c r="D47" s="740"/>
      <c r="E47" s="740"/>
      <c r="F47" s="740"/>
      <c r="G47" s="740"/>
      <c r="H47" s="740"/>
      <c r="I47" s="741"/>
      <c r="J47" s="56">
        <f t="shared" si="5"/>
        <v>35</v>
      </c>
      <c r="K47" s="62">
        <f t="shared" si="18"/>
        <v>44</v>
      </c>
      <c r="L47" s="62">
        <f t="shared" si="18"/>
        <v>37</v>
      </c>
      <c r="M47" s="62">
        <f t="shared" si="10"/>
        <v>0</v>
      </c>
      <c r="N47" s="62">
        <f t="shared" si="10"/>
        <v>0</v>
      </c>
      <c r="O47" s="70"/>
      <c r="P47" s="70"/>
      <c r="Q47" s="70"/>
      <c r="R47" s="70"/>
      <c r="S47" s="70"/>
      <c r="T47" s="70"/>
      <c r="U47" s="62">
        <f t="shared" si="11"/>
        <v>44</v>
      </c>
      <c r="V47" s="62">
        <f t="shared" si="11"/>
        <v>37</v>
      </c>
      <c r="W47" s="63">
        <v>30</v>
      </c>
      <c r="X47" s="63">
        <v>24</v>
      </c>
      <c r="Y47" s="63">
        <v>0</v>
      </c>
      <c r="Z47" s="63">
        <v>0</v>
      </c>
      <c r="AA47" s="705" t="str">
        <f t="shared" si="19"/>
        <v>SO5141-11</v>
      </c>
      <c r="AB47" s="705"/>
      <c r="AC47" s="705" t="str">
        <f t="shared" si="20"/>
        <v>Үсчин</v>
      </c>
      <c r="AD47" s="705"/>
      <c r="AE47" s="705"/>
      <c r="AF47" s="705"/>
      <c r="AG47" s="705"/>
      <c r="AH47" s="705"/>
      <c r="AI47" s="705"/>
      <c r="AJ47" s="56">
        <f t="shared" si="3"/>
        <v>35</v>
      </c>
      <c r="AK47" s="67">
        <v>14</v>
      </c>
      <c r="AL47" s="67">
        <v>13</v>
      </c>
      <c r="AM47" s="68"/>
      <c r="AN47" s="68"/>
      <c r="AO47" s="67">
        <v>44</v>
      </c>
      <c r="AP47" s="67"/>
      <c r="AQ47" s="67"/>
      <c r="AR47" s="67"/>
      <c r="AS47" s="57">
        <f t="shared" si="14"/>
        <v>29</v>
      </c>
      <c r="AT47" s="68"/>
      <c r="AU47" s="68"/>
      <c r="AV47" s="67">
        <v>14</v>
      </c>
      <c r="AW47" s="67">
        <v>15</v>
      </c>
      <c r="AX47" s="67"/>
      <c r="AY47" s="67"/>
      <c r="AZ47" s="68"/>
    </row>
    <row r="48" spans="1:52" s="55" customFormat="1" ht="18" customHeight="1">
      <c r="A48" s="737" t="s">
        <v>159</v>
      </c>
      <c r="B48" s="738"/>
      <c r="C48" s="739" t="s">
        <v>160</v>
      </c>
      <c r="D48" s="740"/>
      <c r="E48" s="740"/>
      <c r="F48" s="740"/>
      <c r="G48" s="740"/>
      <c r="H48" s="740"/>
      <c r="I48" s="741"/>
      <c r="J48" s="56">
        <f t="shared" si="5"/>
        <v>36</v>
      </c>
      <c r="K48" s="62">
        <f t="shared" si="18"/>
        <v>41</v>
      </c>
      <c r="L48" s="62">
        <f t="shared" si="18"/>
        <v>10</v>
      </c>
      <c r="M48" s="62">
        <f t="shared" si="10"/>
        <v>0</v>
      </c>
      <c r="N48" s="62">
        <f t="shared" si="10"/>
        <v>0</v>
      </c>
      <c r="O48" s="70"/>
      <c r="P48" s="70"/>
      <c r="Q48" s="70"/>
      <c r="R48" s="70"/>
      <c r="S48" s="70"/>
      <c r="T48" s="70"/>
      <c r="U48" s="62">
        <f t="shared" si="11"/>
        <v>41</v>
      </c>
      <c r="V48" s="62">
        <f t="shared" si="11"/>
        <v>10</v>
      </c>
      <c r="W48" s="63">
        <v>14</v>
      </c>
      <c r="X48" s="63">
        <v>2</v>
      </c>
      <c r="Y48" s="63">
        <v>16</v>
      </c>
      <c r="Z48" s="63">
        <v>5</v>
      </c>
      <c r="AA48" s="705" t="str">
        <f t="shared" si="19"/>
        <v>AF6330-11</v>
      </c>
      <c r="AB48" s="705"/>
      <c r="AC48" s="705" t="str">
        <f t="shared" si="20"/>
        <v>Фермерийн аж ахуй эрхлэгч /ГТ-МАА/</v>
      </c>
      <c r="AD48" s="705"/>
      <c r="AE48" s="705"/>
      <c r="AF48" s="705"/>
      <c r="AG48" s="705"/>
      <c r="AH48" s="705"/>
      <c r="AI48" s="705"/>
      <c r="AJ48" s="56">
        <f t="shared" si="3"/>
        <v>36</v>
      </c>
      <c r="AK48" s="67">
        <v>11</v>
      </c>
      <c r="AL48" s="67">
        <v>3</v>
      </c>
      <c r="AM48" s="68"/>
      <c r="AN48" s="68"/>
      <c r="AO48" s="67">
        <v>41</v>
      </c>
      <c r="AP48" s="67"/>
      <c r="AQ48" s="67"/>
      <c r="AR48" s="67"/>
      <c r="AS48" s="57">
        <f t="shared" si="14"/>
        <v>11</v>
      </c>
      <c r="AT48" s="68"/>
      <c r="AU48" s="68"/>
      <c r="AV48" s="67">
        <v>11</v>
      </c>
      <c r="AW48" s="67">
        <v>0</v>
      </c>
      <c r="AX48" s="67"/>
      <c r="AY48" s="67"/>
      <c r="AZ48" s="68"/>
    </row>
    <row r="49" spans="1:52" s="55" customFormat="1" ht="18" customHeight="1">
      <c r="A49" s="737" t="s">
        <v>161</v>
      </c>
      <c r="B49" s="738"/>
      <c r="C49" s="739" t="s">
        <v>162</v>
      </c>
      <c r="D49" s="740"/>
      <c r="E49" s="740"/>
      <c r="F49" s="740"/>
      <c r="G49" s="740"/>
      <c r="H49" s="740"/>
      <c r="I49" s="741"/>
      <c r="J49" s="56">
        <f t="shared" si="5"/>
        <v>37</v>
      </c>
      <c r="K49" s="62">
        <f t="shared" si="18"/>
        <v>15</v>
      </c>
      <c r="L49" s="62">
        <f t="shared" si="18"/>
        <v>0</v>
      </c>
      <c r="M49" s="62">
        <f t="shared" si="10"/>
        <v>0</v>
      </c>
      <c r="N49" s="62">
        <f t="shared" si="10"/>
        <v>0</v>
      </c>
      <c r="O49" s="70"/>
      <c r="P49" s="70"/>
      <c r="Q49" s="70"/>
      <c r="R49" s="70"/>
      <c r="S49" s="70"/>
      <c r="T49" s="70"/>
      <c r="U49" s="62">
        <f t="shared" si="11"/>
        <v>15</v>
      </c>
      <c r="V49" s="62">
        <f t="shared" si="11"/>
        <v>0</v>
      </c>
      <c r="W49" s="63">
        <v>15</v>
      </c>
      <c r="X49" s="63">
        <v>0</v>
      </c>
      <c r="Y49" s="63">
        <v>0</v>
      </c>
      <c r="Z49" s="63">
        <v>0</v>
      </c>
      <c r="AA49" s="705" t="str">
        <f t="shared" si="19"/>
        <v>MT8111-35</v>
      </c>
      <c r="AB49" s="705"/>
      <c r="AC49" s="705" t="str">
        <f t="shared" si="20"/>
        <v>Хүнд машин механизмын оператор</v>
      </c>
      <c r="AD49" s="705"/>
      <c r="AE49" s="705"/>
      <c r="AF49" s="705"/>
      <c r="AG49" s="705"/>
      <c r="AH49" s="705"/>
      <c r="AI49" s="705"/>
      <c r="AJ49" s="56">
        <f t="shared" si="3"/>
        <v>37</v>
      </c>
      <c r="AK49" s="67">
        <v>0</v>
      </c>
      <c r="AL49" s="67">
        <v>0</v>
      </c>
      <c r="AM49" s="68"/>
      <c r="AN49" s="68"/>
      <c r="AO49" s="67">
        <v>15</v>
      </c>
      <c r="AP49" s="67"/>
      <c r="AQ49" s="67"/>
      <c r="AR49" s="67"/>
      <c r="AS49" s="57">
        <f t="shared" si="14"/>
        <v>15</v>
      </c>
      <c r="AT49" s="68"/>
      <c r="AU49" s="68"/>
      <c r="AV49" s="67">
        <v>0</v>
      </c>
      <c r="AW49" s="67">
        <v>15</v>
      </c>
      <c r="AX49" s="67"/>
      <c r="AY49" s="67"/>
      <c r="AZ49" s="68"/>
    </row>
    <row r="50" spans="1:52" s="55" customFormat="1" ht="18" customHeight="1">
      <c r="A50" s="737" t="s">
        <v>163</v>
      </c>
      <c r="B50" s="738"/>
      <c r="C50" s="739" t="s">
        <v>164</v>
      </c>
      <c r="D50" s="740"/>
      <c r="E50" s="740"/>
      <c r="F50" s="740"/>
      <c r="G50" s="740"/>
      <c r="H50" s="740"/>
      <c r="I50" s="741"/>
      <c r="J50" s="56">
        <f t="shared" si="5"/>
        <v>38</v>
      </c>
      <c r="K50" s="62">
        <f t="shared" si="18"/>
        <v>15</v>
      </c>
      <c r="L50" s="62">
        <f t="shared" si="18"/>
        <v>14</v>
      </c>
      <c r="M50" s="62">
        <f t="shared" si="10"/>
        <v>0</v>
      </c>
      <c r="N50" s="62">
        <f t="shared" si="10"/>
        <v>0</v>
      </c>
      <c r="O50" s="70"/>
      <c r="P50" s="70"/>
      <c r="Q50" s="70"/>
      <c r="R50" s="70"/>
      <c r="S50" s="70"/>
      <c r="T50" s="70"/>
      <c r="U50" s="62">
        <f t="shared" si="11"/>
        <v>15</v>
      </c>
      <c r="V50" s="62">
        <f t="shared" si="11"/>
        <v>14</v>
      </c>
      <c r="W50" s="63">
        <v>15</v>
      </c>
      <c r="X50" s="63">
        <v>14</v>
      </c>
      <c r="Y50" s="63">
        <v>0</v>
      </c>
      <c r="Z50" s="63">
        <v>0</v>
      </c>
      <c r="AA50" s="705" t="str">
        <f t="shared" si="19"/>
        <v>AF6112-25</v>
      </c>
      <c r="AB50" s="705"/>
      <c r="AC50" s="705" t="str">
        <f t="shared" si="20"/>
        <v>Хүлэмжийн аж ахуйн фермер</v>
      </c>
      <c r="AD50" s="705"/>
      <c r="AE50" s="705"/>
      <c r="AF50" s="705"/>
      <c r="AG50" s="705"/>
      <c r="AH50" s="705"/>
      <c r="AI50" s="705"/>
      <c r="AJ50" s="56">
        <f t="shared" si="3"/>
        <v>38</v>
      </c>
      <c r="AK50" s="67">
        <v>0</v>
      </c>
      <c r="AL50" s="67">
        <v>0</v>
      </c>
      <c r="AM50" s="68"/>
      <c r="AN50" s="68"/>
      <c r="AO50" s="67">
        <v>15</v>
      </c>
      <c r="AP50" s="67"/>
      <c r="AQ50" s="67"/>
      <c r="AR50" s="67"/>
      <c r="AS50" s="57">
        <f t="shared" si="14"/>
        <v>15</v>
      </c>
      <c r="AT50" s="68"/>
      <c r="AU50" s="68"/>
      <c r="AV50" s="67">
        <v>0</v>
      </c>
      <c r="AW50" s="67">
        <v>15</v>
      </c>
      <c r="AX50" s="67"/>
      <c r="AY50" s="67"/>
      <c r="AZ50" s="68"/>
    </row>
    <row r="51" spans="1:52" s="55" customFormat="1" ht="18" customHeight="1">
      <c r="A51" s="737" t="s">
        <v>132</v>
      </c>
      <c r="B51" s="738"/>
      <c r="C51" s="739" t="s">
        <v>133</v>
      </c>
      <c r="D51" s="740"/>
      <c r="E51" s="740"/>
      <c r="F51" s="740"/>
      <c r="G51" s="740"/>
      <c r="H51" s="740"/>
      <c r="I51" s="741"/>
      <c r="J51" s="56">
        <f t="shared" si="5"/>
        <v>39</v>
      </c>
      <c r="K51" s="62">
        <f t="shared" ref="K51:L51" si="21">+M51+U51+AM51</f>
        <v>29</v>
      </c>
      <c r="L51" s="62">
        <f t="shared" si="21"/>
        <v>11</v>
      </c>
      <c r="M51" s="62">
        <f t="shared" si="10"/>
        <v>0</v>
      </c>
      <c r="N51" s="62">
        <f t="shared" si="10"/>
        <v>0</v>
      </c>
      <c r="O51" s="51"/>
      <c r="P51" s="51"/>
      <c r="Q51" s="51"/>
      <c r="R51" s="51"/>
      <c r="S51" s="51"/>
      <c r="T51" s="51"/>
      <c r="U51" s="62">
        <f t="shared" si="11"/>
        <v>29</v>
      </c>
      <c r="V51" s="62">
        <f t="shared" si="11"/>
        <v>11</v>
      </c>
      <c r="W51" s="63">
        <v>14</v>
      </c>
      <c r="X51" s="63">
        <v>1</v>
      </c>
      <c r="Y51" s="63">
        <v>15</v>
      </c>
      <c r="Z51" s="63">
        <v>10</v>
      </c>
      <c r="AA51" s="705" t="str">
        <f t="shared" si="19"/>
        <v>IO7421-16</v>
      </c>
      <c r="AB51" s="705"/>
      <c r="AC51" s="705" t="str">
        <f t="shared" si="20"/>
        <v>Цахим тоног төхөөрөмжийн үйлчилгээний ажилтан</v>
      </c>
      <c r="AD51" s="705"/>
      <c r="AE51" s="705"/>
      <c r="AF51" s="705"/>
      <c r="AG51" s="705"/>
      <c r="AH51" s="705"/>
      <c r="AI51" s="705"/>
      <c r="AJ51" s="56">
        <f t="shared" si="3"/>
        <v>39</v>
      </c>
      <c r="AK51" s="67">
        <v>0</v>
      </c>
      <c r="AL51" s="67">
        <v>0</v>
      </c>
      <c r="AM51" s="68"/>
      <c r="AN51" s="68"/>
      <c r="AO51" s="67">
        <v>29</v>
      </c>
      <c r="AP51" s="67"/>
      <c r="AQ51" s="67"/>
      <c r="AR51" s="67"/>
      <c r="AS51" s="57">
        <f t="shared" si="14"/>
        <v>0</v>
      </c>
      <c r="AT51" s="68"/>
      <c r="AU51" s="68"/>
      <c r="AV51" s="67">
        <v>0</v>
      </c>
      <c r="AW51" s="67">
        <v>0</v>
      </c>
      <c r="AX51" s="67"/>
      <c r="AY51" s="67"/>
      <c r="AZ51" s="68"/>
    </row>
    <row r="52" spans="1:52" s="66" customFormat="1" ht="18" customHeight="1">
      <c r="A52" s="745" t="s">
        <v>165</v>
      </c>
      <c r="B52" s="746"/>
      <c r="C52" s="746"/>
      <c r="D52" s="746"/>
      <c r="E52" s="746"/>
      <c r="F52" s="746"/>
      <c r="G52" s="746"/>
      <c r="H52" s="746"/>
      <c r="I52" s="747"/>
      <c r="J52" s="60">
        <f t="shared" si="5"/>
        <v>40</v>
      </c>
      <c r="K52" s="61">
        <f t="shared" ref="K52:Z52" si="22">SUM(K53:K67)</f>
        <v>426</v>
      </c>
      <c r="L52" s="61">
        <f t="shared" si="22"/>
        <v>232</v>
      </c>
      <c r="M52" s="61">
        <f t="shared" si="22"/>
        <v>0</v>
      </c>
      <c r="N52" s="61">
        <f t="shared" si="22"/>
        <v>0</v>
      </c>
      <c r="O52" s="61">
        <f t="shared" si="22"/>
        <v>0</v>
      </c>
      <c r="P52" s="61">
        <f t="shared" si="22"/>
        <v>0</v>
      </c>
      <c r="Q52" s="61">
        <f t="shared" si="22"/>
        <v>0</v>
      </c>
      <c r="R52" s="61">
        <f t="shared" si="22"/>
        <v>0</v>
      </c>
      <c r="S52" s="61">
        <f t="shared" si="22"/>
        <v>0</v>
      </c>
      <c r="T52" s="61">
        <f t="shared" si="22"/>
        <v>0</v>
      </c>
      <c r="U52" s="61">
        <f t="shared" si="22"/>
        <v>426</v>
      </c>
      <c r="V52" s="61">
        <f t="shared" si="22"/>
        <v>232</v>
      </c>
      <c r="W52" s="61">
        <f t="shared" si="22"/>
        <v>352</v>
      </c>
      <c r="X52" s="61">
        <f t="shared" si="22"/>
        <v>213</v>
      </c>
      <c r="Y52" s="61">
        <f t="shared" si="22"/>
        <v>41</v>
      </c>
      <c r="Z52" s="61">
        <f t="shared" si="22"/>
        <v>6</v>
      </c>
      <c r="AA52" s="748" t="str">
        <f>+A52</f>
        <v>3. Булган аймаг дахь МСҮТ</v>
      </c>
      <c r="AB52" s="749"/>
      <c r="AC52" s="749"/>
      <c r="AD52" s="749"/>
      <c r="AE52" s="749"/>
      <c r="AF52" s="749"/>
      <c r="AG52" s="749"/>
      <c r="AH52" s="749"/>
      <c r="AI52" s="750"/>
      <c r="AJ52" s="60">
        <f t="shared" si="3"/>
        <v>40</v>
      </c>
      <c r="AK52" s="61">
        <f t="shared" ref="AK52:AZ52" si="23">SUM(AK53:AK67)</f>
        <v>33</v>
      </c>
      <c r="AL52" s="61">
        <f t="shared" si="23"/>
        <v>13</v>
      </c>
      <c r="AM52" s="61">
        <f t="shared" si="23"/>
        <v>0</v>
      </c>
      <c r="AN52" s="61">
        <f t="shared" si="23"/>
        <v>0</v>
      </c>
      <c r="AO52" s="61">
        <f t="shared" si="23"/>
        <v>426</v>
      </c>
      <c r="AP52" s="61">
        <f t="shared" si="23"/>
        <v>0</v>
      </c>
      <c r="AQ52" s="61">
        <f t="shared" si="23"/>
        <v>0</v>
      </c>
      <c r="AR52" s="61">
        <f t="shared" si="23"/>
        <v>0</v>
      </c>
      <c r="AS52" s="61">
        <f t="shared" si="23"/>
        <v>361</v>
      </c>
      <c r="AT52" s="61">
        <f t="shared" si="23"/>
        <v>0</v>
      </c>
      <c r="AU52" s="61">
        <f t="shared" si="23"/>
        <v>0</v>
      </c>
      <c r="AV52" s="61">
        <f t="shared" si="23"/>
        <v>33</v>
      </c>
      <c r="AW52" s="61">
        <f t="shared" si="23"/>
        <v>328</v>
      </c>
      <c r="AX52" s="61">
        <f t="shared" si="23"/>
        <v>0</v>
      </c>
      <c r="AY52" s="61">
        <f t="shared" si="23"/>
        <v>0</v>
      </c>
      <c r="AZ52" s="61">
        <f t="shared" si="23"/>
        <v>0</v>
      </c>
    </row>
    <row r="53" spans="1:52" s="55" customFormat="1" ht="18" customHeight="1">
      <c r="A53" s="737" t="s">
        <v>144</v>
      </c>
      <c r="B53" s="738"/>
      <c r="C53" s="739" t="s">
        <v>145</v>
      </c>
      <c r="D53" s="740"/>
      <c r="E53" s="740"/>
      <c r="F53" s="740"/>
      <c r="G53" s="740"/>
      <c r="H53" s="740"/>
      <c r="I53" s="741"/>
      <c r="J53" s="56">
        <f t="shared" si="5"/>
        <v>41</v>
      </c>
      <c r="K53" s="62">
        <f t="shared" ref="K53:L99" si="24">+M53+U53+AM53</f>
        <v>33</v>
      </c>
      <c r="L53" s="62">
        <f t="shared" si="24"/>
        <v>29</v>
      </c>
      <c r="M53" s="62">
        <f t="shared" si="10"/>
        <v>0</v>
      </c>
      <c r="N53" s="62">
        <f t="shared" si="10"/>
        <v>0</v>
      </c>
      <c r="O53" s="54"/>
      <c r="P53" s="54"/>
      <c r="Q53" s="54"/>
      <c r="R53" s="54"/>
      <c r="S53" s="54"/>
      <c r="T53" s="54"/>
      <c r="U53" s="62">
        <f t="shared" si="11"/>
        <v>33</v>
      </c>
      <c r="V53" s="62">
        <f t="shared" si="11"/>
        <v>29</v>
      </c>
      <c r="W53" s="63">
        <v>33</v>
      </c>
      <c r="X53" s="63">
        <v>29</v>
      </c>
      <c r="Y53" s="63"/>
      <c r="Z53" s="63"/>
      <c r="AA53" s="705" t="str">
        <f>+A53</f>
        <v>IF5120-11</v>
      </c>
      <c r="AB53" s="705"/>
      <c r="AC53" s="705" t="str">
        <f>+C53</f>
        <v>Тогооч</v>
      </c>
      <c r="AD53" s="705"/>
      <c r="AE53" s="705"/>
      <c r="AF53" s="705"/>
      <c r="AG53" s="705"/>
      <c r="AH53" s="705"/>
      <c r="AI53" s="705"/>
      <c r="AJ53" s="56">
        <f t="shared" si="3"/>
        <v>41</v>
      </c>
      <c r="AK53" s="64"/>
      <c r="AL53" s="64"/>
      <c r="AM53" s="54"/>
      <c r="AN53" s="54"/>
      <c r="AO53" s="65">
        <v>33</v>
      </c>
      <c r="AP53" s="65"/>
      <c r="AQ53" s="65"/>
      <c r="AR53" s="65"/>
      <c r="AS53" s="57">
        <f t="shared" si="14"/>
        <v>33</v>
      </c>
      <c r="AT53" s="54"/>
      <c r="AU53" s="54"/>
      <c r="AV53" s="63"/>
      <c r="AW53" s="63">
        <v>33</v>
      </c>
      <c r="AX53" s="63"/>
      <c r="AY53" s="63"/>
      <c r="AZ53" s="54"/>
    </row>
    <row r="54" spans="1:52" s="55" customFormat="1" ht="18" customHeight="1">
      <c r="A54" s="737" t="s">
        <v>153</v>
      </c>
      <c r="B54" s="738"/>
      <c r="C54" s="739" t="s">
        <v>154</v>
      </c>
      <c r="D54" s="740"/>
      <c r="E54" s="740"/>
      <c r="F54" s="740"/>
      <c r="G54" s="740"/>
      <c r="H54" s="740"/>
      <c r="I54" s="741"/>
      <c r="J54" s="56">
        <f t="shared" si="5"/>
        <v>42</v>
      </c>
      <c r="K54" s="62">
        <f t="shared" si="24"/>
        <v>29</v>
      </c>
      <c r="L54" s="62">
        <f t="shared" si="24"/>
        <v>29</v>
      </c>
      <c r="M54" s="62">
        <f t="shared" si="10"/>
        <v>0</v>
      </c>
      <c r="N54" s="62">
        <f t="shared" si="10"/>
        <v>0</v>
      </c>
      <c r="O54" s="54"/>
      <c r="P54" s="54"/>
      <c r="Q54" s="54"/>
      <c r="R54" s="54"/>
      <c r="S54" s="54"/>
      <c r="T54" s="54"/>
      <c r="U54" s="62">
        <f t="shared" si="11"/>
        <v>29</v>
      </c>
      <c r="V54" s="62">
        <f t="shared" si="11"/>
        <v>29</v>
      </c>
      <c r="W54" s="63">
        <v>23</v>
      </c>
      <c r="X54" s="63">
        <v>23</v>
      </c>
      <c r="Y54" s="63">
        <v>6</v>
      </c>
      <c r="Z54" s="63">
        <v>6</v>
      </c>
      <c r="AA54" s="705" t="str">
        <f t="shared" ref="AA54:AA78" si="25">+A54</f>
        <v>SO5142-11</v>
      </c>
      <c r="AB54" s="705"/>
      <c r="AC54" s="705" t="str">
        <f t="shared" ref="AC54:AC67" si="26">+C54</f>
        <v>Гоо засалч</v>
      </c>
      <c r="AD54" s="705"/>
      <c r="AE54" s="705"/>
      <c r="AF54" s="705"/>
      <c r="AG54" s="705"/>
      <c r="AH54" s="705"/>
      <c r="AI54" s="705"/>
      <c r="AJ54" s="56">
        <f t="shared" si="3"/>
        <v>42</v>
      </c>
      <c r="AK54" s="64"/>
      <c r="AL54" s="64"/>
      <c r="AM54" s="54"/>
      <c r="AN54" s="54"/>
      <c r="AO54" s="65">
        <v>29</v>
      </c>
      <c r="AP54" s="65"/>
      <c r="AQ54" s="65"/>
      <c r="AR54" s="65"/>
      <c r="AS54" s="57">
        <f t="shared" si="14"/>
        <v>23</v>
      </c>
      <c r="AT54" s="54"/>
      <c r="AU54" s="54"/>
      <c r="AV54" s="63"/>
      <c r="AW54" s="63">
        <v>23</v>
      </c>
      <c r="AX54" s="63"/>
      <c r="AY54" s="63"/>
      <c r="AZ54" s="54"/>
    </row>
    <row r="55" spans="1:52" s="55" customFormat="1" ht="18" customHeight="1">
      <c r="A55" s="737" t="s">
        <v>155</v>
      </c>
      <c r="B55" s="738"/>
      <c r="C55" s="739" t="s">
        <v>156</v>
      </c>
      <c r="D55" s="740"/>
      <c r="E55" s="740"/>
      <c r="F55" s="740"/>
      <c r="G55" s="740"/>
      <c r="H55" s="740"/>
      <c r="I55" s="741"/>
      <c r="J55" s="56">
        <f t="shared" si="5"/>
        <v>43</v>
      </c>
      <c r="K55" s="62">
        <f t="shared" si="24"/>
        <v>24</v>
      </c>
      <c r="L55" s="62">
        <f t="shared" si="24"/>
        <v>20</v>
      </c>
      <c r="M55" s="62">
        <f t="shared" si="10"/>
        <v>0</v>
      </c>
      <c r="N55" s="62">
        <f t="shared" si="10"/>
        <v>0</v>
      </c>
      <c r="O55" s="54"/>
      <c r="P55" s="54"/>
      <c r="Q55" s="54"/>
      <c r="R55" s="54"/>
      <c r="S55" s="54"/>
      <c r="T55" s="54"/>
      <c r="U55" s="62">
        <f t="shared" si="11"/>
        <v>24</v>
      </c>
      <c r="V55" s="62">
        <f t="shared" si="11"/>
        <v>20</v>
      </c>
      <c r="W55" s="63">
        <v>24</v>
      </c>
      <c r="X55" s="63">
        <v>20</v>
      </c>
      <c r="Y55" s="63"/>
      <c r="Z55" s="63"/>
      <c r="AA55" s="705" t="str">
        <f t="shared" si="25"/>
        <v>IO4120-13</v>
      </c>
      <c r="AB55" s="705"/>
      <c r="AC55" s="705" t="str">
        <f t="shared" si="26"/>
        <v>Компьютерийн оператор</v>
      </c>
      <c r="AD55" s="705"/>
      <c r="AE55" s="705"/>
      <c r="AF55" s="705"/>
      <c r="AG55" s="705"/>
      <c r="AH55" s="705"/>
      <c r="AI55" s="705"/>
      <c r="AJ55" s="56">
        <f t="shared" si="3"/>
        <v>43</v>
      </c>
      <c r="AK55" s="63"/>
      <c r="AL55" s="63"/>
      <c r="AM55" s="54"/>
      <c r="AN55" s="54"/>
      <c r="AO55" s="65">
        <v>24</v>
      </c>
      <c r="AP55" s="65"/>
      <c r="AQ55" s="65"/>
      <c r="AR55" s="65"/>
      <c r="AS55" s="57">
        <f t="shared" si="14"/>
        <v>24</v>
      </c>
      <c r="AT55" s="54"/>
      <c r="AU55" s="54"/>
      <c r="AV55" s="63"/>
      <c r="AW55" s="63">
        <v>24</v>
      </c>
      <c r="AX55" s="63"/>
      <c r="AY55" s="63"/>
      <c r="AZ55" s="54"/>
    </row>
    <row r="56" spans="1:52" s="55" customFormat="1" ht="18" customHeight="1">
      <c r="A56" s="737" t="s">
        <v>130</v>
      </c>
      <c r="B56" s="738"/>
      <c r="C56" s="739" t="s">
        <v>131</v>
      </c>
      <c r="D56" s="740"/>
      <c r="E56" s="740"/>
      <c r="F56" s="740"/>
      <c r="G56" s="740"/>
      <c r="H56" s="740"/>
      <c r="I56" s="741"/>
      <c r="J56" s="56">
        <f t="shared" si="5"/>
        <v>44</v>
      </c>
      <c r="K56" s="62">
        <f t="shared" si="24"/>
        <v>50</v>
      </c>
      <c r="L56" s="62">
        <f t="shared" si="24"/>
        <v>50</v>
      </c>
      <c r="M56" s="62">
        <f t="shared" si="10"/>
        <v>0</v>
      </c>
      <c r="N56" s="62">
        <f t="shared" si="10"/>
        <v>0</v>
      </c>
      <c r="O56" s="54"/>
      <c r="P56" s="54"/>
      <c r="Q56" s="54"/>
      <c r="R56" s="54"/>
      <c r="S56" s="54"/>
      <c r="T56" s="54"/>
      <c r="U56" s="62">
        <f t="shared" si="11"/>
        <v>50</v>
      </c>
      <c r="V56" s="62">
        <f t="shared" si="11"/>
        <v>50</v>
      </c>
      <c r="W56" s="63">
        <v>38</v>
      </c>
      <c r="X56" s="63">
        <v>38</v>
      </c>
      <c r="Y56" s="63"/>
      <c r="Z56" s="63"/>
      <c r="AA56" s="705" t="str">
        <f t="shared" si="25"/>
        <v>IE7533-28</v>
      </c>
      <c r="AB56" s="705"/>
      <c r="AC56" s="705" t="str">
        <f t="shared" si="26"/>
        <v>Оёмол бүтээгдэхүүний оёдолчин</v>
      </c>
      <c r="AD56" s="705"/>
      <c r="AE56" s="705"/>
      <c r="AF56" s="705"/>
      <c r="AG56" s="705"/>
      <c r="AH56" s="705"/>
      <c r="AI56" s="705"/>
      <c r="AJ56" s="56">
        <f t="shared" si="3"/>
        <v>44</v>
      </c>
      <c r="AK56" s="63">
        <v>12</v>
      </c>
      <c r="AL56" s="63">
        <v>12</v>
      </c>
      <c r="AM56" s="54"/>
      <c r="AN56" s="54"/>
      <c r="AO56" s="65">
        <v>50</v>
      </c>
      <c r="AP56" s="65"/>
      <c r="AQ56" s="65"/>
      <c r="AR56" s="65"/>
      <c r="AS56" s="57">
        <f t="shared" si="14"/>
        <v>50</v>
      </c>
      <c r="AT56" s="54"/>
      <c r="AU56" s="54"/>
      <c r="AV56" s="63">
        <v>12</v>
      </c>
      <c r="AW56" s="63">
        <v>38</v>
      </c>
      <c r="AX56" s="63"/>
      <c r="AY56" s="63"/>
      <c r="AZ56" s="54"/>
    </row>
    <row r="57" spans="1:52" s="55" customFormat="1" ht="18" customHeight="1">
      <c r="A57" s="737" t="s">
        <v>132</v>
      </c>
      <c r="B57" s="738"/>
      <c r="C57" s="739" t="s">
        <v>133</v>
      </c>
      <c r="D57" s="740"/>
      <c r="E57" s="740"/>
      <c r="F57" s="740"/>
      <c r="G57" s="740"/>
      <c r="H57" s="740"/>
      <c r="I57" s="741"/>
      <c r="J57" s="56">
        <f t="shared" si="5"/>
        <v>45</v>
      </c>
      <c r="K57" s="62">
        <f t="shared" si="24"/>
        <v>24</v>
      </c>
      <c r="L57" s="62">
        <f t="shared" si="24"/>
        <v>19</v>
      </c>
      <c r="M57" s="62">
        <f t="shared" si="10"/>
        <v>0</v>
      </c>
      <c r="N57" s="62">
        <f t="shared" si="10"/>
        <v>0</v>
      </c>
      <c r="O57" s="54"/>
      <c r="P57" s="54"/>
      <c r="Q57" s="54"/>
      <c r="R57" s="54"/>
      <c r="S57" s="54"/>
      <c r="T57" s="54"/>
      <c r="U57" s="62">
        <f t="shared" si="11"/>
        <v>24</v>
      </c>
      <c r="V57" s="62">
        <f t="shared" si="11"/>
        <v>19</v>
      </c>
      <c r="W57" s="63">
        <v>24</v>
      </c>
      <c r="X57" s="63">
        <v>19</v>
      </c>
      <c r="Y57" s="63"/>
      <c r="Z57" s="63"/>
      <c r="AA57" s="705" t="str">
        <f t="shared" si="25"/>
        <v>IO7421-16</v>
      </c>
      <c r="AB57" s="705"/>
      <c r="AC57" s="705" t="str">
        <f t="shared" si="26"/>
        <v>Цахим тоног төхөөрөмжийн үйлчилгээний ажилтан</v>
      </c>
      <c r="AD57" s="705"/>
      <c r="AE57" s="705"/>
      <c r="AF57" s="705"/>
      <c r="AG57" s="705"/>
      <c r="AH57" s="705"/>
      <c r="AI57" s="705"/>
      <c r="AJ57" s="56">
        <f t="shared" si="3"/>
        <v>45</v>
      </c>
      <c r="AK57" s="63"/>
      <c r="AL57" s="63"/>
      <c r="AM57" s="54"/>
      <c r="AN57" s="54"/>
      <c r="AO57" s="65">
        <v>24</v>
      </c>
      <c r="AP57" s="65"/>
      <c r="AQ57" s="65"/>
      <c r="AR57" s="65"/>
      <c r="AS57" s="57">
        <f t="shared" si="14"/>
        <v>24</v>
      </c>
      <c r="AT57" s="54"/>
      <c r="AU57" s="54"/>
      <c r="AV57" s="63"/>
      <c r="AW57" s="63">
        <v>24</v>
      </c>
      <c r="AX57" s="63"/>
      <c r="AY57" s="63"/>
      <c r="AZ57" s="54"/>
    </row>
    <row r="58" spans="1:52" s="55" customFormat="1" ht="18" customHeight="1">
      <c r="A58" s="737" t="s">
        <v>138</v>
      </c>
      <c r="B58" s="738"/>
      <c r="C58" s="739" t="s">
        <v>139</v>
      </c>
      <c r="D58" s="740"/>
      <c r="E58" s="740"/>
      <c r="F58" s="740"/>
      <c r="G58" s="740"/>
      <c r="H58" s="740"/>
      <c r="I58" s="741"/>
      <c r="J58" s="56">
        <f t="shared" si="5"/>
        <v>46</v>
      </c>
      <c r="K58" s="62">
        <f t="shared" si="24"/>
        <v>21</v>
      </c>
      <c r="L58" s="62">
        <f t="shared" si="24"/>
        <v>18</v>
      </c>
      <c r="M58" s="62">
        <f t="shared" si="10"/>
        <v>0</v>
      </c>
      <c r="N58" s="62">
        <f t="shared" si="10"/>
        <v>0</v>
      </c>
      <c r="O58" s="54"/>
      <c r="P58" s="54"/>
      <c r="Q58" s="54"/>
      <c r="R58" s="54"/>
      <c r="S58" s="54"/>
      <c r="T58" s="54"/>
      <c r="U58" s="62">
        <f t="shared" si="11"/>
        <v>21</v>
      </c>
      <c r="V58" s="62">
        <f t="shared" si="11"/>
        <v>18</v>
      </c>
      <c r="W58" s="65">
        <v>21</v>
      </c>
      <c r="X58" s="65">
        <v>18</v>
      </c>
      <c r="Y58" s="63"/>
      <c r="Z58" s="63"/>
      <c r="AA58" s="705" t="str">
        <f t="shared" si="25"/>
        <v>SO5141-11</v>
      </c>
      <c r="AB58" s="705"/>
      <c r="AC58" s="705" t="str">
        <f t="shared" si="26"/>
        <v>Үсчин</v>
      </c>
      <c r="AD58" s="705"/>
      <c r="AE58" s="705"/>
      <c r="AF58" s="705"/>
      <c r="AG58" s="705"/>
      <c r="AH58" s="705"/>
      <c r="AI58" s="705"/>
      <c r="AJ58" s="56">
        <f t="shared" si="3"/>
        <v>46</v>
      </c>
      <c r="AK58" s="63"/>
      <c r="AL58" s="63"/>
      <c r="AM58" s="54"/>
      <c r="AN58" s="54"/>
      <c r="AO58" s="65">
        <v>21</v>
      </c>
      <c r="AP58" s="65"/>
      <c r="AQ58" s="65"/>
      <c r="AR58" s="65"/>
      <c r="AS58" s="57">
        <f t="shared" si="14"/>
        <v>21</v>
      </c>
      <c r="AT58" s="54"/>
      <c r="AU58" s="54"/>
      <c r="AV58" s="63"/>
      <c r="AW58" s="65">
        <v>21</v>
      </c>
      <c r="AX58" s="63"/>
      <c r="AY58" s="63"/>
      <c r="AZ58" s="54"/>
    </row>
    <row r="59" spans="1:52" s="55" customFormat="1" ht="18" customHeight="1">
      <c r="A59" s="737" t="s">
        <v>124</v>
      </c>
      <c r="B59" s="738"/>
      <c r="C59" s="739" t="s">
        <v>125</v>
      </c>
      <c r="D59" s="740"/>
      <c r="E59" s="740"/>
      <c r="F59" s="740"/>
      <c r="G59" s="740"/>
      <c r="H59" s="740"/>
      <c r="I59" s="741"/>
      <c r="J59" s="56">
        <f t="shared" si="5"/>
        <v>47</v>
      </c>
      <c r="K59" s="62">
        <f t="shared" si="24"/>
        <v>53</v>
      </c>
      <c r="L59" s="62">
        <f t="shared" si="24"/>
        <v>3</v>
      </c>
      <c r="M59" s="62">
        <f t="shared" si="10"/>
        <v>0</v>
      </c>
      <c r="N59" s="62">
        <f t="shared" si="10"/>
        <v>0</v>
      </c>
      <c r="O59" s="54"/>
      <c r="P59" s="54"/>
      <c r="Q59" s="54"/>
      <c r="R59" s="54"/>
      <c r="S59" s="54"/>
      <c r="T59" s="54"/>
      <c r="U59" s="62">
        <f t="shared" si="11"/>
        <v>53</v>
      </c>
      <c r="V59" s="62">
        <f t="shared" si="11"/>
        <v>3</v>
      </c>
      <c r="W59" s="63">
        <v>34</v>
      </c>
      <c r="X59" s="63">
        <v>2</v>
      </c>
      <c r="Y59" s="63">
        <v>13</v>
      </c>
      <c r="Z59" s="63"/>
      <c r="AA59" s="705" t="str">
        <f t="shared" si="25"/>
        <v>IM7212-14</v>
      </c>
      <c r="AB59" s="705"/>
      <c r="AC59" s="705" t="str">
        <f t="shared" si="26"/>
        <v>Гагнуурчин</v>
      </c>
      <c r="AD59" s="705"/>
      <c r="AE59" s="705"/>
      <c r="AF59" s="705"/>
      <c r="AG59" s="705"/>
      <c r="AH59" s="705"/>
      <c r="AI59" s="705"/>
      <c r="AJ59" s="56">
        <f t="shared" si="3"/>
        <v>47</v>
      </c>
      <c r="AK59" s="63">
        <v>6</v>
      </c>
      <c r="AL59" s="63">
        <v>1</v>
      </c>
      <c r="AM59" s="54"/>
      <c r="AN59" s="54"/>
      <c r="AO59" s="65">
        <v>53</v>
      </c>
      <c r="AP59" s="65"/>
      <c r="AQ59" s="65"/>
      <c r="AR59" s="65"/>
      <c r="AS59" s="57">
        <f t="shared" si="14"/>
        <v>29</v>
      </c>
      <c r="AT59" s="54"/>
      <c r="AU59" s="54"/>
      <c r="AV59" s="63">
        <v>6</v>
      </c>
      <c r="AW59" s="63">
        <v>23</v>
      </c>
      <c r="AX59" s="63"/>
      <c r="AY59" s="63"/>
      <c r="AZ59" s="54"/>
    </row>
    <row r="60" spans="1:52" s="55" customFormat="1" ht="18" customHeight="1">
      <c r="A60" s="737" t="s">
        <v>114</v>
      </c>
      <c r="B60" s="738"/>
      <c r="C60" s="739" t="s">
        <v>115</v>
      </c>
      <c r="D60" s="740"/>
      <c r="E60" s="740"/>
      <c r="F60" s="740"/>
      <c r="G60" s="740"/>
      <c r="H60" s="740"/>
      <c r="I60" s="741"/>
      <c r="J60" s="56">
        <f t="shared" si="5"/>
        <v>48</v>
      </c>
      <c r="K60" s="62">
        <f t="shared" si="24"/>
        <v>28</v>
      </c>
      <c r="L60" s="62">
        <f t="shared" si="24"/>
        <v>2</v>
      </c>
      <c r="M60" s="62">
        <f t="shared" si="10"/>
        <v>0</v>
      </c>
      <c r="N60" s="62">
        <f t="shared" si="10"/>
        <v>0</v>
      </c>
      <c r="O60" s="54"/>
      <c r="P60" s="54"/>
      <c r="Q60" s="54"/>
      <c r="R60" s="54"/>
      <c r="S60" s="54"/>
      <c r="T60" s="54"/>
      <c r="U60" s="62">
        <f t="shared" si="11"/>
        <v>28</v>
      </c>
      <c r="V60" s="62">
        <f t="shared" si="11"/>
        <v>2</v>
      </c>
      <c r="W60" s="63">
        <v>16</v>
      </c>
      <c r="X60" s="63">
        <v>2</v>
      </c>
      <c r="Y60" s="63">
        <v>12</v>
      </c>
      <c r="Z60" s="63"/>
      <c r="AA60" s="705" t="str">
        <f t="shared" si="25"/>
        <v>TC8211-20</v>
      </c>
      <c r="AB60" s="705"/>
      <c r="AC60" s="705" t="str">
        <f t="shared" si="26"/>
        <v>Автомашины засварчин</v>
      </c>
      <c r="AD60" s="705"/>
      <c r="AE60" s="705"/>
      <c r="AF60" s="705"/>
      <c r="AG60" s="705"/>
      <c r="AH60" s="705"/>
      <c r="AI60" s="705"/>
      <c r="AJ60" s="56">
        <f t="shared" si="3"/>
        <v>48</v>
      </c>
      <c r="AK60" s="63"/>
      <c r="AL60" s="63"/>
      <c r="AM60" s="54"/>
      <c r="AN60" s="54"/>
      <c r="AO60" s="65">
        <v>28</v>
      </c>
      <c r="AP60" s="65"/>
      <c r="AQ60" s="65"/>
      <c r="AR60" s="65"/>
      <c r="AS60" s="57">
        <f t="shared" si="14"/>
        <v>16</v>
      </c>
      <c r="AT60" s="54"/>
      <c r="AU60" s="54"/>
      <c r="AV60" s="63"/>
      <c r="AW60" s="63">
        <v>16</v>
      </c>
      <c r="AX60" s="63"/>
      <c r="AY60" s="63"/>
      <c r="AZ60" s="54"/>
    </row>
    <row r="61" spans="1:52" s="55" customFormat="1" ht="18" customHeight="1">
      <c r="A61" s="737" t="s">
        <v>166</v>
      </c>
      <c r="B61" s="738"/>
      <c r="C61" s="739" t="s">
        <v>167</v>
      </c>
      <c r="D61" s="740"/>
      <c r="E61" s="740"/>
      <c r="F61" s="740"/>
      <c r="G61" s="740"/>
      <c r="H61" s="740"/>
      <c r="I61" s="741"/>
      <c r="J61" s="56">
        <f t="shared" si="5"/>
        <v>49</v>
      </c>
      <c r="K61" s="62">
        <f t="shared" si="24"/>
        <v>15</v>
      </c>
      <c r="L61" s="62">
        <f t="shared" si="24"/>
        <v>11</v>
      </c>
      <c r="M61" s="62">
        <f t="shared" si="10"/>
        <v>0</v>
      </c>
      <c r="N61" s="62">
        <f t="shared" si="10"/>
        <v>0</v>
      </c>
      <c r="O61" s="54"/>
      <c r="P61" s="54"/>
      <c r="Q61" s="54"/>
      <c r="R61" s="54"/>
      <c r="S61" s="54"/>
      <c r="T61" s="54"/>
      <c r="U61" s="62">
        <f t="shared" si="11"/>
        <v>15</v>
      </c>
      <c r="V61" s="62">
        <f t="shared" si="11"/>
        <v>11</v>
      </c>
      <c r="W61" s="63">
        <v>15</v>
      </c>
      <c r="X61" s="63">
        <v>11</v>
      </c>
      <c r="Y61" s="63"/>
      <c r="Z61" s="63"/>
      <c r="AA61" s="705" t="str">
        <f t="shared" si="25"/>
        <v>IF5131-16</v>
      </c>
      <c r="AB61" s="705"/>
      <c r="AC61" s="705" t="str">
        <f t="shared" si="26"/>
        <v>Зочид буудал, зоогийн газрын үйлчилгээний ажилтан</v>
      </c>
      <c r="AD61" s="705"/>
      <c r="AE61" s="705"/>
      <c r="AF61" s="705"/>
      <c r="AG61" s="705"/>
      <c r="AH61" s="705"/>
      <c r="AI61" s="705"/>
      <c r="AJ61" s="56">
        <f t="shared" si="3"/>
        <v>49</v>
      </c>
      <c r="AK61" s="63"/>
      <c r="AL61" s="63"/>
      <c r="AM61" s="54"/>
      <c r="AN61" s="54"/>
      <c r="AO61" s="65">
        <v>15</v>
      </c>
      <c r="AP61" s="65"/>
      <c r="AQ61" s="65"/>
      <c r="AR61" s="65"/>
      <c r="AS61" s="57">
        <f t="shared" si="14"/>
        <v>15</v>
      </c>
      <c r="AT61" s="54"/>
      <c r="AU61" s="54"/>
      <c r="AV61" s="63"/>
      <c r="AW61" s="63">
        <v>15</v>
      </c>
      <c r="AX61" s="63"/>
      <c r="AY61" s="63"/>
      <c r="AZ61" s="54"/>
    </row>
    <row r="62" spans="1:52" s="55" customFormat="1" ht="18" customHeight="1">
      <c r="A62" s="737" t="s">
        <v>128</v>
      </c>
      <c r="B62" s="738"/>
      <c r="C62" s="739" t="s">
        <v>129</v>
      </c>
      <c r="D62" s="740"/>
      <c r="E62" s="740"/>
      <c r="F62" s="740"/>
      <c r="G62" s="740"/>
      <c r="H62" s="740"/>
      <c r="I62" s="741"/>
      <c r="J62" s="56">
        <f t="shared" si="5"/>
        <v>50</v>
      </c>
      <c r="K62" s="62">
        <f t="shared" si="24"/>
        <v>18</v>
      </c>
      <c r="L62" s="62">
        <f t="shared" si="24"/>
        <v>0</v>
      </c>
      <c r="M62" s="62">
        <f t="shared" si="10"/>
        <v>0</v>
      </c>
      <c r="N62" s="62">
        <f t="shared" si="10"/>
        <v>0</v>
      </c>
      <c r="O62" s="54"/>
      <c r="P62" s="54"/>
      <c r="Q62" s="54"/>
      <c r="R62" s="54"/>
      <c r="S62" s="54"/>
      <c r="T62" s="54"/>
      <c r="U62" s="62">
        <f t="shared" si="11"/>
        <v>18</v>
      </c>
      <c r="V62" s="62">
        <f t="shared" si="11"/>
        <v>0</v>
      </c>
      <c r="W62" s="63">
        <v>18</v>
      </c>
      <c r="X62" s="63"/>
      <c r="Y62" s="63"/>
      <c r="Z62" s="63"/>
      <c r="AA62" s="705" t="str">
        <f t="shared" si="25"/>
        <v>CF7115-24</v>
      </c>
      <c r="AB62" s="705"/>
      <c r="AC62" s="705" t="str">
        <f t="shared" si="26"/>
        <v>Модон эдлэлийн мужаан</v>
      </c>
      <c r="AD62" s="705"/>
      <c r="AE62" s="705"/>
      <c r="AF62" s="705"/>
      <c r="AG62" s="705"/>
      <c r="AH62" s="705"/>
      <c r="AI62" s="705"/>
      <c r="AJ62" s="56">
        <f t="shared" si="3"/>
        <v>50</v>
      </c>
      <c r="AK62" s="63"/>
      <c r="AL62" s="63"/>
      <c r="AM62" s="54"/>
      <c r="AN62" s="54"/>
      <c r="AO62" s="65">
        <v>18</v>
      </c>
      <c r="AP62" s="65"/>
      <c r="AQ62" s="65"/>
      <c r="AR62" s="65"/>
      <c r="AS62" s="57">
        <f t="shared" si="14"/>
        <v>18</v>
      </c>
      <c r="AT62" s="54"/>
      <c r="AU62" s="54"/>
      <c r="AV62" s="63"/>
      <c r="AW62" s="63">
        <v>18</v>
      </c>
      <c r="AX62" s="63"/>
      <c r="AY62" s="63"/>
      <c r="AZ62" s="54"/>
    </row>
    <row r="63" spans="1:52" s="55" customFormat="1" ht="18" customHeight="1">
      <c r="A63" s="737" t="s">
        <v>168</v>
      </c>
      <c r="B63" s="738"/>
      <c r="C63" s="739" t="s">
        <v>169</v>
      </c>
      <c r="D63" s="740"/>
      <c r="E63" s="740"/>
      <c r="F63" s="740"/>
      <c r="G63" s="740"/>
      <c r="H63" s="740"/>
      <c r="I63" s="741"/>
      <c r="J63" s="56">
        <f t="shared" si="5"/>
        <v>51</v>
      </c>
      <c r="K63" s="62">
        <f t="shared" si="24"/>
        <v>21</v>
      </c>
      <c r="L63" s="62">
        <f t="shared" si="24"/>
        <v>18</v>
      </c>
      <c r="M63" s="62">
        <f t="shared" si="10"/>
        <v>0</v>
      </c>
      <c r="N63" s="62">
        <f t="shared" si="10"/>
        <v>0</v>
      </c>
      <c r="O63" s="54"/>
      <c r="P63" s="54"/>
      <c r="Q63" s="54"/>
      <c r="R63" s="54"/>
      <c r="S63" s="54"/>
      <c r="T63" s="54"/>
      <c r="U63" s="62">
        <f t="shared" si="11"/>
        <v>21</v>
      </c>
      <c r="V63" s="62">
        <f t="shared" si="11"/>
        <v>18</v>
      </c>
      <c r="W63" s="63">
        <v>21</v>
      </c>
      <c r="X63" s="63">
        <v>18</v>
      </c>
      <c r="Y63" s="63"/>
      <c r="Z63" s="63"/>
      <c r="AA63" s="705" t="str">
        <f t="shared" si="25"/>
        <v>BT5223-15</v>
      </c>
      <c r="AB63" s="705"/>
      <c r="AC63" s="705" t="str">
        <f t="shared" si="26"/>
        <v>Худалдааны газрын үндсэн ажилтан /худалдагч/</v>
      </c>
      <c r="AD63" s="705"/>
      <c r="AE63" s="705"/>
      <c r="AF63" s="705"/>
      <c r="AG63" s="705"/>
      <c r="AH63" s="705"/>
      <c r="AI63" s="705"/>
      <c r="AJ63" s="56">
        <f t="shared" si="3"/>
        <v>51</v>
      </c>
      <c r="AK63" s="63"/>
      <c r="AL63" s="63"/>
      <c r="AM63" s="54"/>
      <c r="AN63" s="54"/>
      <c r="AO63" s="65">
        <v>21</v>
      </c>
      <c r="AP63" s="65"/>
      <c r="AQ63" s="65"/>
      <c r="AR63" s="65"/>
      <c r="AS63" s="57">
        <f t="shared" si="14"/>
        <v>21</v>
      </c>
      <c r="AT63" s="54"/>
      <c r="AU63" s="54"/>
      <c r="AV63" s="63"/>
      <c r="AW63" s="63">
        <v>21</v>
      </c>
      <c r="AX63" s="63"/>
      <c r="AY63" s="63"/>
      <c r="AZ63" s="54"/>
    </row>
    <row r="64" spans="1:52" s="55" customFormat="1" ht="18" customHeight="1">
      <c r="A64" s="737" t="s">
        <v>170</v>
      </c>
      <c r="B64" s="738"/>
      <c r="C64" s="739" t="s">
        <v>171</v>
      </c>
      <c r="D64" s="740"/>
      <c r="E64" s="740"/>
      <c r="F64" s="740"/>
      <c r="G64" s="740"/>
      <c r="H64" s="740"/>
      <c r="I64" s="741"/>
      <c r="J64" s="56">
        <f t="shared" si="5"/>
        <v>52</v>
      </c>
      <c r="K64" s="62">
        <f t="shared" si="24"/>
        <v>57</v>
      </c>
      <c r="L64" s="62">
        <f t="shared" si="24"/>
        <v>4</v>
      </c>
      <c r="M64" s="62">
        <f t="shared" si="10"/>
        <v>0</v>
      </c>
      <c r="N64" s="62">
        <f t="shared" si="10"/>
        <v>0</v>
      </c>
      <c r="O64" s="54"/>
      <c r="P64" s="54"/>
      <c r="Q64" s="54"/>
      <c r="R64" s="54"/>
      <c r="S64" s="54"/>
      <c r="T64" s="54"/>
      <c r="U64" s="62">
        <f t="shared" si="11"/>
        <v>57</v>
      </c>
      <c r="V64" s="62">
        <f t="shared" si="11"/>
        <v>4</v>
      </c>
      <c r="W64" s="63">
        <v>32</v>
      </c>
      <c r="X64" s="63">
        <v>4</v>
      </c>
      <c r="Y64" s="63">
        <v>10</v>
      </c>
      <c r="Z64" s="63"/>
      <c r="AA64" s="705" t="str">
        <f t="shared" si="25"/>
        <v>AT7231-18</v>
      </c>
      <c r="AB64" s="705"/>
      <c r="AC64" s="705" t="str">
        <f t="shared" si="26"/>
        <v>Тракторын механик</v>
      </c>
      <c r="AD64" s="705"/>
      <c r="AE64" s="705"/>
      <c r="AF64" s="705"/>
      <c r="AG64" s="705"/>
      <c r="AH64" s="705"/>
      <c r="AI64" s="705"/>
      <c r="AJ64" s="56">
        <f t="shared" si="3"/>
        <v>52</v>
      </c>
      <c r="AK64" s="63">
        <v>15</v>
      </c>
      <c r="AL64" s="63"/>
      <c r="AM64" s="54"/>
      <c r="AN64" s="54"/>
      <c r="AO64" s="65">
        <v>57</v>
      </c>
      <c r="AP64" s="65"/>
      <c r="AQ64" s="65"/>
      <c r="AR64" s="65"/>
      <c r="AS64" s="57">
        <f t="shared" si="14"/>
        <v>34</v>
      </c>
      <c r="AT64" s="54"/>
      <c r="AU64" s="54"/>
      <c r="AV64" s="63">
        <v>15</v>
      </c>
      <c r="AW64" s="63">
        <v>19</v>
      </c>
      <c r="AX64" s="63"/>
      <c r="AY64" s="63"/>
      <c r="AZ64" s="54"/>
    </row>
    <row r="65" spans="1:52" s="55" customFormat="1" ht="18" customHeight="1">
      <c r="A65" s="737" t="s">
        <v>172</v>
      </c>
      <c r="B65" s="738"/>
      <c r="C65" s="739" t="s">
        <v>173</v>
      </c>
      <c r="D65" s="740"/>
      <c r="E65" s="740"/>
      <c r="F65" s="740"/>
      <c r="G65" s="740"/>
      <c r="H65" s="740"/>
      <c r="I65" s="741"/>
      <c r="J65" s="56">
        <f t="shared" si="5"/>
        <v>53</v>
      </c>
      <c r="K65" s="62">
        <f t="shared" si="24"/>
        <v>22</v>
      </c>
      <c r="L65" s="62">
        <f t="shared" si="24"/>
        <v>15</v>
      </c>
      <c r="M65" s="62">
        <f t="shared" si="10"/>
        <v>0</v>
      </c>
      <c r="N65" s="62">
        <f t="shared" si="10"/>
        <v>0</v>
      </c>
      <c r="O65" s="54"/>
      <c r="P65" s="54"/>
      <c r="Q65" s="54"/>
      <c r="R65" s="54"/>
      <c r="S65" s="54"/>
      <c r="T65" s="54"/>
      <c r="U65" s="62">
        <f t="shared" si="11"/>
        <v>22</v>
      </c>
      <c r="V65" s="62">
        <f t="shared" si="11"/>
        <v>15</v>
      </c>
      <c r="W65" s="63">
        <v>22</v>
      </c>
      <c r="X65" s="63">
        <v>15</v>
      </c>
      <c r="Y65" s="63"/>
      <c r="Z65" s="63"/>
      <c r="AA65" s="705" t="str">
        <f t="shared" si="25"/>
        <v>AM7317-11</v>
      </c>
      <c r="AB65" s="705"/>
      <c r="AC65" s="705" t="str">
        <f t="shared" si="26"/>
        <v>Бэлэг дурсгалын зүйл урлаач</v>
      </c>
      <c r="AD65" s="705"/>
      <c r="AE65" s="705"/>
      <c r="AF65" s="705"/>
      <c r="AG65" s="705"/>
      <c r="AH65" s="705"/>
      <c r="AI65" s="705"/>
      <c r="AJ65" s="56">
        <f t="shared" si="3"/>
        <v>53</v>
      </c>
      <c r="AK65" s="63"/>
      <c r="AL65" s="63"/>
      <c r="AM65" s="54"/>
      <c r="AN65" s="54"/>
      <c r="AO65" s="65">
        <v>22</v>
      </c>
      <c r="AP65" s="65"/>
      <c r="AQ65" s="65"/>
      <c r="AR65" s="65"/>
      <c r="AS65" s="57">
        <f t="shared" si="14"/>
        <v>22</v>
      </c>
      <c r="AT65" s="54"/>
      <c r="AU65" s="54"/>
      <c r="AV65" s="63"/>
      <c r="AW65" s="63">
        <v>22</v>
      </c>
      <c r="AX65" s="63"/>
      <c r="AY65" s="63"/>
      <c r="AZ65" s="54"/>
    </row>
    <row r="66" spans="1:52" s="55" customFormat="1" ht="18" customHeight="1">
      <c r="A66" s="737" t="s">
        <v>118</v>
      </c>
      <c r="B66" s="738"/>
      <c r="C66" s="739" t="s">
        <v>119</v>
      </c>
      <c r="D66" s="740"/>
      <c r="E66" s="740"/>
      <c r="F66" s="740"/>
      <c r="G66" s="740"/>
      <c r="H66" s="740"/>
      <c r="I66" s="741"/>
      <c r="J66" s="56">
        <f t="shared" si="5"/>
        <v>54</v>
      </c>
      <c r="K66" s="62">
        <f t="shared" si="24"/>
        <v>16</v>
      </c>
      <c r="L66" s="62">
        <f t="shared" si="24"/>
        <v>4</v>
      </c>
      <c r="M66" s="62">
        <f t="shared" si="10"/>
        <v>0</v>
      </c>
      <c r="N66" s="62">
        <f t="shared" si="10"/>
        <v>0</v>
      </c>
      <c r="O66" s="54"/>
      <c r="P66" s="54"/>
      <c r="Q66" s="54"/>
      <c r="R66" s="54"/>
      <c r="S66" s="54"/>
      <c r="T66" s="54"/>
      <c r="U66" s="62">
        <f t="shared" si="11"/>
        <v>16</v>
      </c>
      <c r="V66" s="62">
        <f t="shared" si="11"/>
        <v>4</v>
      </c>
      <c r="W66" s="63">
        <v>16</v>
      </c>
      <c r="X66" s="63">
        <v>4</v>
      </c>
      <c r="Y66" s="63"/>
      <c r="Z66" s="63"/>
      <c r="AA66" s="705" t="str">
        <f t="shared" si="25"/>
        <v>CF7123-20</v>
      </c>
      <c r="AB66" s="705"/>
      <c r="AC66" s="705" t="str">
        <f t="shared" si="26"/>
        <v>Барилгын засал-чимэглэлчин</v>
      </c>
      <c r="AD66" s="705"/>
      <c r="AE66" s="705"/>
      <c r="AF66" s="705"/>
      <c r="AG66" s="705"/>
      <c r="AH66" s="705"/>
      <c r="AI66" s="705"/>
      <c r="AJ66" s="56">
        <f t="shared" si="3"/>
        <v>54</v>
      </c>
      <c r="AK66" s="63"/>
      <c r="AL66" s="63"/>
      <c r="AM66" s="54"/>
      <c r="AN66" s="54"/>
      <c r="AO66" s="65">
        <v>16</v>
      </c>
      <c r="AP66" s="65"/>
      <c r="AQ66" s="65"/>
      <c r="AR66" s="65"/>
      <c r="AS66" s="57">
        <f t="shared" si="14"/>
        <v>16</v>
      </c>
      <c r="AT66" s="54"/>
      <c r="AU66" s="54"/>
      <c r="AV66" s="63"/>
      <c r="AW66" s="63">
        <v>16</v>
      </c>
      <c r="AX66" s="63"/>
      <c r="AY66" s="63"/>
      <c r="AZ66" s="54"/>
    </row>
    <row r="67" spans="1:52" s="55" customFormat="1" ht="18" customHeight="1">
      <c r="A67" s="737" t="s">
        <v>174</v>
      </c>
      <c r="B67" s="738"/>
      <c r="C67" s="739" t="s">
        <v>175</v>
      </c>
      <c r="D67" s="740"/>
      <c r="E67" s="740"/>
      <c r="F67" s="740"/>
      <c r="G67" s="740"/>
      <c r="H67" s="740"/>
      <c r="I67" s="741"/>
      <c r="J67" s="56">
        <f t="shared" si="5"/>
        <v>55</v>
      </c>
      <c r="K67" s="62">
        <f t="shared" si="24"/>
        <v>15</v>
      </c>
      <c r="L67" s="62">
        <f t="shared" si="24"/>
        <v>10</v>
      </c>
      <c r="M67" s="62">
        <f t="shared" si="10"/>
        <v>0</v>
      </c>
      <c r="N67" s="62">
        <f t="shared" si="10"/>
        <v>0</v>
      </c>
      <c r="O67" s="54"/>
      <c r="P67" s="54"/>
      <c r="Q67" s="54"/>
      <c r="R67" s="54"/>
      <c r="S67" s="54"/>
      <c r="T67" s="54"/>
      <c r="U67" s="62">
        <f t="shared" si="11"/>
        <v>15</v>
      </c>
      <c r="V67" s="62">
        <f t="shared" si="11"/>
        <v>10</v>
      </c>
      <c r="W67" s="63">
        <v>15</v>
      </c>
      <c r="X67" s="63">
        <v>10</v>
      </c>
      <c r="Y67" s="63"/>
      <c r="Z67" s="63"/>
      <c r="AA67" s="705" t="str">
        <f t="shared" si="25"/>
        <v>IF5131-11</v>
      </c>
      <c r="AB67" s="705"/>
      <c r="AC67" s="705" t="str">
        <f t="shared" si="26"/>
        <v>Зөөгч, бармен</v>
      </c>
      <c r="AD67" s="705"/>
      <c r="AE67" s="705"/>
      <c r="AF67" s="705"/>
      <c r="AG67" s="705"/>
      <c r="AH67" s="705"/>
      <c r="AI67" s="705"/>
      <c r="AJ67" s="56">
        <f t="shared" si="3"/>
        <v>55</v>
      </c>
      <c r="AK67" s="63"/>
      <c r="AL67" s="63"/>
      <c r="AM67" s="54"/>
      <c r="AN67" s="54"/>
      <c r="AO67" s="65">
        <v>15</v>
      </c>
      <c r="AP67" s="65"/>
      <c r="AQ67" s="65"/>
      <c r="AR67" s="65"/>
      <c r="AS67" s="57">
        <f t="shared" si="14"/>
        <v>15</v>
      </c>
      <c r="AT67" s="54"/>
      <c r="AU67" s="54"/>
      <c r="AV67" s="63"/>
      <c r="AW67" s="63">
        <v>15</v>
      </c>
      <c r="AX67" s="63"/>
      <c r="AY67" s="63"/>
      <c r="AZ67" s="54"/>
    </row>
    <row r="68" spans="1:52" s="66" customFormat="1" ht="18" customHeight="1">
      <c r="A68" s="745" t="s">
        <v>176</v>
      </c>
      <c r="B68" s="746"/>
      <c r="C68" s="746"/>
      <c r="D68" s="746"/>
      <c r="E68" s="746"/>
      <c r="F68" s="746"/>
      <c r="G68" s="746"/>
      <c r="H68" s="746"/>
      <c r="I68" s="747"/>
      <c r="J68" s="60">
        <f t="shared" si="5"/>
        <v>56</v>
      </c>
      <c r="K68" s="61">
        <f>SUM(K69:K77)</f>
        <v>176</v>
      </c>
      <c r="L68" s="61">
        <f t="shared" ref="L68:Z68" si="27">SUM(L69:L77)</f>
        <v>104</v>
      </c>
      <c r="M68" s="61">
        <f t="shared" si="27"/>
        <v>0</v>
      </c>
      <c r="N68" s="61">
        <f t="shared" si="27"/>
        <v>0</v>
      </c>
      <c r="O68" s="61">
        <f t="shared" si="27"/>
        <v>0</v>
      </c>
      <c r="P68" s="61">
        <f t="shared" si="27"/>
        <v>0</v>
      </c>
      <c r="Q68" s="61">
        <f t="shared" si="27"/>
        <v>0</v>
      </c>
      <c r="R68" s="61">
        <f t="shared" si="27"/>
        <v>0</v>
      </c>
      <c r="S68" s="61">
        <f t="shared" si="27"/>
        <v>0</v>
      </c>
      <c r="T68" s="61">
        <f t="shared" si="27"/>
        <v>0</v>
      </c>
      <c r="U68" s="61">
        <f t="shared" si="27"/>
        <v>176</v>
      </c>
      <c r="V68" s="61">
        <f t="shared" si="27"/>
        <v>104</v>
      </c>
      <c r="W68" s="61">
        <f t="shared" si="27"/>
        <v>146</v>
      </c>
      <c r="X68" s="61">
        <f t="shared" si="27"/>
        <v>87</v>
      </c>
      <c r="Y68" s="61">
        <f t="shared" si="27"/>
        <v>24</v>
      </c>
      <c r="Z68" s="61">
        <f t="shared" si="27"/>
        <v>16</v>
      </c>
      <c r="AA68" s="748" t="str">
        <f t="shared" si="25"/>
        <v>4. Булган аймаг дахь ХАА-н МСҮТ</v>
      </c>
      <c r="AB68" s="749"/>
      <c r="AC68" s="749"/>
      <c r="AD68" s="749"/>
      <c r="AE68" s="749"/>
      <c r="AF68" s="749"/>
      <c r="AG68" s="749"/>
      <c r="AH68" s="749"/>
      <c r="AI68" s="750"/>
      <c r="AJ68" s="60">
        <f t="shared" si="3"/>
        <v>56</v>
      </c>
      <c r="AK68" s="61">
        <f>SUM(AK69:AK77)</f>
        <v>6</v>
      </c>
      <c r="AL68" s="61">
        <f t="shared" ref="AL68:AZ68" si="28">SUM(AL69:AL77)</f>
        <v>1</v>
      </c>
      <c r="AM68" s="61">
        <f t="shared" si="28"/>
        <v>0</v>
      </c>
      <c r="AN68" s="61">
        <f t="shared" si="28"/>
        <v>0</v>
      </c>
      <c r="AO68" s="61">
        <f t="shared" si="28"/>
        <v>176</v>
      </c>
      <c r="AP68" s="61">
        <f t="shared" si="28"/>
        <v>0</v>
      </c>
      <c r="AQ68" s="61">
        <f t="shared" si="28"/>
        <v>0</v>
      </c>
      <c r="AR68" s="61">
        <f t="shared" si="28"/>
        <v>0</v>
      </c>
      <c r="AS68" s="61">
        <f t="shared" si="28"/>
        <v>167</v>
      </c>
      <c r="AT68" s="61">
        <f t="shared" si="28"/>
        <v>0</v>
      </c>
      <c r="AU68" s="61">
        <f t="shared" si="28"/>
        <v>0</v>
      </c>
      <c r="AV68" s="61">
        <f t="shared" si="28"/>
        <v>6</v>
      </c>
      <c r="AW68" s="61">
        <f t="shared" si="28"/>
        <v>161</v>
      </c>
      <c r="AX68" s="61">
        <f t="shared" si="28"/>
        <v>0</v>
      </c>
      <c r="AY68" s="61">
        <f t="shared" si="28"/>
        <v>0</v>
      </c>
      <c r="AZ68" s="61">
        <f t="shared" si="28"/>
        <v>0</v>
      </c>
    </row>
    <row r="69" spans="1:52" s="55" customFormat="1" ht="18" customHeight="1">
      <c r="A69" s="737" t="s">
        <v>177</v>
      </c>
      <c r="B69" s="738"/>
      <c r="C69" s="739" t="s">
        <v>178</v>
      </c>
      <c r="D69" s="740"/>
      <c r="E69" s="740"/>
      <c r="F69" s="740"/>
      <c r="G69" s="740"/>
      <c r="H69" s="740"/>
      <c r="I69" s="741"/>
      <c r="J69" s="56">
        <f t="shared" si="5"/>
        <v>57</v>
      </c>
      <c r="K69" s="62">
        <f t="shared" si="24"/>
        <v>15</v>
      </c>
      <c r="L69" s="62">
        <f t="shared" si="24"/>
        <v>11</v>
      </c>
      <c r="M69" s="62">
        <f t="shared" si="10"/>
        <v>0</v>
      </c>
      <c r="N69" s="62">
        <f t="shared" si="10"/>
        <v>0</v>
      </c>
      <c r="O69" s="54"/>
      <c r="P69" s="54"/>
      <c r="Q69" s="54"/>
      <c r="R69" s="54"/>
      <c r="S69" s="54"/>
      <c r="T69" s="54"/>
      <c r="U69" s="62">
        <f t="shared" si="11"/>
        <v>15</v>
      </c>
      <c r="V69" s="62">
        <f t="shared" si="11"/>
        <v>11</v>
      </c>
      <c r="W69" s="63">
        <v>15</v>
      </c>
      <c r="X69" s="63">
        <v>11</v>
      </c>
      <c r="Y69" s="63"/>
      <c r="Z69" s="63"/>
      <c r="AA69" s="705" t="str">
        <f>+A69</f>
        <v>AF6112-13</v>
      </c>
      <c r="AB69" s="705"/>
      <c r="AC69" s="705" t="str">
        <f>+C69</f>
        <v>Жимс, жимсгэний аж ахуйн фермер</v>
      </c>
      <c r="AD69" s="705"/>
      <c r="AE69" s="705"/>
      <c r="AF69" s="705"/>
      <c r="AG69" s="705"/>
      <c r="AH69" s="705"/>
      <c r="AI69" s="705"/>
      <c r="AJ69" s="56">
        <f t="shared" si="3"/>
        <v>57</v>
      </c>
      <c r="AK69" s="69"/>
      <c r="AL69" s="54"/>
      <c r="AM69" s="54"/>
      <c r="AN69" s="54"/>
      <c r="AO69" s="67">
        <f>+U69</f>
        <v>15</v>
      </c>
      <c r="AP69" s="67"/>
      <c r="AQ69" s="67"/>
      <c r="AR69" s="67"/>
      <c r="AS69" s="57">
        <f t="shared" si="14"/>
        <v>15</v>
      </c>
      <c r="AT69" s="68"/>
      <c r="AU69" s="68"/>
      <c r="AV69" s="67"/>
      <c r="AW69" s="63">
        <v>15</v>
      </c>
      <c r="AX69" s="67"/>
      <c r="AY69" s="67"/>
      <c r="AZ69" s="68"/>
    </row>
    <row r="70" spans="1:52" s="55" customFormat="1" ht="18" customHeight="1">
      <c r="A70" s="737" t="s">
        <v>136</v>
      </c>
      <c r="B70" s="738"/>
      <c r="C70" s="739" t="s">
        <v>137</v>
      </c>
      <c r="D70" s="740"/>
      <c r="E70" s="740"/>
      <c r="F70" s="740"/>
      <c r="G70" s="740"/>
      <c r="H70" s="740"/>
      <c r="I70" s="741"/>
      <c r="J70" s="56">
        <f t="shared" si="5"/>
        <v>58</v>
      </c>
      <c r="K70" s="62">
        <f t="shared" si="24"/>
        <v>14</v>
      </c>
      <c r="L70" s="62">
        <f t="shared" si="24"/>
        <v>6</v>
      </c>
      <c r="M70" s="62">
        <f t="shared" si="10"/>
        <v>0</v>
      </c>
      <c r="N70" s="62">
        <f t="shared" si="10"/>
        <v>0</v>
      </c>
      <c r="O70" s="54"/>
      <c r="P70" s="54"/>
      <c r="Q70" s="54"/>
      <c r="R70" s="54"/>
      <c r="S70" s="54"/>
      <c r="T70" s="54"/>
      <c r="U70" s="62">
        <f t="shared" si="11"/>
        <v>14</v>
      </c>
      <c r="V70" s="62">
        <f t="shared" si="11"/>
        <v>6</v>
      </c>
      <c r="W70" s="63">
        <v>14</v>
      </c>
      <c r="X70" s="63">
        <v>6</v>
      </c>
      <c r="Y70" s="63"/>
      <c r="Z70" s="63"/>
      <c r="AA70" s="705" t="str">
        <f t="shared" ref="AA70:AA77" si="29">+A70</f>
        <v>NF6210-21</v>
      </c>
      <c r="AB70" s="705"/>
      <c r="AC70" s="705" t="str">
        <f t="shared" ref="AC70:AC77" si="30">+C70</f>
        <v>Ойжуулагч</v>
      </c>
      <c r="AD70" s="705"/>
      <c r="AE70" s="705"/>
      <c r="AF70" s="705"/>
      <c r="AG70" s="705"/>
      <c r="AH70" s="705"/>
      <c r="AI70" s="705"/>
      <c r="AJ70" s="56">
        <f t="shared" si="3"/>
        <v>58</v>
      </c>
      <c r="AK70" s="69"/>
      <c r="AL70" s="54"/>
      <c r="AM70" s="54"/>
      <c r="AN70" s="54"/>
      <c r="AO70" s="67">
        <f t="shared" ref="AO70:AO77" si="31">+U70</f>
        <v>14</v>
      </c>
      <c r="AP70" s="67"/>
      <c r="AQ70" s="67"/>
      <c r="AR70" s="67"/>
      <c r="AS70" s="57">
        <f t="shared" si="14"/>
        <v>14</v>
      </c>
      <c r="AT70" s="68"/>
      <c r="AU70" s="68"/>
      <c r="AV70" s="67"/>
      <c r="AW70" s="63">
        <v>14</v>
      </c>
      <c r="AX70" s="67"/>
      <c r="AY70" s="67"/>
      <c r="AZ70" s="68"/>
    </row>
    <row r="71" spans="1:52" s="55" customFormat="1" ht="18" customHeight="1">
      <c r="A71" s="737" t="s">
        <v>140</v>
      </c>
      <c r="B71" s="738"/>
      <c r="C71" s="739" t="s">
        <v>141</v>
      </c>
      <c r="D71" s="740"/>
      <c r="E71" s="740"/>
      <c r="F71" s="740"/>
      <c r="G71" s="740"/>
      <c r="H71" s="740"/>
      <c r="I71" s="741"/>
      <c r="J71" s="56">
        <f t="shared" si="5"/>
        <v>59</v>
      </c>
      <c r="K71" s="62">
        <f t="shared" si="24"/>
        <v>15</v>
      </c>
      <c r="L71" s="62">
        <f t="shared" si="24"/>
        <v>14</v>
      </c>
      <c r="M71" s="62">
        <f t="shared" si="10"/>
        <v>0</v>
      </c>
      <c r="N71" s="62">
        <f t="shared" si="10"/>
        <v>0</v>
      </c>
      <c r="O71" s="54"/>
      <c r="P71" s="54"/>
      <c r="Q71" s="54"/>
      <c r="R71" s="54"/>
      <c r="S71" s="54"/>
      <c r="T71" s="54"/>
      <c r="U71" s="62">
        <f t="shared" si="11"/>
        <v>15</v>
      </c>
      <c r="V71" s="62">
        <f t="shared" si="11"/>
        <v>14</v>
      </c>
      <c r="W71" s="63">
        <v>15</v>
      </c>
      <c r="X71" s="63">
        <v>14</v>
      </c>
      <c r="Y71" s="63"/>
      <c r="Z71" s="63"/>
      <c r="AA71" s="705" t="str">
        <f t="shared" si="29"/>
        <v>IF7513-23</v>
      </c>
      <c r="AB71" s="705"/>
      <c r="AC71" s="705" t="str">
        <f t="shared" si="30"/>
        <v>Сүү боловсруулах үйлдвэрлэлийн ажилтан</v>
      </c>
      <c r="AD71" s="705"/>
      <c r="AE71" s="705"/>
      <c r="AF71" s="705"/>
      <c r="AG71" s="705"/>
      <c r="AH71" s="705"/>
      <c r="AI71" s="705"/>
      <c r="AJ71" s="56">
        <f t="shared" si="3"/>
        <v>59</v>
      </c>
      <c r="AK71" s="67"/>
      <c r="AL71" s="68"/>
      <c r="AM71" s="68"/>
      <c r="AN71" s="54"/>
      <c r="AO71" s="67">
        <f t="shared" si="31"/>
        <v>15</v>
      </c>
      <c r="AP71" s="67"/>
      <c r="AQ71" s="67"/>
      <c r="AR71" s="67"/>
      <c r="AS71" s="57">
        <f t="shared" si="14"/>
        <v>15</v>
      </c>
      <c r="AT71" s="68"/>
      <c r="AU71" s="68"/>
      <c r="AV71" s="67"/>
      <c r="AW71" s="63">
        <v>15</v>
      </c>
      <c r="AX71" s="67"/>
      <c r="AY71" s="67"/>
      <c r="AZ71" s="68"/>
    </row>
    <row r="72" spans="1:52" s="55" customFormat="1" ht="18" customHeight="1">
      <c r="A72" s="737" t="s">
        <v>126</v>
      </c>
      <c r="B72" s="738"/>
      <c r="C72" s="739" t="s">
        <v>127</v>
      </c>
      <c r="D72" s="740"/>
      <c r="E72" s="740"/>
      <c r="F72" s="740"/>
      <c r="G72" s="740"/>
      <c r="H72" s="740"/>
      <c r="I72" s="741"/>
      <c r="J72" s="56">
        <f t="shared" si="5"/>
        <v>60</v>
      </c>
      <c r="K72" s="62">
        <f t="shared" si="24"/>
        <v>30</v>
      </c>
      <c r="L72" s="62">
        <f t="shared" si="24"/>
        <v>14</v>
      </c>
      <c r="M72" s="62">
        <f t="shared" si="10"/>
        <v>0</v>
      </c>
      <c r="N72" s="62">
        <f t="shared" si="10"/>
        <v>0</v>
      </c>
      <c r="O72" s="54"/>
      <c r="P72" s="54"/>
      <c r="Q72" s="54"/>
      <c r="R72" s="54"/>
      <c r="S72" s="54"/>
      <c r="T72" s="54"/>
      <c r="U72" s="62">
        <f t="shared" si="11"/>
        <v>30</v>
      </c>
      <c r="V72" s="62">
        <f t="shared" si="11"/>
        <v>14</v>
      </c>
      <c r="W72" s="63">
        <v>15</v>
      </c>
      <c r="X72" s="63">
        <v>8</v>
      </c>
      <c r="Y72" s="63">
        <v>9</v>
      </c>
      <c r="Z72" s="63">
        <v>5</v>
      </c>
      <c r="AA72" s="705" t="str">
        <f t="shared" si="29"/>
        <v>AH6221-23</v>
      </c>
      <c r="AB72" s="705"/>
      <c r="AC72" s="705" t="str">
        <f t="shared" si="30"/>
        <v>Малын асаргаа</v>
      </c>
      <c r="AD72" s="705"/>
      <c r="AE72" s="705"/>
      <c r="AF72" s="705"/>
      <c r="AG72" s="705"/>
      <c r="AH72" s="705"/>
      <c r="AI72" s="705"/>
      <c r="AJ72" s="56">
        <f t="shared" si="3"/>
        <v>60</v>
      </c>
      <c r="AK72" s="67">
        <v>6</v>
      </c>
      <c r="AL72" s="67">
        <v>1</v>
      </c>
      <c r="AM72" s="68"/>
      <c r="AN72" s="54"/>
      <c r="AO72" s="67">
        <f t="shared" si="31"/>
        <v>30</v>
      </c>
      <c r="AP72" s="67"/>
      <c r="AQ72" s="67"/>
      <c r="AR72" s="67"/>
      <c r="AS72" s="57">
        <f t="shared" si="14"/>
        <v>21</v>
      </c>
      <c r="AT72" s="68"/>
      <c r="AU72" s="68"/>
      <c r="AV72" s="67">
        <v>6</v>
      </c>
      <c r="AW72" s="63">
        <v>15</v>
      </c>
      <c r="AX72" s="67"/>
      <c r="AY72" s="67"/>
      <c r="AZ72" s="68"/>
    </row>
    <row r="73" spans="1:52" s="55" customFormat="1" ht="18" customHeight="1">
      <c r="A73" s="737" t="s">
        <v>163</v>
      </c>
      <c r="B73" s="738"/>
      <c r="C73" s="739" t="s">
        <v>164</v>
      </c>
      <c r="D73" s="740"/>
      <c r="E73" s="740"/>
      <c r="F73" s="740"/>
      <c r="G73" s="740"/>
      <c r="H73" s="740"/>
      <c r="I73" s="741"/>
      <c r="J73" s="56">
        <f t="shared" si="5"/>
        <v>61</v>
      </c>
      <c r="K73" s="62">
        <f t="shared" si="24"/>
        <v>22</v>
      </c>
      <c r="L73" s="62">
        <f t="shared" si="24"/>
        <v>13</v>
      </c>
      <c r="M73" s="62">
        <f t="shared" si="10"/>
        <v>0</v>
      </c>
      <c r="N73" s="62">
        <f t="shared" si="10"/>
        <v>0</v>
      </c>
      <c r="O73" s="54"/>
      <c r="P73" s="54"/>
      <c r="Q73" s="54"/>
      <c r="R73" s="54"/>
      <c r="S73" s="54"/>
      <c r="T73" s="54"/>
      <c r="U73" s="62">
        <f t="shared" si="11"/>
        <v>22</v>
      </c>
      <c r="V73" s="62">
        <f t="shared" si="11"/>
        <v>13</v>
      </c>
      <c r="W73" s="63">
        <v>22</v>
      </c>
      <c r="X73" s="63">
        <v>13</v>
      </c>
      <c r="Y73" s="63"/>
      <c r="Z73" s="63"/>
      <c r="AA73" s="705" t="str">
        <f t="shared" si="29"/>
        <v>AF6112-25</v>
      </c>
      <c r="AB73" s="705"/>
      <c r="AC73" s="705" t="str">
        <f t="shared" si="30"/>
        <v>Хүлэмжийн аж ахуйн фермер</v>
      </c>
      <c r="AD73" s="705"/>
      <c r="AE73" s="705"/>
      <c r="AF73" s="705"/>
      <c r="AG73" s="705"/>
      <c r="AH73" s="705"/>
      <c r="AI73" s="705"/>
      <c r="AJ73" s="56">
        <f t="shared" si="3"/>
        <v>61</v>
      </c>
      <c r="AK73" s="67"/>
      <c r="AL73" s="68"/>
      <c r="AM73" s="68"/>
      <c r="AN73" s="54"/>
      <c r="AO73" s="67">
        <f t="shared" si="31"/>
        <v>22</v>
      </c>
      <c r="AP73" s="67"/>
      <c r="AQ73" s="67"/>
      <c r="AR73" s="67"/>
      <c r="AS73" s="57">
        <f t="shared" si="14"/>
        <v>22</v>
      </c>
      <c r="AT73" s="68"/>
      <c r="AU73" s="68"/>
      <c r="AV73" s="67"/>
      <c r="AW73" s="63">
        <v>22</v>
      </c>
      <c r="AX73" s="67"/>
      <c r="AY73" s="67"/>
      <c r="AZ73" s="68"/>
    </row>
    <row r="74" spans="1:52" s="55" customFormat="1" ht="18" customHeight="1">
      <c r="A74" s="737" t="s">
        <v>142</v>
      </c>
      <c r="B74" s="738"/>
      <c r="C74" s="739" t="s">
        <v>143</v>
      </c>
      <c r="D74" s="740"/>
      <c r="E74" s="740"/>
      <c r="F74" s="740"/>
      <c r="G74" s="740"/>
      <c r="H74" s="740"/>
      <c r="I74" s="741"/>
      <c r="J74" s="56">
        <f t="shared" si="5"/>
        <v>62</v>
      </c>
      <c r="K74" s="62">
        <f t="shared" si="24"/>
        <v>14</v>
      </c>
      <c r="L74" s="62">
        <f t="shared" si="24"/>
        <v>12</v>
      </c>
      <c r="M74" s="62">
        <f t="shared" si="10"/>
        <v>0</v>
      </c>
      <c r="N74" s="62">
        <f t="shared" si="10"/>
        <v>0</v>
      </c>
      <c r="O74" s="54"/>
      <c r="P74" s="54"/>
      <c r="Q74" s="54"/>
      <c r="R74" s="54"/>
      <c r="S74" s="54"/>
      <c r="T74" s="54"/>
      <c r="U74" s="62">
        <f t="shared" si="11"/>
        <v>14</v>
      </c>
      <c r="V74" s="62">
        <f t="shared" si="11"/>
        <v>12</v>
      </c>
      <c r="W74" s="63">
        <v>14</v>
      </c>
      <c r="X74" s="63">
        <v>12</v>
      </c>
      <c r="Y74" s="63"/>
      <c r="Z74" s="63"/>
      <c r="AA74" s="705" t="str">
        <f t="shared" si="29"/>
        <v>AF6112-24</v>
      </c>
      <c r="AB74" s="705"/>
      <c r="AC74" s="705" t="str">
        <f t="shared" si="30"/>
        <v>Хүнсний ногооны фермер</v>
      </c>
      <c r="AD74" s="705"/>
      <c r="AE74" s="705"/>
      <c r="AF74" s="705"/>
      <c r="AG74" s="705"/>
      <c r="AH74" s="705"/>
      <c r="AI74" s="705"/>
      <c r="AJ74" s="56">
        <f t="shared" si="3"/>
        <v>62</v>
      </c>
      <c r="AK74" s="67"/>
      <c r="AL74" s="68"/>
      <c r="AM74" s="68"/>
      <c r="AN74" s="54"/>
      <c r="AO74" s="67">
        <f t="shared" si="31"/>
        <v>14</v>
      </c>
      <c r="AP74" s="67"/>
      <c r="AQ74" s="67"/>
      <c r="AR74" s="67"/>
      <c r="AS74" s="57">
        <f t="shared" si="14"/>
        <v>14</v>
      </c>
      <c r="AT74" s="68"/>
      <c r="AU74" s="68"/>
      <c r="AV74" s="67"/>
      <c r="AW74" s="63">
        <v>14</v>
      </c>
      <c r="AX74" s="67"/>
      <c r="AY74" s="67"/>
      <c r="AZ74" s="68"/>
    </row>
    <row r="75" spans="1:52" s="55" customFormat="1" ht="18" customHeight="1">
      <c r="A75" s="737" t="s">
        <v>170</v>
      </c>
      <c r="B75" s="738"/>
      <c r="C75" s="739" t="s">
        <v>171</v>
      </c>
      <c r="D75" s="740"/>
      <c r="E75" s="740"/>
      <c r="F75" s="740"/>
      <c r="G75" s="740"/>
      <c r="H75" s="740"/>
      <c r="I75" s="741"/>
      <c r="J75" s="56">
        <f t="shared" si="5"/>
        <v>63</v>
      </c>
      <c r="K75" s="62">
        <f t="shared" si="24"/>
        <v>11</v>
      </c>
      <c r="L75" s="62">
        <f t="shared" si="24"/>
        <v>1</v>
      </c>
      <c r="M75" s="62">
        <f t="shared" si="10"/>
        <v>0</v>
      </c>
      <c r="N75" s="62">
        <f t="shared" si="10"/>
        <v>0</v>
      </c>
      <c r="O75" s="54"/>
      <c r="P75" s="54"/>
      <c r="Q75" s="54"/>
      <c r="R75" s="54"/>
      <c r="S75" s="54"/>
      <c r="T75" s="54"/>
      <c r="U75" s="62">
        <f t="shared" si="11"/>
        <v>11</v>
      </c>
      <c r="V75" s="62">
        <f t="shared" si="11"/>
        <v>1</v>
      </c>
      <c r="W75" s="63">
        <v>11</v>
      </c>
      <c r="X75" s="63">
        <v>1</v>
      </c>
      <c r="Y75" s="63"/>
      <c r="Z75" s="63"/>
      <c r="AA75" s="705" t="str">
        <f t="shared" si="29"/>
        <v>AT7231-18</v>
      </c>
      <c r="AB75" s="705"/>
      <c r="AC75" s="705" t="str">
        <f t="shared" si="30"/>
        <v>Тракторын механик</v>
      </c>
      <c r="AD75" s="705"/>
      <c r="AE75" s="705"/>
      <c r="AF75" s="705"/>
      <c r="AG75" s="705"/>
      <c r="AH75" s="705"/>
      <c r="AI75" s="705"/>
      <c r="AJ75" s="56">
        <f t="shared" si="3"/>
        <v>63</v>
      </c>
      <c r="AK75" s="67"/>
      <c r="AL75" s="68"/>
      <c r="AM75" s="68"/>
      <c r="AN75" s="54"/>
      <c r="AO75" s="67">
        <f t="shared" si="31"/>
        <v>11</v>
      </c>
      <c r="AP75" s="67"/>
      <c r="AQ75" s="67"/>
      <c r="AR75" s="67"/>
      <c r="AS75" s="57">
        <f t="shared" si="14"/>
        <v>11</v>
      </c>
      <c r="AT75" s="68"/>
      <c r="AU75" s="68"/>
      <c r="AV75" s="67"/>
      <c r="AW75" s="63">
        <v>11</v>
      </c>
      <c r="AX75" s="67"/>
      <c r="AY75" s="67"/>
      <c r="AZ75" s="68"/>
    </row>
    <row r="76" spans="1:52" s="55" customFormat="1" ht="18" customHeight="1">
      <c r="A76" s="737" t="s">
        <v>179</v>
      </c>
      <c r="B76" s="738"/>
      <c r="C76" s="739" t="s">
        <v>180</v>
      </c>
      <c r="D76" s="740"/>
      <c r="E76" s="740"/>
      <c r="F76" s="740"/>
      <c r="G76" s="740"/>
      <c r="H76" s="740"/>
      <c r="I76" s="741"/>
      <c r="J76" s="56">
        <f t="shared" si="5"/>
        <v>64</v>
      </c>
      <c r="K76" s="62">
        <f t="shared" si="24"/>
        <v>30</v>
      </c>
      <c r="L76" s="62">
        <f t="shared" si="24"/>
        <v>21</v>
      </c>
      <c r="M76" s="62">
        <f t="shared" si="10"/>
        <v>0</v>
      </c>
      <c r="N76" s="62">
        <f t="shared" si="10"/>
        <v>0</v>
      </c>
      <c r="O76" s="54"/>
      <c r="P76" s="54"/>
      <c r="Q76" s="54"/>
      <c r="R76" s="54"/>
      <c r="S76" s="54"/>
      <c r="T76" s="54"/>
      <c r="U76" s="62">
        <f t="shared" si="11"/>
        <v>30</v>
      </c>
      <c r="V76" s="62">
        <f t="shared" si="11"/>
        <v>21</v>
      </c>
      <c r="W76" s="63">
        <v>15</v>
      </c>
      <c r="X76" s="63">
        <v>10</v>
      </c>
      <c r="Y76" s="63">
        <v>15</v>
      </c>
      <c r="Z76" s="63">
        <v>11</v>
      </c>
      <c r="AA76" s="705" t="str">
        <f t="shared" si="29"/>
        <v>AH6123-11</v>
      </c>
      <c r="AB76" s="705"/>
      <c r="AC76" s="705" t="str">
        <f t="shared" si="30"/>
        <v>Зөгийчин, зөгийн аж ахуй эрхлэгч</v>
      </c>
      <c r="AD76" s="705"/>
      <c r="AE76" s="705"/>
      <c r="AF76" s="705"/>
      <c r="AG76" s="705"/>
      <c r="AH76" s="705"/>
      <c r="AI76" s="705"/>
      <c r="AJ76" s="56">
        <f t="shared" si="3"/>
        <v>64</v>
      </c>
      <c r="AK76" s="67"/>
      <c r="AL76" s="68"/>
      <c r="AM76" s="68"/>
      <c r="AN76" s="54"/>
      <c r="AO76" s="67">
        <f t="shared" si="31"/>
        <v>30</v>
      </c>
      <c r="AP76" s="67"/>
      <c r="AQ76" s="67"/>
      <c r="AR76" s="67"/>
      <c r="AS76" s="57">
        <f t="shared" si="14"/>
        <v>30</v>
      </c>
      <c r="AT76" s="68"/>
      <c r="AU76" s="68"/>
      <c r="AV76" s="67"/>
      <c r="AW76" s="63">
        <v>30</v>
      </c>
      <c r="AX76" s="67"/>
      <c r="AY76" s="67"/>
      <c r="AZ76" s="68"/>
    </row>
    <row r="77" spans="1:52" s="55" customFormat="1" ht="18" customHeight="1">
      <c r="A77" s="737" t="s">
        <v>181</v>
      </c>
      <c r="B77" s="738"/>
      <c r="C77" s="739" t="s">
        <v>182</v>
      </c>
      <c r="D77" s="740"/>
      <c r="E77" s="740"/>
      <c r="F77" s="740"/>
      <c r="G77" s="740"/>
      <c r="H77" s="740"/>
      <c r="I77" s="741"/>
      <c r="J77" s="56">
        <f t="shared" si="5"/>
        <v>65</v>
      </c>
      <c r="K77" s="62">
        <f t="shared" si="24"/>
        <v>25</v>
      </c>
      <c r="L77" s="62">
        <f t="shared" si="24"/>
        <v>12</v>
      </c>
      <c r="M77" s="62">
        <f t="shared" si="10"/>
        <v>0</v>
      </c>
      <c r="N77" s="62">
        <f t="shared" si="10"/>
        <v>0</v>
      </c>
      <c r="O77" s="54"/>
      <c r="P77" s="54"/>
      <c r="Q77" s="54"/>
      <c r="R77" s="54"/>
      <c r="S77" s="54"/>
      <c r="T77" s="54"/>
      <c r="U77" s="62">
        <f t="shared" si="11"/>
        <v>25</v>
      </c>
      <c r="V77" s="62">
        <f t="shared" si="11"/>
        <v>12</v>
      </c>
      <c r="W77" s="63">
        <v>25</v>
      </c>
      <c r="X77" s="63">
        <v>12</v>
      </c>
      <c r="Y77" s="63"/>
      <c r="Z77" s="63"/>
      <c r="AA77" s="705" t="str">
        <f t="shared" si="29"/>
        <v>AH6121-24</v>
      </c>
      <c r="AB77" s="705"/>
      <c r="AC77" s="705" t="str">
        <f t="shared" si="30"/>
        <v>Малчин</v>
      </c>
      <c r="AD77" s="705"/>
      <c r="AE77" s="705"/>
      <c r="AF77" s="705"/>
      <c r="AG77" s="705"/>
      <c r="AH77" s="705"/>
      <c r="AI77" s="705"/>
      <c r="AJ77" s="56">
        <f t="shared" si="3"/>
        <v>65</v>
      </c>
      <c r="AK77" s="67"/>
      <c r="AL77" s="68"/>
      <c r="AM77" s="68"/>
      <c r="AN77" s="54"/>
      <c r="AO77" s="67">
        <f t="shared" si="31"/>
        <v>25</v>
      </c>
      <c r="AP77" s="67"/>
      <c r="AQ77" s="67"/>
      <c r="AR77" s="67"/>
      <c r="AS77" s="57">
        <f t="shared" si="14"/>
        <v>25</v>
      </c>
      <c r="AT77" s="68"/>
      <c r="AU77" s="68"/>
      <c r="AV77" s="67"/>
      <c r="AW77" s="63">
        <v>25</v>
      </c>
      <c r="AX77" s="67"/>
      <c r="AY77" s="67"/>
      <c r="AZ77" s="68"/>
    </row>
    <row r="78" spans="1:52" s="66" customFormat="1" ht="18" customHeight="1">
      <c r="A78" s="745" t="s">
        <v>183</v>
      </c>
      <c r="B78" s="746"/>
      <c r="C78" s="746"/>
      <c r="D78" s="746"/>
      <c r="E78" s="746"/>
      <c r="F78" s="746"/>
      <c r="G78" s="746"/>
      <c r="H78" s="746"/>
      <c r="I78" s="747"/>
      <c r="J78" s="60">
        <f t="shared" si="5"/>
        <v>66</v>
      </c>
      <c r="K78" s="61">
        <f t="shared" ref="K78:Z78" si="32">SUM(K79:K99)</f>
        <v>493</v>
      </c>
      <c r="L78" s="61">
        <f t="shared" si="32"/>
        <v>230</v>
      </c>
      <c r="M78" s="61">
        <f t="shared" si="32"/>
        <v>0</v>
      </c>
      <c r="N78" s="61">
        <f t="shared" si="32"/>
        <v>0</v>
      </c>
      <c r="O78" s="61">
        <f t="shared" si="32"/>
        <v>0</v>
      </c>
      <c r="P78" s="61">
        <f t="shared" si="32"/>
        <v>0</v>
      </c>
      <c r="Q78" s="61">
        <f t="shared" si="32"/>
        <v>0</v>
      </c>
      <c r="R78" s="61">
        <f t="shared" si="32"/>
        <v>0</v>
      </c>
      <c r="S78" s="61">
        <f t="shared" si="32"/>
        <v>0</v>
      </c>
      <c r="T78" s="61">
        <f t="shared" si="32"/>
        <v>0</v>
      </c>
      <c r="U78" s="61">
        <f t="shared" si="32"/>
        <v>493</v>
      </c>
      <c r="V78" s="61">
        <f t="shared" si="32"/>
        <v>230</v>
      </c>
      <c r="W78" s="61">
        <f t="shared" si="32"/>
        <v>255</v>
      </c>
      <c r="X78" s="61">
        <f t="shared" si="32"/>
        <v>129</v>
      </c>
      <c r="Y78" s="61">
        <f t="shared" si="32"/>
        <v>142</v>
      </c>
      <c r="Z78" s="61">
        <f t="shared" si="32"/>
        <v>61</v>
      </c>
      <c r="AA78" s="748" t="str">
        <f t="shared" si="25"/>
        <v>5. Говь-Алтай аймаг дахь МСҮТ</v>
      </c>
      <c r="AB78" s="749"/>
      <c r="AC78" s="749"/>
      <c r="AD78" s="749"/>
      <c r="AE78" s="749"/>
      <c r="AF78" s="749"/>
      <c r="AG78" s="749"/>
      <c r="AH78" s="749"/>
      <c r="AI78" s="750"/>
      <c r="AJ78" s="60">
        <f t="shared" ref="AJ78:AJ141" si="33">+J78</f>
        <v>66</v>
      </c>
      <c r="AK78" s="61">
        <f t="shared" ref="AK78:AZ78" si="34">SUM(AK79:AK99)</f>
        <v>96</v>
      </c>
      <c r="AL78" s="61">
        <f t="shared" si="34"/>
        <v>40</v>
      </c>
      <c r="AM78" s="61">
        <f t="shared" si="34"/>
        <v>0</v>
      </c>
      <c r="AN78" s="61">
        <f t="shared" si="34"/>
        <v>0</v>
      </c>
      <c r="AO78" s="61">
        <f t="shared" si="34"/>
        <v>493</v>
      </c>
      <c r="AP78" s="61">
        <f t="shared" si="34"/>
        <v>0</v>
      </c>
      <c r="AQ78" s="61">
        <f t="shared" si="34"/>
        <v>0</v>
      </c>
      <c r="AR78" s="61">
        <f t="shared" si="34"/>
        <v>0</v>
      </c>
      <c r="AS78" s="61">
        <f t="shared" si="34"/>
        <v>238</v>
      </c>
      <c r="AT78" s="61">
        <f t="shared" si="34"/>
        <v>0</v>
      </c>
      <c r="AU78" s="61">
        <f t="shared" si="34"/>
        <v>0</v>
      </c>
      <c r="AV78" s="61">
        <f t="shared" si="34"/>
        <v>96</v>
      </c>
      <c r="AW78" s="61">
        <f t="shared" si="34"/>
        <v>142</v>
      </c>
      <c r="AX78" s="61">
        <f t="shared" si="34"/>
        <v>0</v>
      </c>
      <c r="AY78" s="61">
        <f t="shared" si="34"/>
        <v>0</v>
      </c>
      <c r="AZ78" s="61">
        <f t="shared" si="34"/>
        <v>0</v>
      </c>
    </row>
    <row r="79" spans="1:52" s="55" customFormat="1" ht="18" customHeight="1">
      <c r="A79" s="737" t="s">
        <v>118</v>
      </c>
      <c r="B79" s="738"/>
      <c r="C79" s="739" t="s">
        <v>119</v>
      </c>
      <c r="D79" s="740"/>
      <c r="E79" s="740"/>
      <c r="F79" s="740"/>
      <c r="G79" s="740"/>
      <c r="H79" s="740"/>
      <c r="I79" s="741"/>
      <c r="J79" s="56">
        <f t="shared" ref="J79:J142" si="35">+J78+1</f>
        <v>67</v>
      </c>
      <c r="K79" s="62">
        <f t="shared" si="24"/>
        <v>53</v>
      </c>
      <c r="L79" s="62">
        <f t="shared" si="24"/>
        <v>15</v>
      </c>
      <c r="M79" s="62">
        <f t="shared" si="10"/>
        <v>0</v>
      </c>
      <c r="N79" s="62">
        <f t="shared" si="10"/>
        <v>0</v>
      </c>
      <c r="O79" s="54"/>
      <c r="P79" s="54"/>
      <c r="Q79" s="54"/>
      <c r="R79" s="54"/>
      <c r="S79" s="54"/>
      <c r="T79" s="54"/>
      <c r="U79" s="62">
        <f t="shared" si="11"/>
        <v>53</v>
      </c>
      <c r="V79" s="62">
        <f t="shared" si="11"/>
        <v>15</v>
      </c>
      <c r="W79" s="71">
        <v>29</v>
      </c>
      <c r="X79" s="71">
        <v>13</v>
      </c>
      <c r="Y79" s="54">
        <v>15</v>
      </c>
      <c r="Z79" s="54"/>
      <c r="AA79" s="705" t="str">
        <f>+A79</f>
        <v>CF7123-20</v>
      </c>
      <c r="AB79" s="705"/>
      <c r="AC79" s="705" t="str">
        <f>+C79</f>
        <v>Барилгын засал-чимэглэлчин</v>
      </c>
      <c r="AD79" s="705"/>
      <c r="AE79" s="705"/>
      <c r="AF79" s="705"/>
      <c r="AG79" s="705"/>
      <c r="AH79" s="705"/>
      <c r="AI79" s="705"/>
      <c r="AJ79" s="56">
        <f t="shared" si="33"/>
        <v>67</v>
      </c>
      <c r="AK79" s="71">
        <v>9</v>
      </c>
      <c r="AL79" s="71">
        <v>2</v>
      </c>
      <c r="AM79" s="71"/>
      <c r="AN79" s="71"/>
      <c r="AO79" s="71">
        <v>53</v>
      </c>
      <c r="AP79" s="71"/>
      <c r="AQ79" s="71"/>
      <c r="AR79" s="71"/>
      <c r="AS79" s="57">
        <f t="shared" si="14"/>
        <v>22</v>
      </c>
      <c r="AT79" s="54"/>
      <c r="AU79" s="54"/>
      <c r="AV79" s="54">
        <v>9</v>
      </c>
      <c r="AW79" s="54">
        <v>13</v>
      </c>
      <c r="AX79" s="54"/>
      <c r="AY79" s="54"/>
      <c r="AZ79" s="54"/>
    </row>
    <row r="80" spans="1:52" s="55" customFormat="1" ht="18" customHeight="1">
      <c r="A80" s="737" t="s">
        <v>124</v>
      </c>
      <c r="B80" s="738"/>
      <c r="C80" s="739" t="s">
        <v>125</v>
      </c>
      <c r="D80" s="740"/>
      <c r="E80" s="740"/>
      <c r="F80" s="740"/>
      <c r="G80" s="740"/>
      <c r="H80" s="740"/>
      <c r="I80" s="741"/>
      <c r="J80" s="56">
        <f t="shared" si="35"/>
        <v>68</v>
      </c>
      <c r="K80" s="62">
        <f t="shared" si="24"/>
        <v>15</v>
      </c>
      <c r="L80" s="62">
        <f t="shared" si="24"/>
        <v>0</v>
      </c>
      <c r="M80" s="62">
        <f t="shared" si="10"/>
        <v>0</v>
      </c>
      <c r="N80" s="62">
        <f t="shared" si="10"/>
        <v>0</v>
      </c>
      <c r="O80" s="54"/>
      <c r="P80" s="54"/>
      <c r="Q80" s="54"/>
      <c r="R80" s="54"/>
      <c r="S80" s="54"/>
      <c r="T80" s="54"/>
      <c r="U80" s="62">
        <f t="shared" si="11"/>
        <v>15</v>
      </c>
      <c r="V80" s="62">
        <f t="shared" si="11"/>
        <v>0</v>
      </c>
      <c r="W80" s="71"/>
      <c r="X80" s="71"/>
      <c r="Y80" s="54">
        <v>15</v>
      </c>
      <c r="Z80" s="54"/>
      <c r="AA80" s="705" t="str">
        <f t="shared" ref="AA80:AA100" si="36">+A80</f>
        <v>IM7212-14</v>
      </c>
      <c r="AB80" s="705"/>
      <c r="AC80" s="705" t="str">
        <f t="shared" ref="AC80:AC85" si="37">+C80</f>
        <v>Гагнуурчин</v>
      </c>
      <c r="AD80" s="705"/>
      <c r="AE80" s="705"/>
      <c r="AF80" s="705"/>
      <c r="AG80" s="705"/>
      <c r="AH80" s="705"/>
      <c r="AI80" s="705"/>
      <c r="AJ80" s="56">
        <f t="shared" si="33"/>
        <v>68</v>
      </c>
      <c r="AK80" s="71"/>
      <c r="AL80" s="71"/>
      <c r="AM80" s="71"/>
      <c r="AN80" s="71"/>
      <c r="AO80" s="71">
        <v>15</v>
      </c>
      <c r="AP80" s="71"/>
      <c r="AQ80" s="71"/>
      <c r="AR80" s="71"/>
      <c r="AS80" s="57">
        <f t="shared" si="14"/>
        <v>0</v>
      </c>
      <c r="AT80" s="54"/>
      <c r="AU80" s="54"/>
      <c r="AV80" s="54"/>
      <c r="AW80" s="54"/>
      <c r="AX80" s="54"/>
      <c r="AY80" s="54"/>
      <c r="AZ80" s="54"/>
    </row>
    <row r="81" spans="1:52" s="55" customFormat="1" ht="18" customHeight="1">
      <c r="A81" s="737" t="s">
        <v>120</v>
      </c>
      <c r="B81" s="738"/>
      <c r="C81" s="739" t="s">
        <v>121</v>
      </c>
      <c r="D81" s="740"/>
      <c r="E81" s="740"/>
      <c r="F81" s="740"/>
      <c r="G81" s="740"/>
      <c r="H81" s="740"/>
      <c r="I81" s="741"/>
      <c r="J81" s="56">
        <f t="shared" si="35"/>
        <v>69</v>
      </c>
      <c r="K81" s="62">
        <f t="shared" si="24"/>
        <v>26</v>
      </c>
      <c r="L81" s="62">
        <f t="shared" si="24"/>
        <v>3</v>
      </c>
      <c r="M81" s="62">
        <f t="shared" ref="M81:N144" si="38">+O81+Q81+S81</f>
        <v>0</v>
      </c>
      <c r="N81" s="62">
        <f t="shared" si="38"/>
        <v>0</v>
      </c>
      <c r="O81" s="54"/>
      <c r="P81" s="54"/>
      <c r="Q81" s="54"/>
      <c r="R81" s="54"/>
      <c r="S81" s="54"/>
      <c r="T81" s="54"/>
      <c r="U81" s="62">
        <f t="shared" ref="U81:V144" si="39">+W81+Y81+AK81</f>
        <v>26</v>
      </c>
      <c r="V81" s="62">
        <f t="shared" si="39"/>
        <v>3</v>
      </c>
      <c r="W81" s="71">
        <v>11</v>
      </c>
      <c r="X81" s="71">
        <v>3</v>
      </c>
      <c r="Y81" s="54">
        <v>15</v>
      </c>
      <c r="Z81" s="54"/>
      <c r="AA81" s="705" t="str">
        <f t="shared" si="36"/>
        <v>CF7112-19</v>
      </c>
      <c r="AB81" s="705"/>
      <c r="AC81" s="705" t="str">
        <f t="shared" si="37"/>
        <v>Барилгын өрөг угсрагч</v>
      </c>
      <c r="AD81" s="705"/>
      <c r="AE81" s="705"/>
      <c r="AF81" s="705"/>
      <c r="AG81" s="705"/>
      <c r="AH81" s="705"/>
      <c r="AI81" s="705"/>
      <c r="AJ81" s="56">
        <f t="shared" si="33"/>
        <v>69</v>
      </c>
      <c r="AK81" s="71"/>
      <c r="AL81" s="71"/>
      <c r="AM81" s="71"/>
      <c r="AN81" s="71"/>
      <c r="AO81" s="71">
        <v>26</v>
      </c>
      <c r="AP81" s="71"/>
      <c r="AQ81" s="71"/>
      <c r="AR81" s="71"/>
      <c r="AS81" s="57">
        <f t="shared" ref="AS81:AS144" si="40">+AT81+AU81+AV81+AW81+AX81+AY81+AZ81</f>
        <v>0</v>
      </c>
      <c r="AT81" s="54"/>
      <c r="AU81" s="54"/>
      <c r="AV81" s="54"/>
      <c r="AW81" s="54"/>
      <c r="AX81" s="54"/>
      <c r="AY81" s="54"/>
      <c r="AZ81" s="54"/>
    </row>
    <row r="82" spans="1:52" s="55" customFormat="1" ht="18" customHeight="1">
      <c r="A82" s="737" t="s">
        <v>128</v>
      </c>
      <c r="B82" s="738"/>
      <c r="C82" s="739" t="s">
        <v>129</v>
      </c>
      <c r="D82" s="740"/>
      <c r="E82" s="740"/>
      <c r="F82" s="740"/>
      <c r="G82" s="740"/>
      <c r="H82" s="740"/>
      <c r="I82" s="741"/>
      <c r="J82" s="56">
        <f t="shared" si="35"/>
        <v>70</v>
      </c>
      <c r="K82" s="62">
        <f t="shared" si="24"/>
        <v>17</v>
      </c>
      <c r="L82" s="62">
        <f t="shared" si="24"/>
        <v>0</v>
      </c>
      <c r="M82" s="62">
        <f t="shared" si="38"/>
        <v>0</v>
      </c>
      <c r="N82" s="62">
        <f t="shared" si="38"/>
        <v>0</v>
      </c>
      <c r="O82" s="54"/>
      <c r="P82" s="54"/>
      <c r="Q82" s="54"/>
      <c r="R82" s="54"/>
      <c r="S82" s="54"/>
      <c r="T82" s="54"/>
      <c r="U82" s="62">
        <f t="shared" si="39"/>
        <v>17</v>
      </c>
      <c r="V82" s="62">
        <f t="shared" si="39"/>
        <v>0</v>
      </c>
      <c r="W82" s="71">
        <v>10</v>
      </c>
      <c r="X82" s="71"/>
      <c r="Y82" s="54"/>
      <c r="Z82" s="54"/>
      <c r="AA82" s="705" t="str">
        <f t="shared" si="36"/>
        <v>CF7115-24</v>
      </c>
      <c r="AB82" s="705"/>
      <c r="AC82" s="705" t="str">
        <f t="shared" si="37"/>
        <v>Модон эдлэлийн мужаан</v>
      </c>
      <c r="AD82" s="705"/>
      <c r="AE82" s="705"/>
      <c r="AF82" s="705"/>
      <c r="AG82" s="705"/>
      <c r="AH82" s="705"/>
      <c r="AI82" s="705"/>
      <c r="AJ82" s="56">
        <f t="shared" si="33"/>
        <v>70</v>
      </c>
      <c r="AK82" s="71">
        <v>7</v>
      </c>
      <c r="AL82" s="71"/>
      <c r="AM82" s="71"/>
      <c r="AN82" s="71"/>
      <c r="AO82" s="71">
        <v>17</v>
      </c>
      <c r="AP82" s="71"/>
      <c r="AQ82" s="71"/>
      <c r="AR82" s="71"/>
      <c r="AS82" s="57">
        <f t="shared" si="40"/>
        <v>7</v>
      </c>
      <c r="AT82" s="54"/>
      <c r="AU82" s="54"/>
      <c r="AV82" s="54">
        <v>7</v>
      </c>
      <c r="AW82" s="54"/>
      <c r="AX82" s="54"/>
      <c r="AY82" s="54"/>
      <c r="AZ82" s="54"/>
    </row>
    <row r="83" spans="1:52" s="55" customFormat="1" ht="18" customHeight="1">
      <c r="A83" s="737" t="s">
        <v>116</v>
      </c>
      <c r="B83" s="738"/>
      <c r="C83" s="739" t="s">
        <v>117</v>
      </c>
      <c r="D83" s="740"/>
      <c r="E83" s="740"/>
      <c r="F83" s="740"/>
      <c r="G83" s="740"/>
      <c r="H83" s="740"/>
      <c r="I83" s="741"/>
      <c r="J83" s="56">
        <f t="shared" si="35"/>
        <v>71</v>
      </c>
      <c r="K83" s="62">
        <f t="shared" si="24"/>
        <v>18</v>
      </c>
      <c r="L83" s="62">
        <f t="shared" si="24"/>
        <v>0</v>
      </c>
      <c r="M83" s="62">
        <f t="shared" si="38"/>
        <v>0</v>
      </c>
      <c r="N83" s="62">
        <f t="shared" si="38"/>
        <v>0</v>
      </c>
      <c r="O83" s="54"/>
      <c r="P83" s="54"/>
      <c r="Q83" s="54"/>
      <c r="R83" s="54"/>
      <c r="S83" s="54"/>
      <c r="T83" s="54"/>
      <c r="U83" s="62">
        <f t="shared" si="39"/>
        <v>18</v>
      </c>
      <c r="V83" s="62">
        <f t="shared" si="39"/>
        <v>0</v>
      </c>
      <c r="W83" s="71">
        <v>12</v>
      </c>
      <c r="X83" s="71"/>
      <c r="Y83" s="54"/>
      <c r="Z83" s="54"/>
      <c r="AA83" s="705" t="str">
        <f t="shared" si="36"/>
        <v>CF7126-36</v>
      </c>
      <c r="AB83" s="705"/>
      <c r="AC83" s="705" t="str">
        <f t="shared" si="37"/>
        <v>Барилгын сантехникч</v>
      </c>
      <c r="AD83" s="705"/>
      <c r="AE83" s="705"/>
      <c r="AF83" s="705"/>
      <c r="AG83" s="705"/>
      <c r="AH83" s="705"/>
      <c r="AI83" s="705"/>
      <c r="AJ83" s="56">
        <f t="shared" si="33"/>
        <v>71</v>
      </c>
      <c r="AK83" s="71">
        <v>6</v>
      </c>
      <c r="AL83" s="71"/>
      <c r="AM83" s="71"/>
      <c r="AN83" s="71"/>
      <c r="AO83" s="71">
        <v>18</v>
      </c>
      <c r="AP83" s="71"/>
      <c r="AQ83" s="71"/>
      <c r="AR83" s="71"/>
      <c r="AS83" s="57">
        <f t="shared" si="40"/>
        <v>6</v>
      </c>
      <c r="AT83" s="54"/>
      <c r="AU83" s="54"/>
      <c r="AV83" s="54">
        <v>6</v>
      </c>
      <c r="AW83" s="54"/>
      <c r="AX83" s="54"/>
      <c r="AY83" s="54"/>
      <c r="AZ83" s="54"/>
    </row>
    <row r="84" spans="1:52" s="55" customFormat="1" ht="18" customHeight="1">
      <c r="A84" s="737" t="s">
        <v>157</v>
      </c>
      <c r="B84" s="738"/>
      <c r="C84" s="739" t="s">
        <v>158</v>
      </c>
      <c r="D84" s="740"/>
      <c r="E84" s="740"/>
      <c r="F84" s="740"/>
      <c r="G84" s="740"/>
      <c r="H84" s="740"/>
      <c r="I84" s="741"/>
      <c r="J84" s="56">
        <f t="shared" si="35"/>
        <v>72</v>
      </c>
      <c r="K84" s="62">
        <f t="shared" si="24"/>
        <v>10</v>
      </c>
      <c r="L84" s="62">
        <f t="shared" si="24"/>
        <v>5</v>
      </c>
      <c r="M84" s="62">
        <f t="shared" si="38"/>
        <v>0</v>
      </c>
      <c r="N84" s="62">
        <f t="shared" si="38"/>
        <v>0</v>
      </c>
      <c r="O84" s="54"/>
      <c r="P84" s="54"/>
      <c r="Q84" s="54"/>
      <c r="R84" s="54"/>
      <c r="S84" s="54"/>
      <c r="T84" s="54"/>
      <c r="U84" s="62">
        <f t="shared" si="39"/>
        <v>10</v>
      </c>
      <c r="V84" s="62">
        <f t="shared" si="39"/>
        <v>5</v>
      </c>
      <c r="W84" s="71"/>
      <c r="X84" s="71"/>
      <c r="Y84" s="54">
        <v>10</v>
      </c>
      <c r="Z84" s="54">
        <v>5</v>
      </c>
      <c r="AA84" s="705" t="str">
        <f t="shared" si="36"/>
        <v>IF7512-34</v>
      </c>
      <c r="AB84" s="705"/>
      <c r="AC84" s="705" t="str">
        <f t="shared" si="37"/>
        <v>Талх, нарийн боов үйлдвэрлэлийн технологийн ажилтан</v>
      </c>
      <c r="AD84" s="705"/>
      <c r="AE84" s="705"/>
      <c r="AF84" s="705"/>
      <c r="AG84" s="705"/>
      <c r="AH84" s="705"/>
      <c r="AI84" s="705"/>
      <c r="AJ84" s="56">
        <f t="shared" si="33"/>
        <v>72</v>
      </c>
      <c r="AK84" s="71"/>
      <c r="AL84" s="71"/>
      <c r="AM84" s="71"/>
      <c r="AN84" s="71"/>
      <c r="AO84" s="71">
        <v>10</v>
      </c>
      <c r="AP84" s="71"/>
      <c r="AQ84" s="71"/>
      <c r="AR84" s="71"/>
      <c r="AS84" s="57">
        <f t="shared" si="40"/>
        <v>0</v>
      </c>
      <c r="AT84" s="54"/>
      <c r="AU84" s="54"/>
      <c r="AV84" s="54"/>
      <c r="AW84" s="54"/>
      <c r="AX84" s="54"/>
      <c r="AY84" s="54"/>
      <c r="AZ84" s="54"/>
    </row>
    <row r="85" spans="1:52" s="55" customFormat="1" ht="18" customHeight="1">
      <c r="A85" s="737" t="s">
        <v>144</v>
      </c>
      <c r="B85" s="738"/>
      <c r="C85" s="739" t="s">
        <v>145</v>
      </c>
      <c r="D85" s="740"/>
      <c r="E85" s="740"/>
      <c r="F85" s="740"/>
      <c r="G85" s="740"/>
      <c r="H85" s="740"/>
      <c r="I85" s="741"/>
      <c r="J85" s="56">
        <f t="shared" si="35"/>
        <v>73</v>
      </c>
      <c r="K85" s="62">
        <f t="shared" si="24"/>
        <v>25</v>
      </c>
      <c r="L85" s="62">
        <f t="shared" si="24"/>
        <v>19</v>
      </c>
      <c r="M85" s="62">
        <f t="shared" si="38"/>
        <v>0</v>
      </c>
      <c r="N85" s="62">
        <f t="shared" si="38"/>
        <v>0</v>
      </c>
      <c r="O85" s="54"/>
      <c r="P85" s="54"/>
      <c r="Q85" s="54"/>
      <c r="R85" s="54"/>
      <c r="S85" s="54"/>
      <c r="T85" s="54"/>
      <c r="U85" s="62">
        <f t="shared" si="39"/>
        <v>25</v>
      </c>
      <c r="V85" s="62">
        <f t="shared" si="39"/>
        <v>19</v>
      </c>
      <c r="W85" s="71">
        <v>14</v>
      </c>
      <c r="X85" s="71">
        <v>12</v>
      </c>
      <c r="Y85" s="54">
        <v>11</v>
      </c>
      <c r="Z85" s="54">
        <v>7</v>
      </c>
      <c r="AA85" s="705" t="str">
        <f t="shared" si="36"/>
        <v>IF5120-11</v>
      </c>
      <c r="AB85" s="705"/>
      <c r="AC85" s="705" t="str">
        <f t="shared" si="37"/>
        <v>Тогооч</v>
      </c>
      <c r="AD85" s="705"/>
      <c r="AE85" s="705"/>
      <c r="AF85" s="705"/>
      <c r="AG85" s="705"/>
      <c r="AH85" s="705"/>
      <c r="AI85" s="705"/>
      <c r="AJ85" s="56">
        <f t="shared" si="33"/>
        <v>73</v>
      </c>
      <c r="AK85" s="71"/>
      <c r="AL85" s="71"/>
      <c r="AM85" s="71"/>
      <c r="AN85" s="71"/>
      <c r="AO85" s="71">
        <v>25</v>
      </c>
      <c r="AP85" s="71"/>
      <c r="AQ85" s="71"/>
      <c r="AR85" s="71"/>
      <c r="AS85" s="57">
        <f t="shared" si="40"/>
        <v>14</v>
      </c>
      <c r="AT85" s="54"/>
      <c r="AU85" s="54"/>
      <c r="AV85" s="54"/>
      <c r="AW85" s="54">
        <v>14</v>
      </c>
      <c r="AX85" s="54"/>
      <c r="AY85" s="54"/>
      <c r="AZ85" s="54"/>
    </row>
    <row r="86" spans="1:52" s="55" customFormat="1" ht="26.45" customHeight="1">
      <c r="A86" s="737" t="s">
        <v>132</v>
      </c>
      <c r="B86" s="738"/>
      <c r="C86" s="739" t="s">
        <v>133</v>
      </c>
      <c r="D86" s="740"/>
      <c r="E86" s="740"/>
      <c r="F86" s="740"/>
      <c r="G86" s="740"/>
      <c r="H86" s="740"/>
      <c r="I86" s="741"/>
      <c r="J86" s="56">
        <f t="shared" si="35"/>
        <v>74</v>
      </c>
      <c r="K86" s="62">
        <f t="shared" si="24"/>
        <v>31</v>
      </c>
      <c r="L86" s="62">
        <f t="shared" si="24"/>
        <v>20</v>
      </c>
      <c r="M86" s="62">
        <f t="shared" si="38"/>
        <v>0</v>
      </c>
      <c r="N86" s="62">
        <f t="shared" si="38"/>
        <v>0</v>
      </c>
      <c r="O86" s="54"/>
      <c r="P86" s="54"/>
      <c r="Q86" s="54"/>
      <c r="R86" s="54"/>
      <c r="S86" s="54"/>
      <c r="T86" s="54"/>
      <c r="U86" s="62">
        <f t="shared" si="39"/>
        <v>31</v>
      </c>
      <c r="V86" s="62">
        <f t="shared" si="39"/>
        <v>20</v>
      </c>
      <c r="W86" s="71">
        <v>15</v>
      </c>
      <c r="X86" s="71">
        <v>14</v>
      </c>
      <c r="Y86" s="54">
        <v>16</v>
      </c>
      <c r="Z86" s="54">
        <v>6</v>
      </c>
      <c r="AA86" s="705" t="str">
        <f t="shared" si="36"/>
        <v>IO7421-16</v>
      </c>
      <c r="AB86" s="705"/>
      <c r="AC86" s="705" t="str">
        <f>+C86</f>
        <v>Цахим тоног төхөөрөмжийн үйлчилгээний ажилтан</v>
      </c>
      <c r="AD86" s="705"/>
      <c r="AE86" s="705"/>
      <c r="AF86" s="705"/>
      <c r="AG86" s="705"/>
      <c r="AH86" s="705"/>
      <c r="AI86" s="705"/>
      <c r="AJ86" s="56">
        <f t="shared" si="33"/>
        <v>74</v>
      </c>
      <c r="AK86" s="71"/>
      <c r="AL86" s="71"/>
      <c r="AM86" s="71"/>
      <c r="AN86" s="71"/>
      <c r="AO86" s="71">
        <v>31</v>
      </c>
      <c r="AP86" s="71"/>
      <c r="AQ86" s="71"/>
      <c r="AR86" s="71"/>
      <c r="AS86" s="57">
        <f t="shared" si="40"/>
        <v>15</v>
      </c>
      <c r="AT86" s="54"/>
      <c r="AU86" s="54"/>
      <c r="AV86" s="54"/>
      <c r="AW86" s="54">
        <v>15</v>
      </c>
      <c r="AX86" s="54"/>
      <c r="AY86" s="54"/>
      <c r="AZ86" s="54"/>
    </row>
    <row r="87" spans="1:52" s="55" customFormat="1" ht="18" customHeight="1">
      <c r="A87" s="737" t="s">
        <v>184</v>
      </c>
      <c r="B87" s="738"/>
      <c r="C87" s="739" t="s">
        <v>185</v>
      </c>
      <c r="D87" s="740"/>
      <c r="E87" s="740"/>
      <c r="F87" s="740"/>
      <c r="G87" s="740"/>
      <c r="H87" s="740"/>
      <c r="I87" s="741"/>
      <c r="J87" s="56">
        <f t="shared" si="35"/>
        <v>75</v>
      </c>
      <c r="K87" s="62">
        <f t="shared" si="24"/>
        <v>8</v>
      </c>
      <c r="L87" s="62">
        <f t="shared" si="24"/>
        <v>3</v>
      </c>
      <c r="M87" s="62">
        <f t="shared" si="38"/>
        <v>0</v>
      </c>
      <c r="N87" s="62">
        <f t="shared" si="38"/>
        <v>0</v>
      </c>
      <c r="O87" s="54"/>
      <c r="P87" s="54"/>
      <c r="Q87" s="54"/>
      <c r="R87" s="54"/>
      <c r="S87" s="54"/>
      <c r="T87" s="54"/>
      <c r="U87" s="62">
        <f t="shared" si="39"/>
        <v>8</v>
      </c>
      <c r="V87" s="62">
        <f t="shared" si="39"/>
        <v>3</v>
      </c>
      <c r="W87" s="71"/>
      <c r="X87" s="71"/>
      <c r="Y87" s="54"/>
      <c r="Z87" s="54"/>
      <c r="AA87" s="705" t="str">
        <f t="shared" si="36"/>
        <v>AF6330-12</v>
      </c>
      <c r="AB87" s="705"/>
      <c r="AC87" s="705" t="str">
        <f t="shared" ref="AC87:AC99" si="41">+C87</f>
        <v>Фермерийн аж ахуй эрхлэгч /МАА-ГТ/</v>
      </c>
      <c r="AD87" s="705"/>
      <c r="AE87" s="705"/>
      <c r="AF87" s="705"/>
      <c r="AG87" s="705"/>
      <c r="AH87" s="705"/>
      <c r="AI87" s="705"/>
      <c r="AJ87" s="56">
        <f t="shared" si="33"/>
        <v>75</v>
      </c>
      <c r="AK87" s="71">
        <v>8</v>
      </c>
      <c r="AL87" s="71">
        <v>3</v>
      </c>
      <c r="AM87" s="71"/>
      <c r="AN87" s="71"/>
      <c r="AO87" s="71">
        <v>8</v>
      </c>
      <c r="AP87" s="71"/>
      <c r="AQ87" s="71"/>
      <c r="AR87" s="71"/>
      <c r="AS87" s="57">
        <f t="shared" si="40"/>
        <v>8</v>
      </c>
      <c r="AT87" s="54"/>
      <c r="AU87" s="54"/>
      <c r="AV87" s="54">
        <v>8</v>
      </c>
      <c r="AW87" s="54"/>
      <c r="AX87" s="54"/>
      <c r="AY87" s="54"/>
      <c r="AZ87" s="54"/>
    </row>
    <row r="88" spans="1:52" s="55" customFormat="1" ht="18" customHeight="1">
      <c r="A88" s="737" t="s">
        <v>130</v>
      </c>
      <c r="B88" s="738"/>
      <c r="C88" s="739" t="s">
        <v>131</v>
      </c>
      <c r="D88" s="740"/>
      <c r="E88" s="740"/>
      <c r="F88" s="740"/>
      <c r="G88" s="740"/>
      <c r="H88" s="740"/>
      <c r="I88" s="741"/>
      <c r="J88" s="56">
        <f t="shared" si="35"/>
        <v>76</v>
      </c>
      <c r="K88" s="62">
        <f t="shared" si="24"/>
        <v>45</v>
      </c>
      <c r="L88" s="62">
        <f t="shared" si="24"/>
        <v>44</v>
      </c>
      <c r="M88" s="62">
        <f t="shared" si="38"/>
        <v>0</v>
      </c>
      <c r="N88" s="62">
        <f t="shared" si="38"/>
        <v>0</v>
      </c>
      <c r="O88" s="54"/>
      <c r="P88" s="54"/>
      <c r="Q88" s="54"/>
      <c r="R88" s="54"/>
      <c r="S88" s="54"/>
      <c r="T88" s="54"/>
      <c r="U88" s="62">
        <f t="shared" si="39"/>
        <v>45</v>
      </c>
      <c r="V88" s="62">
        <f t="shared" si="39"/>
        <v>44</v>
      </c>
      <c r="W88" s="71">
        <v>16</v>
      </c>
      <c r="X88" s="71">
        <v>15</v>
      </c>
      <c r="Y88" s="54">
        <v>15</v>
      </c>
      <c r="Z88" s="54">
        <v>15</v>
      </c>
      <c r="AA88" s="705" t="str">
        <f t="shared" si="36"/>
        <v>IE7533-28</v>
      </c>
      <c r="AB88" s="705"/>
      <c r="AC88" s="705" t="str">
        <f t="shared" si="41"/>
        <v>Оёмол бүтээгдэхүүний оёдолчин</v>
      </c>
      <c r="AD88" s="705"/>
      <c r="AE88" s="705"/>
      <c r="AF88" s="705"/>
      <c r="AG88" s="705"/>
      <c r="AH88" s="705"/>
      <c r="AI88" s="705"/>
      <c r="AJ88" s="56">
        <f t="shared" si="33"/>
        <v>76</v>
      </c>
      <c r="AK88" s="71">
        <v>14</v>
      </c>
      <c r="AL88" s="71">
        <v>14</v>
      </c>
      <c r="AM88" s="71"/>
      <c r="AN88" s="71"/>
      <c r="AO88" s="71">
        <v>45</v>
      </c>
      <c r="AP88" s="71"/>
      <c r="AQ88" s="71"/>
      <c r="AR88" s="71"/>
      <c r="AS88" s="57">
        <f t="shared" si="40"/>
        <v>30</v>
      </c>
      <c r="AT88" s="54"/>
      <c r="AU88" s="54"/>
      <c r="AV88" s="54">
        <v>14</v>
      </c>
      <c r="AW88" s="54">
        <v>16</v>
      </c>
      <c r="AX88" s="54"/>
      <c r="AY88" s="54"/>
      <c r="AZ88" s="54"/>
    </row>
    <row r="89" spans="1:52" s="55" customFormat="1" ht="18" customHeight="1">
      <c r="A89" s="737" t="s">
        <v>114</v>
      </c>
      <c r="B89" s="738"/>
      <c r="C89" s="739" t="s">
        <v>115</v>
      </c>
      <c r="D89" s="740"/>
      <c r="E89" s="740"/>
      <c r="F89" s="740"/>
      <c r="G89" s="740"/>
      <c r="H89" s="740"/>
      <c r="I89" s="741"/>
      <c r="J89" s="56">
        <f t="shared" si="35"/>
        <v>77</v>
      </c>
      <c r="K89" s="62">
        <f t="shared" si="24"/>
        <v>46</v>
      </c>
      <c r="L89" s="62">
        <f t="shared" si="24"/>
        <v>0</v>
      </c>
      <c r="M89" s="62">
        <f t="shared" si="38"/>
        <v>0</v>
      </c>
      <c r="N89" s="62">
        <f t="shared" si="38"/>
        <v>0</v>
      </c>
      <c r="O89" s="54"/>
      <c r="P89" s="54"/>
      <c r="Q89" s="54"/>
      <c r="R89" s="54"/>
      <c r="S89" s="54"/>
      <c r="T89" s="54"/>
      <c r="U89" s="62">
        <f t="shared" si="39"/>
        <v>46</v>
      </c>
      <c r="V89" s="62">
        <f t="shared" si="39"/>
        <v>0</v>
      </c>
      <c r="W89" s="71">
        <v>17</v>
      </c>
      <c r="X89" s="71"/>
      <c r="Y89" s="54">
        <v>16</v>
      </c>
      <c r="Z89" s="54"/>
      <c r="AA89" s="705" t="str">
        <f t="shared" si="36"/>
        <v>TC8211-20</v>
      </c>
      <c r="AB89" s="705"/>
      <c r="AC89" s="705" t="str">
        <f t="shared" si="41"/>
        <v>Автомашины засварчин</v>
      </c>
      <c r="AD89" s="705"/>
      <c r="AE89" s="705"/>
      <c r="AF89" s="705"/>
      <c r="AG89" s="705"/>
      <c r="AH89" s="705"/>
      <c r="AI89" s="705"/>
      <c r="AJ89" s="56">
        <f t="shared" si="33"/>
        <v>77</v>
      </c>
      <c r="AK89" s="71">
        <v>13</v>
      </c>
      <c r="AL89" s="71"/>
      <c r="AM89" s="71"/>
      <c r="AN89" s="71"/>
      <c r="AO89" s="71">
        <v>46</v>
      </c>
      <c r="AP89" s="71"/>
      <c r="AQ89" s="71"/>
      <c r="AR89" s="71"/>
      <c r="AS89" s="57">
        <f t="shared" si="40"/>
        <v>13</v>
      </c>
      <c r="AT89" s="54"/>
      <c r="AU89" s="54"/>
      <c r="AV89" s="54">
        <v>13</v>
      </c>
      <c r="AW89" s="54"/>
      <c r="AX89" s="54"/>
      <c r="AY89" s="54"/>
      <c r="AZ89" s="54"/>
    </row>
    <row r="90" spans="1:52" s="55" customFormat="1" ht="18" customHeight="1">
      <c r="A90" s="737" t="s">
        <v>142</v>
      </c>
      <c r="B90" s="738"/>
      <c r="C90" s="739" t="s">
        <v>143</v>
      </c>
      <c r="D90" s="740"/>
      <c r="E90" s="740"/>
      <c r="F90" s="740"/>
      <c r="G90" s="740"/>
      <c r="H90" s="740"/>
      <c r="I90" s="741"/>
      <c r="J90" s="56">
        <f t="shared" si="35"/>
        <v>78</v>
      </c>
      <c r="K90" s="62">
        <f t="shared" si="24"/>
        <v>10</v>
      </c>
      <c r="L90" s="62">
        <f t="shared" si="24"/>
        <v>8</v>
      </c>
      <c r="M90" s="62">
        <f t="shared" si="38"/>
        <v>0</v>
      </c>
      <c r="N90" s="62">
        <f t="shared" si="38"/>
        <v>0</v>
      </c>
      <c r="O90" s="54"/>
      <c r="P90" s="54"/>
      <c r="Q90" s="54"/>
      <c r="R90" s="54"/>
      <c r="S90" s="54"/>
      <c r="T90" s="54"/>
      <c r="U90" s="62">
        <f t="shared" si="39"/>
        <v>10</v>
      </c>
      <c r="V90" s="62">
        <f t="shared" si="39"/>
        <v>8</v>
      </c>
      <c r="W90" s="71">
        <v>10</v>
      </c>
      <c r="X90" s="71">
        <v>8</v>
      </c>
      <c r="Y90" s="54"/>
      <c r="Z90" s="54"/>
      <c r="AA90" s="705" t="str">
        <f t="shared" si="36"/>
        <v>AF6112-24</v>
      </c>
      <c r="AB90" s="705"/>
      <c r="AC90" s="705" t="str">
        <f t="shared" si="41"/>
        <v>Хүнсний ногооны фермер</v>
      </c>
      <c r="AD90" s="705"/>
      <c r="AE90" s="705"/>
      <c r="AF90" s="705"/>
      <c r="AG90" s="705"/>
      <c r="AH90" s="705"/>
      <c r="AI90" s="705"/>
      <c r="AJ90" s="56">
        <f t="shared" si="33"/>
        <v>78</v>
      </c>
      <c r="AK90" s="71"/>
      <c r="AL90" s="71"/>
      <c r="AM90" s="71"/>
      <c r="AN90" s="71"/>
      <c r="AO90" s="71">
        <v>10</v>
      </c>
      <c r="AP90" s="71"/>
      <c r="AQ90" s="71"/>
      <c r="AR90" s="71"/>
      <c r="AS90" s="57">
        <f t="shared" si="40"/>
        <v>0</v>
      </c>
      <c r="AT90" s="54"/>
      <c r="AU90" s="54"/>
      <c r="AV90" s="54"/>
      <c r="AW90" s="54"/>
      <c r="AX90" s="54"/>
      <c r="AY90" s="54"/>
      <c r="AZ90" s="54"/>
    </row>
    <row r="91" spans="1:52" s="55" customFormat="1" ht="18" customHeight="1">
      <c r="A91" s="737" t="s">
        <v>138</v>
      </c>
      <c r="B91" s="738"/>
      <c r="C91" s="739" t="s">
        <v>139</v>
      </c>
      <c r="D91" s="740"/>
      <c r="E91" s="740"/>
      <c r="F91" s="740"/>
      <c r="G91" s="740"/>
      <c r="H91" s="740"/>
      <c r="I91" s="741"/>
      <c r="J91" s="56">
        <f t="shared" si="35"/>
        <v>79</v>
      </c>
      <c r="K91" s="62">
        <f t="shared" si="24"/>
        <v>42</v>
      </c>
      <c r="L91" s="62">
        <f t="shared" si="24"/>
        <v>38</v>
      </c>
      <c r="M91" s="62">
        <f t="shared" si="38"/>
        <v>0</v>
      </c>
      <c r="N91" s="62">
        <f t="shared" si="38"/>
        <v>0</v>
      </c>
      <c r="O91" s="54"/>
      <c r="P91" s="54"/>
      <c r="Q91" s="54"/>
      <c r="R91" s="54"/>
      <c r="S91" s="54"/>
      <c r="T91" s="54"/>
      <c r="U91" s="62">
        <f t="shared" si="39"/>
        <v>42</v>
      </c>
      <c r="V91" s="62">
        <f t="shared" si="39"/>
        <v>38</v>
      </c>
      <c r="W91" s="71">
        <v>15</v>
      </c>
      <c r="X91" s="71">
        <v>13</v>
      </c>
      <c r="Y91" s="54">
        <v>14</v>
      </c>
      <c r="Z91" s="54">
        <v>13</v>
      </c>
      <c r="AA91" s="705" t="str">
        <f t="shared" si="36"/>
        <v>SO5141-11</v>
      </c>
      <c r="AB91" s="705"/>
      <c r="AC91" s="705" t="str">
        <f t="shared" si="41"/>
        <v>Үсчин</v>
      </c>
      <c r="AD91" s="705"/>
      <c r="AE91" s="705"/>
      <c r="AF91" s="705"/>
      <c r="AG91" s="705"/>
      <c r="AH91" s="705"/>
      <c r="AI91" s="705"/>
      <c r="AJ91" s="56">
        <f t="shared" si="33"/>
        <v>79</v>
      </c>
      <c r="AK91" s="71">
        <v>13</v>
      </c>
      <c r="AL91" s="71">
        <v>12</v>
      </c>
      <c r="AM91" s="71"/>
      <c r="AN91" s="71"/>
      <c r="AO91" s="71">
        <v>42</v>
      </c>
      <c r="AP91" s="71"/>
      <c r="AQ91" s="71"/>
      <c r="AR91" s="71"/>
      <c r="AS91" s="57">
        <f t="shared" si="40"/>
        <v>13</v>
      </c>
      <c r="AT91" s="54"/>
      <c r="AU91" s="54"/>
      <c r="AV91" s="54">
        <v>13</v>
      </c>
      <c r="AW91" s="54"/>
      <c r="AX91" s="54"/>
      <c r="AY91" s="54"/>
      <c r="AZ91" s="54"/>
    </row>
    <row r="92" spans="1:52" s="55" customFormat="1" ht="18" customHeight="1">
      <c r="A92" s="737" t="s">
        <v>153</v>
      </c>
      <c r="B92" s="738"/>
      <c r="C92" s="739" t="s">
        <v>154</v>
      </c>
      <c r="D92" s="740"/>
      <c r="E92" s="740"/>
      <c r="F92" s="740"/>
      <c r="G92" s="740"/>
      <c r="H92" s="740"/>
      <c r="I92" s="741"/>
      <c r="J92" s="56">
        <f t="shared" si="35"/>
        <v>80</v>
      </c>
      <c r="K92" s="62">
        <f t="shared" si="24"/>
        <v>15</v>
      </c>
      <c r="L92" s="62">
        <f t="shared" si="24"/>
        <v>15</v>
      </c>
      <c r="M92" s="62">
        <f t="shared" si="38"/>
        <v>0</v>
      </c>
      <c r="N92" s="62">
        <f t="shared" si="38"/>
        <v>0</v>
      </c>
      <c r="O92" s="54"/>
      <c r="P92" s="54"/>
      <c r="Q92" s="54"/>
      <c r="R92" s="54"/>
      <c r="S92" s="54"/>
      <c r="T92" s="54"/>
      <c r="U92" s="62">
        <f t="shared" si="39"/>
        <v>15</v>
      </c>
      <c r="V92" s="62">
        <f t="shared" si="39"/>
        <v>15</v>
      </c>
      <c r="W92" s="71"/>
      <c r="X92" s="71"/>
      <c r="Y92" s="54">
        <v>15</v>
      </c>
      <c r="Z92" s="54">
        <v>15</v>
      </c>
      <c r="AA92" s="705" t="str">
        <f t="shared" si="36"/>
        <v>SO5142-11</v>
      </c>
      <c r="AB92" s="705"/>
      <c r="AC92" s="705" t="str">
        <f t="shared" si="41"/>
        <v>Гоо засалч</v>
      </c>
      <c r="AD92" s="705"/>
      <c r="AE92" s="705"/>
      <c r="AF92" s="705"/>
      <c r="AG92" s="705"/>
      <c r="AH92" s="705"/>
      <c r="AI92" s="705"/>
      <c r="AJ92" s="56">
        <f t="shared" si="33"/>
        <v>80</v>
      </c>
      <c r="AK92" s="71"/>
      <c r="AL92" s="71"/>
      <c r="AM92" s="71"/>
      <c r="AN92" s="71"/>
      <c r="AO92" s="71">
        <v>15</v>
      </c>
      <c r="AP92" s="71"/>
      <c r="AQ92" s="71"/>
      <c r="AR92" s="71"/>
      <c r="AS92" s="57">
        <f t="shared" si="40"/>
        <v>0</v>
      </c>
      <c r="AT92" s="54"/>
      <c r="AU92" s="54"/>
      <c r="AV92" s="54"/>
      <c r="AW92" s="54"/>
      <c r="AX92" s="54"/>
      <c r="AY92" s="54"/>
      <c r="AZ92" s="54"/>
    </row>
    <row r="93" spans="1:52" s="55" customFormat="1" ht="18" customHeight="1">
      <c r="A93" s="737" t="s">
        <v>186</v>
      </c>
      <c r="B93" s="738"/>
      <c r="C93" s="739" t="s">
        <v>187</v>
      </c>
      <c r="D93" s="740"/>
      <c r="E93" s="740"/>
      <c r="F93" s="740"/>
      <c r="G93" s="740"/>
      <c r="H93" s="740"/>
      <c r="I93" s="741"/>
      <c r="J93" s="56">
        <f t="shared" si="35"/>
        <v>81</v>
      </c>
      <c r="K93" s="62">
        <f t="shared" si="24"/>
        <v>19</v>
      </c>
      <c r="L93" s="62">
        <f t="shared" si="24"/>
        <v>16</v>
      </c>
      <c r="M93" s="62">
        <f t="shared" si="38"/>
        <v>0</v>
      </c>
      <c r="N93" s="62">
        <f t="shared" si="38"/>
        <v>0</v>
      </c>
      <c r="O93" s="54"/>
      <c r="P93" s="54"/>
      <c r="Q93" s="54"/>
      <c r="R93" s="54"/>
      <c r="S93" s="54"/>
      <c r="T93" s="54"/>
      <c r="U93" s="62">
        <f t="shared" si="39"/>
        <v>19</v>
      </c>
      <c r="V93" s="62">
        <f t="shared" si="39"/>
        <v>16</v>
      </c>
      <c r="W93" s="71">
        <v>7</v>
      </c>
      <c r="X93" s="71">
        <v>7</v>
      </c>
      <c r="Y93" s="54"/>
      <c r="Z93" s="54"/>
      <c r="AA93" s="705" t="str">
        <f t="shared" si="36"/>
        <v>SO7536-21</v>
      </c>
      <c r="AB93" s="705"/>
      <c r="AC93" s="705" t="str">
        <f t="shared" si="41"/>
        <v>Захиалгын гуталчин</v>
      </c>
      <c r="AD93" s="705"/>
      <c r="AE93" s="705"/>
      <c r="AF93" s="705"/>
      <c r="AG93" s="705"/>
      <c r="AH93" s="705"/>
      <c r="AI93" s="705"/>
      <c r="AJ93" s="56">
        <f t="shared" si="33"/>
        <v>81</v>
      </c>
      <c r="AK93" s="71">
        <v>12</v>
      </c>
      <c r="AL93" s="71">
        <v>9</v>
      </c>
      <c r="AM93" s="71"/>
      <c r="AN93" s="71"/>
      <c r="AO93" s="71">
        <v>19</v>
      </c>
      <c r="AP93" s="71"/>
      <c r="AQ93" s="71"/>
      <c r="AR93" s="71"/>
      <c r="AS93" s="57">
        <f t="shared" si="40"/>
        <v>12</v>
      </c>
      <c r="AT93" s="54"/>
      <c r="AU93" s="54"/>
      <c r="AV93" s="54">
        <v>12</v>
      </c>
      <c r="AW93" s="54"/>
      <c r="AX93" s="54"/>
      <c r="AY93" s="54"/>
      <c r="AZ93" s="54"/>
    </row>
    <row r="94" spans="1:52" s="55" customFormat="1" ht="18" customHeight="1">
      <c r="A94" s="737" t="s">
        <v>122</v>
      </c>
      <c r="B94" s="738"/>
      <c r="C94" s="739" t="s">
        <v>123</v>
      </c>
      <c r="D94" s="740"/>
      <c r="E94" s="740"/>
      <c r="F94" s="740"/>
      <c r="G94" s="740"/>
      <c r="H94" s="740"/>
      <c r="I94" s="741"/>
      <c r="J94" s="56">
        <f t="shared" si="35"/>
        <v>82</v>
      </c>
      <c r="K94" s="62">
        <f t="shared" si="24"/>
        <v>29</v>
      </c>
      <c r="L94" s="62">
        <f t="shared" si="24"/>
        <v>4</v>
      </c>
      <c r="M94" s="62">
        <f t="shared" si="38"/>
        <v>0</v>
      </c>
      <c r="N94" s="62">
        <f t="shared" si="38"/>
        <v>0</v>
      </c>
      <c r="O94" s="72"/>
      <c r="P94" s="72"/>
      <c r="Q94" s="72"/>
      <c r="R94" s="72"/>
      <c r="S94" s="72"/>
      <c r="T94" s="72"/>
      <c r="U94" s="62">
        <f t="shared" si="39"/>
        <v>29</v>
      </c>
      <c r="V94" s="62">
        <f t="shared" si="39"/>
        <v>4</v>
      </c>
      <c r="W94" s="71">
        <v>15</v>
      </c>
      <c r="X94" s="71">
        <v>4</v>
      </c>
      <c r="Y94" s="72"/>
      <c r="Z94" s="72"/>
      <c r="AA94" s="705" t="str">
        <f t="shared" si="36"/>
        <v>CF7411-12</v>
      </c>
      <c r="AB94" s="705"/>
      <c r="AC94" s="705" t="str">
        <f t="shared" si="41"/>
        <v>Барилгын цахилгаанчин</v>
      </c>
      <c r="AD94" s="705"/>
      <c r="AE94" s="705"/>
      <c r="AF94" s="705"/>
      <c r="AG94" s="705"/>
      <c r="AH94" s="705"/>
      <c r="AI94" s="705"/>
      <c r="AJ94" s="56">
        <f t="shared" si="33"/>
        <v>82</v>
      </c>
      <c r="AK94" s="71">
        <v>14</v>
      </c>
      <c r="AL94" s="71"/>
      <c r="AM94" s="71"/>
      <c r="AN94" s="71"/>
      <c r="AO94" s="71">
        <v>29</v>
      </c>
      <c r="AP94" s="71"/>
      <c r="AQ94" s="71"/>
      <c r="AR94" s="71"/>
      <c r="AS94" s="57">
        <f t="shared" si="40"/>
        <v>14</v>
      </c>
      <c r="AT94" s="72"/>
      <c r="AU94" s="72"/>
      <c r="AV94" s="72">
        <v>14</v>
      </c>
      <c r="AW94" s="72"/>
      <c r="AX94" s="72"/>
      <c r="AY94" s="72"/>
      <c r="AZ94" s="72"/>
    </row>
    <row r="95" spans="1:52" s="55" customFormat="1" ht="22.15" customHeight="1">
      <c r="A95" s="737" t="s">
        <v>168</v>
      </c>
      <c r="B95" s="738"/>
      <c r="C95" s="739" t="s">
        <v>169</v>
      </c>
      <c r="D95" s="740"/>
      <c r="E95" s="740"/>
      <c r="F95" s="740"/>
      <c r="G95" s="740"/>
      <c r="H95" s="740"/>
      <c r="I95" s="741"/>
      <c r="J95" s="56">
        <f t="shared" si="35"/>
        <v>83</v>
      </c>
      <c r="K95" s="62">
        <f t="shared" si="24"/>
        <v>15</v>
      </c>
      <c r="L95" s="62">
        <f t="shared" si="24"/>
        <v>15</v>
      </c>
      <c r="M95" s="62">
        <f t="shared" si="38"/>
        <v>0</v>
      </c>
      <c r="N95" s="62">
        <f t="shared" si="38"/>
        <v>0</v>
      </c>
      <c r="O95" s="72"/>
      <c r="P95" s="72"/>
      <c r="Q95" s="72"/>
      <c r="R95" s="72"/>
      <c r="S95" s="72"/>
      <c r="T95" s="72"/>
      <c r="U95" s="62">
        <f t="shared" si="39"/>
        <v>15</v>
      </c>
      <c r="V95" s="62">
        <f t="shared" si="39"/>
        <v>15</v>
      </c>
      <c r="W95" s="71">
        <v>15</v>
      </c>
      <c r="X95" s="71">
        <v>15</v>
      </c>
      <c r="Y95" s="72"/>
      <c r="Z95" s="72"/>
      <c r="AA95" s="705" t="str">
        <f t="shared" si="36"/>
        <v>BT5223-15</v>
      </c>
      <c r="AB95" s="705"/>
      <c r="AC95" s="705" t="str">
        <f t="shared" si="41"/>
        <v>Худалдааны газрын үндсэн ажилтан /худалдагч/</v>
      </c>
      <c r="AD95" s="705"/>
      <c r="AE95" s="705"/>
      <c r="AF95" s="705"/>
      <c r="AG95" s="705"/>
      <c r="AH95" s="705"/>
      <c r="AI95" s="705"/>
      <c r="AJ95" s="56">
        <f t="shared" si="33"/>
        <v>83</v>
      </c>
      <c r="AK95" s="71"/>
      <c r="AL95" s="71"/>
      <c r="AM95" s="71"/>
      <c r="AN95" s="71"/>
      <c r="AO95" s="71">
        <v>15</v>
      </c>
      <c r="AP95" s="71"/>
      <c r="AQ95" s="71"/>
      <c r="AR95" s="71"/>
      <c r="AS95" s="57">
        <f t="shared" si="40"/>
        <v>15</v>
      </c>
      <c r="AT95" s="72"/>
      <c r="AU95" s="72"/>
      <c r="AV95" s="72"/>
      <c r="AW95" s="72">
        <v>15</v>
      </c>
      <c r="AX95" s="72"/>
      <c r="AY95" s="72"/>
      <c r="AZ95" s="72"/>
    </row>
    <row r="96" spans="1:52" s="55" customFormat="1" ht="18" customHeight="1">
      <c r="A96" s="737" t="s">
        <v>161</v>
      </c>
      <c r="B96" s="738"/>
      <c r="C96" s="739" t="s">
        <v>162</v>
      </c>
      <c r="D96" s="740"/>
      <c r="E96" s="740"/>
      <c r="F96" s="740"/>
      <c r="G96" s="740"/>
      <c r="H96" s="740"/>
      <c r="I96" s="741"/>
      <c r="J96" s="56">
        <f t="shared" si="35"/>
        <v>84</v>
      </c>
      <c r="K96" s="62">
        <f t="shared" si="24"/>
        <v>16</v>
      </c>
      <c r="L96" s="62">
        <f t="shared" si="24"/>
        <v>0</v>
      </c>
      <c r="M96" s="62">
        <f t="shared" si="38"/>
        <v>0</v>
      </c>
      <c r="N96" s="62">
        <f t="shared" si="38"/>
        <v>0</v>
      </c>
      <c r="O96" s="72"/>
      <c r="P96" s="72"/>
      <c r="Q96" s="72"/>
      <c r="R96" s="72"/>
      <c r="S96" s="72"/>
      <c r="T96" s="72"/>
      <c r="U96" s="62">
        <f t="shared" si="39"/>
        <v>16</v>
      </c>
      <c r="V96" s="62">
        <f t="shared" si="39"/>
        <v>0</v>
      </c>
      <c r="W96" s="71">
        <v>16</v>
      </c>
      <c r="X96" s="71"/>
      <c r="Y96" s="72"/>
      <c r="Z96" s="72"/>
      <c r="AA96" s="705" t="str">
        <f t="shared" si="36"/>
        <v>MT8111-35</v>
      </c>
      <c r="AB96" s="705"/>
      <c r="AC96" s="705" t="str">
        <f t="shared" si="41"/>
        <v>Хүнд машин механизмын оператор</v>
      </c>
      <c r="AD96" s="705"/>
      <c r="AE96" s="705"/>
      <c r="AF96" s="705"/>
      <c r="AG96" s="705"/>
      <c r="AH96" s="705"/>
      <c r="AI96" s="705"/>
      <c r="AJ96" s="56">
        <f t="shared" si="33"/>
        <v>84</v>
      </c>
      <c r="AK96" s="71"/>
      <c r="AL96" s="71"/>
      <c r="AM96" s="72"/>
      <c r="AN96" s="72"/>
      <c r="AO96" s="72">
        <v>16</v>
      </c>
      <c r="AP96" s="72"/>
      <c r="AQ96" s="72"/>
      <c r="AR96" s="72"/>
      <c r="AS96" s="57">
        <f t="shared" si="40"/>
        <v>16</v>
      </c>
      <c r="AT96" s="72"/>
      <c r="AU96" s="72"/>
      <c r="AV96" s="72"/>
      <c r="AW96" s="72">
        <v>16</v>
      </c>
      <c r="AX96" s="72"/>
      <c r="AY96" s="72"/>
      <c r="AZ96" s="72"/>
    </row>
    <row r="97" spans="1:52" s="55" customFormat="1" ht="18" customHeight="1">
      <c r="A97" s="737" t="s">
        <v>163</v>
      </c>
      <c r="B97" s="738"/>
      <c r="C97" s="739" t="s">
        <v>164</v>
      </c>
      <c r="D97" s="740"/>
      <c r="E97" s="740"/>
      <c r="F97" s="740"/>
      <c r="G97" s="740"/>
      <c r="H97" s="740"/>
      <c r="I97" s="741"/>
      <c r="J97" s="56">
        <f t="shared" si="35"/>
        <v>85</v>
      </c>
      <c r="K97" s="62">
        <f t="shared" si="24"/>
        <v>16</v>
      </c>
      <c r="L97" s="62">
        <f t="shared" si="24"/>
        <v>14</v>
      </c>
      <c r="M97" s="62">
        <f t="shared" si="38"/>
        <v>0</v>
      </c>
      <c r="N97" s="62">
        <f t="shared" si="38"/>
        <v>0</v>
      </c>
      <c r="O97" s="72"/>
      <c r="P97" s="72"/>
      <c r="Q97" s="72"/>
      <c r="R97" s="72"/>
      <c r="S97" s="72"/>
      <c r="T97" s="72"/>
      <c r="U97" s="62">
        <f t="shared" si="39"/>
        <v>16</v>
      </c>
      <c r="V97" s="62">
        <f t="shared" si="39"/>
        <v>14</v>
      </c>
      <c r="W97" s="71">
        <v>16</v>
      </c>
      <c r="X97" s="71">
        <v>14</v>
      </c>
      <c r="Y97" s="72"/>
      <c r="Z97" s="72"/>
      <c r="AA97" s="705" t="str">
        <f t="shared" si="36"/>
        <v>AF6112-25</v>
      </c>
      <c r="AB97" s="705"/>
      <c r="AC97" s="705" t="str">
        <f t="shared" si="41"/>
        <v>Хүлэмжийн аж ахуйн фермер</v>
      </c>
      <c r="AD97" s="705"/>
      <c r="AE97" s="705"/>
      <c r="AF97" s="705"/>
      <c r="AG97" s="705"/>
      <c r="AH97" s="705"/>
      <c r="AI97" s="705"/>
      <c r="AJ97" s="56">
        <f t="shared" si="33"/>
        <v>85</v>
      </c>
      <c r="AK97" s="71"/>
      <c r="AL97" s="71"/>
      <c r="AM97" s="72"/>
      <c r="AN97" s="72"/>
      <c r="AO97" s="72">
        <v>16</v>
      </c>
      <c r="AP97" s="72"/>
      <c r="AQ97" s="72"/>
      <c r="AR97" s="72"/>
      <c r="AS97" s="57">
        <f t="shared" si="40"/>
        <v>16</v>
      </c>
      <c r="AT97" s="72"/>
      <c r="AU97" s="72"/>
      <c r="AV97" s="72"/>
      <c r="AW97" s="72">
        <v>16</v>
      </c>
      <c r="AX97" s="72"/>
      <c r="AY97" s="72"/>
      <c r="AZ97" s="72"/>
    </row>
    <row r="98" spans="1:52" s="55" customFormat="1" ht="18" customHeight="1">
      <c r="A98" s="737" t="s">
        <v>188</v>
      </c>
      <c r="B98" s="738"/>
      <c r="C98" s="739" t="s">
        <v>189</v>
      </c>
      <c r="D98" s="740"/>
      <c r="E98" s="740"/>
      <c r="F98" s="740"/>
      <c r="G98" s="740"/>
      <c r="H98" s="740"/>
      <c r="I98" s="741"/>
      <c r="J98" s="56">
        <f t="shared" si="35"/>
        <v>86</v>
      </c>
      <c r="K98" s="62">
        <f t="shared" si="24"/>
        <v>20</v>
      </c>
      <c r="L98" s="62">
        <f t="shared" si="24"/>
        <v>10</v>
      </c>
      <c r="M98" s="62">
        <f t="shared" si="38"/>
        <v>0</v>
      </c>
      <c r="N98" s="62">
        <f t="shared" si="38"/>
        <v>0</v>
      </c>
      <c r="O98" s="72"/>
      <c r="P98" s="72"/>
      <c r="Q98" s="72"/>
      <c r="R98" s="72"/>
      <c r="S98" s="72"/>
      <c r="T98" s="72"/>
      <c r="U98" s="62">
        <f t="shared" si="39"/>
        <v>20</v>
      </c>
      <c r="V98" s="62">
        <f t="shared" si="39"/>
        <v>10</v>
      </c>
      <c r="W98" s="71">
        <v>20</v>
      </c>
      <c r="X98" s="71">
        <v>10</v>
      </c>
      <c r="Y98" s="72"/>
      <c r="Z98" s="72"/>
      <c r="AA98" s="705" t="str">
        <f t="shared" si="36"/>
        <v>TC8331-14</v>
      </c>
      <c r="AB98" s="705"/>
      <c r="AC98" s="705" t="str">
        <f t="shared" si="41"/>
        <v>Мэргэшсэн жолооч</v>
      </c>
      <c r="AD98" s="705"/>
      <c r="AE98" s="705"/>
      <c r="AF98" s="705"/>
      <c r="AG98" s="705"/>
      <c r="AH98" s="705"/>
      <c r="AI98" s="705"/>
      <c r="AJ98" s="56">
        <f t="shared" si="33"/>
        <v>86</v>
      </c>
      <c r="AK98" s="71"/>
      <c r="AL98" s="71"/>
      <c r="AM98" s="72"/>
      <c r="AN98" s="72"/>
      <c r="AO98" s="72">
        <v>20</v>
      </c>
      <c r="AP98" s="72"/>
      <c r="AQ98" s="72"/>
      <c r="AR98" s="72"/>
      <c r="AS98" s="57">
        <f t="shared" si="40"/>
        <v>20</v>
      </c>
      <c r="AT98" s="72"/>
      <c r="AU98" s="72"/>
      <c r="AV98" s="72"/>
      <c r="AW98" s="72">
        <v>20</v>
      </c>
      <c r="AX98" s="72"/>
      <c r="AY98" s="72"/>
      <c r="AZ98" s="72"/>
    </row>
    <row r="99" spans="1:52" s="55" customFormat="1" ht="18" customHeight="1">
      <c r="A99" s="737" t="s">
        <v>190</v>
      </c>
      <c r="B99" s="738"/>
      <c r="C99" s="739" t="s">
        <v>191</v>
      </c>
      <c r="D99" s="740"/>
      <c r="E99" s="740"/>
      <c r="F99" s="740"/>
      <c r="G99" s="740"/>
      <c r="H99" s="740"/>
      <c r="I99" s="741"/>
      <c r="J99" s="56">
        <f t="shared" si="35"/>
        <v>87</v>
      </c>
      <c r="K99" s="62">
        <f t="shared" si="24"/>
        <v>17</v>
      </c>
      <c r="L99" s="62">
        <f t="shared" si="24"/>
        <v>1</v>
      </c>
      <c r="M99" s="62">
        <f t="shared" si="38"/>
        <v>0</v>
      </c>
      <c r="N99" s="62">
        <f t="shared" si="38"/>
        <v>0</v>
      </c>
      <c r="O99" s="72"/>
      <c r="P99" s="72"/>
      <c r="Q99" s="72"/>
      <c r="R99" s="72"/>
      <c r="S99" s="72"/>
      <c r="T99" s="72"/>
      <c r="U99" s="62">
        <f t="shared" si="39"/>
        <v>17</v>
      </c>
      <c r="V99" s="62">
        <f t="shared" si="39"/>
        <v>1</v>
      </c>
      <c r="W99" s="71">
        <v>17</v>
      </c>
      <c r="X99" s="71">
        <v>1</v>
      </c>
      <c r="Y99" s="72"/>
      <c r="Z99" s="72"/>
      <c r="AA99" s="705" t="str">
        <f t="shared" si="36"/>
        <v>IM7233-18</v>
      </c>
      <c r="AB99" s="705"/>
      <c r="AC99" s="705" t="str">
        <f t="shared" si="41"/>
        <v>Үйлдвэрийн машин, тоног төхөөрөмжийн механик</v>
      </c>
      <c r="AD99" s="705"/>
      <c r="AE99" s="705"/>
      <c r="AF99" s="705"/>
      <c r="AG99" s="705"/>
      <c r="AH99" s="705"/>
      <c r="AI99" s="705"/>
      <c r="AJ99" s="56">
        <f t="shared" si="33"/>
        <v>87</v>
      </c>
      <c r="AK99" s="71"/>
      <c r="AL99" s="71"/>
      <c r="AM99" s="72"/>
      <c r="AN99" s="72"/>
      <c r="AO99" s="72">
        <v>17</v>
      </c>
      <c r="AP99" s="72"/>
      <c r="AQ99" s="72"/>
      <c r="AR99" s="72"/>
      <c r="AS99" s="57">
        <f t="shared" si="40"/>
        <v>17</v>
      </c>
      <c r="AT99" s="72"/>
      <c r="AU99" s="72"/>
      <c r="AV99" s="72"/>
      <c r="AW99" s="72">
        <v>17</v>
      </c>
      <c r="AX99" s="72"/>
      <c r="AY99" s="72"/>
      <c r="AZ99" s="72"/>
    </row>
    <row r="100" spans="1:52" s="66" customFormat="1" ht="18" customHeight="1">
      <c r="A100" s="745" t="s">
        <v>192</v>
      </c>
      <c r="B100" s="746"/>
      <c r="C100" s="746"/>
      <c r="D100" s="746"/>
      <c r="E100" s="746"/>
      <c r="F100" s="746"/>
      <c r="G100" s="746"/>
      <c r="H100" s="746"/>
      <c r="I100" s="747"/>
      <c r="J100" s="60">
        <f t="shared" si="35"/>
        <v>88</v>
      </c>
      <c r="K100" s="61">
        <f t="shared" ref="K100" si="42">SUM(K101:K113)</f>
        <v>370</v>
      </c>
      <c r="L100" s="61">
        <f t="shared" ref="L100:Z100" si="43">SUM(L101:L113)</f>
        <v>183</v>
      </c>
      <c r="M100" s="61">
        <f t="shared" si="43"/>
        <v>0</v>
      </c>
      <c r="N100" s="61">
        <f t="shared" si="43"/>
        <v>0</v>
      </c>
      <c r="O100" s="61">
        <f t="shared" si="43"/>
        <v>0</v>
      </c>
      <c r="P100" s="61">
        <f t="shared" si="43"/>
        <v>0</v>
      </c>
      <c r="Q100" s="61">
        <f t="shared" si="43"/>
        <v>0</v>
      </c>
      <c r="R100" s="61">
        <f t="shared" si="43"/>
        <v>0</v>
      </c>
      <c r="S100" s="61">
        <f t="shared" si="43"/>
        <v>0</v>
      </c>
      <c r="T100" s="61">
        <f t="shared" si="43"/>
        <v>0</v>
      </c>
      <c r="U100" s="61">
        <f t="shared" si="43"/>
        <v>370</v>
      </c>
      <c r="V100" s="61">
        <f t="shared" si="43"/>
        <v>183</v>
      </c>
      <c r="W100" s="61">
        <f t="shared" si="43"/>
        <v>224</v>
      </c>
      <c r="X100" s="61">
        <f t="shared" si="43"/>
        <v>129</v>
      </c>
      <c r="Y100" s="61">
        <f t="shared" si="43"/>
        <v>86</v>
      </c>
      <c r="Z100" s="61">
        <f t="shared" si="43"/>
        <v>35</v>
      </c>
      <c r="AA100" s="748" t="str">
        <f t="shared" si="36"/>
        <v>6. Дорнод аймаг дахь МСҮТ</v>
      </c>
      <c r="AB100" s="749"/>
      <c r="AC100" s="749"/>
      <c r="AD100" s="749"/>
      <c r="AE100" s="749"/>
      <c r="AF100" s="749"/>
      <c r="AG100" s="749"/>
      <c r="AH100" s="749"/>
      <c r="AI100" s="750"/>
      <c r="AJ100" s="60">
        <f t="shared" si="33"/>
        <v>88</v>
      </c>
      <c r="AK100" s="61">
        <f t="shared" ref="AK100:AZ100" si="44">SUM(AK101:AK113)</f>
        <v>60</v>
      </c>
      <c r="AL100" s="61">
        <f t="shared" si="44"/>
        <v>19</v>
      </c>
      <c r="AM100" s="61">
        <f t="shared" si="44"/>
        <v>0</v>
      </c>
      <c r="AN100" s="61">
        <f t="shared" si="44"/>
        <v>0</v>
      </c>
      <c r="AO100" s="61">
        <f t="shared" si="44"/>
        <v>370</v>
      </c>
      <c r="AP100" s="61">
        <f t="shared" si="44"/>
        <v>0</v>
      </c>
      <c r="AQ100" s="61">
        <f t="shared" si="44"/>
        <v>0</v>
      </c>
      <c r="AR100" s="61">
        <f t="shared" si="44"/>
        <v>0</v>
      </c>
      <c r="AS100" s="61">
        <f t="shared" si="44"/>
        <v>234</v>
      </c>
      <c r="AT100" s="61">
        <f t="shared" si="44"/>
        <v>0</v>
      </c>
      <c r="AU100" s="61">
        <f t="shared" si="44"/>
        <v>0</v>
      </c>
      <c r="AV100" s="61">
        <f t="shared" si="44"/>
        <v>60</v>
      </c>
      <c r="AW100" s="61">
        <f t="shared" si="44"/>
        <v>174</v>
      </c>
      <c r="AX100" s="61">
        <f t="shared" si="44"/>
        <v>0</v>
      </c>
      <c r="AY100" s="61">
        <f t="shared" si="44"/>
        <v>0</v>
      </c>
      <c r="AZ100" s="61">
        <f t="shared" si="44"/>
        <v>0</v>
      </c>
    </row>
    <row r="101" spans="1:52" s="55" customFormat="1" ht="18" customHeight="1">
      <c r="A101" s="737" t="s">
        <v>118</v>
      </c>
      <c r="B101" s="738"/>
      <c r="C101" s="739" t="s">
        <v>119</v>
      </c>
      <c r="D101" s="740"/>
      <c r="E101" s="740"/>
      <c r="F101" s="740"/>
      <c r="G101" s="740"/>
      <c r="H101" s="740"/>
      <c r="I101" s="741"/>
      <c r="J101" s="56">
        <f t="shared" si="35"/>
        <v>89</v>
      </c>
      <c r="K101" s="62">
        <f t="shared" ref="K101:L145" si="45">+M101+U101+AM101</f>
        <v>42</v>
      </c>
      <c r="L101" s="62">
        <f t="shared" si="45"/>
        <v>23</v>
      </c>
      <c r="M101" s="62">
        <f t="shared" si="38"/>
        <v>0</v>
      </c>
      <c r="N101" s="62">
        <f t="shared" si="38"/>
        <v>0</v>
      </c>
      <c r="O101" s="54"/>
      <c r="P101" s="54"/>
      <c r="Q101" s="54"/>
      <c r="R101" s="54"/>
      <c r="S101" s="54"/>
      <c r="T101" s="54"/>
      <c r="U101" s="62">
        <f t="shared" si="39"/>
        <v>42</v>
      </c>
      <c r="V101" s="62">
        <f t="shared" si="39"/>
        <v>23</v>
      </c>
      <c r="W101" s="63">
        <v>18</v>
      </c>
      <c r="X101" s="63">
        <v>11</v>
      </c>
      <c r="Y101" s="63">
        <v>11</v>
      </c>
      <c r="Z101" s="63">
        <v>5</v>
      </c>
      <c r="AA101" s="705" t="str">
        <f>+A101</f>
        <v>CF7123-20</v>
      </c>
      <c r="AB101" s="705"/>
      <c r="AC101" s="705" t="str">
        <f>+C101</f>
        <v>Барилгын засал-чимэглэлчин</v>
      </c>
      <c r="AD101" s="705"/>
      <c r="AE101" s="705"/>
      <c r="AF101" s="705"/>
      <c r="AG101" s="705"/>
      <c r="AH101" s="705"/>
      <c r="AI101" s="705"/>
      <c r="AJ101" s="56">
        <f t="shared" si="33"/>
        <v>89</v>
      </c>
      <c r="AK101" s="69">
        <v>13</v>
      </c>
      <c r="AL101" s="52">
        <v>7</v>
      </c>
      <c r="AM101" s="54"/>
      <c r="AN101" s="54"/>
      <c r="AO101" s="67">
        <v>42</v>
      </c>
      <c r="AP101" s="67"/>
      <c r="AQ101" s="67"/>
      <c r="AR101" s="67"/>
      <c r="AS101" s="57">
        <f t="shared" si="40"/>
        <v>13</v>
      </c>
      <c r="AT101" s="68"/>
      <c r="AU101" s="68"/>
      <c r="AV101" s="67">
        <v>13</v>
      </c>
      <c r="AW101" s="67"/>
      <c r="AX101" s="67"/>
      <c r="AY101" s="67"/>
      <c r="AZ101" s="68"/>
    </row>
    <row r="102" spans="1:52" s="55" customFormat="1" ht="18" customHeight="1">
      <c r="A102" s="737" t="s">
        <v>122</v>
      </c>
      <c r="B102" s="738"/>
      <c r="C102" s="739" t="s">
        <v>123</v>
      </c>
      <c r="D102" s="740"/>
      <c r="E102" s="740"/>
      <c r="F102" s="740"/>
      <c r="G102" s="740"/>
      <c r="H102" s="740"/>
      <c r="I102" s="741"/>
      <c r="J102" s="56">
        <f t="shared" si="35"/>
        <v>90</v>
      </c>
      <c r="K102" s="62">
        <f t="shared" si="45"/>
        <v>17</v>
      </c>
      <c r="L102" s="62">
        <f t="shared" si="45"/>
        <v>0</v>
      </c>
      <c r="M102" s="62">
        <f t="shared" si="38"/>
        <v>0</v>
      </c>
      <c r="N102" s="62">
        <f t="shared" si="38"/>
        <v>0</v>
      </c>
      <c r="O102" s="54"/>
      <c r="P102" s="54"/>
      <c r="Q102" s="54"/>
      <c r="R102" s="54"/>
      <c r="S102" s="54"/>
      <c r="T102" s="54"/>
      <c r="U102" s="62">
        <f t="shared" si="39"/>
        <v>17</v>
      </c>
      <c r="V102" s="62">
        <f t="shared" si="39"/>
        <v>0</v>
      </c>
      <c r="W102" s="63">
        <v>17</v>
      </c>
      <c r="X102" s="63"/>
      <c r="Y102" s="63"/>
      <c r="Z102" s="63"/>
      <c r="AA102" s="705" t="str">
        <f t="shared" ref="AA102:AA113" si="46">+A102</f>
        <v>CF7411-12</v>
      </c>
      <c r="AB102" s="705"/>
      <c r="AC102" s="705" t="str">
        <f t="shared" ref="AC102:AC113" si="47">+C102</f>
        <v>Барилгын цахилгаанчин</v>
      </c>
      <c r="AD102" s="705"/>
      <c r="AE102" s="705"/>
      <c r="AF102" s="705"/>
      <c r="AG102" s="705"/>
      <c r="AH102" s="705"/>
      <c r="AI102" s="705"/>
      <c r="AJ102" s="56">
        <f t="shared" si="33"/>
        <v>90</v>
      </c>
      <c r="AK102" s="67"/>
      <c r="AL102" s="52"/>
      <c r="AM102" s="54"/>
      <c r="AN102" s="54"/>
      <c r="AO102" s="67">
        <v>17</v>
      </c>
      <c r="AP102" s="67"/>
      <c r="AQ102" s="67"/>
      <c r="AR102" s="67"/>
      <c r="AS102" s="57">
        <f t="shared" si="40"/>
        <v>17</v>
      </c>
      <c r="AT102" s="68"/>
      <c r="AU102" s="68"/>
      <c r="AV102" s="67"/>
      <c r="AW102" s="67">
        <v>17</v>
      </c>
      <c r="AX102" s="67"/>
      <c r="AY102" s="67"/>
      <c r="AZ102" s="68"/>
    </row>
    <row r="103" spans="1:52" s="55" customFormat="1" ht="18" customHeight="1">
      <c r="A103" s="737" t="s">
        <v>151</v>
      </c>
      <c r="B103" s="738"/>
      <c r="C103" s="739" t="s">
        <v>152</v>
      </c>
      <c r="D103" s="740"/>
      <c r="E103" s="740"/>
      <c r="F103" s="740"/>
      <c r="G103" s="740"/>
      <c r="H103" s="740"/>
      <c r="I103" s="741"/>
      <c r="J103" s="56">
        <f t="shared" si="35"/>
        <v>91</v>
      </c>
      <c r="K103" s="62">
        <f t="shared" si="45"/>
        <v>24</v>
      </c>
      <c r="L103" s="62">
        <f t="shared" si="45"/>
        <v>0</v>
      </c>
      <c r="M103" s="62">
        <f t="shared" si="38"/>
        <v>0</v>
      </c>
      <c r="N103" s="62">
        <f t="shared" si="38"/>
        <v>0</v>
      </c>
      <c r="O103" s="54"/>
      <c r="P103" s="54"/>
      <c r="Q103" s="54"/>
      <c r="R103" s="54"/>
      <c r="S103" s="54"/>
      <c r="T103" s="54"/>
      <c r="U103" s="62">
        <f t="shared" si="39"/>
        <v>24</v>
      </c>
      <c r="V103" s="62">
        <f t="shared" si="39"/>
        <v>0</v>
      </c>
      <c r="W103" s="63">
        <v>16</v>
      </c>
      <c r="X103" s="63"/>
      <c r="Y103" s="63">
        <v>8</v>
      </c>
      <c r="Z103" s="63"/>
      <c r="AA103" s="705" t="str">
        <f t="shared" si="46"/>
        <v>CF7115-22</v>
      </c>
      <c r="AB103" s="705"/>
      <c r="AC103" s="705" t="str">
        <f t="shared" si="47"/>
        <v>Барилгын мужаан</v>
      </c>
      <c r="AD103" s="705"/>
      <c r="AE103" s="705"/>
      <c r="AF103" s="705"/>
      <c r="AG103" s="705"/>
      <c r="AH103" s="705"/>
      <c r="AI103" s="705"/>
      <c r="AJ103" s="56">
        <f t="shared" si="33"/>
        <v>91</v>
      </c>
      <c r="AK103" s="67"/>
      <c r="AL103" s="54"/>
      <c r="AM103" s="54"/>
      <c r="AN103" s="54"/>
      <c r="AO103" s="67">
        <v>24</v>
      </c>
      <c r="AP103" s="67"/>
      <c r="AQ103" s="67"/>
      <c r="AR103" s="67"/>
      <c r="AS103" s="57">
        <f t="shared" si="40"/>
        <v>16</v>
      </c>
      <c r="AT103" s="68"/>
      <c r="AU103" s="68"/>
      <c r="AV103" s="67"/>
      <c r="AW103" s="67">
        <v>16</v>
      </c>
      <c r="AX103" s="67"/>
      <c r="AY103" s="67"/>
      <c r="AZ103" s="68"/>
    </row>
    <row r="104" spans="1:52" s="55" customFormat="1" ht="18" customHeight="1">
      <c r="A104" s="737" t="s">
        <v>130</v>
      </c>
      <c r="B104" s="738"/>
      <c r="C104" s="739" t="s">
        <v>131</v>
      </c>
      <c r="D104" s="740"/>
      <c r="E104" s="740"/>
      <c r="F104" s="740"/>
      <c r="G104" s="740"/>
      <c r="H104" s="740"/>
      <c r="I104" s="741"/>
      <c r="J104" s="56">
        <f t="shared" si="35"/>
        <v>92</v>
      </c>
      <c r="K104" s="62">
        <f t="shared" si="45"/>
        <v>48</v>
      </c>
      <c r="L104" s="62">
        <f t="shared" si="45"/>
        <v>46</v>
      </c>
      <c r="M104" s="62">
        <f t="shared" si="38"/>
        <v>0</v>
      </c>
      <c r="N104" s="62">
        <f t="shared" si="38"/>
        <v>0</v>
      </c>
      <c r="O104" s="54"/>
      <c r="P104" s="54"/>
      <c r="Q104" s="54"/>
      <c r="R104" s="54"/>
      <c r="S104" s="54"/>
      <c r="T104" s="54"/>
      <c r="U104" s="62">
        <f t="shared" si="39"/>
        <v>48</v>
      </c>
      <c r="V104" s="62">
        <f t="shared" si="39"/>
        <v>46</v>
      </c>
      <c r="W104" s="63">
        <v>19</v>
      </c>
      <c r="X104" s="63">
        <v>19</v>
      </c>
      <c r="Y104" s="63">
        <v>15</v>
      </c>
      <c r="Z104" s="63">
        <v>15</v>
      </c>
      <c r="AA104" s="705" t="str">
        <f t="shared" si="46"/>
        <v>IE7533-28</v>
      </c>
      <c r="AB104" s="705"/>
      <c r="AC104" s="705" t="str">
        <f t="shared" si="47"/>
        <v>Оёмол бүтээгдэхүүний оёдолчин</v>
      </c>
      <c r="AD104" s="705"/>
      <c r="AE104" s="705"/>
      <c r="AF104" s="705"/>
      <c r="AG104" s="705"/>
      <c r="AH104" s="705"/>
      <c r="AI104" s="705"/>
      <c r="AJ104" s="56">
        <f t="shared" si="33"/>
        <v>92</v>
      </c>
      <c r="AK104" s="67">
        <v>14</v>
      </c>
      <c r="AL104" s="54">
        <v>12</v>
      </c>
      <c r="AM104" s="54"/>
      <c r="AN104" s="54"/>
      <c r="AO104" s="67">
        <v>48</v>
      </c>
      <c r="AP104" s="67"/>
      <c r="AQ104" s="67"/>
      <c r="AR104" s="67"/>
      <c r="AS104" s="57">
        <f t="shared" si="40"/>
        <v>33</v>
      </c>
      <c r="AT104" s="68"/>
      <c r="AU104" s="68"/>
      <c r="AV104" s="67">
        <v>14</v>
      </c>
      <c r="AW104" s="67">
        <v>19</v>
      </c>
      <c r="AX104" s="67"/>
      <c r="AY104" s="67"/>
      <c r="AZ104" s="68"/>
    </row>
    <row r="105" spans="1:52" s="55" customFormat="1" ht="18" customHeight="1">
      <c r="A105" s="737" t="s">
        <v>124</v>
      </c>
      <c r="B105" s="738"/>
      <c r="C105" s="739" t="s">
        <v>125</v>
      </c>
      <c r="D105" s="740"/>
      <c r="E105" s="740"/>
      <c r="F105" s="740"/>
      <c r="G105" s="740"/>
      <c r="H105" s="740"/>
      <c r="I105" s="741"/>
      <c r="J105" s="56">
        <f t="shared" si="35"/>
        <v>93</v>
      </c>
      <c r="K105" s="62">
        <f t="shared" si="45"/>
        <v>47</v>
      </c>
      <c r="L105" s="62">
        <f t="shared" si="45"/>
        <v>1</v>
      </c>
      <c r="M105" s="62">
        <f t="shared" si="38"/>
        <v>0</v>
      </c>
      <c r="N105" s="62">
        <f t="shared" si="38"/>
        <v>0</v>
      </c>
      <c r="O105" s="54"/>
      <c r="P105" s="54"/>
      <c r="Q105" s="54"/>
      <c r="R105" s="54"/>
      <c r="S105" s="54"/>
      <c r="T105" s="54"/>
      <c r="U105" s="62">
        <f t="shared" si="39"/>
        <v>47</v>
      </c>
      <c r="V105" s="62">
        <f t="shared" si="39"/>
        <v>1</v>
      </c>
      <c r="W105" s="63">
        <v>18</v>
      </c>
      <c r="X105" s="63"/>
      <c r="Y105" s="63">
        <v>14</v>
      </c>
      <c r="Z105" s="63">
        <v>1</v>
      </c>
      <c r="AA105" s="705" t="str">
        <f t="shared" si="46"/>
        <v>IM7212-14</v>
      </c>
      <c r="AB105" s="705"/>
      <c r="AC105" s="705" t="str">
        <f t="shared" si="47"/>
        <v>Гагнуурчин</v>
      </c>
      <c r="AD105" s="705"/>
      <c r="AE105" s="705"/>
      <c r="AF105" s="705"/>
      <c r="AG105" s="705"/>
      <c r="AH105" s="705"/>
      <c r="AI105" s="705"/>
      <c r="AJ105" s="56">
        <f t="shared" si="33"/>
        <v>93</v>
      </c>
      <c r="AK105" s="67">
        <v>15</v>
      </c>
      <c r="AL105" s="54"/>
      <c r="AM105" s="54"/>
      <c r="AN105" s="54"/>
      <c r="AO105" s="67">
        <v>47</v>
      </c>
      <c r="AP105" s="67"/>
      <c r="AQ105" s="67"/>
      <c r="AR105" s="67"/>
      <c r="AS105" s="57">
        <f t="shared" si="40"/>
        <v>15</v>
      </c>
      <c r="AT105" s="68"/>
      <c r="AU105" s="68"/>
      <c r="AV105" s="67">
        <v>15</v>
      </c>
      <c r="AW105" s="67"/>
      <c r="AX105" s="67"/>
      <c r="AY105" s="67"/>
      <c r="AZ105" s="68"/>
    </row>
    <row r="106" spans="1:52" s="55" customFormat="1" ht="18" customHeight="1">
      <c r="A106" s="737" t="s">
        <v>114</v>
      </c>
      <c r="B106" s="738"/>
      <c r="C106" s="739" t="s">
        <v>115</v>
      </c>
      <c r="D106" s="740"/>
      <c r="E106" s="740"/>
      <c r="F106" s="740"/>
      <c r="G106" s="740"/>
      <c r="H106" s="740"/>
      <c r="I106" s="741"/>
      <c r="J106" s="56">
        <f t="shared" si="35"/>
        <v>94</v>
      </c>
      <c r="K106" s="62">
        <f t="shared" si="45"/>
        <v>49</v>
      </c>
      <c r="L106" s="62">
        <f t="shared" si="45"/>
        <v>0</v>
      </c>
      <c r="M106" s="62">
        <f t="shared" si="38"/>
        <v>0</v>
      </c>
      <c r="N106" s="62">
        <f t="shared" si="38"/>
        <v>0</v>
      </c>
      <c r="O106" s="54"/>
      <c r="P106" s="54"/>
      <c r="Q106" s="54"/>
      <c r="R106" s="54"/>
      <c r="S106" s="54"/>
      <c r="T106" s="54"/>
      <c r="U106" s="62">
        <f t="shared" si="39"/>
        <v>49</v>
      </c>
      <c r="V106" s="62">
        <f t="shared" si="39"/>
        <v>0</v>
      </c>
      <c r="W106" s="63">
        <v>14</v>
      </c>
      <c r="X106" s="63"/>
      <c r="Y106" s="63">
        <v>17</v>
      </c>
      <c r="Z106" s="63"/>
      <c r="AA106" s="705" t="str">
        <f t="shared" si="46"/>
        <v>TC8211-20</v>
      </c>
      <c r="AB106" s="705"/>
      <c r="AC106" s="705" t="str">
        <f t="shared" si="47"/>
        <v>Автомашины засварчин</v>
      </c>
      <c r="AD106" s="705"/>
      <c r="AE106" s="705"/>
      <c r="AF106" s="705"/>
      <c r="AG106" s="705"/>
      <c r="AH106" s="705"/>
      <c r="AI106" s="705"/>
      <c r="AJ106" s="56">
        <f t="shared" si="33"/>
        <v>94</v>
      </c>
      <c r="AK106" s="67">
        <v>18</v>
      </c>
      <c r="AL106" s="54"/>
      <c r="AM106" s="54"/>
      <c r="AN106" s="54"/>
      <c r="AO106" s="67">
        <v>49</v>
      </c>
      <c r="AP106" s="67"/>
      <c r="AQ106" s="67"/>
      <c r="AR106" s="67"/>
      <c r="AS106" s="57">
        <f t="shared" si="40"/>
        <v>18</v>
      </c>
      <c r="AT106" s="68"/>
      <c r="AU106" s="68"/>
      <c r="AV106" s="67">
        <v>18</v>
      </c>
      <c r="AW106" s="67"/>
      <c r="AX106" s="67"/>
      <c r="AY106" s="67"/>
      <c r="AZ106" s="68"/>
    </row>
    <row r="107" spans="1:52" s="55" customFormat="1" ht="18" customHeight="1">
      <c r="A107" s="737" t="s">
        <v>193</v>
      </c>
      <c r="B107" s="738"/>
      <c r="C107" s="739" t="s">
        <v>194</v>
      </c>
      <c r="D107" s="740"/>
      <c r="E107" s="740"/>
      <c r="F107" s="740"/>
      <c r="G107" s="740"/>
      <c r="H107" s="740"/>
      <c r="I107" s="741"/>
      <c r="J107" s="56">
        <f t="shared" si="35"/>
        <v>95</v>
      </c>
      <c r="K107" s="62">
        <f t="shared" si="45"/>
        <v>19</v>
      </c>
      <c r="L107" s="62">
        <f t="shared" si="45"/>
        <v>7</v>
      </c>
      <c r="M107" s="62">
        <f t="shared" si="38"/>
        <v>0</v>
      </c>
      <c r="N107" s="62">
        <f t="shared" si="38"/>
        <v>0</v>
      </c>
      <c r="O107" s="54"/>
      <c r="P107" s="54"/>
      <c r="Q107" s="54"/>
      <c r="R107" s="54"/>
      <c r="S107" s="54"/>
      <c r="T107" s="54"/>
      <c r="U107" s="62">
        <f t="shared" si="39"/>
        <v>19</v>
      </c>
      <c r="V107" s="62">
        <f t="shared" si="39"/>
        <v>7</v>
      </c>
      <c r="W107" s="63">
        <v>19</v>
      </c>
      <c r="X107" s="63">
        <v>7</v>
      </c>
      <c r="Y107" s="63"/>
      <c r="Z107" s="63"/>
      <c r="AA107" s="705" t="str">
        <f t="shared" si="46"/>
        <v>TR4323-29</v>
      </c>
      <c r="AB107" s="705"/>
      <c r="AC107" s="705" t="str">
        <f t="shared" si="47"/>
        <v>Төмөр замын замчин</v>
      </c>
      <c r="AD107" s="705"/>
      <c r="AE107" s="705"/>
      <c r="AF107" s="705"/>
      <c r="AG107" s="705"/>
      <c r="AH107" s="705"/>
      <c r="AI107" s="705"/>
      <c r="AJ107" s="56">
        <f t="shared" si="33"/>
        <v>95</v>
      </c>
      <c r="AK107" s="67"/>
      <c r="AL107" s="54"/>
      <c r="AM107" s="54"/>
      <c r="AN107" s="54"/>
      <c r="AO107" s="67">
        <v>19</v>
      </c>
      <c r="AP107" s="67"/>
      <c r="AQ107" s="67"/>
      <c r="AR107" s="67"/>
      <c r="AS107" s="57">
        <f t="shared" si="40"/>
        <v>19</v>
      </c>
      <c r="AT107" s="68"/>
      <c r="AU107" s="68"/>
      <c r="AV107" s="67"/>
      <c r="AW107" s="67">
        <v>19</v>
      </c>
      <c r="AX107" s="67"/>
      <c r="AY107" s="67"/>
      <c r="AZ107" s="68"/>
    </row>
    <row r="108" spans="1:52" s="55" customFormat="1" ht="18" customHeight="1">
      <c r="A108" s="737" t="s">
        <v>155</v>
      </c>
      <c r="B108" s="738"/>
      <c r="C108" s="739" t="s">
        <v>156</v>
      </c>
      <c r="D108" s="740"/>
      <c r="E108" s="740"/>
      <c r="F108" s="740"/>
      <c r="G108" s="740"/>
      <c r="H108" s="740"/>
      <c r="I108" s="741"/>
      <c r="J108" s="56">
        <f t="shared" si="35"/>
        <v>96</v>
      </c>
      <c r="K108" s="62">
        <f t="shared" si="45"/>
        <v>38</v>
      </c>
      <c r="L108" s="62">
        <f t="shared" si="45"/>
        <v>25</v>
      </c>
      <c r="M108" s="62">
        <f t="shared" si="38"/>
        <v>0</v>
      </c>
      <c r="N108" s="62">
        <f t="shared" si="38"/>
        <v>0</v>
      </c>
      <c r="O108" s="54"/>
      <c r="P108" s="54"/>
      <c r="Q108" s="54"/>
      <c r="R108" s="54"/>
      <c r="S108" s="54"/>
      <c r="T108" s="54"/>
      <c r="U108" s="62">
        <f t="shared" si="39"/>
        <v>38</v>
      </c>
      <c r="V108" s="62">
        <f t="shared" si="39"/>
        <v>25</v>
      </c>
      <c r="W108" s="63">
        <v>17</v>
      </c>
      <c r="X108" s="63">
        <v>11</v>
      </c>
      <c r="Y108" s="63">
        <v>21</v>
      </c>
      <c r="Z108" s="63">
        <v>14</v>
      </c>
      <c r="AA108" s="705" t="str">
        <f t="shared" si="46"/>
        <v>IO4120-13</v>
      </c>
      <c r="AB108" s="705"/>
      <c r="AC108" s="705" t="str">
        <f t="shared" si="47"/>
        <v>Компьютерийн оператор</v>
      </c>
      <c r="AD108" s="705"/>
      <c r="AE108" s="705"/>
      <c r="AF108" s="705"/>
      <c r="AG108" s="705"/>
      <c r="AH108" s="705"/>
      <c r="AI108" s="705"/>
      <c r="AJ108" s="56">
        <f t="shared" si="33"/>
        <v>96</v>
      </c>
      <c r="AK108" s="67"/>
      <c r="AL108" s="54"/>
      <c r="AM108" s="54"/>
      <c r="AN108" s="54"/>
      <c r="AO108" s="67">
        <v>38</v>
      </c>
      <c r="AP108" s="67"/>
      <c r="AQ108" s="67"/>
      <c r="AR108" s="67"/>
      <c r="AS108" s="57">
        <f t="shared" si="40"/>
        <v>17</v>
      </c>
      <c r="AT108" s="68"/>
      <c r="AU108" s="68"/>
      <c r="AV108" s="67"/>
      <c r="AW108" s="67">
        <v>17</v>
      </c>
      <c r="AX108" s="67"/>
      <c r="AY108" s="67"/>
      <c r="AZ108" s="68"/>
    </row>
    <row r="109" spans="1:52" s="55" customFormat="1" ht="18" customHeight="1">
      <c r="A109" s="737" t="s">
        <v>148</v>
      </c>
      <c r="B109" s="738"/>
      <c r="C109" s="739" t="s">
        <v>149</v>
      </c>
      <c r="D109" s="740"/>
      <c r="E109" s="740"/>
      <c r="F109" s="740"/>
      <c r="G109" s="740"/>
      <c r="H109" s="740"/>
      <c r="I109" s="741"/>
      <c r="J109" s="56">
        <f t="shared" si="35"/>
        <v>97</v>
      </c>
      <c r="K109" s="62">
        <f t="shared" si="45"/>
        <v>18</v>
      </c>
      <c r="L109" s="62">
        <f t="shared" si="45"/>
        <v>15</v>
      </c>
      <c r="M109" s="62">
        <f t="shared" si="38"/>
        <v>0</v>
      </c>
      <c r="N109" s="62">
        <f t="shared" si="38"/>
        <v>0</v>
      </c>
      <c r="O109" s="54"/>
      <c r="P109" s="54"/>
      <c r="Q109" s="54"/>
      <c r="R109" s="54"/>
      <c r="S109" s="54"/>
      <c r="T109" s="54"/>
      <c r="U109" s="62">
        <f t="shared" si="39"/>
        <v>18</v>
      </c>
      <c r="V109" s="62">
        <f t="shared" si="39"/>
        <v>15</v>
      </c>
      <c r="W109" s="63">
        <v>18</v>
      </c>
      <c r="X109" s="63">
        <v>15</v>
      </c>
      <c r="Y109" s="63"/>
      <c r="Z109" s="63"/>
      <c r="AA109" s="705" t="str">
        <f t="shared" si="46"/>
        <v>NT5113-13</v>
      </c>
      <c r="AB109" s="705"/>
      <c r="AC109" s="705" t="str">
        <f t="shared" si="47"/>
        <v>Аяллын хөтөч</v>
      </c>
      <c r="AD109" s="705"/>
      <c r="AE109" s="705"/>
      <c r="AF109" s="705"/>
      <c r="AG109" s="705"/>
      <c r="AH109" s="705"/>
      <c r="AI109" s="705"/>
      <c r="AJ109" s="56">
        <f t="shared" si="33"/>
        <v>97</v>
      </c>
      <c r="AK109" s="67"/>
      <c r="AL109" s="54"/>
      <c r="AM109" s="54"/>
      <c r="AN109" s="54"/>
      <c r="AO109" s="67">
        <v>18</v>
      </c>
      <c r="AP109" s="67"/>
      <c r="AQ109" s="67"/>
      <c r="AR109" s="67"/>
      <c r="AS109" s="57">
        <f t="shared" si="40"/>
        <v>18</v>
      </c>
      <c r="AT109" s="68"/>
      <c r="AU109" s="68"/>
      <c r="AV109" s="67"/>
      <c r="AW109" s="67">
        <v>18</v>
      </c>
      <c r="AX109" s="67"/>
      <c r="AY109" s="67"/>
      <c r="AZ109" s="68"/>
    </row>
    <row r="110" spans="1:52" s="55" customFormat="1" ht="18" customHeight="1">
      <c r="A110" s="737" t="s">
        <v>172</v>
      </c>
      <c r="B110" s="738"/>
      <c r="C110" s="739" t="s">
        <v>173</v>
      </c>
      <c r="D110" s="740"/>
      <c r="E110" s="740"/>
      <c r="F110" s="740"/>
      <c r="G110" s="740"/>
      <c r="H110" s="740"/>
      <c r="I110" s="741"/>
      <c r="J110" s="56">
        <f t="shared" si="35"/>
        <v>98</v>
      </c>
      <c r="K110" s="62">
        <f t="shared" si="45"/>
        <v>15</v>
      </c>
      <c r="L110" s="62">
        <f t="shared" si="45"/>
        <v>14</v>
      </c>
      <c r="M110" s="62">
        <f t="shared" si="38"/>
        <v>0</v>
      </c>
      <c r="N110" s="62">
        <f t="shared" si="38"/>
        <v>0</v>
      </c>
      <c r="O110" s="54"/>
      <c r="P110" s="54"/>
      <c r="Q110" s="54"/>
      <c r="R110" s="54"/>
      <c r="S110" s="54"/>
      <c r="T110" s="54"/>
      <c r="U110" s="62">
        <f t="shared" si="39"/>
        <v>15</v>
      </c>
      <c r="V110" s="62">
        <f t="shared" si="39"/>
        <v>14</v>
      </c>
      <c r="W110" s="63">
        <v>15</v>
      </c>
      <c r="X110" s="63">
        <v>14</v>
      </c>
      <c r="Y110" s="63"/>
      <c r="Z110" s="63"/>
      <c r="AA110" s="705" t="str">
        <f t="shared" si="46"/>
        <v>AM7317-11</v>
      </c>
      <c r="AB110" s="705"/>
      <c r="AC110" s="705" t="str">
        <f t="shared" si="47"/>
        <v>Бэлэг дурсгалын зүйл урлаач</v>
      </c>
      <c r="AD110" s="705"/>
      <c r="AE110" s="705"/>
      <c r="AF110" s="705"/>
      <c r="AG110" s="705"/>
      <c r="AH110" s="705"/>
      <c r="AI110" s="705"/>
      <c r="AJ110" s="56">
        <f t="shared" si="33"/>
        <v>98</v>
      </c>
      <c r="AK110" s="67"/>
      <c r="AL110" s="54"/>
      <c r="AM110" s="54"/>
      <c r="AN110" s="54"/>
      <c r="AO110" s="67">
        <v>15</v>
      </c>
      <c r="AP110" s="67"/>
      <c r="AQ110" s="67"/>
      <c r="AR110" s="67"/>
      <c r="AS110" s="57">
        <f t="shared" si="40"/>
        <v>15</v>
      </c>
      <c r="AT110" s="68"/>
      <c r="AU110" s="68"/>
      <c r="AV110" s="67"/>
      <c r="AW110" s="67">
        <v>15</v>
      </c>
      <c r="AX110" s="67"/>
      <c r="AY110" s="67"/>
      <c r="AZ110" s="68"/>
    </row>
    <row r="111" spans="1:52" s="55" customFormat="1" ht="18" customHeight="1">
      <c r="A111" s="737" t="s">
        <v>195</v>
      </c>
      <c r="B111" s="738"/>
      <c r="C111" s="739" t="s">
        <v>196</v>
      </c>
      <c r="D111" s="740"/>
      <c r="E111" s="740"/>
      <c r="F111" s="740"/>
      <c r="G111" s="740"/>
      <c r="H111" s="740"/>
      <c r="I111" s="741"/>
      <c r="J111" s="56">
        <f t="shared" si="35"/>
        <v>99</v>
      </c>
      <c r="K111" s="62">
        <f t="shared" si="45"/>
        <v>16</v>
      </c>
      <c r="L111" s="62">
        <f t="shared" si="45"/>
        <v>16</v>
      </c>
      <c r="M111" s="62">
        <f t="shared" si="38"/>
        <v>0</v>
      </c>
      <c r="N111" s="62">
        <f t="shared" si="38"/>
        <v>0</v>
      </c>
      <c r="O111" s="54"/>
      <c r="P111" s="54"/>
      <c r="Q111" s="54"/>
      <c r="R111" s="54"/>
      <c r="S111" s="54"/>
      <c r="T111" s="54"/>
      <c r="U111" s="62">
        <f t="shared" si="39"/>
        <v>16</v>
      </c>
      <c r="V111" s="62">
        <f t="shared" si="39"/>
        <v>16</v>
      </c>
      <c r="W111" s="63">
        <v>16</v>
      </c>
      <c r="X111" s="63">
        <v>16</v>
      </c>
      <c r="Y111" s="63"/>
      <c r="Z111" s="63"/>
      <c r="AA111" s="705" t="str">
        <f t="shared" si="46"/>
        <v>ID4120-11</v>
      </c>
      <c r="AB111" s="705"/>
      <c r="AC111" s="705" t="str">
        <f t="shared" si="47"/>
        <v>Нарийн бичгийн дарга-албан хэргийн ажилтан</v>
      </c>
      <c r="AD111" s="705"/>
      <c r="AE111" s="705"/>
      <c r="AF111" s="705"/>
      <c r="AG111" s="705"/>
      <c r="AH111" s="705"/>
      <c r="AI111" s="705"/>
      <c r="AJ111" s="56">
        <f t="shared" si="33"/>
        <v>99</v>
      </c>
      <c r="AK111" s="67"/>
      <c r="AL111" s="54"/>
      <c r="AM111" s="54"/>
      <c r="AN111" s="54"/>
      <c r="AO111" s="67">
        <v>16</v>
      </c>
      <c r="AP111" s="67"/>
      <c r="AQ111" s="67"/>
      <c r="AR111" s="67"/>
      <c r="AS111" s="57">
        <f t="shared" si="40"/>
        <v>16</v>
      </c>
      <c r="AT111" s="68"/>
      <c r="AU111" s="68"/>
      <c r="AV111" s="67"/>
      <c r="AW111" s="67">
        <v>16</v>
      </c>
      <c r="AX111" s="67"/>
      <c r="AY111" s="67"/>
      <c r="AZ111" s="68"/>
    </row>
    <row r="112" spans="1:52" s="55" customFormat="1" ht="18" customHeight="1">
      <c r="A112" s="737" t="s">
        <v>157</v>
      </c>
      <c r="B112" s="738"/>
      <c r="C112" s="739" t="s">
        <v>158</v>
      </c>
      <c r="D112" s="740"/>
      <c r="E112" s="740"/>
      <c r="F112" s="740"/>
      <c r="G112" s="740"/>
      <c r="H112" s="740"/>
      <c r="I112" s="741"/>
      <c r="J112" s="56">
        <f t="shared" si="35"/>
        <v>100</v>
      </c>
      <c r="K112" s="62">
        <f t="shared" si="45"/>
        <v>16</v>
      </c>
      <c r="L112" s="62">
        <f t="shared" si="45"/>
        <v>16</v>
      </c>
      <c r="M112" s="62">
        <f t="shared" si="38"/>
        <v>0</v>
      </c>
      <c r="N112" s="62">
        <f t="shared" si="38"/>
        <v>0</v>
      </c>
      <c r="O112" s="54"/>
      <c r="P112" s="54"/>
      <c r="Q112" s="54"/>
      <c r="R112" s="54"/>
      <c r="S112" s="54"/>
      <c r="T112" s="54"/>
      <c r="U112" s="62">
        <f t="shared" si="39"/>
        <v>16</v>
      </c>
      <c r="V112" s="62">
        <f t="shared" si="39"/>
        <v>16</v>
      </c>
      <c r="W112" s="63">
        <v>16</v>
      </c>
      <c r="X112" s="63">
        <v>16</v>
      </c>
      <c r="Y112" s="63"/>
      <c r="Z112" s="63"/>
      <c r="AA112" s="705" t="str">
        <f t="shared" si="46"/>
        <v>IF7512-34</v>
      </c>
      <c r="AB112" s="705"/>
      <c r="AC112" s="705" t="str">
        <f t="shared" si="47"/>
        <v>Талх, нарийн боов үйлдвэрлэлийн технологийн ажилтан</v>
      </c>
      <c r="AD112" s="705"/>
      <c r="AE112" s="705"/>
      <c r="AF112" s="705"/>
      <c r="AG112" s="705"/>
      <c r="AH112" s="705"/>
      <c r="AI112" s="705"/>
      <c r="AJ112" s="56">
        <f t="shared" si="33"/>
        <v>100</v>
      </c>
      <c r="AK112" s="67"/>
      <c r="AL112" s="54"/>
      <c r="AM112" s="54"/>
      <c r="AN112" s="54"/>
      <c r="AO112" s="67">
        <v>16</v>
      </c>
      <c r="AP112" s="67"/>
      <c r="AQ112" s="67"/>
      <c r="AR112" s="67"/>
      <c r="AS112" s="57">
        <f t="shared" si="40"/>
        <v>16</v>
      </c>
      <c r="AT112" s="68"/>
      <c r="AU112" s="68"/>
      <c r="AV112" s="67"/>
      <c r="AW112" s="67">
        <v>16</v>
      </c>
      <c r="AX112" s="67"/>
      <c r="AY112" s="67"/>
      <c r="AZ112" s="68"/>
    </row>
    <row r="113" spans="1:52" s="55" customFormat="1" ht="18" customHeight="1">
      <c r="A113" s="737" t="s">
        <v>197</v>
      </c>
      <c r="B113" s="738"/>
      <c r="C113" s="739" t="s">
        <v>198</v>
      </c>
      <c r="D113" s="740"/>
      <c r="E113" s="740"/>
      <c r="F113" s="740"/>
      <c r="G113" s="740"/>
      <c r="H113" s="740"/>
      <c r="I113" s="741"/>
      <c r="J113" s="56">
        <f t="shared" si="35"/>
        <v>101</v>
      </c>
      <c r="K113" s="62">
        <f t="shared" si="45"/>
        <v>21</v>
      </c>
      <c r="L113" s="62">
        <f t="shared" si="45"/>
        <v>20</v>
      </c>
      <c r="M113" s="62">
        <f t="shared" si="38"/>
        <v>0</v>
      </c>
      <c r="N113" s="62">
        <f t="shared" si="38"/>
        <v>0</v>
      </c>
      <c r="O113" s="54"/>
      <c r="P113" s="54"/>
      <c r="Q113" s="54"/>
      <c r="R113" s="54"/>
      <c r="S113" s="54"/>
      <c r="T113" s="54"/>
      <c r="U113" s="62">
        <f t="shared" si="39"/>
        <v>21</v>
      </c>
      <c r="V113" s="62">
        <f t="shared" si="39"/>
        <v>20</v>
      </c>
      <c r="W113" s="63">
        <v>21</v>
      </c>
      <c r="X113" s="63">
        <v>20</v>
      </c>
      <c r="Y113" s="63"/>
      <c r="Z113" s="63"/>
      <c r="AA113" s="705" t="str">
        <f t="shared" si="46"/>
        <v>BT4321-17</v>
      </c>
      <c r="AB113" s="705"/>
      <c r="AC113" s="705" t="str">
        <f t="shared" si="47"/>
        <v>Хангамжийн нярав</v>
      </c>
      <c r="AD113" s="705"/>
      <c r="AE113" s="705"/>
      <c r="AF113" s="705"/>
      <c r="AG113" s="705"/>
      <c r="AH113" s="705"/>
      <c r="AI113" s="705"/>
      <c r="AJ113" s="56">
        <f t="shared" si="33"/>
        <v>101</v>
      </c>
      <c r="AK113" s="67"/>
      <c r="AL113" s="54"/>
      <c r="AM113" s="54"/>
      <c r="AN113" s="54"/>
      <c r="AO113" s="67">
        <v>21</v>
      </c>
      <c r="AP113" s="67"/>
      <c r="AQ113" s="67"/>
      <c r="AR113" s="67"/>
      <c r="AS113" s="57">
        <f t="shared" si="40"/>
        <v>21</v>
      </c>
      <c r="AT113" s="68"/>
      <c r="AU113" s="68"/>
      <c r="AV113" s="67"/>
      <c r="AW113" s="67">
        <v>21</v>
      </c>
      <c r="AX113" s="67"/>
      <c r="AY113" s="67"/>
      <c r="AZ113" s="68"/>
    </row>
    <row r="114" spans="1:52" s="66" customFormat="1" ht="18" customHeight="1">
      <c r="A114" s="745" t="s">
        <v>199</v>
      </c>
      <c r="B114" s="746"/>
      <c r="C114" s="746"/>
      <c r="D114" s="746"/>
      <c r="E114" s="746"/>
      <c r="F114" s="746"/>
      <c r="G114" s="746"/>
      <c r="H114" s="746"/>
      <c r="I114" s="747"/>
      <c r="J114" s="60">
        <f t="shared" si="35"/>
        <v>102</v>
      </c>
      <c r="K114" s="61">
        <f t="shared" ref="K114" si="48">SUM(K115:K131)</f>
        <v>507</v>
      </c>
      <c r="L114" s="61">
        <f t="shared" ref="L114:Z114" si="49">SUM(L115:L131)</f>
        <v>211</v>
      </c>
      <c r="M114" s="61">
        <f t="shared" si="49"/>
        <v>0</v>
      </c>
      <c r="N114" s="61">
        <f t="shared" si="49"/>
        <v>0</v>
      </c>
      <c r="O114" s="61">
        <f t="shared" si="49"/>
        <v>0</v>
      </c>
      <c r="P114" s="61">
        <f t="shared" si="49"/>
        <v>0</v>
      </c>
      <c r="Q114" s="61">
        <f t="shared" si="49"/>
        <v>0</v>
      </c>
      <c r="R114" s="61">
        <f t="shared" si="49"/>
        <v>0</v>
      </c>
      <c r="S114" s="61">
        <f t="shared" si="49"/>
        <v>0</v>
      </c>
      <c r="T114" s="61">
        <f t="shared" si="49"/>
        <v>0</v>
      </c>
      <c r="U114" s="61">
        <f t="shared" si="49"/>
        <v>507</v>
      </c>
      <c r="V114" s="61">
        <f t="shared" si="49"/>
        <v>211</v>
      </c>
      <c r="W114" s="61">
        <f t="shared" si="49"/>
        <v>306</v>
      </c>
      <c r="X114" s="61">
        <f t="shared" si="49"/>
        <v>144</v>
      </c>
      <c r="Y114" s="61">
        <f t="shared" si="49"/>
        <v>108</v>
      </c>
      <c r="Z114" s="61">
        <f t="shared" si="49"/>
        <v>34</v>
      </c>
      <c r="AA114" s="748" t="str">
        <f>+A114</f>
        <v>7. Дундговь аймаг дахь МСҮТ</v>
      </c>
      <c r="AB114" s="749"/>
      <c r="AC114" s="749"/>
      <c r="AD114" s="749"/>
      <c r="AE114" s="749"/>
      <c r="AF114" s="749"/>
      <c r="AG114" s="749"/>
      <c r="AH114" s="749"/>
      <c r="AI114" s="750"/>
      <c r="AJ114" s="60">
        <f t="shared" si="33"/>
        <v>102</v>
      </c>
      <c r="AK114" s="61">
        <f t="shared" ref="AK114:AZ114" si="50">SUM(AK115:AK131)</f>
        <v>93</v>
      </c>
      <c r="AL114" s="61">
        <f t="shared" si="50"/>
        <v>33</v>
      </c>
      <c r="AM114" s="61">
        <f t="shared" si="50"/>
        <v>0</v>
      </c>
      <c r="AN114" s="61">
        <f t="shared" si="50"/>
        <v>0</v>
      </c>
      <c r="AO114" s="61">
        <f t="shared" si="50"/>
        <v>507</v>
      </c>
      <c r="AP114" s="61">
        <f t="shared" si="50"/>
        <v>0</v>
      </c>
      <c r="AQ114" s="61">
        <f t="shared" si="50"/>
        <v>0</v>
      </c>
      <c r="AR114" s="61">
        <f t="shared" si="50"/>
        <v>0</v>
      </c>
      <c r="AS114" s="61">
        <f t="shared" si="50"/>
        <v>309</v>
      </c>
      <c r="AT114" s="61">
        <f t="shared" si="50"/>
        <v>0</v>
      </c>
      <c r="AU114" s="61">
        <f t="shared" si="50"/>
        <v>0</v>
      </c>
      <c r="AV114" s="61">
        <f t="shared" si="50"/>
        <v>93</v>
      </c>
      <c r="AW114" s="61">
        <f t="shared" si="50"/>
        <v>216</v>
      </c>
      <c r="AX114" s="61">
        <f t="shared" si="50"/>
        <v>0</v>
      </c>
      <c r="AY114" s="61">
        <f t="shared" si="50"/>
        <v>0</v>
      </c>
      <c r="AZ114" s="61">
        <f t="shared" si="50"/>
        <v>0</v>
      </c>
    </row>
    <row r="115" spans="1:52" s="55" customFormat="1" ht="18" customHeight="1">
      <c r="A115" s="737" t="s">
        <v>144</v>
      </c>
      <c r="B115" s="738"/>
      <c r="C115" s="739" t="s">
        <v>145</v>
      </c>
      <c r="D115" s="740"/>
      <c r="E115" s="740"/>
      <c r="F115" s="740"/>
      <c r="G115" s="740"/>
      <c r="H115" s="740"/>
      <c r="I115" s="741"/>
      <c r="J115" s="56">
        <f t="shared" si="35"/>
        <v>103</v>
      </c>
      <c r="K115" s="62">
        <f t="shared" si="45"/>
        <v>49</v>
      </c>
      <c r="L115" s="62">
        <f t="shared" si="45"/>
        <v>37</v>
      </c>
      <c r="M115" s="62">
        <f t="shared" si="38"/>
        <v>0</v>
      </c>
      <c r="N115" s="62">
        <f t="shared" si="38"/>
        <v>0</v>
      </c>
      <c r="O115" s="73"/>
      <c r="P115" s="73"/>
      <c r="Q115" s="73"/>
      <c r="R115" s="73"/>
      <c r="S115" s="73"/>
      <c r="T115" s="73"/>
      <c r="U115" s="62">
        <f t="shared" si="39"/>
        <v>49</v>
      </c>
      <c r="V115" s="62">
        <f t="shared" si="39"/>
        <v>37</v>
      </c>
      <c r="W115" s="73">
        <v>25</v>
      </c>
      <c r="X115" s="73">
        <v>17</v>
      </c>
      <c r="Y115" s="73">
        <v>12</v>
      </c>
      <c r="Z115" s="73">
        <v>11</v>
      </c>
      <c r="AA115" s="705" t="str">
        <f>+A115</f>
        <v>IF5120-11</v>
      </c>
      <c r="AB115" s="705"/>
      <c r="AC115" s="705" t="str">
        <f>+C115</f>
        <v>Тогооч</v>
      </c>
      <c r="AD115" s="705"/>
      <c r="AE115" s="705"/>
      <c r="AF115" s="705"/>
      <c r="AG115" s="705"/>
      <c r="AH115" s="705"/>
      <c r="AI115" s="705"/>
      <c r="AJ115" s="56">
        <f t="shared" si="33"/>
        <v>103</v>
      </c>
      <c r="AK115" s="74">
        <v>12</v>
      </c>
      <c r="AL115" s="74">
        <v>9</v>
      </c>
      <c r="AM115" s="73"/>
      <c r="AN115" s="73"/>
      <c r="AO115" s="74">
        <v>49</v>
      </c>
      <c r="AP115" s="74"/>
      <c r="AQ115" s="74"/>
      <c r="AR115" s="74"/>
      <c r="AS115" s="57">
        <f t="shared" si="40"/>
        <v>29</v>
      </c>
      <c r="AT115" s="75"/>
      <c r="AU115" s="75"/>
      <c r="AV115" s="74">
        <v>12</v>
      </c>
      <c r="AW115" s="74">
        <v>17</v>
      </c>
      <c r="AX115" s="76"/>
      <c r="AY115" s="76"/>
      <c r="AZ115" s="75"/>
    </row>
    <row r="116" spans="1:52" s="55" customFormat="1" ht="18" customHeight="1">
      <c r="A116" s="737" t="s">
        <v>130</v>
      </c>
      <c r="B116" s="738"/>
      <c r="C116" s="739" t="s">
        <v>131</v>
      </c>
      <c r="D116" s="740"/>
      <c r="E116" s="740"/>
      <c r="F116" s="740"/>
      <c r="G116" s="740"/>
      <c r="H116" s="740"/>
      <c r="I116" s="741"/>
      <c r="J116" s="56">
        <f t="shared" si="35"/>
        <v>104</v>
      </c>
      <c r="K116" s="62">
        <f t="shared" si="45"/>
        <v>55</v>
      </c>
      <c r="L116" s="62">
        <f t="shared" si="45"/>
        <v>55</v>
      </c>
      <c r="M116" s="62">
        <f t="shared" si="38"/>
        <v>0</v>
      </c>
      <c r="N116" s="62">
        <f t="shared" si="38"/>
        <v>0</v>
      </c>
      <c r="O116" s="73"/>
      <c r="P116" s="73"/>
      <c r="Q116" s="73"/>
      <c r="R116" s="73"/>
      <c r="S116" s="73"/>
      <c r="T116" s="73"/>
      <c r="U116" s="62">
        <f t="shared" si="39"/>
        <v>55</v>
      </c>
      <c r="V116" s="62">
        <f t="shared" si="39"/>
        <v>55</v>
      </c>
      <c r="W116" s="73">
        <v>34</v>
      </c>
      <c r="X116" s="73">
        <v>34</v>
      </c>
      <c r="Y116" s="73">
        <v>9</v>
      </c>
      <c r="Z116" s="73">
        <v>9</v>
      </c>
      <c r="AA116" s="705" t="str">
        <f t="shared" ref="AA116:AA131" si="51">+A116</f>
        <v>IE7533-28</v>
      </c>
      <c r="AB116" s="705"/>
      <c r="AC116" s="705" t="str">
        <f t="shared" ref="AC116:AC131" si="52">+C116</f>
        <v>Оёмол бүтээгдэхүүний оёдолчин</v>
      </c>
      <c r="AD116" s="705"/>
      <c r="AE116" s="705"/>
      <c r="AF116" s="705"/>
      <c r="AG116" s="705"/>
      <c r="AH116" s="705"/>
      <c r="AI116" s="705"/>
      <c r="AJ116" s="56">
        <f t="shared" si="33"/>
        <v>104</v>
      </c>
      <c r="AK116" s="74">
        <v>12</v>
      </c>
      <c r="AL116" s="74">
        <v>12</v>
      </c>
      <c r="AM116" s="73"/>
      <c r="AN116" s="73"/>
      <c r="AO116" s="74">
        <v>55</v>
      </c>
      <c r="AP116" s="74"/>
      <c r="AQ116" s="74"/>
      <c r="AR116" s="74"/>
      <c r="AS116" s="57">
        <f t="shared" si="40"/>
        <v>32</v>
      </c>
      <c r="AT116" s="75"/>
      <c r="AU116" s="75"/>
      <c r="AV116" s="74">
        <v>12</v>
      </c>
      <c r="AW116" s="74">
        <v>20</v>
      </c>
      <c r="AX116" s="76"/>
      <c r="AY116" s="76"/>
      <c r="AZ116" s="75"/>
    </row>
    <row r="117" spans="1:52" s="55" customFormat="1" ht="18" customHeight="1">
      <c r="A117" s="737" t="s">
        <v>138</v>
      </c>
      <c r="B117" s="738"/>
      <c r="C117" s="739" t="s">
        <v>139</v>
      </c>
      <c r="D117" s="740"/>
      <c r="E117" s="740"/>
      <c r="F117" s="740"/>
      <c r="G117" s="740"/>
      <c r="H117" s="740"/>
      <c r="I117" s="741"/>
      <c r="J117" s="56">
        <f t="shared" si="35"/>
        <v>105</v>
      </c>
      <c r="K117" s="62">
        <f t="shared" si="45"/>
        <v>32</v>
      </c>
      <c r="L117" s="62">
        <f t="shared" si="45"/>
        <v>29</v>
      </c>
      <c r="M117" s="62">
        <f t="shared" si="38"/>
        <v>0</v>
      </c>
      <c r="N117" s="62">
        <f t="shared" si="38"/>
        <v>0</v>
      </c>
      <c r="O117" s="73"/>
      <c r="P117" s="73"/>
      <c r="Q117" s="73"/>
      <c r="R117" s="73"/>
      <c r="S117" s="73"/>
      <c r="T117" s="73"/>
      <c r="U117" s="62">
        <f t="shared" si="39"/>
        <v>32</v>
      </c>
      <c r="V117" s="62">
        <f t="shared" si="39"/>
        <v>29</v>
      </c>
      <c r="W117" s="73">
        <v>23</v>
      </c>
      <c r="X117" s="73">
        <v>22</v>
      </c>
      <c r="Y117" s="73">
        <v>9</v>
      </c>
      <c r="Z117" s="73">
        <v>7</v>
      </c>
      <c r="AA117" s="705" t="str">
        <f t="shared" si="51"/>
        <v>SO5141-11</v>
      </c>
      <c r="AB117" s="705"/>
      <c r="AC117" s="705" t="str">
        <f t="shared" si="52"/>
        <v>Үсчин</v>
      </c>
      <c r="AD117" s="705"/>
      <c r="AE117" s="705"/>
      <c r="AF117" s="705"/>
      <c r="AG117" s="705"/>
      <c r="AH117" s="705"/>
      <c r="AI117" s="705"/>
      <c r="AJ117" s="56">
        <f t="shared" si="33"/>
        <v>105</v>
      </c>
      <c r="AK117" s="74"/>
      <c r="AL117" s="74"/>
      <c r="AM117" s="73"/>
      <c r="AN117" s="73"/>
      <c r="AO117" s="74">
        <v>32</v>
      </c>
      <c r="AP117" s="74"/>
      <c r="AQ117" s="74"/>
      <c r="AR117" s="74"/>
      <c r="AS117" s="57">
        <f t="shared" si="40"/>
        <v>23</v>
      </c>
      <c r="AT117" s="75"/>
      <c r="AU117" s="75"/>
      <c r="AV117" s="74"/>
      <c r="AW117" s="74">
        <v>23</v>
      </c>
      <c r="AX117" s="76"/>
      <c r="AY117" s="76"/>
      <c r="AZ117" s="75"/>
    </row>
    <row r="118" spans="1:52" s="55" customFormat="1" ht="18" customHeight="1">
      <c r="A118" s="737" t="s">
        <v>132</v>
      </c>
      <c r="B118" s="738"/>
      <c r="C118" s="739" t="s">
        <v>133</v>
      </c>
      <c r="D118" s="740"/>
      <c r="E118" s="740"/>
      <c r="F118" s="740"/>
      <c r="G118" s="740"/>
      <c r="H118" s="740"/>
      <c r="I118" s="741"/>
      <c r="J118" s="56">
        <f t="shared" si="35"/>
        <v>106</v>
      </c>
      <c r="K118" s="62">
        <f t="shared" si="45"/>
        <v>40</v>
      </c>
      <c r="L118" s="62">
        <f t="shared" si="45"/>
        <v>21</v>
      </c>
      <c r="M118" s="62">
        <f t="shared" si="38"/>
        <v>0</v>
      </c>
      <c r="N118" s="62">
        <f t="shared" si="38"/>
        <v>0</v>
      </c>
      <c r="O118" s="73"/>
      <c r="P118" s="73"/>
      <c r="Q118" s="73"/>
      <c r="R118" s="73"/>
      <c r="S118" s="73"/>
      <c r="T118" s="73"/>
      <c r="U118" s="62">
        <f t="shared" si="39"/>
        <v>40</v>
      </c>
      <c r="V118" s="62">
        <f t="shared" si="39"/>
        <v>21</v>
      </c>
      <c r="W118" s="73">
        <v>11</v>
      </c>
      <c r="X118" s="73">
        <v>7</v>
      </c>
      <c r="Y118" s="73">
        <v>16</v>
      </c>
      <c r="Z118" s="73">
        <v>7</v>
      </c>
      <c r="AA118" s="705" t="str">
        <f t="shared" si="51"/>
        <v>IO7421-16</v>
      </c>
      <c r="AB118" s="705"/>
      <c r="AC118" s="705" t="str">
        <f t="shared" si="52"/>
        <v>Цахим тоног төхөөрөмжийн үйлчилгээний ажилтан</v>
      </c>
      <c r="AD118" s="705"/>
      <c r="AE118" s="705"/>
      <c r="AF118" s="705"/>
      <c r="AG118" s="705"/>
      <c r="AH118" s="705"/>
      <c r="AI118" s="705"/>
      <c r="AJ118" s="56">
        <f t="shared" si="33"/>
        <v>106</v>
      </c>
      <c r="AK118" s="74">
        <v>13</v>
      </c>
      <c r="AL118" s="74">
        <v>7</v>
      </c>
      <c r="AM118" s="73"/>
      <c r="AN118" s="73"/>
      <c r="AO118" s="74">
        <v>40</v>
      </c>
      <c r="AP118" s="74"/>
      <c r="AQ118" s="74"/>
      <c r="AR118" s="74"/>
      <c r="AS118" s="57">
        <f t="shared" si="40"/>
        <v>13</v>
      </c>
      <c r="AT118" s="75"/>
      <c r="AU118" s="75"/>
      <c r="AV118" s="74">
        <v>13</v>
      </c>
      <c r="AW118" s="74"/>
      <c r="AX118" s="76"/>
      <c r="AY118" s="76"/>
      <c r="AZ118" s="75"/>
    </row>
    <row r="119" spans="1:52" s="55" customFormat="1" ht="18" customHeight="1">
      <c r="A119" s="737" t="s">
        <v>114</v>
      </c>
      <c r="B119" s="738"/>
      <c r="C119" s="739" t="s">
        <v>115</v>
      </c>
      <c r="D119" s="740"/>
      <c r="E119" s="740"/>
      <c r="F119" s="740"/>
      <c r="G119" s="740"/>
      <c r="H119" s="740"/>
      <c r="I119" s="741"/>
      <c r="J119" s="56">
        <f t="shared" si="35"/>
        <v>107</v>
      </c>
      <c r="K119" s="62">
        <f t="shared" si="45"/>
        <v>41</v>
      </c>
      <c r="L119" s="62">
        <f t="shared" si="45"/>
        <v>1</v>
      </c>
      <c r="M119" s="62">
        <f t="shared" si="38"/>
        <v>0</v>
      </c>
      <c r="N119" s="62">
        <f t="shared" si="38"/>
        <v>0</v>
      </c>
      <c r="O119" s="73"/>
      <c r="P119" s="73"/>
      <c r="Q119" s="73"/>
      <c r="R119" s="73"/>
      <c r="S119" s="73"/>
      <c r="T119" s="73"/>
      <c r="U119" s="62">
        <f t="shared" si="39"/>
        <v>41</v>
      </c>
      <c r="V119" s="62">
        <f t="shared" si="39"/>
        <v>1</v>
      </c>
      <c r="W119" s="73">
        <v>12</v>
      </c>
      <c r="X119" s="73">
        <v>1</v>
      </c>
      <c r="Y119" s="73">
        <v>16</v>
      </c>
      <c r="Z119" s="73">
        <v>0</v>
      </c>
      <c r="AA119" s="705" t="str">
        <f t="shared" si="51"/>
        <v>TC8211-20</v>
      </c>
      <c r="AB119" s="705"/>
      <c r="AC119" s="705" t="str">
        <f t="shared" si="52"/>
        <v>Автомашины засварчин</v>
      </c>
      <c r="AD119" s="705"/>
      <c r="AE119" s="705"/>
      <c r="AF119" s="705"/>
      <c r="AG119" s="705"/>
      <c r="AH119" s="705"/>
      <c r="AI119" s="705"/>
      <c r="AJ119" s="56">
        <f t="shared" si="33"/>
        <v>107</v>
      </c>
      <c r="AK119" s="74">
        <v>13</v>
      </c>
      <c r="AL119" s="74">
        <v>0</v>
      </c>
      <c r="AM119" s="73"/>
      <c r="AN119" s="73"/>
      <c r="AO119" s="74">
        <v>41</v>
      </c>
      <c r="AP119" s="74"/>
      <c r="AQ119" s="74"/>
      <c r="AR119" s="74"/>
      <c r="AS119" s="57">
        <f t="shared" si="40"/>
        <v>13</v>
      </c>
      <c r="AT119" s="75"/>
      <c r="AU119" s="75"/>
      <c r="AV119" s="74">
        <v>13</v>
      </c>
      <c r="AW119" s="74"/>
      <c r="AX119" s="76"/>
      <c r="AY119" s="76"/>
      <c r="AZ119" s="75"/>
    </row>
    <row r="120" spans="1:52" s="55" customFormat="1" ht="18" customHeight="1">
      <c r="A120" s="737" t="s">
        <v>116</v>
      </c>
      <c r="B120" s="738"/>
      <c r="C120" s="739" t="s">
        <v>117</v>
      </c>
      <c r="D120" s="740"/>
      <c r="E120" s="740"/>
      <c r="F120" s="740"/>
      <c r="G120" s="740"/>
      <c r="H120" s="740"/>
      <c r="I120" s="741"/>
      <c r="J120" s="56">
        <f t="shared" si="35"/>
        <v>108</v>
      </c>
      <c r="K120" s="62">
        <f t="shared" si="45"/>
        <v>21</v>
      </c>
      <c r="L120" s="62">
        <f t="shared" si="45"/>
        <v>0</v>
      </c>
      <c r="M120" s="62">
        <f t="shared" si="38"/>
        <v>0</v>
      </c>
      <c r="N120" s="62">
        <f t="shared" si="38"/>
        <v>0</v>
      </c>
      <c r="O120" s="73"/>
      <c r="P120" s="73"/>
      <c r="Q120" s="73"/>
      <c r="R120" s="73"/>
      <c r="S120" s="73"/>
      <c r="T120" s="73"/>
      <c r="U120" s="62">
        <f t="shared" si="39"/>
        <v>21</v>
      </c>
      <c r="V120" s="62">
        <f t="shared" si="39"/>
        <v>0</v>
      </c>
      <c r="W120" s="73">
        <v>5</v>
      </c>
      <c r="X120" s="73">
        <v>0</v>
      </c>
      <c r="Y120" s="73">
        <v>16</v>
      </c>
      <c r="Z120" s="73">
        <v>0</v>
      </c>
      <c r="AA120" s="705" t="str">
        <f t="shared" si="51"/>
        <v>CF7126-36</v>
      </c>
      <c r="AB120" s="705"/>
      <c r="AC120" s="705" t="str">
        <f t="shared" si="52"/>
        <v>Барилгын сантехникч</v>
      </c>
      <c r="AD120" s="705"/>
      <c r="AE120" s="705"/>
      <c r="AF120" s="705"/>
      <c r="AG120" s="705"/>
      <c r="AH120" s="705"/>
      <c r="AI120" s="705"/>
      <c r="AJ120" s="56">
        <f t="shared" si="33"/>
        <v>108</v>
      </c>
      <c r="AK120" s="74"/>
      <c r="AL120" s="74"/>
      <c r="AM120" s="73"/>
      <c r="AN120" s="73"/>
      <c r="AO120" s="74">
        <v>21</v>
      </c>
      <c r="AP120" s="74"/>
      <c r="AQ120" s="74"/>
      <c r="AR120" s="74"/>
      <c r="AS120" s="57">
        <f t="shared" si="40"/>
        <v>0</v>
      </c>
      <c r="AT120" s="75"/>
      <c r="AU120" s="75"/>
      <c r="AV120" s="74"/>
      <c r="AW120" s="74"/>
      <c r="AX120" s="76"/>
      <c r="AY120" s="76"/>
      <c r="AZ120" s="75"/>
    </row>
    <row r="121" spans="1:52" s="55" customFormat="1" ht="18" customHeight="1">
      <c r="A121" s="737" t="s">
        <v>122</v>
      </c>
      <c r="B121" s="738"/>
      <c r="C121" s="739" t="s">
        <v>123</v>
      </c>
      <c r="D121" s="740"/>
      <c r="E121" s="740"/>
      <c r="F121" s="740"/>
      <c r="G121" s="740"/>
      <c r="H121" s="740"/>
      <c r="I121" s="741"/>
      <c r="J121" s="56">
        <f t="shared" si="35"/>
        <v>109</v>
      </c>
      <c r="K121" s="62">
        <f t="shared" si="45"/>
        <v>54</v>
      </c>
      <c r="L121" s="62">
        <f t="shared" si="45"/>
        <v>0</v>
      </c>
      <c r="M121" s="62">
        <f t="shared" si="38"/>
        <v>0</v>
      </c>
      <c r="N121" s="62">
        <f t="shared" si="38"/>
        <v>0</v>
      </c>
      <c r="O121" s="73"/>
      <c r="P121" s="73"/>
      <c r="Q121" s="73"/>
      <c r="R121" s="73"/>
      <c r="S121" s="73"/>
      <c r="T121" s="73"/>
      <c r="U121" s="62">
        <f t="shared" si="39"/>
        <v>54</v>
      </c>
      <c r="V121" s="62">
        <f t="shared" si="39"/>
        <v>0</v>
      </c>
      <c r="W121" s="73">
        <v>27</v>
      </c>
      <c r="X121" s="73">
        <v>0</v>
      </c>
      <c r="Y121" s="73">
        <v>17</v>
      </c>
      <c r="Z121" s="73">
        <v>0</v>
      </c>
      <c r="AA121" s="705" t="str">
        <f t="shared" si="51"/>
        <v>CF7411-12</v>
      </c>
      <c r="AB121" s="705"/>
      <c r="AC121" s="705" t="str">
        <f t="shared" si="52"/>
        <v>Барилгын цахилгаанчин</v>
      </c>
      <c r="AD121" s="705"/>
      <c r="AE121" s="705"/>
      <c r="AF121" s="705"/>
      <c r="AG121" s="705"/>
      <c r="AH121" s="705"/>
      <c r="AI121" s="705"/>
      <c r="AJ121" s="56">
        <f t="shared" si="33"/>
        <v>109</v>
      </c>
      <c r="AK121" s="74">
        <v>10</v>
      </c>
      <c r="AL121" s="74">
        <v>0</v>
      </c>
      <c r="AM121" s="73"/>
      <c r="AN121" s="73"/>
      <c r="AO121" s="74">
        <v>54</v>
      </c>
      <c r="AP121" s="74"/>
      <c r="AQ121" s="74"/>
      <c r="AR121" s="74"/>
      <c r="AS121" s="57">
        <f t="shared" si="40"/>
        <v>25</v>
      </c>
      <c r="AT121" s="75"/>
      <c r="AU121" s="75"/>
      <c r="AV121" s="74">
        <v>10</v>
      </c>
      <c r="AW121" s="74">
        <v>15</v>
      </c>
      <c r="AX121" s="76"/>
      <c r="AY121" s="76"/>
      <c r="AZ121" s="75"/>
    </row>
    <row r="122" spans="1:52" s="55" customFormat="1" ht="18" customHeight="1">
      <c r="A122" s="737" t="s">
        <v>118</v>
      </c>
      <c r="B122" s="738"/>
      <c r="C122" s="739" t="s">
        <v>119</v>
      </c>
      <c r="D122" s="740"/>
      <c r="E122" s="740"/>
      <c r="F122" s="740"/>
      <c r="G122" s="740"/>
      <c r="H122" s="740"/>
      <c r="I122" s="741"/>
      <c r="J122" s="56">
        <f t="shared" si="35"/>
        <v>110</v>
      </c>
      <c r="K122" s="62">
        <f t="shared" si="45"/>
        <v>50</v>
      </c>
      <c r="L122" s="62">
        <f t="shared" si="45"/>
        <v>15</v>
      </c>
      <c r="M122" s="62">
        <f t="shared" si="38"/>
        <v>0</v>
      </c>
      <c r="N122" s="62">
        <f t="shared" si="38"/>
        <v>0</v>
      </c>
      <c r="O122" s="73"/>
      <c r="P122" s="73"/>
      <c r="Q122" s="73"/>
      <c r="R122" s="73"/>
      <c r="S122" s="73"/>
      <c r="T122" s="73"/>
      <c r="U122" s="62">
        <f t="shared" si="39"/>
        <v>50</v>
      </c>
      <c r="V122" s="62">
        <f t="shared" si="39"/>
        <v>15</v>
      </c>
      <c r="W122" s="73">
        <v>28</v>
      </c>
      <c r="X122" s="73">
        <v>10</v>
      </c>
      <c r="Y122" s="73">
        <v>13</v>
      </c>
      <c r="Z122" s="73">
        <v>0</v>
      </c>
      <c r="AA122" s="705" t="str">
        <f t="shared" si="51"/>
        <v>CF7123-20</v>
      </c>
      <c r="AB122" s="705"/>
      <c r="AC122" s="705" t="str">
        <f t="shared" si="52"/>
        <v>Барилгын засал-чимэглэлчин</v>
      </c>
      <c r="AD122" s="705"/>
      <c r="AE122" s="705"/>
      <c r="AF122" s="705"/>
      <c r="AG122" s="705"/>
      <c r="AH122" s="705"/>
      <c r="AI122" s="705"/>
      <c r="AJ122" s="56">
        <f t="shared" si="33"/>
        <v>110</v>
      </c>
      <c r="AK122" s="74">
        <v>9</v>
      </c>
      <c r="AL122" s="74">
        <v>5</v>
      </c>
      <c r="AM122" s="73"/>
      <c r="AN122" s="73"/>
      <c r="AO122" s="74">
        <v>50</v>
      </c>
      <c r="AP122" s="74"/>
      <c r="AQ122" s="74"/>
      <c r="AR122" s="74"/>
      <c r="AS122" s="57">
        <f t="shared" si="40"/>
        <v>27</v>
      </c>
      <c r="AT122" s="75"/>
      <c r="AU122" s="75"/>
      <c r="AV122" s="74">
        <v>9</v>
      </c>
      <c r="AW122" s="74">
        <v>18</v>
      </c>
      <c r="AX122" s="76"/>
      <c r="AY122" s="76"/>
      <c r="AZ122" s="75"/>
    </row>
    <row r="123" spans="1:52" s="55" customFormat="1" ht="18" customHeight="1">
      <c r="A123" s="737" t="s">
        <v>200</v>
      </c>
      <c r="B123" s="738"/>
      <c r="C123" s="739" t="s">
        <v>201</v>
      </c>
      <c r="D123" s="740"/>
      <c r="E123" s="740"/>
      <c r="F123" s="740"/>
      <c r="G123" s="740"/>
      <c r="H123" s="740"/>
      <c r="I123" s="741"/>
      <c r="J123" s="56">
        <f t="shared" si="35"/>
        <v>111</v>
      </c>
      <c r="K123" s="62">
        <f t="shared" si="45"/>
        <v>18</v>
      </c>
      <c r="L123" s="62">
        <f t="shared" si="45"/>
        <v>0</v>
      </c>
      <c r="M123" s="62">
        <f t="shared" si="38"/>
        <v>0</v>
      </c>
      <c r="N123" s="62">
        <f t="shared" si="38"/>
        <v>0</v>
      </c>
      <c r="O123" s="73"/>
      <c r="P123" s="73"/>
      <c r="Q123" s="73"/>
      <c r="R123" s="73"/>
      <c r="S123" s="73"/>
      <c r="T123" s="73"/>
      <c r="U123" s="62">
        <f t="shared" si="39"/>
        <v>18</v>
      </c>
      <c r="V123" s="62">
        <f t="shared" si="39"/>
        <v>0</v>
      </c>
      <c r="W123" s="73">
        <v>7</v>
      </c>
      <c r="X123" s="73">
        <v>0</v>
      </c>
      <c r="Y123" s="73"/>
      <c r="Z123" s="73"/>
      <c r="AA123" s="705" t="str">
        <f t="shared" si="51"/>
        <v>CF7115-11</v>
      </c>
      <c r="AB123" s="705"/>
      <c r="AC123" s="705" t="str">
        <f t="shared" si="52"/>
        <v>Барилга угсралтын мужаан</v>
      </c>
      <c r="AD123" s="705"/>
      <c r="AE123" s="705"/>
      <c r="AF123" s="705"/>
      <c r="AG123" s="705"/>
      <c r="AH123" s="705"/>
      <c r="AI123" s="705"/>
      <c r="AJ123" s="56">
        <f t="shared" si="33"/>
        <v>111</v>
      </c>
      <c r="AK123" s="74">
        <v>11</v>
      </c>
      <c r="AL123" s="74">
        <v>0</v>
      </c>
      <c r="AM123" s="73"/>
      <c r="AN123" s="73"/>
      <c r="AO123" s="74">
        <v>18</v>
      </c>
      <c r="AP123" s="74"/>
      <c r="AQ123" s="74"/>
      <c r="AR123" s="74"/>
      <c r="AS123" s="57">
        <f t="shared" si="40"/>
        <v>11</v>
      </c>
      <c r="AT123" s="75"/>
      <c r="AU123" s="75"/>
      <c r="AV123" s="74">
        <v>11</v>
      </c>
      <c r="AW123" s="74"/>
      <c r="AX123" s="76"/>
      <c r="AY123" s="76"/>
      <c r="AZ123" s="75"/>
    </row>
    <row r="124" spans="1:52" s="55" customFormat="1" ht="18" customHeight="1">
      <c r="A124" s="737" t="s">
        <v>124</v>
      </c>
      <c r="B124" s="738"/>
      <c r="C124" s="739" t="s">
        <v>125</v>
      </c>
      <c r="D124" s="740"/>
      <c r="E124" s="740"/>
      <c r="F124" s="740"/>
      <c r="G124" s="740"/>
      <c r="H124" s="740"/>
      <c r="I124" s="741"/>
      <c r="J124" s="56">
        <f t="shared" si="35"/>
        <v>112</v>
      </c>
      <c r="K124" s="62">
        <f t="shared" si="45"/>
        <v>24</v>
      </c>
      <c r="L124" s="62">
        <f t="shared" si="45"/>
        <v>0</v>
      </c>
      <c r="M124" s="62">
        <f t="shared" si="38"/>
        <v>0</v>
      </c>
      <c r="N124" s="62">
        <f t="shared" si="38"/>
        <v>0</v>
      </c>
      <c r="O124" s="73"/>
      <c r="P124" s="73"/>
      <c r="Q124" s="73"/>
      <c r="R124" s="73"/>
      <c r="S124" s="73"/>
      <c r="T124" s="73"/>
      <c r="U124" s="62">
        <f t="shared" si="39"/>
        <v>24</v>
      </c>
      <c r="V124" s="62">
        <f t="shared" si="39"/>
        <v>0</v>
      </c>
      <c r="W124" s="73">
        <v>11</v>
      </c>
      <c r="X124" s="73">
        <v>0</v>
      </c>
      <c r="Y124" s="73"/>
      <c r="Z124" s="73"/>
      <c r="AA124" s="705" t="str">
        <f t="shared" si="51"/>
        <v>IM7212-14</v>
      </c>
      <c r="AB124" s="705"/>
      <c r="AC124" s="705" t="str">
        <f t="shared" si="52"/>
        <v>Гагнуурчин</v>
      </c>
      <c r="AD124" s="705"/>
      <c r="AE124" s="705"/>
      <c r="AF124" s="705"/>
      <c r="AG124" s="705"/>
      <c r="AH124" s="705"/>
      <c r="AI124" s="705"/>
      <c r="AJ124" s="56">
        <f t="shared" si="33"/>
        <v>112</v>
      </c>
      <c r="AK124" s="74">
        <v>13</v>
      </c>
      <c r="AL124" s="74">
        <v>0</v>
      </c>
      <c r="AM124" s="73"/>
      <c r="AN124" s="73"/>
      <c r="AO124" s="74">
        <v>24</v>
      </c>
      <c r="AP124" s="74"/>
      <c r="AQ124" s="74"/>
      <c r="AR124" s="74"/>
      <c r="AS124" s="57">
        <f t="shared" si="40"/>
        <v>13</v>
      </c>
      <c r="AT124" s="75"/>
      <c r="AU124" s="75"/>
      <c r="AV124" s="74">
        <v>13</v>
      </c>
      <c r="AW124" s="74"/>
      <c r="AX124" s="76"/>
      <c r="AY124" s="76"/>
      <c r="AZ124" s="75"/>
    </row>
    <row r="125" spans="1:52" s="55" customFormat="1" ht="18" customHeight="1">
      <c r="A125" s="737" t="s">
        <v>195</v>
      </c>
      <c r="B125" s="738"/>
      <c r="C125" s="739" t="s">
        <v>196</v>
      </c>
      <c r="D125" s="740"/>
      <c r="E125" s="740"/>
      <c r="F125" s="740"/>
      <c r="G125" s="740"/>
      <c r="H125" s="740"/>
      <c r="I125" s="741"/>
      <c r="J125" s="56">
        <f t="shared" si="35"/>
        <v>113</v>
      </c>
      <c r="K125" s="62">
        <f t="shared" si="45"/>
        <v>18</v>
      </c>
      <c r="L125" s="62">
        <f t="shared" si="45"/>
        <v>15</v>
      </c>
      <c r="M125" s="62">
        <f t="shared" si="38"/>
        <v>0</v>
      </c>
      <c r="N125" s="62">
        <f t="shared" si="38"/>
        <v>0</v>
      </c>
      <c r="O125" s="73"/>
      <c r="P125" s="73"/>
      <c r="Q125" s="73"/>
      <c r="R125" s="73"/>
      <c r="S125" s="73"/>
      <c r="T125" s="73"/>
      <c r="U125" s="62">
        <f t="shared" si="39"/>
        <v>18</v>
      </c>
      <c r="V125" s="62">
        <f t="shared" si="39"/>
        <v>15</v>
      </c>
      <c r="W125" s="73">
        <v>18</v>
      </c>
      <c r="X125" s="73">
        <v>15</v>
      </c>
      <c r="Y125" s="73"/>
      <c r="Z125" s="73"/>
      <c r="AA125" s="705" t="str">
        <f t="shared" si="51"/>
        <v>ID4120-11</v>
      </c>
      <c r="AB125" s="705"/>
      <c r="AC125" s="705" t="str">
        <f t="shared" si="52"/>
        <v>Нарийн бичгийн дарга-албан хэргийн ажилтан</v>
      </c>
      <c r="AD125" s="705"/>
      <c r="AE125" s="705"/>
      <c r="AF125" s="705"/>
      <c r="AG125" s="705"/>
      <c r="AH125" s="705"/>
      <c r="AI125" s="705"/>
      <c r="AJ125" s="56">
        <f t="shared" si="33"/>
        <v>113</v>
      </c>
      <c r="AK125" s="74"/>
      <c r="AL125" s="74"/>
      <c r="AM125" s="73"/>
      <c r="AN125" s="73"/>
      <c r="AO125" s="74">
        <v>18</v>
      </c>
      <c r="AP125" s="74"/>
      <c r="AQ125" s="74"/>
      <c r="AR125" s="74"/>
      <c r="AS125" s="57">
        <f t="shared" si="40"/>
        <v>18</v>
      </c>
      <c r="AT125" s="75"/>
      <c r="AU125" s="75"/>
      <c r="AV125" s="74"/>
      <c r="AW125" s="74">
        <v>18</v>
      </c>
      <c r="AX125" s="76"/>
      <c r="AY125" s="76"/>
      <c r="AZ125" s="75"/>
    </row>
    <row r="126" spans="1:52" s="55" customFormat="1" ht="18" customHeight="1">
      <c r="A126" s="737" t="s">
        <v>161</v>
      </c>
      <c r="B126" s="738"/>
      <c r="C126" s="739" t="s">
        <v>162</v>
      </c>
      <c r="D126" s="740"/>
      <c r="E126" s="740"/>
      <c r="F126" s="740"/>
      <c r="G126" s="740"/>
      <c r="H126" s="740"/>
      <c r="I126" s="741"/>
      <c r="J126" s="56">
        <f t="shared" si="35"/>
        <v>114</v>
      </c>
      <c r="K126" s="62">
        <f t="shared" si="45"/>
        <v>18</v>
      </c>
      <c r="L126" s="62">
        <f t="shared" si="45"/>
        <v>0</v>
      </c>
      <c r="M126" s="62">
        <f t="shared" si="38"/>
        <v>0</v>
      </c>
      <c r="N126" s="62">
        <f t="shared" si="38"/>
        <v>0</v>
      </c>
      <c r="O126" s="73"/>
      <c r="P126" s="73"/>
      <c r="Q126" s="73"/>
      <c r="R126" s="73"/>
      <c r="S126" s="73"/>
      <c r="T126" s="73"/>
      <c r="U126" s="62">
        <f t="shared" si="39"/>
        <v>18</v>
      </c>
      <c r="V126" s="62">
        <f t="shared" si="39"/>
        <v>0</v>
      </c>
      <c r="W126" s="73">
        <v>18</v>
      </c>
      <c r="X126" s="73">
        <v>0</v>
      </c>
      <c r="Y126" s="73"/>
      <c r="Z126" s="73"/>
      <c r="AA126" s="705" t="str">
        <f t="shared" si="51"/>
        <v>MT8111-35</v>
      </c>
      <c r="AB126" s="705"/>
      <c r="AC126" s="705" t="str">
        <f t="shared" si="52"/>
        <v>Хүнд машин механизмын оператор</v>
      </c>
      <c r="AD126" s="705"/>
      <c r="AE126" s="705"/>
      <c r="AF126" s="705"/>
      <c r="AG126" s="705"/>
      <c r="AH126" s="705"/>
      <c r="AI126" s="705"/>
      <c r="AJ126" s="56">
        <f t="shared" si="33"/>
        <v>114</v>
      </c>
      <c r="AK126" s="74"/>
      <c r="AL126" s="74"/>
      <c r="AM126" s="73"/>
      <c r="AN126" s="73"/>
      <c r="AO126" s="74">
        <v>18</v>
      </c>
      <c r="AP126" s="74"/>
      <c r="AQ126" s="74"/>
      <c r="AR126" s="74"/>
      <c r="AS126" s="57">
        <f t="shared" si="40"/>
        <v>18</v>
      </c>
      <c r="AT126" s="75"/>
      <c r="AU126" s="75"/>
      <c r="AV126" s="74"/>
      <c r="AW126" s="74">
        <v>18</v>
      </c>
      <c r="AX126" s="76"/>
      <c r="AY126" s="76"/>
      <c r="AZ126" s="75"/>
    </row>
    <row r="127" spans="1:52" s="55" customFormat="1" ht="18" customHeight="1">
      <c r="A127" s="737" t="s">
        <v>136</v>
      </c>
      <c r="B127" s="738"/>
      <c r="C127" s="739" t="s">
        <v>137</v>
      </c>
      <c r="D127" s="740"/>
      <c r="E127" s="740"/>
      <c r="F127" s="740"/>
      <c r="G127" s="740"/>
      <c r="H127" s="740"/>
      <c r="I127" s="741"/>
      <c r="J127" s="56">
        <f t="shared" si="35"/>
        <v>115</v>
      </c>
      <c r="K127" s="62">
        <f t="shared" si="45"/>
        <v>15</v>
      </c>
      <c r="L127" s="62">
        <f t="shared" si="45"/>
        <v>12</v>
      </c>
      <c r="M127" s="62">
        <f t="shared" si="38"/>
        <v>0</v>
      </c>
      <c r="N127" s="62">
        <f t="shared" si="38"/>
        <v>0</v>
      </c>
      <c r="O127" s="73"/>
      <c r="P127" s="73"/>
      <c r="Q127" s="73"/>
      <c r="R127" s="73"/>
      <c r="S127" s="73"/>
      <c r="T127" s="73"/>
      <c r="U127" s="62">
        <f t="shared" si="39"/>
        <v>15</v>
      </c>
      <c r="V127" s="62">
        <f t="shared" si="39"/>
        <v>12</v>
      </c>
      <c r="W127" s="73">
        <v>15</v>
      </c>
      <c r="X127" s="73">
        <v>12</v>
      </c>
      <c r="Y127" s="73"/>
      <c r="Z127" s="73"/>
      <c r="AA127" s="705" t="str">
        <f t="shared" si="51"/>
        <v>NF6210-21</v>
      </c>
      <c r="AB127" s="705"/>
      <c r="AC127" s="705" t="str">
        <f t="shared" si="52"/>
        <v>Ойжуулагч</v>
      </c>
      <c r="AD127" s="705"/>
      <c r="AE127" s="705"/>
      <c r="AF127" s="705"/>
      <c r="AG127" s="705"/>
      <c r="AH127" s="705"/>
      <c r="AI127" s="705"/>
      <c r="AJ127" s="56">
        <f t="shared" si="33"/>
        <v>115</v>
      </c>
      <c r="AK127" s="74"/>
      <c r="AL127" s="74"/>
      <c r="AM127" s="73"/>
      <c r="AN127" s="73"/>
      <c r="AO127" s="74">
        <v>15</v>
      </c>
      <c r="AP127" s="74"/>
      <c r="AQ127" s="74"/>
      <c r="AR127" s="74"/>
      <c r="AS127" s="57">
        <f t="shared" si="40"/>
        <v>15</v>
      </c>
      <c r="AT127" s="75"/>
      <c r="AU127" s="75"/>
      <c r="AV127" s="74"/>
      <c r="AW127" s="74">
        <v>15</v>
      </c>
      <c r="AX127" s="76"/>
      <c r="AY127" s="76"/>
      <c r="AZ127" s="75"/>
    </row>
    <row r="128" spans="1:52" s="55" customFormat="1" ht="18" customHeight="1">
      <c r="A128" s="737" t="s">
        <v>126</v>
      </c>
      <c r="B128" s="738"/>
      <c r="C128" s="739" t="s">
        <v>127</v>
      </c>
      <c r="D128" s="740"/>
      <c r="E128" s="740"/>
      <c r="F128" s="740"/>
      <c r="G128" s="740"/>
      <c r="H128" s="740"/>
      <c r="I128" s="741"/>
      <c r="J128" s="56">
        <f t="shared" si="35"/>
        <v>116</v>
      </c>
      <c r="K128" s="62">
        <f t="shared" si="45"/>
        <v>19</v>
      </c>
      <c r="L128" s="62">
        <f t="shared" si="45"/>
        <v>11</v>
      </c>
      <c r="M128" s="62">
        <f t="shared" si="38"/>
        <v>0</v>
      </c>
      <c r="N128" s="62">
        <f t="shared" si="38"/>
        <v>0</v>
      </c>
      <c r="O128" s="73"/>
      <c r="P128" s="73"/>
      <c r="Q128" s="73"/>
      <c r="R128" s="73"/>
      <c r="S128" s="73"/>
      <c r="T128" s="73"/>
      <c r="U128" s="62">
        <f t="shared" si="39"/>
        <v>19</v>
      </c>
      <c r="V128" s="62">
        <f t="shared" si="39"/>
        <v>11</v>
      </c>
      <c r="W128" s="73">
        <v>19</v>
      </c>
      <c r="X128" s="73">
        <v>11</v>
      </c>
      <c r="Y128" s="73"/>
      <c r="Z128" s="73"/>
      <c r="AA128" s="705" t="str">
        <f t="shared" si="51"/>
        <v>AH6221-23</v>
      </c>
      <c r="AB128" s="705"/>
      <c r="AC128" s="705" t="str">
        <f t="shared" si="52"/>
        <v>Малын асаргаа</v>
      </c>
      <c r="AD128" s="705"/>
      <c r="AE128" s="705"/>
      <c r="AF128" s="705"/>
      <c r="AG128" s="705"/>
      <c r="AH128" s="705"/>
      <c r="AI128" s="705"/>
      <c r="AJ128" s="56">
        <f t="shared" si="33"/>
        <v>116</v>
      </c>
      <c r="AK128" s="74"/>
      <c r="AL128" s="74"/>
      <c r="AM128" s="73"/>
      <c r="AN128" s="73"/>
      <c r="AO128" s="74">
        <v>19</v>
      </c>
      <c r="AP128" s="74"/>
      <c r="AQ128" s="74"/>
      <c r="AR128" s="74"/>
      <c r="AS128" s="57">
        <f t="shared" si="40"/>
        <v>19</v>
      </c>
      <c r="AT128" s="75"/>
      <c r="AU128" s="75"/>
      <c r="AV128" s="74"/>
      <c r="AW128" s="74">
        <v>19</v>
      </c>
      <c r="AX128" s="76"/>
      <c r="AY128" s="76"/>
      <c r="AZ128" s="75"/>
    </row>
    <row r="129" spans="1:52" s="55" customFormat="1" ht="18" customHeight="1">
      <c r="A129" s="737" t="s">
        <v>181</v>
      </c>
      <c r="B129" s="738"/>
      <c r="C129" s="739" t="s">
        <v>182</v>
      </c>
      <c r="D129" s="740"/>
      <c r="E129" s="740"/>
      <c r="F129" s="740"/>
      <c r="G129" s="740"/>
      <c r="H129" s="740"/>
      <c r="I129" s="741"/>
      <c r="J129" s="56">
        <f t="shared" si="35"/>
        <v>117</v>
      </c>
      <c r="K129" s="62">
        <f t="shared" si="45"/>
        <v>20</v>
      </c>
      <c r="L129" s="62">
        <f t="shared" si="45"/>
        <v>7</v>
      </c>
      <c r="M129" s="62">
        <f t="shared" si="38"/>
        <v>0</v>
      </c>
      <c r="N129" s="62">
        <f t="shared" si="38"/>
        <v>0</v>
      </c>
      <c r="O129" s="73"/>
      <c r="P129" s="73"/>
      <c r="Q129" s="73"/>
      <c r="R129" s="73"/>
      <c r="S129" s="73"/>
      <c r="T129" s="73"/>
      <c r="U129" s="62">
        <f t="shared" si="39"/>
        <v>20</v>
      </c>
      <c r="V129" s="62">
        <f t="shared" si="39"/>
        <v>7</v>
      </c>
      <c r="W129" s="73">
        <v>20</v>
      </c>
      <c r="X129" s="73">
        <v>7</v>
      </c>
      <c r="Y129" s="73"/>
      <c r="Z129" s="73"/>
      <c r="AA129" s="705" t="str">
        <f t="shared" si="51"/>
        <v>AH6121-24</v>
      </c>
      <c r="AB129" s="705"/>
      <c r="AC129" s="705" t="str">
        <f t="shared" si="52"/>
        <v>Малчин</v>
      </c>
      <c r="AD129" s="705"/>
      <c r="AE129" s="705"/>
      <c r="AF129" s="705"/>
      <c r="AG129" s="705"/>
      <c r="AH129" s="705"/>
      <c r="AI129" s="705"/>
      <c r="AJ129" s="56">
        <f t="shared" si="33"/>
        <v>117</v>
      </c>
      <c r="AK129" s="74"/>
      <c r="AL129" s="74"/>
      <c r="AM129" s="73"/>
      <c r="AN129" s="73"/>
      <c r="AO129" s="74">
        <v>20</v>
      </c>
      <c r="AP129" s="74"/>
      <c r="AQ129" s="74"/>
      <c r="AR129" s="74"/>
      <c r="AS129" s="57">
        <f t="shared" si="40"/>
        <v>20</v>
      </c>
      <c r="AT129" s="75"/>
      <c r="AU129" s="75"/>
      <c r="AV129" s="74"/>
      <c r="AW129" s="74">
        <v>20</v>
      </c>
      <c r="AX129" s="76"/>
      <c r="AY129" s="76"/>
      <c r="AZ129" s="75"/>
    </row>
    <row r="130" spans="1:52" s="55" customFormat="1" ht="18" customHeight="1">
      <c r="A130" s="737" t="s">
        <v>202</v>
      </c>
      <c r="B130" s="738"/>
      <c r="C130" s="739" t="s">
        <v>203</v>
      </c>
      <c r="D130" s="740"/>
      <c r="E130" s="740"/>
      <c r="F130" s="740"/>
      <c r="G130" s="740"/>
      <c r="H130" s="740"/>
      <c r="I130" s="741"/>
      <c r="J130" s="56">
        <f t="shared" si="35"/>
        <v>118</v>
      </c>
      <c r="K130" s="62">
        <f t="shared" si="45"/>
        <v>17</v>
      </c>
      <c r="L130" s="62">
        <f t="shared" si="45"/>
        <v>2</v>
      </c>
      <c r="M130" s="62">
        <f t="shared" si="38"/>
        <v>0</v>
      </c>
      <c r="N130" s="62">
        <f t="shared" si="38"/>
        <v>0</v>
      </c>
      <c r="O130" s="73"/>
      <c r="P130" s="73"/>
      <c r="Q130" s="73"/>
      <c r="R130" s="73"/>
      <c r="S130" s="73"/>
      <c r="T130" s="73"/>
      <c r="U130" s="62">
        <f t="shared" si="39"/>
        <v>17</v>
      </c>
      <c r="V130" s="62">
        <f t="shared" si="39"/>
        <v>2</v>
      </c>
      <c r="W130" s="73">
        <v>17</v>
      </c>
      <c r="X130" s="73">
        <v>2</v>
      </c>
      <c r="Y130" s="73"/>
      <c r="Z130" s="73"/>
      <c r="AA130" s="705" t="str">
        <f t="shared" si="51"/>
        <v>CF7114-20</v>
      </c>
      <c r="AB130" s="705"/>
      <c r="AC130" s="705" t="str">
        <f t="shared" si="52"/>
        <v>Бетон арматурчин</v>
      </c>
      <c r="AD130" s="705"/>
      <c r="AE130" s="705"/>
      <c r="AF130" s="705"/>
      <c r="AG130" s="705"/>
      <c r="AH130" s="705"/>
      <c r="AI130" s="705"/>
      <c r="AJ130" s="56">
        <f t="shared" si="33"/>
        <v>118</v>
      </c>
      <c r="AK130" s="74"/>
      <c r="AL130" s="74"/>
      <c r="AM130" s="73"/>
      <c r="AN130" s="73"/>
      <c r="AO130" s="74">
        <v>17</v>
      </c>
      <c r="AP130" s="74"/>
      <c r="AQ130" s="74"/>
      <c r="AR130" s="74"/>
      <c r="AS130" s="57">
        <f t="shared" si="40"/>
        <v>17</v>
      </c>
      <c r="AT130" s="75"/>
      <c r="AU130" s="75"/>
      <c r="AV130" s="74"/>
      <c r="AW130" s="74">
        <v>17</v>
      </c>
      <c r="AX130" s="76"/>
      <c r="AY130" s="76"/>
      <c r="AZ130" s="75"/>
    </row>
    <row r="131" spans="1:52" s="55" customFormat="1" ht="18" customHeight="1">
      <c r="A131" s="737" t="s">
        <v>204</v>
      </c>
      <c r="B131" s="738"/>
      <c r="C131" s="739" t="s">
        <v>205</v>
      </c>
      <c r="D131" s="740"/>
      <c r="E131" s="740"/>
      <c r="F131" s="740"/>
      <c r="G131" s="740"/>
      <c r="H131" s="740"/>
      <c r="I131" s="741"/>
      <c r="J131" s="56">
        <f t="shared" si="35"/>
        <v>119</v>
      </c>
      <c r="K131" s="62">
        <f t="shared" si="45"/>
        <v>16</v>
      </c>
      <c r="L131" s="62">
        <f t="shared" si="45"/>
        <v>6</v>
      </c>
      <c r="M131" s="62">
        <f t="shared" si="38"/>
        <v>0</v>
      </c>
      <c r="N131" s="62">
        <f t="shared" si="38"/>
        <v>0</v>
      </c>
      <c r="O131" s="73"/>
      <c r="P131" s="73"/>
      <c r="Q131" s="73"/>
      <c r="R131" s="73"/>
      <c r="S131" s="73"/>
      <c r="T131" s="73"/>
      <c r="U131" s="62">
        <f t="shared" si="39"/>
        <v>16</v>
      </c>
      <c r="V131" s="62">
        <f t="shared" si="39"/>
        <v>6</v>
      </c>
      <c r="W131" s="73">
        <v>16</v>
      </c>
      <c r="X131" s="73">
        <v>6</v>
      </c>
      <c r="Y131" s="73"/>
      <c r="Z131" s="73"/>
      <c r="AA131" s="705" t="str">
        <f t="shared" si="51"/>
        <v>CF7123-14</v>
      </c>
      <c r="AB131" s="705"/>
      <c r="AC131" s="705" t="str">
        <f t="shared" si="52"/>
        <v>Хуурай хийц угсрагч</v>
      </c>
      <c r="AD131" s="705"/>
      <c r="AE131" s="705"/>
      <c r="AF131" s="705"/>
      <c r="AG131" s="705"/>
      <c r="AH131" s="705"/>
      <c r="AI131" s="705"/>
      <c r="AJ131" s="56">
        <f t="shared" si="33"/>
        <v>119</v>
      </c>
      <c r="AK131" s="74"/>
      <c r="AL131" s="74"/>
      <c r="AM131" s="73"/>
      <c r="AN131" s="73"/>
      <c r="AO131" s="74">
        <v>16</v>
      </c>
      <c r="AP131" s="74"/>
      <c r="AQ131" s="74"/>
      <c r="AR131" s="74"/>
      <c r="AS131" s="57">
        <f t="shared" si="40"/>
        <v>16</v>
      </c>
      <c r="AT131" s="75"/>
      <c r="AU131" s="75"/>
      <c r="AV131" s="74"/>
      <c r="AW131" s="74">
        <v>16</v>
      </c>
      <c r="AX131" s="76"/>
      <c r="AY131" s="76"/>
      <c r="AZ131" s="75"/>
    </row>
    <row r="132" spans="1:52" s="66" customFormat="1" ht="18" customHeight="1">
      <c r="A132" s="745" t="s">
        <v>206</v>
      </c>
      <c r="B132" s="746"/>
      <c r="C132" s="746"/>
      <c r="D132" s="746"/>
      <c r="E132" s="746"/>
      <c r="F132" s="746"/>
      <c r="G132" s="746"/>
      <c r="H132" s="746"/>
      <c r="I132" s="747"/>
      <c r="J132" s="60">
        <f t="shared" si="35"/>
        <v>120</v>
      </c>
      <c r="K132" s="61">
        <f t="shared" ref="K132" si="53">SUM(K133:K145)</f>
        <v>254</v>
      </c>
      <c r="L132" s="61">
        <f t="shared" ref="L132:Z132" si="54">SUM(L133:L145)</f>
        <v>122</v>
      </c>
      <c r="M132" s="61">
        <f t="shared" si="54"/>
        <v>0</v>
      </c>
      <c r="N132" s="61">
        <f t="shared" si="54"/>
        <v>0</v>
      </c>
      <c r="O132" s="61">
        <f t="shared" si="54"/>
        <v>0</v>
      </c>
      <c r="P132" s="61">
        <f t="shared" si="54"/>
        <v>0</v>
      </c>
      <c r="Q132" s="61">
        <f t="shared" si="54"/>
        <v>0</v>
      </c>
      <c r="R132" s="61">
        <f t="shared" si="54"/>
        <v>0</v>
      </c>
      <c r="S132" s="61">
        <f t="shared" si="54"/>
        <v>0</v>
      </c>
      <c r="T132" s="61">
        <f t="shared" si="54"/>
        <v>0</v>
      </c>
      <c r="U132" s="61">
        <f t="shared" si="54"/>
        <v>254</v>
      </c>
      <c r="V132" s="61">
        <f t="shared" si="54"/>
        <v>122</v>
      </c>
      <c r="W132" s="61">
        <f t="shared" si="54"/>
        <v>153</v>
      </c>
      <c r="X132" s="61">
        <f t="shared" si="54"/>
        <v>87</v>
      </c>
      <c r="Y132" s="61">
        <f t="shared" si="54"/>
        <v>51</v>
      </c>
      <c r="Z132" s="61">
        <f t="shared" si="54"/>
        <v>25</v>
      </c>
      <c r="AA132" s="748" t="str">
        <f>+A132</f>
        <v>8. Завхан аймгийн Тосонцэнгэл суман дахь МСҮТ</v>
      </c>
      <c r="AB132" s="749"/>
      <c r="AC132" s="749"/>
      <c r="AD132" s="749"/>
      <c r="AE132" s="749"/>
      <c r="AF132" s="749"/>
      <c r="AG132" s="749"/>
      <c r="AH132" s="749"/>
      <c r="AI132" s="750"/>
      <c r="AJ132" s="60">
        <f t="shared" si="33"/>
        <v>120</v>
      </c>
      <c r="AK132" s="61">
        <f t="shared" ref="AK132:AZ132" si="55">SUM(AK133:AK145)</f>
        <v>50</v>
      </c>
      <c r="AL132" s="61">
        <f t="shared" si="55"/>
        <v>10</v>
      </c>
      <c r="AM132" s="61">
        <f t="shared" si="55"/>
        <v>0</v>
      </c>
      <c r="AN132" s="61">
        <f t="shared" si="55"/>
        <v>0</v>
      </c>
      <c r="AO132" s="61">
        <f t="shared" si="55"/>
        <v>254</v>
      </c>
      <c r="AP132" s="61">
        <f t="shared" si="55"/>
        <v>0</v>
      </c>
      <c r="AQ132" s="61">
        <f t="shared" si="55"/>
        <v>0</v>
      </c>
      <c r="AR132" s="61">
        <f t="shared" si="55"/>
        <v>0</v>
      </c>
      <c r="AS132" s="61">
        <f t="shared" si="55"/>
        <v>170</v>
      </c>
      <c r="AT132" s="61">
        <f t="shared" si="55"/>
        <v>0</v>
      </c>
      <c r="AU132" s="61">
        <f t="shared" si="55"/>
        <v>0</v>
      </c>
      <c r="AV132" s="61">
        <f t="shared" si="55"/>
        <v>50</v>
      </c>
      <c r="AW132" s="61">
        <f t="shared" si="55"/>
        <v>120</v>
      </c>
      <c r="AX132" s="61">
        <f t="shared" si="55"/>
        <v>0</v>
      </c>
      <c r="AY132" s="61">
        <f t="shared" si="55"/>
        <v>0</v>
      </c>
      <c r="AZ132" s="61">
        <f t="shared" si="55"/>
        <v>0</v>
      </c>
    </row>
    <row r="133" spans="1:52" s="55" customFormat="1" ht="18" customHeight="1">
      <c r="A133" s="737" t="s">
        <v>114</v>
      </c>
      <c r="B133" s="738"/>
      <c r="C133" s="739" t="s">
        <v>115</v>
      </c>
      <c r="D133" s="740"/>
      <c r="E133" s="740"/>
      <c r="F133" s="740"/>
      <c r="G133" s="740"/>
      <c r="H133" s="740"/>
      <c r="I133" s="741"/>
      <c r="J133" s="56">
        <f t="shared" si="35"/>
        <v>121</v>
      </c>
      <c r="K133" s="62">
        <f t="shared" si="45"/>
        <v>22</v>
      </c>
      <c r="L133" s="62">
        <f t="shared" si="45"/>
        <v>0</v>
      </c>
      <c r="M133" s="62">
        <f t="shared" si="38"/>
        <v>0</v>
      </c>
      <c r="N133" s="62">
        <f t="shared" si="38"/>
        <v>0</v>
      </c>
      <c r="O133" s="54"/>
      <c r="P133" s="54"/>
      <c r="Q133" s="54"/>
      <c r="R133" s="54"/>
      <c r="S133" s="54"/>
      <c r="T133" s="54"/>
      <c r="U133" s="62">
        <f t="shared" si="39"/>
        <v>22</v>
      </c>
      <c r="V133" s="62">
        <f t="shared" si="39"/>
        <v>0</v>
      </c>
      <c r="W133" s="63">
        <v>0</v>
      </c>
      <c r="X133" s="63">
        <v>0</v>
      </c>
      <c r="Y133" s="63">
        <v>6</v>
      </c>
      <c r="Z133" s="63">
        <v>0</v>
      </c>
      <c r="AA133" s="705" t="str">
        <f>+A133</f>
        <v>TC8211-20</v>
      </c>
      <c r="AB133" s="705"/>
      <c r="AC133" s="705" t="str">
        <f>+C133</f>
        <v>Автомашины засварчин</v>
      </c>
      <c r="AD133" s="705"/>
      <c r="AE133" s="705"/>
      <c r="AF133" s="705"/>
      <c r="AG133" s="705"/>
      <c r="AH133" s="705"/>
      <c r="AI133" s="705"/>
      <c r="AJ133" s="56">
        <f t="shared" si="33"/>
        <v>121</v>
      </c>
      <c r="AK133" s="52">
        <v>16</v>
      </c>
      <c r="AL133" s="52">
        <v>0</v>
      </c>
      <c r="AM133" s="54"/>
      <c r="AN133" s="54"/>
      <c r="AO133" s="54">
        <v>22</v>
      </c>
      <c r="AP133" s="54"/>
      <c r="AQ133" s="54"/>
      <c r="AR133" s="54"/>
      <c r="AS133" s="57">
        <f t="shared" si="40"/>
        <v>16</v>
      </c>
      <c r="AT133" s="68"/>
      <c r="AU133" s="68"/>
      <c r="AV133" s="67">
        <v>16</v>
      </c>
      <c r="AW133" s="67"/>
      <c r="AX133" s="67"/>
      <c r="AY133" s="67"/>
      <c r="AZ133" s="68"/>
    </row>
    <row r="134" spans="1:52" s="55" customFormat="1" ht="18" customHeight="1">
      <c r="A134" s="737" t="s">
        <v>136</v>
      </c>
      <c r="B134" s="738"/>
      <c r="C134" s="739" t="s">
        <v>137</v>
      </c>
      <c r="D134" s="740"/>
      <c r="E134" s="740"/>
      <c r="F134" s="740"/>
      <c r="G134" s="740"/>
      <c r="H134" s="740"/>
      <c r="I134" s="741"/>
      <c r="J134" s="56">
        <f t="shared" si="35"/>
        <v>122</v>
      </c>
      <c r="K134" s="62">
        <f t="shared" si="45"/>
        <v>5</v>
      </c>
      <c r="L134" s="62">
        <f t="shared" si="45"/>
        <v>1</v>
      </c>
      <c r="M134" s="62">
        <f t="shared" si="38"/>
        <v>0</v>
      </c>
      <c r="N134" s="62">
        <f t="shared" si="38"/>
        <v>0</v>
      </c>
      <c r="O134" s="54"/>
      <c r="P134" s="54"/>
      <c r="Q134" s="54"/>
      <c r="R134" s="54"/>
      <c r="S134" s="54"/>
      <c r="T134" s="54"/>
      <c r="U134" s="62">
        <f t="shared" si="39"/>
        <v>5</v>
      </c>
      <c r="V134" s="62">
        <f t="shared" si="39"/>
        <v>1</v>
      </c>
      <c r="W134" s="63">
        <v>0</v>
      </c>
      <c r="X134" s="63">
        <v>0</v>
      </c>
      <c r="Y134" s="63">
        <v>0</v>
      </c>
      <c r="Z134" s="63">
        <v>0</v>
      </c>
      <c r="AA134" s="705" t="str">
        <f t="shared" ref="AA134:AA145" si="56">+A134</f>
        <v>NF6210-21</v>
      </c>
      <c r="AB134" s="705"/>
      <c r="AC134" s="705" t="str">
        <f t="shared" ref="AC134:AC145" si="57">+C134</f>
        <v>Ойжуулагч</v>
      </c>
      <c r="AD134" s="705"/>
      <c r="AE134" s="705"/>
      <c r="AF134" s="705"/>
      <c r="AG134" s="705"/>
      <c r="AH134" s="705"/>
      <c r="AI134" s="705"/>
      <c r="AJ134" s="56">
        <f t="shared" si="33"/>
        <v>122</v>
      </c>
      <c r="AK134" s="52">
        <v>5</v>
      </c>
      <c r="AL134" s="52">
        <v>1</v>
      </c>
      <c r="AM134" s="54"/>
      <c r="AN134" s="54"/>
      <c r="AO134" s="54">
        <v>5</v>
      </c>
      <c r="AP134" s="54"/>
      <c r="AQ134" s="54"/>
      <c r="AR134" s="54"/>
      <c r="AS134" s="57">
        <f t="shared" si="40"/>
        <v>5</v>
      </c>
      <c r="AT134" s="68"/>
      <c r="AU134" s="68"/>
      <c r="AV134" s="67">
        <v>5</v>
      </c>
      <c r="AW134" s="67"/>
      <c r="AX134" s="67"/>
      <c r="AY134" s="67"/>
      <c r="AZ134" s="68"/>
    </row>
    <row r="135" spans="1:52" s="55" customFormat="1" ht="18" customHeight="1">
      <c r="A135" s="737" t="s">
        <v>128</v>
      </c>
      <c r="B135" s="738"/>
      <c r="C135" s="739" t="s">
        <v>129</v>
      </c>
      <c r="D135" s="740"/>
      <c r="E135" s="740"/>
      <c r="F135" s="740"/>
      <c r="G135" s="740"/>
      <c r="H135" s="740"/>
      <c r="I135" s="741"/>
      <c r="J135" s="56">
        <f t="shared" si="35"/>
        <v>123</v>
      </c>
      <c r="K135" s="62">
        <f t="shared" si="45"/>
        <v>25</v>
      </c>
      <c r="L135" s="62">
        <f t="shared" si="45"/>
        <v>0</v>
      </c>
      <c r="M135" s="62">
        <f t="shared" si="38"/>
        <v>0</v>
      </c>
      <c r="N135" s="62">
        <f t="shared" si="38"/>
        <v>0</v>
      </c>
      <c r="O135" s="54"/>
      <c r="P135" s="54"/>
      <c r="Q135" s="54"/>
      <c r="R135" s="54"/>
      <c r="S135" s="54"/>
      <c r="T135" s="54"/>
      <c r="U135" s="62">
        <f t="shared" si="39"/>
        <v>25</v>
      </c>
      <c r="V135" s="62">
        <f t="shared" si="39"/>
        <v>0</v>
      </c>
      <c r="W135" s="63">
        <v>7</v>
      </c>
      <c r="X135" s="63">
        <v>0</v>
      </c>
      <c r="Y135" s="63">
        <v>7</v>
      </c>
      <c r="Z135" s="63">
        <v>0</v>
      </c>
      <c r="AA135" s="705" t="str">
        <f t="shared" si="56"/>
        <v>CF7115-24</v>
      </c>
      <c r="AB135" s="705"/>
      <c r="AC135" s="705" t="str">
        <f t="shared" si="57"/>
        <v>Модон эдлэлийн мужаан</v>
      </c>
      <c r="AD135" s="705"/>
      <c r="AE135" s="705"/>
      <c r="AF135" s="705"/>
      <c r="AG135" s="705"/>
      <c r="AH135" s="705"/>
      <c r="AI135" s="705"/>
      <c r="AJ135" s="56">
        <f t="shared" si="33"/>
        <v>123</v>
      </c>
      <c r="AK135" s="54">
        <v>11</v>
      </c>
      <c r="AL135" s="54">
        <v>0</v>
      </c>
      <c r="AM135" s="54"/>
      <c r="AN135" s="54"/>
      <c r="AO135" s="54">
        <v>25</v>
      </c>
      <c r="AP135" s="54"/>
      <c r="AQ135" s="54"/>
      <c r="AR135" s="54"/>
      <c r="AS135" s="57">
        <f t="shared" si="40"/>
        <v>11</v>
      </c>
      <c r="AT135" s="68"/>
      <c r="AU135" s="68"/>
      <c r="AV135" s="67">
        <v>11</v>
      </c>
      <c r="AW135" s="67"/>
      <c r="AX135" s="67"/>
      <c r="AY135" s="67"/>
      <c r="AZ135" s="68"/>
    </row>
    <row r="136" spans="1:52" s="55" customFormat="1" ht="18" customHeight="1">
      <c r="A136" s="737" t="s">
        <v>144</v>
      </c>
      <c r="B136" s="738"/>
      <c r="C136" s="739" t="s">
        <v>145</v>
      </c>
      <c r="D136" s="740"/>
      <c r="E136" s="740"/>
      <c r="F136" s="740"/>
      <c r="G136" s="740"/>
      <c r="H136" s="740"/>
      <c r="I136" s="741"/>
      <c r="J136" s="56">
        <f t="shared" si="35"/>
        <v>124</v>
      </c>
      <c r="K136" s="62">
        <f t="shared" si="45"/>
        <v>29</v>
      </c>
      <c r="L136" s="62">
        <f t="shared" si="45"/>
        <v>22</v>
      </c>
      <c r="M136" s="62">
        <f t="shared" si="38"/>
        <v>0</v>
      </c>
      <c r="N136" s="62">
        <f t="shared" si="38"/>
        <v>0</v>
      </c>
      <c r="O136" s="54"/>
      <c r="P136" s="54"/>
      <c r="Q136" s="54"/>
      <c r="R136" s="54"/>
      <c r="S136" s="54"/>
      <c r="T136" s="54"/>
      <c r="U136" s="62">
        <f t="shared" si="39"/>
        <v>29</v>
      </c>
      <c r="V136" s="62">
        <f t="shared" si="39"/>
        <v>22</v>
      </c>
      <c r="W136" s="63">
        <v>20</v>
      </c>
      <c r="X136" s="63">
        <v>17</v>
      </c>
      <c r="Y136" s="63">
        <v>0</v>
      </c>
      <c r="Z136" s="63">
        <v>0</v>
      </c>
      <c r="AA136" s="705" t="str">
        <f t="shared" si="56"/>
        <v>IF5120-11</v>
      </c>
      <c r="AB136" s="705"/>
      <c r="AC136" s="705" t="str">
        <f t="shared" si="57"/>
        <v>Тогооч</v>
      </c>
      <c r="AD136" s="705"/>
      <c r="AE136" s="705"/>
      <c r="AF136" s="705"/>
      <c r="AG136" s="705"/>
      <c r="AH136" s="705"/>
      <c r="AI136" s="705"/>
      <c r="AJ136" s="56">
        <f t="shared" si="33"/>
        <v>124</v>
      </c>
      <c r="AK136" s="54">
        <v>9</v>
      </c>
      <c r="AL136" s="54">
        <v>5</v>
      </c>
      <c r="AM136" s="54"/>
      <c r="AN136" s="54"/>
      <c r="AO136" s="54">
        <v>29</v>
      </c>
      <c r="AP136" s="54"/>
      <c r="AQ136" s="54"/>
      <c r="AR136" s="54"/>
      <c r="AS136" s="57">
        <f t="shared" si="40"/>
        <v>29</v>
      </c>
      <c r="AT136" s="68"/>
      <c r="AU136" s="68"/>
      <c r="AV136" s="67">
        <v>9</v>
      </c>
      <c r="AW136" s="67">
        <v>20</v>
      </c>
      <c r="AX136" s="67"/>
      <c r="AY136" s="67"/>
      <c r="AZ136" s="68"/>
    </row>
    <row r="137" spans="1:52" s="55" customFormat="1" ht="18" customHeight="1">
      <c r="A137" s="737" t="s">
        <v>207</v>
      </c>
      <c r="B137" s="738"/>
      <c r="C137" s="739" t="s">
        <v>208</v>
      </c>
      <c r="D137" s="740"/>
      <c r="E137" s="740"/>
      <c r="F137" s="740"/>
      <c r="G137" s="740"/>
      <c r="H137" s="740"/>
      <c r="I137" s="741"/>
      <c r="J137" s="56">
        <f t="shared" si="35"/>
        <v>125</v>
      </c>
      <c r="K137" s="62">
        <f t="shared" si="45"/>
        <v>9</v>
      </c>
      <c r="L137" s="62">
        <f t="shared" si="45"/>
        <v>4</v>
      </c>
      <c r="M137" s="62">
        <f t="shared" si="38"/>
        <v>0</v>
      </c>
      <c r="N137" s="62">
        <f t="shared" si="38"/>
        <v>0</v>
      </c>
      <c r="O137" s="54"/>
      <c r="P137" s="54"/>
      <c r="Q137" s="54"/>
      <c r="R137" s="54"/>
      <c r="S137" s="54"/>
      <c r="T137" s="54"/>
      <c r="U137" s="62">
        <f t="shared" si="39"/>
        <v>9</v>
      </c>
      <c r="V137" s="62">
        <f t="shared" si="39"/>
        <v>4</v>
      </c>
      <c r="W137" s="63"/>
      <c r="X137" s="63"/>
      <c r="Y137" s="63"/>
      <c r="Z137" s="63"/>
      <c r="AA137" s="705" t="str">
        <f t="shared" si="56"/>
        <v>IO7422-14</v>
      </c>
      <c r="AB137" s="705"/>
      <c r="AC137" s="705" t="str">
        <f t="shared" si="57"/>
        <v>Цахим хэрэгслийн засварчин</v>
      </c>
      <c r="AD137" s="705"/>
      <c r="AE137" s="705"/>
      <c r="AF137" s="705"/>
      <c r="AG137" s="705"/>
      <c r="AH137" s="705"/>
      <c r="AI137" s="705"/>
      <c r="AJ137" s="56">
        <f t="shared" si="33"/>
        <v>125</v>
      </c>
      <c r="AK137" s="54">
        <v>9</v>
      </c>
      <c r="AL137" s="54">
        <v>4</v>
      </c>
      <c r="AM137" s="54"/>
      <c r="AN137" s="54"/>
      <c r="AO137" s="54">
        <v>9</v>
      </c>
      <c r="AP137" s="54"/>
      <c r="AQ137" s="54"/>
      <c r="AR137" s="54"/>
      <c r="AS137" s="57">
        <f t="shared" si="40"/>
        <v>9</v>
      </c>
      <c r="AT137" s="68"/>
      <c r="AU137" s="68"/>
      <c r="AV137" s="67">
        <v>9</v>
      </c>
      <c r="AW137" s="67"/>
      <c r="AX137" s="67"/>
      <c r="AY137" s="67"/>
      <c r="AZ137" s="68"/>
    </row>
    <row r="138" spans="1:52" s="55" customFormat="1" ht="18" customHeight="1">
      <c r="A138" s="737" t="s">
        <v>157</v>
      </c>
      <c r="B138" s="738"/>
      <c r="C138" s="739" t="s">
        <v>158</v>
      </c>
      <c r="D138" s="740"/>
      <c r="E138" s="740"/>
      <c r="F138" s="740"/>
      <c r="G138" s="740"/>
      <c r="H138" s="740"/>
      <c r="I138" s="741"/>
      <c r="J138" s="56">
        <f t="shared" si="35"/>
        <v>126</v>
      </c>
      <c r="K138" s="62">
        <f t="shared" si="45"/>
        <v>5</v>
      </c>
      <c r="L138" s="62">
        <f t="shared" si="45"/>
        <v>2</v>
      </c>
      <c r="M138" s="62">
        <f t="shared" si="38"/>
        <v>0</v>
      </c>
      <c r="N138" s="62">
        <f t="shared" si="38"/>
        <v>0</v>
      </c>
      <c r="O138" s="54"/>
      <c r="P138" s="54"/>
      <c r="Q138" s="54"/>
      <c r="R138" s="54"/>
      <c r="S138" s="54"/>
      <c r="T138" s="54"/>
      <c r="U138" s="62">
        <f t="shared" si="39"/>
        <v>5</v>
      </c>
      <c r="V138" s="62">
        <f t="shared" si="39"/>
        <v>2</v>
      </c>
      <c r="W138" s="63">
        <v>0</v>
      </c>
      <c r="X138" s="63">
        <v>0</v>
      </c>
      <c r="Y138" s="63">
        <v>5</v>
      </c>
      <c r="Z138" s="63">
        <v>2</v>
      </c>
      <c r="AA138" s="705" t="str">
        <f t="shared" si="56"/>
        <v>IF7512-34</v>
      </c>
      <c r="AB138" s="705"/>
      <c r="AC138" s="705" t="str">
        <f t="shared" si="57"/>
        <v>Талх, нарийн боов үйлдвэрлэлийн технологийн ажилтан</v>
      </c>
      <c r="AD138" s="705"/>
      <c r="AE138" s="705"/>
      <c r="AF138" s="705"/>
      <c r="AG138" s="705"/>
      <c r="AH138" s="705"/>
      <c r="AI138" s="705"/>
      <c r="AJ138" s="56">
        <f t="shared" si="33"/>
        <v>126</v>
      </c>
      <c r="AK138" s="54">
        <v>0</v>
      </c>
      <c r="AL138" s="54">
        <v>0</v>
      </c>
      <c r="AM138" s="54"/>
      <c r="AN138" s="54"/>
      <c r="AO138" s="54">
        <v>5</v>
      </c>
      <c r="AP138" s="54"/>
      <c r="AQ138" s="54"/>
      <c r="AR138" s="54"/>
      <c r="AS138" s="57">
        <f t="shared" si="40"/>
        <v>0</v>
      </c>
      <c r="AT138" s="68"/>
      <c r="AU138" s="68"/>
      <c r="AV138" s="67"/>
      <c r="AW138" s="67"/>
      <c r="AX138" s="67"/>
      <c r="AY138" s="67"/>
      <c r="AZ138" s="68"/>
    </row>
    <row r="139" spans="1:52" s="55" customFormat="1" ht="18" customHeight="1">
      <c r="A139" s="737" t="s">
        <v>124</v>
      </c>
      <c r="B139" s="738"/>
      <c r="C139" s="739" t="s">
        <v>125</v>
      </c>
      <c r="D139" s="740"/>
      <c r="E139" s="740"/>
      <c r="F139" s="740"/>
      <c r="G139" s="740"/>
      <c r="H139" s="740"/>
      <c r="I139" s="741"/>
      <c r="J139" s="56">
        <f t="shared" si="35"/>
        <v>127</v>
      </c>
      <c r="K139" s="62">
        <f t="shared" si="45"/>
        <v>23</v>
      </c>
      <c r="L139" s="62">
        <f t="shared" si="45"/>
        <v>0</v>
      </c>
      <c r="M139" s="62">
        <f t="shared" si="38"/>
        <v>0</v>
      </c>
      <c r="N139" s="62">
        <f t="shared" si="38"/>
        <v>0</v>
      </c>
      <c r="O139" s="54"/>
      <c r="P139" s="54"/>
      <c r="Q139" s="54"/>
      <c r="R139" s="54"/>
      <c r="S139" s="54"/>
      <c r="T139" s="54"/>
      <c r="U139" s="62">
        <f t="shared" si="39"/>
        <v>23</v>
      </c>
      <c r="V139" s="62">
        <f t="shared" si="39"/>
        <v>0</v>
      </c>
      <c r="W139" s="63">
        <v>13</v>
      </c>
      <c r="X139" s="63">
        <v>0</v>
      </c>
      <c r="Y139" s="63">
        <v>10</v>
      </c>
      <c r="Z139" s="63">
        <v>0</v>
      </c>
      <c r="AA139" s="705" t="str">
        <f t="shared" si="56"/>
        <v>IM7212-14</v>
      </c>
      <c r="AB139" s="705"/>
      <c r="AC139" s="705" t="str">
        <f t="shared" si="57"/>
        <v>Гагнуурчин</v>
      </c>
      <c r="AD139" s="705"/>
      <c r="AE139" s="705"/>
      <c r="AF139" s="705"/>
      <c r="AG139" s="705"/>
      <c r="AH139" s="705"/>
      <c r="AI139" s="705"/>
      <c r="AJ139" s="56">
        <f t="shared" si="33"/>
        <v>127</v>
      </c>
      <c r="AK139" s="54">
        <v>0</v>
      </c>
      <c r="AL139" s="54">
        <v>0</v>
      </c>
      <c r="AM139" s="54"/>
      <c r="AN139" s="54"/>
      <c r="AO139" s="54">
        <v>23</v>
      </c>
      <c r="AP139" s="54"/>
      <c r="AQ139" s="54"/>
      <c r="AR139" s="54"/>
      <c r="AS139" s="57">
        <f t="shared" si="40"/>
        <v>0</v>
      </c>
      <c r="AT139" s="68"/>
      <c r="AU139" s="68"/>
      <c r="AV139" s="67"/>
      <c r="AW139" s="67"/>
      <c r="AX139" s="67"/>
      <c r="AY139" s="67"/>
      <c r="AZ139" s="68"/>
    </row>
    <row r="140" spans="1:52" s="55" customFormat="1" ht="18" customHeight="1">
      <c r="A140" s="737" t="s">
        <v>130</v>
      </c>
      <c r="B140" s="738"/>
      <c r="C140" s="739" t="s">
        <v>131</v>
      </c>
      <c r="D140" s="740"/>
      <c r="E140" s="740"/>
      <c r="F140" s="740"/>
      <c r="G140" s="740"/>
      <c r="H140" s="740"/>
      <c r="I140" s="741"/>
      <c r="J140" s="56">
        <f t="shared" si="35"/>
        <v>128</v>
      </c>
      <c r="K140" s="62">
        <f t="shared" si="45"/>
        <v>39</v>
      </c>
      <c r="L140" s="62">
        <f t="shared" si="45"/>
        <v>39</v>
      </c>
      <c r="M140" s="62">
        <f t="shared" si="38"/>
        <v>0</v>
      </c>
      <c r="N140" s="62">
        <f t="shared" si="38"/>
        <v>0</v>
      </c>
      <c r="O140" s="54"/>
      <c r="P140" s="54"/>
      <c r="Q140" s="54"/>
      <c r="R140" s="54"/>
      <c r="S140" s="54"/>
      <c r="T140" s="54"/>
      <c r="U140" s="62">
        <f t="shared" si="39"/>
        <v>39</v>
      </c>
      <c r="V140" s="62">
        <f t="shared" si="39"/>
        <v>39</v>
      </c>
      <c r="W140" s="63">
        <v>27</v>
      </c>
      <c r="X140" s="63">
        <v>27</v>
      </c>
      <c r="Y140" s="63">
        <v>12</v>
      </c>
      <c r="Z140" s="63">
        <v>12</v>
      </c>
      <c r="AA140" s="705" t="str">
        <f t="shared" si="56"/>
        <v>IE7533-28</v>
      </c>
      <c r="AB140" s="705"/>
      <c r="AC140" s="705" t="str">
        <f t="shared" si="57"/>
        <v>Оёмол бүтээгдэхүүний оёдолчин</v>
      </c>
      <c r="AD140" s="705"/>
      <c r="AE140" s="705"/>
      <c r="AF140" s="705"/>
      <c r="AG140" s="705"/>
      <c r="AH140" s="705"/>
      <c r="AI140" s="705"/>
      <c r="AJ140" s="56">
        <f t="shared" si="33"/>
        <v>128</v>
      </c>
      <c r="AK140" s="54">
        <v>0</v>
      </c>
      <c r="AL140" s="54">
        <v>0</v>
      </c>
      <c r="AM140" s="54"/>
      <c r="AN140" s="54"/>
      <c r="AO140" s="54">
        <v>39</v>
      </c>
      <c r="AP140" s="54"/>
      <c r="AQ140" s="54"/>
      <c r="AR140" s="54"/>
      <c r="AS140" s="57">
        <f t="shared" si="40"/>
        <v>20</v>
      </c>
      <c r="AT140" s="68"/>
      <c r="AU140" s="68"/>
      <c r="AV140" s="67"/>
      <c r="AW140" s="67">
        <v>20</v>
      </c>
      <c r="AX140" s="67"/>
      <c r="AY140" s="67"/>
      <c r="AZ140" s="68"/>
    </row>
    <row r="141" spans="1:52" s="55" customFormat="1" ht="18" customHeight="1">
      <c r="A141" s="737" t="s">
        <v>153</v>
      </c>
      <c r="B141" s="738"/>
      <c r="C141" s="739" t="s">
        <v>154</v>
      </c>
      <c r="D141" s="740"/>
      <c r="E141" s="740"/>
      <c r="F141" s="740"/>
      <c r="G141" s="740"/>
      <c r="H141" s="740"/>
      <c r="I141" s="741"/>
      <c r="J141" s="56">
        <f t="shared" si="35"/>
        <v>129</v>
      </c>
      <c r="K141" s="62">
        <f t="shared" si="45"/>
        <v>17</v>
      </c>
      <c r="L141" s="62">
        <f t="shared" si="45"/>
        <v>17</v>
      </c>
      <c r="M141" s="62">
        <f t="shared" si="38"/>
        <v>0</v>
      </c>
      <c r="N141" s="62">
        <f t="shared" si="38"/>
        <v>0</v>
      </c>
      <c r="O141" s="54"/>
      <c r="P141" s="54"/>
      <c r="Q141" s="54"/>
      <c r="R141" s="54"/>
      <c r="S141" s="54"/>
      <c r="T141" s="54"/>
      <c r="U141" s="62">
        <f t="shared" si="39"/>
        <v>17</v>
      </c>
      <c r="V141" s="62">
        <f t="shared" si="39"/>
        <v>17</v>
      </c>
      <c r="W141" s="63">
        <v>6</v>
      </c>
      <c r="X141" s="63">
        <v>6</v>
      </c>
      <c r="Y141" s="63">
        <v>11</v>
      </c>
      <c r="Z141" s="63">
        <v>11</v>
      </c>
      <c r="AA141" s="705" t="str">
        <f t="shared" si="56"/>
        <v>SO5142-11</v>
      </c>
      <c r="AB141" s="705"/>
      <c r="AC141" s="705" t="str">
        <f t="shared" si="57"/>
        <v>Гоо засалч</v>
      </c>
      <c r="AD141" s="705"/>
      <c r="AE141" s="705"/>
      <c r="AF141" s="705"/>
      <c r="AG141" s="705"/>
      <c r="AH141" s="705"/>
      <c r="AI141" s="705"/>
      <c r="AJ141" s="56">
        <f t="shared" si="33"/>
        <v>129</v>
      </c>
      <c r="AK141" s="54">
        <v>0</v>
      </c>
      <c r="AL141" s="54">
        <v>0</v>
      </c>
      <c r="AM141" s="54"/>
      <c r="AN141" s="54"/>
      <c r="AO141" s="54">
        <v>17</v>
      </c>
      <c r="AP141" s="54"/>
      <c r="AQ141" s="54"/>
      <c r="AR141" s="54"/>
      <c r="AS141" s="57">
        <f t="shared" si="40"/>
        <v>0</v>
      </c>
      <c r="AT141" s="68"/>
      <c r="AU141" s="68"/>
      <c r="AV141" s="67"/>
      <c r="AW141" s="67"/>
      <c r="AX141" s="67"/>
      <c r="AY141" s="67"/>
      <c r="AZ141" s="68"/>
    </row>
    <row r="142" spans="1:52" s="55" customFormat="1" ht="18" customHeight="1">
      <c r="A142" s="737" t="s">
        <v>181</v>
      </c>
      <c r="B142" s="738"/>
      <c r="C142" s="739" t="s">
        <v>182</v>
      </c>
      <c r="D142" s="740"/>
      <c r="E142" s="740"/>
      <c r="F142" s="740"/>
      <c r="G142" s="740"/>
      <c r="H142" s="740"/>
      <c r="I142" s="741"/>
      <c r="J142" s="56">
        <f t="shared" si="35"/>
        <v>130</v>
      </c>
      <c r="K142" s="62">
        <f t="shared" si="45"/>
        <v>30</v>
      </c>
      <c r="L142" s="62">
        <f t="shared" si="45"/>
        <v>8</v>
      </c>
      <c r="M142" s="62">
        <f t="shared" si="38"/>
        <v>0</v>
      </c>
      <c r="N142" s="62">
        <f t="shared" si="38"/>
        <v>0</v>
      </c>
      <c r="O142" s="54"/>
      <c r="P142" s="54"/>
      <c r="Q142" s="54"/>
      <c r="R142" s="54"/>
      <c r="S142" s="54"/>
      <c r="T142" s="54"/>
      <c r="U142" s="62">
        <f t="shared" si="39"/>
        <v>30</v>
      </c>
      <c r="V142" s="62">
        <f t="shared" si="39"/>
        <v>8</v>
      </c>
      <c r="W142" s="63">
        <v>30</v>
      </c>
      <c r="X142" s="63">
        <v>8</v>
      </c>
      <c r="Y142" s="63"/>
      <c r="Z142" s="63"/>
      <c r="AA142" s="705" t="str">
        <f t="shared" si="56"/>
        <v>AH6121-24</v>
      </c>
      <c r="AB142" s="705"/>
      <c r="AC142" s="705" t="str">
        <f t="shared" si="57"/>
        <v>Малчин</v>
      </c>
      <c r="AD142" s="705"/>
      <c r="AE142" s="705"/>
      <c r="AF142" s="705"/>
      <c r="AG142" s="705"/>
      <c r="AH142" s="705"/>
      <c r="AI142" s="705"/>
      <c r="AJ142" s="56">
        <f t="shared" ref="AJ142:AJ205" si="58">+J142</f>
        <v>130</v>
      </c>
      <c r="AK142" s="54"/>
      <c r="AL142" s="54"/>
      <c r="AM142" s="54"/>
      <c r="AN142" s="54"/>
      <c r="AO142" s="54">
        <v>30</v>
      </c>
      <c r="AP142" s="54"/>
      <c r="AQ142" s="54"/>
      <c r="AR142" s="54"/>
      <c r="AS142" s="57">
        <f t="shared" si="40"/>
        <v>30</v>
      </c>
      <c r="AT142" s="68"/>
      <c r="AU142" s="68"/>
      <c r="AV142" s="67"/>
      <c r="AW142" s="67">
        <v>30</v>
      </c>
      <c r="AX142" s="67"/>
      <c r="AY142" s="67"/>
      <c r="AZ142" s="68"/>
    </row>
    <row r="143" spans="1:52" s="55" customFormat="1" ht="18" customHeight="1">
      <c r="A143" s="737" t="s">
        <v>195</v>
      </c>
      <c r="B143" s="738"/>
      <c r="C143" s="739" t="s">
        <v>196</v>
      </c>
      <c r="D143" s="740"/>
      <c r="E143" s="740"/>
      <c r="F143" s="740"/>
      <c r="G143" s="740"/>
      <c r="H143" s="740"/>
      <c r="I143" s="741"/>
      <c r="J143" s="56">
        <f t="shared" ref="J143:J206" si="59">+J142+1</f>
        <v>131</v>
      </c>
      <c r="K143" s="62">
        <f t="shared" si="45"/>
        <v>20</v>
      </c>
      <c r="L143" s="62">
        <f t="shared" si="45"/>
        <v>16</v>
      </c>
      <c r="M143" s="62">
        <f t="shared" si="38"/>
        <v>0</v>
      </c>
      <c r="N143" s="62">
        <f t="shared" si="38"/>
        <v>0</v>
      </c>
      <c r="O143" s="54"/>
      <c r="P143" s="54"/>
      <c r="Q143" s="54"/>
      <c r="R143" s="54"/>
      <c r="S143" s="54"/>
      <c r="T143" s="54"/>
      <c r="U143" s="62">
        <f t="shared" si="39"/>
        <v>20</v>
      </c>
      <c r="V143" s="62">
        <f t="shared" si="39"/>
        <v>16</v>
      </c>
      <c r="W143" s="63">
        <v>20</v>
      </c>
      <c r="X143" s="63">
        <v>16</v>
      </c>
      <c r="Y143" s="63"/>
      <c r="Z143" s="63"/>
      <c r="AA143" s="705" t="str">
        <f t="shared" si="56"/>
        <v>ID4120-11</v>
      </c>
      <c r="AB143" s="705"/>
      <c r="AC143" s="705" t="str">
        <f t="shared" si="57"/>
        <v>Нарийн бичгийн дарга-албан хэргийн ажилтан</v>
      </c>
      <c r="AD143" s="705"/>
      <c r="AE143" s="705"/>
      <c r="AF143" s="705"/>
      <c r="AG143" s="705"/>
      <c r="AH143" s="705"/>
      <c r="AI143" s="705"/>
      <c r="AJ143" s="56">
        <f t="shared" si="58"/>
        <v>131</v>
      </c>
      <c r="AK143" s="54"/>
      <c r="AL143" s="54"/>
      <c r="AM143" s="54"/>
      <c r="AN143" s="54"/>
      <c r="AO143" s="54">
        <v>20</v>
      </c>
      <c r="AP143" s="54"/>
      <c r="AQ143" s="54"/>
      <c r="AR143" s="54"/>
      <c r="AS143" s="57">
        <f t="shared" si="40"/>
        <v>20</v>
      </c>
      <c r="AT143" s="68"/>
      <c r="AU143" s="68"/>
      <c r="AV143" s="67"/>
      <c r="AW143" s="67">
        <v>20</v>
      </c>
      <c r="AX143" s="67"/>
      <c r="AY143" s="67"/>
      <c r="AZ143" s="68"/>
    </row>
    <row r="144" spans="1:52" s="55" customFormat="1" ht="18" customHeight="1">
      <c r="A144" s="737" t="s">
        <v>209</v>
      </c>
      <c r="B144" s="738"/>
      <c r="C144" s="739" t="s">
        <v>210</v>
      </c>
      <c r="D144" s="740"/>
      <c r="E144" s="740"/>
      <c r="F144" s="740"/>
      <c r="G144" s="740"/>
      <c r="H144" s="740"/>
      <c r="I144" s="741"/>
      <c r="J144" s="56">
        <f t="shared" si="59"/>
        <v>132</v>
      </c>
      <c r="K144" s="62">
        <f t="shared" si="45"/>
        <v>15</v>
      </c>
      <c r="L144" s="62">
        <f t="shared" si="45"/>
        <v>4</v>
      </c>
      <c r="M144" s="62">
        <f t="shared" si="38"/>
        <v>0</v>
      </c>
      <c r="N144" s="62">
        <f t="shared" si="38"/>
        <v>0</v>
      </c>
      <c r="O144" s="54"/>
      <c r="P144" s="54"/>
      <c r="Q144" s="54"/>
      <c r="R144" s="54"/>
      <c r="S144" s="54"/>
      <c r="T144" s="54"/>
      <c r="U144" s="62">
        <f t="shared" si="39"/>
        <v>15</v>
      </c>
      <c r="V144" s="62">
        <f t="shared" si="39"/>
        <v>4</v>
      </c>
      <c r="W144" s="63">
        <v>15</v>
      </c>
      <c r="X144" s="63">
        <v>4</v>
      </c>
      <c r="Y144" s="63"/>
      <c r="Z144" s="63"/>
      <c r="AA144" s="705" t="str">
        <f t="shared" si="56"/>
        <v>NF6210-27</v>
      </c>
      <c r="AB144" s="705"/>
      <c r="AC144" s="705" t="str">
        <f t="shared" si="57"/>
        <v>Ой арчилгаа, ашиглалтын ажилтан</v>
      </c>
      <c r="AD144" s="705"/>
      <c r="AE144" s="705"/>
      <c r="AF144" s="705"/>
      <c r="AG144" s="705"/>
      <c r="AH144" s="705"/>
      <c r="AI144" s="705"/>
      <c r="AJ144" s="56">
        <f t="shared" si="58"/>
        <v>132</v>
      </c>
      <c r="AK144" s="54"/>
      <c r="AL144" s="54"/>
      <c r="AM144" s="54"/>
      <c r="AN144" s="54"/>
      <c r="AO144" s="54">
        <v>15</v>
      </c>
      <c r="AP144" s="54"/>
      <c r="AQ144" s="54"/>
      <c r="AR144" s="54"/>
      <c r="AS144" s="57">
        <f t="shared" si="40"/>
        <v>15</v>
      </c>
      <c r="AT144" s="68"/>
      <c r="AU144" s="68"/>
      <c r="AV144" s="67"/>
      <c r="AW144" s="67">
        <v>15</v>
      </c>
      <c r="AX144" s="67"/>
      <c r="AY144" s="67"/>
      <c r="AZ144" s="68"/>
    </row>
    <row r="145" spans="1:52" s="55" customFormat="1" ht="18" customHeight="1">
      <c r="A145" s="737" t="s">
        <v>163</v>
      </c>
      <c r="B145" s="738"/>
      <c r="C145" s="739" t="s">
        <v>164</v>
      </c>
      <c r="D145" s="740"/>
      <c r="E145" s="740"/>
      <c r="F145" s="740"/>
      <c r="G145" s="740"/>
      <c r="H145" s="740"/>
      <c r="I145" s="741"/>
      <c r="J145" s="56">
        <f t="shared" si="59"/>
        <v>133</v>
      </c>
      <c r="K145" s="62">
        <f t="shared" si="45"/>
        <v>15</v>
      </c>
      <c r="L145" s="62">
        <f t="shared" si="45"/>
        <v>9</v>
      </c>
      <c r="M145" s="62">
        <f t="shared" ref="M145:N208" si="60">+O145+Q145+S145</f>
        <v>0</v>
      </c>
      <c r="N145" s="62">
        <f t="shared" si="60"/>
        <v>0</v>
      </c>
      <c r="O145" s="54"/>
      <c r="P145" s="54"/>
      <c r="Q145" s="54"/>
      <c r="R145" s="54"/>
      <c r="S145" s="54"/>
      <c r="T145" s="54"/>
      <c r="U145" s="62">
        <f t="shared" ref="U145:V208" si="61">+W145+Y145+AK145</f>
        <v>15</v>
      </c>
      <c r="V145" s="62">
        <f t="shared" si="61"/>
        <v>9</v>
      </c>
      <c r="W145" s="63">
        <v>15</v>
      </c>
      <c r="X145" s="63">
        <v>9</v>
      </c>
      <c r="Y145" s="63"/>
      <c r="Z145" s="63"/>
      <c r="AA145" s="705" t="str">
        <f t="shared" si="56"/>
        <v>AF6112-25</v>
      </c>
      <c r="AB145" s="705"/>
      <c r="AC145" s="705" t="str">
        <f t="shared" si="57"/>
        <v>Хүлэмжийн аж ахуйн фермер</v>
      </c>
      <c r="AD145" s="705"/>
      <c r="AE145" s="705"/>
      <c r="AF145" s="705"/>
      <c r="AG145" s="705"/>
      <c r="AH145" s="705"/>
      <c r="AI145" s="705"/>
      <c r="AJ145" s="56">
        <f t="shared" si="58"/>
        <v>133</v>
      </c>
      <c r="AK145" s="54"/>
      <c r="AL145" s="54"/>
      <c r="AM145" s="54"/>
      <c r="AN145" s="54"/>
      <c r="AO145" s="54">
        <v>15</v>
      </c>
      <c r="AP145" s="54"/>
      <c r="AQ145" s="54"/>
      <c r="AR145" s="54"/>
      <c r="AS145" s="57">
        <f t="shared" ref="AS145:AS208" si="62">+AT145+AU145+AV145+AW145+AX145+AY145+AZ145</f>
        <v>15</v>
      </c>
      <c r="AT145" s="68"/>
      <c r="AU145" s="68"/>
      <c r="AV145" s="67"/>
      <c r="AW145" s="67">
        <v>15</v>
      </c>
      <c r="AX145" s="67"/>
      <c r="AY145" s="67"/>
      <c r="AZ145" s="68"/>
    </row>
    <row r="146" spans="1:52" s="66" customFormat="1" ht="18" customHeight="1">
      <c r="A146" s="745" t="s">
        <v>211</v>
      </c>
      <c r="B146" s="746"/>
      <c r="C146" s="746"/>
      <c r="D146" s="746"/>
      <c r="E146" s="746"/>
      <c r="F146" s="746"/>
      <c r="G146" s="746"/>
      <c r="H146" s="746"/>
      <c r="I146" s="747"/>
      <c r="J146" s="60">
        <f t="shared" si="59"/>
        <v>134</v>
      </c>
      <c r="K146" s="61">
        <f t="shared" ref="K146" si="63">SUM(K147:K163)</f>
        <v>867</v>
      </c>
      <c r="L146" s="61">
        <f t="shared" ref="L146:Z146" si="64">SUM(L147:L163)</f>
        <v>360</v>
      </c>
      <c r="M146" s="61">
        <f t="shared" si="64"/>
        <v>0</v>
      </c>
      <c r="N146" s="61">
        <f t="shared" si="64"/>
        <v>0</v>
      </c>
      <c r="O146" s="61">
        <f t="shared" si="64"/>
        <v>0</v>
      </c>
      <c r="P146" s="61">
        <f t="shared" si="64"/>
        <v>0</v>
      </c>
      <c r="Q146" s="61">
        <f t="shared" si="64"/>
        <v>0</v>
      </c>
      <c r="R146" s="61">
        <f t="shared" si="64"/>
        <v>0</v>
      </c>
      <c r="S146" s="61">
        <f t="shared" si="64"/>
        <v>0</v>
      </c>
      <c r="T146" s="61">
        <f t="shared" si="64"/>
        <v>0</v>
      </c>
      <c r="U146" s="61">
        <f t="shared" si="64"/>
        <v>867</v>
      </c>
      <c r="V146" s="61">
        <f t="shared" si="64"/>
        <v>360</v>
      </c>
      <c r="W146" s="61">
        <f t="shared" si="64"/>
        <v>419</v>
      </c>
      <c r="X146" s="61">
        <f t="shared" si="64"/>
        <v>185</v>
      </c>
      <c r="Y146" s="61">
        <f t="shared" si="64"/>
        <v>237</v>
      </c>
      <c r="Z146" s="61">
        <f t="shared" si="64"/>
        <v>98</v>
      </c>
      <c r="AA146" s="748" t="str">
        <f>+A146</f>
        <v>9. Орхон аймаг дахь МСҮТ</v>
      </c>
      <c r="AB146" s="749"/>
      <c r="AC146" s="749"/>
      <c r="AD146" s="749"/>
      <c r="AE146" s="749"/>
      <c r="AF146" s="749"/>
      <c r="AG146" s="749"/>
      <c r="AH146" s="749"/>
      <c r="AI146" s="750"/>
      <c r="AJ146" s="60">
        <f t="shared" si="58"/>
        <v>134</v>
      </c>
      <c r="AK146" s="61">
        <f t="shared" ref="AK146:AZ146" si="65">SUM(AK147:AK163)</f>
        <v>211</v>
      </c>
      <c r="AL146" s="61">
        <f t="shared" si="65"/>
        <v>77</v>
      </c>
      <c r="AM146" s="61">
        <f t="shared" si="65"/>
        <v>0</v>
      </c>
      <c r="AN146" s="61">
        <f t="shared" si="65"/>
        <v>0</v>
      </c>
      <c r="AO146" s="61">
        <f t="shared" si="65"/>
        <v>867</v>
      </c>
      <c r="AP146" s="61">
        <f t="shared" si="65"/>
        <v>0</v>
      </c>
      <c r="AQ146" s="61">
        <f t="shared" si="65"/>
        <v>0</v>
      </c>
      <c r="AR146" s="61">
        <f t="shared" si="65"/>
        <v>0</v>
      </c>
      <c r="AS146" s="61">
        <f t="shared" si="65"/>
        <v>431</v>
      </c>
      <c r="AT146" s="61">
        <f t="shared" si="65"/>
        <v>0</v>
      </c>
      <c r="AU146" s="61">
        <f t="shared" si="65"/>
        <v>0</v>
      </c>
      <c r="AV146" s="61">
        <f t="shared" si="65"/>
        <v>211</v>
      </c>
      <c r="AW146" s="61">
        <f t="shared" si="65"/>
        <v>220</v>
      </c>
      <c r="AX146" s="61">
        <f t="shared" si="65"/>
        <v>0</v>
      </c>
      <c r="AY146" s="61">
        <f t="shared" si="65"/>
        <v>0</v>
      </c>
      <c r="AZ146" s="61">
        <f t="shared" si="65"/>
        <v>0</v>
      </c>
    </row>
    <row r="147" spans="1:52" s="55" customFormat="1" ht="18" customHeight="1">
      <c r="A147" s="737" t="s">
        <v>114</v>
      </c>
      <c r="B147" s="738"/>
      <c r="C147" s="739" t="s">
        <v>115</v>
      </c>
      <c r="D147" s="740"/>
      <c r="E147" s="740"/>
      <c r="F147" s="740"/>
      <c r="G147" s="740"/>
      <c r="H147" s="740"/>
      <c r="I147" s="741"/>
      <c r="J147" s="56">
        <f t="shared" si="59"/>
        <v>135</v>
      </c>
      <c r="K147" s="62">
        <f t="shared" ref="K147:L202" si="66">+M147+U147+AM147</f>
        <v>98</v>
      </c>
      <c r="L147" s="62">
        <f t="shared" si="66"/>
        <v>1</v>
      </c>
      <c r="M147" s="62">
        <f t="shared" si="60"/>
        <v>0</v>
      </c>
      <c r="N147" s="62">
        <f t="shared" si="60"/>
        <v>0</v>
      </c>
      <c r="O147" s="54"/>
      <c r="P147" s="54"/>
      <c r="Q147" s="54"/>
      <c r="R147" s="54"/>
      <c r="S147" s="54"/>
      <c r="T147" s="54"/>
      <c r="U147" s="62">
        <f t="shared" si="61"/>
        <v>98</v>
      </c>
      <c r="V147" s="62">
        <f t="shared" si="61"/>
        <v>1</v>
      </c>
      <c r="W147" s="63">
        <v>39</v>
      </c>
      <c r="X147" s="63">
        <v>1</v>
      </c>
      <c r="Y147" s="63">
        <v>29</v>
      </c>
      <c r="Z147" s="63"/>
      <c r="AA147" s="705" t="str">
        <f>+A147</f>
        <v>TC8211-20</v>
      </c>
      <c r="AB147" s="705"/>
      <c r="AC147" s="705" t="str">
        <f>+C147</f>
        <v>Автомашины засварчин</v>
      </c>
      <c r="AD147" s="705"/>
      <c r="AE147" s="705"/>
      <c r="AF147" s="705"/>
      <c r="AG147" s="705"/>
      <c r="AH147" s="705"/>
      <c r="AI147" s="705"/>
      <c r="AJ147" s="56">
        <f t="shared" si="58"/>
        <v>135</v>
      </c>
      <c r="AK147" s="64">
        <v>30</v>
      </c>
      <c r="AL147" s="64"/>
      <c r="AM147" s="54"/>
      <c r="AN147" s="54"/>
      <c r="AO147" s="63">
        <v>98</v>
      </c>
      <c r="AP147" s="63"/>
      <c r="AQ147" s="63"/>
      <c r="AR147" s="63"/>
      <c r="AS147" s="57">
        <f t="shared" si="62"/>
        <v>50</v>
      </c>
      <c r="AT147" s="54"/>
      <c r="AU147" s="54"/>
      <c r="AV147" s="63">
        <v>30</v>
      </c>
      <c r="AW147" s="65">
        <v>20</v>
      </c>
      <c r="AX147" s="63"/>
      <c r="AY147" s="63"/>
      <c r="AZ147" s="54"/>
    </row>
    <row r="148" spans="1:52" s="55" customFormat="1" ht="18" customHeight="1">
      <c r="A148" s="737" t="s">
        <v>118</v>
      </c>
      <c r="B148" s="738"/>
      <c r="C148" s="739" t="s">
        <v>119</v>
      </c>
      <c r="D148" s="740"/>
      <c r="E148" s="740"/>
      <c r="F148" s="740"/>
      <c r="G148" s="740"/>
      <c r="H148" s="740"/>
      <c r="I148" s="741"/>
      <c r="J148" s="56">
        <f t="shared" si="59"/>
        <v>136</v>
      </c>
      <c r="K148" s="62">
        <f t="shared" si="66"/>
        <v>75</v>
      </c>
      <c r="L148" s="62">
        <f t="shared" si="66"/>
        <v>30</v>
      </c>
      <c r="M148" s="62">
        <f t="shared" si="60"/>
        <v>0</v>
      </c>
      <c r="N148" s="62">
        <f t="shared" si="60"/>
        <v>0</v>
      </c>
      <c r="O148" s="54"/>
      <c r="P148" s="54"/>
      <c r="Q148" s="54"/>
      <c r="R148" s="54"/>
      <c r="S148" s="54"/>
      <c r="T148" s="54"/>
      <c r="U148" s="62">
        <f t="shared" si="61"/>
        <v>75</v>
      </c>
      <c r="V148" s="62">
        <f t="shared" si="61"/>
        <v>30</v>
      </c>
      <c r="W148" s="63">
        <v>32</v>
      </c>
      <c r="X148" s="63">
        <v>15</v>
      </c>
      <c r="Y148" s="63">
        <v>23</v>
      </c>
      <c r="Z148" s="63">
        <v>6</v>
      </c>
      <c r="AA148" s="705" t="str">
        <f t="shared" ref="AA148:AA171" si="67">+A148</f>
        <v>CF7123-20</v>
      </c>
      <c r="AB148" s="705"/>
      <c r="AC148" s="705" t="str">
        <f t="shared" ref="AC148:AC163" si="68">+C148</f>
        <v>Барилгын засал-чимэглэлчин</v>
      </c>
      <c r="AD148" s="705"/>
      <c r="AE148" s="705"/>
      <c r="AF148" s="705"/>
      <c r="AG148" s="705"/>
      <c r="AH148" s="705"/>
      <c r="AI148" s="705"/>
      <c r="AJ148" s="56">
        <f t="shared" si="58"/>
        <v>136</v>
      </c>
      <c r="AK148" s="64">
        <v>20</v>
      </c>
      <c r="AL148" s="64">
        <v>9</v>
      </c>
      <c r="AM148" s="54"/>
      <c r="AN148" s="54"/>
      <c r="AO148" s="63">
        <v>75</v>
      </c>
      <c r="AP148" s="63"/>
      <c r="AQ148" s="63"/>
      <c r="AR148" s="63"/>
      <c r="AS148" s="57">
        <f t="shared" si="62"/>
        <v>45</v>
      </c>
      <c r="AT148" s="54"/>
      <c r="AU148" s="54"/>
      <c r="AV148" s="63">
        <v>20</v>
      </c>
      <c r="AW148" s="65">
        <v>25</v>
      </c>
      <c r="AX148" s="63"/>
      <c r="AY148" s="63"/>
      <c r="AZ148" s="54"/>
    </row>
    <row r="149" spans="1:52" s="55" customFormat="1" ht="18" customHeight="1">
      <c r="A149" s="737" t="s">
        <v>151</v>
      </c>
      <c r="B149" s="738"/>
      <c r="C149" s="739" t="s">
        <v>152</v>
      </c>
      <c r="D149" s="740"/>
      <c r="E149" s="740"/>
      <c r="F149" s="740"/>
      <c r="G149" s="740"/>
      <c r="H149" s="740"/>
      <c r="I149" s="741"/>
      <c r="J149" s="56">
        <f t="shared" si="59"/>
        <v>137</v>
      </c>
      <c r="K149" s="62">
        <f t="shared" si="66"/>
        <v>53</v>
      </c>
      <c r="L149" s="62">
        <f t="shared" si="66"/>
        <v>10</v>
      </c>
      <c r="M149" s="62">
        <f t="shared" si="60"/>
        <v>0</v>
      </c>
      <c r="N149" s="62">
        <f t="shared" si="60"/>
        <v>0</v>
      </c>
      <c r="O149" s="54"/>
      <c r="P149" s="54"/>
      <c r="Q149" s="54"/>
      <c r="R149" s="54"/>
      <c r="S149" s="54"/>
      <c r="T149" s="54"/>
      <c r="U149" s="62">
        <f t="shared" si="61"/>
        <v>53</v>
      </c>
      <c r="V149" s="62">
        <f t="shared" si="61"/>
        <v>10</v>
      </c>
      <c r="W149" s="63">
        <v>25</v>
      </c>
      <c r="X149" s="63">
        <v>9</v>
      </c>
      <c r="Y149" s="63">
        <v>18</v>
      </c>
      <c r="Z149" s="63"/>
      <c r="AA149" s="705" t="str">
        <f t="shared" si="67"/>
        <v>CF7115-22</v>
      </c>
      <c r="AB149" s="705"/>
      <c r="AC149" s="705" t="str">
        <f t="shared" si="68"/>
        <v>Барилгын мужаан</v>
      </c>
      <c r="AD149" s="705"/>
      <c r="AE149" s="705"/>
      <c r="AF149" s="705"/>
      <c r="AG149" s="705"/>
      <c r="AH149" s="705"/>
      <c r="AI149" s="705"/>
      <c r="AJ149" s="56">
        <f t="shared" si="58"/>
        <v>137</v>
      </c>
      <c r="AK149" s="63">
        <v>10</v>
      </c>
      <c r="AL149" s="63">
        <v>1</v>
      </c>
      <c r="AM149" s="54"/>
      <c r="AN149" s="54"/>
      <c r="AO149" s="63">
        <v>53</v>
      </c>
      <c r="AP149" s="63"/>
      <c r="AQ149" s="63"/>
      <c r="AR149" s="63"/>
      <c r="AS149" s="57">
        <f t="shared" si="62"/>
        <v>35</v>
      </c>
      <c r="AT149" s="54"/>
      <c r="AU149" s="54"/>
      <c r="AV149" s="63">
        <v>10</v>
      </c>
      <c r="AW149" s="65">
        <v>25</v>
      </c>
      <c r="AX149" s="63"/>
      <c r="AY149" s="63"/>
      <c r="AZ149" s="54"/>
    </row>
    <row r="150" spans="1:52" s="55" customFormat="1" ht="18" customHeight="1">
      <c r="A150" s="737" t="s">
        <v>116</v>
      </c>
      <c r="B150" s="738"/>
      <c r="C150" s="739" t="s">
        <v>117</v>
      </c>
      <c r="D150" s="740"/>
      <c r="E150" s="740"/>
      <c r="F150" s="740"/>
      <c r="G150" s="740"/>
      <c r="H150" s="740"/>
      <c r="I150" s="741"/>
      <c r="J150" s="56">
        <f t="shared" si="59"/>
        <v>138</v>
      </c>
      <c r="K150" s="62">
        <f t="shared" si="66"/>
        <v>38</v>
      </c>
      <c r="L150" s="62">
        <f t="shared" si="66"/>
        <v>7</v>
      </c>
      <c r="M150" s="62">
        <f t="shared" si="60"/>
        <v>0</v>
      </c>
      <c r="N150" s="62">
        <f t="shared" si="60"/>
        <v>0</v>
      </c>
      <c r="O150" s="54"/>
      <c r="P150" s="54"/>
      <c r="Q150" s="54"/>
      <c r="R150" s="54"/>
      <c r="S150" s="54"/>
      <c r="T150" s="54"/>
      <c r="U150" s="62">
        <f t="shared" si="61"/>
        <v>38</v>
      </c>
      <c r="V150" s="62">
        <f t="shared" si="61"/>
        <v>7</v>
      </c>
      <c r="W150" s="63">
        <v>25</v>
      </c>
      <c r="X150" s="63">
        <v>7</v>
      </c>
      <c r="Y150" s="63"/>
      <c r="Z150" s="63"/>
      <c r="AA150" s="705" t="str">
        <f t="shared" si="67"/>
        <v>CF7126-36</v>
      </c>
      <c r="AB150" s="705"/>
      <c r="AC150" s="705" t="str">
        <f t="shared" si="68"/>
        <v>Барилгын сантехникч</v>
      </c>
      <c r="AD150" s="705"/>
      <c r="AE150" s="705"/>
      <c r="AF150" s="705"/>
      <c r="AG150" s="705"/>
      <c r="AH150" s="705"/>
      <c r="AI150" s="705"/>
      <c r="AJ150" s="56">
        <f t="shared" si="58"/>
        <v>138</v>
      </c>
      <c r="AK150" s="63">
        <v>13</v>
      </c>
      <c r="AL150" s="63"/>
      <c r="AM150" s="54"/>
      <c r="AN150" s="54"/>
      <c r="AO150" s="63">
        <v>38</v>
      </c>
      <c r="AP150" s="63"/>
      <c r="AQ150" s="63"/>
      <c r="AR150" s="63"/>
      <c r="AS150" s="57">
        <f t="shared" si="62"/>
        <v>38</v>
      </c>
      <c r="AT150" s="54"/>
      <c r="AU150" s="54"/>
      <c r="AV150" s="63">
        <v>13</v>
      </c>
      <c r="AW150" s="65">
        <v>25</v>
      </c>
      <c r="AX150" s="63"/>
      <c r="AY150" s="63"/>
      <c r="AZ150" s="54"/>
    </row>
    <row r="151" spans="1:52" s="55" customFormat="1" ht="18" customHeight="1">
      <c r="A151" s="737" t="s">
        <v>122</v>
      </c>
      <c r="B151" s="738"/>
      <c r="C151" s="739" t="s">
        <v>123</v>
      </c>
      <c r="D151" s="740"/>
      <c r="E151" s="740"/>
      <c r="F151" s="740"/>
      <c r="G151" s="740"/>
      <c r="H151" s="740"/>
      <c r="I151" s="741"/>
      <c r="J151" s="56">
        <f t="shared" si="59"/>
        <v>139</v>
      </c>
      <c r="K151" s="62">
        <f t="shared" si="66"/>
        <v>43</v>
      </c>
      <c r="L151" s="62">
        <f t="shared" si="66"/>
        <v>4</v>
      </c>
      <c r="M151" s="62">
        <f t="shared" si="60"/>
        <v>0</v>
      </c>
      <c r="N151" s="62">
        <f t="shared" si="60"/>
        <v>0</v>
      </c>
      <c r="O151" s="54"/>
      <c r="P151" s="54"/>
      <c r="Q151" s="54"/>
      <c r="R151" s="54"/>
      <c r="S151" s="54"/>
      <c r="T151" s="54"/>
      <c r="U151" s="62">
        <f t="shared" si="61"/>
        <v>43</v>
      </c>
      <c r="V151" s="62">
        <f t="shared" si="61"/>
        <v>4</v>
      </c>
      <c r="W151" s="63"/>
      <c r="X151" s="63"/>
      <c r="Y151" s="63">
        <v>24</v>
      </c>
      <c r="Z151" s="63">
        <v>2</v>
      </c>
      <c r="AA151" s="705" t="str">
        <f t="shared" si="67"/>
        <v>CF7411-12</v>
      </c>
      <c r="AB151" s="705"/>
      <c r="AC151" s="705" t="str">
        <f t="shared" si="68"/>
        <v>Барилгын цахилгаанчин</v>
      </c>
      <c r="AD151" s="705"/>
      <c r="AE151" s="705"/>
      <c r="AF151" s="705"/>
      <c r="AG151" s="705"/>
      <c r="AH151" s="705"/>
      <c r="AI151" s="705"/>
      <c r="AJ151" s="56">
        <f t="shared" si="58"/>
        <v>139</v>
      </c>
      <c r="AK151" s="63">
        <v>19</v>
      </c>
      <c r="AL151" s="63">
        <v>2</v>
      </c>
      <c r="AM151" s="54"/>
      <c r="AN151" s="54"/>
      <c r="AO151" s="63">
        <v>43</v>
      </c>
      <c r="AP151" s="63"/>
      <c r="AQ151" s="63"/>
      <c r="AR151" s="63"/>
      <c r="AS151" s="57">
        <f t="shared" si="62"/>
        <v>19</v>
      </c>
      <c r="AT151" s="54"/>
      <c r="AU151" s="54"/>
      <c r="AV151" s="63">
        <v>19</v>
      </c>
      <c r="AW151" s="65"/>
      <c r="AX151" s="63"/>
      <c r="AY151" s="63"/>
      <c r="AZ151" s="54"/>
    </row>
    <row r="152" spans="1:52" s="55" customFormat="1" ht="18" customHeight="1">
      <c r="A152" s="737" t="s">
        <v>124</v>
      </c>
      <c r="B152" s="738"/>
      <c r="C152" s="739" t="s">
        <v>125</v>
      </c>
      <c r="D152" s="740"/>
      <c r="E152" s="740"/>
      <c r="F152" s="740"/>
      <c r="G152" s="740"/>
      <c r="H152" s="740"/>
      <c r="I152" s="741"/>
      <c r="J152" s="56">
        <f t="shared" si="59"/>
        <v>140</v>
      </c>
      <c r="K152" s="62">
        <f t="shared" si="66"/>
        <v>110</v>
      </c>
      <c r="L152" s="62">
        <f t="shared" si="66"/>
        <v>5</v>
      </c>
      <c r="M152" s="62">
        <f t="shared" si="60"/>
        <v>0</v>
      </c>
      <c r="N152" s="62">
        <f t="shared" si="60"/>
        <v>0</v>
      </c>
      <c r="O152" s="54"/>
      <c r="P152" s="54"/>
      <c r="Q152" s="54"/>
      <c r="R152" s="54"/>
      <c r="S152" s="54"/>
      <c r="T152" s="54"/>
      <c r="U152" s="62">
        <f t="shared" si="61"/>
        <v>110</v>
      </c>
      <c r="V152" s="62">
        <f t="shared" si="61"/>
        <v>5</v>
      </c>
      <c r="W152" s="63">
        <v>54</v>
      </c>
      <c r="X152" s="63">
        <v>2</v>
      </c>
      <c r="Y152" s="63">
        <v>29</v>
      </c>
      <c r="Z152" s="63">
        <v>2</v>
      </c>
      <c r="AA152" s="705" t="str">
        <f t="shared" si="67"/>
        <v>IM7212-14</v>
      </c>
      <c r="AB152" s="705"/>
      <c r="AC152" s="705" t="str">
        <f t="shared" si="68"/>
        <v>Гагнуурчин</v>
      </c>
      <c r="AD152" s="705"/>
      <c r="AE152" s="705"/>
      <c r="AF152" s="705"/>
      <c r="AG152" s="705"/>
      <c r="AH152" s="705"/>
      <c r="AI152" s="705"/>
      <c r="AJ152" s="56">
        <f t="shared" si="58"/>
        <v>140</v>
      </c>
      <c r="AK152" s="63">
        <v>27</v>
      </c>
      <c r="AL152" s="63">
        <v>1</v>
      </c>
      <c r="AM152" s="54"/>
      <c r="AN152" s="54"/>
      <c r="AO152" s="63">
        <v>110</v>
      </c>
      <c r="AP152" s="63"/>
      <c r="AQ152" s="63"/>
      <c r="AR152" s="63"/>
      <c r="AS152" s="57">
        <f t="shared" si="62"/>
        <v>52</v>
      </c>
      <c r="AT152" s="54"/>
      <c r="AU152" s="54"/>
      <c r="AV152" s="63">
        <v>27</v>
      </c>
      <c r="AW152" s="65">
        <v>25</v>
      </c>
      <c r="AX152" s="63"/>
      <c r="AY152" s="63"/>
      <c r="AZ152" s="54"/>
    </row>
    <row r="153" spans="1:52" s="55" customFormat="1" ht="18" customHeight="1">
      <c r="A153" s="737" t="s">
        <v>153</v>
      </c>
      <c r="B153" s="738"/>
      <c r="C153" s="739" t="s">
        <v>154</v>
      </c>
      <c r="D153" s="740"/>
      <c r="E153" s="740"/>
      <c r="F153" s="740"/>
      <c r="G153" s="740"/>
      <c r="H153" s="740"/>
      <c r="I153" s="741"/>
      <c r="J153" s="56">
        <f t="shared" si="59"/>
        <v>141</v>
      </c>
      <c r="K153" s="62">
        <f t="shared" si="66"/>
        <v>25</v>
      </c>
      <c r="L153" s="62">
        <f t="shared" si="66"/>
        <v>25</v>
      </c>
      <c r="M153" s="62">
        <f t="shared" si="60"/>
        <v>0</v>
      </c>
      <c r="N153" s="62">
        <f t="shared" si="60"/>
        <v>0</v>
      </c>
      <c r="O153" s="54"/>
      <c r="P153" s="54"/>
      <c r="Q153" s="54"/>
      <c r="R153" s="54"/>
      <c r="S153" s="54"/>
      <c r="T153" s="54"/>
      <c r="U153" s="62">
        <f t="shared" si="61"/>
        <v>25</v>
      </c>
      <c r="V153" s="62">
        <f t="shared" si="61"/>
        <v>25</v>
      </c>
      <c r="W153" s="63">
        <v>25</v>
      </c>
      <c r="X153" s="63">
        <v>25</v>
      </c>
      <c r="Y153" s="63"/>
      <c r="Z153" s="63"/>
      <c r="AA153" s="705" t="str">
        <f t="shared" si="67"/>
        <v>SO5142-11</v>
      </c>
      <c r="AB153" s="705"/>
      <c r="AC153" s="705" t="str">
        <f t="shared" si="68"/>
        <v>Гоо засалч</v>
      </c>
      <c r="AD153" s="705"/>
      <c r="AE153" s="705"/>
      <c r="AF153" s="705"/>
      <c r="AG153" s="705"/>
      <c r="AH153" s="705"/>
      <c r="AI153" s="705"/>
      <c r="AJ153" s="56">
        <f t="shared" si="58"/>
        <v>141</v>
      </c>
      <c r="AK153" s="63"/>
      <c r="AL153" s="63"/>
      <c r="AM153" s="54"/>
      <c r="AN153" s="54"/>
      <c r="AO153" s="63">
        <v>25</v>
      </c>
      <c r="AP153" s="63"/>
      <c r="AQ153" s="63"/>
      <c r="AR153" s="63"/>
      <c r="AS153" s="57">
        <f t="shared" si="62"/>
        <v>25</v>
      </c>
      <c r="AT153" s="54"/>
      <c r="AU153" s="54"/>
      <c r="AV153" s="63"/>
      <c r="AW153" s="65">
        <v>25</v>
      </c>
      <c r="AX153" s="63"/>
      <c r="AY153" s="63"/>
      <c r="AZ153" s="54"/>
    </row>
    <row r="154" spans="1:52" s="55" customFormat="1" ht="18" customHeight="1">
      <c r="A154" s="737" t="s">
        <v>212</v>
      </c>
      <c r="B154" s="738"/>
      <c r="C154" s="739" t="s">
        <v>213</v>
      </c>
      <c r="D154" s="740"/>
      <c r="E154" s="740"/>
      <c r="F154" s="740"/>
      <c r="G154" s="740"/>
      <c r="H154" s="740"/>
      <c r="I154" s="741"/>
      <c r="J154" s="56">
        <f t="shared" si="59"/>
        <v>142</v>
      </c>
      <c r="K154" s="62">
        <f t="shared" si="66"/>
        <v>26</v>
      </c>
      <c r="L154" s="62">
        <f t="shared" si="66"/>
        <v>1</v>
      </c>
      <c r="M154" s="62">
        <f t="shared" si="60"/>
        <v>0</v>
      </c>
      <c r="N154" s="62">
        <f t="shared" si="60"/>
        <v>0</v>
      </c>
      <c r="O154" s="54"/>
      <c r="P154" s="54"/>
      <c r="Q154" s="54"/>
      <c r="R154" s="54"/>
      <c r="S154" s="54"/>
      <c r="T154" s="54"/>
      <c r="U154" s="62">
        <f t="shared" si="61"/>
        <v>26</v>
      </c>
      <c r="V154" s="62">
        <f t="shared" si="61"/>
        <v>1</v>
      </c>
      <c r="W154" s="63">
        <v>26</v>
      </c>
      <c r="X154" s="63">
        <v>1</v>
      </c>
      <c r="Y154" s="63"/>
      <c r="Z154" s="63"/>
      <c r="AA154" s="705" t="str">
        <f t="shared" si="67"/>
        <v>IM7223-17</v>
      </c>
      <c r="AB154" s="705"/>
      <c r="AC154" s="705" t="str">
        <f t="shared" si="68"/>
        <v>Метал боловсруулах машины оператор /токарь-фрезер/</v>
      </c>
      <c r="AD154" s="705"/>
      <c r="AE154" s="705"/>
      <c r="AF154" s="705"/>
      <c r="AG154" s="705"/>
      <c r="AH154" s="705"/>
      <c r="AI154" s="705"/>
      <c r="AJ154" s="56">
        <f t="shared" si="58"/>
        <v>142</v>
      </c>
      <c r="AK154" s="63"/>
      <c r="AL154" s="63"/>
      <c r="AM154" s="54"/>
      <c r="AN154" s="54"/>
      <c r="AO154" s="63">
        <v>26</v>
      </c>
      <c r="AP154" s="63"/>
      <c r="AQ154" s="63"/>
      <c r="AR154" s="63"/>
      <c r="AS154" s="57">
        <f t="shared" si="62"/>
        <v>0</v>
      </c>
      <c r="AT154" s="54"/>
      <c r="AU154" s="54"/>
      <c r="AV154" s="63"/>
      <c r="AW154" s="65"/>
      <c r="AX154" s="63"/>
      <c r="AY154" s="63"/>
      <c r="AZ154" s="54"/>
    </row>
    <row r="155" spans="1:52" s="55" customFormat="1" ht="18" customHeight="1">
      <c r="A155" s="737" t="s">
        <v>134</v>
      </c>
      <c r="B155" s="738"/>
      <c r="C155" s="739" t="s">
        <v>135</v>
      </c>
      <c r="D155" s="740"/>
      <c r="E155" s="740"/>
      <c r="F155" s="740"/>
      <c r="G155" s="740"/>
      <c r="H155" s="740"/>
      <c r="I155" s="741"/>
      <c r="J155" s="56">
        <f t="shared" si="59"/>
        <v>143</v>
      </c>
      <c r="K155" s="62">
        <f t="shared" si="66"/>
        <v>25</v>
      </c>
      <c r="L155" s="62">
        <f t="shared" si="66"/>
        <v>23</v>
      </c>
      <c r="M155" s="62">
        <f t="shared" si="60"/>
        <v>0</v>
      </c>
      <c r="N155" s="62">
        <f t="shared" si="60"/>
        <v>0</v>
      </c>
      <c r="O155" s="54"/>
      <c r="P155" s="54"/>
      <c r="Q155" s="54"/>
      <c r="R155" s="54"/>
      <c r="S155" s="54"/>
      <c r="T155" s="54"/>
      <c r="U155" s="62">
        <f t="shared" si="61"/>
        <v>25</v>
      </c>
      <c r="V155" s="62">
        <f t="shared" si="61"/>
        <v>23</v>
      </c>
      <c r="W155" s="63">
        <v>25</v>
      </c>
      <c r="X155" s="63">
        <v>23</v>
      </c>
      <c r="Y155" s="63"/>
      <c r="Z155" s="63"/>
      <c r="AA155" s="705" t="str">
        <f t="shared" si="67"/>
        <v>IE8152-36</v>
      </c>
      <c r="AB155" s="705"/>
      <c r="AC155" s="705" t="str">
        <f t="shared" si="68"/>
        <v xml:space="preserve">Ноос, ноолуур боловсруулалтын технологийн ажилтан </v>
      </c>
      <c r="AD155" s="705"/>
      <c r="AE155" s="705"/>
      <c r="AF155" s="705"/>
      <c r="AG155" s="705"/>
      <c r="AH155" s="705"/>
      <c r="AI155" s="705"/>
      <c r="AJ155" s="56">
        <f t="shared" si="58"/>
        <v>143</v>
      </c>
      <c r="AK155" s="63"/>
      <c r="AL155" s="63"/>
      <c r="AM155" s="54"/>
      <c r="AN155" s="54"/>
      <c r="AO155" s="63">
        <v>25</v>
      </c>
      <c r="AP155" s="63"/>
      <c r="AQ155" s="63"/>
      <c r="AR155" s="63"/>
      <c r="AS155" s="57">
        <f t="shared" si="62"/>
        <v>25</v>
      </c>
      <c r="AT155" s="54"/>
      <c r="AU155" s="54"/>
      <c r="AV155" s="63"/>
      <c r="AW155" s="65">
        <v>25</v>
      </c>
      <c r="AX155" s="63"/>
      <c r="AY155" s="63"/>
      <c r="AZ155" s="54"/>
    </row>
    <row r="156" spans="1:52" s="55" customFormat="1" ht="18" customHeight="1">
      <c r="A156" s="737" t="s">
        <v>130</v>
      </c>
      <c r="B156" s="738"/>
      <c r="C156" s="739" t="s">
        <v>131</v>
      </c>
      <c r="D156" s="740"/>
      <c r="E156" s="740"/>
      <c r="F156" s="740"/>
      <c r="G156" s="740"/>
      <c r="H156" s="740"/>
      <c r="I156" s="741"/>
      <c r="J156" s="56">
        <f t="shared" si="59"/>
        <v>144</v>
      </c>
      <c r="K156" s="62">
        <f t="shared" si="66"/>
        <v>60</v>
      </c>
      <c r="L156" s="62">
        <f t="shared" si="66"/>
        <v>60</v>
      </c>
      <c r="M156" s="62">
        <f t="shared" si="60"/>
        <v>0</v>
      </c>
      <c r="N156" s="62">
        <f t="shared" si="60"/>
        <v>0</v>
      </c>
      <c r="O156" s="54"/>
      <c r="P156" s="54"/>
      <c r="Q156" s="54"/>
      <c r="R156" s="54"/>
      <c r="S156" s="54"/>
      <c r="T156" s="54"/>
      <c r="U156" s="62">
        <f t="shared" si="61"/>
        <v>60</v>
      </c>
      <c r="V156" s="62">
        <f t="shared" si="61"/>
        <v>60</v>
      </c>
      <c r="W156" s="63">
        <v>18</v>
      </c>
      <c r="X156" s="63">
        <v>18</v>
      </c>
      <c r="Y156" s="63">
        <v>23</v>
      </c>
      <c r="Z156" s="63">
        <v>23</v>
      </c>
      <c r="AA156" s="705" t="str">
        <f t="shared" si="67"/>
        <v>IE7533-28</v>
      </c>
      <c r="AB156" s="705"/>
      <c r="AC156" s="705" t="str">
        <f t="shared" si="68"/>
        <v>Оёмол бүтээгдэхүүний оёдолчин</v>
      </c>
      <c r="AD156" s="705"/>
      <c r="AE156" s="705"/>
      <c r="AF156" s="705"/>
      <c r="AG156" s="705"/>
      <c r="AH156" s="705"/>
      <c r="AI156" s="705"/>
      <c r="AJ156" s="56">
        <f t="shared" si="58"/>
        <v>144</v>
      </c>
      <c r="AK156" s="63">
        <v>19</v>
      </c>
      <c r="AL156" s="63">
        <v>19</v>
      </c>
      <c r="AM156" s="54"/>
      <c r="AN156" s="54"/>
      <c r="AO156" s="63">
        <v>60</v>
      </c>
      <c r="AP156" s="63"/>
      <c r="AQ156" s="63"/>
      <c r="AR156" s="63"/>
      <c r="AS156" s="57">
        <f t="shared" si="62"/>
        <v>19</v>
      </c>
      <c r="AT156" s="54"/>
      <c r="AU156" s="54"/>
      <c r="AV156" s="63">
        <v>19</v>
      </c>
      <c r="AW156" s="65"/>
      <c r="AX156" s="63"/>
      <c r="AY156" s="63"/>
      <c r="AZ156" s="54"/>
    </row>
    <row r="157" spans="1:52" s="55" customFormat="1" ht="18" customHeight="1">
      <c r="A157" s="737" t="s">
        <v>157</v>
      </c>
      <c r="B157" s="738"/>
      <c r="C157" s="739" t="s">
        <v>158</v>
      </c>
      <c r="D157" s="740"/>
      <c r="E157" s="740"/>
      <c r="F157" s="740"/>
      <c r="G157" s="740"/>
      <c r="H157" s="740"/>
      <c r="I157" s="741"/>
      <c r="J157" s="56">
        <f t="shared" si="59"/>
        <v>145</v>
      </c>
      <c r="K157" s="62">
        <f t="shared" si="66"/>
        <v>42</v>
      </c>
      <c r="L157" s="62">
        <f t="shared" si="66"/>
        <v>34</v>
      </c>
      <c r="M157" s="62">
        <f t="shared" si="60"/>
        <v>0</v>
      </c>
      <c r="N157" s="62">
        <f t="shared" si="60"/>
        <v>0</v>
      </c>
      <c r="O157" s="54"/>
      <c r="P157" s="54"/>
      <c r="Q157" s="54"/>
      <c r="R157" s="54"/>
      <c r="S157" s="54"/>
      <c r="T157" s="54"/>
      <c r="U157" s="62">
        <f t="shared" si="61"/>
        <v>42</v>
      </c>
      <c r="V157" s="62">
        <f t="shared" si="61"/>
        <v>34</v>
      </c>
      <c r="W157" s="63">
        <v>21</v>
      </c>
      <c r="X157" s="63">
        <v>16</v>
      </c>
      <c r="Y157" s="63">
        <v>21</v>
      </c>
      <c r="Z157" s="63">
        <v>18</v>
      </c>
      <c r="AA157" s="705" t="str">
        <f t="shared" si="67"/>
        <v>IF7512-34</v>
      </c>
      <c r="AB157" s="705"/>
      <c r="AC157" s="705" t="str">
        <f t="shared" si="68"/>
        <v>Талх, нарийн боов үйлдвэрлэлийн технологийн ажилтан</v>
      </c>
      <c r="AD157" s="705"/>
      <c r="AE157" s="705"/>
      <c r="AF157" s="705"/>
      <c r="AG157" s="705"/>
      <c r="AH157" s="705"/>
      <c r="AI157" s="705"/>
      <c r="AJ157" s="56">
        <f t="shared" si="58"/>
        <v>145</v>
      </c>
      <c r="AK157" s="63"/>
      <c r="AL157" s="63"/>
      <c r="AM157" s="54"/>
      <c r="AN157" s="54"/>
      <c r="AO157" s="63">
        <v>42</v>
      </c>
      <c r="AP157" s="63"/>
      <c r="AQ157" s="63"/>
      <c r="AR157" s="63"/>
      <c r="AS157" s="57">
        <f t="shared" si="62"/>
        <v>0</v>
      </c>
      <c r="AT157" s="54"/>
      <c r="AU157" s="54"/>
      <c r="AV157" s="63"/>
      <c r="AW157" s="65"/>
      <c r="AX157" s="63"/>
      <c r="AY157" s="63"/>
      <c r="AZ157" s="54"/>
    </row>
    <row r="158" spans="1:52" s="55" customFormat="1" ht="18" customHeight="1">
      <c r="A158" s="737" t="s">
        <v>144</v>
      </c>
      <c r="B158" s="738"/>
      <c r="C158" s="739" t="s">
        <v>145</v>
      </c>
      <c r="D158" s="740"/>
      <c r="E158" s="740"/>
      <c r="F158" s="740"/>
      <c r="G158" s="740"/>
      <c r="H158" s="740"/>
      <c r="I158" s="741"/>
      <c r="J158" s="56">
        <f t="shared" si="59"/>
        <v>146</v>
      </c>
      <c r="K158" s="62">
        <f t="shared" si="66"/>
        <v>79</v>
      </c>
      <c r="L158" s="62">
        <f t="shared" si="66"/>
        <v>52</v>
      </c>
      <c r="M158" s="62">
        <f t="shared" si="60"/>
        <v>0</v>
      </c>
      <c r="N158" s="62">
        <f t="shared" si="60"/>
        <v>0</v>
      </c>
      <c r="O158" s="54"/>
      <c r="P158" s="54"/>
      <c r="Q158" s="54"/>
      <c r="R158" s="54"/>
      <c r="S158" s="54"/>
      <c r="T158" s="54"/>
      <c r="U158" s="62">
        <f t="shared" si="61"/>
        <v>79</v>
      </c>
      <c r="V158" s="62">
        <f t="shared" si="61"/>
        <v>52</v>
      </c>
      <c r="W158" s="63">
        <v>26</v>
      </c>
      <c r="X158" s="63">
        <v>16</v>
      </c>
      <c r="Y158" s="63">
        <v>28</v>
      </c>
      <c r="Z158" s="63">
        <v>18</v>
      </c>
      <c r="AA158" s="705" t="str">
        <f t="shared" si="67"/>
        <v>IF5120-11</v>
      </c>
      <c r="AB158" s="705"/>
      <c r="AC158" s="705" t="str">
        <f t="shared" si="68"/>
        <v>Тогооч</v>
      </c>
      <c r="AD158" s="705"/>
      <c r="AE158" s="705"/>
      <c r="AF158" s="705"/>
      <c r="AG158" s="705"/>
      <c r="AH158" s="705"/>
      <c r="AI158" s="705"/>
      <c r="AJ158" s="56">
        <f t="shared" si="58"/>
        <v>146</v>
      </c>
      <c r="AK158" s="63">
        <v>25</v>
      </c>
      <c r="AL158" s="63">
        <v>18</v>
      </c>
      <c r="AM158" s="54"/>
      <c r="AN158" s="54"/>
      <c r="AO158" s="63">
        <v>79</v>
      </c>
      <c r="AP158" s="63"/>
      <c r="AQ158" s="63"/>
      <c r="AR158" s="63"/>
      <c r="AS158" s="57">
        <f t="shared" si="62"/>
        <v>25</v>
      </c>
      <c r="AT158" s="54"/>
      <c r="AU158" s="54"/>
      <c r="AV158" s="63">
        <v>25</v>
      </c>
      <c r="AW158" s="65"/>
      <c r="AX158" s="63"/>
      <c r="AY158" s="63"/>
      <c r="AZ158" s="54"/>
    </row>
    <row r="159" spans="1:52" s="55" customFormat="1" ht="18" customHeight="1">
      <c r="A159" s="737" t="s">
        <v>214</v>
      </c>
      <c r="B159" s="738"/>
      <c r="C159" s="739" t="s">
        <v>215</v>
      </c>
      <c r="D159" s="740"/>
      <c r="E159" s="740"/>
      <c r="F159" s="740"/>
      <c r="G159" s="740"/>
      <c r="H159" s="740"/>
      <c r="I159" s="741"/>
      <c r="J159" s="56">
        <f t="shared" si="59"/>
        <v>147</v>
      </c>
      <c r="K159" s="62">
        <f t="shared" si="66"/>
        <v>30</v>
      </c>
      <c r="L159" s="62">
        <f t="shared" si="66"/>
        <v>1</v>
      </c>
      <c r="M159" s="62">
        <f t="shared" si="60"/>
        <v>0</v>
      </c>
      <c r="N159" s="62">
        <f t="shared" si="60"/>
        <v>0</v>
      </c>
      <c r="O159" s="54"/>
      <c r="P159" s="54"/>
      <c r="Q159" s="54"/>
      <c r="R159" s="54"/>
      <c r="S159" s="54"/>
      <c r="T159" s="54"/>
      <c r="U159" s="62">
        <f t="shared" si="61"/>
        <v>30</v>
      </c>
      <c r="V159" s="62">
        <f t="shared" si="61"/>
        <v>1</v>
      </c>
      <c r="W159" s="63">
        <v>30</v>
      </c>
      <c r="X159" s="63">
        <v>1</v>
      </c>
      <c r="Y159" s="63"/>
      <c r="Z159" s="63"/>
      <c r="AA159" s="705" t="str">
        <f t="shared" si="67"/>
        <v>IM7411-13</v>
      </c>
      <c r="AB159" s="705"/>
      <c r="AC159" s="705" t="str">
        <f t="shared" si="68"/>
        <v>Үйлдвэрийн цахилгаанчин</v>
      </c>
      <c r="AD159" s="705"/>
      <c r="AE159" s="705"/>
      <c r="AF159" s="705"/>
      <c r="AG159" s="705"/>
      <c r="AH159" s="705"/>
      <c r="AI159" s="705"/>
      <c r="AJ159" s="56">
        <f t="shared" si="58"/>
        <v>147</v>
      </c>
      <c r="AK159" s="63"/>
      <c r="AL159" s="63"/>
      <c r="AM159" s="54"/>
      <c r="AN159" s="54"/>
      <c r="AO159" s="63">
        <v>30</v>
      </c>
      <c r="AP159" s="63"/>
      <c r="AQ159" s="63"/>
      <c r="AR159" s="63"/>
      <c r="AS159" s="57">
        <f t="shared" si="62"/>
        <v>0</v>
      </c>
      <c r="AT159" s="54"/>
      <c r="AU159" s="54"/>
      <c r="AV159" s="63"/>
      <c r="AW159" s="65"/>
      <c r="AX159" s="63"/>
      <c r="AY159" s="63"/>
      <c r="AZ159" s="54"/>
    </row>
    <row r="160" spans="1:52" s="55" customFormat="1" ht="18" customHeight="1">
      <c r="A160" s="737" t="s">
        <v>138</v>
      </c>
      <c r="B160" s="738"/>
      <c r="C160" s="739" t="s">
        <v>139</v>
      </c>
      <c r="D160" s="740"/>
      <c r="E160" s="740"/>
      <c r="F160" s="740"/>
      <c r="G160" s="740"/>
      <c r="H160" s="740"/>
      <c r="I160" s="741"/>
      <c r="J160" s="56">
        <f t="shared" si="59"/>
        <v>148</v>
      </c>
      <c r="K160" s="62">
        <f t="shared" si="66"/>
        <v>67</v>
      </c>
      <c r="L160" s="62">
        <f t="shared" si="66"/>
        <v>64</v>
      </c>
      <c r="M160" s="62">
        <f t="shared" si="60"/>
        <v>0</v>
      </c>
      <c r="N160" s="62">
        <f t="shared" si="60"/>
        <v>0</v>
      </c>
      <c r="O160" s="54"/>
      <c r="P160" s="54"/>
      <c r="Q160" s="54"/>
      <c r="R160" s="54"/>
      <c r="S160" s="54"/>
      <c r="T160" s="54"/>
      <c r="U160" s="62">
        <f t="shared" si="61"/>
        <v>67</v>
      </c>
      <c r="V160" s="62">
        <f t="shared" si="61"/>
        <v>64</v>
      </c>
      <c r="W160" s="63">
        <v>25</v>
      </c>
      <c r="X160" s="63">
        <v>25</v>
      </c>
      <c r="Y160" s="63">
        <v>20</v>
      </c>
      <c r="Z160" s="63">
        <v>19</v>
      </c>
      <c r="AA160" s="705" t="str">
        <f t="shared" si="67"/>
        <v>SO5141-11</v>
      </c>
      <c r="AB160" s="705"/>
      <c r="AC160" s="705" t="str">
        <f t="shared" si="68"/>
        <v>Үсчин</v>
      </c>
      <c r="AD160" s="705"/>
      <c r="AE160" s="705"/>
      <c r="AF160" s="705"/>
      <c r="AG160" s="705"/>
      <c r="AH160" s="705"/>
      <c r="AI160" s="705"/>
      <c r="AJ160" s="56">
        <f t="shared" si="58"/>
        <v>148</v>
      </c>
      <c r="AK160" s="63">
        <v>22</v>
      </c>
      <c r="AL160" s="63">
        <v>20</v>
      </c>
      <c r="AM160" s="54"/>
      <c r="AN160" s="54"/>
      <c r="AO160" s="63">
        <v>67</v>
      </c>
      <c r="AP160" s="63"/>
      <c r="AQ160" s="63"/>
      <c r="AR160" s="63"/>
      <c r="AS160" s="57">
        <f t="shared" si="62"/>
        <v>47</v>
      </c>
      <c r="AT160" s="54"/>
      <c r="AU160" s="54"/>
      <c r="AV160" s="63">
        <v>22</v>
      </c>
      <c r="AW160" s="65">
        <v>25</v>
      </c>
      <c r="AX160" s="63"/>
      <c r="AY160" s="63"/>
      <c r="AZ160" s="54"/>
    </row>
    <row r="161" spans="1:52" s="55" customFormat="1" ht="18" customHeight="1">
      <c r="A161" s="737" t="s">
        <v>216</v>
      </c>
      <c r="B161" s="738"/>
      <c r="C161" s="739" t="s">
        <v>217</v>
      </c>
      <c r="D161" s="740"/>
      <c r="E161" s="740"/>
      <c r="F161" s="740"/>
      <c r="G161" s="740"/>
      <c r="H161" s="740"/>
      <c r="I161" s="741"/>
      <c r="J161" s="56">
        <f t="shared" si="59"/>
        <v>149</v>
      </c>
      <c r="K161" s="62">
        <f t="shared" si="66"/>
        <v>11</v>
      </c>
      <c r="L161" s="62">
        <f t="shared" si="66"/>
        <v>0</v>
      </c>
      <c r="M161" s="62">
        <f t="shared" si="60"/>
        <v>0</v>
      </c>
      <c r="N161" s="62">
        <f t="shared" si="60"/>
        <v>0</v>
      </c>
      <c r="O161" s="54"/>
      <c r="P161" s="54"/>
      <c r="Q161" s="54"/>
      <c r="R161" s="54"/>
      <c r="S161" s="54"/>
      <c r="T161" s="54"/>
      <c r="U161" s="62">
        <f t="shared" si="61"/>
        <v>11</v>
      </c>
      <c r="V161" s="62">
        <f t="shared" si="61"/>
        <v>0</v>
      </c>
      <c r="W161" s="63"/>
      <c r="X161" s="63"/>
      <c r="Y161" s="63"/>
      <c r="Z161" s="63"/>
      <c r="AA161" s="705" t="str">
        <f t="shared" si="67"/>
        <v>IE7233-43</v>
      </c>
      <c r="AB161" s="705"/>
      <c r="AC161" s="705" t="str">
        <f t="shared" si="68"/>
        <v>Хөнгөн үйлдвэрийн тоног төхөөрөмжийн засварчин</v>
      </c>
      <c r="AD161" s="705"/>
      <c r="AE161" s="705"/>
      <c r="AF161" s="705"/>
      <c r="AG161" s="705"/>
      <c r="AH161" s="705"/>
      <c r="AI161" s="705"/>
      <c r="AJ161" s="56">
        <f t="shared" si="58"/>
        <v>149</v>
      </c>
      <c r="AK161" s="63">
        <v>11</v>
      </c>
      <c r="AL161" s="63"/>
      <c r="AM161" s="54"/>
      <c r="AN161" s="54"/>
      <c r="AO161" s="63">
        <v>11</v>
      </c>
      <c r="AP161" s="63"/>
      <c r="AQ161" s="63"/>
      <c r="AR161" s="63"/>
      <c r="AS161" s="57">
        <f t="shared" si="62"/>
        <v>11</v>
      </c>
      <c r="AT161" s="54"/>
      <c r="AU161" s="54"/>
      <c r="AV161" s="63">
        <v>11</v>
      </c>
      <c r="AW161" s="65"/>
      <c r="AX161" s="63"/>
      <c r="AY161" s="63"/>
      <c r="AZ161" s="54"/>
    </row>
    <row r="162" spans="1:52" s="55" customFormat="1" ht="18" customHeight="1">
      <c r="A162" s="737" t="s">
        <v>204</v>
      </c>
      <c r="B162" s="738"/>
      <c r="C162" s="739" t="s">
        <v>205</v>
      </c>
      <c r="D162" s="740"/>
      <c r="E162" s="740"/>
      <c r="F162" s="740"/>
      <c r="G162" s="740"/>
      <c r="H162" s="740"/>
      <c r="I162" s="741"/>
      <c r="J162" s="56">
        <f t="shared" si="59"/>
        <v>150</v>
      </c>
      <c r="K162" s="62">
        <f t="shared" si="66"/>
        <v>25</v>
      </c>
      <c r="L162" s="62">
        <f t="shared" si="66"/>
        <v>16</v>
      </c>
      <c r="M162" s="62">
        <f t="shared" si="60"/>
        <v>0</v>
      </c>
      <c r="N162" s="62">
        <f t="shared" si="60"/>
        <v>0</v>
      </c>
      <c r="O162" s="54"/>
      <c r="P162" s="54"/>
      <c r="Q162" s="54"/>
      <c r="R162" s="54"/>
      <c r="S162" s="54"/>
      <c r="T162" s="54"/>
      <c r="U162" s="62">
        <f t="shared" si="61"/>
        <v>25</v>
      </c>
      <c r="V162" s="62">
        <f t="shared" si="61"/>
        <v>16</v>
      </c>
      <c r="W162" s="63">
        <v>25</v>
      </c>
      <c r="X162" s="63">
        <v>16</v>
      </c>
      <c r="Y162" s="63"/>
      <c r="Z162" s="63"/>
      <c r="AA162" s="705" t="str">
        <f t="shared" si="67"/>
        <v>CF7123-14</v>
      </c>
      <c r="AB162" s="705"/>
      <c r="AC162" s="705" t="str">
        <f t="shared" si="68"/>
        <v>Хуурай хийц угсрагч</v>
      </c>
      <c r="AD162" s="705"/>
      <c r="AE162" s="705"/>
      <c r="AF162" s="705"/>
      <c r="AG162" s="705"/>
      <c r="AH162" s="705"/>
      <c r="AI162" s="705"/>
      <c r="AJ162" s="56">
        <f t="shared" si="58"/>
        <v>150</v>
      </c>
      <c r="AK162" s="63"/>
      <c r="AL162" s="63"/>
      <c r="AM162" s="54"/>
      <c r="AN162" s="54"/>
      <c r="AO162" s="63">
        <v>25</v>
      </c>
      <c r="AP162" s="63"/>
      <c r="AQ162" s="63"/>
      <c r="AR162" s="63"/>
      <c r="AS162" s="57">
        <f t="shared" si="62"/>
        <v>25</v>
      </c>
      <c r="AT162" s="54"/>
      <c r="AU162" s="54"/>
      <c r="AV162" s="63"/>
      <c r="AW162" s="65">
        <v>25</v>
      </c>
      <c r="AX162" s="63"/>
      <c r="AY162" s="63"/>
      <c r="AZ162" s="54"/>
    </row>
    <row r="163" spans="1:52" s="55" customFormat="1" ht="18" customHeight="1">
      <c r="A163" s="737" t="s">
        <v>218</v>
      </c>
      <c r="B163" s="738"/>
      <c r="C163" s="739" t="s">
        <v>219</v>
      </c>
      <c r="D163" s="740"/>
      <c r="E163" s="740"/>
      <c r="F163" s="740"/>
      <c r="G163" s="740"/>
      <c r="H163" s="740"/>
      <c r="I163" s="741"/>
      <c r="J163" s="56">
        <f t="shared" si="59"/>
        <v>151</v>
      </c>
      <c r="K163" s="62">
        <f t="shared" si="66"/>
        <v>60</v>
      </c>
      <c r="L163" s="62">
        <f t="shared" si="66"/>
        <v>27</v>
      </c>
      <c r="M163" s="62">
        <f t="shared" si="60"/>
        <v>0</v>
      </c>
      <c r="N163" s="62">
        <f t="shared" si="60"/>
        <v>0</v>
      </c>
      <c r="O163" s="54"/>
      <c r="P163" s="54"/>
      <c r="Q163" s="54"/>
      <c r="R163" s="54"/>
      <c r="S163" s="54"/>
      <c r="T163" s="54"/>
      <c r="U163" s="62">
        <f t="shared" si="61"/>
        <v>60</v>
      </c>
      <c r="V163" s="62">
        <f t="shared" si="61"/>
        <v>27</v>
      </c>
      <c r="W163" s="63">
        <v>23</v>
      </c>
      <c r="X163" s="63">
        <v>10</v>
      </c>
      <c r="Y163" s="63">
        <v>22</v>
      </c>
      <c r="Z163" s="63">
        <v>10</v>
      </c>
      <c r="AA163" s="705" t="str">
        <f t="shared" si="67"/>
        <v>AD7321-11</v>
      </c>
      <c r="AB163" s="705"/>
      <c r="AC163" s="705" t="str">
        <f t="shared" si="68"/>
        <v>Хэвлэлийн график дизайнч</v>
      </c>
      <c r="AD163" s="705"/>
      <c r="AE163" s="705"/>
      <c r="AF163" s="705"/>
      <c r="AG163" s="705"/>
      <c r="AH163" s="705"/>
      <c r="AI163" s="705"/>
      <c r="AJ163" s="56">
        <f t="shared" si="58"/>
        <v>151</v>
      </c>
      <c r="AK163" s="63">
        <v>15</v>
      </c>
      <c r="AL163" s="63">
        <v>7</v>
      </c>
      <c r="AM163" s="54"/>
      <c r="AN163" s="54"/>
      <c r="AO163" s="63">
        <v>60</v>
      </c>
      <c r="AP163" s="63"/>
      <c r="AQ163" s="63"/>
      <c r="AR163" s="63"/>
      <c r="AS163" s="57">
        <f t="shared" si="62"/>
        <v>15</v>
      </c>
      <c r="AT163" s="54"/>
      <c r="AU163" s="54"/>
      <c r="AV163" s="63">
        <v>15</v>
      </c>
      <c r="AW163" s="65"/>
      <c r="AX163" s="63"/>
      <c r="AY163" s="63"/>
      <c r="AZ163" s="54"/>
    </row>
    <row r="164" spans="1:52" s="66" customFormat="1" ht="18" customHeight="1">
      <c r="A164" s="745" t="s">
        <v>220</v>
      </c>
      <c r="B164" s="746"/>
      <c r="C164" s="746"/>
      <c r="D164" s="746"/>
      <c r="E164" s="746"/>
      <c r="F164" s="746"/>
      <c r="G164" s="746"/>
      <c r="H164" s="746"/>
      <c r="I164" s="747"/>
      <c r="J164" s="60">
        <f t="shared" si="59"/>
        <v>152</v>
      </c>
      <c r="K164" s="61">
        <f t="shared" ref="K164:Z164" si="69">SUM(K165:K170)</f>
        <v>296</v>
      </c>
      <c r="L164" s="61">
        <f t="shared" si="69"/>
        <v>81</v>
      </c>
      <c r="M164" s="61">
        <f t="shared" si="69"/>
        <v>0</v>
      </c>
      <c r="N164" s="61">
        <f t="shared" si="69"/>
        <v>0</v>
      </c>
      <c r="O164" s="61">
        <f t="shared" si="69"/>
        <v>0</v>
      </c>
      <c r="P164" s="61">
        <f t="shared" si="69"/>
        <v>0</v>
      </c>
      <c r="Q164" s="61">
        <f t="shared" si="69"/>
        <v>0</v>
      </c>
      <c r="R164" s="61">
        <f t="shared" si="69"/>
        <v>0</v>
      </c>
      <c r="S164" s="61">
        <f t="shared" si="69"/>
        <v>0</v>
      </c>
      <c r="T164" s="61">
        <f t="shared" si="69"/>
        <v>0</v>
      </c>
      <c r="U164" s="61">
        <f t="shared" si="69"/>
        <v>296</v>
      </c>
      <c r="V164" s="61">
        <f t="shared" si="69"/>
        <v>81</v>
      </c>
      <c r="W164" s="61">
        <f t="shared" si="69"/>
        <v>190</v>
      </c>
      <c r="X164" s="61">
        <f t="shared" si="69"/>
        <v>74</v>
      </c>
      <c r="Y164" s="61">
        <f t="shared" si="69"/>
        <v>61</v>
      </c>
      <c r="Z164" s="61">
        <f t="shared" si="69"/>
        <v>5</v>
      </c>
      <c r="AA164" s="748" t="str">
        <f t="shared" si="67"/>
        <v>10. Орхон аймаг дахь ХАА-н МСҮТ</v>
      </c>
      <c r="AB164" s="749"/>
      <c r="AC164" s="749"/>
      <c r="AD164" s="749"/>
      <c r="AE164" s="749"/>
      <c r="AF164" s="749"/>
      <c r="AG164" s="749"/>
      <c r="AH164" s="749"/>
      <c r="AI164" s="750"/>
      <c r="AJ164" s="60">
        <f t="shared" si="58"/>
        <v>152</v>
      </c>
      <c r="AK164" s="61">
        <f t="shared" ref="AK164:AZ164" si="70">SUM(AK165:AK170)</f>
        <v>45</v>
      </c>
      <c r="AL164" s="61">
        <f t="shared" si="70"/>
        <v>2</v>
      </c>
      <c r="AM164" s="61">
        <f t="shared" si="70"/>
        <v>0</v>
      </c>
      <c r="AN164" s="61">
        <f t="shared" si="70"/>
        <v>0</v>
      </c>
      <c r="AO164" s="61">
        <f t="shared" si="70"/>
        <v>296</v>
      </c>
      <c r="AP164" s="61">
        <f t="shared" si="70"/>
        <v>0</v>
      </c>
      <c r="AQ164" s="61">
        <f t="shared" si="70"/>
        <v>0</v>
      </c>
      <c r="AR164" s="61">
        <f t="shared" si="70"/>
        <v>0</v>
      </c>
      <c r="AS164" s="61">
        <f t="shared" si="70"/>
        <v>170</v>
      </c>
      <c r="AT164" s="61">
        <f t="shared" si="70"/>
        <v>0</v>
      </c>
      <c r="AU164" s="61">
        <f t="shared" si="70"/>
        <v>0</v>
      </c>
      <c r="AV164" s="61">
        <f t="shared" si="70"/>
        <v>45</v>
      </c>
      <c r="AW164" s="61">
        <f t="shared" si="70"/>
        <v>125</v>
      </c>
      <c r="AX164" s="61">
        <f t="shared" si="70"/>
        <v>0</v>
      </c>
      <c r="AY164" s="61">
        <f t="shared" si="70"/>
        <v>0</v>
      </c>
      <c r="AZ164" s="61">
        <f t="shared" si="70"/>
        <v>0</v>
      </c>
    </row>
    <row r="165" spans="1:52" s="55" customFormat="1" ht="18" customHeight="1">
      <c r="A165" s="737" t="s">
        <v>122</v>
      </c>
      <c r="B165" s="738"/>
      <c r="C165" s="739" t="s">
        <v>123</v>
      </c>
      <c r="D165" s="740"/>
      <c r="E165" s="740"/>
      <c r="F165" s="740"/>
      <c r="G165" s="740"/>
      <c r="H165" s="740"/>
      <c r="I165" s="741"/>
      <c r="J165" s="56">
        <f t="shared" si="59"/>
        <v>153</v>
      </c>
      <c r="K165" s="62">
        <f t="shared" si="66"/>
        <v>55</v>
      </c>
      <c r="L165" s="62">
        <f t="shared" si="66"/>
        <v>9</v>
      </c>
      <c r="M165" s="62">
        <f t="shared" si="60"/>
        <v>0</v>
      </c>
      <c r="N165" s="62">
        <f t="shared" si="60"/>
        <v>0</v>
      </c>
      <c r="O165" s="54"/>
      <c r="P165" s="54"/>
      <c r="Q165" s="54"/>
      <c r="R165" s="54"/>
      <c r="S165" s="54"/>
      <c r="T165" s="54"/>
      <c r="U165" s="62">
        <f t="shared" si="61"/>
        <v>55</v>
      </c>
      <c r="V165" s="62">
        <f t="shared" si="61"/>
        <v>9</v>
      </c>
      <c r="W165" s="67">
        <v>19</v>
      </c>
      <c r="X165" s="67">
        <v>2</v>
      </c>
      <c r="Y165" s="67">
        <v>19</v>
      </c>
      <c r="Z165" s="67">
        <v>5</v>
      </c>
      <c r="AA165" s="705" t="str">
        <f>+A165</f>
        <v>CF7411-12</v>
      </c>
      <c r="AB165" s="705"/>
      <c r="AC165" s="705" t="str">
        <f>+C165</f>
        <v>Барилгын цахилгаанчин</v>
      </c>
      <c r="AD165" s="705"/>
      <c r="AE165" s="705"/>
      <c r="AF165" s="705"/>
      <c r="AG165" s="705"/>
      <c r="AH165" s="705"/>
      <c r="AI165" s="705"/>
      <c r="AJ165" s="56">
        <f t="shared" si="58"/>
        <v>153</v>
      </c>
      <c r="AK165" s="69">
        <v>17</v>
      </c>
      <c r="AL165" s="69">
        <v>2</v>
      </c>
      <c r="AM165" s="68"/>
      <c r="AN165" s="68"/>
      <c r="AO165" s="63">
        <v>55</v>
      </c>
      <c r="AP165" s="67"/>
      <c r="AQ165" s="67"/>
      <c r="AR165" s="67"/>
      <c r="AS165" s="57">
        <f t="shared" si="62"/>
        <v>17</v>
      </c>
      <c r="AT165" s="68"/>
      <c r="AU165" s="68"/>
      <c r="AV165" s="67">
        <v>17</v>
      </c>
      <c r="AW165" s="67"/>
      <c r="AX165" s="67"/>
      <c r="AY165" s="67"/>
      <c r="AZ165" s="68"/>
    </row>
    <row r="166" spans="1:52" s="55" customFormat="1" ht="18" customHeight="1">
      <c r="A166" s="737" t="s">
        <v>114</v>
      </c>
      <c r="B166" s="738"/>
      <c r="C166" s="739" t="s">
        <v>115</v>
      </c>
      <c r="D166" s="740"/>
      <c r="E166" s="740"/>
      <c r="F166" s="740"/>
      <c r="G166" s="740"/>
      <c r="H166" s="740"/>
      <c r="I166" s="741"/>
      <c r="J166" s="56">
        <f t="shared" si="59"/>
        <v>154</v>
      </c>
      <c r="K166" s="62">
        <f t="shared" si="66"/>
        <v>82</v>
      </c>
      <c r="L166" s="62">
        <f t="shared" si="66"/>
        <v>3</v>
      </c>
      <c r="M166" s="62">
        <f t="shared" si="60"/>
        <v>0</v>
      </c>
      <c r="N166" s="62">
        <f t="shared" si="60"/>
        <v>0</v>
      </c>
      <c r="O166" s="54"/>
      <c r="P166" s="54"/>
      <c r="Q166" s="54"/>
      <c r="R166" s="54"/>
      <c r="S166" s="54"/>
      <c r="T166" s="54"/>
      <c r="U166" s="62">
        <f t="shared" si="61"/>
        <v>82</v>
      </c>
      <c r="V166" s="62">
        <f t="shared" si="61"/>
        <v>3</v>
      </c>
      <c r="W166" s="67">
        <v>45</v>
      </c>
      <c r="X166" s="67">
        <v>3</v>
      </c>
      <c r="Y166" s="67">
        <v>23</v>
      </c>
      <c r="Z166" s="67"/>
      <c r="AA166" s="705" t="str">
        <f t="shared" ref="AA166:AA170" si="71">+A166</f>
        <v>TC8211-20</v>
      </c>
      <c r="AB166" s="705"/>
      <c r="AC166" s="705" t="str">
        <f t="shared" ref="AC166:AC170" si="72">+C166</f>
        <v>Автомашины засварчин</v>
      </c>
      <c r="AD166" s="705"/>
      <c r="AE166" s="705"/>
      <c r="AF166" s="705"/>
      <c r="AG166" s="705"/>
      <c r="AH166" s="705"/>
      <c r="AI166" s="705"/>
      <c r="AJ166" s="56">
        <f t="shared" si="58"/>
        <v>154</v>
      </c>
      <c r="AK166" s="69">
        <v>14</v>
      </c>
      <c r="AL166" s="69"/>
      <c r="AM166" s="68"/>
      <c r="AN166" s="68"/>
      <c r="AO166" s="63">
        <v>82</v>
      </c>
      <c r="AP166" s="67"/>
      <c r="AQ166" s="67"/>
      <c r="AR166" s="67"/>
      <c r="AS166" s="57">
        <f t="shared" si="62"/>
        <v>36</v>
      </c>
      <c r="AT166" s="68"/>
      <c r="AU166" s="68"/>
      <c r="AV166" s="67">
        <v>14</v>
      </c>
      <c r="AW166" s="67">
        <v>22</v>
      </c>
      <c r="AX166" s="67"/>
      <c r="AY166" s="67"/>
      <c r="AZ166" s="68"/>
    </row>
    <row r="167" spans="1:52" s="55" customFormat="1" ht="18" customHeight="1">
      <c r="A167" s="737" t="s">
        <v>170</v>
      </c>
      <c r="B167" s="738"/>
      <c r="C167" s="739" t="s">
        <v>171</v>
      </c>
      <c r="D167" s="740"/>
      <c r="E167" s="740"/>
      <c r="F167" s="740"/>
      <c r="G167" s="740"/>
      <c r="H167" s="740"/>
      <c r="I167" s="741"/>
      <c r="J167" s="56">
        <f t="shared" si="59"/>
        <v>155</v>
      </c>
      <c r="K167" s="62">
        <f t="shared" si="66"/>
        <v>77</v>
      </c>
      <c r="L167" s="62">
        <f t="shared" si="66"/>
        <v>7</v>
      </c>
      <c r="M167" s="62">
        <f t="shared" si="60"/>
        <v>0</v>
      </c>
      <c r="N167" s="62">
        <f t="shared" si="60"/>
        <v>0</v>
      </c>
      <c r="O167" s="54"/>
      <c r="P167" s="54"/>
      <c r="Q167" s="54"/>
      <c r="R167" s="54"/>
      <c r="S167" s="54"/>
      <c r="T167" s="54"/>
      <c r="U167" s="62">
        <f t="shared" si="61"/>
        <v>77</v>
      </c>
      <c r="V167" s="62">
        <f t="shared" si="61"/>
        <v>7</v>
      </c>
      <c r="W167" s="67">
        <v>44</v>
      </c>
      <c r="X167" s="67">
        <v>7</v>
      </c>
      <c r="Y167" s="67">
        <v>19</v>
      </c>
      <c r="Z167" s="67"/>
      <c r="AA167" s="705" t="str">
        <f t="shared" si="71"/>
        <v>AT7231-18</v>
      </c>
      <c r="AB167" s="705"/>
      <c r="AC167" s="705" t="str">
        <f t="shared" si="72"/>
        <v>Тракторын механик</v>
      </c>
      <c r="AD167" s="705"/>
      <c r="AE167" s="705"/>
      <c r="AF167" s="705"/>
      <c r="AG167" s="705"/>
      <c r="AH167" s="705"/>
      <c r="AI167" s="705"/>
      <c r="AJ167" s="56">
        <f t="shared" si="58"/>
        <v>155</v>
      </c>
      <c r="AK167" s="67">
        <v>14</v>
      </c>
      <c r="AL167" s="67"/>
      <c r="AM167" s="68"/>
      <c r="AN167" s="68"/>
      <c r="AO167" s="63">
        <v>77</v>
      </c>
      <c r="AP167" s="67"/>
      <c r="AQ167" s="67"/>
      <c r="AR167" s="67"/>
      <c r="AS167" s="57">
        <f t="shared" si="62"/>
        <v>35</v>
      </c>
      <c r="AT167" s="68"/>
      <c r="AU167" s="68"/>
      <c r="AV167" s="67">
        <v>14</v>
      </c>
      <c r="AW167" s="67">
        <v>21</v>
      </c>
      <c r="AX167" s="67"/>
      <c r="AY167" s="67"/>
      <c r="AZ167" s="68"/>
    </row>
    <row r="168" spans="1:52" s="55" customFormat="1" ht="18" customHeight="1">
      <c r="A168" s="737" t="s">
        <v>163</v>
      </c>
      <c r="B168" s="738"/>
      <c r="C168" s="739" t="s">
        <v>164</v>
      </c>
      <c r="D168" s="740"/>
      <c r="E168" s="740"/>
      <c r="F168" s="740"/>
      <c r="G168" s="740"/>
      <c r="H168" s="740"/>
      <c r="I168" s="741"/>
      <c r="J168" s="56">
        <f t="shared" si="59"/>
        <v>156</v>
      </c>
      <c r="K168" s="62">
        <f t="shared" si="66"/>
        <v>28</v>
      </c>
      <c r="L168" s="62">
        <f t="shared" si="66"/>
        <v>26</v>
      </c>
      <c r="M168" s="62">
        <f t="shared" si="60"/>
        <v>0</v>
      </c>
      <c r="N168" s="62">
        <f t="shared" si="60"/>
        <v>0</v>
      </c>
      <c r="O168" s="54"/>
      <c r="P168" s="54"/>
      <c r="Q168" s="54"/>
      <c r="R168" s="54"/>
      <c r="S168" s="54"/>
      <c r="T168" s="54"/>
      <c r="U168" s="62">
        <f t="shared" si="61"/>
        <v>28</v>
      </c>
      <c r="V168" s="62">
        <f t="shared" si="61"/>
        <v>26</v>
      </c>
      <c r="W168" s="67">
        <v>28</v>
      </c>
      <c r="X168" s="67">
        <v>26</v>
      </c>
      <c r="Y168" s="67"/>
      <c r="Z168" s="67"/>
      <c r="AA168" s="705" t="str">
        <f t="shared" si="71"/>
        <v>AF6112-25</v>
      </c>
      <c r="AB168" s="705"/>
      <c r="AC168" s="705" t="str">
        <f t="shared" si="72"/>
        <v>Хүлэмжийн аж ахуйн фермер</v>
      </c>
      <c r="AD168" s="705"/>
      <c r="AE168" s="705"/>
      <c r="AF168" s="705"/>
      <c r="AG168" s="705"/>
      <c r="AH168" s="705"/>
      <c r="AI168" s="705"/>
      <c r="AJ168" s="56">
        <f t="shared" si="58"/>
        <v>156</v>
      </c>
      <c r="AK168" s="67"/>
      <c r="AL168" s="67"/>
      <c r="AM168" s="68"/>
      <c r="AN168" s="68"/>
      <c r="AO168" s="63">
        <v>28</v>
      </c>
      <c r="AP168" s="67"/>
      <c r="AQ168" s="67"/>
      <c r="AR168" s="67"/>
      <c r="AS168" s="57">
        <f t="shared" si="62"/>
        <v>28</v>
      </c>
      <c r="AT168" s="68"/>
      <c r="AU168" s="68"/>
      <c r="AV168" s="67"/>
      <c r="AW168" s="67">
        <v>28</v>
      </c>
      <c r="AX168" s="67"/>
      <c r="AY168" s="67"/>
      <c r="AZ168" s="68"/>
    </row>
    <row r="169" spans="1:52" s="55" customFormat="1" ht="18" customHeight="1">
      <c r="A169" s="737" t="s">
        <v>142</v>
      </c>
      <c r="B169" s="738"/>
      <c r="C169" s="739" t="s">
        <v>143</v>
      </c>
      <c r="D169" s="740"/>
      <c r="E169" s="740"/>
      <c r="F169" s="740"/>
      <c r="G169" s="740"/>
      <c r="H169" s="740"/>
      <c r="I169" s="741"/>
      <c r="J169" s="56">
        <f t="shared" si="59"/>
        <v>157</v>
      </c>
      <c r="K169" s="62">
        <f t="shared" si="66"/>
        <v>26</v>
      </c>
      <c r="L169" s="62">
        <f t="shared" si="66"/>
        <v>25</v>
      </c>
      <c r="M169" s="62">
        <f t="shared" si="60"/>
        <v>0</v>
      </c>
      <c r="N169" s="62">
        <f t="shared" si="60"/>
        <v>0</v>
      </c>
      <c r="O169" s="54"/>
      <c r="P169" s="54"/>
      <c r="Q169" s="54"/>
      <c r="R169" s="54"/>
      <c r="S169" s="54"/>
      <c r="T169" s="54"/>
      <c r="U169" s="62">
        <f t="shared" si="61"/>
        <v>26</v>
      </c>
      <c r="V169" s="62">
        <f t="shared" si="61"/>
        <v>25</v>
      </c>
      <c r="W169" s="67">
        <v>26</v>
      </c>
      <c r="X169" s="67">
        <v>25</v>
      </c>
      <c r="Y169" s="67"/>
      <c r="Z169" s="67"/>
      <c r="AA169" s="705" t="str">
        <f t="shared" si="71"/>
        <v>AF6112-24</v>
      </c>
      <c r="AB169" s="705"/>
      <c r="AC169" s="705" t="str">
        <f t="shared" si="72"/>
        <v>Хүнсний ногооны фермер</v>
      </c>
      <c r="AD169" s="705"/>
      <c r="AE169" s="705"/>
      <c r="AF169" s="705"/>
      <c r="AG169" s="705"/>
      <c r="AH169" s="705"/>
      <c r="AI169" s="705"/>
      <c r="AJ169" s="56">
        <f t="shared" si="58"/>
        <v>157</v>
      </c>
      <c r="AK169" s="67"/>
      <c r="AL169" s="67"/>
      <c r="AM169" s="68"/>
      <c r="AN169" s="68"/>
      <c r="AO169" s="63">
        <v>26</v>
      </c>
      <c r="AP169" s="67"/>
      <c r="AQ169" s="67"/>
      <c r="AR169" s="67"/>
      <c r="AS169" s="57">
        <f t="shared" si="62"/>
        <v>26</v>
      </c>
      <c r="AT169" s="68"/>
      <c r="AU169" s="68"/>
      <c r="AV169" s="67"/>
      <c r="AW169" s="67">
        <v>26</v>
      </c>
      <c r="AX169" s="67"/>
      <c r="AY169" s="67"/>
      <c r="AZ169" s="68"/>
    </row>
    <row r="170" spans="1:52" s="55" customFormat="1" ht="18" customHeight="1">
      <c r="A170" s="737" t="s">
        <v>221</v>
      </c>
      <c r="B170" s="738"/>
      <c r="C170" s="739" t="s">
        <v>222</v>
      </c>
      <c r="D170" s="740"/>
      <c r="E170" s="740"/>
      <c r="F170" s="740"/>
      <c r="G170" s="740"/>
      <c r="H170" s="740"/>
      <c r="I170" s="741"/>
      <c r="J170" s="56">
        <f t="shared" si="59"/>
        <v>158</v>
      </c>
      <c r="K170" s="62">
        <f t="shared" si="66"/>
        <v>28</v>
      </c>
      <c r="L170" s="62">
        <f t="shared" si="66"/>
        <v>11</v>
      </c>
      <c r="M170" s="62">
        <f t="shared" si="60"/>
        <v>0</v>
      </c>
      <c r="N170" s="62">
        <f t="shared" si="60"/>
        <v>0</v>
      </c>
      <c r="O170" s="54"/>
      <c r="P170" s="54"/>
      <c r="Q170" s="54"/>
      <c r="R170" s="54"/>
      <c r="S170" s="54"/>
      <c r="T170" s="54"/>
      <c r="U170" s="62">
        <f t="shared" si="61"/>
        <v>28</v>
      </c>
      <c r="V170" s="62">
        <f t="shared" si="61"/>
        <v>11</v>
      </c>
      <c r="W170" s="67">
        <v>28</v>
      </c>
      <c r="X170" s="67">
        <v>11</v>
      </c>
      <c r="Y170" s="67"/>
      <c r="Z170" s="67"/>
      <c r="AA170" s="705" t="str">
        <f t="shared" si="71"/>
        <v>PL7412-21</v>
      </c>
      <c r="AB170" s="705"/>
      <c r="AC170" s="705" t="str">
        <f t="shared" si="72"/>
        <v>Цахилгаан тоног төхөөрөмжийн засварчин</v>
      </c>
      <c r="AD170" s="705"/>
      <c r="AE170" s="705"/>
      <c r="AF170" s="705"/>
      <c r="AG170" s="705"/>
      <c r="AH170" s="705"/>
      <c r="AI170" s="705"/>
      <c r="AJ170" s="56">
        <f t="shared" si="58"/>
        <v>158</v>
      </c>
      <c r="AK170" s="67"/>
      <c r="AL170" s="67"/>
      <c r="AM170" s="68"/>
      <c r="AN170" s="68"/>
      <c r="AO170" s="63">
        <v>28</v>
      </c>
      <c r="AP170" s="67"/>
      <c r="AQ170" s="67"/>
      <c r="AR170" s="67"/>
      <c r="AS170" s="57">
        <f t="shared" si="62"/>
        <v>28</v>
      </c>
      <c r="AT170" s="68"/>
      <c r="AU170" s="68"/>
      <c r="AV170" s="67"/>
      <c r="AW170" s="67">
        <v>28</v>
      </c>
      <c r="AX170" s="67"/>
      <c r="AY170" s="67"/>
      <c r="AZ170" s="68"/>
    </row>
    <row r="171" spans="1:52" s="66" customFormat="1" ht="18" customHeight="1">
      <c r="A171" s="745" t="s">
        <v>223</v>
      </c>
      <c r="B171" s="746"/>
      <c r="C171" s="746"/>
      <c r="D171" s="746"/>
      <c r="E171" s="746"/>
      <c r="F171" s="746"/>
      <c r="G171" s="746"/>
      <c r="H171" s="746"/>
      <c r="I171" s="747"/>
      <c r="J171" s="60">
        <f t="shared" si="59"/>
        <v>159</v>
      </c>
      <c r="K171" s="61">
        <f t="shared" ref="K171:Z171" si="73">SUM(K172:K185)</f>
        <v>456</v>
      </c>
      <c r="L171" s="61">
        <f t="shared" si="73"/>
        <v>165</v>
      </c>
      <c r="M171" s="61">
        <f t="shared" si="73"/>
        <v>0</v>
      </c>
      <c r="N171" s="61">
        <f t="shared" si="73"/>
        <v>0</v>
      </c>
      <c r="O171" s="61">
        <f t="shared" si="73"/>
        <v>0</v>
      </c>
      <c r="P171" s="61">
        <f t="shared" si="73"/>
        <v>0</v>
      </c>
      <c r="Q171" s="61">
        <f t="shared" si="73"/>
        <v>0</v>
      </c>
      <c r="R171" s="61">
        <f t="shared" si="73"/>
        <v>0</v>
      </c>
      <c r="S171" s="61">
        <f t="shared" si="73"/>
        <v>0</v>
      </c>
      <c r="T171" s="61">
        <f t="shared" si="73"/>
        <v>0</v>
      </c>
      <c r="U171" s="61">
        <f t="shared" si="73"/>
        <v>456</v>
      </c>
      <c r="V171" s="61">
        <f t="shared" si="73"/>
        <v>165</v>
      </c>
      <c r="W171" s="61">
        <f t="shared" si="73"/>
        <v>212</v>
      </c>
      <c r="X171" s="61">
        <f t="shared" si="73"/>
        <v>89</v>
      </c>
      <c r="Y171" s="61">
        <f t="shared" si="73"/>
        <v>122</v>
      </c>
      <c r="Z171" s="61">
        <f t="shared" si="73"/>
        <v>30</v>
      </c>
      <c r="AA171" s="748" t="str">
        <f t="shared" si="67"/>
        <v>11. Сүхбаатар аймаг дахь МСҮТ</v>
      </c>
      <c r="AB171" s="749"/>
      <c r="AC171" s="749"/>
      <c r="AD171" s="749"/>
      <c r="AE171" s="749"/>
      <c r="AF171" s="749"/>
      <c r="AG171" s="749"/>
      <c r="AH171" s="749"/>
      <c r="AI171" s="750"/>
      <c r="AJ171" s="60">
        <f t="shared" si="58"/>
        <v>159</v>
      </c>
      <c r="AK171" s="61">
        <f t="shared" ref="AK171:AZ171" si="74">SUM(AK172:AK185)</f>
        <v>122</v>
      </c>
      <c r="AL171" s="61">
        <f t="shared" si="74"/>
        <v>46</v>
      </c>
      <c r="AM171" s="61">
        <f t="shared" si="74"/>
        <v>0</v>
      </c>
      <c r="AN171" s="61">
        <f t="shared" si="74"/>
        <v>0</v>
      </c>
      <c r="AO171" s="61">
        <f t="shared" si="74"/>
        <v>456</v>
      </c>
      <c r="AP171" s="61">
        <f t="shared" si="74"/>
        <v>0</v>
      </c>
      <c r="AQ171" s="61">
        <f t="shared" si="74"/>
        <v>0</v>
      </c>
      <c r="AR171" s="61">
        <f t="shared" si="74"/>
        <v>0</v>
      </c>
      <c r="AS171" s="61">
        <f t="shared" si="74"/>
        <v>242</v>
      </c>
      <c r="AT171" s="61">
        <f t="shared" si="74"/>
        <v>0</v>
      </c>
      <c r="AU171" s="61">
        <f t="shared" si="74"/>
        <v>0</v>
      </c>
      <c r="AV171" s="61">
        <f t="shared" si="74"/>
        <v>122</v>
      </c>
      <c r="AW171" s="61">
        <f t="shared" si="74"/>
        <v>120</v>
      </c>
      <c r="AX171" s="61">
        <f t="shared" si="74"/>
        <v>0</v>
      </c>
      <c r="AY171" s="61">
        <f t="shared" si="74"/>
        <v>0</v>
      </c>
      <c r="AZ171" s="61">
        <f t="shared" si="74"/>
        <v>0</v>
      </c>
    </row>
    <row r="172" spans="1:52" s="55" customFormat="1" ht="18" customHeight="1">
      <c r="A172" s="737" t="s">
        <v>144</v>
      </c>
      <c r="B172" s="738"/>
      <c r="C172" s="739" t="s">
        <v>145</v>
      </c>
      <c r="D172" s="740"/>
      <c r="E172" s="740"/>
      <c r="F172" s="740"/>
      <c r="G172" s="740"/>
      <c r="H172" s="740"/>
      <c r="I172" s="741"/>
      <c r="J172" s="56">
        <f t="shared" si="59"/>
        <v>160</v>
      </c>
      <c r="K172" s="62">
        <f t="shared" si="66"/>
        <v>53</v>
      </c>
      <c r="L172" s="62">
        <f t="shared" si="66"/>
        <v>42</v>
      </c>
      <c r="M172" s="62">
        <f t="shared" si="60"/>
        <v>0</v>
      </c>
      <c r="N172" s="62">
        <f t="shared" si="60"/>
        <v>0</v>
      </c>
      <c r="O172" s="54"/>
      <c r="P172" s="54"/>
      <c r="Q172" s="54"/>
      <c r="R172" s="54"/>
      <c r="S172" s="54"/>
      <c r="T172" s="54"/>
      <c r="U172" s="62">
        <f t="shared" si="61"/>
        <v>53</v>
      </c>
      <c r="V172" s="62">
        <f t="shared" si="61"/>
        <v>42</v>
      </c>
      <c r="W172" s="63">
        <v>23</v>
      </c>
      <c r="X172" s="63">
        <v>18</v>
      </c>
      <c r="Y172" s="63"/>
      <c r="Z172" s="63"/>
      <c r="AA172" s="705" t="str">
        <f>+A172</f>
        <v>IF5120-11</v>
      </c>
      <c r="AB172" s="705"/>
      <c r="AC172" s="705" t="str">
        <f>+C172</f>
        <v>Тогооч</v>
      </c>
      <c r="AD172" s="705"/>
      <c r="AE172" s="705"/>
      <c r="AF172" s="705"/>
      <c r="AG172" s="705"/>
      <c r="AH172" s="705"/>
      <c r="AI172" s="705"/>
      <c r="AJ172" s="56">
        <f t="shared" si="58"/>
        <v>160</v>
      </c>
      <c r="AK172" s="52">
        <v>30</v>
      </c>
      <c r="AL172" s="52">
        <v>24</v>
      </c>
      <c r="AM172" s="54"/>
      <c r="AN172" s="54"/>
      <c r="AO172" s="71">
        <v>53</v>
      </c>
      <c r="AP172" s="54"/>
      <c r="AQ172" s="54"/>
      <c r="AR172" s="54"/>
      <c r="AS172" s="57">
        <f t="shared" si="62"/>
        <v>30</v>
      </c>
      <c r="AT172" s="54"/>
      <c r="AU172" s="54"/>
      <c r="AV172" s="52">
        <v>30</v>
      </c>
      <c r="AW172" s="54"/>
      <c r="AX172" s="54"/>
      <c r="AY172" s="54"/>
      <c r="AZ172" s="54"/>
    </row>
    <row r="173" spans="1:52" s="55" customFormat="1" ht="18" customHeight="1">
      <c r="A173" s="737" t="s">
        <v>120</v>
      </c>
      <c r="B173" s="738"/>
      <c r="C173" s="739" t="s">
        <v>121</v>
      </c>
      <c r="D173" s="740"/>
      <c r="E173" s="740"/>
      <c r="F173" s="740"/>
      <c r="G173" s="740"/>
      <c r="H173" s="740"/>
      <c r="I173" s="741"/>
      <c r="J173" s="56">
        <f t="shared" si="59"/>
        <v>161</v>
      </c>
      <c r="K173" s="62">
        <f t="shared" si="66"/>
        <v>25</v>
      </c>
      <c r="L173" s="62">
        <f t="shared" si="66"/>
        <v>2</v>
      </c>
      <c r="M173" s="62">
        <f t="shared" si="60"/>
        <v>0</v>
      </c>
      <c r="N173" s="62">
        <f t="shared" si="60"/>
        <v>0</v>
      </c>
      <c r="O173" s="54"/>
      <c r="P173" s="54"/>
      <c r="Q173" s="54"/>
      <c r="R173" s="54"/>
      <c r="S173" s="54"/>
      <c r="T173" s="54"/>
      <c r="U173" s="62">
        <f t="shared" si="61"/>
        <v>25</v>
      </c>
      <c r="V173" s="62">
        <f t="shared" si="61"/>
        <v>2</v>
      </c>
      <c r="W173" s="63">
        <v>11</v>
      </c>
      <c r="X173" s="63">
        <v>1</v>
      </c>
      <c r="Y173" s="63"/>
      <c r="Z173" s="63"/>
      <c r="AA173" s="705" t="str">
        <f t="shared" ref="AA173:AA195" si="75">+A173</f>
        <v>CF7112-19</v>
      </c>
      <c r="AB173" s="705"/>
      <c r="AC173" s="705" t="str">
        <f t="shared" ref="AC173:AC185" si="76">+C173</f>
        <v>Барилгын өрөг угсрагч</v>
      </c>
      <c r="AD173" s="705"/>
      <c r="AE173" s="705"/>
      <c r="AF173" s="705"/>
      <c r="AG173" s="705"/>
      <c r="AH173" s="705"/>
      <c r="AI173" s="705"/>
      <c r="AJ173" s="56">
        <f t="shared" si="58"/>
        <v>161</v>
      </c>
      <c r="AK173" s="52">
        <v>14</v>
      </c>
      <c r="AL173" s="52">
        <v>1</v>
      </c>
      <c r="AM173" s="54"/>
      <c r="AN173" s="54"/>
      <c r="AO173" s="71">
        <v>25</v>
      </c>
      <c r="AP173" s="54"/>
      <c r="AQ173" s="54"/>
      <c r="AR173" s="54"/>
      <c r="AS173" s="57">
        <f t="shared" si="62"/>
        <v>14</v>
      </c>
      <c r="AT173" s="54"/>
      <c r="AU173" s="54"/>
      <c r="AV173" s="52">
        <v>14</v>
      </c>
      <c r="AW173" s="54"/>
      <c r="AX173" s="54"/>
      <c r="AY173" s="54"/>
      <c r="AZ173" s="54"/>
    </row>
    <row r="174" spans="1:52" s="55" customFormat="1" ht="18" customHeight="1">
      <c r="A174" s="737" t="s">
        <v>118</v>
      </c>
      <c r="B174" s="738"/>
      <c r="C174" s="739" t="s">
        <v>119</v>
      </c>
      <c r="D174" s="740"/>
      <c r="E174" s="740"/>
      <c r="F174" s="740"/>
      <c r="G174" s="740"/>
      <c r="H174" s="740"/>
      <c r="I174" s="741"/>
      <c r="J174" s="56">
        <f t="shared" si="59"/>
        <v>162</v>
      </c>
      <c r="K174" s="62">
        <f t="shared" si="66"/>
        <v>68</v>
      </c>
      <c r="L174" s="62">
        <f t="shared" si="66"/>
        <v>30</v>
      </c>
      <c r="M174" s="62">
        <f t="shared" si="60"/>
        <v>0</v>
      </c>
      <c r="N174" s="62">
        <f t="shared" si="60"/>
        <v>0</v>
      </c>
      <c r="O174" s="54"/>
      <c r="P174" s="54"/>
      <c r="Q174" s="54"/>
      <c r="R174" s="54"/>
      <c r="S174" s="54"/>
      <c r="T174" s="54"/>
      <c r="U174" s="62">
        <f t="shared" si="61"/>
        <v>68</v>
      </c>
      <c r="V174" s="62">
        <f t="shared" si="61"/>
        <v>30</v>
      </c>
      <c r="W174" s="63">
        <v>51</v>
      </c>
      <c r="X174" s="63">
        <v>23</v>
      </c>
      <c r="Y174" s="63"/>
      <c r="Z174" s="63"/>
      <c r="AA174" s="705" t="str">
        <f t="shared" si="75"/>
        <v>CF7123-20</v>
      </c>
      <c r="AB174" s="705"/>
      <c r="AC174" s="705" t="str">
        <f t="shared" si="76"/>
        <v>Барилгын засал-чимэглэлчин</v>
      </c>
      <c r="AD174" s="705"/>
      <c r="AE174" s="705"/>
      <c r="AF174" s="705"/>
      <c r="AG174" s="705"/>
      <c r="AH174" s="705"/>
      <c r="AI174" s="705"/>
      <c r="AJ174" s="56">
        <f t="shared" si="58"/>
        <v>162</v>
      </c>
      <c r="AK174" s="54">
        <v>17</v>
      </c>
      <c r="AL174" s="54">
        <v>7</v>
      </c>
      <c r="AM174" s="54"/>
      <c r="AN174" s="54"/>
      <c r="AO174" s="71">
        <v>68</v>
      </c>
      <c r="AP174" s="54"/>
      <c r="AQ174" s="54"/>
      <c r="AR174" s="54"/>
      <c r="AS174" s="57">
        <f t="shared" si="62"/>
        <v>47</v>
      </c>
      <c r="AT174" s="54"/>
      <c r="AU174" s="54"/>
      <c r="AV174" s="54">
        <v>17</v>
      </c>
      <c r="AW174" s="54">
        <v>30</v>
      </c>
      <c r="AX174" s="54"/>
      <c r="AY174" s="54"/>
      <c r="AZ174" s="54"/>
    </row>
    <row r="175" spans="1:52" s="55" customFormat="1" ht="18" customHeight="1">
      <c r="A175" s="737" t="s">
        <v>122</v>
      </c>
      <c r="B175" s="738"/>
      <c r="C175" s="739" t="s">
        <v>123</v>
      </c>
      <c r="D175" s="740"/>
      <c r="E175" s="740"/>
      <c r="F175" s="740"/>
      <c r="G175" s="740"/>
      <c r="H175" s="740"/>
      <c r="I175" s="741"/>
      <c r="J175" s="56">
        <f t="shared" si="59"/>
        <v>163</v>
      </c>
      <c r="K175" s="62">
        <f t="shared" si="66"/>
        <v>45</v>
      </c>
      <c r="L175" s="62">
        <f t="shared" si="66"/>
        <v>6</v>
      </c>
      <c r="M175" s="62">
        <f t="shared" si="60"/>
        <v>0</v>
      </c>
      <c r="N175" s="62">
        <f t="shared" si="60"/>
        <v>0</v>
      </c>
      <c r="O175" s="54"/>
      <c r="P175" s="54"/>
      <c r="Q175" s="54"/>
      <c r="R175" s="54"/>
      <c r="S175" s="54"/>
      <c r="T175" s="54"/>
      <c r="U175" s="62">
        <f t="shared" si="61"/>
        <v>45</v>
      </c>
      <c r="V175" s="62">
        <f t="shared" si="61"/>
        <v>6</v>
      </c>
      <c r="W175" s="63">
        <v>22</v>
      </c>
      <c r="X175" s="63">
        <v>2</v>
      </c>
      <c r="Y175" s="63"/>
      <c r="Z175" s="63"/>
      <c r="AA175" s="705" t="str">
        <f t="shared" si="75"/>
        <v>CF7411-12</v>
      </c>
      <c r="AB175" s="705"/>
      <c r="AC175" s="705" t="str">
        <f t="shared" si="76"/>
        <v>Барилгын цахилгаанчин</v>
      </c>
      <c r="AD175" s="705"/>
      <c r="AE175" s="705"/>
      <c r="AF175" s="705"/>
      <c r="AG175" s="705"/>
      <c r="AH175" s="705"/>
      <c r="AI175" s="705"/>
      <c r="AJ175" s="56">
        <f t="shared" si="58"/>
        <v>163</v>
      </c>
      <c r="AK175" s="54">
        <v>23</v>
      </c>
      <c r="AL175" s="54">
        <v>4</v>
      </c>
      <c r="AM175" s="54"/>
      <c r="AN175" s="54"/>
      <c r="AO175" s="71">
        <v>45</v>
      </c>
      <c r="AP175" s="54"/>
      <c r="AQ175" s="54"/>
      <c r="AR175" s="54"/>
      <c r="AS175" s="57">
        <f t="shared" si="62"/>
        <v>23</v>
      </c>
      <c r="AT175" s="54"/>
      <c r="AU175" s="54"/>
      <c r="AV175" s="54">
        <v>23</v>
      </c>
      <c r="AW175" s="54"/>
      <c r="AX175" s="54"/>
      <c r="AY175" s="54"/>
      <c r="AZ175" s="54"/>
    </row>
    <row r="176" spans="1:52" s="55" customFormat="1" ht="18" customHeight="1">
      <c r="A176" s="737" t="s">
        <v>128</v>
      </c>
      <c r="B176" s="738"/>
      <c r="C176" s="739" t="s">
        <v>129</v>
      </c>
      <c r="D176" s="740"/>
      <c r="E176" s="740"/>
      <c r="F176" s="740"/>
      <c r="G176" s="740"/>
      <c r="H176" s="740"/>
      <c r="I176" s="741"/>
      <c r="J176" s="56">
        <f t="shared" si="59"/>
        <v>164</v>
      </c>
      <c r="K176" s="62">
        <f t="shared" si="66"/>
        <v>25</v>
      </c>
      <c r="L176" s="62">
        <f t="shared" si="66"/>
        <v>0</v>
      </c>
      <c r="M176" s="62">
        <f t="shared" si="60"/>
        <v>0</v>
      </c>
      <c r="N176" s="62">
        <f t="shared" si="60"/>
        <v>0</v>
      </c>
      <c r="O176" s="54"/>
      <c r="P176" s="54"/>
      <c r="Q176" s="54"/>
      <c r="R176" s="54"/>
      <c r="S176" s="54"/>
      <c r="T176" s="54"/>
      <c r="U176" s="62">
        <f t="shared" si="61"/>
        <v>25</v>
      </c>
      <c r="V176" s="62">
        <f t="shared" si="61"/>
        <v>0</v>
      </c>
      <c r="W176" s="63">
        <v>15</v>
      </c>
      <c r="X176" s="63"/>
      <c r="Y176" s="63"/>
      <c r="Z176" s="63"/>
      <c r="AA176" s="705" t="str">
        <f t="shared" si="75"/>
        <v>CF7115-24</v>
      </c>
      <c r="AB176" s="705"/>
      <c r="AC176" s="705" t="str">
        <f t="shared" si="76"/>
        <v>Модон эдлэлийн мужаан</v>
      </c>
      <c r="AD176" s="705"/>
      <c r="AE176" s="705"/>
      <c r="AF176" s="705"/>
      <c r="AG176" s="705"/>
      <c r="AH176" s="705"/>
      <c r="AI176" s="705"/>
      <c r="AJ176" s="56">
        <f t="shared" si="58"/>
        <v>164</v>
      </c>
      <c r="AK176" s="54">
        <v>10</v>
      </c>
      <c r="AL176" s="54"/>
      <c r="AM176" s="54"/>
      <c r="AN176" s="54"/>
      <c r="AO176" s="71">
        <v>25</v>
      </c>
      <c r="AP176" s="54"/>
      <c r="AQ176" s="54"/>
      <c r="AR176" s="54"/>
      <c r="AS176" s="57">
        <f t="shared" si="62"/>
        <v>10</v>
      </c>
      <c r="AT176" s="54"/>
      <c r="AU176" s="54"/>
      <c r="AV176" s="54">
        <v>10</v>
      </c>
      <c r="AW176" s="54"/>
      <c r="AX176" s="54"/>
      <c r="AY176" s="54"/>
      <c r="AZ176" s="54"/>
    </row>
    <row r="177" spans="1:52" s="55" customFormat="1" ht="18" customHeight="1">
      <c r="A177" s="737" t="s">
        <v>202</v>
      </c>
      <c r="B177" s="738"/>
      <c r="C177" s="739" t="s">
        <v>203</v>
      </c>
      <c r="D177" s="740"/>
      <c r="E177" s="740"/>
      <c r="F177" s="740"/>
      <c r="G177" s="740"/>
      <c r="H177" s="740"/>
      <c r="I177" s="741"/>
      <c r="J177" s="56">
        <f t="shared" si="59"/>
        <v>165</v>
      </c>
      <c r="K177" s="62">
        <f t="shared" si="66"/>
        <v>27</v>
      </c>
      <c r="L177" s="62">
        <f t="shared" si="66"/>
        <v>3</v>
      </c>
      <c r="M177" s="62">
        <f t="shared" si="60"/>
        <v>0</v>
      </c>
      <c r="N177" s="62">
        <f t="shared" si="60"/>
        <v>0</v>
      </c>
      <c r="O177" s="54"/>
      <c r="P177" s="54"/>
      <c r="Q177" s="54"/>
      <c r="R177" s="54"/>
      <c r="S177" s="54"/>
      <c r="T177" s="54"/>
      <c r="U177" s="62">
        <f t="shared" si="61"/>
        <v>27</v>
      </c>
      <c r="V177" s="62">
        <f t="shared" si="61"/>
        <v>3</v>
      </c>
      <c r="W177" s="63"/>
      <c r="X177" s="63"/>
      <c r="Y177" s="63">
        <v>27</v>
      </c>
      <c r="Z177" s="63">
        <v>3</v>
      </c>
      <c r="AA177" s="705" t="str">
        <f t="shared" si="75"/>
        <v>CF7114-20</v>
      </c>
      <c r="AB177" s="705"/>
      <c r="AC177" s="705" t="str">
        <f t="shared" si="76"/>
        <v>Бетон арматурчин</v>
      </c>
      <c r="AD177" s="705"/>
      <c r="AE177" s="705"/>
      <c r="AF177" s="705"/>
      <c r="AG177" s="705"/>
      <c r="AH177" s="705"/>
      <c r="AI177" s="705"/>
      <c r="AJ177" s="56">
        <f t="shared" si="58"/>
        <v>165</v>
      </c>
      <c r="AK177" s="54"/>
      <c r="AL177" s="54"/>
      <c r="AM177" s="54"/>
      <c r="AN177" s="54"/>
      <c r="AO177" s="71">
        <v>27</v>
      </c>
      <c r="AP177" s="54"/>
      <c r="AQ177" s="54"/>
      <c r="AR177" s="54"/>
      <c r="AS177" s="57">
        <f t="shared" si="62"/>
        <v>0</v>
      </c>
      <c r="AT177" s="54"/>
      <c r="AU177" s="54"/>
      <c r="AV177" s="54"/>
      <c r="AW177" s="54"/>
      <c r="AX177" s="54"/>
      <c r="AY177" s="54"/>
      <c r="AZ177" s="54"/>
    </row>
    <row r="178" spans="1:52" s="55" customFormat="1" ht="18" customHeight="1">
      <c r="A178" s="737" t="s">
        <v>172</v>
      </c>
      <c r="B178" s="738"/>
      <c r="C178" s="739" t="s">
        <v>173</v>
      </c>
      <c r="D178" s="740"/>
      <c r="E178" s="740"/>
      <c r="F178" s="740"/>
      <c r="G178" s="740"/>
      <c r="H178" s="740"/>
      <c r="I178" s="741"/>
      <c r="J178" s="56">
        <f t="shared" si="59"/>
        <v>166</v>
      </c>
      <c r="K178" s="62">
        <f t="shared" si="66"/>
        <v>20</v>
      </c>
      <c r="L178" s="62">
        <f t="shared" si="66"/>
        <v>8</v>
      </c>
      <c r="M178" s="62">
        <f t="shared" si="60"/>
        <v>0</v>
      </c>
      <c r="N178" s="62">
        <f t="shared" si="60"/>
        <v>0</v>
      </c>
      <c r="O178" s="54"/>
      <c r="P178" s="54"/>
      <c r="Q178" s="54"/>
      <c r="R178" s="54"/>
      <c r="S178" s="54"/>
      <c r="T178" s="54"/>
      <c r="U178" s="62">
        <f t="shared" si="61"/>
        <v>20</v>
      </c>
      <c r="V178" s="62">
        <f t="shared" si="61"/>
        <v>8</v>
      </c>
      <c r="W178" s="63"/>
      <c r="X178" s="63"/>
      <c r="Y178" s="63">
        <v>20</v>
      </c>
      <c r="Z178" s="63">
        <v>8</v>
      </c>
      <c r="AA178" s="705" t="str">
        <f t="shared" si="75"/>
        <v>AM7317-11</v>
      </c>
      <c r="AB178" s="705"/>
      <c r="AC178" s="705" t="str">
        <f t="shared" si="76"/>
        <v>Бэлэг дурсгалын зүйл урлаач</v>
      </c>
      <c r="AD178" s="705"/>
      <c r="AE178" s="705"/>
      <c r="AF178" s="705"/>
      <c r="AG178" s="705"/>
      <c r="AH178" s="705"/>
      <c r="AI178" s="705"/>
      <c r="AJ178" s="56">
        <f t="shared" si="58"/>
        <v>166</v>
      </c>
      <c r="AK178" s="54"/>
      <c r="AL178" s="54"/>
      <c r="AM178" s="54"/>
      <c r="AN178" s="54"/>
      <c r="AO178" s="71">
        <v>20</v>
      </c>
      <c r="AP178" s="54"/>
      <c r="AQ178" s="54"/>
      <c r="AR178" s="54"/>
      <c r="AS178" s="57">
        <f t="shared" si="62"/>
        <v>0</v>
      </c>
      <c r="AT178" s="54"/>
      <c r="AU178" s="54"/>
      <c r="AV178" s="54"/>
      <c r="AW178" s="54"/>
      <c r="AX178" s="54"/>
      <c r="AY178" s="54"/>
      <c r="AZ178" s="54"/>
    </row>
    <row r="179" spans="1:52" s="55" customFormat="1" ht="18" customHeight="1">
      <c r="A179" s="737" t="s">
        <v>114</v>
      </c>
      <c r="B179" s="738"/>
      <c r="C179" s="739" t="s">
        <v>115</v>
      </c>
      <c r="D179" s="740"/>
      <c r="E179" s="740"/>
      <c r="F179" s="740"/>
      <c r="G179" s="740"/>
      <c r="H179" s="740"/>
      <c r="I179" s="741"/>
      <c r="J179" s="56">
        <f t="shared" si="59"/>
        <v>167</v>
      </c>
      <c r="K179" s="62">
        <f t="shared" si="66"/>
        <v>30</v>
      </c>
      <c r="L179" s="62">
        <f t="shared" si="66"/>
        <v>0</v>
      </c>
      <c r="M179" s="62">
        <f t="shared" si="60"/>
        <v>0</v>
      </c>
      <c r="N179" s="62">
        <f t="shared" si="60"/>
        <v>0</v>
      </c>
      <c r="O179" s="54"/>
      <c r="P179" s="54"/>
      <c r="Q179" s="54"/>
      <c r="R179" s="54"/>
      <c r="S179" s="54"/>
      <c r="T179" s="54"/>
      <c r="U179" s="62">
        <f t="shared" si="61"/>
        <v>30</v>
      </c>
      <c r="V179" s="62">
        <f t="shared" si="61"/>
        <v>0</v>
      </c>
      <c r="W179" s="63"/>
      <c r="X179" s="63"/>
      <c r="Y179" s="63">
        <v>30</v>
      </c>
      <c r="Z179" s="63"/>
      <c r="AA179" s="705" t="str">
        <f t="shared" si="75"/>
        <v>TC8211-20</v>
      </c>
      <c r="AB179" s="705"/>
      <c r="AC179" s="705" t="str">
        <f t="shared" si="76"/>
        <v>Автомашины засварчин</v>
      </c>
      <c r="AD179" s="705"/>
      <c r="AE179" s="705"/>
      <c r="AF179" s="705"/>
      <c r="AG179" s="705"/>
      <c r="AH179" s="705"/>
      <c r="AI179" s="705"/>
      <c r="AJ179" s="56">
        <f t="shared" si="58"/>
        <v>167</v>
      </c>
      <c r="AK179" s="54"/>
      <c r="AL179" s="54"/>
      <c r="AM179" s="54"/>
      <c r="AN179" s="54"/>
      <c r="AO179" s="71">
        <v>30</v>
      </c>
      <c r="AP179" s="54"/>
      <c r="AQ179" s="54"/>
      <c r="AR179" s="54"/>
      <c r="AS179" s="57">
        <f t="shared" si="62"/>
        <v>0</v>
      </c>
      <c r="AT179" s="54"/>
      <c r="AU179" s="54"/>
      <c r="AV179" s="54"/>
      <c r="AW179" s="54"/>
      <c r="AX179" s="54"/>
      <c r="AY179" s="54"/>
      <c r="AZ179" s="54"/>
    </row>
    <row r="180" spans="1:52" s="55" customFormat="1" ht="18" customHeight="1">
      <c r="A180" s="737" t="s">
        <v>153</v>
      </c>
      <c r="B180" s="738"/>
      <c r="C180" s="739" t="s">
        <v>154</v>
      </c>
      <c r="D180" s="740"/>
      <c r="E180" s="740"/>
      <c r="F180" s="740"/>
      <c r="G180" s="740"/>
      <c r="H180" s="740"/>
      <c r="I180" s="741"/>
      <c r="J180" s="56">
        <f t="shared" si="59"/>
        <v>168</v>
      </c>
      <c r="K180" s="62">
        <f t="shared" si="66"/>
        <v>19</v>
      </c>
      <c r="L180" s="62">
        <f t="shared" si="66"/>
        <v>19</v>
      </c>
      <c r="M180" s="62">
        <f t="shared" si="60"/>
        <v>0</v>
      </c>
      <c r="N180" s="62">
        <f t="shared" si="60"/>
        <v>0</v>
      </c>
      <c r="O180" s="54"/>
      <c r="P180" s="54"/>
      <c r="Q180" s="54"/>
      <c r="R180" s="54"/>
      <c r="S180" s="54"/>
      <c r="T180" s="54"/>
      <c r="U180" s="62">
        <f t="shared" si="61"/>
        <v>19</v>
      </c>
      <c r="V180" s="62">
        <f t="shared" si="61"/>
        <v>19</v>
      </c>
      <c r="W180" s="63"/>
      <c r="X180" s="63"/>
      <c r="Y180" s="63">
        <v>19</v>
      </c>
      <c r="Z180" s="63">
        <v>19</v>
      </c>
      <c r="AA180" s="705" t="str">
        <f t="shared" si="75"/>
        <v>SO5142-11</v>
      </c>
      <c r="AB180" s="705"/>
      <c r="AC180" s="705" t="str">
        <f t="shared" si="76"/>
        <v>Гоо засалч</v>
      </c>
      <c r="AD180" s="705"/>
      <c r="AE180" s="705"/>
      <c r="AF180" s="705"/>
      <c r="AG180" s="705"/>
      <c r="AH180" s="705"/>
      <c r="AI180" s="705"/>
      <c r="AJ180" s="56">
        <f t="shared" si="58"/>
        <v>168</v>
      </c>
      <c r="AK180" s="54"/>
      <c r="AL180" s="54"/>
      <c r="AM180" s="54"/>
      <c r="AN180" s="54"/>
      <c r="AO180" s="71">
        <v>19</v>
      </c>
      <c r="AP180" s="54"/>
      <c r="AQ180" s="54"/>
      <c r="AR180" s="54"/>
      <c r="AS180" s="57">
        <f t="shared" si="62"/>
        <v>0</v>
      </c>
      <c r="AT180" s="54"/>
      <c r="AU180" s="54"/>
      <c r="AV180" s="54"/>
      <c r="AW180" s="54"/>
      <c r="AX180" s="54"/>
      <c r="AY180" s="54"/>
      <c r="AZ180" s="54"/>
    </row>
    <row r="181" spans="1:52" s="55" customFormat="1" ht="18" customHeight="1">
      <c r="A181" s="737" t="s">
        <v>116</v>
      </c>
      <c r="B181" s="738"/>
      <c r="C181" s="739" t="s">
        <v>117</v>
      </c>
      <c r="D181" s="740"/>
      <c r="E181" s="740"/>
      <c r="F181" s="740"/>
      <c r="G181" s="740"/>
      <c r="H181" s="740"/>
      <c r="I181" s="741"/>
      <c r="J181" s="56">
        <f t="shared" si="59"/>
        <v>169</v>
      </c>
      <c r="K181" s="62">
        <f t="shared" si="66"/>
        <v>26</v>
      </c>
      <c r="L181" s="62">
        <f t="shared" si="66"/>
        <v>0</v>
      </c>
      <c r="M181" s="62">
        <f t="shared" si="60"/>
        <v>0</v>
      </c>
      <c r="N181" s="62">
        <f t="shared" si="60"/>
        <v>0</v>
      </c>
      <c r="O181" s="54"/>
      <c r="P181" s="54"/>
      <c r="Q181" s="54"/>
      <c r="R181" s="54"/>
      <c r="S181" s="54"/>
      <c r="T181" s="54"/>
      <c r="U181" s="62">
        <f t="shared" si="61"/>
        <v>26</v>
      </c>
      <c r="V181" s="62">
        <f t="shared" si="61"/>
        <v>0</v>
      </c>
      <c r="W181" s="63"/>
      <c r="X181" s="63"/>
      <c r="Y181" s="63">
        <v>26</v>
      </c>
      <c r="Z181" s="63"/>
      <c r="AA181" s="705" t="str">
        <f t="shared" si="75"/>
        <v>CF7126-36</v>
      </c>
      <c r="AB181" s="705"/>
      <c r="AC181" s="705" t="str">
        <f t="shared" si="76"/>
        <v>Барилгын сантехникч</v>
      </c>
      <c r="AD181" s="705"/>
      <c r="AE181" s="705"/>
      <c r="AF181" s="705"/>
      <c r="AG181" s="705"/>
      <c r="AH181" s="705"/>
      <c r="AI181" s="705"/>
      <c r="AJ181" s="56">
        <f t="shared" si="58"/>
        <v>169</v>
      </c>
      <c r="AK181" s="54"/>
      <c r="AL181" s="54"/>
      <c r="AM181" s="54"/>
      <c r="AN181" s="54"/>
      <c r="AO181" s="71">
        <v>26</v>
      </c>
      <c r="AP181" s="54"/>
      <c r="AQ181" s="54"/>
      <c r="AR181" s="54"/>
      <c r="AS181" s="57">
        <f t="shared" si="62"/>
        <v>0</v>
      </c>
      <c r="AT181" s="54"/>
      <c r="AU181" s="54"/>
      <c r="AV181" s="54"/>
      <c r="AW181" s="54"/>
      <c r="AX181" s="54"/>
      <c r="AY181" s="54"/>
      <c r="AZ181" s="54"/>
    </row>
    <row r="182" spans="1:52" s="55" customFormat="1" ht="18" customHeight="1">
      <c r="A182" s="737" t="s">
        <v>124</v>
      </c>
      <c r="B182" s="738"/>
      <c r="C182" s="739" t="s">
        <v>125</v>
      </c>
      <c r="D182" s="740"/>
      <c r="E182" s="740"/>
      <c r="F182" s="740"/>
      <c r="G182" s="740"/>
      <c r="H182" s="740"/>
      <c r="I182" s="741"/>
      <c r="J182" s="56">
        <f t="shared" si="59"/>
        <v>170</v>
      </c>
      <c r="K182" s="62">
        <f t="shared" si="66"/>
        <v>46</v>
      </c>
      <c r="L182" s="62">
        <f t="shared" si="66"/>
        <v>4</v>
      </c>
      <c r="M182" s="62">
        <f t="shared" si="60"/>
        <v>0</v>
      </c>
      <c r="N182" s="62">
        <f t="shared" si="60"/>
        <v>0</v>
      </c>
      <c r="O182" s="54"/>
      <c r="P182" s="54"/>
      <c r="Q182" s="54"/>
      <c r="R182" s="54"/>
      <c r="S182" s="54"/>
      <c r="T182" s="54"/>
      <c r="U182" s="62">
        <f t="shared" si="61"/>
        <v>46</v>
      </c>
      <c r="V182" s="62">
        <f t="shared" si="61"/>
        <v>4</v>
      </c>
      <c r="W182" s="63">
        <v>30</v>
      </c>
      <c r="X182" s="63">
        <v>4</v>
      </c>
      <c r="Y182" s="63"/>
      <c r="Z182" s="63"/>
      <c r="AA182" s="705" t="str">
        <f t="shared" si="75"/>
        <v>IM7212-14</v>
      </c>
      <c r="AB182" s="705"/>
      <c r="AC182" s="705" t="str">
        <f t="shared" si="76"/>
        <v>Гагнуурчин</v>
      </c>
      <c r="AD182" s="705"/>
      <c r="AE182" s="705"/>
      <c r="AF182" s="705"/>
      <c r="AG182" s="705"/>
      <c r="AH182" s="705"/>
      <c r="AI182" s="705"/>
      <c r="AJ182" s="56">
        <f t="shared" si="58"/>
        <v>170</v>
      </c>
      <c r="AK182" s="54">
        <v>16</v>
      </c>
      <c r="AL182" s="54"/>
      <c r="AM182" s="54"/>
      <c r="AN182" s="54"/>
      <c r="AO182" s="71">
        <v>46</v>
      </c>
      <c r="AP182" s="54"/>
      <c r="AQ182" s="54"/>
      <c r="AR182" s="54"/>
      <c r="AS182" s="57">
        <f t="shared" si="62"/>
        <v>46</v>
      </c>
      <c r="AT182" s="54"/>
      <c r="AU182" s="54"/>
      <c r="AV182" s="54">
        <v>16</v>
      </c>
      <c r="AW182" s="54">
        <v>30</v>
      </c>
      <c r="AX182" s="54"/>
      <c r="AY182" s="54"/>
      <c r="AZ182" s="54"/>
    </row>
    <row r="183" spans="1:52" s="55" customFormat="1" ht="18" customHeight="1">
      <c r="A183" s="737" t="s">
        <v>224</v>
      </c>
      <c r="B183" s="738"/>
      <c r="C183" s="739" t="s">
        <v>225</v>
      </c>
      <c r="D183" s="740"/>
      <c r="E183" s="740"/>
      <c r="F183" s="740"/>
      <c r="G183" s="740"/>
      <c r="H183" s="740"/>
      <c r="I183" s="741"/>
      <c r="J183" s="56">
        <f t="shared" si="59"/>
        <v>171</v>
      </c>
      <c r="K183" s="62">
        <f t="shared" si="66"/>
        <v>12</v>
      </c>
      <c r="L183" s="62">
        <f t="shared" si="66"/>
        <v>10</v>
      </c>
      <c r="M183" s="62">
        <f t="shared" si="60"/>
        <v>0</v>
      </c>
      <c r="N183" s="62">
        <f t="shared" si="60"/>
        <v>0</v>
      </c>
      <c r="O183" s="54"/>
      <c r="P183" s="54"/>
      <c r="Q183" s="54"/>
      <c r="R183" s="54"/>
      <c r="S183" s="54"/>
      <c r="T183" s="54"/>
      <c r="U183" s="62">
        <f t="shared" si="61"/>
        <v>12</v>
      </c>
      <c r="V183" s="62">
        <f t="shared" si="61"/>
        <v>10</v>
      </c>
      <c r="W183" s="63"/>
      <c r="X183" s="63"/>
      <c r="Y183" s="63"/>
      <c r="Z183" s="63"/>
      <c r="AA183" s="705" t="str">
        <f t="shared" si="75"/>
        <v>AB2653-15</v>
      </c>
      <c r="AB183" s="705"/>
      <c r="AC183" s="705" t="str">
        <f t="shared" si="76"/>
        <v>Ардын бүжгийн бүжигчин</v>
      </c>
      <c r="AD183" s="705"/>
      <c r="AE183" s="705"/>
      <c r="AF183" s="705"/>
      <c r="AG183" s="705"/>
      <c r="AH183" s="705"/>
      <c r="AI183" s="705"/>
      <c r="AJ183" s="56">
        <f t="shared" si="58"/>
        <v>171</v>
      </c>
      <c r="AK183" s="54">
        <v>12</v>
      </c>
      <c r="AL183" s="54">
        <v>10</v>
      </c>
      <c r="AM183" s="54"/>
      <c r="AN183" s="54"/>
      <c r="AO183" s="71">
        <v>12</v>
      </c>
      <c r="AP183" s="54"/>
      <c r="AQ183" s="54"/>
      <c r="AR183" s="54"/>
      <c r="AS183" s="57">
        <f t="shared" si="62"/>
        <v>12</v>
      </c>
      <c r="AT183" s="54"/>
      <c r="AU183" s="54"/>
      <c r="AV183" s="54">
        <v>12</v>
      </c>
      <c r="AW183" s="54"/>
      <c r="AX183" s="54"/>
      <c r="AY183" s="54"/>
      <c r="AZ183" s="54"/>
    </row>
    <row r="184" spans="1:52" s="55" customFormat="1" ht="18" customHeight="1">
      <c r="A184" s="737" t="s">
        <v>226</v>
      </c>
      <c r="B184" s="738"/>
      <c r="C184" s="739" t="s">
        <v>227</v>
      </c>
      <c r="D184" s="740"/>
      <c r="E184" s="740"/>
      <c r="F184" s="740"/>
      <c r="G184" s="740"/>
      <c r="H184" s="740"/>
      <c r="I184" s="741"/>
      <c r="J184" s="56">
        <f t="shared" si="59"/>
        <v>172</v>
      </c>
      <c r="K184" s="62">
        <f t="shared" si="66"/>
        <v>30</v>
      </c>
      <c r="L184" s="62">
        <f t="shared" si="66"/>
        <v>12</v>
      </c>
      <c r="M184" s="62">
        <f t="shared" si="60"/>
        <v>0</v>
      </c>
      <c r="N184" s="62">
        <f t="shared" si="60"/>
        <v>0</v>
      </c>
      <c r="O184" s="54"/>
      <c r="P184" s="54"/>
      <c r="Q184" s="54"/>
      <c r="R184" s="54"/>
      <c r="S184" s="54"/>
      <c r="T184" s="54"/>
      <c r="U184" s="62">
        <f t="shared" si="61"/>
        <v>30</v>
      </c>
      <c r="V184" s="62">
        <f t="shared" si="61"/>
        <v>12</v>
      </c>
      <c r="W184" s="63">
        <v>30</v>
      </c>
      <c r="X184" s="63">
        <v>12</v>
      </c>
      <c r="Y184" s="63"/>
      <c r="Z184" s="63"/>
      <c r="AA184" s="705" t="str">
        <f t="shared" si="75"/>
        <v>TR7117-19</v>
      </c>
      <c r="AB184" s="705"/>
      <c r="AC184" s="705" t="str">
        <f t="shared" si="76"/>
        <v>Төмөр замын барилгачин</v>
      </c>
      <c r="AD184" s="705"/>
      <c r="AE184" s="705"/>
      <c r="AF184" s="705"/>
      <c r="AG184" s="705"/>
      <c r="AH184" s="705"/>
      <c r="AI184" s="705"/>
      <c r="AJ184" s="56">
        <f t="shared" si="58"/>
        <v>172</v>
      </c>
      <c r="AK184" s="54"/>
      <c r="AL184" s="54"/>
      <c r="AM184" s="54"/>
      <c r="AN184" s="54"/>
      <c r="AO184" s="71">
        <v>30</v>
      </c>
      <c r="AP184" s="54"/>
      <c r="AQ184" s="54"/>
      <c r="AR184" s="54"/>
      <c r="AS184" s="57">
        <f t="shared" si="62"/>
        <v>30</v>
      </c>
      <c r="AT184" s="54"/>
      <c r="AU184" s="54"/>
      <c r="AV184" s="54"/>
      <c r="AW184" s="54">
        <v>30</v>
      </c>
      <c r="AX184" s="54"/>
      <c r="AY184" s="54"/>
      <c r="AZ184" s="54"/>
    </row>
    <row r="185" spans="1:52" s="55" customFormat="1" ht="18" customHeight="1">
      <c r="A185" s="737" t="s">
        <v>130</v>
      </c>
      <c r="B185" s="738"/>
      <c r="C185" s="739" t="s">
        <v>131</v>
      </c>
      <c r="D185" s="740"/>
      <c r="E185" s="740"/>
      <c r="F185" s="740"/>
      <c r="G185" s="740"/>
      <c r="H185" s="740"/>
      <c r="I185" s="741"/>
      <c r="J185" s="56">
        <f t="shared" si="59"/>
        <v>173</v>
      </c>
      <c r="K185" s="62">
        <f t="shared" si="66"/>
        <v>30</v>
      </c>
      <c r="L185" s="62">
        <f t="shared" si="66"/>
        <v>29</v>
      </c>
      <c r="M185" s="62">
        <f t="shared" si="60"/>
        <v>0</v>
      </c>
      <c r="N185" s="62">
        <f t="shared" si="60"/>
        <v>0</v>
      </c>
      <c r="O185" s="54"/>
      <c r="P185" s="54"/>
      <c r="Q185" s="54"/>
      <c r="R185" s="54"/>
      <c r="S185" s="54"/>
      <c r="T185" s="54"/>
      <c r="U185" s="62">
        <f t="shared" si="61"/>
        <v>30</v>
      </c>
      <c r="V185" s="62">
        <f t="shared" si="61"/>
        <v>29</v>
      </c>
      <c r="W185" s="63">
        <v>30</v>
      </c>
      <c r="X185" s="63">
        <v>29</v>
      </c>
      <c r="Y185" s="63"/>
      <c r="Z185" s="63"/>
      <c r="AA185" s="705" t="str">
        <f t="shared" si="75"/>
        <v>IE7533-28</v>
      </c>
      <c r="AB185" s="705"/>
      <c r="AC185" s="705" t="str">
        <f t="shared" si="76"/>
        <v>Оёмол бүтээгдэхүүний оёдолчин</v>
      </c>
      <c r="AD185" s="705"/>
      <c r="AE185" s="705"/>
      <c r="AF185" s="705"/>
      <c r="AG185" s="705"/>
      <c r="AH185" s="705"/>
      <c r="AI185" s="705"/>
      <c r="AJ185" s="56">
        <f t="shared" si="58"/>
        <v>173</v>
      </c>
      <c r="AK185" s="54"/>
      <c r="AL185" s="54"/>
      <c r="AM185" s="54"/>
      <c r="AN185" s="54"/>
      <c r="AO185" s="71">
        <v>30</v>
      </c>
      <c r="AP185" s="54"/>
      <c r="AQ185" s="54"/>
      <c r="AR185" s="54"/>
      <c r="AS185" s="57">
        <f t="shared" si="62"/>
        <v>30</v>
      </c>
      <c r="AT185" s="54"/>
      <c r="AU185" s="54"/>
      <c r="AV185" s="54"/>
      <c r="AW185" s="54">
        <v>30</v>
      </c>
      <c r="AX185" s="54"/>
      <c r="AY185" s="54"/>
      <c r="AZ185" s="54"/>
    </row>
    <row r="186" spans="1:52" s="66" customFormat="1" ht="18" customHeight="1">
      <c r="A186" s="745" t="s">
        <v>228</v>
      </c>
      <c r="B186" s="746"/>
      <c r="C186" s="746"/>
      <c r="D186" s="746"/>
      <c r="E186" s="746"/>
      <c r="F186" s="746"/>
      <c r="G186" s="746"/>
      <c r="H186" s="746"/>
      <c r="I186" s="747"/>
      <c r="J186" s="60">
        <f t="shared" si="59"/>
        <v>174</v>
      </c>
      <c r="K186" s="61">
        <f t="shared" ref="K186:Z186" si="77">SUM(K187:K194)</f>
        <v>303</v>
      </c>
      <c r="L186" s="61">
        <f t="shared" si="77"/>
        <v>120</v>
      </c>
      <c r="M186" s="61">
        <f t="shared" si="77"/>
        <v>0</v>
      </c>
      <c r="N186" s="61">
        <f t="shared" si="77"/>
        <v>0</v>
      </c>
      <c r="O186" s="61">
        <f t="shared" si="77"/>
        <v>0</v>
      </c>
      <c r="P186" s="61">
        <f t="shared" si="77"/>
        <v>0</v>
      </c>
      <c r="Q186" s="61">
        <f t="shared" si="77"/>
        <v>0</v>
      </c>
      <c r="R186" s="61">
        <f t="shared" si="77"/>
        <v>0</v>
      </c>
      <c r="S186" s="61">
        <f t="shared" si="77"/>
        <v>0</v>
      </c>
      <c r="T186" s="61">
        <f t="shared" si="77"/>
        <v>0</v>
      </c>
      <c r="U186" s="61">
        <f t="shared" si="77"/>
        <v>303</v>
      </c>
      <c r="V186" s="61">
        <f t="shared" si="77"/>
        <v>120</v>
      </c>
      <c r="W186" s="61">
        <f t="shared" si="77"/>
        <v>176</v>
      </c>
      <c r="X186" s="61">
        <f t="shared" si="77"/>
        <v>85</v>
      </c>
      <c r="Y186" s="61">
        <f t="shared" si="77"/>
        <v>61</v>
      </c>
      <c r="Z186" s="61">
        <f t="shared" si="77"/>
        <v>14</v>
      </c>
      <c r="AA186" s="748" t="str">
        <f t="shared" si="75"/>
        <v>12. Сэлэнгэ аймаг дахь МСҮТ</v>
      </c>
      <c r="AB186" s="749"/>
      <c r="AC186" s="749"/>
      <c r="AD186" s="749"/>
      <c r="AE186" s="749"/>
      <c r="AF186" s="749"/>
      <c r="AG186" s="749"/>
      <c r="AH186" s="749"/>
      <c r="AI186" s="750"/>
      <c r="AJ186" s="60">
        <f t="shared" si="58"/>
        <v>174</v>
      </c>
      <c r="AK186" s="61">
        <f t="shared" ref="AK186:AZ186" si="78">SUM(AK187:AK194)</f>
        <v>66</v>
      </c>
      <c r="AL186" s="61">
        <f t="shared" si="78"/>
        <v>21</v>
      </c>
      <c r="AM186" s="61">
        <f t="shared" si="78"/>
        <v>0</v>
      </c>
      <c r="AN186" s="61">
        <f t="shared" si="78"/>
        <v>0</v>
      </c>
      <c r="AO186" s="61">
        <f t="shared" si="78"/>
        <v>303</v>
      </c>
      <c r="AP186" s="61">
        <f t="shared" si="78"/>
        <v>0</v>
      </c>
      <c r="AQ186" s="61">
        <f t="shared" si="78"/>
        <v>0</v>
      </c>
      <c r="AR186" s="61">
        <f t="shared" si="78"/>
        <v>0</v>
      </c>
      <c r="AS186" s="61">
        <f t="shared" si="78"/>
        <v>192</v>
      </c>
      <c r="AT186" s="61">
        <f t="shared" si="78"/>
        <v>0</v>
      </c>
      <c r="AU186" s="61">
        <f t="shared" si="78"/>
        <v>0</v>
      </c>
      <c r="AV186" s="61">
        <f t="shared" si="78"/>
        <v>66</v>
      </c>
      <c r="AW186" s="61">
        <f t="shared" si="78"/>
        <v>126</v>
      </c>
      <c r="AX186" s="61">
        <f t="shared" si="78"/>
        <v>0</v>
      </c>
      <c r="AY186" s="61">
        <f t="shared" si="78"/>
        <v>0</v>
      </c>
      <c r="AZ186" s="61">
        <f t="shared" si="78"/>
        <v>0</v>
      </c>
    </row>
    <row r="187" spans="1:52" s="55" customFormat="1" ht="18" customHeight="1">
      <c r="A187" s="737" t="s">
        <v>118</v>
      </c>
      <c r="B187" s="738"/>
      <c r="C187" s="739" t="s">
        <v>119</v>
      </c>
      <c r="D187" s="740"/>
      <c r="E187" s="740"/>
      <c r="F187" s="740"/>
      <c r="G187" s="740"/>
      <c r="H187" s="740"/>
      <c r="I187" s="741"/>
      <c r="J187" s="56">
        <f t="shared" si="59"/>
        <v>175</v>
      </c>
      <c r="K187" s="62">
        <f t="shared" si="66"/>
        <v>15</v>
      </c>
      <c r="L187" s="62">
        <f t="shared" si="66"/>
        <v>7</v>
      </c>
      <c r="M187" s="62">
        <f t="shared" si="60"/>
        <v>0</v>
      </c>
      <c r="N187" s="62">
        <f t="shared" si="60"/>
        <v>0</v>
      </c>
      <c r="O187" s="54"/>
      <c r="P187" s="54"/>
      <c r="Q187" s="54"/>
      <c r="R187" s="54"/>
      <c r="S187" s="54"/>
      <c r="T187" s="54"/>
      <c r="U187" s="62">
        <f t="shared" si="61"/>
        <v>15</v>
      </c>
      <c r="V187" s="62">
        <f t="shared" si="61"/>
        <v>7</v>
      </c>
      <c r="W187" s="54">
        <v>15</v>
      </c>
      <c r="X187" s="54">
        <v>7</v>
      </c>
      <c r="Y187" s="54"/>
      <c r="Z187" s="54"/>
      <c r="AA187" s="705" t="str">
        <f>+A187</f>
        <v>CF7123-20</v>
      </c>
      <c r="AB187" s="705"/>
      <c r="AC187" s="705" t="str">
        <f>+C187</f>
        <v>Барилгын засал-чимэглэлчин</v>
      </c>
      <c r="AD187" s="705"/>
      <c r="AE187" s="705"/>
      <c r="AF187" s="705"/>
      <c r="AG187" s="705"/>
      <c r="AH187" s="705"/>
      <c r="AI187" s="705"/>
      <c r="AJ187" s="56">
        <f t="shared" si="58"/>
        <v>175</v>
      </c>
      <c r="AK187" s="52"/>
      <c r="AL187" s="52"/>
      <c r="AM187" s="54"/>
      <c r="AN187" s="54"/>
      <c r="AO187" s="71">
        <v>15</v>
      </c>
      <c r="AP187" s="71"/>
      <c r="AQ187" s="71"/>
      <c r="AR187" s="71"/>
      <c r="AS187" s="57">
        <f t="shared" si="62"/>
        <v>15</v>
      </c>
      <c r="AT187" s="54"/>
      <c r="AU187" s="54"/>
      <c r="AV187" s="54"/>
      <c r="AW187" s="54">
        <v>15</v>
      </c>
      <c r="AX187" s="54"/>
      <c r="AY187" s="54"/>
      <c r="AZ187" s="54"/>
    </row>
    <row r="188" spans="1:52" s="55" customFormat="1" ht="18" customHeight="1">
      <c r="A188" s="737" t="s">
        <v>144</v>
      </c>
      <c r="B188" s="738"/>
      <c r="C188" s="739" t="s">
        <v>145</v>
      </c>
      <c r="D188" s="740"/>
      <c r="E188" s="740"/>
      <c r="F188" s="740"/>
      <c r="G188" s="740"/>
      <c r="H188" s="740"/>
      <c r="I188" s="741"/>
      <c r="J188" s="56">
        <f t="shared" si="59"/>
        <v>176</v>
      </c>
      <c r="K188" s="62">
        <f t="shared" si="66"/>
        <v>49</v>
      </c>
      <c r="L188" s="62">
        <f t="shared" si="66"/>
        <v>36</v>
      </c>
      <c r="M188" s="62">
        <f t="shared" si="60"/>
        <v>0</v>
      </c>
      <c r="N188" s="62">
        <f t="shared" si="60"/>
        <v>0</v>
      </c>
      <c r="O188" s="54"/>
      <c r="P188" s="54"/>
      <c r="Q188" s="54"/>
      <c r="R188" s="54"/>
      <c r="S188" s="54"/>
      <c r="T188" s="54"/>
      <c r="U188" s="62">
        <f t="shared" si="61"/>
        <v>49</v>
      </c>
      <c r="V188" s="62">
        <f t="shared" si="61"/>
        <v>36</v>
      </c>
      <c r="W188" s="54">
        <v>21</v>
      </c>
      <c r="X188" s="54">
        <v>19</v>
      </c>
      <c r="Y188" s="54">
        <v>13</v>
      </c>
      <c r="Z188" s="54">
        <v>7</v>
      </c>
      <c r="AA188" s="705" t="str">
        <f t="shared" ref="AA188:AA194" si="79">+A188</f>
        <v>IF5120-11</v>
      </c>
      <c r="AB188" s="705"/>
      <c r="AC188" s="705" t="str">
        <f t="shared" ref="AC188:AC194" si="80">+C188</f>
        <v>Тогооч</v>
      </c>
      <c r="AD188" s="705"/>
      <c r="AE188" s="705"/>
      <c r="AF188" s="705"/>
      <c r="AG188" s="705"/>
      <c r="AH188" s="705"/>
      <c r="AI188" s="705"/>
      <c r="AJ188" s="56">
        <f t="shared" si="58"/>
        <v>176</v>
      </c>
      <c r="AK188" s="52">
        <v>15</v>
      </c>
      <c r="AL188" s="52">
        <v>10</v>
      </c>
      <c r="AM188" s="54"/>
      <c r="AN188" s="54"/>
      <c r="AO188" s="71">
        <v>49</v>
      </c>
      <c r="AP188" s="71"/>
      <c r="AQ188" s="71"/>
      <c r="AR188" s="71"/>
      <c r="AS188" s="57">
        <f t="shared" si="62"/>
        <v>36</v>
      </c>
      <c r="AT188" s="54"/>
      <c r="AU188" s="54"/>
      <c r="AV188" s="54">
        <v>15</v>
      </c>
      <c r="AW188" s="54">
        <v>21</v>
      </c>
      <c r="AX188" s="54"/>
      <c r="AY188" s="54"/>
      <c r="AZ188" s="54"/>
    </row>
    <row r="189" spans="1:52" s="55" customFormat="1" ht="18" customHeight="1">
      <c r="A189" s="737" t="s">
        <v>114</v>
      </c>
      <c r="B189" s="738"/>
      <c r="C189" s="739" t="s">
        <v>115</v>
      </c>
      <c r="D189" s="740"/>
      <c r="E189" s="740"/>
      <c r="F189" s="740"/>
      <c r="G189" s="740"/>
      <c r="H189" s="740"/>
      <c r="I189" s="741"/>
      <c r="J189" s="56">
        <f t="shared" si="59"/>
        <v>177</v>
      </c>
      <c r="K189" s="62">
        <f t="shared" si="66"/>
        <v>47</v>
      </c>
      <c r="L189" s="62">
        <f t="shared" si="66"/>
        <v>1</v>
      </c>
      <c r="M189" s="62">
        <f t="shared" si="60"/>
        <v>0</v>
      </c>
      <c r="N189" s="62">
        <f t="shared" si="60"/>
        <v>0</v>
      </c>
      <c r="O189" s="54"/>
      <c r="P189" s="54"/>
      <c r="Q189" s="54"/>
      <c r="R189" s="54"/>
      <c r="S189" s="54"/>
      <c r="T189" s="54"/>
      <c r="U189" s="62">
        <f t="shared" si="61"/>
        <v>47</v>
      </c>
      <c r="V189" s="62">
        <f t="shared" si="61"/>
        <v>1</v>
      </c>
      <c r="W189" s="54">
        <v>14</v>
      </c>
      <c r="X189" s="54">
        <v>1</v>
      </c>
      <c r="Y189" s="54">
        <v>17</v>
      </c>
      <c r="Z189" s="54"/>
      <c r="AA189" s="705" t="str">
        <f t="shared" si="79"/>
        <v>TC8211-20</v>
      </c>
      <c r="AB189" s="705"/>
      <c r="AC189" s="705" t="str">
        <f t="shared" si="80"/>
        <v>Автомашины засварчин</v>
      </c>
      <c r="AD189" s="705"/>
      <c r="AE189" s="705"/>
      <c r="AF189" s="705"/>
      <c r="AG189" s="705"/>
      <c r="AH189" s="705"/>
      <c r="AI189" s="705"/>
      <c r="AJ189" s="56">
        <f t="shared" si="58"/>
        <v>177</v>
      </c>
      <c r="AK189" s="54">
        <v>16</v>
      </c>
      <c r="AL189" s="54"/>
      <c r="AM189" s="54"/>
      <c r="AN189" s="54"/>
      <c r="AO189" s="71">
        <v>47</v>
      </c>
      <c r="AP189" s="71"/>
      <c r="AQ189" s="71"/>
      <c r="AR189" s="71"/>
      <c r="AS189" s="57">
        <f t="shared" si="62"/>
        <v>16</v>
      </c>
      <c r="AT189" s="54"/>
      <c r="AU189" s="54"/>
      <c r="AV189" s="54">
        <v>16</v>
      </c>
      <c r="AW189" s="54"/>
      <c r="AX189" s="54"/>
      <c r="AY189" s="54"/>
      <c r="AZ189" s="54"/>
    </row>
    <row r="190" spans="1:52" s="55" customFormat="1" ht="18" customHeight="1">
      <c r="A190" s="737" t="s">
        <v>124</v>
      </c>
      <c r="B190" s="738"/>
      <c r="C190" s="739" t="s">
        <v>125</v>
      </c>
      <c r="D190" s="740"/>
      <c r="E190" s="740"/>
      <c r="F190" s="740"/>
      <c r="G190" s="740"/>
      <c r="H190" s="740"/>
      <c r="I190" s="741"/>
      <c r="J190" s="56">
        <f t="shared" si="59"/>
        <v>178</v>
      </c>
      <c r="K190" s="62">
        <f t="shared" si="66"/>
        <v>83</v>
      </c>
      <c r="L190" s="62">
        <f t="shared" si="66"/>
        <v>5</v>
      </c>
      <c r="M190" s="62">
        <f t="shared" si="60"/>
        <v>0</v>
      </c>
      <c r="N190" s="62">
        <f t="shared" si="60"/>
        <v>0</v>
      </c>
      <c r="O190" s="54"/>
      <c r="P190" s="54"/>
      <c r="Q190" s="54"/>
      <c r="R190" s="54"/>
      <c r="S190" s="54"/>
      <c r="T190" s="54"/>
      <c r="U190" s="62">
        <f t="shared" si="61"/>
        <v>83</v>
      </c>
      <c r="V190" s="62">
        <f t="shared" si="61"/>
        <v>5</v>
      </c>
      <c r="W190" s="54">
        <v>39</v>
      </c>
      <c r="X190" s="54">
        <v>1</v>
      </c>
      <c r="Y190" s="54">
        <v>20</v>
      </c>
      <c r="Z190" s="54">
        <v>3</v>
      </c>
      <c r="AA190" s="705" t="str">
        <f t="shared" si="79"/>
        <v>IM7212-14</v>
      </c>
      <c r="AB190" s="705"/>
      <c r="AC190" s="705" t="str">
        <f t="shared" si="80"/>
        <v>Гагнуурчин</v>
      </c>
      <c r="AD190" s="705"/>
      <c r="AE190" s="705"/>
      <c r="AF190" s="705"/>
      <c r="AG190" s="705"/>
      <c r="AH190" s="705"/>
      <c r="AI190" s="705"/>
      <c r="AJ190" s="56">
        <f t="shared" si="58"/>
        <v>178</v>
      </c>
      <c r="AK190" s="54">
        <v>24</v>
      </c>
      <c r="AL190" s="54">
        <v>1</v>
      </c>
      <c r="AM190" s="54"/>
      <c r="AN190" s="54"/>
      <c r="AO190" s="71">
        <v>83</v>
      </c>
      <c r="AP190" s="71"/>
      <c r="AQ190" s="71"/>
      <c r="AR190" s="71"/>
      <c r="AS190" s="57">
        <f t="shared" si="62"/>
        <v>44</v>
      </c>
      <c r="AT190" s="54"/>
      <c r="AU190" s="54"/>
      <c r="AV190" s="54">
        <v>24</v>
      </c>
      <c r="AW190" s="54">
        <v>20</v>
      </c>
      <c r="AX190" s="54"/>
      <c r="AY190" s="54"/>
      <c r="AZ190" s="54"/>
    </row>
    <row r="191" spans="1:52" s="55" customFormat="1" ht="18" customHeight="1">
      <c r="A191" s="737" t="s">
        <v>195</v>
      </c>
      <c r="B191" s="738"/>
      <c r="C191" s="739" t="s">
        <v>196</v>
      </c>
      <c r="D191" s="740"/>
      <c r="E191" s="740"/>
      <c r="F191" s="740"/>
      <c r="G191" s="740"/>
      <c r="H191" s="740"/>
      <c r="I191" s="741"/>
      <c r="J191" s="56">
        <f t="shared" si="59"/>
        <v>179</v>
      </c>
      <c r="K191" s="62">
        <f t="shared" si="66"/>
        <v>38</v>
      </c>
      <c r="L191" s="62">
        <f t="shared" si="66"/>
        <v>36</v>
      </c>
      <c r="M191" s="62">
        <f t="shared" si="60"/>
        <v>0</v>
      </c>
      <c r="N191" s="62">
        <f t="shared" si="60"/>
        <v>0</v>
      </c>
      <c r="O191" s="54"/>
      <c r="P191" s="54"/>
      <c r="Q191" s="54"/>
      <c r="R191" s="54"/>
      <c r="S191" s="54"/>
      <c r="T191" s="54"/>
      <c r="U191" s="62">
        <f t="shared" si="61"/>
        <v>38</v>
      </c>
      <c r="V191" s="62">
        <f t="shared" si="61"/>
        <v>36</v>
      </c>
      <c r="W191" s="54">
        <v>27</v>
      </c>
      <c r="X191" s="54">
        <v>26</v>
      </c>
      <c r="Y191" s="54"/>
      <c r="Z191" s="54"/>
      <c r="AA191" s="705" t="str">
        <f t="shared" si="79"/>
        <v>ID4120-11</v>
      </c>
      <c r="AB191" s="705"/>
      <c r="AC191" s="705" t="str">
        <f t="shared" si="80"/>
        <v>Нарийн бичгийн дарга-албан хэргийн ажилтан</v>
      </c>
      <c r="AD191" s="705"/>
      <c r="AE191" s="705"/>
      <c r="AF191" s="705"/>
      <c r="AG191" s="705"/>
      <c r="AH191" s="705"/>
      <c r="AI191" s="705"/>
      <c r="AJ191" s="56">
        <f t="shared" si="58"/>
        <v>179</v>
      </c>
      <c r="AK191" s="54">
        <v>11</v>
      </c>
      <c r="AL191" s="54">
        <v>10</v>
      </c>
      <c r="AM191" s="54"/>
      <c r="AN191" s="54"/>
      <c r="AO191" s="71">
        <v>38</v>
      </c>
      <c r="AP191" s="71"/>
      <c r="AQ191" s="71"/>
      <c r="AR191" s="71"/>
      <c r="AS191" s="57">
        <f t="shared" si="62"/>
        <v>38</v>
      </c>
      <c r="AT191" s="54"/>
      <c r="AU191" s="54"/>
      <c r="AV191" s="54">
        <v>11</v>
      </c>
      <c r="AW191" s="54">
        <v>27</v>
      </c>
      <c r="AX191" s="54"/>
      <c r="AY191" s="54"/>
      <c r="AZ191" s="54"/>
    </row>
    <row r="192" spans="1:52" s="55" customFormat="1" ht="18" customHeight="1">
      <c r="A192" s="737" t="s">
        <v>130</v>
      </c>
      <c r="B192" s="738"/>
      <c r="C192" s="739" t="s">
        <v>131</v>
      </c>
      <c r="D192" s="740"/>
      <c r="E192" s="740"/>
      <c r="F192" s="740"/>
      <c r="G192" s="740"/>
      <c r="H192" s="740"/>
      <c r="I192" s="741"/>
      <c r="J192" s="56">
        <f t="shared" si="59"/>
        <v>180</v>
      </c>
      <c r="K192" s="62">
        <f t="shared" si="66"/>
        <v>19</v>
      </c>
      <c r="L192" s="62">
        <f t="shared" si="66"/>
        <v>19</v>
      </c>
      <c r="M192" s="62">
        <f t="shared" si="60"/>
        <v>0</v>
      </c>
      <c r="N192" s="62">
        <f t="shared" si="60"/>
        <v>0</v>
      </c>
      <c r="O192" s="54"/>
      <c r="P192" s="54"/>
      <c r="Q192" s="54"/>
      <c r="R192" s="54"/>
      <c r="S192" s="54"/>
      <c r="T192" s="54"/>
      <c r="U192" s="62">
        <f t="shared" si="61"/>
        <v>19</v>
      </c>
      <c r="V192" s="62">
        <f t="shared" si="61"/>
        <v>19</v>
      </c>
      <c r="W192" s="54">
        <v>19</v>
      </c>
      <c r="X192" s="54">
        <v>19</v>
      </c>
      <c r="Y192" s="54"/>
      <c r="Z192" s="54"/>
      <c r="AA192" s="705" t="str">
        <f t="shared" si="79"/>
        <v>IE7533-28</v>
      </c>
      <c r="AB192" s="705"/>
      <c r="AC192" s="705" t="str">
        <f t="shared" si="80"/>
        <v>Оёмол бүтээгдэхүүний оёдолчин</v>
      </c>
      <c r="AD192" s="705"/>
      <c r="AE192" s="705"/>
      <c r="AF192" s="705"/>
      <c r="AG192" s="705"/>
      <c r="AH192" s="705"/>
      <c r="AI192" s="705"/>
      <c r="AJ192" s="56">
        <f t="shared" si="58"/>
        <v>180</v>
      </c>
      <c r="AK192" s="54"/>
      <c r="AL192" s="54"/>
      <c r="AM192" s="54"/>
      <c r="AN192" s="54"/>
      <c r="AO192" s="71">
        <v>19</v>
      </c>
      <c r="AP192" s="71"/>
      <c r="AQ192" s="71"/>
      <c r="AR192" s="71"/>
      <c r="AS192" s="57">
        <f t="shared" si="62"/>
        <v>19</v>
      </c>
      <c r="AT192" s="54"/>
      <c r="AU192" s="54"/>
      <c r="AV192" s="54"/>
      <c r="AW192" s="54">
        <v>19</v>
      </c>
      <c r="AX192" s="54"/>
      <c r="AY192" s="54"/>
      <c r="AZ192" s="54"/>
    </row>
    <row r="193" spans="1:52" s="55" customFormat="1" ht="18" customHeight="1">
      <c r="A193" s="737" t="s">
        <v>136</v>
      </c>
      <c r="B193" s="738"/>
      <c r="C193" s="739" t="s">
        <v>137</v>
      </c>
      <c r="D193" s="740"/>
      <c r="E193" s="740"/>
      <c r="F193" s="740"/>
      <c r="G193" s="740"/>
      <c r="H193" s="740"/>
      <c r="I193" s="741"/>
      <c r="J193" s="56">
        <f t="shared" si="59"/>
        <v>181</v>
      </c>
      <c r="K193" s="62">
        <f t="shared" si="66"/>
        <v>24</v>
      </c>
      <c r="L193" s="62">
        <f t="shared" si="66"/>
        <v>3</v>
      </c>
      <c r="M193" s="62">
        <f t="shared" si="60"/>
        <v>0</v>
      </c>
      <c r="N193" s="62">
        <f t="shared" si="60"/>
        <v>0</v>
      </c>
      <c r="O193" s="54"/>
      <c r="P193" s="54"/>
      <c r="Q193" s="54"/>
      <c r="R193" s="54"/>
      <c r="S193" s="54"/>
      <c r="T193" s="54"/>
      <c r="U193" s="62">
        <f t="shared" si="61"/>
        <v>24</v>
      </c>
      <c r="V193" s="62">
        <f t="shared" si="61"/>
        <v>3</v>
      </c>
      <c r="W193" s="54">
        <v>24</v>
      </c>
      <c r="X193" s="54">
        <v>3</v>
      </c>
      <c r="Y193" s="54"/>
      <c r="Z193" s="54"/>
      <c r="AA193" s="705" t="str">
        <f t="shared" si="79"/>
        <v>NF6210-21</v>
      </c>
      <c r="AB193" s="705"/>
      <c r="AC193" s="705" t="str">
        <f t="shared" si="80"/>
        <v>Ойжуулагч</v>
      </c>
      <c r="AD193" s="705"/>
      <c r="AE193" s="705"/>
      <c r="AF193" s="705"/>
      <c r="AG193" s="705"/>
      <c r="AH193" s="705"/>
      <c r="AI193" s="705"/>
      <c r="AJ193" s="56">
        <f t="shared" si="58"/>
        <v>181</v>
      </c>
      <c r="AK193" s="54"/>
      <c r="AL193" s="54"/>
      <c r="AM193" s="54"/>
      <c r="AN193" s="54"/>
      <c r="AO193" s="71">
        <v>24</v>
      </c>
      <c r="AP193" s="71"/>
      <c r="AQ193" s="71"/>
      <c r="AR193" s="71"/>
      <c r="AS193" s="57">
        <f t="shared" si="62"/>
        <v>24</v>
      </c>
      <c r="AT193" s="54"/>
      <c r="AU193" s="54"/>
      <c r="AV193" s="54"/>
      <c r="AW193" s="54">
        <v>24</v>
      </c>
      <c r="AX193" s="54"/>
      <c r="AY193" s="54"/>
      <c r="AZ193" s="54"/>
    </row>
    <row r="194" spans="1:52" s="55" customFormat="1" ht="18" customHeight="1">
      <c r="A194" s="737" t="s">
        <v>155</v>
      </c>
      <c r="B194" s="738"/>
      <c r="C194" s="739" t="s">
        <v>156</v>
      </c>
      <c r="D194" s="740"/>
      <c r="E194" s="740"/>
      <c r="F194" s="740"/>
      <c r="G194" s="740"/>
      <c r="H194" s="740"/>
      <c r="I194" s="741"/>
      <c r="J194" s="56">
        <f t="shared" si="59"/>
        <v>182</v>
      </c>
      <c r="K194" s="62">
        <f t="shared" si="66"/>
        <v>28</v>
      </c>
      <c r="L194" s="62">
        <f t="shared" si="66"/>
        <v>13</v>
      </c>
      <c r="M194" s="62">
        <f t="shared" si="60"/>
        <v>0</v>
      </c>
      <c r="N194" s="62">
        <f t="shared" si="60"/>
        <v>0</v>
      </c>
      <c r="O194" s="54"/>
      <c r="P194" s="54"/>
      <c r="Q194" s="54"/>
      <c r="R194" s="54"/>
      <c r="S194" s="54"/>
      <c r="T194" s="54"/>
      <c r="U194" s="62">
        <f t="shared" si="61"/>
        <v>28</v>
      </c>
      <c r="V194" s="62">
        <f t="shared" si="61"/>
        <v>13</v>
      </c>
      <c r="W194" s="54">
        <v>17</v>
      </c>
      <c r="X194" s="54">
        <v>9</v>
      </c>
      <c r="Y194" s="54">
        <v>11</v>
      </c>
      <c r="Z194" s="54">
        <v>4</v>
      </c>
      <c r="AA194" s="705" t="str">
        <f t="shared" si="79"/>
        <v>IO4120-13</v>
      </c>
      <c r="AB194" s="705"/>
      <c r="AC194" s="705" t="str">
        <f t="shared" si="80"/>
        <v>Компьютерийн оператор</v>
      </c>
      <c r="AD194" s="705"/>
      <c r="AE194" s="705"/>
      <c r="AF194" s="705"/>
      <c r="AG194" s="705"/>
      <c r="AH194" s="705"/>
      <c r="AI194" s="705"/>
      <c r="AJ194" s="56">
        <f t="shared" si="58"/>
        <v>182</v>
      </c>
      <c r="AK194" s="54"/>
      <c r="AL194" s="54"/>
      <c r="AM194" s="54"/>
      <c r="AN194" s="54"/>
      <c r="AO194" s="71">
        <v>28</v>
      </c>
      <c r="AP194" s="71"/>
      <c r="AQ194" s="71"/>
      <c r="AR194" s="71"/>
      <c r="AS194" s="57">
        <f t="shared" si="62"/>
        <v>0</v>
      </c>
      <c r="AT194" s="54"/>
      <c r="AU194" s="54"/>
      <c r="AV194" s="54"/>
      <c r="AW194" s="54"/>
      <c r="AX194" s="54"/>
      <c r="AY194" s="54"/>
      <c r="AZ194" s="54"/>
    </row>
    <row r="195" spans="1:52" s="66" customFormat="1" ht="18" customHeight="1">
      <c r="A195" s="745" t="s">
        <v>229</v>
      </c>
      <c r="B195" s="746"/>
      <c r="C195" s="746"/>
      <c r="D195" s="746"/>
      <c r="E195" s="746"/>
      <c r="F195" s="746"/>
      <c r="G195" s="746"/>
      <c r="H195" s="746"/>
      <c r="I195" s="747"/>
      <c r="J195" s="60">
        <f t="shared" si="59"/>
        <v>183</v>
      </c>
      <c r="K195" s="61">
        <f t="shared" ref="K195:Z195" si="81">SUM(K196:K203)</f>
        <v>166</v>
      </c>
      <c r="L195" s="61">
        <f t="shared" si="81"/>
        <v>90</v>
      </c>
      <c r="M195" s="61">
        <f t="shared" si="81"/>
        <v>0</v>
      </c>
      <c r="N195" s="61">
        <f t="shared" si="81"/>
        <v>0</v>
      </c>
      <c r="O195" s="61">
        <f t="shared" si="81"/>
        <v>0</v>
      </c>
      <c r="P195" s="61">
        <f t="shared" si="81"/>
        <v>0</v>
      </c>
      <c r="Q195" s="61">
        <f t="shared" si="81"/>
        <v>0</v>
      </c>
      <c r="R195" s="61">
        <f t="shared" si="81"/>
        <v>0</v>
      </c>
      <c r="S195" s="61">
        <f t="shared" si="81"/>
        <v>0</v>
      </c>
      <c r="T195" s="61">
        <f t="shared" si="81"/>
        <v>0</v>
      </c>
      <c r="U195" s="61">
        <f t="shared" si="81"/>
        <v>166</v>
      </c>
      <c r="V195" s="61">
        <f t="shared" si="81"/>
        <v>90</v>
      </c>
      <c r="W195" s="61">
        <f t="shared" si="81"/>
        <v>146</v>
      </c>
      <c r="X195" s="61">
        <f t="shared" si="81"/>
        <v>83</v>
      </c>
      <c r="Y195" s="61">
        <f t="shared" si="81"/>
        <v>8</v>
      </c>
      <c r="Z195" s="61">
        <f t="shared" si="81"/>
        <v>1</v>
      </c>
      <c r="AA195" s="748" t="str">
        <f t="shared" si="75"/>
        <v>13. Сэлэнгэ аймгийн Шаамар суман дахь МСҮТ</v>
      </c>
      <c r="AB195" s="749"/>
      <c r="AC195" s="749"/>
      <c r="AD195" s="749"/>
      <c r="AE195" s="749"/>
      <c r="AF195" s="749"/>
      <c r="AG195" s="749"/>
      <c r="AH195" s="749"/>
      <c r="AI195" s="750"/>
      <c r="AJ195" s="60">
        <f t="shared" si="58"/>
        <v>183</v>
      </c>
      <c r="AK195" s="61">
        <f t="shared" ref="AK195:AZ195" si="82">SUM(AK196:AK203)</f>
        <v>12</v>
      </c>
      <c r="AL195" s="61">
        <f t="shared" si="82"/>
        <v>6</v>
      </c>
      <c r="AM195" s="61">
        <f t="shared" si="82"/>
        <v>0</v>
      </c>
      <c r="AN195" s="61">
        <f t="shared" si="82"/>
        <v>0</v>
      </c>
      <c r="AO195" s="61">
        <f t="shared" si="82"/>
        <v>166</v>
      </c>
      <c r="AP195" s="61">
        <f t="shared" si="82"/>
        <v>0</v>
      </c>
      <c r="AQ195" s="61">
        <f t="shared" si="82"/>
        <v>0</v>
      </c>
      <c r="AR195" s="61">
        <f t="shared" si="82"/>
        <v>0</v>
      </c>
      <c r="AS195" s="61">
        <f t="shared" si="82"/>
        <v>158</v>
      </c>
      <c r="AT195" s="61">
        <f t="shared" si="82"/>
        <v>0</v>
      </c>
      <c r="AU195" s="61">
        <f t="shared" si="82"/>
        <v>0</v>
      </c>
      <c r="AV195" s="61">
        <f t="shared" si="82"/>
        <v>12</v>
      </c>
      <c r="AW195" s="61">
        <f t="shared" si="82"/>
        <v>146</v>
      </c>
      <c r="AX195" s="61">
        <f t="shared" si="82"/>
        <v>0</v>
      </c>
      <c r="AY195" s="61">
        <f t="shared" si="82"/>
        <v>0</v>
      </c>
      <c r="AZ195" s="61">
        <f t="shared" si="82"/>
        <v>0</v>
      </c>
    </row>
    <row r="196" spans="1:52" s="55" customFormat="1" ht="18" customHeight="1">
      <c r="A196" s="737" t="s">
        <v>114</v>
      </c>
      <c r="B196" s="738"/>
      <c r="C196" s="739" t="s">
        <v>115</v>
      </c>
      <c r="D196" s="740"/>
      <c r="E196" s="740"/>
      <c r="F196" s="740"/>
      <c r="G196" s="740"/>
      <c r="H196" s="740"/>
      <c r="I196" s="741"/>
      <c r="J196" s="56">
        <f t="shared" si="59"/>
        <v>184</v>
      </c>
      <c r="K196" s="62">
        <f t="shared" si="66"/>
        <v>36</v>
      </c>
      <c r="L196" s="62">
        <f t="shared" si="66"/>
        <v>10</v>
      </c>
      <c r="M196" s="62">
        <f t="shared" si="60"/>
        <v>0</v>
      </c>
      <c r="N196" s="62">
        <f t="shared" si="60"/>
        <v>0</v>
      </c>
      <c r="O196" s="54"/>
      <c r="P196" s="54"/>
      <c r="Q196" s="54"/>
      <c r="R196" s="54"/>
      <c r="S196" s="54"/>
      <c r="T196" s="54"/>
      <c r="U196" s="62">
        <f t="shared" si="61"/>
        <v>36</v>
      </c>
      <c r="V196" s="62">
        <f t="shared" si="61"/>
        <v>10</v>
      </c>
      <c r="W196" s="63">
        <v>16</v>
      </c>
      <c r="X196" s="63">
        <v>3</v>
      </c>
      <c r="Y196" s="63">
        <v>8</v>
      </c>
      <c r="Z196" s="63">
        <v>1</v>
      </c>
      <c r="AA196" s="705" t="str">
        <f>+A196</f>
        <v>TC8211-20</v>
      </c>
      <c r="AB196" s="705"/>
      <c r="AC196" s="705" t="str">
        <f>+C196</f>
        <v>Автомашины засварчин</v>
      </c>
      <c r="AD196" s="705"/>
      <c r="AE196" s="705"/>
      <c r="AF196" s="705"/>
      <c r="AG196" s="705"/>
      <c r="AH196" s="705"/>
      <c r="AI196" s="705"/>
      <c r="AJ196" s="56">
        <f t="shared" si="58"/>
        <v>184</v>
      </c>
      <c r="AK196" s="69">
        <v>12</v>
      </c>
      <c r="AL196" s="69">
        <v>6</v>
      </c>
      <c r="AM196" s="54"/>
      <c r="AN196" s="54"/>
      <c r="AO196" s="67">
        <v>36</v>
      </c>
      <c r="AP196" s="67"/>
      <c r="AQ196" s="67"/>
      <c r="AR196" s="67"/>
      <c r="AS196" s="57">
        <f t="shared" si="62"/>
        <v>28</v>
      </c>
      <c r="AT196" s="68"/>
      <c r="AU196" s="68"/>
      <c r="AV196" s="67">
        <v>12</v>
      </c>
      <c r="AW196" s="67">
        <v>16</v>
      </c>
      <c r="AX196" s="67"/>
      <c r="AY196" s="67"/>
      <c r="AZ196" s="68"/>
    </row>
    <row r="197" spans="1:52" s="55" customFormat="1" ht="18" customHeight="1">
      <c r="A197" s="737" t="s">
        <v>144</v>
      </c>
      <c r="B197" s="738"/>
      <c r="C197" s="739" t="s">
        <v>145</v>
      </c>
      <c r="D197" s="740"/>
      <c r="E197" s="740"/>
      <c r="F197" s="740"/>
      <c r="G197" s="740"/>
      <c r="H197" s="740"/>
      <c r="I197" s="741"/>
      <c r="J197" s="56">
        <f t="shared" si="59"/>
        <v>185</v>
      </c>
      <c r="K197" s="62">
        <f t="shared" si="66"/>
        <v>17</v>
      </c>
      <c r="L197" s="62">
        <f t="shared" si="66"/>
        <v>16</v>
      </c>
      <c r="M197" s="62">
        <f t="shared" si="60"/>
        <v>0</v>
      </c>
      <c r="N197" s="62">
        <f t="shared" si="60"/>
        <v>0</v>
      </c>
      <c r="O197" s="54"/>
      <c r="P197" s="54"/>
      <c r="Q197" s="54"/>
      <c r="R197" s="54"/>
      <c r="S197" s="54"/>
      <c r="T197" s="54"/>
      <c r="U197" s="62">
        <f t="shared" si="61"/>
        <v>17</v>
      </c>
      <c r="V197" s="62">
        <f t="shared" si="61"/>
        <v>16</v>
      </c>
      <c r="W197" s="63">
        <v>17</v>
      </c>
      <c r="X197" s="63">
        <v>16</v>
      </c>
      <c r="Y197" s="63"/>
      <c r="Z197" s="63"/>
      <c r="AA197" s="705" t="str">
        <f t="shared" ref="AA197:AA203" si="83">+A197</f>
        <v>IF5120-11</v>
      </c>
      <c r="AB197" s="705"/>
      <c r="AC197" s="705" t="str">
        <f t="shared" ref="AC197:AC203" si="84">+C197</f>
        <v>Тогооч</v>
      </c>
      <c r="AD197" s="705"/>
      <c r="AE197" s="705"/>
      <c r="AF197" s="705"/>
      <c r="AG197" s="705"/>
      <c r="AH197" s="705"/>
      <c r="AI197" s="705"/>
      <c r="AJ197" s="56">
        <f t="shared" si="58"/>
        <v>185</v>
      </c>
      <c r="AK197" s="69"/>
      <c r="AL197" s="69"/>
      <c r="AM197" s="54"/>
      <c r="AN197" s="54"/>
      <c r="AO197" s="67">
        <v>17</v>
      </c>
      <c r="AP197" s="67"/>
      <c r="AQ197" s="67"/>
      <c r="AR197" s="67"/>
      <c r="AS197" s="57">
        <f t="shared" si="62"/>
        <v>17</v>
      </c>
      <c r="AT197" s="68"/>
      <c r="AU197" s="68"/>
      <c r="AV197" s="67"/>
      <c r="AW197" s="67">
        <v>17</v>
      </c>
      <c r="AX197" s="67"/>
      <c r="AY197" s="67"/>
      <c r="AZ197" s="68"/>
    </row>
    <row r="198" spans="1:52" s="55" customFormat="1" ht="18" customHeight="1">
      <c r="A198" s="737" t="s">
        <v>138</v>
      </c>
      <c r="B198" s="738"/>
      <c r="C198" s="739" t="s">
        <v>139</v>
      </c>
      <c r="D198" s="740"/>
      <c r="E198" s="740"/>
      <c r="F198" s="740"/>
      <c r="G198" s="740"/>
      <c r="H198" s="740"/>
      <c r="I198" s="741"/>
      <c r="J198" s="56">
        <f t="shared" si="59"/>
        <v>186</v>
      </c>
      <c r="K198" s="62">
        <f t="shared" si="66"/>
        <v>16</v>
      </c>
      <c r="L198" s="62">
        <f t="shared" si="66"/>
        <v>14</v>
      </c>
      <c r="M198" s="62">
        <f t="shared" si="60"/>
        <v>0</v>
      </c>
      <c r="N198" s="62">
        <f t="shared" si="60"/>
        <v>0</v>
      </c>
      <c r="O198" s="54"/>
      <c r="P198" s="54"/>
      <c r="Q198" s="54"/>
      <c r="R198" s="54"/>
      <c r="S198" s="54"/>
      <c r="T198" s="54"/>
      <c r="U198" s="62">
        <f t="shared" si="61"/>
        <v>16</v>
      </c>
      <c r="V198" s="62">
        <f t="shared" si="61"/>
        <v>14</v>
      </c>
      <c r="W198" s="63">
        <v>16</v>
      </c>
      <c r="X198" s="63">
        <v>14</v>
      </c>
      <c r="Y198" s="63"/>
      <c r="Z198" s="63"/>
      <c r="AA198" s="705" t="str">
        <f t="shared" si="83"/>
        <v>SO5141-11</v>
      </c>
      <c r="AB198" s="705"/>
      <c r="AC198" s="705" t="str">
        <f t="shared" si="84"/>
        <v>Үсчин</v>
      </c>
      <c r="AD198" s="705"/>
      <c r="AE198" s="705"/>
      <c r="AF198" s="705"/>
      <c r="AG198" s="705"/>
      <c r="AH198" s="705"/>
      <c r="AI198" s="705"/>
      <c r="AJ198" s="56">
        <f t="shared" si="58"/>
        <v>186</v>
      </c>
      <c r="AK198" s="67"/>
      <c r="AL198" s="67"/>
      <c r="AM198" s="68"/>
      <c r="AN198" s="68"/>
      <c r="AO198" s="67">
        <v>16</v>
      </c>
      <c r="AP198" s="67"/>
      <c r="AQ198" s="67"/>
      <c r="AR198" s="67"/>
      <c r="AS198" s="57">
        <f t="shared" si="62"/>
        <v>16</v>
      </c>
      <c r="AT198" s="68"/>
      <c r="AU198" s="68"/>
      <c r="AV198" s="67"/>
      <c r="AW198" s="67">
        <v>16</v>
      </c>
      <c r="AX198" s="67"/>
      <c r="AY198" s="67"/>
      <c r="AZ198" s="68"/>
    </row>
    <row r="199" spans="1:52" s="55" customFormat="1" ht="18" customHeight="1">
      <c r="A199" s="737" t="s">
        <v>179</v>
      </c>
      <c r="B199" s="738"/>
      <c r="C199" s="739" t="s">
        <v>180</v>
      </c>
      <c r="D199" s="740"/>
      <c r="E199" s="740"/>
      <c r="F199" s="740"/>
      <c r="G199" s="740"/>
      <c r="H199" s="740"/>
      <c r="I199" s="741"/>
      <c r="J199" s="56">
        <f t="shared" si="59"/>
        <v>187</v>
      </c>
      <c r="K199" s="62">
        <f t="shared" si="66"/>
        <v>20</v>
      </c>
      <c r="L199" s="62">
        <f t="shared" si="66"/>
        <v>18</v>
      </c>
      <c r="M199" s="62">
        <f t="shared" si="60"/>
        <v>0</v>
      </c>
      <c r="N199" s="62">
        <f t="shared" si="60"/>
        <v>0</v>
      </c>
      <c r="O199" s="54"/>
      <c r="P199" s="54"/>
      <c r="Q199" s="54"/>
      <c r="R199" s="54"/>
      <c r="S199" s="54"/>
      <c r="T199" s="54"/>
      <c r="U199" s="62">
        <f t="shared" si="61"/>
        <v>20</v>
      </c>
      <c r="V199" s="62">
        <f t="shared" si="61"/>
        <v>18</v>
      </c>
      <c r="W199" s="63">
        <v>20</v>
      </c>
      <c r="X199" s="63">
        <v>18</v>
      </c>
      <c r="Y199" s="63"/>
      <c r="Z199" s="63"/>
      <c r="AA199" s="705" t="str">
        <f t="shared" si="83"/>
        <v>AH6123-11</v>
      </c>
      <c r="AB199" s="705"/>
      <c r="AC199" s="705" t="str">
        <f t="shared" si="84"/>
        <v>Зөгийчин, зөгийн аж ахуй эрхлэгч</v>
      </c>
      <c r="AD199" s="705"/>
      <c r="AE199" s="705"/>
      <c r="AF199" s="705"/>
      <c r="AG199" s="705"/>
      <c r="AH199" s="705"/>
      <c r="AI199" s="705"/>
      <c r="AJ199" s="56">
        <f t="shared" si="58"/>
        <v>187</v>
      </c>
      <c r="AK199" s="67"/>
      <c r="AL199" s="67"/>
      <c r="AM199" s="68"/>
      <c r="AN199" s="68"/>
      <c r="AO199" s="67">
        <v>20</v>
      </c>
      <c r="AP199" s="67"/>
      <c r="AQ199" s="67"/>
      <c r="AR199" s="67"/>
      <c r="AS199" s="57">
        <f t="shared" si="62"/>
        <v>20</v>
      </c>
      <c r="AT199" s="68"/>
      <c r="AU199" s="68"/>
      <c r="AV199" s="67"/>
      <c r="AW199" s="67">
        <v>20</v>
      </c>
      <c r="AX199" s="67"/>
      <c r="AY199" s="67"/>
      <c r="AZ199" s="68"/>
    </row>
    <row r="200" spans="1:52" s="55" customFormat="1" ht="18" customHeight="1">
      <c r="A200" s="737" t="s">
        <v>161</v>
      </c>
      <c r="B200" s="738"/>
      <c r="C200" s="739" t="s">
        <v>162</v>
      </c>
      <c r="D200" s="740"/>
      <c r="E200" s="740"/>
      <c r="F200" s="740"/>
      <c r="G200" s="740"/>
      <c r="H200" s="740"/>
      <c r="I200" s="741"/>
      <c r="J200" s="56">
        <f t="shared" si="59"/>
        <v>188</v>
      </c>
      <c r="K200" s="62">
        <f t="shared" si="66"/>
        <v>20</v>
      </c>
      <c r="L200" s="62">
        <f t="shared" si="66"/>
        <v>1</v>
      </c>
      <c r="M200" s="62">
        <f t="shared" si="60"/>
        <v>0</v>
      </c>
      <c r="N200" s="62">
        <f t="shared" si="60"/>
        <v>0</v>
      </c>
      <c r="O200" s="54"/>
      <c r="P200" s="54"/>
      <c r="Q200" s="54"/>
      <c r="R200" s="54"/>
      <c r="S200" s="54"/>
      <c r="T200" s="54"/>
      <c r="U200" s="62">
        <f t="shared" si="61"/>
        <v>20</v>
      </c>
      <c r="V200" s="62">
        <f t="shared" si="61"/>
        <v>1</v>
      </c>
      <c r="W200" s="63">
        <v>20</v>
      </c>
      <c r="X200" s="63">
        <v>1</v>
      </c>
      <c r="Y200" s="63"/>
      <c r="Z200" s="63"/>
      <c r="AA200" s="705" t="str">
        <f t="shared" si="83"/>
        <v>MT8111-35</v>
      </c>
      <c r="AB200" s="705"/>
      <c r="AC200" s="705" t="str">
        <f t="shared" si="84"/>
        <v>Хүнд машин механизмын оператор</v>
      </c>
      <c r="AD200" s="705"/>
      <c r="AE200" s="705"/>
      <c r="AF200" s="705"/>
      <c r="AG200" s="705"/>
      <c r="AH200" s="705"/>
      <c r="AI200" s="705"/>
      <c r="AJ200" s="56">
        <f t="shared" si="58"/>
        <v>188</v>
      </c>
      <c r="AK200" s="67"/>
      <c r="AL200" s="67"/>
      <c r="AM200" s="68"/>
      <c r="AN200" s="68"/>
      <c r="AO200" s="67">
        <v>20</v>
      </c>
      <c r="AP200" s="67"/>
      <c r="AQ200" s="67"/>
      <c r="AR200" s="67"/>
      <c r="AS200" s="57">
        <f t="shared" si="62"/>
        <v>20</v>
      </c>
      <c r="AT200" s="68"/>
      <c r="AU200" s="68"/>
      <c r="AV200" s="67"/>
      <c r="AW200" s="67">
        <v>20</v>
      </c>
      <c r="AX200" s="67"/>
      <c r="AY200" s="67"/>
      <c r="AZ200" s="68"/>
    </row>
    <row r="201" spans="1:52" s="55" customFormat="1" ht="18" customHeight="1">
      <c r="A201" s="737" t="s">
        <v>230</v>
      </c>
      <c r="B201" s="738"/>
      <c r="C201" s="739" t="s">
        <v>231</v>
      </c>
      <c r="D201" s="740"/>
      <c r="E201" s="740"/>
      <c r="F201" s="740"/>
      <c r="G201" s="740"/>
      <c r="H201" s="740"/>
      <c r="I201" s="741"/>
      <c r="J201" s="56">
        <f t="shared" si="59"/>
        <v>189</v>
      </c>
      <c r="K201" s="62">
        <f t="shared" si="66"/>
        <v>15</v>
      </c>
      <c r="L201" s="62">
        <f t="shared" si="66"/>
        <v>11</v>
      </c>
      <c r="M201" s="62">
        <f t="shared" si="60"/>
        <v>0</v>
      </c>
      <c r="N201" s="62">
        <f t="shared" si="60"/>
        <v>0</v>
      </c>
      <c r="O201" s="54"/>
      <c r="P201" s="54"/>
      <c r="Q201" s="54"/>
      <c r="R201" s="54"/>
      <c r="S201" s="54"/>
      <c r="T201" s="54"/>
      <c r="U201" s="62">
        <f t="shared" si="61"/>
        <v>15</v>
      </c>
      <c r="V201" s="62">
        <f t="shared" si="61"/>
        <v>11</v>
      </c>
      <c r="W201" s="63">
        <v>15</v>
      </c>
      <c r="X201" s="63">
        <v>11</v>
      </c>
      <c r="Y201" s="63"/>
      <c r="Z201" s="63"/>
      <c r="AA201" s="705" t="str">
        <f t="shared" si="83"/>
        <v>BT4311-14</v>
      </c>
      <c r="AB201" s="705"/>
      <c r="AC201" s="705" t="str">
        <f t="shared" si="84"/>
        <v>Нягтлан бодохын бүртгэл, тооцооны ажилтан</v>
      </c>
      <c r="AD201" s="705"/>
      <c r="AE201" s="705"/>
      <c r="AF201" s="705"/>
      <c r="AG201" s="705"/>
      <c r="AH201" s="705"/>
      <c r="AI201" s="705"/>
      <c r="AJ201" s="56">
        <f t="shared" si="58"/>
        <v>189</v>
      </c>
      <c r="AK201" s="67"/>
      <c r="AL201" s="67"/>
      <c r="AM201" s="68"/>
      <c r="AN201" s="68"/>
      <c r="AO201" s="67">
        <v>15</v>
      </c>
      <c r="AP201" s="67"/>
      <c r="AQ201" s="67"/>
      <c r="AR201" s="67"/>
      <c r="AS201" s="57">
        <f t="shared" si="62"/>
        <v>15</v>
      </c>
      <c r="AT201" s="68"/>
      <c r="AU201" s="68"/>
      <c r="AV201" s="67"/>
      <c r="AW201" s="67">
        <v>15</v>
      </c>
      <c r="AX201" s="67"/>
      <c r="AY201" s="67"/>
      <c r="AZ201" s="68"/>
    </row>
    <row r="202" spans="1:52" s="55" customFormat="1" ht="18" customHeight="1">
      <c r="A202" s="737" t="s">
        <v>232</v>
      </c>
      <c r="B202" s="738"/>
      <c r="C202" s="739" t="s">
        <v>233</v>
      </c>
      <c r="D202" s="740"/>
      <c r="E202" s="740"/>
      <c r="F202" s="740"/>
      <c r="G202" s="740"/>
      <c r="H202" s="740"/>
      <c r="I202" s="741"/>
      <c r="J202" s="56">
        <f t="shared" si="59"/>
        <v>190</v>
      </c>
      <c r="K202" s="62">
        <f t="shared" si="66"/>
        <v>25</v>
      </c>
      <c r="L202" s="62">
        <f t="shared" si="66"/>
        <v>15</v>
      </c>
      <c r="M202" s="62">
        <f t="shared" si="60"/>
        <v>0</v>
      </c>
      <c r="N202" s="62">
        <f t="shared" si="60"/>
        <v>0</v>
      </c>
      <c r="O202" s="54"/>
      <c r="P202" s="54"/>
      <c r="Q202" s="54"/>
      <c r="R202" s="54"/>
      <c r="S202" s="54"/>
      <c r="T202" s="54"/>
      <c r="U202" s="62">
        <f t="shared" si="61"/>
        <v>25</v>
      </c>
      <c r="V202" s="62">
        <f t="shared" si="61"/>
        <v>15</v>
      </c>
      <c r="W202" s="63">
        <v>25</v>
      </c>
      <c r="X202" s="63">
        <v>15</v>
      </c>
      <c r="Y202" s="63"/>
      <c r="Z202" s="63"/>
      <c r="AA202" s="705" t="str">
        <f t="shared" si="83"/>
        <v>UD6113-16</v>
      </c>
      <c r="AB202" s="705"/>
      <c r="AC202" s="705" t="str">
        <f t="shared" si="84"/>
        <v>Цэцэрлэгт хүрээлэнгийн цэцэрлэгч</v>
      </c>
      <c r="AD202" s="705"/>
      <c r="AE202" s="705"/>
      <c r="AF202" s="705"/>
      <c r="AG202" s="705"/>
      <c r="AH202" s="705"/>
      <c r="AI202" s="705"/>
      <c r="AJ202" s="56">
        <f t="shared" si="58"/>
        <v>190</v>
      </c>
      <c r="AK202" s="67"/>
      <c r="AL202" s="67"/>
      <c r="AM202" s="68"/>
      <c r="AN202" s="68"/>
      <c r="AO202" s="67">
        <v>25</v>
      </c>
      <c r="AP202" s="67"/>
      <c r="AQ202" s="67"/>
      <c r="AR202" s="67"/>
      <c r="AS202" s="57">
        <f t="shared" si="62"/>
        <v>25</v>
      </c>
      <c r="AT202" s="68"/>
      <c r="AU202" s="68"/>
      <c r="AV202" s="67"/>
      <c r="AW202" s="67">
        <v>25</v>
      </c>
      <c r="AX202" s="67"/>
      <c r="AY202" s="67"/>
      <c r="AZ202" s="68"/>
    </row>
    <row r="203" spans="1:52" s="55" customFormat="1" ht="18" customHeight="1">
      <c r="A203" s="737" t="s">
        <v>126</v>
      </c>
      <c r="B203" s="738"/>
      <c r="C203" s="739" t="s">
        <v>127</v>
      </c>
      <c r="D203" s="740"/>
      <c r="E203" s="740"/>
      <c r="F203" s="740"/>
      <c r="G203" s="740"/>
      <c r="H203" s="740"/>
      <c r="I203" s="741"/>
      <c r="J203" s="56">
        <f t="shared" si="59"/>
        <v>191</v>
      </c>
      <c r="K203" s="62">
        <f t="shared" ref="K203:L256" si="85">+M203+U203+AM203</f>
        <v>17</v>
      </c>
      <c r="L203" s="62">
        <f t="shared" si="85"/>
        <v>5</v>
      </c>
      <c r="M203" s="62">
        <f t="shared" si="60"/>
        <v>0</v>
      </c>
      <c r="N203" s="62">
        <f t="shared" si="60"/>
        <v>0</v>
      </c>
      <c r="O203" s="54"/>
      <c r="P203" s="54"/>
      <c r="Q203" s="54"/>
      <c r="R203" s="54"/>
      <c r="S203" s="54"/>
      <c r="T203" s="54"/>
      <c r="U203" s="62">
        <f t="shared" si="61"/>
        <v>17</v>
      </c>
      <c r="V203" s="62">
        <f t="shared" si="61"/>
        <v>5</v>
      </c>
      <c r="W203" s="63">
        <v>17</v>
      </c>
      <c r="X203" s="63">
        <v>5</v>
      </c>
      <c r="Y203" s="63"/>
      <c r="Z203" s="63"/>
      <c r="AA203" s="705" t="str">
        <f t="shared" si="83"/>
        <v>AH6221-23</v>
      </c>
      <c r="AB203" s="705"/>
      <c r="AC203" s="705" t="str">
        <f t="shared" si="84"/>
        <v>Малын асаргаа</v>
      </c>
      <c r="AD203" s="705"/>
      <c r="AE203" s="705"/>
      <c r="AF203" s="705"/>
      <c r="AG203" s="705"/>
      <c r="AH203" s="705"/>
      <c r="AI203" s="705"/>
      <c r="AJ203" s="56">
        <f t="shared" si="58"/>
        <v>191</v>
      </c>
      <c r="AK203" s="67"/>
      <c r="AL203" s="67"/>
      <c r="AM203" s="68"/>
      <c r="AN203" s="68"/>
      <c r="AO203" s="67">
        <v>17</v>
      </c>
      <c r="AP203" s="67"/>
      <c r="AQ203" s="67"/>
      <c r="AR203" s="67"/>
      <c r="AS203" s="57">
        <f t="shared" si="62"/>
        <v>17</v>
      </c>
      <c r="AT203" s="68"/>
      <c r="AU203" s="68"/>
      <c r="AV203" s="67"/>
      <c r="AW203" s="67">
        <v>17</v>
      </c>
      <c r="AX203" s="67"/>
      <c r="AY203" s="67"/>
      <c r="AZ203" s="68"/>
    </row>
    <row r="204" spans="1:52" s="66" customFormat="1" ht="25.5" customHeight="1">
      <c r="A204" s="745" t="s">
        <v>234</v>
      </c>
      <c r="B204" s="746"/>
      <c r="C204" s="746"/>
      <c r="D204" s="746"/>
      <c r="E204" s="746"/>
      <c r="F204" s="746"/>
      <c r="G204" s="746"/>
      <c r="H204" s="746"/>
      <c r="I204" s="747"/>
      <c r="J204" s="60">
        <f t="shared" si="59"/>
        <v>192</v>
      </c>
      <c r="K204" s="61">
        <f t="shared" ref="K204" si="86">SUM(K205:K214)</f>
        <v>191</v>
      </c>
      <c r="L204" s="61">
        <f t="shared" ref="L204:Z204" si="87">SUM(L205:L214)</f>
        <v>105</v>
      </c>
      <c r="M204" s="61">
        <f t="shared" si="87"/>
        <v>0</v>
      </c>
      <c r="N204" s="61">
        <f t="shared" si="87"/>
        <v>0</v>
      </c>
      <c r="O204" s="61">
        <f t="shared" si="87"/>
        <v>0</v>
      </c>
      <c r="P204" s="61">
        <f t="shared" si="87"/>
        <v>0</v>
      </c>
      <c r="Q204" s="61">
        <f t="shared" si="87"/>
        <v>0</v>
      </c>
      <c r="R204" s="61">
        <f t="shared" si="87"/>
        <v>0</v>
      </c>
      <c r="S204" s="61">
        <f t="shared" si="87"/>
        <v>0</v>
      </c>
      <c r="T204" s="61">
        <f t="shared" si="87"/>
        <v>0</v>
      </c>
      <c r="U204" s="61">
        <f t="shared" si="87"/>
        <v>191</v>
      </c>
      <c r="V204" s="61">
        <f t="shared" si="87"/>
        <v>105</v>
      </c>
      <c r="W204" s="61">
        <f t="shared" si="87"/>
        <v>56</v>
      </c>
      <c r="X204" s="61">
        <f t="shared" si="87"/>
        <v>37</v>
      </c>
      <c r="Y204" s="61">
        <f t="shared" si="87"/>
        <v>78</v>
      </c>
      <c r="Z204" s="61">
        <f t="shared" si="87"/>
        <v>36</v>
      </c>
      <c r="AA204" s="748" t="str">
        <f>+A204</f>
        <v>14. Сэргээн Засалт, Сургалт Үйлдвэрлэлийн Төвийн Мэргэжлийн Боловсрол, Ур Чадвар Олгох Сургууль</v>
      </c>
      <c r="AB204" s="749"/>
      <c r="AC204" s="749"/>
      <c r="AD204" s="749"/>
      <c r="AE204" s="749"/>
      <c r="AF204" s="749"/>
      <c r="AG204" s="749"/>
      <c r="AH204" s="749"/>
      <c r="AI204" s="750"/>
      <c r="AJ204" s="60">
        <f t="shared" si="58"/>
        <v>192</v>
      </c>
      <c r="AK204" s="61">
        <f t="shared" ref="AK204:AZ204" si="88">SUM(AK205:AK214)</f>
        <v>57</v>
      </c>
      <c r="AL204" s="61">
        <f t="shared" si="88"/>
        <v>32</v>
      </c>
      <c r="AM204" s="61">
        <f t="shared" si="88"/>
        <v>0</v>
      </c>
      <c r="AN204" s="61">
        <f t="shared" si="88"/>
        <v>0</v>
      </c>
      <c r="AO204" s="61">
        <f t="shared" si="88"/>
        <v>191</v>
      </c>
      <c r="AP204" s="61">
        <f t="shared" si="88"/>
        <v>0</v>
      </c>
      <c r="AQ204" s="61">
        <f t="shared" si="88"/>
        <v>0</v>
      </c>
      <c r="AR204" s="61">
        <f t="shared" si="88"/>
        <v>0</v>
      </c>
      <c r="AS204" s="61">
        <f t="shared" si="88"/>
        <v>135</v>
      </c>
      <c r="AT204" s="61">
        <f t="shared" si="88"/>
        <v>0</v>
      </c>
      <c r="AU204" s="61">
        <f t="shared" si="88"/>
        <v>0</v>
      </c>
      <c r="AV204" s="61">
        <f t="shared" si="88"/>
        <v>57</v>
      </c>
      <c r="AW204" s="61">
        <f t="shared" si="88"/>
        <v>78</v>
      </c>
      <c r="AX204" s="61">
        <f t="shared" si="88"/>
        <v>0</v>
      </c>
      <c r="AY204" s="61">
        <f t="shared" si="88"/>
        <v>0</v>
      </c>
      <c r="AZ204" s="61">
        <f t="shared" si="88"/>
        <v>0</v>
      </c>
    </row>
    <row r="205" spans="1:52" s="55" customFormat="1" ht="18" customHeight="1">
      <c r="A205" s="737" t="s">
        <v>144</v>
      </c>
      <c r="B205" s="738"/>
      <c r="C205" s="739" t="s">
        <v>145</v>
      </c>
      <c r="D205" s="740"/>
      <c r="E205" s="740"/>
      <c r="F205" s="740"/>
      <c r="G205" s="740"/>
      <c r="H205" s="740"/>
      <c r="I205" s="741"/>
      <c r="J205" s="56">
        <f t="shared" si="59"/>
        <v>193</v>
      </c>
      <c r="K205" s="62">
        <f t="shared" si="85"/>
        <v>14</v>
      </c>
      <c r="L205" s="62">
        <f t="shared" si="85"/>
        <v>10</v>
      </c>
      <c r="M205" s="62">
        <f t="shared" si="60"/>
        <v>0</v>
      </c>
      <c r="N205" s="62">
        <f t="shared" si="60"/>
        <v>0</v>
      </c>
      <c r="O205" s="54"/>
      <c r="P205" s="54"/>
      <c r="Q205" s="54"/>
      <c r="R205" s="54"/>
      <c r="S205" s="54"/>
      <c r="T205" s="54"/>
      <c r="U205" s="62">
        <f t="shared" si="61"/>
        <v>14</v>
      </c>
      <c r="V205" s="62">
        <f t="shared" si="61"/>
        <v>10</v>
      </c>
      <c r="W205" s="63"/>
      <c r="X205" s="63"/>
      <c r="Y205" s="63">
        <v>14</v>
      </c>
      <c r="Z205" s="63">
        <v>10</v>
      </c>
      <c r="AA205" s="705" t="str">
        <f>+A205</f>
        <v>IF5120-11</v>
      </c>
      <c r="AB205" s="705"/>
      <c r="AC205" s="705" t="str">
        <f>+C205</f>
        <v>Тогооч</v>
      </c>
      <c r="AD205" s="705"/>
      <c r="AE205" s="705"/>
      <c r="AF205" s="705"/>
      <c r="AG205" s="705"/>
      <c r="AH205" s="705"/>
      <c r="AI205" s="705"/>
      <c r="AJ205" s="56">
        <f t="shared" si="58"/>
        <v>193</v>
      </c>
      <c r="AK205" s="64"/>
      <c r="AL205" s="64"/>
      <c r="AM205" s="54"/>
      <c r="AN205" s="54"/>
      <c r="AO205" s="63">
        <v>14</v>
      </c>
      <c r="AP205" s="63"/>
      <c r="AQ205" s="63"/>
      <c r="AR205" s="63"/>
      <c r="AS205" s="57">
        <f t="shared" si="62"/>
        <v>14</v>
      </c>
      <c r="AT205" s="54"/>
      <c r="AU205" s="54"/>
      <c r="AV205" s="63"/>
      <c r="AW205" s="63">
        <v>14</v>
      </c>
      <c r="AX205" s="63"/>
      <c r="AY205" s="63"/>
      <c r="AZ205" s="68"/>
    </row>
    <row r="206" spans="1:52" s="55" customFormat="1" ht="18" customHeight="1">
      <c r="A206" s="737" t="s">
        <v>157</v>
      </c>
      <c r="B206" s="738"/>
      <c r="C206" s="739" t="s">
        <v>158</v>
      </c>
      <c r="D206" s="740"/>
      <c r="E206" s="740"/>
      <c r="F206" s="740"/>
      <c r="G206" s="740"/>
      <c r="H206" s="740"/>
      <c r="I206" s="741"/>
      <c r="J206" s="56">
        <f t="shared" si="59"/>
        <v>194</v>
      </c>
      <c r="K206" s="62">
        <f t="shared" si="85"/>
        <v>11</v>
      </c>
      <c r="L206" s="62">
        <f t="shared" si="85"/>
        <v>11</v>
      </c>
      <c r="M206" s="62">
        <f t="shared" si="60"/>
        <v>0</v>
      </c>
      <c r="N206" s="62">
        <f t="shared" si="60"/>
        <v>0</v>
      </c>
      <c r="O206" s="54"/>
      <c r="P206" s="54"/>
      <c r="Q206" s="54"/>
      <c r="R206" s="54"/>
      <c r="S206" s="54"/>
      <c r="T206" s="54"/>
      <c r="U206" s="62">
        <f t="shared" si="61"/>
        <v>11</v>
      </c>
      <c r="V206" s="62">
        <f t="shared" si="61"/>
        <v>11</v>
      </c>
      <c r="W206" s="63"/>
      <c r="X206" s="63"/>
      <c r="Y206" s="63">
        <v>11</v>
      </c>
      <c r="Z206" s="63">
        <v>11</v>
      </c>
      <c r="AA206" s="705" t="str">
        <f t="shared" ref="AA206:AA214" si="89">+A206</f>
        <v>IF7512-34</v>
      </c>
      <c r="AB206" s="705"/>
      <c r="AC206" s="705" t="str">
        <f t="shared" ref="AC206:AC214" si="90">+C206</f>
        <v>Талх, нарийн боов үйлдвэрлэлийн технологийн ажилтан</v>
      </c>
      <c r="AD206" s="705"/>
      <c r="AE206" s="705"/>
      <c r="AF206" s="705"/>
      <c r="AG206" s="705"/>
      <c r="AH206" s="705"/>
      <c r="AI206" s="705"/>
      <c r="AJ206" s="56">
        <f t="shared" ref="AJ206:AJ269" si="91">+J206</f>
        <v>194</v>
      </c>
      <c r="AK206" s="64"/>
      <c r="AL206" s="64"/>
      <c r="AM206" s="54"/>
      <c r="AN206" s="54"/>
      <c r="AO206" s="63">
        <v>11</v>
      </c>
      <c r="AP206" s="63"/>
      <c r="AQ206" s="63"/>
      <c r="AR206" s="63"/>
      <c r="AS206" s="57">
        <f t="shared" si="62"/>
        <v>11</v>
      </c>
      <c r="AT206" s="54"/>
      <c r="AU206" s="54"/>
      <c r="AV206" s="63"/>
      <c r="AW206" s="63">
        <v>11</v>
      </c>
      <c r="AX206" s="63"/>
      <c r="AY206" s="63"/>
      <c r="AZ206" s="68"/>
    </row>
    <row r="207" spans="1:52" s="55" customFormat="1" ht="18" customHeight="1">
      <c r="A207" s="737" t="s">
        <v>172</v>
      </c>
      <c r="B207" s="738"/>
      <c r="C207" s="739" t="s">
        <v>173</v>
      </c>
      <c r="D207" s="740"/>
      <c r="E207" s="740"/>
      <c r="F207" s="740"/>
      <c r="G207" s="740"/>
      <c r="H207" s="740"/>
      <c r="I207" s="741"/>
      <c r="J207" s="56">
        <f t="shared" ref="J207:J270" si="92">+J206+1</f>
        <v>195</v>
      </c>
      <c r="K207" s="62">
        <f t="shared" si="85"/>
        <v>20</v>
      </c>
      <c r="L207" s="62">
        <f t="shared" si="85"/>
        <v>12</v>
      </c>
      <c r="M207" s="62">
        <f t="shared" si="60"/>
        <v>0</v>
      </c>
      <c r="N207" s="62">
        <f t="shared" si="60"/>
        <v>0</v>
      </c>
      <c r="O207" s="54"/>
      <c r="P207" s="54"/>
      <c r="Q207" s="54"/>
      <c r="R207" s="54"/>
      <c r="S207" s="54"/>
      <c r="T207" s="54"/>
      <c r="U207" s="62">
        <f t="shared" si="61"/>
        <v>20</v>
      </c>
      <c r="V207" s="62">
        <f t="shared" si="61"/>
        <v>12</v>
      </c>
      <c r="W207" s="63"/>
      <c r="X207" s="63"/>
      <c r="Y207" s="63">
        <v>20</v>
      </c>
      <c r="Z207" s="63">
        <v>12</v>
      </c>
      <c r="AA207" s="705" t="str">
        <f t="shared" si="89"/>
        <v>AM7317-11</v>
      </c>
      <c r="AB207" s="705"/>
      <c r="AC207" s="705" t="str">
        <f t="shared" si="90"/>
        <v>Бэлэг дурсгалын зүйл урлаач</v>
      </c>
      <c r="AD207" s="705"/>
      <c r="AE207" s="705"/>
      <c r="AF207" s="705"/>
      <c r="AG207" s="705"/>
      <c r="AH207" s="705"/>
      <c r="AI207" s="705"/>
      <c r="AJ207" s="56">
        <f t="shared" si="91"/>
        <v>195</v>
      </c>
      <c r="AK207" s="63"/>
      <c r="AL207" s="63"/>
      <c r="AM207" s="54"/>
      <c r="AN207" s="54"/>
      <c r="AO207" s="63">
        <v>20</v>
      </c>
      <c r="AP207" s="63"/>
      <c r="AQ207" s="63"/>
      <c r="AR207" s="63"/>
      <c r="AS207" s="57">
        <f t="shared" si="62"/>
        <v>20</v>
      </c>
      <c r="AT207" s="54"/>
      <c r="AU207" s="54"/>
      <c r="AV207" s="63"/>
      <c r="AW207" s="63">
        <v>20</v>
      </c>
      <c r="AX207" s="63"/>
      <c r="AY207" s="63"/>
      <c r="AZ207" s="68"/>
    </row>
    <row r="208" spans="1:52" s="55" customFormat="1" ht="18" customHeight="1">
      <c r="A208" s="737" t="s">
        <v>128</v>
      </c>
      <c r="B208" s="738"/>
      <c r="C208" s="739" t="s">
        <v>129</v>
      </c>
      <c r="D208" s="740"/>
      <c r="E208" s="740"/>
      <c r="F208" s="740"/>
      <c r="G208" s="740"/>
      <c r="H208" s="740"/>
      <c r="I208" s="741"/>
      <c r="J208" s="56">
        <f t="shared" si="92"/>
        <v>196</v>
      </c>
      <c r="K208" s="62">
        <f t="shared" si="85"/>
        <v>12</v>
      </c>
      <c r="L208" s="62">
        <f t="shared" si="85"/>
        <v>1</v>
      </c>
      <c r="M208" s="62">
        <f t="shared" si="60"/>
        <v>0</v>
      </c>
      <c r="N208" s="62">
        <f t="shared" si="60"/>
        <v>0</v>
      </c>
      <c r="O208" s="54"/>
      <c r="P208" s="54"/>
      <c r="Q208" s="54"/>
      <c r="R208" s="54"/>
      <c r="S208" s="54"/>
      <c r="T208" s="54"/>
      <c r="U208" s="62">
        <f t="shared" si="61"/>
        <v>12</v>
      </c>
      <c r="V208" s="62">
        <f t="shared" si="61"/>
        <v>1</v>
      </c>
      <c r="W208" s="63"/>
      <c r="X208" s="63"/>
      <c r="Y208" s="63">
        <v>12</v>
      </c>
      <c r="Z208" s="63">
        <v>1</v>
      </c>
      <c r="AA208" s="705" t="str">
        <f t="shared" si="89"/>
        <v>CF7115-24</v>
      </c>
      <c r="AB208" s="705"/>
      <c r="AC208" s="705" t="str">
        <f t="shared" si="90"/>
        <v>Модон эдлэлийн мужаан</v>
      </c>
      <c r="AD208" s="705"/>
      <c r="AE208" s="705"/>
      <c r="AF208" s="705"/>
      <c r="AG208" s="705"/>
      <c r="AH208" s="705"/>
      <c r="AI208" s="705"/>
      <c r="AJ208" s="56">
        <f t="shared" si="91"/>
        <v>196</v>
      </c>
      <c r="AK208" s="63"/>
      <c r="AL208" s="63"/>
      <c r="AM208" s="54"/>
      <c r="AN208" s="54"/>
      <c r="AO208" s="63">
        <v>12</v>
      </c>
      <c r="AP208" s="63"/>
      <c r="AQ208" s="63"/>
      <c r="AR208" s="63"/>
      <c r="AS208" s="57">
        <f t="shared" si="62"/>
        <v>12</v>
      </c>
      <c r="AT208" s="54"/>
      <c r="AU208" s="54"/>
      <c r="AV208" s="63"/>
      <c r="AW208" s="63">
        <v>12</v>
      </c>
      <c r="AX208" s="63"/>
      <c r="AY208" s="63"/>
      <c r="AZ208" s="68"/>
    </row>
    <row r="209" spans="1:52" s="55" customFormat="1" ht="18" customHeight="1">
      <c r="A209" s="737" t="s">
        <v>235</v>
      </c>
      <c r="B209" s="738"/>
      <c r="C209" s="739" t="s">
        <v>236</v>
      </c>
      <c r="D209" s="740"/>
      <c r="E209" s="740"/>
      <c r="F209" s="740"/>
      <c r="G209" s="740"/>
      <c r="H209" s="740"/>
      <c r="I209" s="741"/>
      <c r="J209" s="56">
        <f t="shared" si="92"/>
        <v>197</v>
      </c>
      <c r="K209" s="62">
        <f t="shared" si="85"/>
        <v>10</v>
      </c>
      <c r="L209" s="62">
        <f t="shared" si="85"/>
        <v>0</v>
      </c>
      <c r="M209" s="62">
        <f t="shared" ref="M209:N272" si="93">+O209+Q209+S209</f>
        <v>0</v>
      </c>
      <c r="N209" s="62">
        <f t="shared" si="93"/>
        <v>0</v>
      </c>
      <c r="O209" s="54"/>
      <c r="P209" s="54"/>
      <c r="Q209" s="54"/>
      <c r="R209" s="54"/>
      <c r="S209" s="54"/>
      <c r="T209" s="54"/>
      <c r="U209" s="62">
        <f t="shared" ref="U209:V272" si="94">+W209+Y209+AK209</f>
        <v>10</v>
      </c>
      <c r="V209" s="62">
        <f t="shared" si="94"/>
        <v>0</v>
      </c>
      <c r="W209" s="63"/>
      <c r="X209" s="63"/>
      <c r="Y209" s="63">
        <v>10</v>
      </c>
      <c r="Z209" s="63">
        <v>0</v>
      </c>
      <c r="AA209" s="705" t="str">
        <f t="shared" si="89"/>
        <v>PC7422-21</v>
      </c>
      <c r="AB209" s="705"/>
      <c r="AC209" s="705" t="str">
        <f t="shared" si="90"/>
        <v>Гар утас, телефон аппаратын засварчин</v>
      </c>
      <c r="AD209" s="705"/>
      <c r="AE209" s="705"/>
      <c r="AF209" s="705"/>
      <c r="AG209" s="705"/>
      <c r="AH209" s="705"/>
      <c r="AI209" s="705"/>
      <c r="AJ209" s="56">
        <f t="shared" si="91"/>
        <v>197</v>
      </c>
      <c r="AK209" s="63"/>
      <c r="AL209" s="63"/>
      <c r="AM209" s="54"/>
      <c r="AN209" s="54"/>
      <c r="AO209" s="63">
        <v>10</v>
      </c>
      <c r="AP209" s="63"/>
      <c r="AQ209" s="63"/>
      <c r="AR209" s="63"/>
      <c r="AS209" s="57">
        <f t="shared" ref="AS209:AS272" si="95">+AT209+AU209+AV209+AW209+AX209+AY209+AZ209</f>
        <v>10</v>
      </c>
      <c r="AT209" s="54"/>
      <c r="AU209" s="54"/>
      <c r="AV209" s="63"/>
      <c r="AW209" s="63">
        <v>10</v>
      </c>
      <c r="AX209" s="63"/>
      <c r="AY209" s="63"/>
      <c r="AZ209" s="68"/>
    </row>
    <row r="210" spans="1:52" s="55" customFormat="1" ht="18" customHeight="1">
      <c r="A210" s="737" t="s">
        <v>218</v>
      </c>
      <c r="B210" s="738"/>
      <c r="C210" s="739" t="s">
        <v>219</v>
      </c>
      <c r="D210" s="740"/>
      <c r="E210" s="740"/>
      <c r="F210" s="740"/>
      <c r="G210" s="740"/>
      <c r="H210" s="740"/>
      <c r="I210" s="741"/>
      <c r="J210" s="56">
        <f t="shared" si="92"/>
        <v>198</v>
      </c>
      <c r="K210" s="62">
        <f t="shared" si="85"/>
        <v>31</v>
      </c>
      <c r="L210" s="62">
        <f t="shared" si="85"/>
        <v>17</v>
      </c>
      <c r="M210" s="62">
        <f t="shared" si="93"/>
        <v>0</v>
      </c>
      <c r="N210" s="62">
        <f t="shared" si="93"/>
        <v>0</v>
      </c>
      <c r="O210" s="54"/>
      <c r="P210" s="54"/>
      <c r="Q210" s="54"/>
      <c r="R210" s="54"/>
      <c r="S210" s="54"/>
      <c r="T210" s="54"/>
      <c r="U210" s="62">
        <f t="shared" si="94"/>
        <v>31</v>
      </c>
      <c r="V210" s="62">
        <f t="shared" si="94"/>
        <v>17</v>
      </c>
      <c r="W210" s="63"/>
      <c r="X210" s="63"/>
      <c r="Y210" s="63"/>
      <c r="Z210" s="63"/>
      <c r="AA210" s="705" t="str">
        <f t="shared" si="89"/>
        <v>AD7321-11</v>
      </c>
      <c r="AB210" s="705"/>
      <c r="AC210" s="705" t="str">
        <f t="shared" si="90"/>
        <v>Хэвлэлийн график дизайнч</v>
      </c>
      <c r="AD210" s="705"/>
      <c r="AE210" s="705"/>
      <c r="AF210" s="705"/>
      <c r="AG210" s="705"/>
      <c r="AH210" s="705"/>
      <c r="AI210" s="705"/>
      <c r="AJ210" s="56">
        <f t="shared" si="91"/>
        <v>198</v>
      </c>
      <c r="AK210" s="63">
        <v>31</v>
      </c>
      <c r="AL210" s="63">
        <v>17</v>
      </c>
      <c r="AM210" s="54"/>
      <c r="AN210" s="54"/>
      <c r="AO210" s="63">
        <v>31</v>
      </c>
      <c r="AP210" s="63"/>
      <c r="AQ210" s="63"/>
      <c r="AR210" s="63"/>
      <c r="AS210" s="57">
        <f t="shared" si="95"/>
        <v>31</v>
      </c>
      <c r="AT210" s="54"/>
      <c r="AU210" s="54"/>
      <c r="AV210" s="63">
        <v>31</v>
      </c>
      <c r="AW210" s="63"/>
      <c r="AX210" s="63"/>
      <c r="AY210" s="63"/>
      <c r="AZ210" s="68"/>
    </row>
    <row r="211" spans="1:52" s="55" customFormat="1" ht="18" customHeight="1">
      <c r="A211" s="737" t="s">
        <v>130</v>
      </c>
      <c r="B211" s="738"/>
      <c r="C211" s="739" t="s">
        <v>131</v>
      </c>
      <c r="D211" s="740"/>
      <c r="E211" s="740"/>
      <c r="F211" s="740"/>
      <c r="G211" s="740"/>
      <c r="H211" s="740"/>
      <c r="I211" s="741"/>
      <c r="J211" s="56">
        <f t="shared" si="92"/>
        <v>199</v>
      </c>
      <c r="K211" s="62">
        <f t="shared" si="85"/>
        <v>33</v>
      </c>
      <c r="L211" s="62">
        <f t="shared" si="85"/>
        <v>26</v>
      </c>
      <c r="M211" s="62">
        <f t="shared" si="93"/>
        <v>0</v>
      </c>
      <c r="N211" s="62">
        <f t="shared" si="93"/>
        <v>0</v>
      </c>
      <c r="O211" s="54"/>
      <c r="P211" s="54"/>
      <c r="Q211" s="54"/>
      <c r="R211" s="54"/>
      <c r="S211" s="54"/>
      <c r="T211" s="54"/>
      <c r="U211" s="62">
        <f t="shared" si="94"/>
        <v>33</v>
      </c>
      <c r="V211" s="62">
        <f t="shared" si="94"/>
        <v>26</v>
      </c>
      <c r="W211" s="63">
        <v>17</v>
      </c>
      <c r="X211" s="63">
        <v>13</v>
      </c>
      <c r="Y211" s="63"/>
      <c r="Z211" s="63"/>
      <c r="AA211" s="705" t="str">
        <f t="shared" si="89"/>
        <v>IE7533-28</v>
      </c>
      <c r="AB211" s="705"/>
      <c r="AC211" s="705" t="str">
        <f t="shared" si="90"/>
        <v>Оёмол бүтээгдэхүүний оёдолчин</v>
      </c>
      <c r="AD211" s="705"/>
      <c r="AE211" s="705"/>
      <c r="AF211" s="705"/>
      <c r="AG211" s="705"/>
      <c r="AH211" s="705"/>
      <c r="AI211" s="705"/>
      <c r="AJ211" s="56">
        <f t="shared" si="91"/>
        <v>199</v>
      </c>
      <c r="AK211" s="63">
        <v>16</v>
      </c>
      <c r="AL211" s="63">
        <v>13</v>
      </c>
      <c r="AM211" s="54"/>
      <c r="AN211" s="54"/>
      <c r="AO211" s="63">
        <v>33</v>
      </c>
      <c r="AP211" s="63"/>
      <c r="AQ211" s="63"/>
      <c r="AR211" s="63"/>
      <c r="AS211" s="57">
        <f t="shared" si="95"/>
        <v>16</v>
      </c>
      <c r="AT211" s="54"/>
      <c r="AU211" s="54"/>
      <c r="AV211" s="63">
        <v>16</v>
      </c>
      <c r="AW211" s="63"/>
      <c r="AX211" s="63"/>
      <c r="AY211" s="63"/>
      <c r="AZ211" s="68"/>
    </row>
    <row r="212" spans="1:52" s="55" customFormat="1" ht="18" customHeight="1">
      <c r="A212" s="737" t="s">
        <v>237</v>
      </c>
      <c r="B212" s="738"/>
      <c r="C212" s="739" t="s">
        <v>238</v>
      </c>
      <c r="D212" s="740"/>
      <c r="E212" s="740"/>
      <c r="F212" s="740"/>
      <c r="G212" s="740"/>
      <c r="H212" s="740"/>
      <c r="I212" s="741"/>
      <c r="J212" s="56">
        <f t="shared" si="92"/>
        <v>200</v>
      </c>
      <c r="K212" s="62">
        <f t="shared" si="85"/>
        <v>21</v>
      </c>
      <c r="L212" s="62">
        <f t="shared" si="85"/>
        <v>4</v>
      </c>
      <c r="M212" s="62">
        <f t="shared" si="93"/>
        <v>0</v>
      </c>
      <c r="N212" s="62">
        <f t="shared" si="93"/>
        <v>0</v>
      </c>
      <c r="O212" s="54"/>
      <c r="P212" s="54"/>
      <c r="Q212" s="54"/>
      <c r="R212" s="54"/>
      <c r="S212" s="54"/>
      <c r="T212" s="54"/>
      <c r="U212" s="62">
        <f t="shared" si="94"/>
        <v>21</v>
      </c>
      <c r="V212" s="62">
        <f t="shared" si="94"/>
        <v>4</v>
      </c>
      <c r="W212" s="63"/>
      <c r="X212" s="63"/>
      <c r="Y212" s="63">
        <v>11</v>
      </c>
      <c r="Z212" s="63">
        <v>2</v>
      </c>
      <c r="AA212" s="705" t="str">
        <f t="shared" si="89"/>
        <v>AM7313-28</v>
      </c>
      <c r="AB212" s="705"/>
      <c r="AC212" s="705" t="str">
        <f t="shared" si="90"/>
        <v>Сийлбэрчин</v>
      </c>
      <c r="AD212" s="705"/>
      <c r="AE212" s="705"/>
      <c r="AF212" s="705"/>
      <c r="AG212" s="705"/>
      <c r="AH212" s="705"/>
      <c r="AI212" s="705"/>
      <c r="AJ212" s="56">
        <f t="shared" si="91"/>
        <v>200</v>
      </c>
      <c r="AK212" s="63">
        <v>10</v>
      </c>
      <c r="AL212" s="63">
        <v>2</v>
      </c>
      <c r="AM212" s="54"/>
      <c r="AN212" s="54"/>
      <c r="AO212" s="63">
        <v>21</v>
      </c>
      <c r="AP212" s="63"/>
      <c r="AQ212" s="63"/>
      <c r="AR212" s="63"/>
      <c r="AS212" s="57">
        <f t="shared" si="95"/>
        <v>21</v>
      </c>
      <c r="AT212" s="54"/>
      <c r="AU212" s="54"/>
      <c r="AV212" s="63">
        <v>10</v>
      </c>
      <c r="AW212" s="63">
        <v>11</v>
      </c>
      <c r="AX212" s="63"/>
      <c r="AY212" s="63"/>
      <c r="AZ212" s="68"/>
    </row>
    <row r="213" spans="1:52" s="55" customFormat="1" ht="18" customHeight="1">
      <c r="A213" s="737" t="s">
        <v>132</v>
      </c>
      <c r="B213" s="738"/>
      <c r="C213" s="739" t="s">
        <v>133</v>
      </c>
      <c r="D213" s="740"/>
      <c r="E213" s="740"/>
      <c r="F213" s="740"/>
      <c r="G213" s="740"/>
      <c r="H213" s="740"/>
      <c r="I213" s="741"/>
      <c r="J213" s="56">
        <f t="shared" si="92"/>
        <v>201</v>
      </c>
      <c r="K213" s="62">
        <f t="shared" si="85"/>
        <v>25</v>
      </c>
      <c r="L213" s="62">
        <f t="shared" si="85"/>
        <v>13</v>
      </c>
      <c r="M213" s="62">
        <f t="shared" si="93"/>
        <v>0</v>
      </c>
      <c r="N213" s="62">
        <f t="shared" si="93"/>
        <v>0</v>
      </c>
      <c r="O213" s="54"/>
      <c r="P213" s="54"/>
      <c r="Q213" s="54"/>
      <c r="R213" s="54"/>
      <c r="S213" s="54"/>
      <c r="T213" s="54"/>
      <c r="U213" s="62">
        <f t="shared" si="94"/>
        <v>25</v>
      </c>
      <c r="V213" s="62">
        <f t="shared" si="94"/>
        <v>13</v>
      </c>
      <c r="W213" s="63">
        <v>25</v>
      </c>
      <c r="X213" s="63">
        <v>13</v>
      </c>
      <c r="Y213" s="63"/>
      <c r="Z213" s="63"/>
      <c r="AA213" s="705" t="str">
        <f t="shared" si="89"/>
        <v>IO7421-16</v>
      </c>
      <c r="AB213" s="705"/>
      <c r="AC213" s="705" t="str">
        <f t="shared" si="90"/>
        <v>Цахим тоног төхөөрөмжийн үйлчилгээний ажилтан</v>
      </c>
      <c r="AD213" s="705"/>
      <c r="AE213" s="705"/>
      <c r="AF213" s="705"/>
      <c r="AG213" s="705"/>
      <c r="AH213" s="705"/>
      <c r="AI213" s="705"/>
      <c r="AJ213" s="56">
        <f t="shared" si="91"/>
        <v>201</v>
      </c>
      <c r="AK213" s="63"/>
      <c r="AL213" s="63"/>
      <c r="AM213" s="54"/>
      <c r="AN213" s="54"/>
      <c r="AO213" s="63">
        <v>25</v>
      </c>
      <c r="AP213" s="63"/>
      <c r="AQ213" s="63"/>
      <c r="AR213" s="63"/>
      <c r="AS213" s="57">
        <f t="shared" si="95"/>
        <v>0</v>
      </c>
      <c r="AT213" s="54"/>
      <c r="AU213" s="54"/>
      <c r="AV213" s="63"/>
      <c r="AW213" s="63"/>
      <c r="AX213" s="63"/>
      <c r="AY213" s="63"/>
      <c r="AZ213" s="68"/>
    </row>
    <row r="214" spans="1:52" s="55" customFormat="1" ht="18" customHeight="1">
      <c r="A214" s="737" t="s">
        <v>195</v>
      </c>
      <c r="B214" s="738"/>
      <c r="C214" s="739" t="s">
        <v>196</v>
      </c>
      <c r="D214" s="740"/>
      <c r="E214" s="740"/>
      <c r="F214" s="740"/>
      <c r="G214" s="740"/>
      <c r="H214" s="740"/>
      <c r="I214" s="741"/>
      <c r="J214" s="56">
        <f t="shared" si="92"/>
        <v>202</v>
      </c>
      <c r="K214" s="62">
        <f t="shared" si="85"/>
        <v>14</v>
      </c>
      <c r="L214" s="62">
        <f t="shared" si="85"/>
        <v>11</v>
      </c>
      <c r="M214" s="62">
        <f t="shared" si="93"/>
        <v>0</v>
      </c>
      <c r="N214" s="62">
        <f t="shared" si="93"/>
        <v>0</v>
      </c>
      <c r="O214" s="54"/>
      <c r="P214" s="54"/>
      <c r="Q214" s="54"/>
      <c r="R214" s="54"/>
      <c r="S214" s="54"/>
      <c r="T214" s="54"/>
      <c r="U214" s="62">
        <f t="shared" si="94"/>
        <v>14</v>
      </c>
      <c r="V214" s="62">
        <f t="shared" si="94"/>
        <v>11</v>
      </c>
      <c r="W214" s="63">
        <v>14</v>
      </c>
      <c r="X214" s="63">
        <v>11</v>
      </c>
      <c r="Y214" s="63"/>
      <c r="Z214" s="63"/>
      <c r="AA214" s="705" t="str">
        <f t="shared" si="89"/>
        <v>ID4120-11</v>
      </c>
      <c r="AB214" s="705"/>
      <c r="AC214" s="705" t="str">
        <f t="shared" si="90"/>
        <v>Нарийн бичгийн дарга-албан хэргийн ажилтан</v>
      </c>
      <c r="AD214" s="705"/>
      <c r="AE214" s="705"/>
      <c r="AF214" s="705"/>
      <c r="AG214" s="705"/>
      <c r="AH214" s="705"/>
      <c r="AI214" s="705"/>
      <c r="AJ214" s="56">
        <f t="shared" si="91"/>
        <v>202</v>
      </c>
      <c r="AK214" s="63"/>
      <c r="AL214" s="63"/>
      <c r="AM214" s="54"/>
      <c r="AN214" s="54"/>
      <c r="AO214" s="63">
        <v>14</v>
      </c>
      <c r="AP214" s="63"/>
      <c r="AQ214" s="63"/>
      <c r="AR214" s="63"/>
      <c r="AS214" s="57">
        <f t="shared" si="95"/>
        <v>0</v>
      </c>
      <c r="AT214" s="54"/>
      <c r="AU214" s="54"/>
      <c r="AV214" s="63"/>
      <c r="AW214" s="63"/>
      <c r="AX214" s="63"/>
      <c r="AY214" s="63"/>
      <c r="AZ214" s="68"/>
    </row>
    <row r="215" spans="1:52" s="66" customFormat="1" ht="25.5" customHeight="1">
      <c r="A215" s="745" t="s">
        <v>239</v>
      </c>
      <c r="B215" s="746"/>
      <c r="C215" s="746"/>
      <c r="D215" s="746"/>
      <c r="E215" s="746"/>
      <c r="F215" s="746"/>
      <c r="G215" s="746"/>
      <c r="H215" s="746"/>
      <c r="I215" s="747"/>
      <c r="J215" s="60">
        <f t="shared" si="92"/>
        <v>203</v>
      </c>
      <c r="K215" s="61">
        <f t="shared" ref="K215" si="96">SUM(K216:K228)</f>
        <v>353</v>
      </c>
      <c r="L215" s="61">
        <f t="shared" ref="L215:Z215" si="97">SUM(L216:L228)</f>
        <v>138</v>
      </c>
      <c r="M215" s="61">
        <f t="shared" si="97"/>
        <v>0</v>
      </c>
      <c r="N215" s="61">
        <f t="shared" si="97"/>
        <v>0</v>
      </c>
      <c r="O215" s="61">
        <f t="shared" si="97"/>
        <v>0</v>
      </c>
      <c r="P215" s="61">
        <f t="shared" si="97"/>
        <v>0</v>
      </c>
      <c r="Q215" s="61">
        <f t="shared" si="97"/>
        <v>0</v>
      </c>
      <c r="R215" s="61">
        <f t="shared" si="97"/>
        <v>0</v>
      </c>
      <c r="S215" s="61">
        <f t="shared" si="97"/>
        <v>0</v>
      </c>
      <c r="T215" s="61">
        <f t="shared" si="97"/>
        <v>0</v>
      </c>
      <c r="U215" s="61">
        <f t="shared" si="97"/>
        <v>353</v>
      </c>
      <c r="V215" s="61">
        <f t="shared" si="97"/>
        <v>138</v>
      </c>
      <c r="W215" s="61">
        <f t="shared" si="97"/>
        <v>286</v>
      </c>
      <c r="X215" s="61">
        <f t="shared" si="97"/>
        <v>121</v>
      </c>
      <c r="Y215" s="61">
        <f t="shared" si="97"/>
        <v>33</v>
      </c>
      <c r="Z215" s="61">
        <f t="shared" si="97"/>
        <v>6</v>
      </c>
      <c r="AA215" s="748" t="str">
        <f>+A215</f>
        <v>15. Төв аймгийн Заамар суман дахь МСҮТ</v>
      </c>
      <c r="AB215" s="749"/>
      <c r="AC215" s="749"/>
      <c r="AD215" s="749"/>
      <c r="AE215" s="749"/>
      <c r="AF215" s="749"/>
      <c r="AG215" s="749"/>
      <c r="AH215" s="749"/>
      <c r="AI215" s="750"/>
      <c r="AJ215" s="60">
        <f t="shared" si="91"/>
        <v>203</v>
      </c>
      <c r="AK215" s="61">
        <f t="shared" ref="AK215:AZ215" si="98">SUM(AK216:AK228)</f>
        <v>34</v>
      </c>
      <c r="AL215" s="61">
        <f t="shared" si="98"/>
        <v>11</v>
      </c>
      <c r="AM215" s="61">
        <f t="shared" si="98"/>
        <v>0</v>
      </c>
      <c r="AN215" s="61">
        <f t="shared" si="98"/>
        <v>0</v>
      </c>
      <c r="AO215" s="61">
        <f t="shared" si="98"/>
        <v>353</v>
      </c>
      <c r="AP215" s="61">
        <f t="shared" si="98"/>
        <v>0</v>
      </c>
      <c r="AQ215" s="61">
        <f t="shared" si="98"/>
        <v>0</v>
      </c>
      <c r="AR215" s="61">
        <f t="shared" si="98"/>
        <v>0</v>
      </c>
      <c r="AS215" s="61">
        <f t="shared" si="98"/>
        <v>280</v>
      </c>
      <c r="AT215" s="61">
        <f t="shared" si="98"/>
        <v>0</v>
      </c>
      <c r="AU215" s="61">
        <f t="shared" si="98"/>
        <v>0</v>
      </c>
      <c r="AV215" s="61">
        <f t="shared" si="98"/>
        <v>34</v>
      </c>
      <c r="AW215" s="61">
        <f t="shared" si="98"/>
        <v>246</v>
      </c>
      <c r="AX215" s="61">
        <f t="shared" si="98"/>
        <v>0</v>
      </c>
      <c r="AY215" s="61">
        <f t="shared" si="98"/>
        <v>0</v>
      </c>
      <c r="AZ215" s="61">
        <f t="shared" si="98"/>
        <v>0</v>
      </c>
    </row>
    <row r="216" spans="1:52" s="55" customFormat="1" ht="18" customHeight="1">
      <c r="A216" s="737" t="s">
        <v>124</v>
      </c>
      <c r="B216" s="738"/>
      <c r="C216" s="739" t="s">
        <v>125</v>
      </c>
      <c r="D216" s="740"/>
      <c r="E216" s="740"/>
      <c r="F216" s="740"/>
      <c r="G216" s="740"/>
      <c r="H216" s="740"/>
      <c r="I216" s="741"/>
      <c r="J216" s="56">
        <f t="shared" si="92"/>
        <v>204</v>
      </c>
      <c r="K216" s="62">
        <f t="shared" si="85"/>
        <v>62</v>
      </c>
      <c r="L216" s="62">
        <f t="shared" si="85"/>
        <v>0</v>
      </c>
      <c r="M216" s="62">
        <f t="shared" si="93"/>
        <v>0</v>
      </c>
      <c r="N216" s="62">
        <f t="shared" si="93"/>
        <v>0</v>
      </c>
      <c r="O216" s="54"/>
      <c r="P216" s="54"/>
      <c r="Q216" s="54"/>
      <c r="R216" s="54"/>
      <c r="S216" s="54"/>
      <c r="T216" s="54"/>
      <c r="U216" s="62">
        <f t="shared" si="94"/>
        <v>62</v>
      </c>
      <c r="V216" s="62">
        <f t="shared" si="94"/>
        <v>0</v>
      </c>
      <c r="W216" s="63">
        <v>33</v>
      </c>
      <c r="X216" s="63"/>
      <c r="Y216" s="63">
        <v>17</v>
      </c>
      <c r="Z216" s="63"/>
      <c r="AA216" s="705" t="str">
        <f>+A216</f>
        <v>IM7212-14</v>
      </c>
      <c r="AB216" s="705"/>
      <c r="AC216" s="705" t="str">
        <f>+C216</f>
        <v>Гагнуурчин</v>
      </c>
      <c r="AD216" s="705"/>
      <c r="AE216" s="705"/>
      <c r="AF216" s="705"/>
      <c r="AG216" s="705"/>
      <c r="AH216" s="705"/>
      <c r="AI216" s="705"/>
      <c r="AJ216" s="56">
        <f t="shared" si="91"/>
        <v>204</v>
      </c>
      <c r="AK216" s="52">
        <v>12</v>
      </c>
      <c r="AL216" s="52"/>
      <c r="AM216" s="54"/>
      <c r="AN216" s="54"/>
      <c r="AO216" s="54">
        <v>62</v>
      </c>
      <c r="AP216" s="54"/>
      <c r="AQ216" s="54"/>
      <c r="AR216" s="54"/>
      <c r="AS216" s="57">
        <f t="shared" si="95"/>
        <v>34</v>
      </c>
      <c r="AT216" s="54"/>
      <c r="AU216" s="54"/>
      <c r="AV216" s="54">
        <v>12</v>
      </c>
      <c r="AW216" s="54">
        <v>22</v>
      </c>
      <c r="AX216" s="54"/>
      <c r="AY216" s="54"/>
      <c r="AZ216" s="54"/>
    </row>
    <row r="217" spans="1:52" s="55" customFormat="1" ht="18" customHeight="1">
      <c r="A217" s="737" t="s">
        <v>126</v>
      </c>
      <c r="B217" s="738"/>
      <c r="C217" s="739" t="s">
        <v>127</v>
      </c>
      <c r="D217" s="740"/>
      <c r="E217" s="740"/>
      <c r="F217" s="740"/>
      <c r="G217" s="740"/>
      <c r="H217" s="740"/>
      <c r="I217" s="741"/>
      <c r="J217" s="56">
        <f t="shared" si="92"/>
        <v>205</v>
      </c>
      <c r="K217" s="62">
        <f t="shared" si="85"/>
        <v>19</v>
      </c>
      <c r="L217" s="62">
        <f t="shared" si="85"/>
        <v>9</v>
      </c>
      <c r="M217" s="62">
        <f t="shared" si="93"/>
        <v>0</v>
      </c>
      <c r="N217" s="62">
        <f t="shared" si="93"/>
        <v>0</v>
      </c>
      <c r="O217" s="54"/>
      <c r="P217" s="54"/>
      <c r="Q217" s="54"/>
      <c r="R217" s="54"/>
      <c r="S217" s="54"/>
      <c r="T217" s="54"/>
      <c r="U217" s="62">
        <f t="shared" si="94"/>
        <v>19</v>
      </c>
      <c r="V217" s="62">
        <f t="shared" si="94"/>
        <v>9</v>
      </c>
      <c r="W217" s="63">
        <v>19</v>
      </c>
      <c r="X217" s="63">
        <v>9</v>
      </c>
      <c r="Y217" s="63"/>
      <c r="Z217" s="63"/>
      <c r="AA217" s="705" t="str">
        <f t="shared" ref="AA217:AA229" si="99">+A217</f>
        <v>AH6221-23</v>
      </c>
      <c r="AB217" s="705"/>
      <c r="AC217" s="705" t="str">
        <f t="shared" ref="AC217:AC228" si="100">+C217</f>
        <v>Малын асаргаа</v>
      </c>
      <c r="AD217" s="705"/>
      <c r="AE217" s="705"/>
      <c r="AF217" s="705"/>
      <c r="AG217" s="705"/>
      <c r="AH217" s="705"/>
      <c r="AI217" s="705"/>
      <c r="AJ217" s="56">
        <f t="shared" si="91"/>
        <v>205</v>
      </c>
      <c r="AK217" s="54"/>
      <c r="AL217" s="54"/>
      <c r="AM217" s="54"/>
      <c r="AN217" s="54"/>
      <c r="AO217" s="54">
        <v>19</v>
      </c>
      <c r="AP217" s="54"/>
      <c r="AQ217" s="54"/>
      <c r="AR217" s="54"/>
      <c r="AS217" s="57">
        <f t="shared" si="95"/>
        <v>19</v>
      </c>
      <c r="AT217" s="54"/>
      <c r="AU217" s="54"/>
      <c r="AV217" s="54"/>
      <c r="AW217" s="54">
        <v>19</v>
      </c>
      <c r="AX217" s="54"/>
      <c r="AY217" s="54"/>
      <c r="AZ217" s="54"/>
    </row>
    <row r="218" spans="1:52" s="55" customFormat="1" ht="18" customHeight="1">
      <c r="A218" s="737" t="s">
        <v>118</v>
      </c>
      <c r="B218" s="738"/>
      <c r="C218" s="739" t="s">
        <v>119</v>
      </c>
      <c r="D218" s="740"/>
      <c r="E218" s="740"/>
      <c r="F218" s="740"/>
      <c r="G218" s="740"/>
      <c r="H218" s="740"/>
      <c r="I218" s="741"/>
      <c r="J218" s="56">
        <f t="shared" si="92"/>
        <v>206</v>
      </c>
      <c r="K218" s="62">
        <f t="shared" si="85"/>
        <v>20</v>
      </c>
      <c r="L218" s="62">
        <f t="shared" si="85"/>
        <v>8</v>
      </c>
      <c r="M218" s="62">
        <f t="shared" si="93"/>
        <v>0</v>
      </c>
      <c r="N218" s="62">
        <f t="shared" si="93"/>
        <v>0</v>
      </c>
      <c r="O218" s="54"/>
      <c r="P218" s="54"/>
      <c r="Q218" s="54"/>
      <c r="R218" s="54"/>
      <c r="S218" s="54"/>
      <c r="T218" s="54"/>
      <c r="U218" s="62">
        <f t="shared" si="94"/>
        <v>20</v>
      </c>
      <c r="V218" s="62">
        <f t="shared" si="94"/>
        <v>8</v>
      </c>
      <c r="W218" s="63">
        <v>20</v>
      </c>
      <c r="X218" s="63">
        <v>8</v>
      </c>
      <c r="Y218" s="63"/>
      <c r="Z218" s="63"/>
      <c r="AA218" s="705" t="str">
        <f t="shared" si="99"/>
        <v>CF7123-20</v>
      </c>
      <c r="AB218" s="705"/>
      <c r="AC218" s="705" t="str">
        <f t="shared" si="100"/>
        <v>Барилгын засал-чимэглэлчин</v>
      </c>
      <c r="AD218" s="705"/>
      <c r="AE218" s="705"/>
      <c r="AF218" s="705"/>
      <c r="AG218" s="705"/>
      <c r="AH218" s="705"/>
      <c r="AI218" s="705"/>
      <c r="AJ218" s="56">
        <f t="shared" si="91"/>
        <v>206</v>
      </c>
      <c r="AK218" s="54"/>
      <c r="AL218" s="54"/>
      <c r="AM218" s="54"/>
      <c r="AN218" s="54"/>
      <c r="AO218" s="54">
        <v>20</v>
      </c>
      <c r="AP218" s="54"/>
      <c r="AQ218" s="54"/>
      <c r="AR218" s="54"/>
      <c r="AS218" s="57">
        <f t="shared" si="95"/>
        <v>20</v>
      </c>
      <c r="AT218" s="54"/>
      <c r="AU218" s="54"/>
      <c r="AV218" s="54"/>
      <c r="AW218" s="54">
        <v>20</v>
      </c>
      <c r="AX218" s="54"/>
      <c r="AY218" s="54"/>
      <c r="AZ218" s="54"/>
    </row>
    <row r="219" spans="1:52" s="55" customFormat="1" ht="18" customHeight="1">
      <c r="A219" s="737" t="s">
        <v>240</v>
      </c>
      <c r="B219" s="738"/>
      <c r="C219" s="739" t="s">
        <v>185</v>
      </c>
      <c r="D219" s="740"/>
      <c r="E219" s="740"/>
      <c r="F219" s="740"/>
      <c r="G219" s="740"/>
      <c r="H219" s="740"/>
      <c r="I219" s="741"/>
      <c r="J219" s="56">
        <f t="shared" si="92"/>
        <v>207</v>
      </c>
      <c r="K219" s="62">
        <f t="shared" si="85"/>
        <v>16</v>
      </c>
      <c r="L219" s="62">
        <f t="shared" si="85"/>
        <v>10</v>
      </c>
      <c r="M219" s="62">
        <f t="shared" si="93"/>
        <v>0</v>
      </c>
      <c r="N219" s="62">
        <f t="shared" si="93"/>
        <v>0</v>
      </c>
      <c r="O219" s="54"/>
      <c r="P219" s="54"/>
      <c r="Q219" s="54"/>
      <c r="R219" s="54"/>
      <c r="S219" s="54"/>
      <c r="T219" s="54"/>
      <c r="U219" s="62">
        <f t="shared" si="94"/>
        <v>16</v>
      </c>
      <c r="V219" s="62">
        <f t="shared" si="94"/>
        <v>10</v>
      </c>
      <c r="W219" s="63">
        <v>16</v>
      </c>
      <c r="X219" s="63">
        <v>10</v>
      </c>
      <c r="Y219" s="63"/>
      <c r="Z219" s="63"/>
      <c r="AA219" s="705" t="str">
        <f t="shared" si="99"/>
        <v>AH6320-12</v>
      </c>
      <c r="AB219" s="705"/>
      <c r="AC219" s="705" t="str">
        <f t="shared" si="100"/>
        <v>Фермерийн аж ахуй эрхлэгч /МАА-ГТ/</v>
      </c>
      <c r="AD219" s="705"/>
      <c r="AE219" s="705"/>
      <c r="AF219" s="705"/>
      <c r="AG219" s="705"/>
      <c r="AH219" s="705"/>
      <c r="AI219" s="705"/>
      <c r="AJ219" s="56">
        <f t="shared" si="91"/>
        <v>207</v>
      </c>
      <c r="AK219" s="54"/>
      <c r="AL219" s="54"/>
      <c r="AM219" s="54"/>
      <c r="AN219" s="54"/>
      <c r="AO219" s="54">
        <v>16</v>
      </c>
      <c r="AP219" s="54"/>
      <c r="AQ219" s="54"/>
      <c r="AR219" s="54"/>
      <c r="AS219" s="57">
        <f t="shared" si="95"/>
        <v>16</v>
      </c>
      <c r="AT219" s="54"/>
      <c r="AU219" s="54"/>
      <c r="AV219" s="54"/>
      <c r="AW219" s="54">
        <v>16</v>
      </c>
      <c r="AX219" s="54"/>
      <c r="AY219" s="54"/>
      <c r="AZ219" s="54"/>
    </row>
    <row r="220" spans="1:52" s="55" customFormat="1" ht="18" customHeight="1">
      <c r="A220" s="737" t="s">
        <v>114</v>
      </c>
      <c r="B220" s="738"/>
      <c r="C220" s="739" t="s">
        <v>115</v>
      </c>
      <c r="D220" s="740"/>
      <c r="E220" s="740"/>
      <c r="F220" s="740"/>
      <c r="G220" s="740"/>
      <c r="H220" s="740"/>
      <c r="I220" s="741"/>
      <c r="J220" s="56">
        <f t="shared" si="92"/>
        <v>208</v>
      </c>
      <c r="K220" s="62">
        <f t="shared" si="85"/>
        <v>49</v>
      </c>
      <c r="L220" s="62">
        <f t="shared" si="85"/>
        <v>2</v>
      </c>
      <c r="M220" s="62">
        <f t="shared" si="93"/>
        <v>0</v>
      </c>
      <c r="N220" s="62">
        <f t="shared" si="93"/>
        <v>0</v>
      </c>
      <c r="O220" s="54"/>
      <c r="P220" s="54"/>
      <c r="Q220" s="54"/>
      <c r="R220" s="54"/>
      <c r="S220" s="54"/>
      <c r="T220" s="54"/>
      <c r="U220" s="62">
        <f t="shared" si="94"/>
        <v>49</v>
      </c>
      <c r="V220" s="62">
        <f t="shared" si="94"/>
        <v>2</v>
      </c>
      <c r="W220" s="63">
        <v>30</v>
      </c>
      <c r="X220" s="63">
        <v>1</v>
      </c>
      <c r="Y220" s="63">
        <v>9</v>
      </c>
      <c r="Z220" s="63"/>
      <c r="AA220" s="705" t="str">
        <f t="shared" si="99"/>
        <v>TC8211-20</v>
      </c>
      <c r="AB220" s="705"/>
      <c r="AC220" s="705" t="str">
        <f t="shared" si="100"/>
        <v>Автомашины засварчин</v>
      </c>
      <c r="AD220" s="705"/>
      <c r="AE220" s="705"/>
      <c r="AF220" s="705"/>
      <c r="AG220" s="705"/>
      <c r="AH220" s="705"/>
      <c r="AI220" s="705"/>
      <c r="AJ220" s="56">
        <f t="shared" si="91"/>
        <v>208</v>
      </c>
      <c r="AK220" s="54">
        <v>10</v>
      </c>
      <c r="AL220" s="54">
        <v>1</v>
      </c>
      <c r="AM220" s="54"/>
      <c r="AN220" s="54"/>
      <c r="AO220" s="54">
        <v>49</v>
      </c>
      <c r="AP220" s="54"/>
      <c r="AQ220" s="54"/>
      <c r="AR220" s="54"/>
      <c r="AS220" s="57">
        <f t="shared" si="95"/>
        <v>26</v>
      </c>
      <c r="AT220" s="54"/>
      <c r="AU220" s="54"/>
      <c r="AV220" s="54">
        <v>10</v>
      </c>
      <c r="AW220" s="54">
        <v>16</v>
      </c>
      <c r="AX220" s="54"/>
      <c r="AY220" s="54"/>
      <c r="AZ220" s="54"/>
    </row>
    <row r="221" spans="1:52" s="55" customFormat="1" ht="18" customHeight="1">
      <c r="A221" s="737" t="s">
        <v>144</v>
      </c>
      <c r="B221" s="738"/>
      <c r="C221" s="739" t="s">
        <v>145</v>
      </c>
      <c r="D221" s="740"/>
      <c r="E221" s="740"/>
      <c r="F221" s="740"/>
      <c r="G221" s="740"/>
      <c r="H221" s="740"/>
      <c r="I221" s="741"/>
      <c r="J221" s="56">
        <f t="shared" si="92"/>
        <v>209</v>
      </c>
      <c r="K221" s="62">
        <f t="shared" si="85"/>
        <v>49</v>
      </c>
      <c r="L221" s="62">
        <f t="shared" si="85"/>
        <v>41</v>
      </c>
      <c r="M221" s="62">
        <f t="shared" si="93"/>
        <v>0</v>
      </c>
      <c r="N221" s="62">
        <f t="shared" si="93"/>
        <v>0</v>
      </c>
      <c r="O221" s="54"/>
      <c r="P221" s="54"/>
      <c r="Q221" s="54"/>
      <c r="R221" s="54"/>
      <c r="S221" s="54"/>
      <c r="T221" s="54"/>
      <c r="U221" s="62">
        <f t="shared" si="94"/>
        <v>49</v>
      </c>
      <c r="V221" s="62">
        <f t="shared" si="94"/>
        <v>41</v>
      </c>
      <c r="W221" s="63">
        <v>30</v>
      </c>
      <c r="X221" s="63">
        <v>25</v>
      </c>
      <c r="Y221" s="63">
        <v>7</v>
      </c>
      <c r="Z221" s="63">
        <v>6</v>
      </c>
      <c r="AA221" s="705" t="str">
        <f t="shared" si="99"/>
        <v>IF5120-11</v>
      </c>
      <c r="AB221" s="705"/>
      <c r="AC221" s="705" t="str">
        <f t="shared" si="100"/>
        <v>Тогооч</v>
      </c>
      <c r="AD221" s="705"/>
      <c r="AE221" s="705"/>
      <c r="AF221" s="705"/>
      <c r="AG221" s="705"/>
      <c r="AH221" s="705"/>
      <c r="AI221" s="705"/>
      <c r="AJ221" s="56">
        <f t="shared" si="91"/>
        <v>209</v>
      </c>
      <c r="AK221" s="54">
        <v>12</v>
      </c>
      <c r="AL221" s="54">
        <v>10</v>
      </c>
      <c r="AM221" s="54"/>
      <c r="AN221" s="54"/>
      <c r="AO221" s="54">
        <v>49</v>
      </c>
      <c r="AP221" s="54"/>
      <c r="AQ221" s="54"/>
      <c r="AR221" s="54"/>
      <c r="AS221" s="57">
        <f t="shared" si="95"/>
        <v>27</v>
      </c>
      <c r="AT221" s="54"/>
      <c r="AU221" s="54"/>
      <c r="AV221" s="54">
        <v>12</v>
      </c>
      <c r="AW221" s="54">
        <v>15</v>
      </c>
      <c r="AX221" s="54"/>
      <c r="AY221" s="54"/>
      <c r="AZ221" s="54"/>
    </row>
    <row r="222" spans="1:52" s="55" customFormat="1" ht="18" customHeight="1">
      <c r="A222" s="737" t="s">
        <v>161</v>
      </c>
      <c r="B222" s="738"/>
      <c r="C222" s="739" t="s">
        <v>162</v>
      </c>
      <c r="D222" s="740"/>
      <c r="E222" s="740"/>
      <c r="F222" s="740"/>
      <c r="G222" s="740"/>
      <c r="H222" s="740"/>
      <c r="I222" s="741"/>
      <c r="J222" s="56">
        <f t="shared" si="92"/>
        <v>210</v>
      </c>
      <c r="K222" s="62">
        <f t="shared" si="85"/>
        <v>25</v>
      </c>
      <c r="L222" s="62">
        <f t="shared" si="85"/>
        <v>1</v>
      </c>
      <c r="M222" s="62">
        <f t="shared" si="93"/>
        <v>0</v>
      </c>
      <c r="N222" s="62">
        <f t="shared" si="93"/>
        <v>0</v>
      </c>
      <c r="O222" s="54"/>
      <c r="P222" s="54"/>
      <c r="Q222" s="54"/>
      <c r="R222" s="54"/>
      <c r="S222" s="54"/>
      <c r="T222" s="54"/>
      <c r="U222" s="62">
        <f t="shared" si="94"/>
        <v>25</v>
      </c>
      <c r="V222" s="62">
        <f t="shared" si="94"/>
        <v>1</v>
      </c>
      <c r="W222" s="63">
        <v>25</v>
      </c>
      <c r="X222" s="63">
        <v>1</v>
      </c>
      <c r="Y222" s="63"/>
      <c r="Z222" s="63"/>
      <c r="AA222" s="705" t="str">
        <f t="shared" si="99"/>
        <v>MT8111-35</v>
      </c>
      <c r="AB222" s="705"/>
      <c r="AC222" s="705" t="str">
        <f t="shared" si="100"/>
        <v>Хүнд машин механизмын оператор</v>
      </c>
      <c r="AD222" s="705"/>
      <c r="AE222" s="705"/>
      <c r="AF222" s="705"/>
      <c r="AG222" s="705"/>
      <c r="AH222" s="705"/>
      <c r="AI222" s="705"/>
      <c r="AJ222" s="56">
        <f t="shared" si="91"/>
        <v>210</v>
      </c>
      <c r="AK222" s="54"/>
      <c r="AL222" s="54"/>
      <c r="AM222" s="54"/>
      <c r="AN222" s="54"/>
      <c r="AO222" s="54">
        <v>25</v>
      </c>
      <c r="AP222" s="54"/>
      <c r="AQ222" s="54"/>
      <c r="AR222" s="54"/>
      <c r="AS222" s="57">
        <f t="shared" si="95"/>
        <v>25</v>
      </c>
      <c r="AT222" s="54"/>
      <c r="AU222" s="54"/>
      <c r="AV222" s="54"/>
      <c r="AW222" s="54">
        <v>25</v>
      </c>
      <c r="AX222" s="54"/>
      <c r="AY222" s="54"/>
      <c r="AZ222" s="54"/>
    </row>
    <row r="223" spans="1:52" s="55" customFormat="1" ht="18" customHeight="1">
      <c r="A223" s="737" t="s">
        <v>146</v>
      </c>
      <c r="B223" s="738"/>
      <c r="C223" s="739" t="s">
        <v>147</v>
      </c>
      <c r="D223" s="740"/>
      <c r="E223" s="740"/>
      <c r="F223" s="740"/>
      <c r="G223" s="740"/>
      <c r="H223" s="740"/>
      <c r="I223" s="741"/>
      <c r="J223" s="56">
        <f t="shared" si="92"/>
        <v>211</v>
      </c>
      <c r="K223" s="62">
        <f t="shared" si="85"/>
        <v>19</v>
      </c>
      <c r="L223" s="62">
        <f t="shared" si="85"/>
        <v>1</v>
      </c>
      <c r="M223" s="62">
        <f t="shared" si="93"/>
        <v>0</v>
      </c>
      <c r="N223" s="62">
        <f t="shared" si="93"/>
        <v>0</v>
      </c>
      <c r="O223" s="54"/>
      <c r="P223" s="54"/>
      <c r="Q223" s="54"/>
      <c r="R223" s="54"/>
      <c r="S223" s="54"/>
      <c r="T223" s="54"/>
      <c r="U223" s="62">
        <f t="shared" si="94"/>
        <v>19</v>
      </c>
      <c r="V223" s="62">
        <f t="shared" si="94"/>
        <v>1</v>
      </c>
      <c r="W223" s="63">
        <v>19</v>
      </c>
      <c r="X223" s="63">
        <v>1</v>
      </c>
      <c r="Y223" s="63"/>
      <c r="Z223" s="63"/>
      <c r="AA223" s="705" t="str">
        <f t="shared" si="99"/>
        <v>AT7231-20</v>
      </c>
      <c r="AB223" s="705"/>
      <c r="AC223" s="705" t="str">
        <f t="shared" si="100"/>
        <v>ХАА-н машин механизмын ашиглалт, засварчин</v>
      </c>
      <c r="AD223" s="705"/>
      <c r="AE223" s="705"/>
      <c r="AF223" s="705"/>
      <c r="AG223" s="705"/>
      <c r="AH223" s="705"/>
      <c r="AI223" s="705"/>
      <c r="AJ223" s="56">
        <f t="shared" si="91"/>
        <v>211</v>
      </c>
      <c r="AK223" s="54"/>
      <c r="AL223" s="54"/>
      <c r="AM223" s="54"/>
      <c r="AN223" s="54"/>
      <c r="AO223" s="54">
        <v>19</v>
      </c>
      <c r="AP223" s="54"/>
      <c r="AQ223" s="54"/>
      <c r="AR223" s="54"/>
      <c r="AS223" s="57">
        <f t="shared" si="95"/>
        <v>19</v>
      </c>
      <c r="AT223" s="54"/>
      <c r="AU223" s="54"/>
      <c r="AV223" s="54"/>
      <c r="AW223" s="54">
        <v>19</v>
      </c>
      <c r="AX223" s="54"/>
      <c r="AY223" s="54"/>
      <c r="AZ223" s="54"/>
    </row>
    <row r="224" spans="1:52" s="55" customFormat="1" ht="18" customHeight="1">
      <c r="A224" s="737" t="s">
        <v>130</v>
      </c>
      <c r="B224" s="738"/>
      <c r="C224" s="739" t="s">
        <v>131</v>
      </c>
      <c r="D224" s="740"/>
      <c r="E224" s="740"/>
      <c r="F224" s="740"/>
      <c r="G224" s="740"/>
      <c r="H224" s="740"/>
      <c r="I224" s="741"/>
      <c r="J224" s="56">
        <f t="shared" si="92"/>
        <v>212</v>
      </c>
      <c r="K224" s="62">
        <f t="shared" si="85"/>
        <v>16</v>
      </c>
      <c r="L224" s="62">
        <f t="shared" si="85"/>
        <v>16</v>
      </c>
      <c r="M224" s="62">
        <f t="shared" si="93"/>
        <v>0</v>
      </c>
      <c r="N224" s="62">
        <f t="shared" si="93"/>
        <v>0</v>
      </c>
      <c r="O224" s="54"/>
      <c r="P224" s="54"/>
      <c r="Q224" s="54"/>
      <c r="R224" s="54"/>
      <c r="S224" s="54"/>
      <c r="T224" s="54"/>
      <c r="U224" s="62">
        <f t="shared" si="94"/>
        <v>16</v>
      </c>
      <c r="V224" s="62">
        <f t="shared" si="94"/>
        <v>16</v>
      </c>
      <c r="W224" s="63">
        <v>16</v>
      </c>
      <c r="X224" s="63">
        <v>16</v>
      </c>
      <c r="Y224" s="63"/>
      <c r="Z224" s="63"/>
      <c r="AA224" s="705" t="str">
        <f t="shared" si="99"/>
        <v>IE7533-28</v>
      </c>
      <c r="AB224" s="705"/>
      <c r="AC224" s="705" t="str">
        <f t="shared" si="100"/>
        <v>Оёмол бүтээгдэхүүний оёдолчин</v>
      </c>
      <c r="AD224" s="705"/>
      <c r="AE224" s="705"/>
      <c r="AF224" s="705"/>
      <c r="AG224" s="705"/>
      <c r="AH224" s="705"/>
      <c r="AI224" s="705"/>
      <c r="AJ224" s="56">
        <f t="shared" si="91"/>
        <v>212</v>
      </c>
      <c r="AK224" s="54"/>
      <c r="AL224" s="54"/>
      <c r="AM224" s="54"/>
      <c r="AN224" s="54"/>
      <c r="AO224" s="54">
        <v>16</v>
      </c>
      <c r="AP224" s="54"/>
      <c r="AQ224" s="54"/>
      <c r="AR224" s="54"/>
      <c r="AS224" s="57">
        <f t="shared" si="95"/>
        <v>16</v>
      </c>
      <c r="AT224" s="54"/>
      <c r="AU224" s="54"/>
      <c r="AV224" s="54"/>
      <c r="AW224" s="54">
        <v>16</v>
      </c>
      <c r="AX224" s="54"/>
      <c r="AY224" s="54"/>
      <c r="AZ224" s="54"/>
    </row>
    <row r="225" spans="1:52" s="55" customFormat="1" ht="18" customHeight="1">
      <c r="A225" s="737" t="s">
        <v>195</v>
      </c>
      <c r="B225" s="738"/>
      <c r="C225" s="739" t="s">
        <v>196</v>
      </c>
      <c r="D225" s="740"/>
      <c r="E225" s="740"/>
      <c r="F225" s="740"/>
      <c r="G225" s="740"/>
      <c r="H225" s="740"/>
      <c r="I225" s="741"/>
      <c r="J225" s="56">
        <f t="shared" si="92"/>
        <v>213</v>
      </c>
      <c r="K225" s="62">
        <f t="shared" si="85"/>
        <v>21</v>
      </c>
      <c r="L225" s="62">
        <f t="shared" si="85"/>
        <v>20</v>
      </c>
      <c r="M225" s="62">
        <f t="shared" si="93"/>
        <v>0</v>
      </c>
      <c r="N225" s="62">
        <f t="shared" si="93"/>
        <v>0</v>
      </c>
      <c r="O225" s="54"/>
      <c r="P225" s="54"/>
      <c r="Q225" s="54"/>
      <c r="R225" s="54"/>
      <c r="S225" s="54"/>
      <c r="T225" s="54"/>
      <c r="U225" s="62">
        <f t="shared" si="94"/>
        <v>21</v>
      </c>
      <c r="V225" s="62">
        <f t="shared" si="94"/>
        <v>20</v>
      </c>
      <c r="W225" s="63">
        <v>21</v>
      </c>
      <c r="X225" s="63">
        <v>20</v>
      </c>
      <c r="Y225" s="63"/>
      <c r="Z225" s="63"/>
      <c r="AA225" s="705" t="str">
        <f t="shared" si="99"/>
        <v>ID4120-11</v>
      </c>
      <c r="AB225" s="705"/>
      <c r="AC225" s="705" t="str">
        <f t="shared" si="100"/>
        <v>Нарийн бичгийн дарга-албан хэргийн ажилтан</v>
      </c>
      <c r="AD225" s="705"/>
      <c r="AE225" s="705"/>
      <c r="AF225" s="705"/>
      <c r="AG225" s="705"/>
      <c r="AH225" s="705"/>
      <c r="AI225" s="705"/>
      <c r="AJ225" s="56">
        <f t="shared" si="91"/>
        <v>213</v>
      </c>
      <c r="AK225" s="54"/>
      <c r="AL225" s="54"/>
      <c r="AM225" s="54"/>
      <c r="AN225" s="54"/>
      <c r="AO225" s="54">
        <v>21</v>
      </c>
      <c r="AP225" s="54"/>
      <c r="AQ225" s="54"/>
      <c r="AR225" s="54"/>
      <c r="AS225" s="57">
        <f t="shared" si="95"/>
        <v>21</v>
      </c>
      <c r="AT225" s="54"/>
      <c r="AU225" s="54"/>
      <c r="AV225" s="54"/>
      <c r="AW225" s="54">
        <v>21</v>
      </c>
      <c r="AX225" s="54"/>
      <c r="AY225" s="54"/>
      <c r="AZ225" s="54"/>
    </row>
    <row r="226" spans="1:52" s="55" customFormat="1" ht="18" customHeight="1">
      <c r="A226" s="737" t="s">
        <v>241</v>
      </c>
      <c r="B226" s="738"/>
      <c r="C226" s="739" t="s">
        <v>242</v>
      </c>
      <c r="D226" s="740"/>
      <c r="E226" s="740"/>
      <c r="F226" s="740"/>
      <c r="G226" s="740"/>
      <c r="H226" s="740"/>
      <c r="I226" s="741"/>
      <c r="J226" s="56">
        <f t="shared" si="92"/>
        <v>214</v>
      </c>
      <c r="K226" s="62">
        <f t="shared" si="85"/>
        <v>23</v>
      </c>
      <c r="L226" s="62">
        <f t="shared" si="85"/>
        <v>14</v>
      </c>
      <c r="M226" s="62">
        <f t="shared" si="93"/>
        <v>0</v>
      </c>
      <c r="N226" s="62">
        <f t="shared" si="93"/>
        <v>0</v>
      </c>
      <c r="O226" s="54"/>
      <c r="P226" s="54"/>
      <c r="Q226" s="54"/>
      <c r="R226" s="54"/>
      <c r="S226" s="54"/>
      <c r="T226" s="54"/>
      <c r="U226" s="62">
        <f t="shared" si="94"/>
        <v>23</v>
      </c>
      <c r="V226" s="62">
        <f t="shared" si="94"/>
        <v>14</v>
      </c>
      <c r="W226" s="63">
        <v>23</v>
      </c>
      <c r="X226" s="63">
        <v>14</v>
      </c>
      <c r="Y226" s="63"/>
      <c r="Z226" s="63"/>
      <c r="AA226" s="705" t="str">
        <f t="shared" si="99"/>
        <v>MG6210-28</v>
      </c>
      <c r="AB226" s="705"/>
      <c r="AC226" s="705" t="str">
        <f t="shared" si="100"/>
        <v>Уул, уурхайн нөхөн сэргээгч</v>
      </c>
      <c r="AD226" s="705"/>
      <c r="AE226" s="705"/>
      <c r="AF226" s="705"/>
      <c r="AG226" s="705"/>
      <c r="AH226" s="705"/>
      <c r="AI226" s="705"/>
      <c r="AJ226" s="56">
        <f t="shared" si="91"/>
        <v>214</v>
      </c>
      <c r="AK226" s="54"/>
      <c r="AL226" s="54"/>
      <c r="AM226" s="54"/>
      <c r="AN226" s="54"/>
      <c r="AO226" s="54">
        <v>23</v>
      </c>
      <c r="AP226" s="54"/>
      <c r="AQ226" s="54"/>
      <c r="AR226" s="54"/>
      <c r="AS226" s="57">
        <f t="shared" si="95"/>
        <v>23</v>
      </c>
      <c r="AT226" s="54"/>
      <c r="AU226" s="54"/>
      <c r="AV226" s="54"/>
      <c r="AW226" s="54">
        <v>23</v>
      </c>
      <c r="AX226" s="54"/>
      <c r="AY226" s="54"/>
      <c r="AZ226" s="54"/>
    </row>
    <row r="227" spans="1:52" s="55" customFormat="1" ht="18" customHeight="1">
      <c r="A227" s="737" t="s">
        <v>138</v>
      </c>
      <c r="B227" s="738"/>
      <c r="C227" s="739" t="s">
        <v>139</v>
      </c>
      <c r="D227" s="740"/>
      <c r="E227" s="740"/>
      <c r="F227" s="740"/>
      <c r="G227" s="740"/>
      <c r="H227" s="740"/>
      <c r="I227" s="741"/>
      <c r="J227" s="56">
        <f t="shared" si="92"/>
        <v>215</v>
      </c>
      <c r="K227" s="62">
        <f t="shared" si="85"/>
        <v>17</v>
      </c>
      <c r="L227" s="62">
        <f t="shared" si="85"/>
        <v>16</v>
      </c>
      <c r="M227" s="62">
        <f t="shared" si="93"/>
        <v>0</v>
      </c>
      <c r="N227" s="62">
        <f t="shared" si="93"/>
        <v>0</v>
      </c>
      <c r="O227" s="54"/>
      <c r="P227" s="54"/>
      <c r="Q227" s="54"/>
      <c r="R227" s="54"/>
      <c r="S227" s="54"/>
      <c r="T227" s="54"/>
      <c r="U227" s="62">
        <f t="shared" si="94"/>
        <v>17</v>
      </c>
      <c r="V227" s="62">
        <f t="shared" si="94"/>
        <v>16</v>
      </c>
      <c r="W227" s="63">
        <v>17</v>
      </c>
      <c r="X227" s="63">
        <v>16</v>
      </c>
      <c r="Y227" s="63"/>
      <c r="Z227" s="63"/>
      <c r="AA227" s="705" t="str">
        <f t="shared" si="99"/>
        <v>SO5141-11</v>
      </c>
      <c r="AB227" s="705"/>
      <c r="AC227" s="705" t="str">
        <f t="shared" si="100"/>
        <v>Үсчин</v>
      </c>
      <c r="AD227" s="705"/>
      <c r="AE227" s="705"/>
      <c r="AF227" s="705"/>
      <c r="AG227" s="705"/>
      <c r="AH227" s="705"/>
      <c r="AI227" s="705"/>
      <c r="AJ227" s="56">
        <f t="shared" si="91"/>
        <v>215</v>
      </c>
      <c r="AK227" s="54"/>
      <c r="AL227" s="54"/>
      <c r="AM227" s="54"/>
      <c r="AN227" s="54"/>
      <c r="AO227" s="54">
        <v>17</v>
      </c>
      <c r="AP227" s="54"/>
      <c r="AQ227" s="54"/>
      <c r="AR227" s="54"/>
      <c r="AS227" s="57">
        <f t="shared" si="95"/>
        <v>17</v>
      </c>
      <c r="AT227" s="54"/>
      <c r="AU227" s="54"/>
      <c r="AV227" s="54"/>
      <c r="AW227" s="54">
        <v>17</v>
      </c>
      <c r="AX227" s="54"/>
      <c r="AY227" s="54"/>
      <c r="AZ227" s="54"/>
    </row>
    <row r="228" spans="1:52" s="55" customFormat="1" ht="18" customHeight="1">
      <c r="A228" s="737" t="s">
        <v>243</v>
      </c>
      <c r="B228" s="738"/>
      <c r="C228" s="739" t="s">
        <v>244</v>
      </c>
      <c r="D228" s="740"/>
      <c r="E228" s="740"/>
      <c r="F228" s="740"/>
      <c r="G228" s="740"/>
      <c r="H228" s="740"/>
      <c r="I228" s="741"/>
      <c r="J228" s="56">
        <f t="shared" si="92"/>
        <v>216</v>
      </c>
      <c r="K228" s="62">
        <f t="shared" si="85"/>
        <v>17</v>
      </c>
      <c r="L228" s="62">
        <f t="shared" si="85"/>
        <v>0</v>
      </c>
      <c r="M228" s="62">
        <f t="shared" si="93"/>
        <v>0</v>
      </c>
      <c r="N228" s="62">
        <f t="shared" si="93"/>
        <v>0</v>
      </c>
      <c r="O228" s="54"/>
      <c r="P228" s="54"/>
      <c r="Q228" s="54"/>
      <c r="R228" s="54"/>
      <c r="S228" s="54"/>
      <c r="T228" s="54"/>
      <c r="U228" s="62">
        <f t="shared" si="94"/>
        <v>17</v>
      </c>
      <c r="V228" s="62">
        <f t="shared" si="94"/>
        <v>0</v>
      </c>
      <c r="W228" s="63">
        <v>17</v>
      </c>
      <c r="X228" s="63"/>
      <c r="Y228" s="63"/>
      <c r="Z228" s="63"/>
      <c r="AA228" s="705" t="str">
        <f t="shared" si="99"/>
        <v>MT7233-45</v>
      </c>
      <c r="AB228" s="705"/>
      <c r="AC228" s="705" t="str">
        <f t="shared" si="100"/>
        <v>Хүнд машин механизмын засварчин</v>
      </c>
      <c r="AD228" s="705"/>
      <c r="AE228" s="705"/>
      <c r="AF228" s="705"/>
      <c r="AG228" s="705"/>
      <c r="AH228" s="705"/>
      <c r="AI228" s="705"/>
      <c r="AJ228" s="56">
        <f t="shared" si="91"/>
        <v>216</v>
      </c>
      <c r="AK228" s="54"/>
      <c r="AL228" s="54"/>
      <c r="AM228" s="54"/>
      <c r="AN228" s="54"/>
      <c r="AO228" s="54">
        <v>17</v>
      </c>
      <c r="AP228" s="54"/>
      <c r="AQ228" s="54"/>
      <c r="AR228" s="54"/>
      <c r="AS228" s="57">
        <f t="shared" si="95"/>
        <v>17</v>
      </c>
      <c r="AT228" s="54"/>
      <c r="AU228" s="54"/>
      <c r="AV228" s="54"/>
      <c r="AW228" s="54">
        <v>17</v>
      </c>
      <c r="AX228" s="54"/>
      <c r="AY228" s="54"/>
      <c r="AZ228" s="54"/>
    </row>
    <row r="229" spans="1:52" s="66" customFormat="1" ht="25.5" customHeight="1">
      <c r="A229" s="745" t="s">
        <v>245</v>
      </c>
      <c r="B229" s="746"/>
      <c r="C229" s="746"/>
      <c r="D229" s="746"/>
      <c r="E229" s="746"/>
      <c r="F229" s="746"/>
      <c r="G229" s="746"/>
      <c r="H229" s="746"/>
      <c r="I229" s="747"/>
      <c r="J229" s="60">
        <f t="shared" si="92"/>
        <v>217</v>
      </c>
      <c r="K229" s="61">
        <f t="shared" ref="K229:Z229" si="101">SUM(K230:K243)</f>
        <v>312</v>
      </c>
      <c r="L229" s="61">
        <f t="shared" si="101"/>
        <v>123</v>
      </c>
      <c r="M229" s="61">
        <f t="shared" si="101"/>
        <v>0</v>
      </c>
      <c r="N229" s="61">
        <f t="shared" si="101"/>
        <v>0</v>
      </c>
      <c r="O229" s="61">
        <f t="shared" si="101"/>
        <v>0</v>
      </c>
      <c r="P229" s="61">
        <f t="shared" si="101"/>
        <v>0</v>
      </c>
      <c r="Q229" s="61">
        <f t="shared" si="101"/>
        <v>0</v>
      </c>
      <c r="R229" s="61">
        <f t="shared" si="101"/>
        <v>0</v>
      </c>
      <c r="S229" s="61">
        <f t="shared" si="101"/>
        <v>0</v>
      </c>
      <c r="T229" s="61">
        <f t="shared" si="101"/>
        <v>0</v>
      </c>
      <c r="U229" s="61">
        <f t="shared" si="101"/>
        <v>305</v>
      </c>
      <c r="V229" s="61">
        <f t="shared" si="101"/>
        <v>119</v>
      </c>
      <c r="W229" s="61">
        <f t="shared" si="101"/>
        <v>212</v>
      </c>
      <c r="X229" s="61">
        <f t="shared" si="101"/>
        <v>81</v>
      </c>
      <c r="Y229" s="61">
        <f t="shared" si="101"/>
        <v>45</v>
      </c>
      <c r="Z229" s="61">
        <f t="shared" si="101"/>
        <v>19</v>
      </c>
      <c r="AA229" s="748" t="str">
        <f t="shared" si="99"/>
        <v>16. Төв аймгийн Эрдэнэ суман дахь МСҮТ</v>
      </c>
      <c r="AB229" s="749"/>
      <c r="AC229" s="749"/>
      <c r="AD229" s="749"/>
      <c r="AE229" s="749"/>
      <c r="AF229" s="749"/>
      <c r="AG229" s="749"/>
      <c r="AH229" s="749"/>
      <c r="AI229" s="750"/>
      <c r="AJ229" s="60">
        <f t="shared" si="91"/>
        <v>217</v>
      </c>
      <c r="AK229" s="61">
        <f t="shared" ref="AK229:AZ229" si="102">SUM(AK230:AK243)</f>
        <v>48</v>
      </c>
      <c r="AL229" s="61">
        <f t="shared" si="102"/>
        <v>19</v>
      </c>
      <c r="AM229" s="61">
        <f t="shared" si="102"/>
        <v>7</v>
      </c>
      <c r="AN229" s="61">
        <f t="shared" si="102"/>
        <v>4</v>
      </c>
      <c r="AO229" s="61">
        <f t="shared" si="102"/>
        <v>305</v>
      </c>
      <c r="AP229" s="61">
        <f t="shared" si="102"/>
        <v>0</v>
      </c>
      <c r="AQ229" s="61">
        <f t="shared" si="102"/>
        <v>7</v>
      </c>
      <c r="AR229" s="61">
        <f t="shared" si="102"/>
        <v>0</v>
      </c>
      <c r="AS229" s="61">
        <f t="shared" si="102"/>
        <v>225</v>
      </c>
      <c r="AT229" s="61">
        <f t="shared" si="102"/>
        <v>0</v>
      </c>
      <c r="AU229" s="61">
        <f t="shared" si="102"/>
        <v>0</v>
      </c>
      <c r="AV229" s="61">
        <f t="shared" si="102"/>
        <v>48</v>
      </c>
      <c r="AW229" s="61">
        <f t="shared" si="102"/>
        <v>170</v>
      </c>
      <c r="AX229" s="61">
        <f t="shared" si="102"/>
        <v>0</v>
      </c>
      <c r="AY229" s="61">
        <f t="shared" si="102"/>
        <v>7</v>
      </c>
      <c r="AZ229" s="61">
        <f t="shared" si="102"/>
        <v>0</v>
      </c>
    </row>
    <row r="230" spans="1:52" s="55" customFormat="1" ht="18" customHeight="1">
      <c r="A230" s="737" t="s">
        <v>130</v>
      </c>
      <c r="B230" s="738"/>
      <c r="C230" s="739" t="s">
        <v>131</v>
      </c>
      <c r="D230" s="740"/>
      <c r="E230" s="740"/>
      <c r="F230" s="740"/>
      <c r="G230" s="740"/>
      <c r="H230" s="740"/>
      <c r="I230" s="741"/>
      <c r="J230" s="56">
        <f t="shared" si="92"/>
        <v>218</v>
      </c>
      <c r="K230" s="62">
        <f t="shared" si="85"/>
        <v>37</v>
      </c>
      <c r="L230" s="62">
        <f t="shared" si="85"/>
        <v>37</v>
      </c>
      <c r="M230" s="62">
        <f t="shared" si="93"/>
        <v>0</v>
      </c>
      <c r="N230" s="62">
        <f t="shared" si="93"/>
        <v>0</v>
      </c>
      <c r="O230" s="54"/>
      <c r="P230" s="54"/>
      <c r="Q230" s="54"/>
      <c r="R230" s="54"/>
      <c r="S230" s="54"/>
      <c r="T230" s="54"/>
      <c r="U230" s="62">
        <f t="shared" si="94"/>
        <v>37</v>
      </c>
      <c r="V230" s="62">
        <f t="shared" si="94"/>
        <v>37</v>
      </c>
      <c r="W230" s="54">
        <v>26</v>
      </c>
      <c r="X230" s="54">
        <v>26</v>
      </c>
      <c r="Y230" s="54">
        <v>6</v>
      </c>
      <c r="Z230" s="54">
        <v>6</v>
      </c>
      <c r="AA230" s="705" t="str">
        <f>+A230</f>
        <v>IE7533-28</v>
      </c>
      <c r="AB230" s="705"/>
      <c r="AC230" s="705" t="str">
        <f>+C230</f>
        <v>Оёмол бүтээгдэхүүний оёдолчин</v>
      </c>
      <c r="AD230" s="705"/>
      <c r="AE230" s="705"/>
      <c r="AF230" s="705"/>
      <c r="AG230" s="705"/>
      <c r="AH230" s="705"/>
      <c r="AI230" s="705"/>
      <c r="AJ230" s="56">
        <f t="shared" si="91"/>
        <v>218</v>
      </c>
      <c r="AK230" s="52">
        <v>5</v>
      </c>
      <c r="AL230" s="52">
        <v>5</v>
      </c>
      <c r="AM230" s="54"/>
      <c r="AN230" s="54"/>
      <c r="AO230" s="54">
        <v>37</v>
      </c>
      <c r="AP230" s="54"/>
      <c r="AQ230" s="54"/>
      <c r="AR230" s="54"/>
      <c r="AS230" s="57">
        <f t="shared" si="95"/>
        <v>23</v>
      </c>
      <c r="AT230" s="54"/>
      <c r="AU230" s="54"/>
      <c r="AV230" s="54">
        <v>5</v>
      </c>
      <c r="AW230" s="54">
        <v>18</v>
      </c>
      <c r="AX230" s="54"/>
      <c r="AY230" s="54"/>
      <c r="AZ230" s="54"/>
    </row>
    <row r="231" spans="1:52" s="55" customFormat="1" ht="18" customHeight="1">
      <c r="A231" s="737" t="s">
        <v>144</v>
      </c>
      <c r="B231" s="738"/>
      <c r="C231" s="739" t="s">
        <v>145</v>
      </c>
      <c r="D231" s="740"/>
      <c r="E231" s="740"/>
      <c r="F231" s="740"/>
      <c r="G231" s="740"/>
      <c r="H231" s="740"/>
      <c r="I231" s="741"/>
      <c r="J231" s="56">
        <f t="shared" si="92"/>
        <v>219</v>
      </c>
      <c r="K231" s="62">
        <f t="shared" si="85"/>
        <v>40</v>
      </c>
      <c r="L231" s="62">
        <f t="shared" si="85"/>
        <v>31</v>
      </c>
      <c r="M231" s="62">
        <f t="shared" si="93"/>
        <v>0</v>
      </c>
      <c r="N231" s="62">
        <f t="shared" si="93"/>
        <v>0</v>
      </c>
      <c r="O231" s="54"/>
      <c r="P231" s="54"/>
      <c r="Q231" s="54"/>
      <c r="R231" s="54"/>
      <c r="S231" s="54"/>
      <c r="T231" s="54"/>
      <c r="U231" s="62">
        <f t="shared" si="94"/>
        <v>40</v>
      </c>
      <c r="V231" s="62">
        <f t="shared" si="94"/>
        <v>31</v>
      </c>
      <c r="W231" s="54">
        <v>23</v>
      </c>
      <c r="X231" s="54">
        <v>17</v>
      </c>
      <c r="Y231" s="54">
        <v>6</v>
      </c>
      <c r="Z231" s="54">
        <v>6</v>
      </c>
      <c r="AA231" s="705" t="str">
        <f t="shared" ref="AA231:AA243" si="103">+A231</f>
        <v>IF5120-11</v>
      </c>
      <c r="AB231" s="705"/>
      <c r="AC231" s="705" t="str">
        <f t="shared" ref="AC231:AC243" si="104">+C231</f>
        <v>Тогооч</v>
      </c>
      <c r="AD231" s="705"/>
      <c r="AE231" s="705"/>
      <c r="AF231" s="705"/>
      <c r="AG231" s="705"/>
      <c r="AH231" s="705"/>
      <c r="AI231" s="705"/>
      <c r="AJ231" s="56">
        <f t="shared" si="91"/>
        <v>219</v>
      </c>
      <c r="AK231" s="52">
        <v>11</v>
      </c>
      <c r="AL231" s="52">
        <v>8</v>
      </c>
      <c r="AM231" s="54"/>
      <c r="AN231" s="54"/>
      <c r="AO231" s="54">
        <v>40</v>
      </c>
      <c r="AP231" s="54"/>
      <c r="AQ231" s="54"/>
      <c r="AR231" s="54"/>
      <c r="AS231" s="57">
        <f t="shared" si="95"/>
        <v>28</v>
      </c>
      <c r="AT231" s="54"/>
      <c r="AU231" s="54"/>
      <c r="AV231" s="54">
        <v>11</v>
      </c>
      <c r="AW231" s="54">
        <v>17</v>
      </c>
      <c r="AX231" s="54"/>
      <c r="AY231" s="54"/>
      <c r="AZ231" s="54"/>
    </row>
    <row r="232" spans="1:52" s="55" customFormat="1" ht="18" customHeight="1">
      <c r="A232" s="737" t="s">
        <v>118</v>
      </c>
      <c r="B232" s="738"/>
      <c r="C232" s="739" t="s">
        <v>119</v>
      </c>
      <c r="D232" s="740"/>
      <c r="E232" s="740"/>
      <c r="F232" s="740"/>
      <c r="G232" s="740"/>
      <c r="H232" s="740"/>
      <c r="I232" s="741"/>
      <c r="J232" s="56">
        <f t="shared" si="92"/>
        <v>220</v>
      </c>
      <c r="K232" s="62">
        <f t="shared" si="85"/>
        <v>12</v>
      </c>
      <c r="L232" s="62">
        <f t="shared" si="85"/>
        <v>9</v>
      </c>
      <c r="M232" s="62">
        <f t="shared" si="93"/>
        <v>0</v>
      </c>
      <c r="N232" s="62">
        <f t="shared" si="93"/>
        <v>0</v>
      </c>
      <c r="O232" s="54"/>
      <c r="P232" s="54"/>
      <c r="Q232" s="54"/>
      <c r="R232" s="54"/>
      <c r="S232" s="54"/>
      <c r="T232" s="54"/>
      <c r="U232" s="62">
        <f t="shared" si="94"/>
        <v>12</v>
      </c>
      <c r="V232" s="62">
        <f t="shared" si="94"/>
        <v>9</v>
      </c>
      <c r="W232" s="54"/>
      <c r="X232" s="54"/>
      <c r="Y232" s="54">
        <v>7</v>
      </c>
      <c r="Z232" s="54">
        <v>5</v>
      </c>
      <c r="AA232" s="705" t="str">
        <f t="shared" si="103"/>
        <v>CF7123-20</v>
      </c>
      <c r="AB232" s="705"/>
      <c r="AC232" s="705" t="str">
        <f t="shared" si="104"/>
        <v>Барилгын засал-чимэглэлчин</v>
      </c>
      <c r="AD232" s="705"/>
      <c r="AE232" s="705"/>
      <c r="AF232" s="705"/>
      <c r="AG232" s="705"/>
      <c r="AH232" s="705"/>
      <c r="AI232" s="705"/>
      <c r="AJ232" s="56">
        <f t="shared" si="91"/>
        <v>220</v>
      </c>
      <c r="AK232" s="52">
        <v>5</v>
      </c>
      <c r="AL232" s="52">
        <v>4</v>
      </c>
      <c r="AM232" s="54"/>
      <c r="AN232" s="54"/>
      <c r="AO232" s="54">
        <v>12</v>
      </c>
      <c r="AP232" s="54"/>
      <c r="AQ232" s="54"/>
      <c r="AR232" s="54"/>
      <c r="AS232" s="57">
        <f t="shared" si="95"/>
        <v>5</v>
      </c>
      <c r="AT232" s="54"/>
      <c r="AU232" s="54"/>
      <c r="AV232" s="54">
        <v>5</v>
      </c>
      <c r="AW232" s="54"/>
      <c r="AX232" s="54"/>
      <c r="AY232" s="54"/>
      <c r="AZ232" s="54"/>
    </row>
    <row r="233" spans="1:52" s="55" customFormat="1" ht="18" customHeight="1">
      <c r="A233" s="737" t="s">
        <v>124</v>
      </c>
      <c r="B233" s="738"/>
      <c r="C233" s="739" t="s">
        <v>125</v>
      </c>
      <c r="D233" s="740"/>
      <c r="E233" s="740"/>
      <c r="F233" s="740"/>
      <c r="G233" s="740"/>
      <c r="H233" s="740"/>
      <c r="I233" s="741"/>
      <c r="J233" s="56">
        <f t="shared" si="92"/>
        <v>221</v>
      </c>
      <c r="K233" s="62">
        <f t="shared" si="85"/>
        <v>38</v>
      </c>
      <c r="L233" s="62">
        <f t="shared" si="85"/>
        <v>0</v>
      </c>
      <c r="M233" s="62">
        <f t="shared" si="93"/>
        <v>0</v>
      </c>
      <c r="N233" s="62">
        <f t="shared" si="93"/>
        <v>0</v>
      </c>
      <c r="O233" s="54"/>
      <c r="P233" s="54"/>
      <c r="Q233" s="54"/>
      <c r="R233" s="54"/>
      <c r="S233" s="54"/>
      <c r="T233" s="54"/>
      <c r="U233" s="62">
        <f t="shared" si="94"/>
        <v>38</v>
      </c>
      <c r="V233" s="62">
        <f t="shared" si="94"/>
        <v>0</v>
      </c>
      <c r="W233" s="54">
        <v>26</v>
      </c>
      <c r="X233" s="54"/>
      <c r="Y233" s="54">
        <v>4</v>
      </c>
      <c r="Z233" s="54"/>
      <c r="AA233" s="705" t="str">
        <f t="shared" si="103"/>
        <v>IM7212-14</v>
      </c>
      <c r="AB233" s="705"/>
      <c r="AC233" s="705" t="str">
        <f t="shared" si="104"/>
        <v>Гагнуурчин</v>
      </c>
      <c r="AD233" s="705"/>
      <c r="AE233" s="705"/>
      <c r="AF233" s="705"/>
      <c r="AG233" s="705"/>
      <c r="AH233" s="705"/>
      <c r="AI233" s="705"/>
      <c r="AJ233" s="56">
        <f t="shared" si="91"/>
        <v>221</v>
      </c>
      <c r="AK233" s="52">
        <v>8</v>
      </c>
      <c r="AL233" s="52"/>
      <c r="AM233" s="54"/>
      <c r="AN233" s="54"/>
      <c r="AO233" s="54">
        <v>38</v>
      </c>
      <c r="AP233" s="54"/>
      <c r="AQ233" s="54"/>
      <c r="AR233" s="54"/>
      <c r="AS233" s="57">
        <f t="shared" si="95"/>
        <v>27</v>
      </c>
      <c r="AT233" s="54"/>
      <c r="AU233" s="54"/>
      <c r="AV233" s="54">
        <v>8</v>
      </c>
      <c r="AW233" s="54">
        <v>19</v>
      </c>
      <c r="AX233" s="54"/>
      <c r="AY233" s="54"/>
      <c r="AZ233" s="54"/>
    </row>
    <row r="234" spans="1:52" s="55" customFormat="1" ht="18" customHeight="1">
      <c r="A234" s="737" t="s">
        <v>114</v>
      </c>
      <c r="B234" s="738"/>
      <c r="C234" s="739" t="s">
        <v>115</v>
      </c>
      <c r="D234" s="740"/>
      <c r="E234" s="740"/>
      <c r="F234" s="740"/>
      <c r="G234" s="740"/>
      <c r="H234" s="740"/>
      <c r="I234" s="741"/>
      <c r="J234" s="56">
        <f t="shared" si="92"/>
        <v>222</v>
      </c>
      <c r="K234" s="62">
        <f t="shared" si="85"/>
        <v>20</v>
      </c>
      <c r="L234" s="62">
        <f t="shared" si="85"/>
        <v>0</v>
      </c>
      <c r="M234" s="62">
        <f t="shared" si="93"/>
        <v>0</v>
      </c>
      <c r="N234" s="62">
        <f t="shared" si="93"/>
        <v>0</v>
      </c>
      <c r="O234" s="54"/>
      <c r="P234" s="54"/>
      <c r="Q234" s="54"/>
      <c r="R234" s="54"/>
      <c r="S234" s="54"/>
      <c r="T234" s="54"/>
      <c r="U234" s="62">
        <f t="shared" si="94"/>
        <v>20</v>
      </c>
      <c r="V234" s="62">
        <f t="shared" si="94"/>
        <v>0</v>
      </c>
      <c r="W234" s="54">
        <v>7</v>
      </c>
      <c r="X234" s="54"/>
      <c r="Y234" s="54">
        <v>6</v>
      </c>
      <c r="Z234" s="54"/>
      <c r="AA234" s="705" t="str">
        <f t="shared" si="103"/>
        <v>TC8211-20</v>
      </c>
      <c r="AB234" s="705"/>
      <c r="AC234" s="705" t="str">
        <f t="shared" si="104"/>
        <v>Автомашины засварчин</v>
      </c>
      <c r="AD234" s="705"/>
      <c r="AE234" s="705"/>
      <c r="AF234" s="705"/>
      <c r="AG234" s="705"/>
      <c r="AH234" s="705"/>
      <c r="AI234" s="705"/>
      <c r="AJ234" s="56">
        <f t="shared" si="91"/>
        <v>222</v>
      </c>
      <c r="AK234" s="52">
        <v>7</v>
      </c>
      <c r="AL234" s="52"/>
      <c r="AM234" s="54"/>
      <c r="AN234" s="54"/>
      <c r="AO234" s="54">
        <v>20</v>
      </c>
      <c r="AP234" s="54"/>
      <c r="AQ234" s="54"/>
      <c r="AR234" s="54"/>
      <c r="AS234" s="57">
        <f t="shared" si="95"/>
        <v>7</v>
      </c>
      <c r="AT234" s="54"/>
      <c r="AU234" s="54"/>
      <c r="AV234" s="54">
        <v>7</v>
      </c>
      <c r="AW234" s="54"/>
      <c r="AX234" s="54"/>
      <c r="AY234" s="54"/>
      <c r="AZ234" s="54"/>
    </row>
    <row r="235" spans="1:52" s="55" customFormat="1" ht="18" customHeight="1">
      <c r="A235" s="737" t="s">
        <v>161</v>
      </c>
      <c r="B235" s="738"/>
      <c r="C235" s="739" t="s">
        <v>162</v>
      </c>
      <c r="D235" s="740"/>
      <c r="E235" s="740"/>
      <c r="F235" s="740"/>
      <c r="G235" s="740"/>
      <c r="H235" s="740"/>
      <c r="I235" s="741"/>
      <c r="J235" s="56">
        <f t="shared" si="92"/>
        <v>223</v>
      </c>
      <c r="K235" s="62">
        <f t="shared" si="85"/>
        <v>52</v>
      </c>
      <c r="L235" s="62">
        <f t="shared" si="85"/>
        <v>4</v>
      </c>
      <c r="M235" s="62">
        <f t="shared" si="93"/>
        <v>0</v>
      </c>
      <c r="N235" s="62">
        <f t="shared" si="93"/>
        <v>0</v>
      </c>
      <c r="O235" s="54"/>
      <c r="P235" s="54"/>
      <c r="Q235" s="54"/>
      <c r="R235" s="54"/>
      <c r="S235" s="54"/>
      <c r="T235" s="54"/>
      <c r="U235" s="62">
        <f t="shared" si="94"/>
        <v>52</v>
      </c>
      <c r="V235" s="62">
        <f t="shared" si="94"/>
        <v>4</v>
      </c>
      <c r="W235" s="54">
        <v>24</v>
      </c>
      <c r="X235" s="54"/>
      <c r="Y235" s="54">
        <v>16</v>
      </c>
      <c r="Z235" s="54">
        <v>2</v>
      </c>
      <c r="AA235" s="705" t="str">
        <f t="shared" si="103"/>
        <v>MT8111-35</v>
      </c>
      <c r="AB235" s="705"/>
      <c r="AC235" s="705" t="str">
        <f t="shared" si="104"/>
        <v>Хүнд машин механизмын оператор</v>
      </c>
      <c r="AD235" s="705"/>
      <c r="AE235" s="705"/>
      <c r="AF235" s="705"/>
      <c r="AG235" s="705"/>
      <c r="AH235" s="705"/>
      <c r="AI235" s="705"/>
      <c r="AJ235" s="56">
        <f t="shared" si="91"/>
        <v>223</v>
      </c>
      <c r="AK235" s="52">
        <v>12</v>
      </c>
      <c r="AL235" s="52">
        <v>2</v>
      </c>
      <c r="AM235" s="54"/>
      <c r="AN235" s="54"/>
      <c r="AO235" s="54">
        <v>52</v>
      </c>
      <c r="AP235" s="54"/>
      <c r="AQ235" s="54"/>
      <c r="AR235" s="54"/>
      <c r="AS235" s="57">
        <f t="shared" si="95"/>
        <v>36</v>
      </c>
      <c r="AT235" s="54"/>
      <c r="AU235" s="54"/>
      <c r="AV235" s="54">
        <v>12</v>
      </c>
      <c r="AW235" s="54">
        <v>24</v>
      </c>
      <c r="AX235" s="54"/>
      <c r="AY235" s="54"/>
      <c r="AZ235" s="54"/>
    </row>
    <row r="236" spans="1:52" s="55" customFormat="1" ht="18" customHeight="1">
      <c r="A236" s="737" t="s">
        <v>116</v>
      </c>
      <c r="B236" s="738"/>
      <c r="C236" s="739" t="s">
        <v>117</v>
      </c>
      <c r="D236" s="740"/>
      <c r="E236" s="740"/>
      <c r="F236" s="740"/>
      <c r="G236" s="740"/>
      <c r="H236" s="740"/>
      <c r="I236" s="741"/>
      <c r="J236" s="56">
        <f t="shared" si="92"/>
        <v>224</v>
      </c>
      <c r="K236" s="62">
        <f t="shared" si="85"/>
        <v>8</v>
      </c>
      <c r="L236" s="62">
        <f t="shared" si="85"/>
        <v>0</v>
      </c>
      <c r="M236" s="62">
        <f t="shared" si="93"/>
        <v>0</v>
      </c>
      <c r="N236" s="62">
        <f t="shared" si="93"/>
        <v>0</v>
      </c>
      <c r="O236" s="54"/>
      <c r="P236" s="54"/>
      <c r="Q236" s="54"/>
      <c r="R236" s="54"/>
      <c r="S236" s="54"/>
      <c r="T236" s="54"/>
      <c r="U236" s="62">
        <f t="shared" si="94"/>
        <v>8</v>
      </c>
      <c r="V236" s="62">
        <f t="shared" si="94"/>
        <v>0</v>
      </c>
      <c r="W236" s="54">
        <v>8</v>
      </c>
      <c r="X236" s="54"/>
      <c r="Y236" s="54"/>
      <c r="Z236" s="54"/>
      <c r="AA236" s="705" t="str">
        <f t="shared" si="103"/>
        <v>CF7126-36</v>
      </c>
      <c r="AB236" s="705"/>
      <c r="AC236" s="705" t="str">
        <f t="shared" si="104"/>
        <v>Барилгын сантехникч</v>
      </c>
      <c r="AD236" s="705"/>
      <c r="AE236" s="705"/>
      <c r="AF236" s="705"/>
      <c r="AG236" s="705"/>
      <c r="AH236" s="705"/>
      <c r="AI236" s="705"/>
      <c r="AJ236" s="56">
        <f t="shared" si="91"/>
        <v>224</v>
      </c>
      <c r="AK236" s="52"/>
      <c r="AL236" s="52"/>
      <c r="AM236" s="54"/>
      <c r="AN236" s="54"/>
      <c r="AO236" s="54">
        <v>8</v>
      </c>
      <c r="AP236" s="54"/>
      <c r="AQ236" s="54"/>
      <c r="AR236" s="54"/>
      <c r="AS236" s="57">
        <f t="shared" si="95"/>
        <v>8</v>
      </c>
      <c r="AT236" s="54"/>
      <c r="AU236" s="54"/>
      <c r="AV236" s="54"/>
      <c r="AW236" s="54">
        <v>8</v>
      </c>
      <c r="AX236" s="54"/>
      <c r="AY236" s="54"/>
      <c r="AZ236" s="54"/>
    </row>
    <row r="237" spans="1:52" s="55" customFormat="1" ht="18" customHeight="1">
      <c r="A237" s="737" t="s">
        <v>136</v>
      </c>
      <c r="B237" s="738"/>
      <c r="C237" s="739" t="s">
        <v>137</v>
      </c>
      <c r="D237" s="740"/>
      <c r="E237" s="740"/>
      <c r="F237" s="740"/>
      <c r="G237" s="740"/>
      <c r="H237" s="740"/>
      <c r="I237" s="741"/>
      <c r="J237" s="56">
        <f t="shared" si="92"/>
        <v>225</v>
      </c>
      <c r="K237" s="62">
        <f t="shared" si="85"/>
        <v>15</v>
      </c>
      <c r="L237" s="62">
        <f t="shared" si="85"/>
        <v>8</v>
      </c>
      <c r="M237" s="62">
        <f t="shared" si="93"/>
        <v>0</v>
      </c>
      <c r="N237" s="62">
        <f t="shared" si="93"/>
        <v>0</v>
      </c>
      <c r="O237" s="54"/>
      <c r="P237" s="54"/>
      <c r="Q237" s="54"/>
      <c r="R237" s="54"/>
      <c r="S237" s="54"/>
      <c r="T237" s="54"/>
      <c r="U237" s="62">
        <f t="shared" si="94"/>
        <v>15</v>
      </c>
      <c r="V237" s="62">
        <f t="shared" si="94"/>
        <v>8</v>
      </c>
      <c r="W237" s="54">
        <v>15</v>
      </c>
      <c r="X237" s="54">
        <v>8</v>
      </c>
      <c r="Y237" s="54"/>
      <c r="Z237" s="54"/>
      <c r="AA237" s="705" t="str">
        <f t="shared" si="103"/>
        <v>NF6210-21</v>
      </c>
      <c r="AB237" s="705"/>
      <c r="AC237" s="705" t="str">
        <f t="shared" si="104"/>
        <v>Ойжуулагч</v>
      </c>
      <c r="AD237" s="705"/>
      <c r="AE237" s="705"/>
      <c r="AF237" s="705"/>
      <c r="AG237" s="705"/>
      <c r="AH237" s="705"/>
      <c r="AI237" s="705"/>
      <c r="AJ237" s="56">
        <f t="shared" si="91"/>
        <v>225</v>
      </c>
      <c r="AK237" s="52"/>
      <c r="AL237" s="52"/>
      <c r="AM237" s="54"/>
      <c r="AN237" s="54"/>
      <c r="AO237" s="54">
        <v>15</v>
      </c>
      <c r="AP237" s="54"/>
      <c r="AQ237" s="54"/>
      <c r="AR237" s="54"/>
      <c r="AS237" s="57">
        <f t="shared" si="95"/>
        <v>15</v>
      </c>
      <c r="AT237" s="54"/>
      <c r="AU237" s="54"/>
      <c r="AV237" s="54"/>
      <c r="AW237" s="54">
        <v>15</v>
      </c>
      <c r="AX237" s="54"/>
      <c r="AY237" s="54"/>
      <c r="AZ237" s="54"/>
    </row>
    <row r="238" spans="1:52" s="55" customFormat="1" ht="18" customHeight="1">
      <c r="A238" s="737" t="s">
        <v>140</v>
      </c>
      <c r="B238" s="738"/>
      <c r="C238" s="739" t="s">
        <v>141</v>
      </c>
      <c r="D238" s="740"/>
      <c r="E238" s="740"/>
      <c r="F238" s="740"/>
      <c r="G238" s="740"/>
      <c r="H238" s="740"/>
      <c r="I238" s="741"/>
      <c r="J238" s="56">
        <f t="shared" si="92"/>
        <v>226</v>
      </c>
      <c r="K238" s="62">
        <f t="shared" si="85"/>
        <v>11</v>
      </c>
      <c r="L238" s="62">
        <f t="shared" si="85"/>
        <v>11</v>
      </c>
      <c r="M238" s="62">
        <f t="shared" si="93"/>
        <v>0</v>
      </c>
      <c r="N238" s="62">
        <f t="shared" si="93"/>
        <v>0</v>
      </c>
      <c r="O238" s="54"/>
      <c r="P238" s="54"/>
      <c r="Q238" s="54"/>
      <c r="R238" s="54"/>
      <c r="S238" s="54"/>
      <c r="T238" s="54"/>
      <c r="U238" s="62">
        <f t="shared" si="94"/>
        <v>11</v>
      </c>
      <c r="V238" s="62">
        <f t="shared" si="94"/>
        <v>11</v>
      </c>
      <c r="W238" s="54">
        <v>11</v>
      </c>
      <c r="X238" s="54">
        <v>11</v>
      </c>
      <c r="Y238" s="54"/>
      <c r="Z238" s="54"/>
      <c r="AA238" s="705" t="str">
        <f t="shared" si="103"/>
        <v>IF7513-23</v>
      </c>
      <c r="AB238" s="705"/>
      <c r="AC238" s="705" t="str">
        <f t="shared" si="104"/>
        <v>Сүү боловсруулах үйлдвэрлэлийн ажилтан</v>
      </c>
      <c r="AD238" s="705"/>
      <c r="AE238" s="705"/>
      <c r="AF238" s="705"/>
      <c r="AG238" s="705"/>
      <c r="AH238" s="705"/>
      <c r="AI238" s="705"/>
      <c r="AJ238" s="56">
        <f t="shared" si="91"/>
        <v>226</v>
      </c>
      <c r="AK238" s="52"/>
      <c r="AL238" s="52"/>
      <c r="AM238" s="54"/>
      <c r="AN238" s="54"/>
      <c r="AO238" s="54">
        <v>11</v>
      </c>
      <c r="AP238" s="54"/>
      <c r="AQ238" s="54"/>
      <c r="AR238" s="54"/>
      <c r="AS238" s="57">
        <f t="shared" si="95"/>
        <v>11</v>
      </c>
      <c r="AT238" s="54"/>
      <c r="AU238" s="54"/>
      <c r="AV238" s="54"/>
      <c r="AW238" s="54">
        <v>11</v>
      </c>
      <c r="AX238" s="54"/>
      <c r="AY238" s="54"/>
      <c r="AZ238" s="54"/>
    </row>
    <row r="239" spans="1:52" s="55" customFormat="1" ht="18" customHeight="1">
      <c r="A239" s="737" t="s">
        <v>146</v>
      </c>
      <c r="B239" s="738"/>
      <c r="C239" s="739" t="s">
        <v>147</v>
      </c>
      <c r="D239" s="740"/>
      <c r="E239" s="740"/>
      <c r="F239" s="740"/>
      <c r="G239" s="740"/>
      <c r="H239" s="740"/>
      <c r="I239" s="741"/>
      <c r="J239" s="56">
        <f t="shared" si="92"/>
        <v>227</v>
      </c>
      <c r="K239" s="62">
        <f t="shared" si="85"/>
        <v>20</v>
      </c>
      <c r="L239" s="62">
        <f t="shared" si="85"/>
        <v>1</v>
      </c>
      <c r="M239" s="62">
        <f t="shared" si="93"/>
        <v>0</v>
      </c>
      <c r="N239" s="62">
        <f t="shared" si="93"/>
        <v>0</v>
      </c>
      <c r="O239" s="54"/>
      <c r="P239" s="54"/>
      <c r="Q239" s="54"/>
      <c r="R239" s="54"/>
      <c r="S239" s="54"/>
      <c r="T239" s="54"/>
      <c r="U239" s="62">
        <f t="shared" si="94"/>
        <v>20</v>
      </c>
      <c r="V239" s="62">
        <f t="shared" si="94"/>
        <v>1</v>
      </c>
      <c r="W239" s="54">
        <v>20</v>
      </c>
      <c r="X239" s="54">
        <v>1</v>
      </c>
      <c r="Y239" s="54"/>
      <c r="Z239" s="54"/>
      <c r="AA239" s="705" t="str">
        <f t="shared" si="103"/>
        <v>AT7231-20</v>
      </c>
      <c r="AB239" s="705"/>
      <c r="AC239" s="705" t="str">
        <f t="shared" si="104"/>
        <v>ХАА-н машин механизмын ашиглалт, засварчин</v>
      </c>
      <c r="AD239" s="705"/>
      <c r="AE239" s="705"/>
      <c r="AF239" s="705"/>
      <c r="AG239" s="705"/>
      <c r="AH239" s="705"/>
      <c r="AI239" s="705"/>
      <c r="AJ239" s="56">
        <f t="shared" si="91"/>
        <v>227</v>
      </c>
      <c r="AK239" s="52"/>
      <c r="AL239" s="52"/>
      <c r="AM239" s="54"/>
      <c r="AN239" s="54"/>
      <c r="AO239" s="54">
        <v>20</v>
      </c>
      <c r="AP239" s="54"/>
      <c r="AQ239" s="54"/>
      <c r="AR239" s="54"/>
      <c r="AS239" s="57">
        <f t="shared" si="95"/>
        <v>20</v>
      </c>
      <c r="AT239" s="54"/>
      <c r="AU239" s="54"/>
      <c r="AV239" s="54"/>
      <c r="AW239" s="54">
        <v>20</v>
      </c>
      <c r="AX239" s="54"/>
      <c r="AY239" s="54"/>
      <c r="AZ239" s="54"/>
    </row>
    <row r="240" spans="1:52" s="55" customFormat="1" ht="18" customHeight="1">
      <c r="A240" s="737" t="s">
        <v>246</v>
      </c>
      <c r="B240" s="738"/>
      <c r="C240" s="739" t="s">
        <v>247</v>
      </c>
      <c r="D240" s="740"/>
      <c r="E240" s="740"/>
      <c r="F240" s="740"/>
      <c r="G240" s="740"/>
      <c r="H240" s="740"/>
      <c r="I240" s="741"/>
      <c r="J240" s="56">
        <f t="shared" si="92"/>
        <v>228</v>
      </c>
      <c r="K240" s="62">
        <f t="shared" si="85"/>
        <v>17</v>
      </c>
      <c r="L240" s="62">
        <f t="shared" si="85"/>
        <v>12</v>
      </c>
      <c r="M240" s="62">
        <f t="shared" si="93"/>
        <v>0</v>
      </c>
      <c r="N240" s="62">
        <f t="shared" si="93"/>
        <v>0</v>
      </c>
      <c r="O240" s="54"/>
      <c r="P240" s="54"/>
      <c r="Q240" s="54"/>
      <c r="R240" s="54"/>
      <c r="S240" s="54"/>
      <c r="T240" s="54"/>
      <c r="U240" s="62">
        <f t="shared" si="94"/>
        <v>17</v>
      </c>
      <c r="V240" s="62">
        <f t="shared" si="94"/>
        <v>12</v>
      </c>
      <c r="W240" s="54">
        <v>17</v>
      </c>
      <c r="X240" s="54">
        <v>12</v>
      </c>
      <c r="Y240" s="54"/>
      <c r="Z240" s="54"/>
      <c r="AA240" s="705" t="str">
        <f t="shared" si="103"/>
        <v>IF7511-11</v>
      </c>
      <c r="AB240" s="705"/>
      <c r="AC240" s="705" t="str">
        <f t="shared" si="104"/>
        <v>Мах боловсруулах үйлдвэрлэлийн  ажилтан</v>
      </c>
      <c r="AD240" s="705"/>
      <c r="AE240" s="705"/>
      <c r="AF240" s="705"/>
      <c r="AG240" s="705"/>
      <c r="AH240" s="705"/>
      <c r="AI240" s="705"/>
      <c r="AJ240" s="56">
        <f t="shared" si="91"/>
        <v>228</v>
      </c>
      <c r="AK240" s="52"/>
      <c r="AL240" s="52"/>
      <c r="AM240" s="54"/>
      <c r="AN240" s="54"/>
      <c r="AO240" s="54">
        <v>17</v>
      </c>
      <c r="AP240" s="54"/>
      <c r="AQ240" s="54"/>
      <c r="AR240" s="54"/>
      <c r="AS240" s="57">
        <f t="shared" si="95"/>
        <v>17</v>
      </c>
      <c r="AT240" s="54"/>
      <c r="AU240" s="54"/>
      <c r="AV240" s="54"/>
      <c r="AW240" s="54">
        <v>17</v>
      </c>
      <c r="AX240" s="54"/>
      <c r="AY240" s="54"/>
      <c r="AZ240" s="54"/>
    </row>
    <row r="241" spans="1:52" s="55" customFormat="1" ht="18" customHeight="1">
      <c r="A241" s="737" t="s">
        <v>181</v>
      </c>
      <c r="B241" s="738"/>
      <c r="C241" s="739" t="s">
        <v>182</v>
      </c>
      <c r="D241" s="740"/>
      <c r="E241" s="740"/>
      <c r="F241" s="740"/>
      <c r="G241" s="740"/>
      <c r="H241" s="740"/>
      <c r="I241" s="741"/>
      <c r="J241" s="56">
        <f t="shared" si="92"/>
        <v>229</v>
      </c>
      <c r="K241" s="62">
        <f t="shared" si="85"/>
        <v>21</v>
      </c>
      <c r="L241" s="62">
        <f t="shared" si="85"/>
        <v>6</v>
      </c>
      <c r="M241" s="62">
        <f t="shared" si="93"/>
        <v>0</v>
      </c>
      <c r="N241" s="62">
        <f t="shared" si="93"/>
        <v>0</v>
      </c>
      <c r="O241" s="54"/>
      <c r="P241" s="54"/>
      <c r="Q241" s="54"/>
      <c r="R241" s="54"/>
      <c r="S241" s="54"/>
      <c r="T241" s="54"/>
      <c r="U241" s="62">
        <f t="shared" si="94"/>
        <v>21</v>
      </c>
      <c r="V241" s="62">
        <f t="shared" si="94"/>
        <v>6</v>
      </c>
      <c r="W241" s="54">
        <v>21</v>
      </c>
      <c r="X241" s="54">
        <v>6</v>
      </c>
      <c r="Y241" s="54"/>
      <c r="Z241" s="54"/>
      <c r="AA241" s="705" t="str">
        <f t="shared" si="103"/>
        <v>AH6121-24</v>
      </c>
      <c r="AB241" s="705"/>
      <c r="AC241" s="705" t="str">
        <f t="shared" si="104"/>
        <v>Малчин</v>
      </c>
      <c r="AD241" s="705"/>
      <c r="AE241" s="705"/>
      <c r="AF241" s="705"/>
      <c r="AG241" s="705"/>
      <c r="AH241" s="705"/>
      <c r="AI241" s="705"/>
      <c r="AJ241" s="56">
        <f t="shared" si="91"/>
        <v>229</v>
      </c>
      <c r="AK241" s="52"/>
      <c r="AL241" s="52"/>
      <c r="AM241" s="54"/>
      <c r="AN241" s="54"/>
      <c r="AO241" s="54">
        <v>21</v>
      </c>
      <c r="AP241" s="54"/>
      <c r="AQ241" s="54"/>
      <c r="AR241" s="54"/>
      <c r="AS241" s="57">
        <f t="shared" si="95"/>
        <v>21</v>
      </c>
      <c r="AT241" s="54"/>
      <c r="AU241" s="54"/>
      <c r="AV241" s="54"/>
      <c r="AW241" s="54">
        <v>21</v>
      </c>
      <c r="AX241" s="54"/>
      <c r="AY241" s="54"/>
      <c r="AZ241" s="54"/>
    </row>
    <row r="242" spans="1:52" s="55" customFormat="1" ht="18" customHeight="1">
      <c r="A242" s="737" t="s">
        <v>243</v>
      </c>
      <c r="B242" s="738"/>
      <c r="C242" s="739" t="s">
        <v>244</v>
      </c>
      <c r="D242" s="740"/>
      <c r="E242" s="740"/>
      <c r="F242" s="740"/>
      <c r="G242" s="740"/>
      <c r="H242" s="740"/>
      <c r="I242" s="741"/>
      <c r="J242" s="56">
        <f t="shared" si="92"/>
        <v>230</v>
      </c>
      <c r="K242" s="62">
        <f t="shared" si="85"/>
        <v>14</v>
      </c>
      <c r="L242" s="62">
        <f t="shared" si="85"/>
        <v>0</v>
      </c>
      <c r="M242" s="62">
        <f t="shared" si="93"/>
        <v>0</v>
      </c>
      <c r="N242" s="62">
        <f t="shared" si="93"/>
        <v>0</v>
      </c>
      <c r="O242" s="54"/>
      <c r="P242" s="54"/>
      <c r="Q242" s="54"/>
      <c r="R242" s="54"/>
      <c r="S242" s="54"/>
      <c r="T242" s="54"/>
      <c r="U242" s="62">
        <f t="shared" si="94"/>
        <v>14</v>
      </c>
      <c r="V242" s="62">
        <f t="shared" si="94"/>
        <v>0</v>
      </c>
      <c r="W242" s="54">
        <v>14</v>
      </c>
      <c r="X242" s="54"/>
      <c r="Y242" s="54"/>
      <c r="Z242" s="54"/>
      <c r="AA242" s="705" t="str">
        <f t="shared" si="103"/>
        <v>MT7233-45</v>
      </c>
      <c r="AB242" s="705"/>
      <c r="AC242" s="705" t="str">
        <f t="shared" si="104"/>
        <v>Хүнд машин механизмын засварчин</v>
      </c>
      <c r="AD242" s="705"/>
      <c r="AE242" s="705"/>
      <c r="AF242" s="705"/>
      <c r="AG242" s="705"/>
      <c r="AH242" s="705"/>
      <c r="AI242" s="705"/>
      <c r="AJ242" s="56">
        <f t="shared" si="91"/>
        <v>230</v>
      </c>
      <c r="AK242" s="52"/>
      <c r="AL242" s="52"/>
      <c r="AM242" s="54"/>
      <c r="AN242" s="54"/>
      <c r="AO242" s="54">
        <v>14</v>
      </c>
      <c r="AP242" s="54"/>
      <c r="AQ242" s="54"/>
      <c r="AR242" s="54"/>
      <c r="AS242" s="57">
        <f t="shared" si="95"/>
        <v>0</v>
      </c>
      <c r="AT242" s="54"/>
      <c r="AU242" s="54"/>
      <c r="AV242" s="54"/>
      <c r="AW242" s="54"/>
      <c r="AX242" s="54"/>
      <c r="AY242" s="54"/>
      <c r="AZ242" s="54"/>
    </row>
    <row r="243" spans="1:52" s="55" customFormat="1" ht="18" customHeight="1">
      <c r="A243" s="737"/>
      <c r="B243" s="738"/>
      <c r="C243" s="739" t="s">
        <v>248</v>
      </c>
      <c r="D243" s="740"/>
      <c r="E243" s="740"/>
      <c r="F243" s="740"/>
      <c r="G243" s="740"/>
      <c r="H243" s="740"/>
      <c r="I243" s="741"/>
      <c r="J243" s="56">
        <f t="shared" si="92"/>
        <v>231</v>
      </c>
      <c r="K243" s="62">
        <f t="shared" si="85"/>
        <v>7</v>
      </c>
      <c r="L243" s="62">
        <f t="shared" si="85"/>
        <v>4</v>
      </c>
      <c r="M243" s="62">
        <f t="shared" si="93"/>
        <v>0</v>
      </c>
      <c r="N243" s="62">
        <f t="shared" si="93"/>
        <v>0</v>
      </c>
      <c r="O243" s="54"/>
      <c r="P243" s="54"/>
      <c r="Q243" s="54"/>
      <c r="R243" s="54"/>
      <c r="S243" s="54"/>
      <c r="T243" s="54"/>
      <c r="U243" s="62">
        <f t="shared" si="94"/>
        <v>0</v>
      </c>
      <c r="V243" s="62">
        <f t="shared" si="94"/>
        <v>0</v>
      </c>
      <c r="W243" s="54"/>
      <c r="X243" s="54"/>
      <c r="Y243" s="54"/>
      <c r="Z243" s="54"/>
      <c r="AA243" s="705">
        <f t="shared" si="103"/>
        <v>0</v>
      </c>
      <c r="AB243" s="705"/>
      <c r="AC243" s="705" t="str">
        <f t="shared" si="104"/>
        <v>В ангилалын жолооч</v>
      </c>
      <c r="AD243" s="705"/>
      <c r="AE243" s="705"/>
      <c r="AF243" s="705"/>
      <c r="AG243" s="705"/>
      <c r="AH243" s="705"/>
      <c r="AI243" s="705"/>
      <c r="AJ243" s="56">
        <f t="shared" si="91"/>
        <v>231</v>
      </c>
      <c r="AK243" s="52"/>
      <c r="AL243" s="52"/>
      <c r="AM243" s="54">
        <v>7</v>
      </c>
      <c r="AN243" s="54">
        <v>4</v>
      </c>
      <c r="AO243" s="54"/>
      <c r="AP243" s="54"/>
      <c r="AQ243" s="54">
        <v>7</v>
      </c>
      <c r="AR243" s="54"/>
      <c r="AS243" s="57">
        <f t="shared" si="95"/>
        <v>7</v>
      </c>
      <c r="AT243" s="54"/>
      <c r="AU243" s="54"/>
      <c r="AV243" s="54"/>
      <c r="AW243" s="54"/>
      <c r="AX243" s="54"/>
      <c r="AY243" s="54">
        <v>7</v>
      </c>
      <c r="AZ243" s="54"/>
    </row>
    <row r="244" spans="1:52" s="66" customFormat="1" ht="25.5" customHeight="1">
      <c r="A244" s="745" t="s">
        <v>249</v>
      </c>
      <c r="B244" s="746"/>
      <c r="C244" s="746"/>
      <c r="D244" s="746"/>
      <c r="E244" s="746"/>
      <c r="F244" s="746"/>
      <c r="G244" s="746"/>
      <c r="H244" s="746"/>
      <c r="I244" s="747"/>
      <c r="J244" s="60">
        <f t="shared" si="92"/>
        <v>232</v>
      </c>
      <c r="K244" s="61">
        <f t="shared" ref="K244:Z244" si="105">SUM(K245:K264)</f>
        <v>553</v>
      </c>
      <c r="L244" s="61">
        <f t="shared" si="105"/>
        <v>257</v>
      </c>
      <c r="M244" s="61">
        <f t="shared" si="105"/>
        <v>0</v>
      </c>
      <c r="N244" s="61">
        <f t="shared" si="105"/>
        <v>0</v>
      </c>
      <c r="O244" s="61">
        <f t="shared" si="105"/>
        <v>0</v>
      </c>
      <c r="P244" s="61">
        <f t="shared" si="105"/>
        <v>0</v>
      </c>
      <c r="Q244" s="61">
        <f t="shared" si="105"/>
        <v>0</v>
      </c>
      <c r="R244" s="61">
        <f t="shared" si="105"/>
        <v>0</v>
      </c>
      <c r="S244" s="61">
        <f t="shared" si="105"/>
        <v>0</v>
      </c>
      <c r="T244" s="61">
        <f t="shared" si="105"/>
        <v>0</v>
      </c>
      <c r="U244" s="61">
        <f t="shared" si="105"/>
        <v>553</v>
      </c>
      <c r="V244" s="61">
        <f t="shared" si="105"/>
        <v>257</v>
      </c>
      <c r="W244" s="61">
        <f t="shared" si="105"/>
        <v>207</v>
      </c>
      <c r="X244" s="61">
        <f t="shared" si="105"/>
        <v>100</v>
      </c>
      <c r="Y244" s="61">
        <f t="shared" si="105"/>
        <v>206</v>
      </c>
      <c r="Z244" s="61">
        <f t="shared" si="105"/>
        <v>76</v>
      </c>
      <c r="AA244" s="748" t="str">
        <f>+A244</f>
        <v>17. Хөвсгөл аймаг дахь МСҮТ</v>
      </c>
      <c r="AB244" s="749"/>
      <c r="AC244" s="749"/>
      <c r="AD244" s="749"/>
      <c r="AE244" s="749"/>
      <c r="AF244" s="749"/>
      <c r="AG244" s="749"/>
      <c r="AH244" s="749"/>
      <c r="AI244" s="750"/>
      <c r="AJ244" s="60">
        <f t="shared" si="91"/>
        <v>232</v>
      </c>
      <c r="AK244" s="61">
        <f t="shared" ref="AK244:AZ244" si="106">SUM(AK245:AK264)</f>
        <v>140</v>
      </c>
      <c r="AL244" s="61">
        <f t="shared" si="106"/>
        <v>81</v>
      </c>
      <c r="AM244" s="61">
        <f t="shared" si="106"/>
        <v>0</v>
      </c>
      <c r="AN244" s="61">
        <f t="shared" si="106"/>
        <v>0</v>
      </c>
      <c r="AO244" s="61">
        <f t="shared" si="106"/>
        <v>553</v>
      </c>
      <c r="AP244" s="61">
        <f t="shared" si="106"/>
        <v>0</v>
      </c>
      <c r="AQ244" s="61">
        <f t="shared" si="106"/>
        <v>0</v>
      </c>
      <c r="AR244" s="61">
        <f t="shared" si="106"/>
        <v>0</v>
      </c>
      <c r="AS244" s="61">
        <f t="shared" si="106"/>
        <v>212</v>
      </c>
      <c r="AT244" s="61">
        <f t="shared" si="106"/>
        <v>0</v>
      </c>
      <c r="AU244" s="61">
        <f t="shared" si="106"/>
        <v>0</v>
      </c>
      <c r="AV244" s="61">
        <f t="shared" si="106"/>
        <v>140</v>
      </c>
      <c r="AW244" s="61">
        <f t="shared" si="106"/>
        <v>72</v>
      </c>
      <c r="AX244" s="61">
        <f t="shared" si="106"/>
        <v>0</v>
      </c>
      <c r="AY244" s="61">
        <f t="shared" si="106"/>
        <v>0</v>
      </c>
      <c r="AZ244" s="61">
        <f t="shared" si="106"/>
        <v>0</v>
      </c>
    </row>
    <row r="245" spans="1:52" s="55" customFormat="1" ht="18" customHeight="1">
      <c r="A245" s="737" t="s">
        <v>118</v>
      </c>
      <c r="B245" s="738"/>
      <c r="C245" s="739" t="s">
        <v>119</v>
      </c>
      <c r="D245" s="740"/>
      <c r="E245" s="740"/>
      <c r="F245" s="740"/>
      <c r="G245" s="740"/>
      <c r="H245" s="740"/>
      <c r="I245" s="741"/>
      <c r="J245" s="56">
        <f t="shared" si="92"/>
        <v>233</v>
      </c>
      <c r="K245" s="62">
        <f t="shared" si="85"/>
        <v>43</v>
      </c>
      <c r="L245" s="62">
        <f t="shared" si="85"/>
        <v>11</v>
      </c>
      <c r="M245" s="62">
        <f t="shared" si="93"/>
        <v>0</v>
      </c>
      <c r="N245" s="62">
        <f t="shared" si="93"/>
        <v>0</v>
      </c>
      <c r="O245" s="54"/>
      <c r="P245" s="54"/>
      <c r="Q245" s="54"/>
      <c r="R245" s="54"/>
      <c r="S245" s="54"/>
      <c r="T245" s="54"/>
      <c r="U245" s="62">
        <f t="shared" si="94"/>
        <v>43</v>
      </c>
      <c r="V245" s="62">
        <f t="shared" si="94"/>
        <v>11</v>
      </c>
      <c r="W245" s="63">
        <v>12</v>
      </c>
      <c r="X245" s="63">
        <v>3</v>
      </c>
      <c r="Y245" s="63">
        <v>31</v>
      </c>
      <c r="Z245" s="63">
        <v>8</v>
      </c>
      <c r="AA245" s="705" t="str">
        <f>+A245</f>
        <v>CF7123-20</v>
      </c>
      <c r="AB245" s="705"/>
      <c r="AC245" s="705" t="str">
        <f>+C245</f>
        <v>Барилгын засал-чимэглэлчин</v>
      </c>
      <c r="AD245" s="705"/>
      <c r="AE245" s="705"/>
      <c r="AF245" s="705"/>
      <c r="AG245" s="705"/>
      <c r="AH245" s="705"/>
      <c r="AI245" s="705"/>
      <c r="AJ245" s="56">
        <f t="shared" si="91"/>
        <v>233</v>
      </c>
      <c r="AK245" s="64"/>
      <c r="AL245" s="64"/>
      <c r="AM245" s="54"/>
      <c r="AN245" s="54"/>
      <c r="AO245" s="63">
        <v>43</v>
      </c>
      <c r="AP245" s="67"/>
      <c r="AQ245" s="67"/>
      <c r="AR245" s="67"/>
      <c r="AS245" s="57">
        <f t="shared" si="95"/>
        <v>0</v>
      </c>
      <c r="AT245" s="68"/>
      <c r="AU245" s="68"/>
      <c r="AV245" s="63"/>
      <c r="AW245" s="63"/>
      <c r="AX245" s="67"/>
      <c r="AY245" s="67"/>
      <c r="AZ245" s="68"/>
    </row>
    <row r="246" spans="1:52" s="55" customFormat="1" ht="18" customHeight="1">
      <c r="A246" s="737" t="s">
        <v>122</v>
      </c>
      <c r="B246" s="738"/>
      <c r="C246" s="739" t="s">
        <v>123</v>
      </c>
      <c r="D246" s="740"/>
      <c r="E246" s="740"/>
      <c r="F246" s="740"/>
      <c r="G246" s="740"/>
      <c r="H246" s="740"/>
      <c r="I246" s="741"/>
      <c r="J246" s="56">
        <f t="shared" si="92"/>
        <v>234</v>
      </c>
      <c r="K246" s="62">
        <f t="shared" si="85"/>
        <v>39</v>
      </c>
      <c r="L246" s="62">
        <f t="shared" si="85"/>
        <v>3</v>
      </c>
      <c r="M246" s="62">
        <f t="shared" si="93"/>
        <v>0</v>
      </c>
      <c r="N246" s="62">
        <f t="shared" si="93"/>
        <v>0</v>
      </c>
      <c r="O246" s="54"/>
      <c r="P246" s="54"/>
      <c r="Q246" s="54"/>
      <c r="R246" s="54"/>
      <c r="S246" s="54"/>
      <c r="T246" s="54"/>
      <c r="U246" s="62">
        <f t="shared" si="94"/>
        <v>39</v>
      </c>
      <c r="V246" s="62">
        <f t="shared" si="94"/>
        <v>3</v>
      </c>
      <c r="W246" s="63">
        <v>23</v>
      </c>
      <c r="X246" s="63">
        <v>2</v>
      </c>
      <c r="Y246" s="63">
        <v>16</v>
      </c>
      <c r="Z246" s="63">
        <v>1</v>
      </c>
      <c r="AA246" s="705" t="str">
        <f t="shared" ref="AA246:AA264" si="107">+A246</f>
        <v>CF7411-12</v>
      </c>
      <c r="AB246" s="705"/>
      <c r="AC246" s="705" t="str">
        <f t="shared" ref="AC246:AC264" si="108">+C246</f>
        <v>Барилгын цахилгаанчин</v>
      </c>
      <c r="AD246" s="705"/>
      <c r="AE246" s="705"/>
      <c r="AF246" s="705"/>
      <c r="AG246" s="705"/>
      <c r="AH246" s="705"/>
      <c r="AI246" s="705"/>
      <c r="AJ246" s="56">
        <f t="shared" si="91"/>
        <v>234</v>
      </c>
      <c r="AK246" s="64"/>
      <c r="AL246" s="64"/>
      <c r="AM246" s="54"/>
      <c r="AN246" s="54"/>
      <c r="AO246" s="63">
        <v>39</v>
      </c>
      <c r="AP246" s="67"/>
      <c r="AQ246" s="67"/>
      <c r="AR246" s="67"/>
      <c r="AS246" s="57">
        <f t="shared" si="95"/>
        <v>4</v>
      </c>
      <c r="AT246" s="68"/>
      <c r="AU246" s="68"/>
      <c r="AV246" s="63"/>
      <c r="AW246" s="63">
        <v>4</v>
      </c>
      <c r="AX246" s="67"/>
      <c r="AY246" s="67"/>
      <c r="AZ246" s="68"/>
    </row>
    <row r="247" spans="1:52" s="55" customFormat="1" ht="18" customHeight="1">
      <c r="A247" s="737" t="s">
        <v>116</v>
      </c>
      <c r="B247" s="738"/>
      <c r="C247" s="739" t="s">
        <v>117</v>
      </c>
      <c r="D247" s="740"/>
      <c r="E247" s="740"/>
      <c r="F247" s="740"/>
      <c r="G247" s="740"/>
      <c r="H247" s="740"/>
      <c r="I247" s="741"/>
      <c r="J247" s="56">
        <f t="shared" si="92"/>
        <v>235</v>
      </c>
      <c r="K247" s="62">
        <f t="shared" si="85"/>
        <v>42</v>
      </c>
      <c r="L247" s="62">
        <f t="shared" si="85"/>
        <v>3</v>
      </c>
      <c r="M247" s="62">
        <f t="shared" si="93"/>
        <v>0</v>
      </c>
      <c r="N247" s="62">
        <f t="shared" si="93"/>
        <v>0</v>
      </c>
      <c r="O247" s="54"/>
      <c r="P247" s="54"/>
      <c r="Q247" s="54"/>
      <c r="R247" s="54"/>
      <c r="S247" s="54"/>
      <c r="T247" s="54"/>
      <c r="U247" s="62">
        <f t="shared" si="94"/>
        <v>42</v>
      </c>
      <c r="V247" s="62">
        <f t="shared" si="94"/>
        <v>3</v>
      </c>
      <c r="W247" s="63">
        <v>14</v>
      </c>
      <c r="X247" s="63"/>
      <c r="Y247" s="63">
        <v>17</v>
      </c>
      <c r="Z247" s="63">
        <v>1</v>
      </c>
      <c r="AA247" s="705" t="str">
        <f t="shared" si="107"/>
        <v>CF7126-36</v>
      </c>
      <c r="AB247" s="705"/>
      <c r="AC247" s="705" t="str">
        <f t="shared" si="108"/>
        <v>Барилгын сантехникч</v>
      </c>
      <c r="AD247" s="705"/>
      <c r="AE247" s="705"/>
      <c r="AF247" s="705"/>
      <c r="AG247" s="705"/>
      <c r="AH247" s="705"/>
      <c r="AI247" s="705"/>
      <c r="AJ247" s="56">
        <f t="shared" si="91"/>
        <v>235</v>
      </c>
      <c r="AK247" s="63">
        <v>11</v>
      </c>
      <c r="AL247" s="63">
        <v>2</v>
      </c>
      <c r="AM247" s="68"/>
      <c r="AN247" s="68"/>
      <c r="AO247" s="63">
        <v>42</v>
      </c>
      <c r="AP247" s="67"/>
      <c r="AQ247" s="67"/>
      <c r="AR247" s="67"/>
      <c r="AS247" s="57">
        <f t="shared" si="95"/>
        <v>11</v>
      </c>
      <c r="AT247" s="68"/>
      <c r="AU247" s="68"/>
      <c r="AV247" s="63">
        <v>11</v>
      </c>
      <c r="AW247" s="63"/>
      <c r="AX247" s="67"/>
      <c r="AY247" s="67"/>
      <c r="AZ247" s="68"/>
    </row>
    <row r="248" spans="1:52" s="55" customFormat="1" ht="18" customHeight="1">
      <c r="A248" s="737" t="s">
        <v>128</v>
      </c>
      <c r="B248" s="738"/>
      <c r="C248" s="739" t="s">
        <v>129</v>
      </c>
      <c r="D248" s="740"/>
      <c r="E248" s="740"/>
      <c r="F248" s="740"/>
      <c r="G248" s="740"/>
      <c r="H248" s="740"/>
      <c r="I248" s="741"/>
      <c r="J248" s="56">
        <f t="shared" si="92"/>
        <v>236</v>
      </c>
      <c r="K248" s="62">
        <f t="shared" si="85"/>
        <v>24</v>
      </c>
      <c r="L248" s="62">
        <f t="shared" si="85"/>
        <v>0</v>
      </c>
      <c r="M248" s="62">
        <f t="shared" si="93"/>
        <v>0</v>
      </c>
      <c r="N248" s="62">
        <f t="shared" si="93"/>
        <v>0</v>
      </c>
      <c r="O248" s="54"/>
      <c r="P248" s="54"/>
      <c r="Q248" s="54"/>
      <c r="R248" s="54"/>
      <c r="S248" s="54"/>
      <c r="T248" s="54"/>
      <c r="U248" s="62">
        <f t="shared" si="94"/>
        <v>24</v>
      </c>
      <c r="V248" s="62">
        <f t="shared" si="94"/>
        <v>0</v>
      </c>
      <c r="W248" s="63">
        <v>14</v>
      </c>
      <c r="X248" s="63"/>
      <c r="Y248" s="63"/>
      <c r="Z248" s="63"/>
      <c r="AA248" s="705" t="str">
        <f t="shared" si="107"/>
        <v>CF7115-24</v>
      </c>
      <c r="AB248" s="705"/>
      <c r="AC248" s="705" t="str">
        <f t="shared" si="108"/>
        <v>Модон эдлэлийн мужаан</v>
      </c>
      <c r="AD248" s="705"/>
      <c r="AE248" s="705"/>
      <c r="AF248" s="705"/>
      <c r="AG248" s="705"/>
      <c r="AH248" s="705"/>
      <c r="AI248" s="705"/>
      <c r="AJ248" s="56">
        <f t="shared" si="91"/>
        <v>236</v>
      </c>
      <c r="AK248" s="63">
        <v>10</v>
      </c>
      <c r="AL248" s="63"/>
      <c r="AM248" s="68"/>
      <c r="AN248" s="68"/>
      <c r="AO248" s="63">
        <v>24</v>
      </c>
      <c r="AP248" s="67"/>
      <c r="AQ248" s="67"/>
      <c r="AR248" s="67"/>
      <c r="AS248" s="57">
        <f t="shared" si="95"/>
        <v>14</v>
      </c>
      <c r="AT248" s="68"/>
      <c r="AU248" s="68"/>
      <c r="AV248" s="63">
        <v>10</v>
      </c>
      <c r="AW248" s="63">
        <v>4</v>
      </c>
      <c r="AX248" s="67"/>
      <c r="AY248" s="67"/>
      <c r="AZ248" s="68"/>
    </row>
    <row r="249" spans="1:52" s="55" customFormat="1" ht="18" customHeight="1">
      <c r="A249" s="737" t="s">
        <v>250</v>
      </c>
      <c r="B249" s="738"/>
      <c r="C249" s="739" t="s">
        <v>251</v>
      </c>
      <c r="D249" s="740"/>
      <c r="E249" s="740"/>
      <c r="F249" s="740"/>
      <c r="G249" s="740"/>
      <c r="H249" s="740"/>
      <c r="I249" s="741"/>
      <c r="J249" s="56">
        <f t="shared" si="92"/>
        <v>237</v>
      </c>
      <c r="K249" s="62">
        <f t="shared" si="85"/>
        <v>6</v>
      </c>
      <c r="L249" s="62">
        <f t="shared" si="85"/>
        <v>2</v>
      </c>
      <c r="M249" s="62">
        <f t="shared" si="93"/>
        <v>0</v>
      </c>
      <c r="N249" s="62">
        <f t="shared" si="93"/>
        <v>0</v>
      </c>
      <c r="O249" s="54"/>
      <c r="P249" s="54"/>
      <c r="Q249" s="54"/>
      <c r="R249" s="54"/>
      <c r="S249" s="54"/>
      <c r="T249" s="54"/>
      <c r="U249" s="62">
        <f t="shared" si="94"/>
        <v>6</v>
      </c>
      <c r="V249" s="62">
        <f t="shared" si="94"/>
        <v>2</v>
      </c>
      <c r="W249" s="63">
        <v>6</v>
      </c>
      <c r="X249" s="63">
        <v>2</v>
      </c>
      <c r="Y249" s="63"/>
      <c r="Z249" s="63"/>
      <c r="AA249" s="705" t="str">
        <f t="shared" si="107"/>
        <v>NF6210-25</v>
      </c>
      <c r="AB249" s="705"/>
      <c r="AC249" s="705" t="str">
        <f t="shared" si="108"/>
        <v>Ойн аж ахуйн ажилтан</v>
      </c>
      <c r="AD249" s="705"/>
      <c r="AE249" s="705"/>
      <c r="AF249" s="705"/>
      <c r="AG249" s="705"/>
      <c r="AH249" s="705"/>
      <c r="AI249" s="705"/>
      <c r="AJ249" s="56">
        <f t="shared" si="91"/>
        <v>237</v>
      </c>
      <c r="AK249" s="63"/>
      <c r="AL249" s="63"/>
      <c r="AM249" s="68"/>
      <c r="AN249" s="68"/>
      <c r="AO249" s="63">
        <v>6</v>
      </c>
      <c r="AP249" s="67"/>
      <c r="AQ249" s="67"/>
      <c r="AR249" s="67"/>
      <c r="AS249" s="57">
        <f t="shared" si="95"/>
        <v>0</v>
      </c>
      <c r="AT249" s="68"/>
      <c r="AU249" s="68"/>
      <c r="AV249" s="63"/>
      <c r="AW249" s="63"/>
      <c r="AX249" s="67"/>
      <c r="AY249" s="67"/>
      <c r="AZ249" s="68"/>
    </row>
    <row r="250" spans="1:52" s="55" customFormat="1" ht="18" customHeight="1">
      <c r="A250" s="737" t="s">
        <v>172</v>
      </c>
      <c r="B250" s="738"/>
      <c r="C250" s="739" t="s">
        <v>173</v>
      </c>
      <c r="D250" s="740"/>
      <c r="E250" s="740"/>
      <c r="F250" s="740"/>
      <c r="G250" s="740"/>
      <c r="H250" s="740"/>
      <c r="I250" s="741"/>
      <c r="J250" s="56">
        <f t="shared" si="92"/>
        <v>238</v>
      </c>
      <c r="K250" s="62">
        <f t="shared" si="85"/>
        <v>14</v>
      </c>
      <c r="L250" s="62">
        <f t="shared" si="85"/>
        <v>8</v>
      </c>
      <c r="M250" s="62">
        <f t="shared" si="93"/>
        <v>0</v>
      </c>
      <c r="N250" s="62">
        <f t="shared" si="93"/>
        <v>0</v>
      </c>
      <c r="O250" s="54"/>
      <c r="P250" s="54"/>
      <c r="Q250" s="54"/>
      <c r="R250" s="54"/>
      <c r="S250" s="54"/>
      <c r="T250" s="54"/>
      <c r="U250" s="62">
        <f t="shared" si="94"/>
        <v>14</v>
      </c>
      <c r="V250" s="62">
        <f t="shared" si="94"/>
        <v>8</v>
      </c>
      <c r="W250" s="63">
        <v>14</v>
      </c>
      <c r="X250" s="63">
        <v>8</v>
      </c>
      <c r="Y250" s="63"/>
      <c r="Z250" s="63"/>
      <c r="AA250" s="705" t="str">
        <f t="shared" si="107"/>
        <v>AM7317-11</v>
      </c>
      <c r="AB250" s="705"/>
      <c r="AC250" s="705" t="str">
        <f t="shared" si="108"/>
        <v>Бэлэг дурсгалын зүйл урлаач</v>
      </c>
      <c r="AD250" s="705"/>
      <c r="AE250" s="705"/>
      <c r="AF250" s="705"/>
      <c r="AG250" s="705"/>
      <c r="AH250" s="705"/>
      <c r="AI250" s="705"/>
      <c r="AJ250" s="56">
        <f t="shared" si="91"/>
        <v>238</v>
      </c>
      <c r="AK250" s="63"/>
      <c r="AL250" s="63"/>
      <c r="AM250" s="68"/>
      <c r="AN250" s="68"/>
      <c r="AO250" s="63">
        <v>14</v>
      </c>
      <c r="AP250" s="67"/>
      <c r="AQ250" s="67"/>
      <c r="AR250" s="67"/>
      <c r="AS250" s="57">
        <f t="shared" si="95"/>
        <v>14</v>
      </c>
      <c r="AT250" s="68"/>
      <c r="AU250" s="68"/>
      <c r="AV250" s="63"/>
      <c r="AW250" s="63">
        <v>14</v>
      </c>
      <c r="AX250" s="67"/>
      <c r="AY250" s="67"/>
      <c r="AZ250" s="68"/>
    </row>
    <row r="251" spans="1:52" s="55" customFormat="1" ht="18" customHeight="1">
      <c r="A251" s="737" t="s">
        <v>130</v>
      </c>
      <c r="B251" s="738"/>
      <c r="C251" s="739" t="s">
        <v>131</v>
      </c>
      <c r="D251" s="740"/>
      <c r="E251" s="740"/>
      <c r="F251" s="740"/>
      <c r="G251" s="740"/>
      <c r="H251" s="740"/>
      <c r="I251" s="741"/>
      <c r="J251" s="56">
        <f t="shared" si="92"/>
        <v>239</v>
      </c>
      <c r="K251" s="62">
        <f t="shared" si="85"/>
        <v>61</v>
      </c>
      <c r="L251" s="62">
        <f t="shared" si="85"/>
        <v>60</v>
      </c>
      <c r="M251" s="62">
        <f t="shared" si="93"/>
        <v>0</v>
      </c>
      <c r="N251" s="62">
        <f t="shared" si="93"/>
        <v>0</v>
      </c>
      <c r="O251" s="54"/>
      <c r="P251" s="54"/>
      <c r="Q251" s="54"/>
      <c r="R251" s="54"/>
      <c r="S251" s="54"/>
      <c r="T251" s="54"/>
      <c r="U251" s="62">
        <f t="shared" si="94"/>
        <v>61</v>
      </c>
      <c r="V251" s="62">
        <f t="shared" si="94"/>
        <v>60</v>
      </c>
      <c r="W251" s="63">
        <v>21</v>
      </c>
      <c r="X251" s="63">
        <v>21</v>
      </c>
      <c r="Y251" s="63">
        <v>20</v>
      </c>
      <c r="Z251" s="63">
        <v>19</v>
      </c>
      <c r="AA251" s="705" t="str">
        <f t="shared" si="107"/>
        <v>IE7533-28</v>
      </c>
      <c r="AB251" s="705"/>
      <c r="AC251" s="705" t="str">
        <f t="shared" si="108"/>
        <v>Оёмол бүтээгдэхүүний оёдолчин</v>
      </c>
      <c r="AD251" s="705"/>
      <c r="AE251" s="705"/>
      <c r="AF251" s="705"/>
      <c r="AG251" s="705"/>
      <c r="AH251" s="705"/>
      <c r="AI251" s="705"/>
      <c r="AJ251" s="56">
        <f t="shared" si="91"/>
        <v>239</v>
      </c>
      <c r="AK251" s="63">
        <v>20</v>
      </c>
      <c r="AL251" s="63">
        <v>20</v>
      </c>
      <c r="AM251" s="68"/>
      <c r="AN251" s="68"/>
      <c r="AO251" s="63">
        <v>61</v>
      </c>
      <c r="AP251" s="67"/>
      <c r="AQ251" s="67"/>
      <c r="AR251" s="67"/>
      <c r="AS251" s="57">
        <f t="shared" si="95"/>
        <v>20</v>
      </c>
      <c r="AT251" s="68"/>
      <c r="AU251" s="68"/>
      <c r="AV251" s="63">
        <v>20</v>
      </c>
      <c r="AW251" s="63"/>
      <c r="AX251" s="67"/>
      <c r="AY251" s="67"/>
      <c r="AZ251" s="68"/>
    </row>
    <row r="252" spans="1:52" s="55" customFormat="1" ht="18" customHeight="1">
      <c r="A252" s="737" t="s">
        <v>114</v>
      </c>
      <c r="B252" s="738"/>
      <c r="C252" s="739" t="s">
        <v>115</v>
      </c>
      <c r="D252" s="740"/>
      <c r="E252" s="740"/>
      <c r="F252" s="740"/>
      <c r="G252" s="740"/>
      <c r="H252" s="740"/>
      <c r="I252" s="741"/>
      <c r="J252" s="56">
        <f t="shared" si="92"/>
        <v>240</v>
      </c>
      <c r="K252" s="62">
        <f t="shared" si="85"/>
        <v>64</v>
      </c>
      <c r="L252" s="62">
        <f t="shared" si="85"/>
        <v>1</v>
      </c>
      <c r="M252" s="62">
        <f t="shared" si="93"/>
        <v>0</v>
      </c>
      <c r="N252" s="62">
        <f t="shared" si="93"/>
        <v>0</v>
      </c>
      <c r="O252" s="54"/>
      <c r="P252" s="54"/>
      <c r="Q252" s="54"/>
      <c r="R252" s="54"/>
      <c r="S252" s="54"/>
      <c r="T252" s="54"/>
      <c r="U252" s="62">
        <f t="shared" si="94"/>
        <v>64</v>
      </c>
      <c r="V252" s="62">
        <f t="shared" si="94"/>
        <v>1</v>
      </c>
      <c r="W252" s="63">
        <v>20</v>
      </c>
      <c r="X252" s="63"/>
      <c r="Y252" s="63">
        <v>28</v>
      </c>
      <c r="Z252" s="63"/>
      <c r="AA252" s="705" t="str">
        <f t="shared" si="107"/>
        <v>TC8211-20</v>
      </c>
      <c r="AB252" s="705"/>
      <c r="AC252" s="705" t="str">
        <f t="shared" si="108"/>
        <v>Автомашины засварчин</v>
      </c>
      <c r="AD252" s="705"/>
      <c r="AE252" s="705"/>
      <c r="AF252" s="705"/>
      <c r="AG252" s="705"/>
      <c r="AH252" s="705"/>
      <c r="AI252" s="705"/>
      <c r="AJ252" s="56">
        <f t="shared" si="91"/>
        <v>240</v>
      </c>
      <c r="AK252" s="63">
        <v>16</v>
      </c>
      <c r="AL252" s="63">
        <v>1</v>
      </c>
      <c r="AM252" s="68"/>
      <c r="AN252" s="68"/>
      <c r="AO252" s="63">
        <v>64</v>
      </c>
      <c r="AP252" s="67"/>
      <c r="AQ252" s="67"/>
      <c r="AR252" s="67"/>
      <c r="AS252" s="57">
        <f t="shared" si="95"/>
        <v>16</v>
      </c>
      <c r="AT252" s="68"/>
      <c r="AU252" s="68"/>
      <c r="AV252" s="63">
        <v>16</v>
      </c>
      <c r="AW252" s="63"/>
      <c r="AX252" s="67"/>
      <c r="AY252" s="67"/>
      <c r="AZ252" s="68"/>
    </row>
    <row r="253" spans="1:52" s="55" customFormat="1" ht="18" customHeight="1">
      <c r="A253" s="737" t="s">
        <v>153</v>
      </c>
      <c r="B253" s="738"/>
      <c r="C253" s="739" t="s">
        <v>154</v>
      </c>
      <c r="D253" s="740"/>
      <c r="E253" s="740"/>
      <c r="F253" s="740"/>
      <c r="G253" s="740"/>
      <c r="H253" s="740"/>
      <c r="I253" s="741"/>
      <c r="J253" s="56">
        <f t="shared" si="92"/>
        <v>241</v>
      </c>
      <c r="K253" s="62">
        <f t="shared" si="85"/>
        <v>35</v>
      </c>
      <c r="L253" s="62">
        <f t="shared" si="85"/>
        <v>35</v>
      </c>
      <c r="M253" s="62">
        <f t="shared" si="93"/>
        <v>0</v>
      </c>
      <c r="N253" s="62">
        <f t="shared" si="93"/>
        <v>0</v>
      </c>
      <c r="O253" s="54"/>
      <c r="P253" s="54"/>
      <c r="Q253" s="54"/>
      <c r="R253" s="54"/>
      <c r="S253" s="54"/>
      <c r="T253" s="54"/>
      <c r="U253" s="62">
        <f t="shared" si="94"/>
        <v>35</v>
      </c>
      <c r="V253" s="62">
        <f t="shared" si="94"/>
        <v>35</v>
      </c>
      <c r="W253" s="63">
        <v>20</v>
      </c>
      <c r="X253" s="63">
        <v>20</v>
      </c>
      <c r="Y253" s="63"/>
      <c r="Z253" s="63"/>
      <c r="AA253" s="705" t="str">
        <f t="shared" si="107"/>
        <v>SO5142-11</v>
      </c>
      <c r="AB253" s="705"/>
      <c r="AC253" s="705" t="str">
        <f t="shared" si="108"/>
        <v>Гоо засалч</v>
      </c>
      <c r="AD253" s="705"/>
      <c r="AE253" s="705"/>
      <c r="AF253" s="705"/>
      <c r="AG253" s="705"/>
      <c r="AH253" s="705"/>
      <c r="AI253" s="705"/>
      <c r="AJ253" s="56">
        <f t="shared" si="91"/>
        <v>241</v>
      </c>
      <c r="AK253" s="63">
        <v>15</v>
      </c>
      <c r="AL253" s="63">
        <v>15</v>
      </c>
      <c r="AM253" s="68"/>
      <c r="AN253" s="68"/>
      <c r="AO253" s="63">
        <v>35</v>
      </c>
      <c r="AP253" s="67"/>
      <c r="AQ253" s="67"/>
      <c r="AR253" s="67"/>
      <c r="AS253" s="57">
        <f t="shared" si="95"/>
        <v>15</v>
      </c>
      <c r="AT253" s="68"/>
      <c r="AU253" s="68"/>
      <c r="AV253" s="63">
        <v>15</v>
      </c>
      <c r="AW253" s="63"/>
      <c r="AX253" s="67"/>
      <c r="AY253" s="67"/>
      <c r="AZ253" s="68"/>
    </row>
    <row r="254" spans="1:52" s="55" customFormat="1" ht="18" customHeight="1">
      <c r="A254" s="737" t="s">
        <v>124</v>
      </c>
      <c r="B254" s="738"/>
      <c r="C254" s="739" t="s">
        <v>125</v>
      </c>
      <c r="D254" s="740"/>
      <c r="E254" s="740"/>
      <c r="F254" s="740"/>
      <c r="G254" s="740"/>
      <c r="H254" s="740"/>
      <c r="I254" s="741"/>
      <c r="J254" s="56">
        <f t="shared" si="92"/>
        <v>242</v>
      </c>
      <c r="K254" s="62">
        <f t="shared" si="85"/>
        <v>19</v>
      </c>
      <c r="L254" s="62">
        <f t="shared" si="85"/>
        <v>0</v>
      </c>
      <c r="M254" s="62">
        <f t="shared" si="93"/>
        <v>0</v>
      </c>
      <c r="N254" s="62">
        <f t="shared" si="93"/>
        <v>0</v>
      </c>
      <c r="O254" s="54"/>
      <c r="P254" s="54"/>
      <c r="Q254" s="54"/>
      <c r="R254" s="54"/>
      <c r="S254" s="54"/>
      <c r="T254" s="54"/>
      <c r="U254" s="62">
        <f t="shared" si="94"/>
        <v>19</v>
      </c>
      <c r="V254" s="62">
        <f t="shared" si="94"/>
        <v>0</v>
      </c>
      <c r="W254" s="63">
        <v>5</v>
      </c>
      <c r="X254" s="63"/>
      <c r="Y254" s="63">
        <v>14</v>
      </c>
      <c r="Z254" s="63"/>
      <c r="AA254" s="705" t="str">
        <f t="shared" si="107"/>
        <v>IM7212-14</v>
      </c>
      <c r="AB254" s="705"/>
      <c r="AC254" s="705" t="str">
        <f t="shared" si="108"/>
        <v>Гагнуурчин</v>
      </c>
      <c r="AD254" s="705"/>
      <c r="AE254" s="705"/>
      <c r="AF254" s="705"/>
      <c r="AG254" s="705"/>
      <c r="AH254" s="705"/>
      <c r="AI254" s="705"/>
      <c r="AJ254" s="56">
        <f t="shared" si="91"/>
        <v>242</v>
      </c>
      <c r="AK254" s="63"/>
      <c r="AL254" s="63"/>
      <c r="AM254" s="68"/>
      <c r="AN254" s="68"/>
      <c r="AO254" s="63">
        <v>19</v>
      </c>
      <c r="AP254" s="67"/>
      <c r="AQ254" s="67"/>
      <c r="AR254" s="67"/>
      <c r="AS254" s="57">
        <f t="shared" si="95"/>
        <v>5</v>
      </c>
      <c r="AT254" s="68"/>
      <c r="AU254" s="68"/>
      <c r="AV254" s="63"/>
      <c r="AW254" s="63">
        <v>5</v>
      </c>
      <c r="AX254" s="67"/>
      <c r="AY254" s="67"/>
      <c r="AZ254" s="68"/>
    </row>
    <row r="255" spans="1:52" s="55" customFormat="1" ht="18" customHeight="1">
      <c r="A255" s="737" t="s">
        <v>148</v>
      </c>
      <c r="B255" s="738"/>
      <c r="C255" s="739" t="s">
        <v>149</v>
      </c>
      <c r="D255" s="740"/>
      <c r="E255" s="740"/>
      <c r="F255" s="740"/>
      <c r="G255" s="740"/>
      <c r="H255" s="740"/>
      <c r="I255" s="741"/>
      <c r="J255" s="56">
        <f t="shared" si="92"/>
        <v>243</v>
      </c>
      <c r="K255" s="62">
        <f t="shared" si="85"/>
        <v>22</v>
      </c>
      <c r="L255" s="62">
        <f t="shared" si="85"/>
        <v>13</v>
      </c>
      <c r="M255" s="62">
        <f t="shared" si="93"/>
        <v>0</v>
      </c>
      <c r="N255" s="62">
        <f t="shared" si="93"/>
        <v>0</v>
      </c>
      <c r="O255" s="54"/>
      <c r="P255" s="54"/>
      <c r="Q255" s="54"/>
      <c r="R255" s="54"/>
      <c r="S255" s="54"/>
      <c r="T255" s="54"/>
      <c r="U255" s="62">
        <f t="shared" si="94"/>
        <v>22</v>
      </c>
      <c r="V255" s="62">
        <f t="shared" si="94"/>
        <v>13</v>
      </c>
      <c r="W255" s="63">
        <v>13</v>
      </c>
      <c r="X255" s="63">
        <v>5</v>
      </c>
      <c r="Y255" s="63">
        <v>9</v>
      </c>
      <c r="Z255" s="63">
        <v>8</v>
      </c>
      <c r="AA255" s="705" t="str">
        <f t="shared" si="107"/>
        <v>NT5113-13</v>
      </c>
      <c r="AB255" s="705"/>
      <c r="AC255" s="705" t="str">
        <f t="shared" si="108"/>
        <v>Аяллын хөтөч</v>
      </c>
      <c r="AD255" s="705"/>
      <c r="AE255" s="705"/>
      <c r="AF255" s="705"/>
      <c r="AG255" s="705"/>
      <c r="AH255" s="705"/>
      <c r="AI255" s="705"/>
      <c r="AJ255" s="56">
        <f t="shared" si="91"/>
        <v>243</v>
      </c>
      <c r="AK255" s="63"/>
      <c r="AL255" s="63"/>
      <c r="AM255" s="68"/>
      <c r="AN255" s="68"/>
      <c r="AO255" s="63">
        <v>22</v>
      </c>
      <c r="AP255" s="67"/>
      <c r="AQ255" s="67"/>
      <c r="AR255" s="67"/>
      <c r="AS255" s="57">
        <f t="shared" si="95"/>
        <v>0</v>
      </c>
      <c r="AT255" s="68"/>
      <c r="AU255" s="68"/>
      <c r="AV255" s="63"/>
      <c r="AW255" s="63"/>
      <c r="AX255" s="67"/>
      <c r="AY255" s="67"/>
      <c r="AZ255" s="68"/>
    </row>
    <row r="256" spans="1:52" s="55" customFormat="1" ht="18" customHeight="1">
      <c r="A256" s="737" t="s">
        <v>144</v>
      </c>
      <c r="B256" s="738"/>
      <c r="C256" s="739" t="s">
        <v>145</v>
      </c>
      <c r="D256" s="740"/>
      <c r="E256" s="740"/>
      <c r="F256" s="740"/>
      <c r="G256" s="740"/>
      <c r="H256" s="740"/>
      <c r="I256" s="741"/>
      <c r="J256" s="56">
        <f t="shared" si="92"/>
        <v>244</v>
      </c>
      <c r="K256" s="62">
        <f t="shared" si="85"/>
        <v>71</v>
      </c>
      <c r="L256" s="62">
        <f t="shared" si="85"/>
        <v>43</v>
      </c>
      <c r="M256" s="62">
        <f t="shared" si="93"/>
        <v>0</v>
      </c>
      <c r="N256" s="62">
        <f t="shared" si="93"/>
        <v>0</v>
      </c>
      <c r="O256" s="54"/>
      <c r="P256" s="54"/>
      <c r="Q256" s="54"/>
      <c r="R256" s="54"/>
      <c r="S256" s="54"/>
      <c r="T256" s="54"/>
      <c r="U256" s="62">
        <f t="shared" si="94"/>
        <v>71</v>
      </c>
      <c r="V256" s="62">
        <f t="shared" si="94"/>
        <v>43</v>
      </c>
      <c r="W256" s="63">
        <v>15</v>
      </c>
      <c r="X256" s="63">
        <v>12</v>
      </c>
      <c r="Y256" s="63">
        <v>25</v>
      </c>
      <c r="Z256" s="63">
        <v>13</v>
      </c>
      <c r="AA256" s="705" t="str">
        <f t="shared" si="107"/>
        <v>IF5120-11</v>
      </c>
      <c r="AB256" s="705"/>
      <c r="AC256" s="705" t="str">
        <f t="shared" si="108"/>
        <v>Тогооч</v>
      </c>
      <c r="AD256" s="705"/>
      <c r="AE256" s="705"/>
      <c r="AF256" s="705"/>
      <c r="AG256" s="705"/>
      <c r="AH256" s="705"/>
      <c r="AI256" s="705"/>
      <c r="AJ256" s="56">
        <f t="shared" si="91"/>
        <v>244</v>
      </c>
      <c r="AK256" s="63">
        <v>31</v>
      </c>
      <c r="AL256" s="63">
        <v>18</v>
      </c>
      <c r="AM256" s="68"/>
      <c r="AN256" s="68"/>
      <c r="AO256" s="63">
        <v>71</v>
      </c>
      <c r="AP256" s="67"/>
      <c r="AQ256" s="67"/>
      <c r="AR256" s="67"/>
      <c r="AS256" s="57">
        <f t="shared" si="95"/>
        <v>46</v>
      </c>
      <c r="AT256" s="68"/>
      <c r="AU256" s="68"/>
      <c r="AV256" s="63">
        <v>31</v>
      </c>
      <c r="AW256" s="63">
        <v>15</v>
      </c>
      <c r="AX256" s="67"/>
      <c r="AY256" s="67"/>
      <c r="AZ256" s="68"/>
    </row>
    <row r="257" spans="1:52" s="55" customFormat="1" ht="18" customHeight="1">
      <c r="A257" s="737" t="s">
        <v>142</v>
      </c>
      <c r="B257" s="738"/>
      <c r="C257" s="739" t="s">
        <v>143</v>
      </c>
      <c r="D257" s="740"/>
      <c r="E257" s="740"/>
      <c r="F257" s="740"/>
      <c r="G257" s="740"/>
      <c r="H257" s="740"/>
      <c r="I257" s="741"/>
      <c r="J257" s="56">
        <f t="shared" si="92"/>
        <v>245</v>
      </c>
      <c r="K257" s="62">
        <f t="shared" ref="K257:L319" si="109">+M257+U257+AM257</f>
        <v>10</v>
      </c>
      <c r="L257" s="62">
        <f t="shared" si="109"/>
        <v>9</v>
      </c>
      <c r="M257" s="62">
        <f t="shared" si="93"/>
        <v>0</v>
      </c>
      <c r="N257" s="62">
        <f t="shared" si="93"/>
        <v>0</v>
      </c>
      <c r="O257" s="54"/>
      <c r="P257" s="54"/>
      <c r="Q257" s="54"/>
      <c r="R257" s="54"/>
      <c r="S257" s="54"/>
      <c r="T257" s="54"/>
      <c r="U257" s="62">
        <f t="shared" si="94"/>
        <v>10</v>
      </c>
      <c r="V257" s="62">
        <f t="shared" si="94"/>
        <v>9</v>
      </c>
      <c r="W257" s="63">
        <v>10</v>
      </c>
      <c r="X257" s="63">
        <v>9</v>
      </c>
      <c r="Y257" s="63"/>
      <c r="Z257" s="63"/>
      <c r="AA257" s="705" t="str">
        <f t="shared" si="107"/>
        <v>AF6112-24</v>
      </c>
      <c r="AB257" s="705"/>
      <c r="AC257" s="705" t="str">
        <f t="shared" si="108"/>
        <v>Хүнсний ногооны фермер</v>
      </c>
      <c r="AD257" s="705"/>
      <c r="AE257" s="705"/>
      <c r="AF257" s="705"/>
      <c r="AG257" s="705"/>
      <c r="AH257" s="705"/>
      <c r="AI257" s="705"/>
      <c r="AJ257" s="56">
        <f t="shared" si="91"/>
        <v>245</v>
      </c>
      <c r="AK257" s="63"/>
      <c r="AL257" s="63"/>
      <c r="AM257" s="68"/>
      <c r="AN257" s="68"/>
      <c r="AO257" s="63">
        <v>10</v>
      </c>
      <c r="AP257" s="67"/>
      <c r="AQ257" s="67"/>
      <c r="AR257" s="67"/>
      <c r="AS257" s="57">
        <f t="shared" si="95"/>
        <v>10</v>
      </c>
      <c r="AT257" s="68"/>
      <c r="AU257" s="68"/>
      <c r="AV257" s="63"/>
      <c r="AW257" s="63">
        <v>10</v>
      </c>
      <c r="AX257" s="67"/>
      <c r="AY257" s="67"/>
      <c r="AZ257" s="68"/>
    </row>
    <row r="258" spans="1:52" s="55" customFormat="1" ht="18" customHeight="1">
      <c r="A258" s="737" t="s">
        <v>163</v>
      </c>
      <c r="B258" s="738"/>
      <c r="C258" s="739" t="s">
        <v>164</v>
      </c>
      <c r="D258" s="740"/>
      <c r="E258" s="740"/>
      <c r="F258" s="740"/>
      <c r="G258" s="740"/>
      <c r="H258" s="740"/>
      <c r="I258" s="741"/>
      <c r="J258" s="56">
        <f t="shared" si="92"/>
        <v>246</v>
      </c>
      <c r="K258" s="62">
        <f t="shared" si="109"/>
        <v>14</v>
      </c>
      <c r="L258" s="62">
        <f t="shared" si="109"/>
        <v>12</v>
      </c>
      <c r="M258" s="62">
        <f t="shared" si="93"/>
        <v>0</v>
      </c>
      <c r="N258" s="62">
        <f t="shared" si="93"/>
        <v>0</v>
      </c>
      <c r="O258" s="54"/>
      <c r="P258" s="54"/>
      <c r="Q258" s="54"/>
      <c r="R258" s="54"/>
      <c r="S258" s="54"/>
      <c r="T258" s="54"/>
      <c r="U258" s="62">
        <f t="shared" si="94"/>
        <v>14</v>
      </c>
      <c r="V258" s="62">
        <f t="shared" si="94"/>
        <v>12</v>
      </c>
      <c r="W258" s="63">
        <v>14</v>
      </c>
      <c r="X258" s="63">
        <v>12</v>
      </c>
      <c r="Y258" s="63"/>
      <c r="Z258" s="63"/>
      <c r="AA258" s="705" t="str">
        <f t="shared" si="107"/>
        <v>AF6112-25</v>
      </c>
      <c r="AB258" s="705"/>
      <c r="AC258" s="705" t="str">
        <f t="shared" si="108"/>
        <v>Хүлэмжийн аж ахуйн фермер</v>
      </c>
      <c r="AD258" s="705"/>
      <c r="AE258" s="705"/>
      <c r="AF258" s="705"/>
      <c r="AG258" s="705"/>
      <c r="AH258" s="705"/>
      <c r="AI258" s="705"/>
      <c r="AJ258" s="56">
        <f t="shared" si="91"/>
        <v>246</v>
      </c>
      <c r="AK258" s="63"/>
      <c r="AL258" s="63"/>
      <c r="AM258" s="68"/>
      <c r="AN258" s="68"/>
      <c r="AO258" s="63">
        <v>14</v>
      </c>
      <c r="AP258" s="67"/>
      <c r="AQ258" s="67"/>
      <c r="AR258" s="67"/>
      <c r="AS258" s="57">
        <f t="shared" si="95"/>
        <v>14</v>
      </c>
      <c r="AT258" s="68"/>
      <c r="AU258" s="68"/>
      <c r="AV258" s="63"/>
      <c r="AW258" s="63">
        <v>14</v>
      </c>
      <c r="AX258" s="67"/>
      <c r="AY258" s="67"/>
      <c r="AZ258" s="68"/>
    </row>
    <row r="259" spans="1:52" s="55" customFormat="1" ht="18" customHeight="1">
      <c r="A259" s="737" t="s">
        <v>140</v>
      </c>
      <c r="B259" s="738"/>
      <c r="C259" s="739" t="s">
        <v>141</v>
      </c>
      <c r="D259" s="740"/>
      <c r="E259" s="740"/>
      <c r="F259" s="740"/>
      <c r="G259" s="740"/>
      <c r="H259" s="740"/>
      <c r="I259" s="741"/>
      <c r="J259" s="56">
        <f t="shared" si="92"/>
        <v>247</v>
      </c>
      <c r="K259" s="62">
        <f t="shared" si="109"/>
        <v>6</v>
      </c>
      <c r="L259" s="62">
        <f t="shared" si="109"/>
        <v>6</v>
      </c>
      <c r="M259" s="62">
        <f t="shared" si="93"/>
        <v>0</v>
      </c>
      <c r="N259" s="62">
        <f t="shared" si="93"/>
        <v>0</v>
      </c>
      <c r="O259" s="54"/>
      <c r="P259" s="54"/>
      <c r="Q259" s="54"/>
      <c r="R259" s="54"/>
      <c r="S259" s="54"/>
      <c r="T259" s="54"/>
      <c r="U259" s="62">
        <f t="shared" si="94"/>
        <v>6</v>
      </c>
      <c r="V259" s="62">
        <f t="shared" si="94"/>
        <v>6</v>
      </c>
      <c r="W259" s="63">
        <v>6</v>
      </c>
      <c r="X259" s="63">
        <v>6</v>
      </c>
      <c r="Y259" s="63"/>
      <c r="Z259" s="63"/>
      <c r="AA259" s="705" t="str">
        <f t="shared" si="107"/>
        <v>IF7513-23</v>
      </c>
      <c r="AB259" s="705"/>
      <c r="AC259" s="705" t="str">
        <f t="shared" si="108"/>
        <v>Сүү боловсруулах үйлдвэрлэлийн ажилтан</v>
      </c>
      <c r="AD259" s="705"/>
      <c r="AE259" s="705"/>
      <c r="AF259" s="705"/>
      <c r="AG259" s="705"/>
      <c r="AH259" s="705"/>
      <c r="AI259" s="705"/>
      <c r="AJ259" s="56">
        <f t="shared" si="91"/>
        <v>247</v>
      </c>
      <c r="AK259" s="63"/>
      <c r="AL259" s="63"/>
      <c r="AM259" s="68"/>
      <c r="AN259" s="68"/>
      <c r="AO259" s="63">
        <v>6</v>
      </c>
      <c r="AP259" s="67"/>
      <c r="AQ259" s="67"/>
      <c r="AR259" s="67"/>
      <c r="AS259" s="57">
        <f t="shared" si="95"/>
        <v>6</v>
      </c>
      <c r="AT259" s="68"/>
      <c r="AU259" s="68"/>
      <c r="AV259" s="63"/>
      <c r="AW259" s="63">
        <v>6</v>
      </c>
      <c r="AX259" s="67"/>
      <c r="AY259" s="67"/>
      <c r="AZ259" s="68"/>
    </row>
    <row r="260" spans="1:52" s="55" customFormat="1" ht="18" customHeight="1">
      <c r="A260" s="737" t="s">
        <v>195</v>
      </c>
      <c r="B260" s="738"/>
      <c r="C260" s="739" t="s">
        <v>196</v>
      </c>
      <c r="D260" s="740"/>
      <c r="E260" s="740"/>
      <c r="F260" s="740"/>
      <c r="G260" s="740"/>
      <c r="H260" s="740"/>
      <c r="I260" s="741"/>
      <c r="J260" s="56">
        <f t="shared" si="92"/>
        <v>248</v>
      </c>
      <c r="K260" s="62">
        <f t="shared" si="109"/>
        <v>14</v>
      </c>
      <c r="L260" s="62">
        <f t="shared" si="109"/>
        <v>10</v>
      </c>
      <c r="M260" s="62">
        <f t="shared" si="93"/>
        <v>0</v>
      </c>
      <c r="N260" s="62">
        <f t="shared" si="93"/>
        <v>0</v>
      </c>
      <c r="O260" s="54"/>
      <c r="P260" s="54"/>
      <c r="Q260" s="54"/>
      <c r="R260" s="54"/>
      <c r="S260" s="54"/>
      <c r="T260" s="54"/>
      <c r="U260" s="62">
        <f t="shared" si="94"/>
        <v>14</v>
      </c>
      <c r="V260" s="62">
        <f t="shared" si="94"/>
        <v>10</v>
      </c>
      <c r="W260" s="63"/>
      <c r="X260" s="63"/>
      <c r="Y260" s="63"/>
      <c r="Z260" s="63"/>
      <c r="AA260" s="705" t="str">
        <f t="shared" si="107"/>
        <v>ID4120-11</v>
      </c>
      <c r="AB260" s="705"/>
      <c r="AC260" s="705" t="str">
        <f t="shared" si="108"/>
        <v>Нарийн бичгийн дарга-албан хэргийн ажилтан</v>
      </c>
      <c r="AD260" s="705"/>
      <c r="AE260" s="705"/>
      <c r="AF260" s="705"/>
      <c r="AG260" s="705"/>
      <c r="AH260" s="705"/>
      <c r="AI260" s="705"/>
      <c r="AJ260" s="56">
        <f t="shared" si="91"/>
        <v>248</v>
      </c>
      <c r="AK260" s="63">
        <v>14</v>
      </c>
      <c r="AL260" s="63">
        <v>10</v>
      </c>
      <c r="AM260" s="68"/>
      <c r="AN260" s="68"/>
      <c r="AO260" s="63">
        <v>14</v>
      </c>
      <c r="AP260" s="67"/>
      <c r="AQ260" s="67"/>
      <c r="AR260" s="67"/>
      <c r="AS260" s="57">
        <f t="shared" si="95"/>
        <v>14</v>
      </c>
      <c r="AT260" s="68"/>
      <c r="AU260" s="68"/>
      <c r="AV260" s="63">
        <v>14</v>
      </c>
      <c r="AW260" s="63"/>
      <c r="AX260" s="67"/>
      <c r="AY260" s="67"/>
      <c r="AZ260" s="68"/>
    </row>
    <row r="261" spans="1:52" s="55" customFormat="1" ht="18" customHeight="1">
      <c r="A261" s="737" t="s">
        <v>136</v>
      </c>
      <c r="B261" s="738"/>
      <c r="C261" s="739" t="s">
        <v>137</v>
      </c>
      <c r="D261" s="740"/>
      <c r="E261" s="740"/>
      <c r="F261" s="740"/>
      <c r="G261" s="740"/>
      <c r="H261" s="740"/>
      <c r="I261" s="741"/>
      <c r="J261" s="56">
        <f t="shared" si="92"/>
        <v>249</v>
      </c>
      <c r="K261" s="62">
        <f t="shared" si="109"/>
        <v>11</v>
      </c>
      <c r="L261" s="62">
        <f t="shared" si="109"/>
        <v>10</v>
      </c>
      <c r="M261" s="62">
        <f t="shared" si="93"/>
        <v>0</v>
      </c>
      <c r="N261" s="62">
        <f t="shared" si="93"/>
        <v>0</v>
      </c>
      <c r="O261" s="54"/>
      <c r="P261" s="54"/>
      <c r="Q261" s="54"/>
      <c r="R261" s="54"/>
      <c r="S261" s="54"/>
      <c r="T261" s="54"/>
      <c r="U261" s="62">
        <f t="shared" si="94"/>
        <v>11</v>
      </c>
      <c r="V261" s="62">
        <f t="shared" si="94"/>
        <v>10</v>
      </c>
      <c r="W261" s="63"/>
      <c r="X261" s="63"/>
      <c r="Y261" s="63"/>
      <c r="Z261" s="63"/>
      <c r="AA261" s="705" t="str">
        <f t="shared" si="107"/>
        <v>NF6210-21</v>
      </c>
      <c r="AB261" s="705"/>
      <c r="AC261" s="705" t="str">
        <f t="shared" si="108"/>
        <v>Ойжуулагч</v>
      </c>
      <c r="AD261" s="705"/>
      <c r="AE261" s="705"/>
      <c r="AF261" s="705"/>
      <c r="AG261" s="705"/>
      <c r="AH261" s="705"/>
      <c r="AI261" s="705"/>
      <c r="AJ261" s="56">
        <f t="shared" si="91"/>
        <v>249</v>
      </c>
      <c r="AK261" s="63">
        <v>11</v>
      </c>
      <c r="AL261" s="63">
        <v>10</v>
      </c>
      <c r="AM261" s="68"/>
      <c r="AN261" s="68"/>
      <c r="AO261" s="63">
        <v>11</v>
      </c>
      <c r="AP261" s="67"/>
      <c r="AQ261" s="67"/>
      <c r="AR261" s="67"/>
      <c r="AS261" s="57">
        <f t="shared" si="95"/>
        <v>11</v>
      </c>
      <c r="AT261" s="68"/>
      <c r="AU261" s="68"/>
      <c r="AV261" s="63">
        <v>11</v>
      </c>
      <c r="AW261" s="63"/>
      <c r="AX261" s="67"/>
      <c r="AY261" s="67"/>
      <c r="AZ261" s="68"/>
    </row>
    <row r="262" spans="1:52" s="55" customFormat="1" ht="18" customHeight="1">
      <c r="A262" s="737" t="s">
        <v>120</v>
      </c>
      <c r="B262" s="738"/>
      <c r="C262" s="739" t="s">
        <v>121</v>
      </c>
      <c r="D262" s="740"/>
      <c r="E262" s="740"/>
      <c r="F262" s="740"/>
      <c r="G262" s="740"/>
      <c r="H262" s="740"/>
      <c r="I262" s="741"/>
      <c r="J262" s="56">
        <f t="shared" si="92"/>
        <v>250</v>
      </c>
      <c r="K262" s="62">
        <f t="shared" si="109"/>
        <v>12</v>
      </c>
      <c r="L262" s="62">
        <f t="shared" si="109"/>
        <v>5</v>
      </c>
      <c r="M262" s="62">
        <f t="shared" si="93"/>
        <v>0</v>
      </c>
      <c r="N262" s="62">
        <f t="shared" si="93"/>
        <v>0</v>
      </c>
      <c r="O262" s="54"/>
      <c r="P262" s="54"/>
      <c r="Q262" s="54"/>
      <c r="R262" s="54"/>
      <c r="S262" s="54"/>
      <c r="T262" s="54"/>
      <c r="U262" s="62">
        <f t="shared" si="94"/>
        <v>12</v>
      </c>
      <c r="V262" s="62">
        <f t="shared" si="94"/>
        <v>5</v>
      </c>
      <c r="W262" s="63"/>
      <c r="X262" s="63"/>
      <c r="Y262" s="63"/>
      <c r="Z262" s="63"/>
      <c r="AA262" s="705" t="str">
        <f t="shared" si="107"/>
        <v>CF7112-19</v>
      </c>
      <c r="AB262" s="705"/>
      <c r="AC262" s="705" t="str">
        <f t="shared" si="108"/>
        <v>Барилгын өрөг угсрагч</v>
      </c>
      <c r="AD262" s="705"/>
      <c r="AE262" s="705"/>
      <c r="AF262" s="705"/>
      <c r="AG262" s="705"/>
      <c r="AH262" s="705"/>
      <c r="AI262" s="705"/>
      <c r="AJ262" s="56">
        <f t="shared" si="91"/>
        <v>250</v>
      </c>
      <c r="AK262" s="63">
        <v>12</v>
      </c>
      <c r="AL262" s="63">
        <v>5</v>
      </c>
      <c r="AM262" s="68"/>
      <c r="AN262" s="68"/>
      <c r="AO262" s="63">
        <v>12</v>
      </c>
      <c r="AP262" s="67"/>
      <c r="AQ262" s="67"/>
      <c r="AR262" s="67"/>
      <c r="AS262" s="57">
        <f t="shared" si="95"/>
        <v>12</v>
      </c>
      <c r="AT262" s="68"/>
      <c r="AU262" s="68"/>
      <c r="AV262" s="63">
        <v>12</v>
      </c>
      <c r="AW262" s="63"/>
      <c r="AX262" s="67"/>
      <c r="AY262" s="67"/>
      <c r="AZ262" s="68"/>
    </row>
    <row r="263" spans="1:52" s="55" customFormat="1" ht="18" customHeight="1">
      <c r="A263" s="737" t="s">
        <v>252</v>
      </c>
      <c r="B263" s="738"/>
      <c r="C263" s="739" t="s">
        <v>253</v>
      </c>
      <c r="D263" s="740"/>
      <c r="E263" s="740"/>
      <c r="F263" s="740"/>
      <c r="G263" s="740"/>
      <c r="H263" s="740"/>
      <c r="I263" s="741"/>
      <c r="J263" s="56">
        <f t="shared" si="92"/>
        <v>251</v>
      </c>
      <c r="K263" s="62">
        <f t="shared" si="109"/>
        <v>17</v>
      </c>
      <c r="L263" s="62">
        <f t="shared" si="109"/>
        <v>3</v>
      </c>
      <c r="M263" s="62">
        <f t="shared" si="93"/>
        <v>0</v>
      </c>
      <c r="N263" s="62">
        <f t="shared" si="93"/>
        <v>0</v>
      </c>
      <c r="O263" s="54"/>
      <c r="P263" s="54"/>
      <c r="Q263" s="54"/>
      <c r="R263" s="54"/>
      <c r="S263" s="54"/>
      <c r="T263" s="54"/>
      <c r="U263" s="62">
        <f t="shared" si="94"/>
        <v>17</v>
      </c>
      <c r="V263" s="62">
        <f t="shared" si="94"/>
        <v>3</v>
      </c>
      <c r="W263" s="63"/>
      <c r="X263" s="63"/>
      <c r="Y263" s="63">
        <v>17</v>
      </c>
      <c r="Z263" s="63">
        <v>3</v>
      </c>
      <c r="AA263" s="705" t="str">
        <f t="shared" si="107"/>
        <v>AM7316-15</v>
      </c>
      <c r="AB263" s="705"/>
      <c r="AC263" s="705" t="str">
        <f t="shared" si="108"/>
        <v>Зураач-чимэглэгч</v>
      </c>
      <c r="AD263" s="705"/>
      <c r="AE263" s="705"/>
      <c r="AF263" s="705"/>
      <c r="AG263" s="705"/>
      <c r="AH263" s="705"/>
      <c r="AI263" s="705"/>
      <c r="AJ263" s="56">
        <f t="shared" si="91"/>
        <v>251</v>
      </c>
      <c r="AK263" s="63"/>
      <c r="AL263" s="63"/>
      <c r="AM263" s="68"/>
      <c r="AN263" s="68"/>
      <c r="AO263" s="63">
        <v>17</v>
      </c>
      <c r="AP263" s="67"/>
      <c r="AQ263" s="67"/>
      <c r="AR263" s="67"/>
      <c r="AS263" s="57">
        <f t="shared" si="95"/>
        <v>0</v>
      </c>
      <c r="AT263" s="68"/>
      <c r="AU263" s="68"/>
      <c r="AV263" s="63"/>
      <c r="AW263" s="63"/>
      <c r="AX263" s="67"/>
      <c r="AY263" s="67"/>
      <c r="AZ263" s="68"/>
    </row>
    <row r="264" spans="1:52" s="55" customFormat="1" ht="18" customHeight="1">
      <c r="A264" s="737" t="s">
        <v>138</v>
      </c>
      <c r="B264" s="738"/>
      <c r="C264" s="739" t="s">
        <v>139</v>
      </c>
      <c r="D264" s="740"/>
      <c r="E264" s="740"/>
      <c r="F264" s="740"/>
      <c r="G264" s="740"/>
      <c r="H264" s="740"/>
      <c r="I264" s="741"/>
      <c r="J264" s="56">
        <f t="shared" si="92"/>
        <v>252</v>
      </c>
      <c r="K264" s="62">
        <f t="shared" si="109"/>
        <v>29</v>
      </c>
      <c r="L264" s="62">
        <f t="shared" si="109"/>
        <v>23</v>
      </c>
      <c r="M264" s="62">
        <f t="shared" si="93"/>
        <v>0</v>
      </c>
      <c r="N264" s="62">
        <f t="shared" si="93"/>
        <v>0</v>
      </c>
      <c r="O264" s="54"/>
      <c r="P264" s="54"/>
      <c r="Q264" s="54"/>
      <c r="R264" s="54"/>
      <c r="S264" s="54"/>
      <c r="T264" s="54"/>
      <c r="U264" s="62">
        <f t="shared" si="94"/>
        <v>29</v>
      </c>
      <c r="V264" s="62">
        <f t="shared" si="94"/>
        <v>23</v>
      </c>
      <c r="W264" s="63"/>
      <c r="X264" s="63"/>
      <c r="Y264" s="63">
        <v>29</v>
      </c>
      <c r="Z264" s="63">
        <v>23</v>
      </c>
      <c r="AA264" s="705" t="str">
        <f t="shared" si="107"/>
        <v>SO5141-11</v>
      </c>
      <c r="AB264" s="705"/>
      <c r="AC264" s="705" t="str">
        <f t="shared" si="108"/>
        <v>Үсчин</v>
      </c>
      <c r="AD264" s="705"/>
      <c r="AE264" s="705"/>
      <c r="AF264" s="705"/>
      <c r="AG264" s="705"/>
      <c r="AH264" s="705"/>
      <c r="AI264" s="705"/>
      <c r="AJ264" s="56">
        <f t="shared" si="91"/>
        <v>252</v>
      </c>
      <c r="AK264" s="63"/>
      <c r="AL264" s="63"/>
      <c r="AM264" s="68"/>
      <c r="AN264" s="68"/>
      <c r="AO264" s="63">
        <v>29</v>
      </c>
      <c r="AP264" s="67"/>
      <c r="AQ264" s="67"/>
      <c r="AR264" s="67"/>
      <c r="AS264" s="57">
        <f t="shared" si="95"/>
        <v>0</v>
      </c>
      <c r="AT264" s="68"/>
      <c r="AU264" s="68"/>
      <c r="AV264" s="63"/>
      <c r="AW264" s="63"/>
      <c r="AX264" s="67"/>
      <c r="AY264" s="67"/>
      <c r="AZ264" s="68"/>
    </row>
    <row r="265" spans="1:52" s="66" customFormat="1" ht="25.5" customHeight="1">
      <c r="A265" s="745" t="s">
        <v>254</v>
      </c>
      <c r="B265" s="746"/>
      <c r="C265" s="746"/>
      <c r="D265" s="746"/>
      <c r="E265" s="746"/>
      <c r="F265" s="746"/>
      <c r="G265" s="746"/>
      <c r="H265" s="746"/>
      <c r="I265" s="747"/>
      <c r="J265" s="60">
        <f t="shared" si="92"/>
        <v>253</v>
      </c>
      <c r="K265" s="61">
        <f t="shared" ref="K265:Z265" si="110">SUM(K266:K278)</f>
        <v>298</v>
      </c>
      <c r="L265" s="61">
        <f t="shared" si="110"/>
        <v>129</v>
      </c>
      <c r="M265" s="61">
        <f t="shared" si="110"/>
        <v>0</v>
      </c>
      <c r="N265" s="61">
        <f t="shared" si="110"/>
        <v>0</v>
      </c>
      <c r="O265" s="61">
        <f t="shared" si="110"/>
        <v>0</v>
      </c>
      <c r="P265" s="61">
        <f t="shared" si="110"/>
        <v>0</v>
      </c>
      <c r="Q265" s="61">
        <f t="shared" si="110"/>
        <v>0</v>
      </c>
      <c r="R265" s="61">
        <f t="shared" si="110"/>
        <v>0</v>
      </c>
      <c r="S265" s="61">
        <f t="shared" si="110"/>
        <v>0</v>
      </c>
      <c r="T265" s="61">
        <f t="shared" si="110"/>
        <v>0</v>
      </c>
      <c r="U265" s="61">
        <f t="shared" si="110"/>
        <v>298</v>
      </c>
      <c r="V265" s="61">
        <f t="shared" si="110"/>
        <v>129</v>
      </c>
      <c r="W265" s="61">
        <f t="shared" si="110"/>
        <v>212</v>
      </c>
      <c r="X265" s="61">
        <f t="shared" si="110"/>
        <v>104</v>
      </c>
      <c r="Y265" s="61">
        <f t="shared" si="110"/>
        <v>55</v>
      </c>
      <c r="Z265" s="61">
        <f t="shared" si="110"/>
        <v>20</v>
      </c>
      <c r="AA265" s="748" t="str">
        <f>+A265</f>
        <v>18.  Хэнтий аймгийн Бор-Өндөр суман дахь МСҮТ</v>
      </c>
      <c r="AB265" s="749"/>
      <c r="AC265" s="749"/>
      <c r="AD265" s="749"/>
      <c r="AE265" s="749"/>
      <c r="AF265" s="749"/>
      <c r="AG265" s="749"/>
      <c r="AH265" s="749"/>
      <c r="AI265" s="750"/>
      <c r="AJ265" s="60">
        <f t="shared" si="91"/>
        <v>253</v>
      </c>
      <c r="AK265" s="61">
        <f t="shared" ref="AK265:AZ265" si="111">SUM(AK266:AK278)</f>
        <v>31</v>
      </c>
      <c r="AL265" s="61">
        <f t="shared" si="111"/>
        <v>5</v>
      </c>
      <c r="AM265" s="61">
        <f t="shared" si="111"/>
        <v>0</v>
      </c>
      <c r="AN265" s="61">
        <f t="shared" si="111"/>
        <v>0</v>
      </c>
      <c r="AO265" s="61">
        <f t="shared" si="111"/>
        <v>298</v>
      </c>
      <c r="AP265" s="61">
        <f t="shared" si="111"/>
        <v>0</v>
      </c>
      <c r="AQ265" s="61">
        <f t="shared" si="111"/>
        <v>0</v>
      </c>
      <c r="AR265" s="61">
        <f t="shared" si="111"/>
        <v>0</v>
      </c>
      <c r="AS265" s="61">
        <f t="shared" si="111"/>
        <v>206</v>
      </c>
      <c r="AT265" s="61">
        <f t="shared" si="111"/>
        <v>0</v>
      </c>
      <c r="AU265" s="61">
        <f t="shared" si="111"/>
        <v>0</v>
      </c>
      <c r="AV265" s="61">
        <f t="shared" si="111"/>
        <v>31</v>
      </c>
      <c r="AW265" s="61">
        <f t="shared" si="111"/>
        <v>175</v>
      </c>
      <c r="AX265" s="61">
        <f t="shared" si="111"/>
        <v>0</v>
      </c>
      <c r="AY265" s="61">
        <f t="shared" si="111"/>
        <v>0</v>
      </c>
      <c r="AZ265" s="61">
        <f t="shared" si="111"/>
        <v>0</v>
      </c>
    </row>
    <row r="266" spans="1:52" s="55" customFormat="1" ht="18" customHeight="1">
      <c r="A266" s="737" t="s">
        <v>255</v>
      </c>
      <c r="B266" s="738"/>
      <c r="C266" s="739" t="s">
        <v>256</v>
      </c>
      <c r="D266" s="740"/>
      <c r="E266" s="740"/>
      <c r="F266" s="740"/>
      <c r="G266" s="740"/>
      <c r="H266" s="740"/>
      <c r="I266" s="741"/>
      <c r="J266" s="56">
        <f t="shared" si="92"/>
        <v>254</v>
      </c>
      <c r="K266" s="62">
        <f t="shared" si="109"/>
        <v>20</v>
      </c>
      <c r="L266" s="62">
        <f t="shared" si="109"/>
        <v>10</v>
      </c>
      <c r="M266" s="62">
        <f t="shared" si="93"/>
        <v>0</v>
      </c>
      <c r="N266" s="62">
        <f t="shared" si="93"/>
        <v>0</v>
      </c>
      <c r="O266" s="54"/>
      <c r="P266" s="54"/>
      <c r="Q266" s="54"/>
      <c r="R266" s="54"/>
      <c r="S266" s="54"/>
      <c r="T266" s="54"/>
      <c r="U266" s="62">
        <f t="shared" si="94"/>
        <v>20</v>
      </c>
      <c r="V266" s="62">
        <f t="shared" si="94"/>
        <v>10</v>
      </c>
      <c r="W266" s="63"/>
      <c r="X266" s="63"/>
      <c r="Y266" s="63">
        <v>20</v>
      </c>
      <c r="Z266" s="63">
        <v>10</v>
      </c>
      <c r="AA266" s="705" t="str">
        <f>+A266</f>
        <v>MT8211-21</v>
      </c>
      <c r="AB266" s="705"/>
      <c r="AC266" s="705" t="str">
        <f>+C266</f>
        <v xml:space="preserve">Баяжуулах үйлдвэрийн тоног төхөөрөмжийн засварчин </v>
      </c>
      <c r="AD266" s="705"/>
      <c r="AE266" s="705"/>
      <c r="AF266" s="705"/>
      <c r="AG266" s="705"/>
      <c r="AH266" s="705"/>
      <c r="AI266" s="705"/>
      <c r="AJ266" s="56">
        <f t="shared" si="91"/>
        <v>254</v>
      </c>
      <c r="AK266" s="52"/>
      <c r="AL266" s="52"/>
      <c r="AM266" s="54"/>
      <c r="AN266" s="54"/>
      <c r="AO266" s="54">
        <v>20</v>
      </c>
      <c r="AP266" s="54"/>
      <c r="AQ266" s="54"/>
      <c r="AR266" s="54"/>
      <c r="AS266" s="57">
        <f t="shared" si="95"/>
        <v>0</v>
      </c>
      <c r="AT266" s="54"/>
      <c r="AU266" s="54"/>
      <c r="AV266" s="54"/>
      <c r="AW266" s="54"/>
      <c r="AX266" s="54"/>
      <c r="AY266" s="54"/>
      <c r="AZ266" s="54"/>
    </row>
    <row r="267" spans="1:52" s="55" customFormat="1" ht="18" customHeight="1">
      <c r="A267" s="737" t="s">
        <v>257</v>
      </c>
      <c r="B267" s="738"/>
      <c r="C267" s="739" t="s">
        <v>258</v>
      </c>
      <c r="D267" s="740"/>
      <c r="E267" s="740"/>
      <c r="F267" s="740"/>
      <c r="G267" s="740"/>
      <c r="H267" s="740"/>
      <c r="I267" s="741"/>
      <c r="J267" s="56">
        <f t="shared" si="92"/>
        <v>255</v>
      </c>
      <c r="K267" s="62">
        <f t="shared" si="109"/>
        <v>20</v>
      </c>
      <c r="L267" s="62">
        <f t="shared" si="109"/>
        <v>10</v>
      </c>
      <c r="M267" s="62">
        <f t="shared" si="93"/>
        <v>0</v>
      </c>
      <c r="N267" s="62">
        <f t="shared" si="93"/>
        <v>0</v>
      </c>
      <c r="O267" s="54"/>
      <c r="P267" s="54"/>
      <c r="Q267" s="54"/>
      <c r="R267" s="54"/>
      <c r="S267" s="54"/>
      <c r="T267" s="54"/>
      <c r="U267" s="62">
        <f t="shared" si="94"/>
        <v>20</v>
      </c>
      <c r="V267" s="62">
        <f t="shared" si="94"/>
        <v>10</v>
      </c>
      <c r="W267" s="63">
        <v>9</v>
      </c>
      <c r="X267" s="63">
        <v>4</v>
      </c>
      <c r="Y267" s="63">
        <v>11</v>
      </c>
      <c r="Z267" s="63">
        <v>6</v>
      </c>
      <c r="AA267" s="705" t="str">
        <f t="shared" ref="AA267:AA278" si="112">+A267</f>
        <v>IM7411-11</v>
      </c>
      <c r="AB267" s="705"/>
      <c r="AC267" s="705" t="str">
        <f t="shared" ref="AC267:AC278" si="113">+C267</f>
        <v xml:space="preserve">Цахилгаанчин </v>
      </c>
      <c r="AD267" s="705"/>
      <c r="AE267" s="705"/>
      <c r="AF267" s="705"/>
      <c r="AG267" s="705"/>
      <c r="AH267" s="705"/>
      <c r="AI267" s="705"/>
      <c r="AJ267" s="56">
        <f t="shared" si="91"/>
        <v>255</v>
      </c>
      <c r="AK267" s="52"/>
      <c r="AL267" s="52"/>
      <c r="AM267" s="54"/>
      <c r="AN267" s="54"/>
      <c r="AO267" s="54">
        <v>20</v>
      </c>
      <c r="AP267" s="54"/>
      <c r="AQ267" s="54"/>
      <c r="AR267" s="54"/>
      <c r="AS267" s="57">
        <f t="shared" si="95"/>
        <v>0</v>
      </c>
      <c r="AT267" s="54"/>
      <c r="AU267" s="54"/>
      <c r="AV267" s="54"/>
      <c r="AW267" s="54"/>
      <c r="AX267" s="54"/>
      <c r="AY267" s="54"/>
      <c r="AZ267" s="54"/>
    </row>
    <row r="268" spans="1:52" s="55" customFormat="1" ht="18" customHeight="1">
      <c r="A268" s="737" t="s">
        <v>124</v>
      </c>
      <c r="B268" s="738"/>
      <c r="C268" s="739" t="s">
        <v>125</v>
      </c>
      <c r="D268" s="740"/>
      <c r="E268" s="740"/>
      <c r="F268" s="740"/>
      <c r="G268" s="740"/>
      <c r="H268" s="740"/>
      <c r="I268" s="741"/>
      <c r="J268" s="56">
        <f t="shared" si="92"/>
        <v>256</v>
      </c>
      <c r="K268" s="62">
        <f t="shared" si="109"/>
        <v>21</v>
      </c>
      <c r="L268" s="62">
        <f t="shared" si="109"/>
        <v>4</v>
      </c>
      <c r="M268" s="62">
        <f t="shared" si="93"/>
        <v>0</v>
      </c>
      <c r="N268" s="62">
        <f t="shared" si="93"/>
        <v>0</v>
      </c>
      <c r="O268" s="54"/>
      <c r="P268" s="54"/>
      <c r="Q268" s="54"/>
      <c r="R268" s="54"/>
      <c r="S268" s="54"/>
      <c r="T268" s="54"/>
      <c r="U268" s="62">
        <f t="shared" si="94"/>
        <v>21</v>
      </c>
      <c r="V268" s="62">
        <f t="shared" si="94"/>
        <v>4</v>
      </c>
      <c r="W268" s="63">
        <v>10</v>
      </c>
      <c r="X268" s="63">
        <v>1</v>
      </c>
      <c r="Y268" s="63">
        <v>11</v>
      </c>
      <c r="Z268" s="63">
        <v>3</v>
      </c>
      <c r="AA268" s="705" t="str">
        <f t="shared" si="112"/>
        <v>IM7212-14</v>
      </c>
      <c r="AB268" s="705"/>
      <c r="AC268" s="705" t="str">
        <f t="shared" si="113"/>
        <v>Гагнуурчин</v>
      </c>
      <c r="AD268" s="705"/>
      <c r="AE268" s="705"/>
      <c r="AF268" s="705"/>
      <c r="AG268" s="705"/>
      <c r="AH268" s="705"/>
      <c r="AI268" s="705"/>
      <c r="AJ268" s="56">
        <f t="shared" si="91"/>
        <v>256</v>
      </c>
      <c r="AK268" s="54"/>
      <c r="AL268" s="54"/>
      <c r="AM268" s="54"/>
      <c r="AN268" s="54"/>
      <c r="AO268" s="54">
        <v>21</v>
      </c>
      <c r="AP268" s="54"/>
      <c r="AQ268" s="54"/>
      <c r="AR268" s="54"/>
      <c r="AS268" s="57">
        <f t="shared" si="95"/>
        <v>0</v>
      </c>
      <c r="AT268" s="54"/>
      <c r="AU268" s="54"/>
      <c r="AV268" s="54"/>
      <c r="AW268" s="54"/>
      <c r="AX268" s="54"/>
      <c r="AY268" s="54"/>
      <c r="AZ268" s="54"/>
    </row>
    <row r="269" spans="1:52" s="55" customFormat="1" ht="18" customHeight="1">
      <c r="A269" s="737" t="s">
        <v>259</v>
      </c>
      <c r="B269" s="738"/>
      <c r="C269" s="739" t="s">
        <v>260</v>
      </c>
      <c r="D269" s="740"/>
      <c r="E269" s="740"/>
      <c r="F269" s="740"/>
      <c r="G269" s="740"/>
      <c r="H269" s="740"/>
      <c r="I269" s="741"/>
      <c r="J269" s="56">
        <f t="shared" si="92"/>
        <v>257</v>
      </c>
      <c r="K269" s="62">
        <f t="shared" si="109"/>
        <v>23</v>
      </c>
      <c r="L269" s="62">
        <f t="shared" si="109"/>
        <v>1</v>
      </c>
      <c r="M269" s="62">
        <f t="shared" si="93"/>
        <v>0</v>
      </c>
      <c r="N269" s="62">
        <f t="shared" si="93"/>
        <v>0</v>
      </c>
      <c r="O269" s="54"/>
      <c r="P269" s="54"/>
      <c r="Q269" s="54"/>
      <c r="R269" s="54"/>
      <c r="S269" s="54"/>
      <c r="T269" s="54"/>
      <c r="U269" s="62">
        <f t="shared" si="94"/>
        <v>23</v>
      </c>
      <c r="V269" s="62">
        <f t="shared" si="94"/>
        <v>1</v>
      </c>
      <c r="W269" s="63">
        <v>10</v>
      </c>
      <c r="X269" s="63"/>
      <c r="Y269" s="63">
        <v>13</v>
      </c>
      <c r="Z269" s="63">
        <v>1</v>
      </c>
      <c r="AA269" s="705" t="str">
        <f t="shared" si="112"/>
        <v>MT7233-17</v>
      </c>
      <c r="AB269" s="705"/>
      <c r="AC269" s="705" t="str">
        <f t="shared" si="113"/>
        <v>Уул уурхайн машин, тоног төхөөрөмжийн механик</v>
      </c>
      <c r="AD269" s="705"/>
      <c r="AE269" s="705"/>
      <c r="AF269" s="705"/>
      <c r="AG269" s="705"/>
      <c r="AH269" s="705"/>
      <c r="AI269" s="705"/>
      <c r="AJ269" s="56">
        <f t="shared" si="91"/>
        <v>257</v>
      </c>
      <c r="AK269" s="54"/>
      <c r="AL269" s="54"/>
      <c r="AM269" s="54"/>
      <c r="AN269" s="54"/>
      <c r="AO269" s="54">
        <v>23</v>
      </c>
      <c r="AP269" s="54"/>
      <c r="AQ269" s="54"/>
      <c r="AR269" s="54"/>
      <c r="AS269" s="57">
        <f t="shared" si="95"/>
        <v>0</v>
      </c>
      <c r="AT269" s="54"/>
      <c r="AU269" s="54"/>
      <c r="AV269" s="54"/>
      <c r="AW269" s="54"/>
      <c r="AX269" s="54"/>
      <c r="AY269" s="54"/>
      <c r="AZ269" s="54"/>
    </row>
    <row r="270" spans="1:52" s="55" customFormat="1" ht="18" customHeight="1">
      <c r="A270" s="737" t="s">
        <v>212</v>
      </c>
      <c r="B270" s="738"/>
      <c r="C270" s="739" t="s">
        <v>213</v>
      </c>
      <c r="D270" s="740"/>
      <c r="E270" s="740"/>
      <c r="F270" s="740"/>
      <c r="G270" s="740"/>
      <c r="H270" s="740"/>
      <c r="I270" s="741"/>
      <c r="J270" s="56">
        <f t="shared" si="92"/>
        <v>258</v>
      </c>
      <c r="K270" s="62">
        <f t="shared" si="109"/>
        <v>14</v>
      </c>
      <c r="L270" s="62">
        <f t="shared" si="109"/>
        <v>9</v>
      </c>
      <c r="M270" s="62">
        <f t="shared" si="93"/>
        <v>0</v>
      </c>
      <c r="N270" s="62">
        <f t="shared" si="93"/>
        <v>0</v>
      </c>
      <c r="O270" s="54"/>
      <c r="P270" s="54"/>
      <c r="Q270" s="54"/>
      <c r="R270" s="54"/>
      <c r="S270" s="54"/>
      <c r="T270" s="54"/>
      <c r="U270" s="62">
        <f t="shared" si="94"/>
        <v>14</v>
      </c>
      <c r="V270" s="62">
        <f t="shared" si="94"/>
        <v>9</v>
      </c>
      <c r="W270" s="63">
        <v>6</v>
      </c>
      <c r="X270" s="63">
        <v>5</v>
      </c>
      <c r="Y270" s="63"/>
      <c r="Z270" s="63"/>
      <c r="AA270" s="705" t="str">
        <f t="shared" si="112"/>
        <v>IM7223-17</v>
      </c>
      <c r="AB270" s="705"/>
      <c r="AC270" s="705" t="str">
        <f t="shared" si="113"/>
        <v>Метал боловсруулах машины оператор /токарь-фрезер/</v>
      </c>
      <c r="AD270" s="705"/>
      <c r="AE270" s="705"/>
      <c r="AF270" s="705"/>
      <c r="AG270" s="705"/>
      <c r="AH270" s="705"/>
      <c r="AI270" s="705"/>
      <c r="AJ270" s="56">
        <f t="shared" ref="AJ270:AJ333" si="114">+J270</f>
        <v>258</v>
      </c>
      <c r="AK270" s="54">
        <v>8</v>
      </c>
      <c r="AL270" s="54">
        <v>4</v>
      </c>
      <c r="AM270" s="54"/>
      <c r="AN270" s="54"/>
      <c r="AO270" s="54">
        <v>14</v>
      </c>
      <c r="AP270" s="54"/>
      <c r="AQ270" s="54"/>
      <c r="AR270" s="54"/>
      <c r="AS270" s="57">
        <f t="shared" si="95"/>
        <v>8</v>
      </c>
      <c r="AT270" s="54"/>
      <c r="AU270" s="54"/>
      <c r="AV270" s="54">
        <v>8</v>
      </c>
      <c r="AW270" s="54"/>
      <c r="AX270" s="54"/>
      <c r="AY270" s="54"/>
      <c r="AZ270" s="54"/>
    </row>
    <row r="271" spans="1:52" s="55" customFormat="1" ht="18" customHeight="1">
      <c r="A271" s="737" t="s">
        <v>114</v>
      </c>
      <c r="B271" s="738"/>
      <c r="C271" s="739" t="s">
        <v>115</v>
      </c>
      <c r="D271" s="740"/>
      <c r="E271" s="740"/>
      <c r="F271" s="740"/>
      <c r="G271" s="740"/>
      <c r="H271" s="740"/>
      <c r="I271" s="741"/>
      <c r="J271" s="56">
        <f t="shared" ref="J271:J334" si="115">+J270+1</f>
        <v>259</v>
      </c>
      <c r="K271" s="62">
        <f t="shared" si="109"/>
        <v>12</v>
      </c>
      <c r="L271" s="62">
        <f t="shared" si="109"/>
        <v>0</v>
      </c>
      <c r="M271" s="62">
        <f t="shared" si="93"/>
        <v>0</v>
      </c>
      <c r="N271" s="62">
        <f t="shared" si="93"/>
        <v>0</v>
      </c>
      <c r="O271" s="54"/>
      <c r="P271" s="54"/>
      <c r="Q271" s="54"/>
      <c r="R271" s="54"/>
      <c r="S271" s="54"/>
      <c r="T271" s="54"/>
      <c r="U271" s="62">
        <f t="shared" si="94"/>
        <v>12</v>
      </c>
      <c r="V271" s="62">
        <f t="shared" si="94"/>
        <v>0</v>
      </c>
      <c r="W271" s="63">
        <v>2</v>
      </c>
      <c r="X271" s="63"/>
      <c r="Y271" s="63"/>
      <c r="Z271" s="63"/>
      <c r="AA271" s="705" t="str">
        <f t="shared" si="112"/>
        <v>TC8211-20</v>
      </c>
      <c r="AB271" s="705"/>
      <c r="AC271" s="705" t="str">
        <f t="shared" si="113"/>
        <v>Автомашины засварчин</v>
      </c>
      <c r="AD271" s="705"/>
      <c r="AE271" s="705"/>
      <c r="AF271" s="705"/>
      <c r="AG271" s="705"/>
      <c r="AH271" s="705"/>
      <c r="AI271" s="705"/>
      <c r="AJ271" s="56">
        <f t="shared" si="114"/>
        <v>259</v>
      </c>
      <c r="AK271" s="54">
        <v>10</v>
      </c>
      <c r="AL271" s="54"/>
      <c r="AM271" s="54"/>
      <c r="AN271" s="54"/>
      <c r="AO271" s="54">
        <v>12</v>
      </c>
      <c r="AP271" s="54"/>
      <c r="AQ271" s="54"/>
      <c r="AR271" s="54"/>
      <c r="AS271" s="57">
        <f t="shared" si="95"/>
        <v>10</v>
      </c>
      <c r="AT271" s="54"/>
      <c r="AU271" s="54"/>
      <c r="AV271" s="54">
        <v>10</v>
      </c>
      <c r="AW271" s="54"/>
      <c r="AX271" s="54"/>
      <c r="AY271" s="54"/>
      <c r="AZ271" s="54"/>
    </row>
    <row r="272" spans="1:52" s="55" customFormat="1" ht="18" customHeight="1">
      <c r="A272" s="737" t="s">
        <v>261</v>
      </c>
      <c r="B272" s="738"/>
      <c r="C272" s="739" t="s">
        <v>262</v>
      </c>
      <c r="D272" s="740"/>
      <c r="E272" s="740"/>
      <c r="F272" s="740"/>
      <c r="G272" s="740"/>
      <c r="H272" s="740"/>
      <c r="I272" s="741"/>
      <c r="J272" s="56">
        <f t="shared" si="115"/>
        <v>260</v>
      </c>
      <c r="K272" s="62">
        <f t="shared" si="109"/>
        <v>29</v>
      </c>
      <c r="L272" s="62">
        <f t="shared" si="109"/>
        <v>18</v>
      </c>
      <c r="M272" s="62">
        <f t="shared" si="93"/>
        <v>0</v>
      </c>
      <c r="N272" s="62">
        <f t="shared" si="93"/>
        <v>0</v>
      </c>
      <c r="O272" s="54"/>
      <c r="P272" s="54"/>
      <c r="Q272" s="54"/>
      <c r="R272" s="54"/>
      <c r="S272" s="54"/>
      <c r="T272" s="54"/>
      <c r="U272" s="62">
        <f t="shared" si="94"/>
        <v>29</v>
      </c>
      <c r="V272" s="62">
        <f t="shared" si="94"/>
        <v>18</v>
      </c>
      <c r="W272" s="63">
        <v>29</v>
      </c>
      <c r="X272" s="63">
        <v>18</v>
      </c>
      <c r="Y272" s="63"/>
      <c r="Z272" s="63"/>
      <c r="AA272" s="705" t="str">
        <f t="shared" si="112"/>
        <v>MR8111-36</v>
      </c>
      <c r="AB272" s="705"/>
      <c r="AC272" s="705" t="str">
        <f t="shared" si="113"/>
        <v xml:space="preserve">Уурхайн цахилгаанчин </v>
      </c>
      <c r="AD272" s="705"/>
      <c r="AE272" s="705"/>
      <c r="AF272" s="705"/>
      <c r="AG272" s="705"/>
      <c r="AH272" s="705"/>
      <c r="AI272" s="705"/>
      <c r="AJ272" s="56">
        <f t="shared" si="114"/>
        <v>260</v>
      </c>
      <c r="AK272" s="54"/>
      <c r="AL272" s="54"/>
      <c r="AM272" s="54"/>
      <c r="AN272" s="54"/>
      <c r="AO272" s="54">
        <v>29</v>
      </c>
      <c r="AP272" s="54"/>
      <c r="AQ272" s="54"/>
      <c r="AR272" s="54"/>
      <c r="AS272" s="57">
        <f t="shared" si="95"/>
        <v>29</v>
      </c>
      <c r="AT272" s="54"/>
      <c r="AU272" s="54"/>
      <c r="AV272" s="54"/>
      <c r="AW272" s="54">
        <v>29</v>
      </c>
      <c r="AX272" s="54"/>
      <c r="AY272" s="54"/>
      <c r="AZ272" s="54"/>
    </row>
    <row r="273" spans="1:52" s="55" customFormat="1" ht="18" customHeight="1">
      <c r="A273" s="737" t="s">
        <v>124</v>
      </c>
      <c r="B273" s="738"/>
      <c r="C273" s="739" t="s">
        <v>125</v>
      </c>
      <c r="D273" s="740"/>
      <c r="E273" s="740"/>
      <c r="F273" s="740"/>
      <c r="G273" s="740"/>
      <c r="H273" s="740"/>
      <c r="I273" s="741"/>
      <c r="J273" s="56">
        <f t="shared" si="115"/>
        <v>261</v>
      </c>
      <c r="K273" s="62">
        <f t="shared" si="109"/>
        <v>44</v>
      </c>
      <c r="L273" s="62">
        <f t="shared" si="109"/>
        <v>7</v>
      </c>
      <c r="M273" s="62">
        <f t="shared" ref="M273:N336" si="116">+O273+Q273+S273</f>
        <v>0</v>
      </c>
      <c r="N273" s="62">
        <f t="shared" si="116"/>
        <v>0</v>
      </c>
      <c r="O273" s="54"/>
      <c r="P273" s="54"/>
      <c r="Q273" s="54"/>
      <c r="R273" s="54"/>
      <c r="S273" s="54"/>
      <c r="T273" s="54"/>
      <c r="U273" s="62">
        <f t="shared" ref="U273:V336" si="117">+W273+Y273+AK273</f>
        <v>44</v>
      </c>
      <c r="V273" s="62">
        <f t="shared" si="117"/>
        <v>7</v>
      </c>
      <c r="W273" s="63">
        <v>31</v>
      </c>
      <c r="X273" s="63">
        <v>6</v>
      </c>
      <c r="Y273" s="63"/>
      <c r="Z273" s="63"/>
      <c r="AA273" s="705" t="str">
        <f t="shared" si="112"/>
        <v>IM7212-14</v>
      </c>
      <c r="AB273" s="705"/>
      <c r="AC273" s="705" t="str">
        <f t="shared" si="113"/>
        <v>Гагнуурчин</v>
      </c>
      <c r="AD273" s="705"/>
      <c r="AE273" s="705"/>
      <c r="AF273" s="705"/>
      <c r="AG273" s="705"/>
      <c r="AH273" s="705"/>
      <c r="AI273" s="705"/>
      <c r="AJ273" s="56">
        <f t="shared" si="114"/>
        <v>261</v>
      </c>
      <c r="AK273" s="54">
        <v>13</v>
      </c>
      <c r="AL273" s="54">
        <v>1</v>
      </c>
      <c r="AM273" s="54"/>
      <c r="AN273" s="54"/>
      <c r="AO273" s="54">
        <v>44</v>
      </c>
      <c r="AP273" s="54"/>
      <c r="AQ273" s="54"/>
      <c r="AR273" s="54"/>
      <c r="AS273" s="57">
        <f t="shared" ref="AS273:AS336" si="118">+AT273+AU273+AV273+AW273+AX273+AY273+AZ273</f>
        <v>44</v>
      </c>
      <c r="AT273" s="54"/>
      <c r="AU273" s="54"/>
      <c r="AV273" s="54">
        <v>13</v>
      </c>
      <c r="AW273" s="54">
        <v>31</v>
      </c>
      <c r="AX273" s="54"/>
      <c r="AY273" s="54"/>
      <c r="AZ273" s="54"/>
    </row>
    <row r="274" spans="1:52" s="55" customFormat="1" ht="18" customHeight="1">
      <c r="A274" s="737" t="s">
        <v>263</v>
      </c>
      <c r="B274" s="738"/>
      <c r="C274" s="739" t="s">
        <v>264</v>
      </c>
      <c r="D274" s="740"/>
      <c r="E274" s="740"/>
      <c r="F274" s="740"/>
      <c r="G274" s="740"/>
      <c r="H274" s="740"/>
      <c r="I274" s="741"/>
      <c r="J274" s="56">
        <f t="shared" si="115"/>
        <v>262</v>
      </c>
      <c r="K274" s="62">
        <f t="shared" si="109"/>
        <v>30</v>
      </c>
      <c r="L274" s="62">
        <f t="shared" si="109"/>
        <v>29</v>
      </c>
      <c r="M274" s="62">
        <f t="shared" si="116"/>
        <v>0</v>
      </c>
      <c r="N274" s="62">
        <f t="shared" si="116"/>
        <v>0</v>
      </c>
      <c r="O274" s="54"/>
      <c r="P274" s="54"/>
      <c r="Q274" s="54"/>
      <c r="R274" s="54"/>
      <c r="S274" s="54"/>
      <c r="T274" s="54"/>
      <c r="U274" s="62">
        <f t="shared" si="117"/>
        <v>30</v>
      </c>
      <c r="V274" s="62">
        <f t="shared" si="117"/>
        <v>29</v>
      </c>
      <c r="W274" s="63">
        <v>30</v>
      </c>
      <c r="X274" s="63">
        <v>29</v>
      </c>
      <c r="Y274" s="63"/>
      <c r="Z274" s="63"/>
      <c r="AA274" s="705" t="str">
        <f t="shared" si="112"/>
        <v>MR8111-15</v>
      </c>
      <c r="AB274" s="705"/>
      <c r="AC274" s="705" t="str">
        <f t="shared" si="113"/>
        <v>Хөвүүлэн баяжуулахын оператор</v>
      </c>
      <c r="AD274" s="705"/>
      <c r="AE274" s="705"/>
      <c r="AF274" s="705"/>
      <c r="AG274" s="705"/>
      <c r="AH274" s="705"/>
      <c r="AI274" s="705"/>
      <c r="AJ274" s="56">
        <f t="shared" si="114"/>
        <v>262</v>
      </c>
      <c r="AK274" s="54"/>
      <c r="AL274" s="54"/>
      <c r="AM274" s="54"/>
      <c r="AN274" s="54"/>
      <c r="AO274" s="54">
        <v>30</v>
      </c>
      <c r="AP274" s="54"/>
      <c r="AQ274" s="54"/>
      <c r="AR274" s="54"/>
      <c r="AS274" s="57">
        <f t="shared" si="118"/>
        <v>30</v>
      </c>
      <c r="AT274" s="54"/>
      <c r="AU274" s="54"/>
      <c r="AV274" s="54"/>
      <c r="AW274" s="54">
        <v>30</v>
      </c>
      <c r="AX274" s="54"/>
      <c r="AY274" s="54"/>
      <c r="AZ274" s="54"/>
    </row>
    <row r="275" spans="1:52" s="55" customFormat="1" ht="18" customHeight="1">
      <c r="A275" s="737" t="s">
        <v>265</v>
      </c>
      <c r="B275" s="738"/>
      <c r="C275" s="739" t="s">
        <v>266</v>
      </c>
      <c r="D275" s="740"/>
      <c r="E275" s="740"/>
      <c r="F275" s="740"/>
      <c r="G275" s="740"/>
      <c r="H275" s="740"/>
      <c r="I275" s="741"/>
      <c r="J275" s="56">
        <f t="shared" si="115"/>
        <v>263</v>
      </c>
      <c r="K275" s="62">
        <f t="shared" si="109"/>
        <v>16</v>
      </c>
      <c r="L275" s="62">
        <f t="shared" si="109"/>
        <v>4</v>
      </c>
      <c r="M275" s="62">
        <f t="shared" si="116"/>
        <v>0</v>
      </c>
      <c r="N275" s="62">
        <f t="shared" si="116"/>
        <v>0</v>
      </c>
      <c r="O275" s="54"/>
      <c r="P275" s="54"/>
      <c r="Q275" s="54"/>
      <c r="R275" s="54"/>
      <c r="S275" s="54"/>
      <c r="T275" s="54"/>
      <c r="U275" s="62">
        <f t="shared" si="117"/>
        <v>16</v>
      </c>
      <c r="V275" s="62">
        <f t="shared" si="117"/>
        <v>4</v>
      </c>
      <c r="W275" s="63">
        <v>16</v>
      </c>
      <c r="X275" s="63">
        <v>4</v>
      </c>
      <c r="Y275" s="63"/>
      <c r="Z275" s="63"/>
      <c r="AA275" s="705" t="str">
        <f t="shared" si="112"/>
        <v>MR8111-23</v>
      </c>
      <c r="AB275" s="705"/>
      <c r="AC275" s="705" t="str">
        <f t="shared" si="113"/>
        <v>Уурхайн механик</v>
      </c>
      <c r="AD275" s="705"/>
      <c r="AE275" s="705"/>
      <c r="AF275" s="705"/>
      <c r="AG275" s="705"/>
      <c r="AH275" s="705"/>
      <c r="AI275" s="705"/>
      <c r="AJ275" s="56">
        <f t="shared" si="114"/>
        <v>263</v>
      </c>
      <c r="AK275" s="54"/>
      <c r="AL275" s="54"/>
      <c r="AM275" s="54"/>
      <c r="AN275" s="54"/>
      <c r="AO275" s="54">
        <v>16</v>
      </c>
      <c r="AP275" s="54"/>
      <c r="AQ275" s="54"/>
      <c r="AR275" s="54"/>
      <c r="AS275" s="57">
        <f t="shared" si="118"/>
        <v>16</v>
      </c>
      <c r="AT275" s="54"/>
      <c r="AU275" s="54"/>
      <c r="AV275" s="54"/>
      <c r="AW275" s="54">
        <v>16</v>
      </c>
      <c r="AX275" s="54"/>
      <c r="AY275" s="54"/>
      <c r="AZ275" s="54"/>
    </row>
    <row r="276" spans="1:52" s="55" customFormat="1" ht="18" customHeight="1">
      <c r="A276" s="737" t="s">
        <v>241</v>
      </c>
      <c r="B276" s="738"/>
      <c r="C276" s="739" t="s">
        <v>242</v>
      </c>
      <c r="D276" s="740"/>
      <c r="E276" s="740"/>
      <c r="F276" s="740"/>
      <c r="G276" s="740"/>
      <c r="H276" s="740"/>
      <c r="I276" s="741"/>
      <c r="J276" s="56">
        <f t="shared" si="115"/>
        <v>264</v>
      </c>
      <c r="K276" s="62">
        <f t="shared" si="109"/>
        <v>22</v>
      </c>
      <c r="L276" s="62">
        <f t="shared" si="109"/>
        <v>20</v>
      </c>
      <c r="M276" s="62">
        <f t="shared" si="116"/>
        <v>0</v>
      </c>
      <c r="N276" s="62">
        <f t="shared" si="116"/>
        <v>0</v>
      </c>
      <c r="O276" s="54"/>
      <c r="P276" s="54"/>
      <c r="Q276" s="54"/>
      <c r="R276" s="54"/>
      <c r="S276" s="54"/>
      <c r="T276" s="54"/>
      <c r="U276" s="62">
        <f t="shared" si="117"/>
        <v>22</v>
      </c>
      <c r="V276" s="62">
        <f t="shared" si="117"/>
        <v>20</v>
      </c>
      <c r="W276" s="63">
        <v>22</v>
      </c>
      <c r="X276" s="63">
        <v>20</v>
      </c>
      <c r="Y276" s="63"/>
      <c r="Z276" s="63"/>
      <c r="AA276" s="705" t="str">
        <f t="shared" si="112"/>
        <v>MG6210-28</v>
      </c>
      <c r="AB276" s="705"/>
      <c r="AC276" s="705" t="str">
        <f t="shared" si="113"/>
        <v>Уул, уурхайн нөхөн сэргээгч</v>
      </c>
      <c r="AD276" s="705"/>
      <c r="AE276" s="705"/>
      <c r="AF276" s="705"/>
      <c r="AG276" s="705"/>
      <c r="AH276" s="705"/>
      <c r="AI276" s="705"/>
      <c r="AJ276" s="56">
        <f t="shared" si="114"/>
        <v>264</v>
      </c>
      <c r="AK276" s="54"/>
      <c r="AL276" s="54"/>
      <c r="AM276" s="54"/>
      <c r="AN276" s="54"/>
      <c r="AO276" s="54">
        <v>22</v>
      </c>
      <c r="AP276" s="54"/>
      <c r="AQ276" s="54"/>
      <c r="AR276" s="54"/>
      <c r="AS276" s="57">
        <f t="shared" si="118"/>
        <v>22</v>
      </c>
      <c r="AT276" s="54"/>
      <c r="AU276" s="54"/>
      <c r="AV276" s="54"/>
      <c r="AW276" s="54">
        <v>22</v>
      </c>
      <c r="AX276" s="54"/>
      <c r="AY276" s="54"/>
      <c r="AZ276" s="54"/>
    </row>
    <row r="277" spans="1:52" s="55" customFormat="1" ht="18" customHeight="1">
      <c r="A277" s="737" t="s">
        <v>267</v>
      </c>
      <c r="B277" s="738"/>
      <c r="C277" s="739" t="s">
        <v>268</v>
      </c>
      <c r="D277" s="740"/>
      <c r="E277" s="740"/>
      <c r="F277" s="740"/>
      <c r="G277" s="740"/>
      <c r="H277" s="740"/>
      <c r="I277" s="741"/>
      <c r="J277" s="56">
        <f t="shared" si="115"/>
        <v>265</v>
      </c>
      <c r="K277" s="62">
        <f t="shared" si="109"/>
        <v>21</v>
      </c>
      <c r="L277" s="62">
        <f t="shared" si="109"/>
        <v>17</v>
      </c>
      <c r="M277" s="62">
        <f t="shared" si="116"/>
        <v>0</v>
      </c>
      <c r="N277" s="62">
        <f t="shared" si="116"/>
        <v>0</v>
      </c>
      <c r="O277" s="54"/>
      <c r="P277" s="54"/>
      <c r="Q277" s="54"/>
      <c r="R277" s="54"/>
      <c r="S277" s="54"/>
      <c r="T277" s="54"/>
      <c r="U277" s="62">
        <f t="shared" si="117"/>
        <v>21</v>
      </c>
      <c r="V277" s="62">
        <f t="shared" si="117"/>
        <v>17</v>
      </c>
      <c r="W277" s="63">
        <v>21</v>
      </c>
      <c r="X277" s="63">
        <v>17</v>
      </c>
      <c r="Y277" s="63"/>
      <c r="Z277" s="63"/>
      <c r="AA277" s="705" t="str">
        <f t="shared" si="112"/>
        <v>MT8111-37</v>
      </c>
      <c r="AB277" s="705"/>
      <c r="AC277" s="705" t="str">
        <f t="shared" si="113"/>
        <v>Тээрэм бутлуурын оператор /уурхай/</v>
      </c>
      <c r="AD277" s="705"/>
      <c r="AE277" s="705"/>
      <c r="AF277" s="705"/>
      <c r="AG277" s="705"/>
      <c r="AH277" s="705"/>
      <c r="AI277" s="705"/>
      <c r="AJ277" s="56">
        <f t="shared" si="114"/>
        <v>265</v>
      </c>
      <c r="AK277" s="54"/>
      <c r="AL277" s="54"/>
      <c r="AM277" s="54"/>
      <c r="AN277" s="54"/>
      <c r="AO277" s="54">
        <v>21</v>
      </c>
      <c r="AP277" s="54"/>
      <c r="AQ277" s="54"/>
      <c r="AR277" s="54"/>
      <c r="AS277" s="57">
        <f t="shared" si="118"/>
        <v>21</v>
      </c>
      <c r="AT277" s="54"/>
      <c r="AU277" s="54"/>
      <c r="AV277" s="54"/>
      <c r="AW277" s="54">
        <v>21</v>
      </c>
      <c r="AX277" s="54"/>
      <c r="AY277" s="54"/>
      <c r="AZ277" s="54"/>
    </row>
    <row r="278" spans="1:52" s="55" customFormat="1" ht="18" customHeight="1">
      <c r="A278" s="737" t="s">
        <v>161</v>
      </c>
      <c r="B278" s="738"/>
      <c r="C278" s="739" t="s">
        <v>162</v>
      </c>
      <c r="D278" s="740"/>
      <c r="E278" s="740"/>
      <c r="F278" s="740"/>
      <c r="G278" s="740"/>
      <c r="H278" s="740"/>
      <c r="I278" s="741"/>
      <c r="J278" s="56">
        <f t="shared" si="115"/>
        <v>266</v>
      </c>
      <c r="K278" s="62">
        <f t="shared" si="109"/>
        <v>26</v>
      </c>
      <c r="L278" s="62">
        <f t="shared" si="109"/>
        <v>0</v>
      </c>
      <c r="M278" s="62">
        <f t="shared" si="116"/>
        <v>0</v>
      </c>
      <c r="N278" s="62">
        <f t="shared" si="116"/>
        <v>0</v>
      </c>
      <c r="O278" s="54"/>
      <c r="P278" s="54"/>
      <c r="Q278" s="54"/>
      <c r="R278" s="54"/>
      <c r="S278" s="54"/>
      <c r="T278" s="54"/>
      <c r="U278" s="62">
        <f t="shared" si="117"/>
        <v>26</v>
      </c>
      <c r="V278" s="62">
        <f t="shared" si="117"/>
        <v>0</v>
      </c>
      <c r="W278" s="63">
        <v>26</v>
      </c>
      <c r="X278" s="63"/>
      <c r="Y278" s="63"/>
      <c r="Z278" s="63"/>
      <c r="AA278" s="705" t="str">
        <f t="shared" si="112"/>
        <v>MT8111-35</v>
      </c>
      <c r="AB278" s="705"/>
      <c r="AC278" s="705" t="str">
        <f t="shared" si="113"/>
        <v>Хүнд машин механизмын оператор</v>
      </c>
      <c r="AD278" s="705"/>
      <c r="AE278" s="705"/>
      <c r="AF278" s="705"/>
      <c r="AG278" s="705"/>
      <c r="AH278" s="705"/>
      <c r="AI278" s="705"/>
      <c r="AJ278" s="56">
        <f t="shared" si="114"/>
        <v>266</v>
      </c>
      <c r="AK278" s="54"/>
      <c r="AL278" s="54"/>
      <c r="AM278" s="54"/>
      <c r="AN278" s="54"/>
      <c r="AO278" s="54">
        <v>26</v>
      </c>
      <c r="AP278" s="54"/>
      <c r="AQ278" s="54"/>
      <c r="AR278" s="54"/>
      <c r="AS278" s="57">
        <f t="shared" si="118"/>
        <v>26</v>
      </c>
      <c r="AT278" s="54"/>
      <c r="AU278" s="54"/>
      <c r="AV278" s="54"/>
      <c r="AW278" s="54">
        <v>26</v>
      </c>
      <c r="AX278" s="54"/>
      <c r="AY278" s="54"/>
      <c r="AZ278" s="54"/>
    </row>
    <row r="279" spans="1:52" s="55" customFormat="1" ht="18" customHeight="1">
      <c r="A279" s="742" t="s">
        <v>269</v>
      </c>
      <c r="B279" s="743"/>
      <c r="C279" s="743"/>
      <c r="D279" s="743"/>
      <c r="E279" s="743"/>
      <c r="F279" s="743"/>
      <c r="G279" s="743"/>
      <c r="H279" s="743"/>
      <c r="I279" s="744"/>
      <c r="J279" s="58">
        <f t="shared" si="115"/>
        <v>267</v>
      </c>
      <c r="K279" s="77">
        <f>+K280+K293+K300+K304+K314+K318+K321+K329+K334+K340+K348+K353+K361+K369+K373+K380+K390+K395+K403+K409+K414+K417+K421+K427+K428</f>
        <v>5553</v>
      </c>
      <c r="L279" s="77">
        <f t="shared" ref="L279:Z279" si="119">+L280+L293+L300+L304+L314+L318+L321+L329+L334+L340+L348+L353+L361+L369+L373+L380+L390+L395+L403+L409+L414+L417+L421+L427+L428</f>
        <v>3173</v>
      </c>
      <c r="M279" s="77">
        <f t="shared" si="119"/>
        <v>0</v>
      </c>
      <c r="N279" s="77">
        <f t="shared" si="119"/>
        <v>0</v>
      </c>
      <c r="O279" s="77">
        <f t="shared" si="119"/>
        <v>0</v>
      </c>
      <c r="P279" s="77">
        <f t="shared" si="119"/>
        <v>0</v>
      </c>
      <c r="Q279" s="77">
        <f t="shared" si="119"/>
        <v>0</v>
      </c>
      <c r="R279" s="77">
        <f t="shared" si="119"/>
        <v>0</v>
      </c>
      <c r="S279" s="77">
        <f t="shared" si="119"/>
        <v>0</v>
      </c>
      <c r="T279" s="77">
        <f t="shared" si="119"/>
        <v>0</v>
      </c>
      <c r="U279" s="77">
        <f t="shared" si="119"/>
        <v>5486</v>
      </c>
      <c r="V279" s="77">
        <f t="shared" si="119"/>
        <v>3154</v>
      </c>
      <c r="W279" s="77">
        <f t="shared" si="119"/>
        <v>4211</v>
      </c>
      <c r="X279" s="77">
        <f t="shared" si="119"/>
        <v>2479</v>
      </c>
      <c r="Y279" s="77">
        <f t="shared" si="119"/>
        <v>681</v>
      </c>
      <c r="Z279" s="77">
        <f t="shared" si="119"/>
        <v>360</v>
      </c>
      <c r="AA279" s="755" t="str">
        <f>+A279</f>
        <v>Төрийн бус өмчийн МСҮТ-25</v>
      </c>
      <c r="AB279" s="756"/>
      <c r="AC279" s="756"/>
      <c r="AD279" s="756"/>
      <c r="AE279" s="756"/>
      <c r="AF279" s="756"/>
      <c r="AG279" s="756"/>
      <c r="AH279" s="756"/>
      <c r="AI279" s="757"/>
      <c r="AJ279" s="58">
        <f t="shared" si="114"/>
        <v>267</v>
      </c>
      <c r="AK279" s="77">
        <f>+AK280+AK293+AK300+AK304+AK314+AK318+AK321+AK329+AK334+AK340+AK348+AK353+AK361+AK369+AK373+AK380+AK390+AK395+AK403+AK409+AK414+AK417+AK421+AK427+AK428</f>
        <v>594</v>
      </c>
      <c r="AL279" s="77">
        <f t="shared" ref="AL279:AZ279" si="120">+AL280+AL293+AL300+AL304+AL314+AL318+AL321+AL329+AL334+AL340+AL348+AL353+AL361+AL369+AL373+AL380+AL390+AL395+AL403+AL409+AL414+AL417+AL421+AL427+AL428</f>
        <v>315</v>
      </c>
      <c r="AM279" s="77">
        <f t="shared" si="120"/>
        <v>67</v>
      </c>
      <c r="AN279" s="77">
        <f t="shared" si="120"/>
        <v>19</v>
      </c>
      <c r="AO279" s="77">
        <f t="shared" si="120"/>
        <v>1747</v>
      </c>
      <c r="AP279" s="77">
        <f t="shared" si="120"/>
        <v>61</v>
      </c>
      <c r="AQ279" s="77">
        <f t="shared" si="120"/>
        <v>3647</v>
      </c>
      <c r="AR279" s="77">
        <f t="shared" si="120"/>
        <v>98</v>
      </c>
      <c r="AS279" s="77">
        <f t="shared" si="120"/>
        <v>4224</v>
      </c>
      <c r="AT279" s="77">
        <f t="shared" si="120"/>
        <v>0</v>
      </c>
      <c r="AU279" s="77">
        <f t="shared" si="120"/>
        <v>0</v>
      </c>
      <c r="AV279" s="77">
        <f t="shared" si="120"/>
        <v>624</v>
      </c>
      <c r="AW279" s="77">
        <f t="shared" si="120"/>
        <v>3533</v>
      </c>
      <c r="AX279" s="77">
        <f t="shared" si="120"/>
        <v>55</v>
      </c>
      <c r="AY279" s="77">
        <f t="shared" si="120"/>
        <v>0</v>
      </c>
      <c r="AZ279" s="77">
        <f t="shared" si="120"/>
        <v>12</v>
      </c>
    </row>
    <row r="280" spans="1:52" s="55" customFormat="1" ht="18" customHeight="1">
      <c r="A280" s="745" t="s">
        <v>270</v>
      </c>
      <c r="B280" s="746"/>
      <c r="C280" s="746"/>
      <c r="D280" s="746"/>
      <c r="E280" s="746"/>
      <c r="F280" s="746"/>
      <c r="G280" s="746"/>
      <c r="H280" s="746"/>
      <c r="I280" s="747"/>
      <c r="J280" s="60">
        <f t="shared" si="115"/>
        <v>268</v>
      </c>
      <c r="K280" s="61">
        <f t="shared" ref="K280" si="121">SUM(K281:K292)</f>
        <v>395</v>
      </c>
      <c r="L280" s="61">
        <f t="shared" ref="L280:Z280" si="122">SUM(L281:L292)</f>
        <v>217</v>
      </c>
      <c r="M280" s="61">
        <f t="shared" si="122"/>
        <v>0</v>
      </c>
      <c r="N280" s="61">
        <f t="shared" si="122"/>
        <v>0</v>
      </c>
      <c r="O280" s="61">
        <f t="shared" si="122"/>
        <v>0</v>
      </c>
      <c r="P280" s="61">
        <f t="shared" si="122"/>
        <v>0</v>
      </c>
      <c r="Q280" s="61">
        <f t="shared" si="122"/>
        <v>0</v>
      </c>
      <c r="R280" s="61">
        <f t="shared" si="122"/>
        <v>0</v>
      </c>
      <c r="S280" s="61">
        <f t="shared" si="122"/>
        <v>0</v>
      </c>
      <c r="T280" s="61">
        <f t="shared" si="122"/>
        <v>0</v>
      </c>
      <c r="U280" s="61">
        <f t="shared" si="122"/>
        <v>395</v>
      </c>
      <c r="V280" s="61">
        <f t="shared" si="122"/>
        <v>217</v>
      </c>
      <c r="W280" s="61">
        <f t="shared" si="122"/>
        <v>315</v>
      </c>
      <c r="X280" s="61">
        <f t="shared" si="122"/>
        <v>187</v>
      </c>
      <c r="Y280" s="61">
        <f t="shared" si="122"/>
        <v>41</v>
      </c>
      <c r="Z280" s="61">
        <f t="shared" si="122"/>
        <v>14</v>
      </c>
      <c r="AA280" s="748" t="str">
        <f>+A280</f>
        <v>1. Архангай аймаг дахь "Булган" МСҮТ</v>
      </c>
      <c r="AB280" s="749"/>
      <c r="AC280" s="749"/>
      <c r="AD280" s="749"/>
      <c r="AE280" s="749"/>
      <c r="AF280" s="749"/>
      <c r="AG280" s="749"/>
      <c r="AH280" s="749"/>
      <c r="AI280" s="750"/>
      <c r="AJ280" s="60">
        <f t="shared" si="114"/>
        <v>268</v>
      </c>
      <c r="AK280" s="61">
        <f t="shared" ref="AK280:AZ280" si="123">SUM(AK281:AK292)</f>
        <v>39</v>
      </c>
      <c r="AL280" s="61">
        <f t="shared" si="123"/>
        <v>16</v>
      </c>
      <c r="AM280" s="61">
        <f t="shared" si="123"/>
        <v>0</v>
      </c>
      <c r="AN280" s="61">
        <f t="shared" si="123"/>
        <v>0</v>
      </c>
      <c r="AO280" s="61">
        <f t="shared" si="123"/>
        <v>395</v>
      </c>
      <c r="AP280" s="61">
        <f t="shared" si="123"/>
        <v>0</v>
      </c>
      <c r="AQ280" s="61">
        <f t="shared" si="123"/>
        <v>0</v>
      </c>
      <c r="AR280" s="61">
        <f t="shared" si="123"/>
        <v>0</v>
      </c>
      <c r="AS280" s="61">
        <f t="shared" si="123"/>
        <v>334</v>
      </c>
      <c r="AT280" s="61">
        <f t="shared" si="123"/>
        <v>0</v>
      </c>
      <c r="AU280" s="61">
        <f t="shared" si="123"/>
        <v>0</v>
      </c>
      <c r="AV280" s="61">
        <f t="shared" si="123"/>
        <v>39</v>
      </c>
      <c r="AW280" s="61">
        <f t="shared" si="123"/>
        <v>295</v>
      </c>
      <c r="AX280" s="61">
        <f t="shared" si="123"/>
        <v>0</v>
      </c>
      <c r="AY280" s="61">
        <f t="shared" si="123"/>
        <v>0</v>
      </c>
      <c r="AZ280" s="61">
        <f t="shared" si="123"/>
        <v>0</v>
      </c>
    </row>
    <row r="281" spans="1:52" s="55" customFormat="1" ht="18" customHeight="1">
      <c r="A281" s="737" t="s">
        <v>118</v>
      </c>
      <c r="B281" s="738"/>
      <c r="C281" s="739" t="s">
        <v>119</v>
      </c>
      <c r="D281" s="740"/>
      <c r="E281" s="740"/>
      <c r="F281" s="740"/>
      <c r="G281" s="740"/>
      <c r="H281" s="740"/>
      <c r="I281" s="741"/>
      <c r="J281" s="56">
        <f t="shared" si="115"/>
        <v>269</v>
      </c>
      <c r="K281" s="62">
        <f t="shared" si="109"/>
        <v>71</v>
      </c>
      <c r="L281" s="62">
        <f t="shared" si="109"/>
        <v>10</v>
      </c>
      <c r="M281" s="62">
        <f t="shared" si="116"/>
        <v>0</v>
      </c>
      <c r="N281" s="62">
        <f t="shared" si="116"/>
        <v>0</v>
      </c>
      <c r="O281" s="54"/>
      <c r="P281" s="54"/>
      <c r="Q281" s="54"/>
      <c r="R281" s="54"/>
      <c r="S281" s="54"/>
      <c r="T281" s="54"/>
      <c r="U281" s="62">
        <f t="shared" si="117"/>
        <v>71</v>
      </c>
      <c r="V281" s="62">
        <f t="shared" si="117"/>
        <v>10</v>
      </c>
      <c r="W281" s="67">
        <v>45</v>
      </c>
      <c r="X281" s="63">
        <v>10</v>
      </c>
      <c r="Y281" s="63">
        <v>11</v>
      </c>
      <c r="Z281" s="63"/>
      <c r="AA281" s="705" t="str">
        <f>+A281</f>
        <v>CF7123-20</v>
      </c>
      <c r="AB281" s="705"/>
      <c r="AC281" s="705" t="str">
        <f>+C281</f>
        <v>Барилгын засал-чимэглэлчин</v>
      </c>
      <c r="AD281" s="705"/>
      <c r="AE281" s="705"/>
      <c r="AF281" s="705"/>
      <c r="AG281" s="705"/>
      <c r="AH281" s="705"/>
      <c r="AI281" s="705"/>
      <c r="AJ281" s="56">
        <f t="shared" si="114"/>
        <v>269</v>
      </c>
      <c r="AK281" s="52">
        <v>15</v>
      </c>
      <c r="AL281" s="52"/>
      <c r="AM281" s="54"/>
      <c r="AN281" s="54"/>
      <c r="AO281" s="51">
        <v>71</v>
      </c>
      <c r="AP281" s="51"/>
      <c r="AQ281" s="51"/>
      <c r="AR281" s="51"/>
      <c r="AS281" s="57">
        <f t="shared" si="118"/>
        <v>40</v>
      </c>
      <c r="AT281" s="54"/>
      <c r="AU281" s="54"/>
      <c r="AV281" s="54">
        <v>15</v>
      </c>
      <c r="AW281" s="54">
        <v>25</v>
      </c>
      <c r="AX281" s="54"/>
      <c r="AY281" s="54"/>
      <c r="AZ281" s="54"/>
    </row>
    <row r="282" spans="1:52" s="55" customFormat="1" ht="18" customHeight="1">
      <c r="A282" s="737" t="s">
        <v>116</v>
      </c>
      <c r="B282" s="738"/>
      <c r="C282" s="739" t="s">
        <v>117</v>
      </c>
      <c r="D282" s="740"/>
      <c r="E282" s="740"/>
      <c r="F282" s="740"/>
      <c r="G282" s="740"/>
      <c r="H282" s="740"/>
      <c r="I282" s="741"/>
      <c r="J282" s="56">
        <f t="shared" si="115"/>
        <v>270</v>
      </c>
      <c r="K282" s="62">
        <f t="shared" si="109"/>
        <v>20</v>
      </c>
      <c r="L282" s="62">
        <f t="shared" si="109"/>
        <v>1</v>
      </c>
      <c r="M282" s="62">
        <f t="shared" si="116"/>
        <v>0</v>
      </c>
      <c r="N282" s="62">
        <f t="shared" si="116"/>
        <v>0</v>
      </c>
      <c r="O282" s="54"/>
      <c r="P282" s="54"/>
      <c r="Q282" s="54"/>
      <c r="R282" s="54"/>
      <c r="S282" s="54"/>
      <c r="T282" s="54"/>
      <c r="U282" s="62">
        <f t="shared" si="117"/>
        <v>20</v>
      </c>
      <c r="V282" s="62">
        <f t="shared" si="117"/>
        <v>1</v>
      </c>
      <c r="W282" s="67">
        <v>20</v>
      </c>
      <c r="X282" s="63">
        <v>1</v>
      </c>
      <c r="Y282" s="63"/>
      <c r="Z282" s="63"/>
      <c r="AA282" s="705" t="str">
        <f t="shared" ref="AA282:AA304" si="124">+A282</f>
        <v>CF7126-36</v>
      </c>
      <c r="AB282" s="705"/>
      <c r="AC282" s="705" t="str">
        <f t="shared" ref="AC282:AC292" si="125">+C282</f>
        <v>Барилгын сантехникч</v>
      </c>
      <c r="AD282" s="705"/>
      <c r="AE282" s="705"/>
      <c r="AF282" s="705"/>
      <c r="AG282" s="705"/>
      <c r="AH282" s="705"/>
      <c r="AI282" s="705"/>
      <c r="AJ282" s="56">
        <f t="shared" si="114"/>
        <v>270</v>
      </c>
      <c r="AK282" s="52"/>
      <c r="AL282" s="52"/>
      <c r="AM282" s="54"/>
      <c r="AN282" s="54"/>
      <c r="AO282" s="51">
        <v>20</v>
      </c>
      <c r="AP282" s="51"/>
      <c r="AQ282" s="51"/>
      <c r="AR282" s="51"/>
      <c r="AS282" s="57">
        <f t="shared" si="118"/>
        <v>20</v>
      </c>
      <c r="AT282" s="54"/>
      <c r="AU282" s="54"/>
      <c r="AV282" s="54"/>
      <c r="AW282" s="54">
        <v>20</v>
      </c>
      <c r="AX282" s="54"/>
      <c r="AY282" s="54"/>
      <c r="AZ282" s="54"/>
    </row>
    <row r="283" spans="1:52" s="55" customFormat="1" ht="18" customHeight="1">
      <c r="A283" s="737" t="s">
        <v>122</v>
      </c>
      <c r="B283" s="738"/>
      <c r="C283" s="739" t="s">
        <v>123</v>
      </c>
      <c r="D283" s="740"/>
      <c r="E283" s="740"/>
      <c r="F283" s="740"/>
      <c r="G283" s="740"/>
      <c r="H283" s="740"/>
      <c r="I283" s="741"/>
      <c r="J283" s="56">
        <f t="shared" si="115"/>
        <v>271</v>
      </c>
      <c r="K283" s="62">
        <f t="shared" si="109"/>
        <v>20</v>
      </c>
      <c r="L283" s="62">
        <f t="shared" si="109"/>
        <v>10</v>
      </c>
      <c r="M283" s="62">
        <f t="shared" si="116"/>
        <v>0</v>
      </c>
      <c r="N283" s="62">
        <f t="shared" si="116"/>
        <v>0</v>
      </c>
      <c r="O283" s="54"/>
      <c r="P283" s="54"/>
      <c r="Q283" s="54"/>
      <c r="R283" s="54"/>
      <c r="S283" s="54"/>
      <c r="T283" s="54"/>
      <c r="U283" s="62">
        <f t="shared" si="117"/>
        <v>20</v>
      </c>
      <c r="V283" s="62">
        <f t="shared" si="117"/>
        <v>10</v>
      </c>
      <c r="W283" s="67">
        <v>20</v>
      </c>
      <c r="X283" s="63">
        <v>10</v>
      </c>
      <c r="Y283" s="63"/>
      <c r="Z283" s="63"/>
      <c r="AA283" s="705" t="str">
        <f t="shared" si="124"/>
        <v>CF7411-12</v>
      </c>
      <c r="AB283" s="705"/>
      <c r="AC283" s="705" t="str">
        <f t="shared" si="125"/>
        <v>Барилгын цахилгаанчин</v>
      </c>
      <c r="AD283" s="705"/>
      <c r="AE283" s="705"/>
      <c r="AF283" s="705"/>
      <c r="AG283" s="705"/>
      <c r="AH283" s="705"/>
      <c r="AI283" s="705"/>
      <c r="AJ283" s="56">
        <f t="shared" si="114"/>
        <v>271</v>
      </c>
      <c r="AK283" s="54"/>
      <c r="AL283" s="54"/>
      <c r="AM283" s="54"/>
      <c r="AN283" s="54"/>
      <c r="AO283" s="51">
        <v>20</v>
      </c>
      <c r="AP283" s="51"/>
      <c r="AQ283" s="51"/>
      <c r="AR283" s="51"/>
      <c r="AS283" s="57">
        <f t="shared" si="118"/>
        <v>20</v>
      </c>
      <c r="AT283" s="54"/>
      <c r="AU283" s="54"/>
      <c r="AV283" s="54"/>
      <c r="AW283" s="54">
        <v>20</v>
      </c>
      <c r="AX283" s="54"/>
      <c r="AY283" s="54"/>
      <c r="AZ283" s="54"/>
    </row>
    <row r="284" spans="1:52" s="55" customFormat="1" ht="18" customHeight="1">
      <c r="A284" s="737" t="s">
        <v>132</v>
      </c>
      <c r="B284" s="738"/>
      <c r="C284" s="739" t="s">
        <v>133</v>
      </c>
      <c r="D284" s="740"/>
      <c r="E284" s="740"/>
      <c r="F284" s="740"/>
      <c r="G284" s="740"/>
      <c r="H284" s="740"/>
      <c r="I284" s="741"/>
      <c r="J284" s="56">
        <f t="shared" si="115"/>
        <v>272</v>
      </c>
      <c r="K284" s="62">
        <f t="shared" si="109"/>
        <v>20</v>
      </c>
      <c r="L284" s="62">
        <f t="shared" si="109"/>
        <v>10</v>
      </c>
      <c r="M284" s="62">
        <f t="shared" si="116"/>
        <v>0</v>
      </c>
      <c r="N284" s="62">
        <f t="shared" si="116"/>
        <v>0</v>
      </c>
      <c r="O284" s="54"/>
      <c r="P284" s="54"/>
      <c r="Q284" s="54"/>
      <c r="R284" s="54"/>
      <c r="S284" s="54"/>
      <c r="T284" s="54"/>
      <c r="U284" s="62">
        <f t="shared" si="117"/>
        <v>20</v>
      </c>
      <c r="V284" s="62">
        <f t="shared" si="117"/>
        <v>10</v>
      </c>
      <c r="W284" s="67">
        <v>20</v>
      </c>
      <c r="X284" s="63">
        <v>10</v>
      </c>
      <c r="Y284" s="63"/>
      <c r="Z284" s="63"/>
      <c r="AA284" s="705" t="str">
        <f t="shared" si="124"/>
        <v>IO7421-16</v>
      </c>
      <c r="AB284" s="705"/>
      <c r="AC284" s="705" t="str">
        <f t="shared" si="125"/>
        <v>Цахим тоног төхөөрөмжийн үйлчилгээний ажилтан</v>
      </c>
      <c r="AD284" s="705"/>
      <c r="AE284" s="705"/>
      <c r="AF284" s="705"/>
      <c r="AG284" s="705"/>
      <c r="AH284" s="705"/>
      <c r="AI284" s="705"/>
      <c r="AJ284" s="56">
        <f t="shared" si="114"/>
        <v>272</v>
      </c>
      <c r="AK284" s="54"/>
      <c r="AL284" s="54"/>
      <c r="AM284" s="54"/>
      <c r="AN284" s="54"/>
      <c r="AO284" s="51">
        <v>20</v>
      </c>
      <c r="AP284" s="51"/>
      <c r="AQ284" s="51"/>
      <c r="AR284" s="51"/>
      <c r="AS284" s="57">
        <f t="shared" si="118"/>
        <v>20</v>
      </c>
      <c r="AT284" s="54"/>
      <c r="AU284" s="54"/>
      <c r="AV284" s="54"/>
      <c r="AW284" s="54">
        <v>20</v>
      </c>
      <c r="AX284" s="54"/>
      <c r="AY284" s="54"/>
      <c r="AZ284" s="54"/>
    </row>
    <row r="285" spans="1:52" s="55" customFormat="1" ht="18" customHeight="1">
      <c r="A285" s="737" t="s">
        <v>130</v>
      </c>
      <c r="B285" s="738"/>
      <c r="C285" s="739" t="s">
        <v>131</v>
      </c>
      <c r="D285" s="740"/>
      <c r="E285" s="740"/>
      <c r="F285" s="740"/>
      <c r="G285" s="740"/>
      <c r="H285" s="740"/>
      <c r="I285" s="741"/>
      <c r="J285" s="56">
        <f t="shared" si="115"/>
        <v>273</v>
      </c>
      <c r="K285" s="62">
        <f t="shared" si="109"/>
        <v>42</v>
      </c>
      <c r="L285" s="62">
        <f t="shared" si="109"/>
        <v>41</v>
      </c>
      <c r="M285" s="62">
        <f t="shared" si="116"/>
        <v>0</v>
      </c>
      <c r="N285" s="62">
        <f t="shared" si="116"/>
        <v>0</v>
      </c>
      <c r="O285" s="54"/>
      <c r="P285" s="54"/>
      <c r="Q285" s="54"/>
      <c r="R285" s="54"/>
      <c r="S285" s="54"/>
      <c r="T285" s="54"/>
      <c r="U285" s="62">
        <f t="shared" si="117"/>
        <v>42</v>
      </c>
      <c r="V285" s="62">
        <f t="shared" si="117"/>
        <v>41</v>
      </c>
      <c r="W285" s="67">
        <v>30</v>
      </c>
      <c r="X285" s="63">
        <v>30</v>
      </c>
      <c r="Y285" s="63">
        <v>6</v>
      </c>
      <c r="Z285" s="63">
        <v>5</v>
      </c>
      <c r="AA285" s="705" t="str">
        <f t="shared" si="124"/>
        <v>IE7533-28</v>
      </c>
      <c r="AB285" s="705"/>
      <c r="AC285" s="705" t="str">
        <f t="shared" si="125"/>
        <v>Оёмол бүтээгдэхүүний оёдолчин</v>
      </c>
      <c r="AD285" s="705"/>
      <c r="AE285" s="705"/>
      <c r="AF285" s="705"/>
      <c r="AG285" s="705"/>
      <c r="AH285" s="705"/>
      <c r="AI285" s="705"/>
      <c r="AJ285" s="56">
        <f t="shared" si="114"/>
        <v>273</v>
      </c>
      <c r="AK285" s="54">
        <v>6</v>
      </c>
      <c r="AL285" s="54">
        <v>6</v>
      </c>
      <c r="AM285" s="54"/>
      <c r="AN285" s="54"/>
      <c r="AO285" s="51">
        <v>42</v>
      </c>
      <c r="AP285" s="51"/>
      <c r="AQ285" s="51"/>
      <c r="AR285" s="51"/>
      <c r="AS285" s="57">
        <f t="shared" si="118"/>
        <v>36</v>
      </c>
      <c r="AT285" s="54"/>
      <c r="AU285" s="54"/>
      <c r="AV285" s="54">
        <v>6</v>
      </c>
      <c r="AW285" s="54">
        <v>30</v>
      </c>
      <c r="AX285" s="54"/>
      <c r="AY285" s="54"/>
      <c r="AZ285" s="54"/>
    </row>
    <row r="286" spans="1:52" s="55" customFormat="1" ht="18" customHeight="1">
      <c r="A286" s="737" t="s">
        <v>138</v>
      </c>
      <c r="B286" s="738"/>
      <c r="C286" s="739" t="s">
        <v>139</v>
      </c>
      <c r="D286" s="740"/>
      <c r="E286" s="740"/>
      <c r="F286" s="740"/>
      <c r="G286" s="740"/>
      <c r="H286" s="740"/>
      <c r="I286" s="741"/>
      <c r="J286" s="56">
        <f t="shared" si="115"/>
        <v>274</v>
      </c>
      <c r="K286" s="62">
        <f t="shared" si="109"/>
        <v>47</v>
      </c>
      <c r="L286" s="62">
        <f t="shared" si="109"/>
        <v>39</v>
      </c>
      <c r="M286" s="62">
        <f t="shared" si="116"/>
        <v>0</v>
      </c>
      <c r="N286" s="62">
        <f t="shared" si="116"/>
        <v>0</v>
      </c>
      <c r="O286" s="54"/>
      <c r="P286" s="54"/>
      <c r="Q286" s="54"/>
      <c r="R286" s="54"/>
      <c r="S286" s="54"/>
      <c r="T286" s="54"/>
      <c r="U286" s="62">
        <f t="shared" si="117"/>
        <v>47</v>
      </c>
      <c r="V286" s="62">
        <f t="shared" si="117"/>
        <v>39</v>
      </c>
      <c r="W286" s="67">
        <v>30</v>
      </c>
      <c r="X286" s="63">
        <v>29</v>
      </c>
      <c r="Y286" s="63">
        <v>7</v>
      </c>
      <c r="Z286" s="63">
        <v>5</v>
      </c>
      <c r="AA286" s="705" t="str">
        <f t="shared" si="124"/>
        <v>SO5141-11</v>
      </c>
      <c r="AB286" s="705"/>
      <c r="AC286" s="705" t="str">
        <f t="shared" si="125"/>
        <v>Үсчин</v>
      </c>
      <c r="AD286" s="705"/>
      <c r="AE286" s="705"/>
      <c r="AF286" s="705"/>
      <c r="AG286" s="705"/>
      <c r="AH286" s="705"/>
      <c r="AI286" s="705"/>
      <c r="AJ286" s="56">
        <f t="shared" si="114"/>
        <v>274</v>
      </c>
      <c r="AK286" s="54">
        <v>10</v>
      </c>
      <c r="AL286" s="54">
        <v>5</v>
      </c>
      <c r="AM286" s="54"/>
      <c r="AN286" s="54"/>
      <c r="AO286" s="51">
        <v>47</v>
      </c>
      <c r="AP286" s="51"/>
      <c r="AQ286" s="51"/>
      <c r="AR286" s="51"/>
      <c r="AS286" s="57">
        <f t="shared" si="118"/>
        <v>40</v>
      </c>
      <c r="AT286" s="54"/>
      <c r="AU286" s="54"/>
      <c r="AV286" s="54">
        <v>10</v>
      </c>
      <c r="AW286" s="54">
        <v>30</v>
      </c>
      <c r="AX286" s="54"/>
      <c r="AY286" s="54"/>
      <c r="AZ286" s="54"/>
    </row>
    <row r="287" spans="1:52" s="55" customFormat="1" ht="18" customHeight="1">
      <c r="A287" s="737" t="s">
        <v>153</v>
      </c>
      <c r="B287" s="738"/>
      <c r="C287" s="739" t="s">
        <v>154</v>
      </c>
      <c r="D287" s="740"/>
      <c r="E287" s="740"/>
      <c r="F287" s="740"/>
      <c r="G287" s="740"/>
      <c r="H287" s="740"/>
      <c r="I287" s="741"/>
      <c r="J287" s="56">
        <f t="shared" si="115"/>
        <v>275</v>
      </c>
      <c r="K287" s="62">
        <f t="shared" si="109"/>
        <v>30</v>
      </c>
      <c r="L287" s="62">
        <f t="shared" si="109"/>
        <v>28</v>
      </c>
      <c r="M287" s="62">
        <f t="shared" si="116"/>
        <v>0</v>
      </c>
      <c r="N287" s="62">
        <f t="shared" si="116"/>
        <v>0</v>
      </c>
      <c r="O287" s="54"/>
      <c r="P287" s="54"/>
      <c r="Q287" s="54"/>
      <c r="R287" s="54"/>
      <c r="S287" s="54"/>
      <c r="T287" s="54"/>
      <c r="U287" s="62">
        <f t="shared" si="117"/>
        <v>30</v>
      </c>
      <c r="V287" s="62">
        <f t="shared" si="117"/>
        <v>28</v>
      </c>
      <c r="W287" s="67">
        <v>30</v>
      </c>
      <c r="X287" s="63">
        <v>28</v>
      </c>
      <c r="Y287" s="63"/>
      <c r="Z287" s="63"/>
      <c r="AA287" s="705" t="str">
        <f t="shared" si="124"/>
        <v>SO5142-11</v>
      </c>
      <c r="AB287" s="705"/>
      <c r="AC287" s="705" t="str">
        <f t="shared" si="125"/>
        <v>Гоо засалч</v>
      </c>
      <c r="AD287" s="705"/>
      <c r="AE287" s="705"/>
      <c r="AF287" s="705"/>
      <c r="AG287" s="705"/>
      <c r="AH287" s="705"/>
      <c r="AI287" s="705"/>
      <c r="AJ287" s="56">
        <f t="shared" si="114"/>
        <v>275</v>
      </c>
      <c r="AK287" s="54"/>
      <c r="AL287" s="54"/>
      <c r="AM287" s="54"/>
      <c r="AN287" s="54"/>
      <c r="AO287" s="51">
        <v>30</v>
      </c>
      <c r="AP287" s="51"/>
      <c r="AQ287" s="51"/>
      <c r="AR287" s="51"/>
      <c r="AS287" s="57">
        <f t="shared" si="118"/>
        <v>30</v>
      </c>
      <c r="AT287" s="54"/>
      <c r="AU287" s="54"/>
      <c r="AV287" s="54"/>
      <c r="AW287" s="54">
        <v>30</v>
      </c>
      <c r="AX287" s="54"/>
      <c r="AY287" s="54"/>
      <c r="AZ287" s="54"/>
    </row>
    <row r="288" spans="1:52" s="55" customFormat="1" ht="18" customHeight="1">
      <c r="A288" s="737" t="s">
        <v>144</v>
      </c>
      <c r="B288" s="738"/>
      <c r="C288" s="739" t="s">
        <v>145</v>
      </c>
      <c r="D288" s="740"/>
      <c r="E288" s="740"/>
      <c r="F288" s="740"/>
      <c r="G288" s="740"/>
      <c r="H288" s="740"/>
      <c r="I288" s="741"/>
      <c r="J288" s="56">
        <f t="shared" si="115"/>
        <v>276</v>
      </c>
      <c r="K288" s="62">
        <f t="shared" si="109"/>
        <v>43</v>
      </c>
      <c r="L288" s="62">
        <f t="shared" si="109"/>
        <v>32</v>
      </c>
      <c r="M288" s="62">
        <f t="shared" si="116"/>
        <v>0</v>
      </c>
      <c r="N288" s="62">
        <f t="shared" si="116"/>
        <v>0</v>
      </c>
      <c r="O288" s="54"/>
      <c r="P288" s="54"/>
      <c r="Q288" s="54"/>
      <c r="R288" s="54"/>
      <c r="S288" s="54"/>
      <c r="T288" s="54"/>
      <c r="U288" s="62">
        <f t="shared" si="117"/>
        <v>43</v>
      </c>
      <c r="V288" s="62">
        <f t="shared" si="117"/>
        <v>32</v>
      </c>
      <c r="W288" s="67">
        <v>30</v>
      </c>
      <c r="X288" s="63">
        <v>23</v>
      </c>
      <c r="Y288" s="63">
        <v>5</v>
      </c>
      <c r="Z288" s="63">
        <v>4</v>
      </c>
      <c r="AA288" s="705" t="str">
        <f t="shared" si="124"/>
        <v>IF5120-11</v>
      </c>
      <c r="AB288" s="705"/>
      <c r="AC288" s="705" t="str">
        <f t="shared" si="125"/>
        <v>Тогооч</v>
      </c>
      <c r="AD288" s="705"/>
      <c r="AE288" s="705"/>
      <c r="AF288" s="705"/>
      <c r="AG288" s="705"/>
      <c r="AH288" s="705"/>
      <c r="AI288" s="705"/>
      <c r="AJ288" s="56">
        <f t="shared" si="114"/>
        <v>276</v>
      </c>
      <c r="AK288" s="54">
        <v>8</v>
      </c>
      <c r="AL288" s="54">
        <v>5</v>
      </c>
      <c r="AM288" s="54"/>
      <c r="AN288" s="54"/>
      <c r="AO288" s="51">
        <v>43</v>
      </c>
      <c r="AP288" s="51"/>
      <c r="AQ288" s="51"/>
      <c r="AR288" s="51"/>
      <c r="AS288" s="57">
        <f t="shared" si="118"/>
        <v>38</v>
      </c>
      <c r="AT288" s="54"/>
      <c r="AU288" s="54"/>
      <c r="AV288" s="54">
        <v>8</v>
      </c>
      <c r="AW288" s="54">
        <v>30</v>
      </c>
      <c r="AX288" s="54"/>
      <c r="AY288" s="54"/>
      <c r="AZ288" s="54"/>
    </row>
    <row r="289" spans="1:52" s="55" customFormat="1" ht="18" customHeight="1">
      <c r="A289" s="737" t="s">
        <v>168</v>
      </c>
      <c r="B289" s="738"/>
      <c r="C289" s="739" t="s">
        <v>169</v>
      </c>
      <c r="D289" s="740"/>
      <c r="E289" s="740"/>
      <c r="F289" s="740"/>
      <c r="G289" s="740"/>
      <c r="H289" s="740"/>
      <c r="I289" s="741"/>
      <c r="J289" s="56">
        <f t="shared" si="115"/>
        <v>277</v>
      </c>
      <c r="K289" s="62">
        <f t="shared" si="109"/>
        <v>30</v>
      </c>
      <c r="L289" s="62">
        <f t="shared" si="109"/>
        <v>21</v>
      </c>
      <c r="M289" s="62">
        <f t="shared" si="116"/>
        <v>0</v>
      </c>
      <c r="N289" s="62">
        <f t="shared" si="116"/>
        <v>0</v>
      </c>
      <c r="O289" s="54"/>
      <c r="P289" s="54"/>
      <c r="Q289" s="54"/>
      <c r="R289" s="54"/>
      <c r="S289" s="54"/>
      <c r="T289" s="54"/>
      <c r="U289" s="62">
        <f t="shared" si="117"/>
        <v>30</v>
      </c>
      <c r="V289" s="62">
        <f t="shared" si="117"/>
        <v>21</v>
      </c>
      <c r="W289" s="67">
        <v>30</v>
      </c>
      <c r="X289" s="63">
        <v>21</v>
      </c>
      <c r="Y289" s="63"/>
      <c r="Z289" s="63"/>
      <c r="AA289" s="705" t="str">
        <f t="shared" si="124"/>
        <v>BT5223-15</v>
      </c>
      <c r="AB289" s="705"/>
      <c r="AC289" s="705" t="str">
        <f t="shared" si="125"/>
        <v>Худалдааны газрын үндсэн ажилтан /худалдагч/</v>
      </c>
      <c r="AD289" s="705"/>
      <c r="AE289" s="705"/>
      <c r="AF289" s="705"/>
      <c r="AG289" s="705"/>
      <c r="AH289" s="705"/>
      <c r="AI289" s="705"/>
      <c r="AJ289" s="56">
        <f t="shared" si="114"/>
        <v>277</v>
      </c>
      <c r="AK289" s="54"/>
      <c r="AL289" s="54"/>
      <c r="AM289" s="54"/>
      <c r="AN289" s="54"/>
      <c r="AO289" s="51">
        <v>30</v>
      </c>
      <c r="AP289" s="51"/>
      <c r="AQ289" s="51"/>
      <c r="AR289" s="51"/>
      <c r="AS289" s="57">
        <f t="shared" si="118"/>
        <v>30</v>
      </c>
      <c r="AT289" s="54"/>
      <c r="AU289" s="54"/>
      <c r="AV289" s="54"/>
      <c r="AW289" s="54">
        <v>30</v>
      </c>
      <c r="AX289" s="54"/>
      <c r="AY289" s="54"/>
      <c r="AZ289" s="54"/>
    </row>
    <row r="290" spans="1:52" s="55" customFormat="1" ht="18" customHeight="1">
      <c r="A290" s="737" t="s">
        <v>157</v>
      </c>
      <c r="B290" s="738"/>
      <c r="C290" s="739" t="s">
        <v>158</v>
      </c>
      <c r="D290" s="740"/>
      <c r="E290" s="740"/>
      <c r="F290" s="740"/>
      <c r="G290" s="740"/>
      <c r="H290" s="740"/>
      <c r="I290" s="741"/>
      <c r="J290" s="56">
        <f t="shared" si="115"/>
        <v>278</v>
      </c>
      <c r="K290" s="62">
        <f t="shared" si="109"/>
        <v>30</v>
      </c>
      <c r="L290" s="62">
        <f t="shared" si="109"/>
        <v>25</v>
      </c>
      <c r="M290" s="62">
        <f t="shared" si="116"/>
        <v>0</v>
      </c>
      <c r="N290" s="62">
        <f t="shared" si="116"/>
        <v>0</v>
      </c>
      <c r="O290" s="54"/>
      <c r="P290" s="54"/>
      <c r="Q290" s="54"/>
      <c r="R290" s="54"/>
      <c r="S290" s="54"/>
      <c r="T290" s="54"/>
      <c r="U290" s="62">
        <f t="shared" si="117"/>
        <v>30</v>
      </c>
      <c r="V290" s="62">
        <f t="shared" si="117"/>
        <v>25</v>
      </c>
      <c r="W290" s="67">
        <v>30</v>
      </c>
      <c r="X290" s="63">
        <v>25</v>
      </c>
      <c r="Y290" s="63"/>
      <c r="Z290" s="63"/>
      <c r="AA290" s="705" t="str">
        <f t="shared" si="124"/>
        <v>IF7512-34</v>
      </c>
      <c r="AB290" s="705"/>
      <c r="AC290" s="705" t="str">
        <f t="shared" si="125"/>
        <v>Талх, нарийн боов үйлдвэрлэлийн технологийн ажилтан</v>
      </c>
      <c r="AD290" s="705"/>
      <c r="AE290" s="705"/>
      <c r="AF290" s="705"/>
      <c r="AG290" s="705"/>
      <c r="AH290" s="705"/>
      <c r="AI290" s="705"/>
      <c r="AJ290" s="56">
        <f t="shared" si="114"/>
        <v>278</v>
      </c>
      <c r="AK290" s="54"/>
      <c r="AL290" s="54"/>
      <c r="AM290" s="54"/>
      <c r="AN290" s="54"/>
      <c r="AO290" s="51">
        <v>30</v>
      </c>
      <c r="AP290" s="51"/>
      <c r="AQ290" s="51"/>
      <c r="AR290" s="51"/>
      <c r="AS290" s="57">
        <f t="shared" si="118"/>
        <v>30</v>
      </c>
      <c r="AT290" s="54"/>
      <c r="AU290" s="54"/>
      <c r="AV290" s="54"/>
      <c r="AW290" s="54">
        <v>30</v>
      </c>
      <c r="AX290" s="54"/>
      <c r="AY290" s="54"/>
      <c r="AZ290" s="54"/>
    </row>
    <row r="291" spans="1:52" s="55" customFormat="1" ht="18" customHeight="1">
      <c r="A291" s="737" t="s">
        <v>128</v>
      </c>
      <c r="B291" s="738"/>
      <c r="C291" s="739" t="s">
        <v>129</v>
      </c>
      <c r="D291" s="740"/>
      <c r="E291" s="740"/>
      <c r="F291" s="740"/>
      <c r="G291" s="740"/>
      <c r="H291" s="740"/>
      <c r="I291" s="741"/>
      <c r="J291" s="56">
        <f t="shared" si="115"/>
        <v>279</v>
      </c>
      <c r="K291" s="62">
        <f t="shared" si="109"/>
        <v>30</v>
      </c>
      <c r="L291" s="62">
        <f t="shared" si="109"/>
        <v>0</v>
      </c>
      <c r="M291" s="62">
        <f t="shared" si="116"/>
        <v>0</v>
      </c>
      <c r="N291" s="62">
        <f t="shared" si="116"/>
        <v>0</v>
      </c>
      <c r="O291" s="54"/>
      <c r="P291" s="54"/>
      <c r="Q291" s="54"/>
      <c r="R291" s="54"/>
      <c r="S291" s="54"/>
      <c r="T291" s="54"/>
      <c r="U291" s="62">
        <f t="shared" si="117"/>
        <v>30</v>
      </c>
      <c r="V291" s="62">
        <f t="shared" si="117"/>
        <v>0</v>
      </c>
      <c r="W291" s="67">
        <v>30</v>
      </c>
      <c r="X291" s="63"/>
      <c r="Y291" s="63"/>
      <c r="Z291" s="63"/>
      <c r="AA291" s="705" t="str">
        <f t="shared" si="124"/>
        <v>CF7115-24</v>
      </c>
      <c r="AB291" s="705"/>
      <c r="AC291" s="705" t="str">
        <f t="shared" si="125"/>
        <v>Модон эдлэлийн мужаан</v>
      </c>
      <c r="AD291" s="705"/>
      <c r="AE291" s="705"/>
      <c r="AF291" s="705"/>
      <c r="AG291" s="705"/>
      <c r="AH291" s="705"/>
      <c r="AI291" s="705"/>
      <c r="AJ291" s="56">
        <f t="shared" si="114"/>
        <v>279</v>
      </c>
      <c r="AK291" s="54"/>
      <c r="AL291" s="54"/>
      <c r="AM291" s="54"/>
      <c r="AN291" s="54"/>
      <c r="AO291" s="51">
        <v>30</v>
      </c>
      <c r="AP291" s="51"/>
      <c r="AQ291" s="51"/>
      <c r="AR291" s="51"/>
      <c r="AS291" s="57">
        <f t="shared" si="118"/>
        <v>30</v>
      </c>
      <c r="AT291" s="54"/>
      <c r="AU291" s="54"/>
      <c r="AV291" s="54"/>
      <c r="AW291" s="54">
        <v>30</v>
      </c>
      <c r="AX291" s="54"/>
      <c r="AY291" s="54"/>
      <c r="AZ291" s="54"/>
    </row>
    <row r="292" spans="1:52" s="55" customFormat="1" ht="18" customHeight="1">
      <c r="A292" s="737" t="s">
        <v>120</v>
      </c>
      <c r="B292" s="738"/>
      <c r="C292" s="739" t="s">
        <v>121</v>
      </c>
      <c r="D292" s="740"/>
      <c r="E292" s="740"/>
      <c r="F292" s="740"/>
      <c r="G292" s="740"/>
      <c r="H292" s="740"/>
      <c r="I292" s="741"/>
      <c r="J292" s="56">
        <f t="shared" si="115"/>
        <v>280</v>
      </c>
      <c r="K292" s="62">
        <f t="shared" si="109"/>
        <v>12</v>
      </c>
      <c r="L292" s="62">
        <f t="shared" si="109"/>
        <v>0</v>
      </c>
      <c r="M292" s="62">
        <f t="shared" si="116"/>
        <v>0</v>
      </c>
      <c r="N292" s="62">
        <f t="shared" si="116"/>
        <v>0</v>
      </c>
      <c r="O292" s="54"/>
      <c r="P292" s="54"/>
      <c r="Q292" s="54"/>
      <c r="R292" s="54"/>
      <c r="S292" s="54"/>
      <c r="T292" s="54"/>
      <c r="U292" s="62">
        <f t="shared" si="117"/>
        <v>12</v>
      </c>
      <c r="V292" s="62">
        <f t="shared" si="117"/>
        <v>0</v>
      </c>
      <c r="W292" s="67"/>
      <c r="X292" s="63"/>
      <c r="Y292" s="63">
        <v>12</v>
      </c>
      <c r="Z292" s="63"/>
      <c r="AA292" s="705" t="str">
        <f t="shared" si="124"/>
        <v>CF7112-19</v>
      </c>
      <c r="AB292" s="705"/>
      <c r="AC292" s="705" t="str">
        <f t="shared" si="125"/>
        <v>Барилгын өрөг угсрагч</v>
      </c>
      <c r="AD292" s="705"/>
      <c r="AE292" s="705"/>
      <c r="AF292" s="705"/>
      <c r="AG292" s="705"/>
      <c r="AH292" s="705"/>
      <c r="AI292" s="705"/>
      <c r="AJ292" s="56">
        <f t="shared" si="114"/>
        <v>280</v>
      </c>
      <c r="AK292" s="54"/>
      <c r="AL292" s="54"/>
      <c r="AM292" s="54"/>
      <c r="AN292" s="54"/>
      <c r="AO292" s="51">
        <v>12</v>
      </c>
      <c r="AP292" s="51"/>
      <c r="AQ292" s="51"/>
      <c r="AR292" s="51"/>
      <c r="AS292" s="57">
        <f t="shared" si="118"/>
        <v>0</v>
      </c>
      <c r="AT292" s="54"/>
      <c r="AU292" s="54"/>
      <c r="AV292" s="54"/>
      <c r="AW292" s="54"/>
      <c r="AX292" s="54"/>
      <c r="AY292" s="54"/>
      <c r="AZ292" s="54"/>
    </row>
    <row r="293" spans="1:52" s="55" customFormat="1" ht="18" customHeight="1">
      <c r="A293" s="745" t="s">
        <v>271</v>
      </c>
      <c r="B293" s="746"/>
      <c r="C293" s="746"/>
      <c r="D293" s="746"/>
      <c r="E293" s="746"/>
      <c r="F293" s="746"/>
      <c r="G293" s="746"/>
      <c r="H293" s="746"/>
      <c r="I293" s="747"/>
      <c r="J293" s="60">
        <f t="shared" si="115"/>
        <v>281</v>
      </c>
      <c r="K293" s="61">
        <f t="shared" ref="K293:Z293" si="126">SUM(K294:K299)</f>
        <v>243</v>
      </c>
      <c r="L293" s="61">
        <f t="shared" si="126"/>
        <v>138</v>
      </c>
      <c r="M293" s="61">
        <f t="shared" si="126"/>
        <v>0</v>
      </c>
      <c r="N293" s="61">
        <f t="shared" si="126"/>
        <v>0</v>
      </c>
      <c r="O293" s="61">
        <f t="shared" si="126"/>
        <v>0</v>
      </c>
      <c r="P293" s="61">
        <f t="shared" si="126"/>
        <v>0</v>
      </c>
      <c r="Q293" s="61">
        <f t="shared" si="126"/>
        <v>0</v>
      </c>
      <c r="R293" s="61">
        <f t="shared" si="126"/>
        <v>0</v>
      </c>
      <c r="S293" s="61">
        <f t="shared" si="126"/>
        <v>0</v>
      </c>
      <c r="T293" s="61">
        <f t="shared" si="126"/>
        <v>0</v>
      </c>
      <c r="U293" s="61">
        <f t="shared" si="126"/>
        <v>243</v>
      </c>
      <c r="V293" s="61">
        <f t="shared" si="126"/>
        <v>138</v>
      </c>
      <c r="W293" s="61">
        <f t="shared" si="126"/>
        <v>210</v>
      </c>
      <c r="X293" s="61">
        <f t="shared" si="126"/>
        <v>133</v>
      </c>
      <c r="Y293" s="61">
        <f t="shared" si="126"/>
        <v>16</v>
      </c>
      <c r="Z293" s="61">
        <f t="shared" si="126"/>
        <v>2</v>
      </c>
      <c r="AA293" s="748" t="str">
        <f t="shared" si="124"/>
        <v>2. Архангай аймаг дахь "Гурван тамир" МСҮТ</v>
      </c>
      <c r="AB293" s="749"/>
      <c r="AC293" s="749"/>
      <c r="AD293" s="749"/>
      <c r="AE293" s="749"/>
      <c r="AF293" s="749"/>
      <c r="AG293" s="749"/>
      <c r="AH293" s="749"/>
      <c r="AI293" s="750"/>
      <c r="AJ293" s="60">
        <f t="shared" si="114"/>
        <v>281</v>
      </c>
      <c r="AK293" s="61">
        <f t="shared" ref="AK293:AZ293" si="127">SUM(AK294:AK299)</f>
        <v>17</v>
      </c>
      <c r="AL293" s="61">
        <f t="shared" si="127"/>
        <v>3</v>
      </c>
      <c r="AM293" s="61">
        <f t="shared" si="127"/>
        <v>0</v>
      </c>
      <c r="AN293" s="61">
        <f t="shared" si="127"/>
        <v>0</v>
      </c>
      <c r="AO293" s="61">
        <f t="shared" si="127"/>
        <v>243</v>
      </c>
      <c r="AP293" s="61">
        <f t="shared" si="127"/>
        <v>0</v>
      </c>
      <c r="AQ293" s="61">
        <f t="shared" si="127"/>
        <v>0</v>
      </c>
      <c r="AR293" s="61">
        <f t="shared" si="127"/>
        <v>0</v>
      </c>
      <c r="AS293" s="61">
        <f t="shared" si="127"/>
        <v>227</v>
      </c>
      <c r="AT293" s="61">
        <f t="shared" si="127"/>
        <v>0</v>
      </c>
      <c r="AU293" s="61">
        <f t="shared" si="127"/>
        <v>0</v>
      </c>
      <c r="AV293" s="61">
        <f t="shared" si="127"/>
        <v>17</v>
      </c>
      <c r="AW293" s="61">
        <f t="shared" si="127"/>
        <v>210</v>
      </c>
      <c r="AX293" s="61">
        <f t="shared" si="127"/>
        <v>0</v>
      </c>
      <c r="AY293" s="61">
        <f t="shared" si="127"/>
        <v>0</v>
      </c>
      <c r="AZ293" s="61">
        <f t="shared" si="127"/>
        <v>0</v>
      </c>
    </row>
    <row r="294" spans="1:52" s="55" customFormat="1" ht="18" customHeight="1">
      <c r="A294" s="737" t="s">
        <v>272</v>
      </c>
      <c r="B294" s="738"/>
      <c r="C294" s="739" t="s">
        <v>273</v>
      </c>
      <c r="D294" s="740"/>
      <c r="E294" s="740"/>
      <c r="F294" s="740"/>
      <c r="G294" s="740"/>
      <c r="H294" s="740"/>
      <c r="I294" s="741"/>
      <c r="J294" s="56">
        <f t="shared" si="115"/>
        <v>282</v>
      </c>
      <c r="K294" s="62">
        <f t="shared" si="109"/>
        <v>68</v>
      </c>
      <c r="L294" s="62">
        <f t="shared" si="109"/>
        <v>28</v>
      </c>
      <c r="M294" s="62">
        <f t="shared" si="116"/>
        <v>0</v>
      </c>
      <c r="N294" s="62">
        <f t="shared" si="116"/>
        <v>0</v>
      </c>
      <c r="O294" s="54"/>
      <c r="P294" s="54"/>
      <c r="Q294" s="54"/>
      <c r="R294" s="54"/>
      <c r="S294" s="54"/>
      <c r="T294" s="54"/>
      <c r="U294" s="62">
        <f t="shared" si="117"/>
        <v>68</v>
      </c>
      <c r="V294" s="62">
        <f t="shared" si="117"/>
        <v>28</v>
      </c>
      <c r="W294" s="63">
        <v>35</v>
      </c>
      <c r="X294" s="63">
        <v>23</v>
      </c>
      <c r="Y294" s="63">
        <v>16</v>
      </c>
      <c r="Z294" s="63">
        <v>2</v>
      </c>
      <c r="AA294" s="705" t="str">
        <f>+A294</f>
        <v>NT5111-19</v>
      </c>
      <c r="AB294" s="705"/>
      <c r="AC294" s="705" t="str">
        <f>+C294</f>
        <v>Зочид буудал, жуулчны баазын үйлчилгээний ажилтан</v>
      </c>
      <c r="AD294" s="705"/>
      <c r="AE294" s="705"/>
      <c r="AF294" s="705"/>
      <c r="AG294" s="705"/>
      <c r="AH294" s="705"/>
      <c r="AI294" s="705"/>
      <c r="AJ294" s="56">
        <f t="shared" si="114"/>
        <v>282</v>
      </c>
      <c r="AK294" s="52">
        <v>17</v>
      </c>
      <c r="AL294" s="52">
        <v>3</v>
      </c>
      <c r="AM294" s="54"/>
      <c r="AN294" s="54"/>
      <c r="AO294" s="51">
        <v>68</v>
      </c>
      <c r="AP294" s="51"/>
      <c r="AQ294" s="51"/>
      <c r="AR294" s="51"/>
      <c r="AS294" s="57">
        <f t="shared" si="118"/>
        <v>52</v>
      </c>
      <c r="AT294" s="54"/>
      <c r="AU294" s="54"/>
      <c r="AV294" s="54">
        <v>17</v>
      </c>
      <c r="AW294" s="54">
        <v>35</v>
      </c>
      <c r="AX294" s="54"/>
      <c r="AY294" s="54"/>
      <c r="AZ294" s="54"/>
    </row>
    <row r="295" spans="1:52" s="55" customFormat="1" ht="18" customHeight="1">
      <c r="A295" s="737" t="s">
        <v>163</v>
      </c>
      <c r="B295" s="738"/>
      <c r="C295" s="739" t="s">
        <v>164</v>
      </c>
      <c r="D295" s="740"/>
      <c r="E295" s="740"/>
      <c r="F295" s="740"/>
      <c r="G295" s="740"/>
      <c r="H295" s="740"/>
      <c r="I295" s="741"/>
      <c r="J295" s="56">
        <f t="shared" si="115"/>
        <v>283</v>
      </c>
      <c r="K295" s="62">
        <f t="shared" si="109"/>
        <v>35</v>
      </c>
      <c r="L295" s="62">
        <f t="shared" si="109"/>
        <v>21</v>
      </c>
      <c r="M295" s="62">
        <f t="shared" si="116"/>
        <v>0</v>
      </c>
      <c r="N295" s="62">
        <f t="shared" si="116"/>
        <v>0</v>
      </c>
      <c r="O295" s="54"/>
      <c r="P295" s="54"/>
      <c r="Q295" s="54"/>
      <c r="R295" s="54"/>
      <c r="S295" s="54"/>
      <c r="T295" s="54"/>
      <c r="U295" s="62">
        <f t="shared" si="117"/>
        <v>35</v>
      </c>
      <c r="V295" s="62">
        <f t="shared" si="117"/>
        <v>21</v>
      </c>
      <c r="W295" s="78">
        <v>35</v>
      </c>
      <c r="X295" s="78">
        <v>21</v>
      </c>
      <c r="Y295" s="63"/>
      <c r="Z295" s="63"/>
      <c r="AA295" s="705" t="str">
        <f t="shared" ref="AA295:AA299" si="128">+A295</f>
        <v>AF6112-25</v>
      </c>
      <c r="AB295" s="705"/>
      <c r="AC295" s="705" t="str">
        <f t="shared" ref="AC295:AC299" si="129">+C295</f>
        <v>Хүлэмжийн аж ахуйн фермер</v>
      </c>
      <c r="AD295" s="705"/>
      <c r="AE295" s="705"/>
      <c r="AF295" s="705"/>
      <c r="AG295" s="705"/>
      <c r="AH295" s="705"/>
      <c r="AI295" s="705"/>
      <c r="AJ295" s="56">
        <f t="shared" si="114"/>
        <v>283</v>
      </c>
      <c r="AK295" s="52"/>
      <c r="AL295" s="52"/>
      <c r="AM295" s="54"/>
      <c r="AN295" s="54"/>
      <c r="AO295" s="51">
        <v>35</v>
      </c>
      <c r="AP295" s="51"/>
      <c r="AQ295" s="51"/>
      <c r="AR295" s="51"/>
      <c r="AS295" s="57">
        <f t="shared" si="118"/>
        <v>35</v>
      </c>
      <c r="AT295" s="54"/>
      <c r="AU295" s="54"/>
      <c r="AV295" s="54"/>
      <c r="AW295" s="54">
        <v>35</v>
      </c>
      <c r="AX295" s="54"/>
      <c r="AY295" s="54"/>
      <c r="AZ295" s="54"/>
    </row>
    <row r="296" spans="1:52" s="55" customFormat="1" ht="18" customHeight="1">
      <c r="A296" s="737" t="s">
        <v>184</v>
      </c>
      <c r="B296" s="738"/>
      <c r="C296" s="739" t="s">
        <v>185</v>
      </c>
      <c r="D296" s="740"/>
      <c r="E296" s="740"/>
      <c r="F296" s="740"/>
      <c r="G296" s="740"/>
      <c r="H296" s="740"/>
      <c r="I296" s="741"/>
      <c r="J296" s="56">
        <f t="shared" si="115"/>
        <v>284</v>
      </c>
      <c r="K296" s="62">
        <f t="shared" si="109"/>
        <v>30</v>
      </c>
      <c r="L296" s="62">
        <f t="shared" si="109"/>
        <v>15</v>
      </c>
      <c r="M296" s="62">
        <f t="shared" si="116"/>
        <v>0</v>
      </c>
      <c r="N296" s="62">
        <f t="shared" si="116"/>
        <v>0</v>
      </c>
      <c r="O296" s="54"/>
      <c r="P296" s="54"/>
      <c r="Q296" s="54"/>
      <c r="R296" s="54"/>
      <c r="S296" s="54"/>
      <c r="T296" s="54"/>
      <c r="U296" s="62">
        <f t="shared" si="117"/>
        <v>30</v>
      </c>
      <c r="V296" s="62">
        <f t="shared" si="117"/>
        <v>15</v>
      </c>
      <c r="W296" s="78">
        <v>30</v>
      </c>
      <c r="X296" s="78">
        <v>15</v>
      </c>
      <c r="Y296" s="63"/>
      <c r="Z296" s="63"/>
      <c r="AA296" s="705" t="str">
        <f t="shared" si="128"/>
        <v>AF6330-12</v>
      </c>
      <c r="AB296" s="705"/>
      <c r="AC296" s="705" t="str">
        <f t="shared" si="129"/>
        <v>Фермерийн аж ахуй эрхлэгч /МАА-ГТ/</v>
      </c>
      <c r="AD296" s="705"/>
      <c r="AE296" s="705"/>
      <c r="AF296" s="705"/>
      <c r="AG296" s="705"/>
      <c r="AH296" s="705"/>
      <c r="AI296" s="705"/>
      <c r="AJ296" s="56">
        <f t="shared" si="114"/>
        <v>284</v>
      </c>
      <c r="AK296" s="54"/>
      <c r="AL296" s="54"/>
      <c r="AM296" s="54"/>
      <c r="AN296" s="54"/>
      <c r="AO296" s="51">
        <v>30</v>
      </c>
      <c r="AP296" s="51"/>
      <c r="AQ296" s="51"/>
      <c r="AR296" s="51"/>
      <c r="AS296" s="57">
        <f t="shared" si="118"/>
        <v>30</v>
      </c>
      <c r="AT296" s="54"/>
      <c r="AU296" s="54"/>
      <c r="AV296" s="54"/>
      <c r="AW296" s="54">
        <v>30</v>
      </c>
      <c r="AX296" s="54"/>
      <c r="AY296" s="54"/>
      <c r="AZ296" s="54"/>
    </row>
    <row r="297" spans="1:52" s="55" customFormat="1" ht="18" customHeight="1">
      <c r="A297" s="737" t="s">
        <v>230</v>
      </c>
      <c r="B297" s="738"/>
      <c r="C297" s="739" t="s">
        <v>231</v>
      </c>
      <c r="D297" s="740"/>
      <c r="E297" s="740"/>
      <c r="F297" s="740"/>
      <c r="G297" s="740"/>
      <c r="H297" s="740"/>
      <c r="I297" s="741"/>
      <c r="J297" s="56">
        <f t="shared" si="115"/>
        <v>285</v>
      </c>
      <c r="K297" s="62">
        <f t="shared" si="109"/>
        <v>40</v>
      </c>
      <c r="L297" s="62">
        <f t="shared" si="109"/>
        <v>30</v>
      </c>
      <c r="M297" s="62">
        <f t="shared" si="116"/>
        <v>0</v>
      </c>
      <c r="N297" s="62">
        <f t="shared" si="116"/>
        <v>0</v>
      </c>
      <c r="O297" s="54"/>
      <c r="P297" s="54"/>
      <c r="Q297" s="54"/>
      <c r="R297" s="54"/>
      <c r="S297" s="54"/>
      <c r="T297" s="54"/>
      <c r="U297" s="62">
        <f t="shared" si="117"/>
        <v>40</v>
      </c>
      <c r="V297" s="62">
        <f t="shared" si="117"/>
        <v>30</v>
      </c>
      <c r="W297" s="78">
        <v>40</v>
      </c>
      <c r="X297" s="78">
        <v>30</v>
      </c>
      <c r="Y297" s="63"/>
      <c r="Z297" s="63"/>
      <c r="AA297" s="705" t="str">
        <f t="shared" si="128"/>
        <v>BT4311-14</v>
      </c>
      <c r="AB297" s="705"/>
      <c r="AC297" s="705" t="str">
        <f t="shared" si="129"/>
        <v>Нягтлан бодохын бүртгэл, тооцооны ажилтан</v>
      </c>
      <c r="AD297" s="705"/>
      <c r="AE297" s="705"/>
      <c r="AF297" s="705"/>
      <c r="AG297" s="705"/>
      <c r="AH297" s="705"/>
      <c r="AI297" s="705"/>
      <c r="AJ297" s="56">
        <f t="shared" si="114"/>
        <v>285</v>
      </c>
      <c r="AK297" s="54"/>
      <c r="AL297" s="54"/>
      <c r="AM297" s="54"/>
      <c r="AN297" s="54"/>
      <c r="AO297" s="51">
        <v>40</v>
      </c>
      <c r="AP297" s="51"/>
      <c r="AQ297" s="51"/>
      <c r="AR297" s="51"/>
      <c r="AS297" s="57">
        <f t="shared" si="118"/>
        <v>40</v>
      </c>
      <c r="AT297" s="54"/>
      <c r="AU297" s="54"/>
      <c r="AV297" s="54"/>
      <c r="AW297" s="54">
        <v>40</v>
      </c>
      <c r="AX297" s="54"/>
      <c r="AY297" s="54"/>
      <c r="AZ297" s="54"/>
    </row>
    <row r="298" spans="1:52" s="55" customFormat="1" ht="18" customHeight="1">
      <c r="A298" s="737" t="s">
        <v>140</v>
      </c>
      <c r="B298" s="738"/>
      <c r="C298" s="739" t="s">
        <v>141</v>
      </c>
      <c r="D298" s="740"/>
      <c r="E298" s="740"/>
      <c r="F298" s="740"/>
      <c r="G298" s="740"/>
      <c r="H298" s="740"/>
      <c r="I298" s="741"/>
      <c r="J298" s="56">
        <f t="shared" si="115"/>
        <v>286</v>
      </c>
      <c r="K298" s="62">
        <f t="shared" si="109"/>
        <v>30</v>
      </c>
      <c r="L298" s="62">
        <f t="shared" si="109"/>
        <v>29</v>
      </c>
      <c r="M298" s="62">
        <f t="shared" si="116"/>
        <v>0</v>
      </c>
      <c r="N298" s="62">
        <f t="shared" si="116"/>
        <v>0</v>
      </c>
      <c r="O298" s="54"/>
      <c r="P298" s="54"/>
      <c r="Q298" s="54"/>
      <c r="R298" s="54"/>
      <c r="S298" s="54"/>
      <c r="T298" s="54"/>
      <c r="U298" s="62">
        <f t="shared" si="117"/>
        <v>30</v>
      </c>
      <c r="V298" s="62">
        <f t="shared" si="117"/>
        <v>29</v>
      </c>
      <c r="W298" s="78">
        <v>30</v>
      </c>
      <c r="X298" s="78">
        <v>29</v>
      </c>
      <c r="Y298" s="63"/>
      <c r="Z298" s="63"/>
      <c r="AA298" s="705" t="str">
        <f t="shared" si="128"/>
        <v>IF7513-23</v>
      </c>
      <c r="AB298" s="705"/>
      <c r="AC298" s="705" t="str">
        <f t="shared" si="129"/>
        <v>Сүү боловсруулах үйлдвэрлэлийн ажилтан</v>
      </c>
      <c r="AD298" s="705"/>
      <c r="AE298" s="705"/>
      <c r="AF298" s="705"/>
      <c r="AG298" s="705"/>
      <c r="AH298" s="705"/>
      <c r="AI298" s="705"/>
      <c r="AJ298" s="56">
        <f t="shared" si="114"/>
        <v>286</v>
      </c>
      <c r="AK298" s="54"/>
      <c r="AL298" s="54"/>
      <c r="AM298" s="54"/>
      <c r="AN298" s="54"/>
      <c r="AO298" s="51">
        <v>30</v>
      </c>
      <c r="AP298" s="51"/>
      <c r="AQ298" s="51"/>
      <c r="AR298" s="51"/>
      <c r="AS298" s="57">
        <f t="shared" si="118"/>
        <v>30</v>
      </c>
      <c r="AT298" s="54"/>
      <c r="AU298" s="54"/>
      <c r="AV298" s="54"/>
      <c r="AW298" s="54">
        <v>30</v>
      </c>
      <c r="AX298" s="54"/>
      <c r="AY298" s="54"/>
      <c r="AZ298" s="54"/>
    </row>
    <row r="299" spans="1:52" s="55" customFormat="1" ht="18" customHeight="1">
      <c r="A299" s="737" t="s">
        <v>126</v>
      </c>
      <c r="B299" s="738"/>
      <c r="C299" s="739" t="s">
        <v>127</v>
      </c>
      <c r="D299" s="740"/>
      <c r="E299" s="740"/>
      <c r="F299" s="740"/>
      <c r="G299" s="740"/>
      <c r="H299" s="740"/>
      <c r="I299" s="741"/>
      <c r="J299" s="56">
        <f t="shared" si="115"/>
        <v>287</v>
      </c>
      <c r="K299" s="62">
        <f t="shared" si="109"/>
        <v>40</v>
      </c>
      <c r="L299" s="62">
        <f t="shared" si="109"/>
        <v>15</v>
      </c>
      <c r="M299" s="62">
        <f t="shared" si="116"/>
        <v>0</v>
      </c>
      <c r="N299" s="62">
        <f t="shared" si="116"/>
        <v>0</v>
      </c>
      <c r="O299" s="54"/>
      <c r="P299" s="54"/>
      <c r="Q299" s="54"/>
      <c r="R299" s="54"/>
      <c r="S299" s="54"/>
      <c r="T299" s="54"/>
      <c r="U299" s="62">
        <f t="shared" si="117"/>
        <v>40</v>
      </c>
      <c r="V299" s="62">
        <f t="shared" si="117"/>
        <v>15</v>
      </c>
      <c r="W299" s="78">
        <v>40</v>
      </c>
      <c r="X299" s="78">
        <v>15</v>
      </c>
      <c r="Y299" s="63"/>
      <c r="Z299" s="63"/>
      <c r="AA299" s="705" t="str">
        <f t="shared" si="128"/>
        <v>AH6221-23</v>
      </c>
      <c r="AB299" s="705"/>
      <c r="AC299" s="705" t="str">
        <f t="shared" si="129"/>
        <v>Малын асаргаа</v>
      </c>
      <c r="AD299" s="705"/>
      <c r="AE299" s="705"/>
      <c r="AF299" s="705"/>
      <c r="AG299" s="705"/>
      <c r="AH299" s="705"/>
      <c r="AI299" s="705"/>
      <c r="AJ299" s="56">
        <f t="shared" si="114"/>
        <v>287</v>
      </c>
      <c r="AK299" s="54"/>
      <c r="AL299" s="54"/>
      <c r="AM299" s="54"/>
      <c r="AN299" s="54"/>
      <c r="AO299" s="51">
        <v>40</v>
      </c>
      <c r="AP299" s="51"/>
      <c r="AQ299" s="51"/>
      <c r="AR299" s="51"/>
      <c r="AS299" s="57">
        <f t="shared" si="118"/>
        <v>40</v>
      </c>
      <c r="AT299" s="54"/>
      <c r="AU299" s="54"/>
      <c r="AV299" s="54"/>
      <c r="AW299" s="54">
        <v>40</v>
      </c>
      <c r="AX299" s="54"/>
      <c r="AY299" s="54"/>
      <c r="AZ299" s="54"/>
    </row>
    <row r="300" spans="1:52" s="55" customFormat="1" ht="18" customHeight="1">
      <c r="A300" s="745" t="s">
        <v>274</v>
      </c>
      <c r="B300" s="746"/>
      <c r="C300" s="746"/>
      <c r="D300" s="746"/>
      <c r="E300" s="746"/>
      <c r="F300" s="746"/>
      <c r="G300" s="746"/>
      <c r="H300" s="746"/>
      <c r="I300" s="747"/>
      <c r="J300" s="60">
        <f t="shared" si="115"/>
        <v>288</v>
      </c>
      <c r="K300" s="61">
        <f t="shared" ref="K300:Z300" si="130">SUM(K301:K303)</f>
        <v>75</v>
      </c>
      <c r="L300" s="61">
        <f t="shared" si="130"/>
        <v>46</v>
      </c>
      <c r="M300" s="61">
        <f t="shared" si="130"/>
        <v>0</v>
      </c>
      <c r="N300" s="61">
        <f t="shared" si="130"/>
        <v>0</v>
      </c>
      <c r="O300" s="61">
        <f t="shared" ref="O300:Y300" si="131">SUM(O301:O303)</f>
        <v>0</v>
      </c>
      <c r="P300" s="61">
        <f t="shared" si="130"/>
        <v>0</v>
      </c>
      <c r="Q300" s="61">
        <f t="shared" si="130"/>
        <v>0</v>
      </c>
      <c r="R300" s="61">
        <f t="shared" si="130"/>
        <v>0</v>
      </c>
      <c r="S300" s="61">
        <f t="shared" si="130"/>
        <v>0</v>
      </c>
      <c r="T300" s="61">
        <f t="shared" si="131"/>
        <v>0</v>
      </c>
      <c r="U300" s="61">
        <f t="shared" si="130"/>
        <v>75</v>
      </c>
      <c r="V300" s="61">
        <f t="shared" si="130"/>
        <v>46</v>
      </c>
      <c r="W300" s="61">
        <f t="shared" si="130"/>
        <v>75</v>
      </c>
      <c r="X300" s="61">
        <f t="shared" si="130"/>
        <v>46</v>
      </c>
      <c r="Y300" s="61">
        <f t="shared" si="131"/>
        <v>0</v>
      </c>
      <c r="Z300" s="61">
        <f t="shared" si="130"/>
        <v>0</v>
      </c>
      <c r="AA300" s="748" t="str">
        <f t="shared" si="124"/>
        <v>3. Аялал жуулчлалын ур чадварын МСҮТ</v>
      </c>
      <c r="AB300" s="749"/>
      <c r="AC300" s="749"/>
      <c r="AD300" s="749"/>
      <c r="AE300" s="749"/>
      <c r="AF300" s="749"/>
      <c r="AG300" s="749"/>
      <c r="AH300" s="749"/>
      <c r="AI300" s="750"/>
      <c r="AJ300" s="60">
        <f t="shared" si="114"/>
        <v>288</v>
      </c>
      <c r="AK300" s="61">
        <f t="shared" ref="AK300:AZ300" si="132">SUM(AK301:AK303)</f>
        <v>0</v>
      </c>
      <c r="AL300" s="61">
        <f t="shared" si="132"/>
        <v>0</v>
      </c>
      <c r="AM300" s="61">
        <f t="shared" si="132"/>
        <v>0</v>
      </c>
      <c r="AN300" s="61">
        <f t="shared" si="132"/>
        <v>0</v>
      </c>
      <c r="AO300" s="61">
        <f t="shared" si="132"/>
        <v>0</v>
      </c>
      <c r="AP300" s="61">
        <f t="shared" si="132"/>
        <v>0</v>
      </c>
      <c r="AQ300" s="61">
        <f t="shared" si="132"/>
        <v>75</v>
      </c>
      <c r="AR300" s="61">
        <f t="shared" si="132"/>
        <v>0</v>
      </c>
      <c r="AS300" s="61">
        <f t="shared" si="132"/>
        <v>75</v>
      </c>
      <c r="AT300" s="61">
        <f t="shared" si="132"/>
        <v>0</v>
      </c>
      <c r="AU300" s="61">
        <f t="shared" si="132"/>
        <v>0</v>
      </c>
      <c r="AV300" s="61">
        <f t="shared" si="132"/>
        <v>0</v>
      </c>
      <c r="AW300" s="61">
        <f t="shared" si="132"/>
        <v>75</v>
      </c>
      <c r="AX300" s="61">
        <f t="shared" si="132"/>
        <v>0</v>
      </c>
      <c r="AY300" s="61">
        <f t="shared" si="132"/>
        <v>0</v>
      </c>
      <c r="AZ300" s="61">
        <f t="shared" si="132"/>
        <v>0</v>
      </c>
    </row>
    <row r="301" spans="1:52" s="55" customFormat="1" ht="18" customHeight="1">
      <c r="A301" s="737" t="s">
        <v>144</v>
      </c>
      <c r="B301" s="738"/>
      <c r="C301" s="739" t="s">
        <v>145</v>
      </c>
      <c r="D301" s="740"/>
      <c r="E301" s="740"/>
      <c r="F301" s="740"/>
      <c r="G301" s="740"/>
      <c r="H301" s="740"/>
      <c r="I301" s="741"/>
      <c r="J301" s="56">
        <f t="shared" si="115"/>
        <v>289</v>
      </c>
      <c r="K301" s="62">
        <f t="shared" si="109"/>
        <v>30</v>
      </c>
      <c r="L301" s="62">
        <f t="shared" si="109"/>
        <v>25</v>
      </c>
      <c r="M301" s="62">
        <f t="shared" si="116"/>
        <v>0</v>
      </c>
      <c r="N301" s="62">
        <f t="shared" si="116"/>
        <v>0</v>
      </c>
      <c r="O301" s="54"/>
      <c r="P301" s="54"/>
      <c r="Q301" s="54"/>
      <c r="R301" s="54"/>
      <c r="S301" s="54"/>
      <c r="T301" s="54"/>
      <c r="U301" s="62">
        <f t="shared" si="117"/>
        <v>30</v>
      </c>
      <c r="V301" s="62">
        <f t="shared" si="117"/>
        <v>25</v>
      </c>
      <c r="W301" s="63">
        <v>30</v>
      </c>
      <c r="X301" s="63">
        <v>25</v>
      </c>
      <c r="Y301" s="63"/>
      <c r="Z301" s="63"/>
      <c r="AA301" s="705" t="str">
        <f>+A301</f>
        <v>IF5120-11</v>
      </c>
      <c r="AB301" s="705"/>
      <c r="AC301" s="705" t="str">
        <f>+C301</f>
        <v>Тогооч</v>
      </c>
      <c r="AD301" s="705"/>
      <c r="AE301" s="705"/>
      <c r="AF301" s="705"/>
      <c r="AG301" s="705"/>
      <c r="AH301" s="705"/>
      <c r="AI301" s="705"/>
      <c r="AJ301" s="56">
        <f t="shared" si="114"/>
        <v>289</v>
      </c>
      <c r="AK301" s="69"/>
      <c r="AL301" s="69"/>
      <c r="AM301" s="54"/>
      <c r="AN301" s="54"/>
      <c r="AO301" s="67"/>
      <c r="AP301" s="67"/>
      <c r="AQ301" s="63">
        <v>30</v>
      </c>
      <c r="AR301" s="67"/>
      <c r="AS301" s="57">
        <f t="shared" si="118"/>
        <v>30</v>
      </c>
      <c r="AT301" s="68"/>
      <c r="AU301" s="68"/>
      <c r="AV301" s="67"/>
      <c r="AW301" s="63">
        <v>30</v>
      </c>
      <c r="AX301" s="67"/>
      <c r="AY301" s="67"/>
      <c r="AZ301" s="68"/>
    </row>
    <row r="302" spans="1:52" s="55" customFormat="1" ht="18" customHeight="1">
      <c r="A302" s="737" t="s">
        <v>272</v>
      </c>
      <c r="B302" s="738"/>
      <c r="C302" s="739" t="s">
        <v>273</v>
      </c>
      <c r="D302" s="740"/>
      <c r="E302" s="740"/>
      <c r="F302" s="740"/>
      <c r="G302" s="740"/>
      <c r="H302" s="740"/>
      <c r="I302" s="741"/>
      <c r="J302" s="56">
        <f t="shared" si="115"/>
        <v>290</v>
      </c>
      <c r="K302" s="62">
        <f t="shared" si="109"/>
        <v>27</v>
      </c>
      <c r="L302" s="62">
        <f t="shared" si="109"/>
        <v>12</v>
      </c>
      <c r="M302" s="62">
        <f t="shared" si="116"/>
        <v>0</v>
      </c>
      <c r="N302" s="62">
        <f t="shared" si="116"/>
        <v>0</v>
      </c>
      <c r="O302" s="54"/>
      <c r="P302" s="54"/>
      <c r="Q302" s="54"/>
      <c r="R302" s="54"/>
      <c r="S302" s="54"/>
      <c r="T302" s="54"/>
      <c r="U302" s="62">
        <f t="shared" si="117"/>
        <v>27</v>
      </c>
      <c r="V302" s="62">
        <f t="shared" si="117"/>
        <v>12</v>
      </c>
      <c r="W302" s="63">
        <v>27</v>
      </c>
      <c r="X302" s="63">
        <v>12</v>
      </c>
      <c r="Y302" s="63"/>
      <c r="Z302" s="63"/>
      <c r="AA302" s="705" t="str">
        <f t="shared" ref="AA302:AA303" si="133">+A302</f>
        <v>NT5111-19</v>
      </c>
      <c r="AB302" s="705"/>
      <c r="AC302" s="705" t="str">
        <f t="shared" ref="AC302:AC303" si="134">+C302</f>
        <v>Зочид буудал, жуулчны баазын үйлчилгээний ажилтан</v>
      </c>
      <c r="AD302" s="705"/>
      <c r="AE302" s="705"/>
      <c r="AF302" s="705"/>
      <c r="AG302" s="705"/>
      <c r="AH302" s="705"/>
      <c r="AI302" s="705"/>
      <c r="AJ302" s="56">
        <f t="shared" si="114"/>
        <v>290</v>
      </c>
      <c r="AK302" s="69"/>
      <c r="AL302" s="69"/>
      <c r="AM302" s="54"/>
      <c r="AN302" s="54"/>
      <c r="AO302" s="67"/>
      <c r="AP302" s="67"/>
      <c r="AQ302" s="63">
        <v>27</v>
      </c>
      <c r="AR302" s="67"/>
      <c r="AS302" s="57">
        <f t="shared" si="118"/>
        <v>27</v>
      </c>
      <c r="AT302" s="68"/>
      <c r="AU302" s="68"/>
      <c r="AV302" s="67"/>
      <c r="AW302" s="63">
        <v>27</v>
      </c>
      <c r="AX302" s="67"/>
      <c r="AY302" s="67"/>
      <c r="AZ302" s="68"/>
    </row>
    <row r="303" spans="1:52" s="55" customFormat="1" ht="18" customHeight="1">
      <c r="A303" s="737" t="s">
        <v>174</v>
      </c>
      <c r="B303" s="738"/>
      <c r="C303" s="739" t="s">
        <v>175</v>
      </c>
      <c r="D303" s="740"/>
      <c r="E303" s="740"/>
      <c r="F303" s="740"/>
      <c r="G303" s="740"/>
      <c r="H303" s="740"/>
      <c r="I303" s="741"/>
      <c r="J303" s="56">
        <f t="shared" si="115"/>
        <v>291</v>
      </c>
      <c r="K303" s="62">
        <f t="shared" si="109"/>
        <v>18</v>
      </c>
      <c r="L303" s="62">
        <f t="shared" si="109"/>
        <v>9</v>
      </c>
      <c r="M303" s="62">
        <f t="shared" si="116"/>
        <v>0</v>
      </c>
      <c r="N303" s="62">
        <f t="shared" si="116"/>
        <v>0</v>
      </c>
      <c r="O303" s="54"/>
      <c r="P303" s="54"/>
      <c r="Q303" s="54"/>
      <c r="R303" s="54"/>
      <c r="S303" s="54"/>
      <c r="T303" s="54"/>
      <c r="U303" s="62">
        <f t="shared" si="117"/>
        <v>18</v>
      </c>
      <c r="V303" s="62">
        <f t="shared" si="117"/>
        <v>9</v>
      </c>
      <c r="W303" s="63">
        <v>18</v>
      </c>
      <c r="X303" s="63">
        <v>9</v>
      </c>
      <c r="Y303" s="63"/>
      <c r="Z303" s="63"/>
      <c r="AA303" s="705" t="str">
        <f t="shared" si="133"/>
        <v>IF5131-11</v>
      </c>
      <c r="AB303" s="705"/>
      <c r="AC303" s="705" t="str">
        <f t="shared" si="134"/>
        <v>Зөөгч, бармен</v>
      </c>
      <c r="AD303" s="705"/>
      <c r="AE303" s="705"/>
      <c r="AF303" s="705"/>
      <c r="AG303" s="705"/>
      <c r="AH303" s="705"/>
      <c r="AI303" s="705"/>
      <c r="AJ303" s="56">
        <f t="shared" si="114"/>
        <v>291</v>
      </c>
      <c r="AK303" s="67"/>
      <c r="AL303" s="67"/>
      <c r="AM303" s="68"/>
      <c r="AN303" s="68"/>
      <c r="AO303" s="67"/>
      <c r="AP303" s="67"/>
      <c r="AQ303" s="63">
        <v>18</v>
      </c>
      <c r="AR303" s="67"/>
      <c r="AS303" s="57">
        <f t="shared" si="118"/>
        <v>18</v>
      </c>
      <c r="AT303" s="68"/>
      <c r="AU303" s="68"/>
      <c r="AV303" s="67"/>
      <c r="AW303" s="63">
        <v>18</v>
      </c>
      <c r="AX303" s="67"/>
      <c r="AY303" s="67"/>
      <c r="AZ303" s="68"/>
    </row>
    <row r="304" spans="1:52" s="55" customFormat="1" ht="18" customHeight="1">
      <c r="A304" s="745" t="s">
        <v>275</v>
      </c>
      <c r="B304" s="746"/>
      <c r="C304" s="746"/>
      <c r="D304" s="746"/>
      <c r="E304" s="746"/>
      <c r="F304" s="746"/>
      <c r="G304" s="746"/>
      <c r="H304" s="746"/>
      <c r="I304" s="747"/>
      <c r="J304" s="60">
        <f t="shared" si="115"/>
        <v>292</v>
      </c>
      <c r="K304" s="61">
        <f t="shared" ref="K304:Z304" si="135">SUM(K305:K313)</f>
        <v>368</v>
      </c>
      <c r="L304" s="61">
        <f t="shared" si="135"/>
        <v>214</v>
      </c>
      <c r="M304" s="61">
        <f t="shared" si="135"/>
        <v>0</v>
      </c>
      <c r="N304" s="61">
        <f t="shared" si="135"/>
        <v>0</v>
      </c>
      <c r="O304" s="61">
        <f t="shared" si="135"/>
        <v>0</v>
      </c>
      <c r="P304" s="61">
        <f t="shared" si="135"/>
        <v>0</v>
      </c>
      <c r="Q304" s="61">
        <f t="shared" si="135"/>
        <v>0</v>
      </c>
      <c r="R304" s="61">
        <f t="shared" si="135"/>
        <v>0</v>
      </c>
      <c r="S304" s="61">
        <f t="shared" si="135"/>
        <v>0</v>
      </c>
      <c r="T304" s="61">
        <f t="shared" si="135"/>
        <v>0</v>
      </c>
      <c r="U304" s="61">
        <f t="shared" si="135"/>
        <v>368</v>
      </c>
      <c r="V304" s="61">
        <f t="shared" si="135"/>
        <v>214</v>
      </c>
      <c r="W304" s="61">
        <f t="shared" si="135"/>
        <v>251</v>
      </c>
      <c r="X304" s="61">
        <f t="shared" si="135"/>
        <v>166</v>
      </c>
      <c r="Y304" s="61">
        <f t="shared" si="135"/>
        <v>54</v>
      </c>
      <c r="Z304" s="61">
        <f t="shared" si="135"/>
        <v>17</v>
      </c>
      <c r="AA304" s="748" t="str">
        <f t="shared" si="124"/>
        <v>4. Барилгын Бүтээцийн Үйлдвэрлэл МСҮТ</v>
      </c>
      <c r="AB304" s="749"/>
      <c r="AC304" s="749"/>
      <c r="AD304" s="749"/>
      <c r="AE304" s="749"/>
      <c r="AF304" s="749"/>
      <c r="AG304" s="749"/>
      <c r="AH304" s="749"/>
      <c r="AI304" s="750"/>
      <c r="AJ304" s="60">
        <f t="shared" si="114"/>
        <v>292</v>
      </c>
      <c r="AK304" s="61">
        <f t="shared" ref="AK304:AZ304" si="136">SUM(AK305:AK313)</f>
        <v>63</v>
      </c>
      <c r="AL304" s="61">
        <f t="shared" si="136"/>
        <v>31</v>
      </c>
      <c r="AM304" s="61">
        <f t="shared" si="136"/>
        <v>0</v>
      </c>
      <c r="AN304" s="61">
        <f t="shared" si="136"/>
        <v>0</v>
      </c>
      <c r="AO304" s="61">
        <f t="shared" si="136"/>
        <v>368</v>
      </c>
      <c r="AP304" s="61">
        <f t="shared" si="136"/>
        <v>0</v>
      </c>
      <c r="AQ304" s="61">
        <f t="shared" si="136"/>
        <v>0</v>
      </c>
      <c r="AR304" s="61">
        <f t="shared" si="136"/>
        <v>0</v>
      </c>
      <c r="AS304" s="61">
        <f t="shared" si="136"/>
        <v>283</v>
      </c>
      <c r="AT304" s="61">
        <f t="shared" si="136"/>
        <v>0</v>
      </c>
      <c r="AU304" s="61">
        <f t="shared" si="136"/>
        <v>0</v>
      </c>
      <c r="AV304" s="61">
        <f t="shared" si="136"/>
        <v>63</v>
      </c>
      <c r="AW304" s="61">
        <f t="shared" si="136"/>
        <v>220</v>
      </c>
      <c r="AX304" s="61">
        <f t="shared" si="136"/>
        <v>0</v>
      </c>
      <c r="AY304" s="61">
        <f t="shared" si="136"/>
        <v>0</v>
      </c>
      <c r="AZ304" s="61">
        <f t="shared" si="136"/>
        <v>0</v>
      </c>
    </row>
    <row r="305" spans="1:52" s="55" customFormat="1" ht="18" customHeight="1">
      <c r="A305" s="737" t="s">
        <v>118</v>
      </c>
      <c r="B305" s="738"/>
      <c r="C305" s="739" t="s">
        <v>119</v>
      </c>
      <c r="D305" s="740"/>
      <c r="E305" s="740"/>
      <c r="F305" s="740"/>
      <c r="G305" s="740"/>
      <c r="H305" s="740"/>
      <c r="I305" s="741"/>
      <c r="J305" s="56">
        <f t="shared" si="115"/>
        <v>293</v>
      </c>
      <c r="K305" s="62">
        <f t="shared" si="109"/>
        <v>46</v>
      </c>
      <c r="L305" s="62">
        <f t="shared" si="109"/>
        <v>18</v>
      </c>
      <c r="M305" s="62">
        <f t="shared" si="116"/>
        <v>0</v>
      </c>
      <c r="N305" s="62">
        <f t="shared" si="116"/>
        <v>0</v>
      </c>
      <c r="O305" s="54"/>
      <c r="P305" s="54"/>
      <c r="Q305" s="54"/>
      <c r="R305" s="54"/>
      <c r="S305" s="54"/>
      <c r="T305" s="54"/>
      <c r="U305" s="62">
        <f t="shared" si="117"/>
        <v>46</v>
      </c>
      <c r="V305" s="62">
        <f t="shared" si="117"/>
        <v>18</v>
      </c>
      <c r="W305" s="63">
        <v>23</v>
      </c>
      <c r="X305" s="63">
        <v>12</v>
      </c>
      <c r="Y305" s="63">
        <v>10</v>
      </c>
      <c r="Z305" s="63"/>
      <c r="AA305" s="705" t="str">
        <f>+A305</f>
        <v>CF7123-20</v>
      </c>
      <c r="AB305" s="705"/>
      <c r="AC305" s="705" t="str">
        <f>+C305</f>
        <v>Барилгын засал-чимэглэлчин</v>
      </c>
      <c r="AD305" s="705"/>
      <c r="AE305" s="705"/>
      <c r="AF305" s="705"/>
      <c r="AG305" s="705"/>
      <c r="AH305" s="705"/>
      <c r="AI305" s="705"/>
      <c r="AJ305" s="56">
        <f t="shared" si="114"/>
        <v>293</v>
      </c>
      <c r="AK305" s="52">
        <v>13</v>
      </c>
      <c r="AL305" s="52">
        <v>6</v>
      </c>
      <c r="AM305" s="54"/>
      <c r="AN305" s="54"/>
      <c r="AO305" s="79">
        <v>46</v>
      </c>
      <c r="AP305" s="79"/>
      <c r="AQ305" s="79"/>
      <c r="AR305" s="79"/>
      <c r="AS305" s="57">
        <f t="shared" si="118"/>
        <v>33</v>
      </c>
      <c r="AT305" s="54"/>
      <c r="AU305" s="54"/>
      <c r="AV305" s="54">
        <v>13</v>
      </c>
      <c r="AW305" s="54">
        <v>20</v>
      </c>
      <c r="AX305" s="54"/>
      <c r="AY305" s="54"/>
      <c r="AZ305" s="54"/>
    </row>
    <row r="306" spans="1:52" s="55" customFormat="1" ht="18" customHeight="1">
      <c r="A306" s="737" t="s">
        <v>116</v>
      </c>
      <c r="B306" s="738"/>
      <c r="C306" s="739" t="s">
        <v>117</v>
      </c>
      <c r="D306" s="740"/>
      <c r="E306" s="740"/>
      <c r="F306" s="740"/>
      <c r="G306" s="740"/>
      <c r="H306" s="740"/>
      <c r="I306" s="741"/>
      <c r="J306" s="56">
        <f t="shared" si="115"/>
        <v>294</v>
      </c>
      <c r="K306" s="62">
        <f t="shared" si="109"/>
        <v>55</v>
      </c>
      <c r="L306" s="62">
        <f t="shared" si="109"/>
        <v>3</v>
      </c>
      <c r="M306" s="62">
        <f t="shared" si="116"/>
        <v>0</v>
      </c>
      <c r="N306" s="62">
        <f t="shared" si="116"/>
        <v>0</v>
      </c>
      <c r="O306" s="54"/>
      <c r="P306" s="54"/>
      <c r="Q306" s="54"/>
      <c r="R306" s="54"/>
      <c r="S306" s="54"/>
      <c r="T306" s="54"/>
      <c r="U306" s="62">
        <f t="shared" si="117"/>
        <v>55</v>
      </c>
      <c r="V306" s="62">
        <f t="shared" si="117"/>
        <v>3</v>
      </c>
      <c r="W306" s="65">
        <v>26</v>
      </c>
      <c r="X306" s="63">
        <v>3</v>
      </c>
      <c r="Y306" s="63">
        <v>16</v>
      </c>
      <c r="Z306" s="63"/>
      <c r="AA306" s="705" t="str">
        <f t="shared" ref="AA306:AA334" si="137">+A306</f>
        <v>CF7126-36</v>
      </c>
      <c r="AB306" s="705"/>
      <c r="AC306" s="705" t="str">
        <f t="shared" ref="AC306:AC313" si="138">+C306</f>
        <v>Барилгын сантехникч</v>
      </c>
      <c r="AD306" s="705"/>
      <c r="AE306" s="705"/>
      <c r="AF306" s="705"/>
      <c r="AG306" s="705"/>
      <c r="AH306" s="705"/>
      <c r="AI306" s="705"/>
      <c r="AJ306" s="56">
        <f t="shared" si="114"/>
        <v>294</v>
      </c>
      <c r="AK306" s="52">
        <v>13</v>
      </c>
      <c r="AL306" s="52"/>
      <c r="AM306" s="54"/>
      <c r="AN306" s="54"/>
      <c r="AO306" s="79">
        <v>55</v>
      </c>
      <c r="AP306" s="79"/>
      <c r="AQ306" s="79"/>
      <c r="AR306" s="79"/>
      <c r="AS306" s="57">
        <f t="shared" si="118"/>
        <v>33</v>
      </c>
      <c r="AT306" s="54"/>
      <c r="AU306" s="54"/>
      <c r="AV306" s="54">
        <v>13</v>
      </c>
      <c r="AW306" s="54">
        <v>20</v>
      </c>
      <c r="AX306" s="54"/>
      <c r="AY306" s="54"/>
      <c r="AZ306" s="54"/>
    </row>
    <row r="307" spans="1:52" s="55" customFormat="1" ht="18" customHeight="1">
      <c r="A307" s="737" t="s">
        <v>138</v>
      </c>
      <c r="B307" s="738"/>
      <c r="C307" s="739" t="s">
        <v>139</v>
      </c>
      <c r="D307" s="740"/>
      <c r="E307" s="740"/>
      <c r="F307" s="740"/>
      <c r="G307" s="740"/>
      <c r="H307" s="740"/>
      <c r="I307" s="741"/>
      <c r="J307" s="56">
        <f t="shared" si="115"/>
        <v>295</v>
      </c>
      <c r="K307" s="62">
        <f t="shared" si="109"/>
        <v>65</v>
      </c>
      <c r="L307" s="62">
        <f t="shared" si="109"/>
        <v>48</v>
      </c>
      <c r="M307" s="62">
        <f t="shared" si="116"/>
        <v>0</v>
      </c>
      <c r="N307" s="62">
        <f t="shared" si="116"/>
        <v>0</v>
      </c>
      <c r="O307" s="54"/>
      <c r="P307" s="54"/>
      <c r="Q307" s="54"/>
      <c r="R307" s="54"/>
      <c r="S307" s="54"/>
      <c r="T307" s="54"/>
      <c r="U307" s="62">
        <f t="shared" si="117"/>
        <v>65</v>
      </c>
      <c r="V307" s="62">
        <f t="shared" si="117"/>
        <v>48</v>
      </c>
      <c r="W307" s="63">
        <v>35</v>
      </c>
      <c r="X307" s="63">
        <v>26</v>
      </c>
      <c r="Y307" s="63">
        <v>12</v>
      </c>
      <c r="Z307" s="63">
        <v>8</v>
      </c>
      <c r="AA307" s="705" t="str">
        <f t="shared" si="137"/>
        <v>SO5141-11</v>
      </c>
      <c r="AB307" s="705"/>
      <c r="AC307" s="705" t="str">
        <f t="shared" si="138"/>
        <v>Үсчин</v>
      </c>
      <c r="AD307" s="705"/>
      <c r="AE307" s="705"/>
      <c r="AF307" s="705"/>
      <c r="AG307" s="705"/>
      <c r="AH307" s="705"/>
      <c r="AI307" s="705"/>
      <c r="AJ307" s="56">
        <f t="shared" si="114"/>
        <v>295</v>
      </c>
      <c r="AK307" s="54">
        <v>18</v>
      </c>
      <c r="AL307" s="54">
        <v>14</v>
      </c>
      <c r="AM307" s="54"/>
      <c r="AN307" s="54"/>
      <c r="AO307" s="79">
        <v>65</v>
      </c>
      <c r="AP307" s="79"/>
      <c r="AQ307" s="79"/>
      <c r="AR307" s="79"/>
      <c r="AS307" s="57">
        <f t="shared" si="118"/>
        <v>38</v>
      </c>
      <c r="AT307" s="54"/>
      <c r="AU307" s="54"/>
      <c r="AV307" s="54">
        <v>18</v>
      </c>
      <c r="AW307" s="54">
        <v>20</v>
      </c>
      <c r="AX307" s="54"/>
      <c r="AY307" s="54"/>
      <c r="AZ307" s="54"/>
    </row>
    <row r="308" spans="1:52" s="55" customFormat="1" ht="18" customHeight="1">
      <c r="A308" s="737" t="s">
        <v>144</v>
      </c>
      <c r="B308" s="738"/>
      <c r="C308" s="739" t="s">
        <v>145</v>
      </c>
      <c r="D308" s="740"/>
      <c r="E308" s="740"/>
      <c r="F308" s="740"/>
      <c r="G308" s="740"/>
      <c r="H308" s="740"/>
      <c r="I308" s="741"/>
      <c r="J308" s="56">
        <f t="shared" si="115"/>
        <v>296</v>
      </c>
      <c r="K308" s="62">
        <f t="shared" si="109"/>
        <v>62</v>
      </c>
      <c r="L308" s="62">
        <f t="shared" si="109"/>
        <v>37</v>
      </c>
      <c r="M308" s="62">
        <f t="shared" si="116"/>
        <v>0</v>
      </c>
      <c r="N308" s="62">
        <f t="shared" si="116"/>
        <v>0</v>
      </c>
      <c r="O308" s="54"/>
      <c r="P308" s="54"/>
      <c r="Q308" s="54"/>
      <c r="R308" s="54"/>
      <c r="S308" s="54"/>
      <c r="T308" s="54"/>
      <c r="U308" s="62">
        <f t="shared" si="117"/>
        <v>62</v>
      </c>
      <c r="V308" s="62">
        <f t="shared" si="117"/>
        <v>37</v>
      </c>
      <c r="W308" s="63">
        <v>27</v>
      </c>
      <c r="X308" s="63">
        <v>17</v>
      </c>
      <c r="Y308" s="63">
        <v>16</v>
      </c>
      <c r="Z308" s="63">
        <v>9</v>
      </c>
      <c r="AA308" s="705" t="str">
        <f t="shared" si="137"/>
        <v>IF5120-11</v>
      </c>
      <c r="AB308" s="705"/>
      <c r="AC308" s="705" t="str">
        <f t="shared" si="138"/>
        <v>Тогооч</v>
      </c>
      <c r="AD308" s="705"/>
      <c r="AE308" s="705"/>
      <c r="AF308" s="705"/>
      <c r="AG308" s="705"/>
      <c r="AH308" s="705"/>
      <c r="AI308" s="705"/>
      <c r="AJ308" s="56">
        <f t="shared" si="114"/>
        <v>296</v>
      </c>
      <c r="AK308" s="54">
        <v>19</v>
      </c>
      <c r="AL308" s="54">
        <v>11</v>
      </c>
      <c r="AM308" s="54"/>
      <c r="AN308" s="54"/>
      <c r="AO308" s="79">
        <v>62</v>
      </c>
      <c r="AP308" s="79"/>
      <c r="AQ308" s="79"/>
      <c r="AR308" s="79"/>
      <c r="AS308" s="57">
        <f t="shared" si="118"/>
        <v>39</v>
      </c>
      <c r="AT308" s="54"/>
      <c r="AU308" s="54"/>
      <c r="AV308" s="54">
        <v>19</v>
      </c>
      <c r="AW308" s="54">
        <v>20</v>
      </c>
      <c r="AX308" s="54"/>
      <c r="AY308" s="54"/>
      <c r="AZ308" s="54"/>
    </row>
    <row r="309" spans="1:52" s="55" customFormat="1" ht="18" customHeight="1">
      <c r="A309" s="737" t="s">
        <v>128</v>
      </c>
      <c r="B309" s="738"/>
      <c r="C309" s="739" t="s">
        <v>129</v>
      </c>
      <c r="D309" s="740"/>
      <c r="E309" s="740"/>
      <c r="F309" s="740"/>
      <c r="G309" s="740"/>
      <c r="H309" s="740"/>
      <c r="I309" s="741"/>
      <c r="J309" s="56">
        <f t="shared" si="115"/>
        <v>297</v>
      </c>
      <c r="K309" s="62">
        <f t="shared" si="109"/>
        <v>20</v>
      </c>
      <c r="L309" s="62">
        <f t="shared" si="109"/>
        <v>3</v>
      </c>
      <c r="M309" s="62">
        <f t="shared" si="116"/>
        <v>0</v>
      </c>
      <c r="N309" s="62">
        <f t="shared" si="116"/>
        <v>0</v>
      </c>
      <c r="O309" s="54"/>
      <c r="P309" s="54"/>
      <c r="Q309" s="54"/>
      <c r="R309" s="54"/>
      <c r="S309" s="54"/>
      <c r="T309" s="54"/>
      <c r="U309" s="62">
        <f t="shared" si="117"/>
        <v>20</v>
      </c>
      <c r="V309" s="62">
        <f t="shared" si="117"/>
        <v>3</v>
      </c>
      <c r="W309" s="63">
        <v>20</v>
      </c>
      <c r="X309" s="63">
        <v>3</v>
      </c>
      <c r="Y309" s="63"/>
      <c r="Z309" s="63"/>
      <c r="AA309" s="705" t="str">
        <f t="shared" si="137"/>
        <v>CF7115-24</v>
      </c>
      <c r="AB309" s="705"/>
      <c r="AC309" s="705" t="str">
        <f t="shared" si="138"/>
        <v>Модон эдлэлийн мужаан</v>
      </c>
      <c r="AD309" s="705"/>
      <c r="AE309" s="705"/>
      <c r="AF309" s="705"/>
      <c r="AG309" s="705"/>
      <c r="AH309" s="705"/>
      <c r="AI309" s="705"/>
      <c r="AJ309" s="56">
        <f t="shared" si="114"/>
        <v>297</v>
      </c>
      <c r="AK309" s="80"/>
      <c r="AL309" s="54"/>
      <c r="AM309" s="54"/>
      <c r="AN309" s="54"/>
      <c r="AO309" s="79">
        <v>20</v>
      </c>
      <c r="AP309" s="79"/>
      <c r="AQ309" s="79"/>
      <c r="AR309" s="79"/>
      <c r="AS309" s="57">
        <f t="shared" si="118"/>
        <v>20</v>
      </c>
      <c r="AT309" s="54"/>
      <c r="AU309" s="54"/>
      <c r="AV309" s="54"/>
      <c r="AW309" s="54">
        <v>20</v>
      </c>
      <c r="AX309" s="54"/>
      <c r="AY309" s="54"/>
      <c r="AZ309" s="54"/>
    </row>
    <row r="310" spans="1:52" s="55" customFormat="1" ht="18" customHeight="1">
      <c r="A310" s="737" t="s">
        <v>130</v>
      </c>
      <c r="B310" s="738"/>
      <c r="C310" s="739" t="s">
        <v>131</v>
      </c>
      <c r="D310" s="740"/>
      <c r="E310" s="740"/>
      <c r="F310" s="740"/>
      <c r="G310" s="740"/>
      <c r="H310" s="740"/>
      <c r="I310" s="741"/>
      <c r="J310" s="56">
        <f t="shared" si="115"/>
        <v>298</v>
      </c>
      <c r="K310" s="62">
        <f t="shared" si="109"/>
        <v>60</v>
      </c>
      <c r="L310" s="62">
        <f t="shared" si="109"/>
        <v>60</v>
      </c>
      <c r="M310" s="62">
        <f t="shared" si="116"/>
        <v>0</v>
      </c>
      <c r="N310" s="62">
        <f t="shared" si="116"/>
        <v>0</v>
      </c>
      <c r="O310" s="54"/>
      <c r="P310" s="54"/>
      <c r="Q310" s="54"/>
      <c r="R310" s="54"/>
      <c r="S310" s="54"/>
      <c r="T310" s="54"/>
      <c r="U310" s="62">
        <f t="shared" si="117"/>
        <v>60</v>
      </c>
      <c r="V310" s="62">
        <f t="shared" si="117"/>
        <v>60</v>
      </c>
      <c r="W310" s="65">
        <v>60</v>
      </c>
      <c r="X310" s="63">
        <v>60</v>
      </c>
      <c r="Y310" s="63"/>
      <c r="Z310" s="63"/>
      <c r="AA310" s="705" t="str">
        <f t="shared" si="137"/>
        <v>IE7533-28</v>
      </c>
      <c r="AB310" s="705"/>
      <c r="AC310" s="705" t="str">
        <f t="shared" si="138"/>
        <v>Оёмол бүтээгдэхүүний оёдолчин</v>
      </c>
      <c r="AD310" s="705"/>
      <c r="AE310" s="705"/>
      <c r="AF310" s="705"/>
      <c r="AG310" s="705"/>
      <c r="AH310" s="705"/>
      <c r="AI310" s="705"/>
      <c r="AJ310" s="56">
        <f t="shared" si="114"/>
        <v>298</v>
      </c>
      <c r="AK310" s="80"/>
      <c r="AL310" s="54"/>
      <c r="AM310" s="54"/>
      <c r="AN310" s="54"/>
      <c r="AO310" s="79">
        <v>60</v>
      </c>
      <c r="AP310" s="79"/>
      <c r="AQ310" s="79"/>
      <c r="AR310" s="79"/>
      <c r="AS310" s="57">
        <f t="shared" si="118"/>
        <v>60</v>
      </c>
      <c r="AT310" s="54"/>
      <c r="AU310" s="54"/>
      <c r="AV310" s="54"/>
      <c r="AW310" s="54">
        <v>60</v>
      </c>
      <c r="AX310" s="54"/>
      <c r="AY310" s="54"/>
      <c r="AZ310" s="54"/>
    </row>
    <row r="311" spans="1:52" s="55" customFormat="1" ht="18" customHeight="1">
      <c r="A311" s="737" t="s">
        <v>168</v>
      </c>
      <c r="B311" s="738"/>
      <c r="C311" s="739" t="s">
        <v>169</v>
      </c>
      <c r="D311" s="740"/>
      <c r="E311" s="740"/>
      <c r="F311" s="740"/>
      <c r="G311" s="740"/>
      <c r="H311" s="740"/>
      <c r="I311" s="741"/>
      <c r="J311" s="56">
        <f t="shared" si="115"/>
        <v>299</v>
      </c>
      <c r="K311" s="62">
        <f t="shared" si="109"/>
        <v>20</v>
      </c>
      <c r="L311" s="62">
        <f t="shared" si="109"/>
        <v>16</v>
      </c>
      <c r="M311" s="62">
        <f t="shared" si="116"/>
        <v>0</v>
      </c>
      <c r="N311" s="62">
        <f t="shared" si="116"/>
        <v>0</v>
      </c>
      <c r="O311" s="54"/>
      <c r="P311" s="54"/>
      <c r="Q311" s="54"/>
      <c r="R311" s="54"/>
      <c r="S311" s="54"/>
      <c r="T311" s="54"/>
      <c r="U311" s="62">
        <f t="shared" si="117"/>
        <v>20</v>
      </c>
      <c r="V311" s="62">
        <f t="shared" si="117"/>
        <v>16</v>
      </c>
      <c r="W311" s="63">
        <v>20</v>
      </c>
      <c r="X311" s="63">
        <v>16</v>
      </c>
      <c r="Y311" s="63"/>
      <c r="Z311" s="63"/>
      <c r="AA311" s="705" t="str">
        <f t="shared" si="137"/>
        <v>BT5223-15</v>
      </c>
      <c r="AB311" s="705"/>
      <c r="AC311" s="705" t="str">
        <f t="shared" si="138"/>
        <v>Худалдааны газрын үндсэн ажилтан /худалдагч/</v>
      </c>
      <c r="AD311" s="705"/>
      <c r="AE311" s="705"/>
      <c r="AF311" s="705"/>
      <c r="AG311" s="705"/>
      <c r="AH311" s="705"/>
      <c r="AI311" s="705"/>
      <c r="AJ311" s="56">
        <f t="shared" si="114"/>
        <v>299</v>
      </c>
      <c r="AK311" s="80"/>
      <c r="AL311" s="54"/>
      <c r="AM311" s="54"/>
      <c r="AN311" s="54"/>
      <c r="AO311" s="79">
        <v>20</v>
      </c>
      <c r="AP311" s="79"/>
      <c r="AQ311" s="79"/>
      <c r="AR311" s="79"/>
      <c r="AS311" s="57">
        <f t="shared" si="118"/>
        <v>20</v>
      </c>
      <c r="AT311" s="54"/>
      <c r="AU311" s="54"/>
      <c r="AV311" s="54"/>
      <c r="AW311" s="54">
        <v>20</v>
      </c>
      <c r="AX311" s="54"/>
      <c r="AY311" s="54"/>
      <c r="AZ311" s="54"/>
    </row>
    <row r="312" spans="1:52" s="55" customFormat="1" ht="18" customHeight="1">
      <c r="A312" s="737" t="s">
        <v>177</v>
      </c>
      <c r="B312" s="738"/>
      <c r="C312" s="739" t="s">
        <v>178</v>
      </c>
      <c r="D312" s="740"/>
      <c r="E312" s="740"/>
      <c r="F312" s="740"/>
      <c r="G312" s="740"/>
      <c r="H312" s="740"/>
      <c r="I312" s="741"/>
      <c r="J312" s="56">
        <f t="shared" si="115"/>
        <v>300</v>
      </c>
      <c r="K312" s="62">
        <f t="shared" si="109"/>
        <v>20</v>
      </c>
      <c r="L312" s="62">
        <f t="shared" si="109"/>
        <v>15</v>
      </c>
      <c r="M312" s="62">
        <f t="shared" si="116"/>
        <v>0</v>
      </c>
      <c r="N312" s="62">
        <f t="shared" si="116"/>
        <v>0</v>
      </c>
      <c r="O312" s="54"/>
      <c r="P312" s="54"/>
      <c r="Q312" s="54"/>
      <c r="R312" s="54"/>
      <c r="S312" s="54"/>
      <c r="T312" s="54"/>
      <c r="U312" s="62">
        <f t="shared" si="117"/>
        <v>20</v>
      </c>
      <c r="V312" s="62">
        <f t="shared" si="117"/>
        <v>15</v>
      </c>
      <c r="W312" s="63">
        <v>20</v>
      </c>
      <c r="X312" s="63">
        <v>15</v>
      </c>
      <c r="Y312" s="63"/>
      <c r="Z312" s="63"/>
      <c r="AA312" s="705" t="str">
        <f t="shared" si="137"/>
        <v>AF6112-13</v>
      </c>
      <c r="AB312" s="705"/>
      <c r="AC312" s="705" t="str">
        <f t="shared" si="138"/>
        <v>Жимс, жимсгэний аж ахуйн фермер</v>
      </c>
      <c r="AD312" s="705"/>
      <c r="AE312" s="705"/>
      <c r="AF312" s="705"/>
      <c r="AG312" s="705"/>
      <c r="AH312" s="705"/>
      <c r="AI312" s="705"/>
      <c r="AJ312" s="56">
        <f t="shared" si="114"/>
        <v>300</v>
      </c>
      <c r="AK312" s="80"/>
      <c r="AL312" s="54"/>
      <c r="AM312" s="54"/>
      <c r="AN312" s="54"/>
      <c r="AO312" s="79">
        <v>20</v>
      </c>
      <c r="AP312" s="79"/>
      <c r="AQ312" s="79"/>
      <c r="AR312" s="79"/>
      <c r="AS312" s="57">
        <f t="shared" si="118"/>
        <v>20</v>
      </c>
      <c r="AT312" s="54"/>
      <c r="AU312" s="54"/>
      <c r="AV312" s="54"/>
      <c r="AW312" s="54">
        <v>20</v>
      </c>
      <c r="AX312" s="54"/>
      <c r="AY312" s="54"/>
      <c r="AZ312" s="54"/>
    </row>
    <row r="313" spans="1:52" s="55" customFormat="1" ht="18" customHeight="1">
      <c r="A313" s="737" t="s">
        <v>159</v>
      </c>
      <c r="B313" s="738"/>
      <c r="C313" s="739" t="s">
        <v>160</v>
      </c>
      <c r="D313" s="740"/>
      <c r="E313" s="740"/>
      <c r="F313" s="740"/>
      <c r="G313" s="740"/>
      <c r="H313" s="740"/>
      <c r="I313" s="741"/>
      <c r="J313" s="56">
        <f t="shared" si="115"/>
        <v>301</v>
      </c>
      <c r="K313" s="62">
        <f t="shared" si="109"/>
        <v>20</v>
      </c>
      <c r="L313" s="62">
        <f t="shared" si="109"/>
        <v>14</v>
      </c>
      <c r="M313" s="62">
        <f t="shared" si="116"/>
        <v>0</v>
      </c>
      <c r="N313" s="62">
        <f t="shared" si="116"/>
        <v>0</v>
      </c>
      <c r="O313" s="54"/>
      <c r="P313" s="54"/>
      <c r="Q313" s="54"/>
      <c r="R313" s="54"/>
      <c r="S313" s="54"/>
      <c r="T313" s="54"/>
      <c r="U313" s="62">
        <f t="shared" si="117"/>
        <v>20</v>
      </c>
      <c r="V313" s="62">
        <f t="shared" si="117"/>
        <v>14</v>
      </c>
      <c r="W313" s="63">
        <v>20</v>
      </c>
      <c r="X313" s="63">
        <v>14</v>
      </c>
      <c r="Y313" s="63"/>
      <c r="Z313" s="63"/>
      <c r="AA313" s="705" t="str">
        <f t="shared" si="137"/>
        <v>AF6330-11</v>
      </c>
      <c r="AB313" s="705"/>
      <c r="AC313" s="705" t="str">
        <f t="shared" si="138"/>
        <v>Фермерийн аж ахуй эрхлэгч /ГТ-МАА/</v>
      </c>
      <c r="AD313" s="705"/>
      <c r="AE313" s="705"/>
      <c r="AF313" s="705"/>
      <c r="AG313" s="705"/>
      <c r="AH313" s="705"/>
      <c r="AI313" s="705"/>
      <c r="AJ313" s="56">
        <f t="shared" si="114"/>
        <v>301</v>
      </c>
      <c r="AK313" s="80"/>
      <c r="AL313" s="54"/>
      <c r="AM313" s="54"/>
      <c r="AN313" s="54"/>
      <c r="AO313" s="79">
        <v>20</v>
      </c>
      <c r="AP313" s="79"/>
      <c r="AQ313" s="79"/>
      <c r="AR313" s="79"/>
      <c r="AS313" s="57">
        <f t="shared" si="118"/>
        <v>20</v>
      </c>
      <c r="AT313" s="54"/>
      <c r="AU313" s="54"/>
      <c r="AV313" s="54"/>
      <c r="AW313" s="54">
        <v>20</v>
      </c>
      <c r="AX313" s="54"/>
      <c r="AY313" s="54"/>
      <c r="AZ313" s="54"/>
    </row>
    <row r="314" spans="1:52" s="55" customFormat="1" ht="18" customHeight="1">
      <c r="A314" s="745" t="s">
        <v>276</v>
      </c>
      <c r="B314" s="746"/>
      <c r="C314" s="746"/>
      <c r="D314" s="746"/>
      <c r="E314" s="746"/>
      <c r="F314" s="746"/>
      <c r="G314" s="746"/>
      <c r="H314" s="746"/>
      <c r="I314" s="747"/>
      <c r="J314" s="60">
        <f t="shared" si="115"/>
        <v>302</v>
      </c>
      <c r="K314" s="61">
        <f t="shared" ref="K314:Z314" si="139">SUM(K315:K317)</f>
        <v>400</v>
      </c>
      <c r="L314" s="61">
        <f t="shared" si="139"/>
        <v>273</v>
      </c>
      <c r="M314" s="61">
        <f t="shared" si="139"/>
        <v>0</v>
      </c>
      <c r="N314" s="61">
        <f t="shared" si="139"/>
        <v>0</v>
      </c>
      <c r="O314" s="61">
        <f t="shared" si="139"/>
        <v>0</v>
      </c>
      <c r="P314" s="61">
        <f t="shared" si="139"/>
        <v>0</v>
      </c>
      <c r="Q314" s="61">
        <f t="shared" si="139"/>
        <v>0</v>
      </c>
      <c r="R314" s="61">
        <f t="shared" si="139"/>
        <v>0</v>
      </c>
      <c r="S314" s="61">
        <f t="shared" si="139"/>
        <v>0</v>
      </c>
      <c r="T314" s="61">
        <f t="shared" si="139"/>
        <v>0</v>
      </c>
      <c r="U314" s="61">
        <f t="shared" si="139"/>
        <v>400</v>
      </c>
      <c r="V314" s="61">
        <f t="shared" si="139"/>
        <v>273</v>
      </c>
      <c r="W314" s="61">
        <f t="shared" si="139"/>
        <v>400</v>
      </c>
      <c r="X314" s="61">
        <f t="shared" si="139"/>
        <v>273</v>
      </c>
      <c r="Y314" s="61">
        <f t="shared" si="139"/>
        <v>0</v>
      </c>
      <c r="Z314" s="61">
        <f t="shared" si="139"/>
        <v>0</v>
      </c>
      <c r="AA314" s="748" t="str">
        <f t="shared" si="137"/>
        <v>5. Баянхонгор аймаг дахь Өлзийт МСҮТ</v>
      </c>
      <c r="AB314" s="749"/>
      <c r="AC314" s="749"/>
      <c r="AD314" s="749"/>
      <c r="AE314" s="749"/>
      <c r="AF314" s="749"/>
      <c r="AG314" s="749"/>
      <c r="AH314" s="749"/>
      <c r="AI314" s="750"/>
      <c r="AJ314" s="60">
        <f t="shared" si="114"/>
        <v>302</v>
      </c>
      <c r="AK314" s="61">
        <f t="shared" ref="AK314:AZ314" si="140">SUM(AK315:AK317)</f>
        <v>0</v>
      </c>
      <c r="AL314" s="61">
        <f t="shared" si="140"/>
        <v>0</v>
      </c>
      <c r="AM314" s="61">
        <f t="shared" si="140"/>
        <v>0</v>
      </c>
      <c r="AN314" s="61">
        <f t="shared" si="140"/>
        <v>0</v>
      </c>
      <c r="AO314" s="61">
        <f t="shared" si="140"/>
        <v>400</v>
      </c>
      <c r="AP314" s="61">
        <f t="shared" si="140"/>
        <v>0</v>
      </c>
      <c r="AQ314" s="61">
        <f t="shared" si="140"/>
        <v>0</v>
      </c>
      <c r="AR314" s="61">
        <f t="shared" si="140"/>
        <v>0</v>
      </c>
      <c r="AS314" s="61">
        <f t="shared" si="140"/>
        <v>400</v>
      </c>
      <c r="AT314" s="61">
        <f t="shared" si="140"/>
        <v>0</v>
      </c>
      <c r="AU314" s="61">
        <f t="shared" si="140"/>
        <v>0</v>
      </c>
      <c r="AV314" s="61">
        <f t="shared" si="140"/>
        <v>0</v>
      </c>
      <c r="AW314" s="61">
        <f t="shared" si="140"/>
        <v>400</v>
      </c>
      <c r="AX314" s="61">
        <f t="shared" si="140"/>
        <v>0</v>
      </c>
      <c r="AY314" s="61">
        <f t="shared" si="140"/>
        <v>0</v>
      </c>
      <c r="AZ314" s="61">
        <f t="shared" si="140"/>
        <v>0</v>
      </c>
    </row>
    <row r="315" spans="1:52" s="55" customFormat="1" ht="18" customHeight="1">
      <c r="A315" s="737" t="s">
        <v>140</v>
      </c>
      <c r="B315" s="738"/>
      <c r="C315" s="739" t="s">
        <v>141</v>
      </c>
      <c r="D315" s="740"/>
      <c r="E315" s="740"/>
      <c r="F315" s="740"/>
      <c r="G315" s="740"/>
      <c r="H315" s="740"/>
      <c r="I315" s="741"/>
      <c r="J315" s="56">
        <f t="shared" si="115"/>
        <v>303</v>
      </c>
      <c r="K315" s="62">
        <f t="shared" si="109"/>
        <v>134</v>
      </c>
      <c r="L315" s="62">
        <f t="shared" si="109"/>
        <v>100</v>
      </c>
      <c r="M315" s="62">
        <f t="shared" si="116"/>
        <v>0</v>
      </c>
      <c r="N315" s="62">
        <f t="shared" si="116"/>
        <v>0</v>
      </c>
      <c r="O315" s="54"/>
      <c r="P315" s="54"/>
      <c r="Q315" s="54"/>
      <c r="R315" s="54"/>
      <c r="S315" s="54"/>
      <c r="T315" s="54"/>
      <c r="U315" s="62">
        <f t="shared" si="117"/>
        <v>134</v>
      </c>
      <c r="V315" s="62">
        <f t="shared" si="117"/>
        <v>100</v>
      </c>
      <c r="W315" s="52">
        <v>134</v>
      </c>
      <c r="X315" s="52">
        <v>100</v>
      </c>
      <c r="Y315" s="54"/>
      <c r="Z315" s="54"/>
      <c r="AA315" s="705" t="str">
        <f>+A315</f>
        <v>IF7513-23</v>
      </c>
      <c r="AB315" s="705"/>
      <c r="AC315" s="705" t="str">
        <f>+C315</f>
        <v>Сүү боловсруулах үйлдвэрлэлийн ажилтан</v>
      </c>
      <c r="AD315" s="705"/>
      <c r="AE315" s="705"/>
      <c r="AF315" s="705"/>
      <c r="AG315" s="705"/>
      <c r="AH315" s="705"/>
      <c r="AI315" s="705"/>
      <c r="AJ315" s="56">
        <f t="shared" si="114"/>
        <v>303</v>
      </c>
      <c r="AK315" s="52"/>
      <c r="AL315" s="52"/>
      <c r="AM315" s="54"/>
      <c r="AN315" s="54"/>
      <c r="AO315" s="54">
        <v>134</v>
      </c>
      <c r="AP315" s="54"/>
      <c r="AQ315" s="54"/>
      <c r="AR315" s="54"/>
      <c r="AS315" s="57">
        <f t="shared" si="118"/>
        <v>134</v>
      </c>
      <c r="AT315" s="51"/>
      <c r="AU315" s="51"/>
      <c r="AV315" s="51"/>
      <c r="AW315" s="51">
        <v>134</v>
      </c>
      <c r="AX315" s="51"/>
      <c r="AY315" s="51"/>
      <c r="AZ315" s="51"/>
    </row>
    <row r="316" spans="1:52" s="55" customFormat="1" ht="18" customHeight="1">
      <c r="A316" s="737" t="s">
        <v>136</v>
      </c>
      <c r="B316" s="738"/>
      <c r="C316" s="739" t="s">
        <v>137</v>
      </c>
      <c r="D316" s="740"/>
      <c r="E316" s="740"/>
      <c r="F316" s="740"/>
      <c r="G316" s="740"/>
      <c r="H316" s="740"/>
      <c r="I316" s="741"/>
      <c r="J316" s="56">
        <f t="shared" si="115"/>
        <v>304</v>
      </c>
      <c r="K316" s="62">
        <f t="shared" si="109"/>
        <v>134</v>
      </c>
      <c r="L316" s="62">
        <f t="shared" si="109"/>
        <v>81</v>
      </c>
      <c r="M316" s="62">
        <f t="shared" si="116"/>
        <v>0</v>
      </c>
      <c r="N316" s="62">
        <f t="shared" si="116"/>
        <v>0</v>
      </c>
      <c r="O316" s="54"/>
      <c r="P316" s="54"/>
      <c r="Q316" s="54"/>
      <c r="R316" s="54"/>
      <c r="S316" s="54"/>
      <c r="T316" s="54"/>
      <c r="U316" s="62">
        <f t="shared" si="117"/>
        <v>134</v>
      </c>
      <c r="V316" s="62">
        <f t="shared" si="117"/>
        <v>81</v>
      </c>
      <c r="W316" s="52">
        <v>134</v>
      </c>
      <c r="X316" s="52">
        <v>81</v>
      </c>
      <c r="Y316" s="54"/>
      <c r="Z316" s="54"/>
      <c r="AA316" s="705" t="str">
        <f t="shared" ref="AA316:AA317" si="141">+A316</f>
        <v>NF6210-21</v>
      </c>
      <c r="AB316" s="705"/>
      <c r="AC316" s="705" t="str">
        <f t="shared" ref="AC316:AC317" si="142">+C316</f>
        <v>Ойжуулагч</v>
      </c>
      <c r="AD316" s="705"/>
      <c r="AE316" s="705"/>
      <c r="AF316" s="705"/>
      <c r="AG316" s="705"/>
      <c r="AH316" s="705"/>
      <c r="AI316" s="705"/>
      <c r="AJ316" s="56">
        <f t="shared" si="114"/>
        <v>304</v>
      </c>
      <c r="AK316" s="52"/>
      <c r="AL316" s="52"/>
      <c r="AM316" s="54"/>
      <c r="AN316" s="54"/>
      <c r="AO316" s="54">
        <v>134</v>
      </c>
      <c r="AP316" s="54"/>
      <c r="AQ316" s="54"/>
      <c r="AR316" s="54"/>
      <c r="AS316" s="57">
        <f t="shared" si="118"/>
        <v>134</v>
      </c>
      <c r="AT316" s="51"/>
      <c r="AU316" s="51"/>
      <c r="AV316" s="51"/>
      <c r="AW316" s="51">
        <v>134</v>
      </c>
      <c r="AX316" s="51"/>
      <c r="AY316" s="51"/>
      <c r="AZ316" s="51"/>
    </row>
    <row r="317" spans="1:52" s="55" customFormat="1" ht="18" customHeight="1">
      <c r="A317" s="737" t="s">
        <v>142</v>
      </c>
      <c r="B317" s="738"/>
      <c r="C317" s="739" t="s">
        <v>143</v>
      </c>
      <c r="D317" s="740"/>
      <c r="E317" s="740"/>
      <c r="F317" s="740"/>
      <c r="G317" s="740"/>
      <c r="H317" s="740"/>
      <c r="I317" s="741"/>
      <c r="J317" s="56">
        <f t="shared" si="115"/>
        <v>305</v>
      </c>
      <c r="K317" s="62">
        <f t="shared" si="109"/>
        <v>132</v>
      </c>
      <c r="L317" s="62">
        <f t="shared" si="109"/>
        <v>92</v>
      </c>
      <c r="M317" s="62">
        <f t="shared" si="116"/>
        <v>0</v>
      </c>
      <c r="N317" s="62">
        <f t="shared" si="116"/>
        <v>0</v>
      </c>
      <c r="O317" s="54"/>
      <c r="P317" s="54"/>
      <c r="Q317" s="54"/>
      <c r="R317" s="54"/>
      <c r="S317" s="54"/>
      <c r="T317" s="54"/>
      <c r="U317" s="62">
        <f t="shared" si="117"/>
        <v>132</v>
      </c>
      <c r="V317" s="62">
        <f t="shared" si="117"/>
        <v>92</v>
      </c>
      <c r="W317" s="54">
        <v>132</v>
      </c>
      <c r="X317" s="54">
        <v>92</v>
      </c>
      <c r="Y317" s="54"/>
      <c r="Z317" s="54"/>
      <c r="AA317" s="705" t="str">
        <f t="shared" si="141"/>
        <v>AF6112-24</v>
      </c>
      <c r="AB317" s="705"/>
      <c r="AC317" s="705" t="str">
        <f t="shared" si="142"/>
        <v>Хүнсний ногооны фермер</v>
      </c>
      <c r="AD317" s="705"/>
      <c r="AE317" s="705"/>
      <c r="AF317" s="705"/>
      <c r="AG317" s="705"/>
      <c r="AH317" s="705"/>
      <c r="AI317" s="705"/>
      <c r="AJ317" s="56">
        <f t="shared" si="114"/>
        <v>305</v>
      </c>
      <c r="AK317" s="54"/>
      <c r="AL317" s="54"/>
      <c r="AM317" s="54"/>
      <c r="AN317" s="54"/>
      <c r="AO317" s="54">
        <v>132</v>
      </c>
      <c r="AP317" s="54"/>
      <c r="AQ317" s="54"/>
      <c r="AR317" s="54"/>
      <c r="AS317" s="57">
        <f t="shared" si="118"/>
        <v>132</v>
      </c>
      <c r="AT317" s="51"/>
      <c r="AU317" s="51"/>
      <c r="AV317" s="51"/>
      <c r="AW317" s="51">
        <v>132</v>
      </c>
      <c r="AX317" s="51"/>
      <c r="AY317" s="51"/>
      <c r="AZ317" s="51"/>
    </row>
    <row r="318" spans="1:52" s="55" customFormat="1" ht="18" customHeight="1">
      <c r="A318" s="745" t="s">
        <v>277</v>
      </c>
      <c r="B318" s="746"/>
      <c r="C318" s="746"/>
      <c r="D318" s="746"/>
      <c r="E318" s="746"/>
      <c r="F318" s="746"/>
      <c r="G318" s="746"/>
      <c r="H318" s="746"/>
      <c r="I318" s="747"/>
      <c r="J318" s="60">
        <f t="shared" si="115"/>
        <v>306</v>
      </c>
      <c r="K318" s="61">
        <f t="shared" ref="K318:Z318" si="143">SUM(K319:K320)</f>
        <v>54</v>
      </c>
      <c r="L318" s="61">
        <f t="shared" si="143"/>
        <v>1</v>
      </c>
      <c r="M318" s="61">
        <f t="shared" si="143"/>
        <v>0</v>
      </c>
      <c r="N318" s="61">
        <f t="shared" si="143"/>
        <v>0</v>
      </c>
      <c r="O318" s="61">
        <f t="shared" ref="O318:Y318" si="144">SUM(O319:O320)</f>
        <v>0</v>
      </c>
      <c r="P318" s="61">
        <f t="shared" si="143"/>
        <v>0</v>
      </c>
      <c r="Q318" s="61">
        <f t="shared" si="143"/>
        <v>0</v>
      </c>
      <c r="R318" s="61">
        <f t="shared" si="143"/>
        <v>0</v>
      </c>
      <c r="S318" s="61">
        <f t="shared" si="143"/>
        <v>0</v>
      </c>
      <c r="T318" s="61">
        <f t="shared" si="144"/>
        <v>0</v>
      </c>
      <c r="U318" s="61">
        <f t="shared" si="143"/>
        <v>42</v>
      </c>
      <c r="V318" s="61">
        <f t="shared" si="143"/>
        <v>1</v>
      </c>
      <c r="W318" s="61">
        <f t="shared" si="143"/>
        <v>42</v>
      </c>
      <c r="X318" s="61">
        <f t="shared" si="143"/>
        <v>1</v>
      </c>
      <c r="Y318" s="61">
        <f t="shared" si="144"/>
        <v>0</v>
      </c>
      <c r="Z318" s="61">
        <f t="shared" si="143"/>
        <v>0</v>
      </c>
      <c r="AA318" s="748" t="str">
        <f t="shared" si="137"/>
        <v>6. Герман-Монгол МСҮТ</v>
      </c>
      <c r="AB318" s="749"/>
      <c r="AC318" s="749"/>
      <c r="AD318" s="749"/>
      <c r="AE318" s="749"/>
      <c r="AF318" s="749"/>
      <c r="AG318" s="749"/>
      <c r="AH318" s="749"/>
      <c r="AI318" s="750"/>
      <c r="AJ318" s="60">
        <f t="shared" si="114"/>
        <v>306</v>
      </c>
      <c r="AK318" s="61">
        <f t="shared" ref="AK318:AZ318" si="145">SUM(AK319:AK320)</f>
        <v>0</v>
      </c>
      <c r="AL318" s="61">
        <f t="shared" si="145"/>
        <v>0</v>
      </c>
      <c r="AM318" s="61">
        <f t="shared" si="145"/>
        <v>12</v>
      </c>
      <c r="AN318" s="61">
        <f t="shared" si="145"/>
        <v>0</v>
      </c>
      <c r="AO318" s="61">
        <f t="shared" si="145"/>
        <v>0</v>
      </c>
      <c r="AP318" s="61">
        <f t="shared" si="145"/>
        <v>6</v>
      </c>
      <c r="AQ318" s="61">
        <f t="shared" si="145"/>
        <v>48</v>
      </c>
      <c r="AR318" s="61">
        <f t="shared" si="145"/>
        <v>0</v>
      </c>
      <c r="AS318" s="61">
        <f t="shared" si="145"/>
        <v>54</v>
      </c>
      <c r="AT318" s="61">
        <f t="shared" si="145"/>
        <v>0</v>
      </c>
      <c r="AU318" s="61">
        <f t="shared" si="145"/>
        <v>0</v>
      </c>
      <c r="AV318" s="61">
        <f t="shared" si="145"/>
        <v>0</v>
      </c>
      <c r="AW318" s="61">
        <f t="shared" si="145"/>
        <v>42</v>
      </c>
      <c r="AX318" s="61">
        <f t="shared" si="145"/>
        <v>0</v>
      </c>
      <c r="AY318" s="61">
        <f t="shared" si="145"/>
        <v>0</v>
      </c>
      <c r="AZ318" s="61">
        <f t="shared" si="145"/>
        <v>12</v>
      </c>
    </row>
    <row r="319" spans="1:52" s="55" customFormat="1" ht="18" customHeight="1">
      <c r="A319" s="737" t="s">
        <v>124</v>
      </c>
      <c r="B319" s="738"/>
      <c r="C319" s="739" t="s">
        <v>125</v>
      </c>
      <c r="D319" s="740"/>
      <c r="E319" s="740"/>
      <c r="F319" s="740"/>
      <c r="G319" s="740"/>
      <c r="H319" s="740"/>
      <c r="I319" s="741"/>
      <c r="J319" s="56">
        <f t="shared" si="115"/>
        <v>307</v>
      </c>
      <c r="K319" s="62">
        <f t="shared" si="109"/>
        <v>44</v>
      </c>
      <c r="L319" s="62">
        <f t="shared" si="109"/>
        <v>1</v>
      </c>
      <c r="M319" s="62">
        <f t="shared" si="116"/>
        <v>0</v>
      </c>
      <c r="N319" s="62">
        <f t="shared" si="116"/>
        <v>0</v>
      </c>
      <c r="O319" s="54"/>
      <c r="P319" s="54"/>
      <c r="Q319" s="54"/>
      <c r="R319" s="54"/>
      <c r="S319" s="54"/>
      <c r="T319" s="54"/>
      <c r="U319" s="62">
        <f t="shared" si="117"/>
        <v>32</v>
      </c>
      <c r="V319" s="62">
        <f t="shared" si="117"/>
        <v>1</v>
      </c>
      <c r="W319" s="63">
        <v>32</v>
      </c>
      <c r="X319" s="63">
        <v>1</v>
      </c>
      <c r="Y319" s="63"/>
      <c r="Z319" s="63"/>
      <c r="AA319" s="705" t="str">
        <f>+A319</f>
        <v>IM7212-14</v>
      </c>
      <c r="AB319" s="705"/>
      <c r="AC319" s="705" t="str">
        <f>+C319</f>
        <v>Гагнуурчин</v>
      </c>
      <c r="AD319" s="705"/>
      <c r="AE319" s="705"/>
      <c r="AF319" s="705"/>
      <c r="AG319" s="705"/>
      <c r="AH319" s="705"/>
      <c r="AI319" s="705"/>
      <c r="AJ319" s="56">
        <f t="shared" si="114"/>
        <v>307</v>
      </c>
      <c r="AK319" s="52"/>
      <c r="AL319" s="52"/>
      <c r="AM319" s="51">
        <v>12</v>
      </c>
      <c r="AN319" s="51"/>
      <c r="AO319" s="54"/>
      <c r="AP319" s="54"/>
      <c r="AQ319" s="54">
        <v>44</v>
      </c>
      <c r="AR319" s="54"/>
      <c r="AS319" s="57">
        <f t="shared" si="118"/>
        <v>44</v>
      </c>
      <c r="AT319" s="54"/>
      <c r="AU319" s="54"/>
      <c r="AV319" s="54"/>
      <c r="AW319" s="54">
        <v>32</v>
      </c>
      <c r="AX319" s="54"/>
      <c r="AY319" s="54"/>
      <c r="AZ319" s="54">
        <v>12</v>
      </c>
    </row>
    <row r="320" spans="1:52" s="55" customFormat="1" ht="18" customHeight="1">
      <c r="A320" s="737" t="s">
        <v>122</v>
      </c>
      <c r="B320" s="738"/>
      <c r="C320" s="739" t="s">
        <v>123</v>
      </c>
      <c r="D320" s="740"/>
      <c r="E320" s="740"/>
      <c r="F320" s="740"/>
      <c r="G320" s="740"/>
      <c r="H320" s="740"/>
      <c r="I320" s="741"/>
      <c r="J320" s="56">
        <f t="shared" si="115"/>
        <v>308</v>
      </c>
      <c r="K320" s="62">
        <f t="shared" ref="K320:L388" si="146">+M320+U320+AM320</f>
        <v>10</v>
      </c>
      <c r="L320" s="62">
        <f t="shared" si="146"/>
        <v>0</v>
      </c>
      <c r="M320" s="62">
        <f t="shared" si="116"/>
        <v>0</v>
      </c>
      <c r="N320" s="62">
        <f t="shared" si="116"/>
        <v>0</v>
      </c>
      <c r="O320" s="54"/>
      <c r="P320" s="54"/>
      <c r="Q320" s="54"/>
      <c r="R320" s="54"/>
      <c r="S320" s="54"/>
      <c r="T320" s="54"/>
      <c r="U320" s="62">
        <f t="shared" si="117"/>
        <v>10</v>
      </c>
      <c r="V320" s="62">
        <f t="shared" si="117"/>
        <v>0</v>
      </c>
      <c r="W320" s="63">
        <v>10</v>
      </c>
      <c r="X320" s="63"/>
      <c r="Y320" s="63"/>
      <c r="Z320" s="63"/>
      <c r="AA320" s="705" t="str">
        <f>+A320</f>
        <v>CF7411-12</v>
      </c>
      <c r="AB320" s="705"/>
      <c r="AC320" s="705" t="str">
        <f>+C320</f>
        <v>Барилгын цахилгаанчин</v>
      </c>
      <c r="AD320" s="705"/>
      <c r="AE320" s="705"/>
      <c r="AF320" s="705"/>
      <c r="AG320" s="705"/>
      <c r="AH320" s="705"/>
      <c r="AI320" s="705"/>
      <c r="AJ320" s="56">
        <f t="shared" si="114"/>
        <v>308</v>
      </c>
      <c r="AK320" s="52"/>
      <c r="AL320" s="52"/>
      <c r="AM320" s="51"/>
      <c r="AN320" s="51"/>
      <c r="AO320" s="54"/>
      <c r="AP320" s="54">
        <v>6</v>
      </c>
      <c r="AQ320" s="54">
        <v>4</v>
      </c>
      <c r="AR320" s="54"/>
      <c r="AS320" s="57">
        <f t="shared" si="118"/>
        <v>10</v>
      </c>
      <c r="AT320" s="54"/>
      <c r="AU320" s="54"/>
      <c r="AV320" s="54"/>
      <c r="AW320" s="54">
        <v>10</v>
      </c>
      <c r="AX320" s="54"/>
      <c r="AY320" s="54"/>
      <c r="AZ320" s="54"/>
    </row>
    <row r="321" spans="1:52" s="55" customFormat="1" ht="18" customHeight="1">
      <c r="A321" s="745" t="s">
        <v>278</v>
      </c>
      <c r="B321" s="746"/>
      <c r="C321" s="746"/>
      <c r="D321" s="746"/>
      <c r="E321" s="746"/>
      <c r="F321" s="746"/>
      <c r="G321" s="746"/>
      <c r="H321" s="746"/>
      <c r="I321" s="747"/>
      <c r="J321" s="60">
        <f t="shared" si="115"/>
        <v>309</v>
      </c>
      <c r="K321" s="61">
        <f t="shared" ref="K321:Z321" si="147">SUM(K322:K328)</f>
        <v>208</v>
      </c>
      <c r="L321" s="61">
        <f t="shared" si="147"/>
        <v>87</v>
      </c>
      <c r="M321" s="61">
        <f t="shared" si="147"/>
        <v>0</v>
      </c>
      <c r="N321" s="61">
        <f t="shared" si="147"/>
        <v>0</v>
      </c>
      <c r="O321" s="61">
        <f t="shared" si="147"/>
        <v>0</v>
      </c>
      <c r="P321" s="61">
        <f t="shared" si="147"/>
        <v>0</v>
      </c>
      <c r="Q321" s="61">
        <f t="shared" si="147"/>
        <v>0</v>
      </c>
      <c r="R321" s="61">
        <f t="shared" si="147"/>
        <v>0</v>
      </c>
      <c r="S321" s="61">
        <f t="shared" si="147"/>
        <v>0</v>
      </c>
      <c r="T321" s="61">
        <f t="shared" si="147"/>
        <v>0</v>
      </c>
      <c r="U321" s="61">
        <f t="shared" si="147"/>
        <v>208</v>
      </c>
      <c r="V321" s="61">
        <f t="shared" si="147"/>
        <v>87</v>
      </c>
      <c r="W321" s="61">
        <f t="shared" si="147"/>
        <v>136</v>
      </c>
      <c r="X321" s="61">
        <f t="shared" si="147"/>
        <v>72</v>
      </c>
      <c r="Y321" s="61">
        <f t="shared" si="147"/>
        <v>34</v>
      </c>
      <c r="Z321" s="61">
        <f t="shared" si="147"/>
        <v>4</v>
      </c>
      <c r="AA321" s="748" t="str">
        <f t="shared" si="137"/>
        <v>7. "Гэрэлт-Ирээдүй" МСҮТ</v>
      </c>
      <c r="AB321" s="749"/>
      <c r="AC321" s="749"/>
      <c r="AD321" s="749"/>
      <c r="AE321" s="749"/>
      <c r="AF321" s="749"/>
      <c r="AG321" s="749"/>
      <c r="AH321" s="749"/>
      <c r="AI321" s="750"/>
      <c r="AJ321" s="60">
        <f t="shared" si="114"/>
        <v>309</v>
      </c>
      <c r="AK321" s="61">
        <f t="shared" ref="AK321:AZ321" si="148">SUM(AK322:AK328)</f>
        <v>38</v>
      </c>
      <c r="AL321" s="61">
        <f t="shared" si="148"/>
        <v>11</v>
      </c>
      <c r="AM321" s="61">
        <f t="shared" si="148"/>
        <v>0</v>
      </c>
      <c r="AN321" s="61">
        <f t="shared" si="148"/>
        <v>0</v>
      </c>
      <c r="AO321" s="61">
        <f t="shared" si="148"/>
        <v>0</v>
      </c>
      <c r="AP321" s="61">
        <f t="shared" si="148"/>
        <v>0</v>
      </c>
      <c r="AQ321" s="61">
        <f t="shared" si="148"/>
        <v>208</v>
      </c>
      <c r="AR321" s="61">
        <f t="shared" si="148"/>
        <v>0</v>
      </c>
      <c r="AS321" s="61">
        <f t="shared" si="148"/>
        <v>143</v>
      </c>
      <c r="AT321" s="61">
        <f t="shared" si="148"/>
        <v>0</v>
      </c>
      <c r="AU321" s="61">
        <f t="shared" si="148"/>
        <v>0</v>
      </c>
      <c r="AV321" s="61">
        <f t="shared" si="148"/>
        <v>38</v>
      </c>
      <c r="AW321" s="61">
        <f t="shared" si="148"/>
        <v>105</v>
      </c>
      <c r="AX321" s="61">
        <f t="shared" si="148"/>
        <v>0</v>
      </c>
      <c r="AY321" s="61">
        <f t="shared" si="148"/>
        <v>0</v>
      </c>
      <c r="AZ321" s="61">
        <f t="shared" si="148"/>
        <v>0</v>
      </c>
    </row>
    <row r="322" spans="1:52" s="55" customFormat="1" ht="18" customHeight="1">
      <c r="A322" s="737" t="s">
        <v>118</v>
      </c>
      <c r="B322" s="738"/>
      <c r="C322" s="739" t="s">
        <v>119</v>
      </c>
      <c r="D322" s="740"/>
      <c r="E322" s="740"/>
      <c r="F322" s="740"/>
      <c r="G322" s="740"/>
      <c r="H322" s="740"/>
      <c r="I322" s="741"/>
      <c r="J322" s="56">
        <f t="shared" si="115"/>
        <v>310</v>
      </c>
      <c r="K322" s="62">
        <f t="shared" si="146"/>
        <v>24</v>
      </c>
      <c r="L322" s="62">
        <f t="shared" si="146"/>
        <v>21</v>
      </c>
      <c r="M322" s="62">
        <f t="shared" si="116"/>
        <v>0</v>
      </c>
      <c r="N322" s="62">
        <f t="shared" si="116"/>
        <v>0</v>
      </c>
      <c r="O322" s="54"/>
      <c r="P322" s="54"/>
      <c r="Q322" s="54"/>
      <c r="R322" s="54"/>
      <c r="S322" s="54"/>
      <c r="T322" s="54"/>
      <c r="U322" s="62">
        <f t="shared" si="117"/>
        <v>24</v>
      </c>
      <c r="V322" s="62">
        <f t="shared" si="117"/>
        <v>21</v>
      </c>
      <c r="W322" s="63">
        <v>15</v>
      </c>
      <c r="X322" s="63">
        <v>14</v>
      </c>
      <c r="Y322" s="63">
        <v>0</v>
      </c>
      <c r="Z322" s="63">
        <v>0</v>
      </c>
      <c r="AA322" s="705" t="str">
        <f>+A322</f>
        <v>CF7123-20</v>
      </c>
      <c r="AB322" s="705"/>
      <c r="AC322" s="705" t="str">
        <f>+C322</f>
        <v>Барилгын засал-чимэглэлчин</v>
      </c>
      <c r="AD322" s="705"/>
      <c r="AE322" s="705"/>
      <c r="AF322" s="705"/>
      <c r="AG322" s="705"/>
      <c r="AH322" s="705"/>
      <c r="AI322" s="705"/>
      <c r="AJ322" s="56">
        <f t="shared" si="114"/>
        <v>310</v>
      </c>
      <c r="AK322" s="52">
        <v>9</v>
      </c>
      <c r="AL322" s="52">
        <v>7</v>
      </c>
      <c r="AM322" s="54"/>
      <c r="AN322" s="54"/>
      <c r="AO322" s="51"/>
      <c r="AP322" s="51"/>
      <c r="AQ322" s="51">
        <v>24</v>
      </c>
      <c r="AR322" s="51"/>
      <c r="AS322" s="57">
        <f t="shared" si="118"/>
        <v>24</v>
      </c>
      <c r="AT322" s="54"/>
      <c r="AU322" s="54"/>
      <c r="AV322" s="54">
        <v>9</v>
      </c>
      <c r="AW322" s="54">
        <v>15</v>
      </c>
      <c r="AX322" s="54"/>
      <c r="AY322" s="54"/>
      <c r="AZ322" s="54"/>
    </row>
    <row r="323" spans="1:52" s="55" customFormat="1" ht="18" customHeight="1">
      <c r="A323" s="737" t="s">
        <v>116</v>
      </c>
      <c r="B323" s="738"/>
      <c r="C323" s="739" t="s">
        <v>117</v>
      </c>
      <c r="D323" s="740"/>
      <c r="E323" s="740"/>
      <c r="F323" s="740"/>
      <c r="G323" s="740"/>
      <c r="H323" s="740"/>
      <c r="I323" s="741"/>
      <c r="J323" s="56">
        <f t="shared" si="115"/>
        <v>311</v>
      </c>
      <c r="K323" s="62">
        <f t="shared" si="146"/>
        <v>15</v>
      </c>
      <c r="L323" s="62">
        <f t="shared" si="146"/>
        <v>3</v>
      </c>
      <c r="M323" s="62">
        <f t="shared" si="116"/>
        <v>0</v>
      </c>
      <c r="N323" s="62">
        <f t="shared" si="116"/>
        <v>0</v>
      </c>
      <c r="O323" s="54"/>
      <c r="P323" s="54"/>
      <c r="Q323" s="54"/>
      <c r="R323" s="54"/>
      <c r="S323" s="54"/>
      <c r="T323" s="54"/>
      <c r="U323" s="62">
        <f t="shared" si="117"/>
        <v>15</v>
      </c>
      <c r="V323" s="62">
        <f t="shared" si="117"/>
        <v>3</v>
      </c>
      <c r="W323" s="63">
        <v>15</v>
      </c>
      <c r="X323" s="63">
        <v>3</v>
      </c>
      <c r="Y323" s="63">
        <v>0</v>
      </c>
      <c r="Z323" s="63">
        <v>0</v>
      </c>
      <c r="AA323" s="705" t="str">
        <f t="shared" ref="AA323:AA329" si="149">+A323</f>
        <v>CF7126-36</v>
      </c>
      <c r="AB323" s="705"/>
      <c r="AC323" s="705" t="str">
        <f t="shared" ref="AC323:AC328" si="150">+C323</f>
        <v>Барилгын сантехникч</v>
      </c>
      <c r="AD323" s="705"/>
      <c r="AE323" s="705"/>
      <c r="AF323" s="705"/>
      <c r="AG323" s="705"/>
      <c r="AH323" s="705"/>
      <c r="AI323" s="705"/>
      <c r="AJ323" s="56">
        <f t="shared" si="114"/>
        <v>311</v>
      </c>
      <c r="AK323" s="52">
        <v>0</v>
      </c>
      <c r="AL323" s="52">
        <v>0</v>
      </c>
      <c r="AM323" s="54"/>
      <c r="AN323" s="54"/>
      <c r="AO323" s="51"/>
      <c r="AP323" s="51"/>
      <c r="AQ323" s="51">
        <v>15</v>
      </c>
      <c r="AR323" s="51"/>
      <c r="AS323" s="57">
        <f t="shared" si="118"/>
        <v>15</v>
      </c>
      <c r="AT323" s="54"/>
      <c r="AU323" s="54"/>
      <c r="AV323" s="54">
        <v>0</v>
      </c>
      <c r="AW323" s="54">
        <v>15</v>
      </c>
      <c r="AX323" s="54"/>
      <c r="AY323" s="54"/>
      <c r="AZ323" s="54"/>
    </row>
    <row r="324" spans="1:52" s="55" customFormat="1" ht="18" customHeight="1">
      <c r="A324" s="737" t="s">
        <v>124</v>
      </c>
      <c r="B324" s="738"/>
      <c r="C324" s="739" t="s">
        <v>125</v>
      </c>
      <c r="D324" s="740"/>
      <c r="E324" s="740"/>
      <c r="F324" s="740"/>
      <c r="G324" s="740"/>
      <c r="H324" s="740"/>
      <c r="I324" s="741"/>
      <c r="J324" s="56">
        <f t="shared" si="115"/>
        <v>312</v>
      </c>
      <c r="K324" s="62">
        <f t="shared" si="146"/>
        <v>62</v>
      </c>
      <c r="L324" s="62">
        <f t="shared" si="146"/>
        <v>1</v>
      </c>
      <c r="M324" s="62">
        <f t="shared" si="116"/>
        <v>0</v>
      </c>
      <c r="N324" s="62">
        <f t="shared" si="116"/>
        <v>0</v>
      </c>
      <c r="O324" s="54"/>
      <c r="P324" s="54"/>
      <c r="Q324" s="54"/>
      <c r="R324" s="54"/>
      <c r="S324" s="54"/>
      <c r="T324" s="54"/>
      <c r="U324" s="62">
        <f t="shared" si="117"/>
        <v>62</v>
      </c>
      <c r="V324" s="62">
        <f t="shared" si="117"/>
        <v>1</v>
      </c>
      <c r="W324" s="63">
        <v>34</v>
      </c>
      <c r="X324" s="63">
        <v>1</v>
      </c>
      <c r="Y324" s="63">
        <v>17</v>
      </c>
      <c r="Z324" s="63">
        <v>0</v>
      </c>
      <c r="AA324" s="705" t="str">
        <f t="shared" si="149"/>
        <v>IM7212-14</v>
      </c>
      <c r="AB324" s="705"/>
      <c r="AC324" s="705" t="str">
        <f t="shared" si="150"/>
        <v>Гагнуурчин</v>
      </c>
      <c r="AD324" s="705"/>
      <c r="AE324" s="705"/>
      <c r="AF324" s="705"/>
      <c r="AG324" s="705"/>
      <c r="AH324" s="705"/>
      <c r="AI324" s="705"/>
      <c r="AJ324" s="56">
        <f t="shared" si="114"/>
        <v>312</v>
      </c>
      <c r="AK324" s="52">
        <v>11</v>
      </c>
      <c r="AL324" s="52">
        <v>0</v>
      </c>
      <c r="AM324" s="54"/>
      <c r="AN324" s="54"/>
      <c r="AO324" s="51"/>
      <c r="AP324" s="51"/>
      <c r="AQ324" s="51">
        <v>62</v>
      </c>
      <c r="AR324" s="51"/>
      <c r="AS324" s="57">
        <f t="shared" si="118"/>
        <v>26</v>
      </c>
      <c r="AT324" s="54"/>
      <c r="AU324" s="54"/>
      <c r="AV324" s="54">
        <v>11</v>
      </c>
      <c r="AW324" s="54">
        <v>15</v>
      </c>
      <c r="AX324" s="54"/>
      <c r="AY324" s="54"/>
      <c r="AZ324" s="54"/>
    </row>
    <row r="325" spans="1:52" s="55" customFormat="1" ht="18" customHeight="1">
      <c r="A325" s="737" t="s">
        <v>214</v>
      </c>
      <c r="B325" s="738"/>
      <c r="C325" s="739" t="s">
        <v>215</v>
      </c>
      <c r="D325" s="740"/>
      <c r="E325" s="740"/>
      <c r="F325" s="740"/>
      <c r="G325" s="740"/>
      <c r="H325" s="740"/>
      <c r="I325" s="741"/>
      <c r="J325" s="56">
        <f t="shared" si="115"/>
        <v>313</v>
      </c>
      <c r="K325" s="62">
        <f t="shared" si="146"/>
        <v>62</v>
      </c>
      <c r="L325" s="62">
        <f t="shared" si="146"/>
        <v>23</v>
      </c>
      <c r="M325" s="62">
        <f t="shared" si="116"/>
        <v>0</v>
      </c>
      <c r="N325" s="62">
        <f t="shared" si="116"/>
        <v>0</v>
      </c>
      <c r="O325" s="54"/>
      <c r="P325" s="54"/>
      <c r="Q325" s="54"/>
      <c r="R325" s="54"/>
      <c r="S325" s="54"/>
      <c r="T325" s="54"/>
      <c r="U325" s="62">
        <f t="shared" si="117"/>
        <v>62</v>
      </c>
      <c r="V325" s="62">
        <f t="shared" si="117"/>
        <v>23</v>
      </c>
      <c r="W325" s="63">
        <v>27</v>
      </c>
      <c r="X325" s="63">
        <v>15</v>
      </c>
      <c r="Y325" s="63">
        <v>17</v>
      </c>
      <c r="Z325" s="63">
        <v>4</v>
      </c>
      <c r="AA325" s="705" t="str">
        <f t="shared" si="149"/>
        <v>IM7411-13</v>
      </c>
      <c r="AB325" s="705"/>
      <c r="AC325" s="705" t="str">
        <f t="shared" si="150"/>
        <v>Үйлдвэрийн цахилгаанчин</v>
      </c>
      <c r="AD325" s="705"/>
      <c r="AE325" s="705"/>
      <c r="AF325" s="705"/>
      <c r="AG325" s="705"/>
      <c r="AH325" s="705"/>
      <c r="AI325" s="705"/>
      <c r="AJ325" s="56">
        <f t="shared" si="114"/>
        <v>313</v>
      </c>
      <c r="AK325" s="54">
        <v>18</v>
      </c>
      <c r="AL325" s="54">
        <v>4</v>
      </c>
      <c r="AM325" s="54"/>
      <c r="AN325" s="54"/>
      <c r="AO325" s="51"/>
      <c r="AP325" s="51"/>
      <c r="AQ325" s="51">
        <v>62</v>
      </c>
      <c r="AR325" s="51"/>
      <c r="AS325" s="57">
        <f t="shared" si="118"/>
        <v>33</v>
      </c>
      <c r="AT325" s="54"/>
      <c r="AU325" s="54"/>
      <c r="AV325" s="54">
        <v>18</v>
      </c>
      <c r="AW325" s="54">
        <v>15</v>
      </c>
      <c r="AX325" s="54"/>
      <c r="AY325" s="54"/>
      <c r="AZ325" s="54"/>
    </row>
    <row r="326" spans="1:52" s="55" customFormat="1" ht="18" customHeight="1">
      <c r="A326" s="737" t="s">
        <v>279</v>
      </c>
      <c r="B326" s="738"/>
      <c r="C326" s="739" t="s">
        <v>280</v>
      </c>
      <c r="D326" s="740"/>
      <c r="E326" s="740"/>
      <c r="F326" s="740"/>
      <c r="G326" s="740"/>
      <c r="H326" s="740"/>
      <c r="I326" s="741"/>
      <c r="J326" s="56">
        <f t="shared" si="115"/>
        <v>314</v>
      </c>
      <c r="K326" s="62">
        <f t="shared" si="146"/>
        <v>15</v>
      </c>
      <c r="L326" s="62">
        <f t="shared" si="146"/>
        <v>15</v>
      </c>
      <c r="M326" s="62">
        <f t="shared" si="116"/>
        <v>0</v>
      </c>
      <c r="N326" s="62">
        <f t="shared" si="116"/>
        <v>0</v>
      </c>
      <c r="O326" s="54"/>
      <c r="P326" s="54"/>
      <c r="Q326" s="54"/>
      <c r="R326" s="54"/>
      <c r="S326" s="54"/>
      <c r="T326" s="54"/>
      <c r="U326" s="62">
        <f t="shared" si="117"/>
        <v>15</v>
      </c>
      <c r="V326" s="62">
        <f t="shared" si="117"/>
        <v>15</v>
      </c>
      <c r="W326" s="63">
        <v>15</v>
      </c>
      <c r="X326" s="63">
        <v>15</v>
      </c>
      <c r="Y326" s="63">
        <v>0</v>
      </c>
      <c r="Z326" s="63">
        <v>0</v>
      </c>
      <c r="AA326" s="705" t="str">
        <f t="shared" si="149"/>
        <v>IE8152-33</v>
      </c>
      <c r="AB326" s="705"/>
      <c r="AC326" s="705" t="str">
        <f t="shared" si="150"/>
        <v>Сүлжмэлийн үйлдвэрийн технологийн ажилтан /сүлжигч/</v>
      </c>
      <c r="AD326" s="705"/>
      <c r="AE326" s="705"/>
      <c r="AF326" s="705"/>
      <c r="AG326" s="705"/>
      <c r="AH326" s="705"/>
      <c r="AI326" s="705"/>
      <c r="AJ326" s="56">
        <f t="shared" si="114"/>
        <v>314</v>
      </c>
      <c r="AK326" s="54">
        <v>0</v>
      </c>
      <c r="AL326" s="54">
        <v>0</v>
      </c>
      <c r="AM326" s="54"/>
      <c r="AN326" s="54"/>
      <c r="AO326" s="51"/>
      <c r="AP326" s="51"/>
      <c r="AQ326" s="51">
        <v>15</v>
      </c>
      <c r="AR326" s="51"/>
      <c r="AS326" s="57">
        <f t="shared" si="118"/>
        <v>15</v>
      </c>
      <c r="AT326" s="54"/>
      <c r="AU326" s="54"/>
      <c r="AV326" s="54">
        <v>0</v>
      </c>
      <c r="AW326" s="54">
        <v>15</v>
      </c>
      <c r="AX326" s="54"/>
      <c r="AY326" s="54"/>
      <c r="AZ326" s="54"/>
    </row>
    <row r="327" spans="1:52" s="55" customFormat="1" ht="18" customHeight="1">
      <c r="A327" s="737" t="s">
        <v>120</v>
      </c>
      <c r="B327" s="738"/>
      <c r="C327" s="739" t="s">
        <v>121</v>
      </c>
      <c r="D327" s="740"/>
      <c r="E327" s="740"/>
      <c r="F327" s="740"/>
      <c r="G327" s="740"/>
      <c r="H327" s="740"/>
      <c r="I327" s="741"/>
      <c r="J327" s="56">
        <f t="shared" si="115"/>
        <v>315</v>
      </c>
      <c r="K327" s="62">
        <f t="shared" si="146"/>
        <v>15</v>
      </c>
      <c r="L327" s="62">
        <f t="shared" si="146"/>
        <v>13</v>
      </c>
      <c r="M327" s="62">
        <f t="shared" si="116"/>
        <v>0</v>
      </c>
      <c r="N327" s="62">
        <f t="shared" si="116"/>
        <v>0</v>
      </c>
      <c r="O327" s="54"/>
      <c r="P327" s="54"/>
      <c r="Q327" s="54"/>
      <c r="R327" s="54"/>
      <c r="S327" s="54"/>
      <c r="T327" s="54"/>
      <c r="U327" s="62">
        <f t="shared" si="117"/>
        <v>15</v>
      </c>
      <c r="V327" s="62">
        <f t="shared" si="117"/>
        <v>13</v>
      </c>
      <c r="W327" s="63">
        <v>15</v>
      </c>
      <c r="X327" s="63">
        <v>13</v>
      </c>
      <c r="Y327" s="63">
        <v>0</v>
      </c>
      <c r="Z327" s="63">
        <v>0</v>
      </c>
      <c r="AA327" s="705" t="str">
        <f t="shared" si="149"/>
        <v>CF7112-19</v>
      </c>
      <c r="AB327" s="705"/>
      <c r="AC327" s="705" t="str">
        <f t="shared" si="150"/>
        <v>Барилгын өрөг угсрагч</v>
      </c>
      <c r="AD327" s="705"/>
      <c r="AE327" s="705"/>
      <c r="AF327" s="705"/>
      <c r="AG327" s="705"/>
      <c r="AH327" s="705"/>
      <c r="AI327" s="705"/>
      <c r="AJ327" s="56">
        <f t="shared" si="114"/>
        <v>315</v>
      </c>
      <c r="AK327" s="54">
        <v>0</v>
      </c>
      <c r="AL327" s="54">
        <v>0</v>
      </c>
      <c r="AM327" s="54"/>
      <c r="AN327" s="54"/>
      <c r="AO327" s="51"/>
      <c r="AP327" s="51"/>
      <c r="AQ327" s="51">
        <v>15</v>
      </c>
      <c r="AR327" s="51"/>
      <c r="AS327" s="57">
        <f t="shared" si="118"/>
        <v>15</v>
      </c>
      <c r="AT327" s="54"/>
      <c r="AU327" s="54"/>
      <c r="AV327" s="54">
        <v>0</v>
      </c>
      <c r="AW327" s="54">
        <v>15</v>
      </c>
      <c r="AX327" s="54"/>
      <c r="AY327" s="54"/>
      <c r="AZ327" s="54"/>
    </row>
    <row r="328" spans="1:52" s="55" customFormat="1" ht="18" customHeight="1">
      <c r="A328" s="737" t="s">
        <v>202</v>
      </c>
      <c r="B328" s="738"/>
      <c r="C328" s="739" t="s">
        <v>203</v>
      </c>
      <c r="D328" s="740"/>
      <c r="E328" s="740"/>
      <c r="F328" s="740"/>
      <c r="G328" s="740"/>
      <c r="H328" s="740"/>
      <c r="I328" s="741"/>
      <c r="J328" s="56">
        <f t="shared" si="115"/>
        <v>316</v>
      </c>
      <c r="K328" s="62">
        <f t="shared" si="146"/>
        <v>15</v>
      </c>
      <c r="L328" s="62">
        <f t="shared" si="146"/>
        <v>11</v>
      </c>
      <c r="M328" s="62">
        <f t="shared" si="116"/>
        <v>0</v>
      </c>
      <c r="N328" s="62">
        <f t="shared" si="116"/>
        <v>0</v>
      </c>
      <c r="O328" s="54"/>
      <c r="P328" s="54"/>
      <c r="Q328" s="54"/>
      <c r="R328" s="54"/>
      <c r="S328" s="54"/>
      <c r="T328" s="54"/>
      <c r="U328" s="62">
        <f t="shared" si="117"/>
        <v>15</v>
      </c>
      <c r="V328" s="62">
        <f t="shared" si="117"/>
        <v>11</v>
      </c>
      <c r="W328" s="63">
        <v>15</v>
      </c>
      <c r="X328" s="63">
        <v>11</v>
      </c>
      <c r="Y328" s="63">
        <v>0</v>
      </c>
      <c r="Z328" s="63">
        <v>0</v>
      </c>
      <c r="AA328" s="705" t="str">
        <f t="shared" si="149"/>
        <v>CF7114-20</v>
      </c>
      <c r="AB328" s="705"/>
      <c r="AC328" s="705" t="str">
        <f t="shared" si="150"/>
        <v>Бетон арматурчин</v>
      </c>
      <c r="AD328" s="705"/>
      <c r="AE328" s="705"/>
      <c r="AF328" s="705"/>
      <c r="AG328" s="705"/>
      <c r="AH328" s="705"/>
      <c r="AI328" s="705"/>
      <c r="AJ328" s="56">
        <f t="shared" si="114"/>
        <v>316</v>
      </c>
      <c r="AK328" s="54">
        <v>0</v>
      </c>
      <c r="AL328" s="54">
        <v>0</v>
      </c>
      <c r="AM328" s="54"/>
      <c r="AN328" s="54"/>
      <c r="AO328" s="51"/>
      <c r="AP328" s="51"/>
      <c r="AQ328" s="51">
        <v>15</v>
      </c>
      <c r="AR328" s="51"/>
      <c r="AS328" s="57">
        <f t="shared" si="118"/>
        <v>15</v>
      </c>
      <c r="AT328" s="54"/>
      <c r="AU328" s="54"/>
      <c r="AV328" s="54">
        <v>0</v>
      </c>
      <c r="AW328" s="54">
        <v>15</v>
      </c>
      <c r="AX328" s="54"/>
      <c r="AY328" s="54"/>
      <c r="AZ328" s="54"/>
    </row>
    <row r="329" spans="1:52" s="55" customFormat="1" ht="18" customHeight="1">
      <c r="A329" s="745" t="s">
        <v>281</v>
      </c>
      <c r="B329" s="746"/>
      <c r="C329" s="746"/>
      <c r="D329" s="746"/>
      <c r="E329" s="746"/>
      <c r="F329" s="746"/>
      <c r="G329" s="746"/>
      <c r="H329" s="746"/>
      <c r="I329" s="747"/>
      <c r="J329" s="60">
        <f t="shared" si="115"/>
        <v>317</v>
      </c>
      <c r="K329" s="61">
        <f t="shared" ref="K329" si="151">SUM(K330:K333)</f>
        <v>277</v>
      </c>
      <c r="L329" s="61">
        <f t="shared" ref="L329:Z329" si="152">SUM(L330:L333)</f>
        <v>112</v>
      </c>
      <c r="M329" s="61">
        <f t="shared" si="152"/>
        <v>0</v>
      </c>
      <c r="N329" s="61">
        <f t="shared" si="152"/>
        <v>0</v>
      </c>
      <c r="O329" s="61">
        <f t="shared" si="152"/>
        <v>0</v>
      </c>
      <c r="P329" s="61">
        <f t="shared" si="152"/>
        <v>0</v>
      </c>
      <c r="Q329" s="61">
        <f t="shared" si="152"/>
        <v>0</v>
      </c>
      <c r="R329" s="61">
        <f t="shared" si="152"/>
        <v>0</v>
      </c>
      <c r="S329" s="61">
        <f t="shared" si="152"/>
        <v>0</v>
      </c>
      <c r="T329" s="61">
        <f t="shared" si="152"/>
        <v>0</v>
      </c>
      <c r="U329" s="61">
        <f t="shared" si="152"/>
        <v>277</v>
      </c>
      <c r="V329" s="61">
        <f t="shared" si="152"/>
        <v>112</v>
      </c>
      <c r="W329" s="61">
        <f t="shared" si="152"/>
        <v>277</v>
      </c>
      <c r="X329" s="61">
        <f t="shared" si="152"/>
        <v>112</v>
      </c>
      <c r="Y329" s="61">
        <f t="shared" si="152"/>
        <v>0</v>
      </c>
      <c r="Z329" s="61">
        <f t="shared" si="152"/>
        <v>0</v>
      </c>
      <c r="AA329" s="748" t="str">
        <f t="shared" si="149"/>
        <v>8."Дабль фиш" ХХК-ийн дэргэдэх МСҮТ</v>
      </c>
      <c r="AB329" s="749"/>
      <c r="AC329" s="749"/>
      <c r="AD329" s="749"/>
      <c r="AE329" s="749"/>
      <c r="AF329" s="749"/>
      <c r="AG329" s="749"/>
      <c r="AH329" s="749"/>
      <c r="AI329" s="750"/>
      <c r="AJ329" s="60">
        <f t="shared" si="114"/>
        <v>317</v>
      </c>
      <c r="AK329" s="61">
        <f t="shared" ref="AK329:AZ329" si="153">SUM(AK330:AK333)</f>
        <v>0</v>
      </c>
      <c r="AL329" s="61">
        <f t="shared" si="153"/>
        <v>0</v>
      </c>
      <c r="AM329" s="61">
        <f t="shared" si="153"/>
        <v>0</v>
      </c>
      <c r="AN329" s="61">
        <f t="shared" si="153"/>
        <v>0</v>
      </c>
      <c r="AO329" s="61">
        <f t="shared" si="153"/>
        <v>0</v>
      </c>
      <c r="AP329" s="61">
        <f t="shared" si="153"/>
        <v>0</v>
      </c>
      <c r="AQ329" s="61">
        <f t="shared" si="153"/>
        <v>277</v>
      </c>
      <c r="AR329" s="61">
        <f t="shared" si="153"/>
        <v>0</v>
      </c>
      <c r="AS329" s="61">
        <f t="shared" si="153"/>
        <v>277</v>
      </c>
      <c r="AT329" s="61">
        <f t="shared" si="153"/>
        <v>0</v>
      </c>
      <c r="AU329" s="61">
        <f t="shared" si="153"/>
        <v>0</v>
      </c>
      <c r="AV329" s="61">
        <f t="shared" si="153"/>
        <v>0</v>
      </c>
      <c r="AW329" s="61">
        <f t="shared" si="153"/>
        <v>277</v>
      </c>
      <c r="AX329" s="61">
        <f t="shared" si="153"/>
        <v>0</v>
      </c>
      <c r="AY329" s="61">
        <f t="shared" si="153"/>
        <v>0</v>
      </c>
      <c r="AZ329" s="61">
        <f t="shared" si="153"/>
        <v>0</v>
      </c>
    </row>
    <row r="330" spans="1:52" s="55" customFormat="1" ht="18" customHeight="1">
      <c r="A330" s="737" t="s">
        <v>282</v>
      </c>
      <c r="B330" s="738"/>
      <c r="C330" s="739" t="s">
        <v>283</v>
      </c>
      <c r="D330" s="740"/>
      <c r="E330" s="740"/>
      <c r="F330" s="740"/>
      <c r="G330" s="740"/>
      <c r="H330" s="740"/>
      <c r="I330" s="741"/>
      <c r="J330" s="56">
        <f t="shared" si="115"/>
        <v>318</v>
      </c>
      <c r="K330" s="62">
        <f t="shared" ref="K330:L333" si="154">+M330+U330+AM330</f>
        <v>56</v>
      </c>
      <c r="L330" s="62">
        <f t="shared" si="154"/>
        <v>44</v>
      </c>
      <c r="M330" s="62">
        <f t="shared" si="116"/>
        <v>0</v>
      </c>
      <c r="N330" s="62">
        <f t="shared" si="116"/>
        <v>0</v>
      </c>
      <c r="O330" s="54"/>
      <c r="P330" s="54"/>
      <c r="Q330" s="54"/>
      <c r="R330" s="54"/>
      <c r="S330" s="54"/>
      <c r="T330" s="54"/>
      <c r="U330" s="62">
        <f t="shared" si="117"/>
        <v>56</v>
      </c>
      <c r="V330" s="62">
        <f t="shared" si="117"/>
        <v>44</v>
      </c>
      <c r="W330" s="63">
        <v>56</v>
      </c>
      <c r="X330" s="63">
        <v>44</v>
      </c>
      <c r="Y330" s="63"/>
      <c r="Z330" s="63"/>
      <c r="AA330" s="751" t="str">
        <f>+A330</f>
        <v>TR4323-15</v>
      </c>
      <c r="AB330" s="752"/>
      <c r="AC330" s="705" t="str">
        <f>+C330</f>
        <v>Төмөр замын өртөөний жижүүр</v>
      </c>
      <c r="AD330" s="705"/>
      <c r="AE330" s="705"/>
      <c r="AF330" s="705"/>
      <c r="AG330" s="705"/>
      <c r="AH330" s="705"/>
      <c r="AI330" s="705"/>
      <c r="AJ330" s="56">
        <f t="shared" si="114"/>
        <v>318</v>
      </c>
      <c r="AK330" s="54"/>
      <c r="AL330" s="54"/>
      <c r="AM330" s="54"/>
      <c r="AN330" s="54"/>
      <c r="AO330" s="51"/>
      <c r="AP330" s="51"/>
      <c r="AQ330" s="51">
        <v>56</v>
      </c>
      <c r="AR330" s="51"/>
      <c r="AS330" s="57">
        <f t="shared" si="118"/>
        <v>56</v>
      </c>
      <c r="AT330" s="54"/>
      <c r="AU330" s="54"/>
      <c r="AV330" s="54"/>
      <c r="AW330" s="54">
        <v>56</v>
      </c>
      <c r="AX330" s="54"/>
      <c r="AY330" s="54"/>
      <c r="AZ330" s="54"/>
    </row>
    <row r="331" spans="1:52" s="55" customFormat="1" ht="18" customHeight="1">
      <c r="A331" s="737" t="s">
        <v>284</v>
      </c>
      <c r="B331" s="738"/>
      <c r="C331" s="739" t="s">
        <v>285</v>
      </c>
      <c r="D331" s="740"/>
      <c r="E331" s="740"/>
      <c r="F331" s="740"/>
      <c r="G331" s="740"/>
      <c r="H331" s="740"/>
      <c r="I331" s="741"/>
      <c r="J331" s="56">
        <f t="shared" si="115"/>
        <v>319</v>
      </c>
      <c r="K331" s="62">
        <f t="shared" si="154"/>
        <v>45</v>
      </c>
      <c r="L331" s="62">
        <f t="shared" si="154"/>
        <v>40</v>
      </c>
      <c r="M331" s="62">
        <f t="shared" si="116"/>
        <v>0</v>
      </c>
      <c r="N331" s="62">
        <f t="shared" si="116"/>
        <v>0</v>
      </c>
      <c r="O331" s="54"/>
      <c r="P331" s="54"/>
      <c r="Q331" s="54"/>
      <c r="R331" s="54"/>
      <c r="S331" s="54"/>
      <c r="T331" s="54"/>
      <c r="U331" s="62">
        <f t="shared" si="117"/>
        <v>45</v>
      </c>
      <c r="V331" s="62">
        <f t="shared" si="117"/>
        <v>40</v>
      </c>
      <c r="W331" s="63">
        <v>45</v>
      </c>
      <c r="X331" s="63">
        <v>40</v>
      </c>
      <c r="Y331" s="63"/>
      <c r="Z331" s="63"/>
      <c r="AA331" s="751" t="str">
        <f t="shared" ref="AA331:AA333" si="155">+A331</f>
        <v>TR4323-25</v>
      </c>
      <c r="AB331" s="752"/>
      <c r="AC331" s="705" t="str">
        <f t="shared" ref="AC331:AC333" si="156">+C331</f>
        <v>Ачаа вагон хүлээлцэгч</v>
      </c>
      <c r="AD331" s="705"/>
      <c r="AE331" s="705"/>
      <c r="AF331" s="705"/>
      <c r="AG331" s="705"/>
      <c r="AH331" s="705"/>
      <c r="AI331" s="705"/>
      <c r="AJ331" s="56">
        <f t="shared" si="114"/>
        <v>319</v>
      </c>
      <c r="AK331" s="54"/>
      <c r="AL331" s="54"/>
      <c r="AM331" s="54"/>
      <c r="AN331" s="54"/>
      <c r="AO331" s="51"/>
      <c r="AP331" s="51"/>
      <c r="AQ331" s="51">
        <v>45</v>
      </c>
      <c r="AR331" s="51"/>
      <c r="AS331" s="57">
        <f t="shared" si="118"/>
        <v>45</v>
      </c>
      <c r="AT331" s="54"/>
      <c r="AU331" s="54"/>
      <c r="AV331" s="54"/>
      <c r="AW331" s="54">
        <v>45</v>
      </c>
      <c r="AX331" s="54"/>
      <c r="AY331" s="54"/>
      <c r="AZ331" s="54"/>
    </row>
    <row r="332" spans="1:52" s="55" customFormat="1" ht="18" customHeight="1">
      <c r="A332" s="737" t="s">
        <v>193</v>
      </c>
      <c r="B332" s="738"/>
      <c r="C332" s="739" t="s">
        <v>194</v>
      </c>
      <c r="D332" s="740"/>
      <c r="E332" s="740"/>
      <c r="F332" s="740"/>
      <c r="G332" s="740"/>
      <c r="H332" s="740"/>
      <c r="I332" s="741"/>
      <c r="J332" s="56">
        <f t="shared" si="115"/>
        <v>320</v>
      </c>
      <c r="K332" s="62">
        <f t="shared" si="154"/>
        <v>118</v>
      </c>
      <c r="L332" s="62">
        <f t="shared" si="154"/>
        <v>28</v>
      </c>
      <c r="M332" s="62">
        <f t="shared" si="116"/>
        <v>0</v>
      </c>
      <c r="N332" s="62">
        <f t="shared" si="116"/>
        <v>0</v>
      </c>
      <c r="O332" s="54"/>
      <c r="P332" s="54"/>
      <c r="Q332" s="54"/>
      <c r="R332" s="54"/>
      <c r="S332" s="54"/>
      <c r="T332" s="54"/>
      <c r="U332" s="62">
        <f t="shared" si="117"/>
        <v>118</v>
      </c>
      <c r="V332" s="62">
        <f t="shared" si="117"/>
        <v>28</v>
      </c>
      <c r="W332" s="63">
        <v>118</v>
      </c>
      <c r="X332" s="63">
        <v>28</v>
      </c>
      <c r="Y332" s="63"/>
      <c r="Z332" s="63"/>
      <c r="AA332" s="751" t="str">
        <f t="shared" si="155"/>
        <v>TR4323-29</v>
      </c>
      <c r="AB332" s="752"/>
      <c r="AC332" s="705" t="str">
        <f t="shared" si="156"/>
        <v>Төмөр замын замчин</v>
      </c>
      <c r="AD332" s="705"/>
      <c r="AE332" s="705"/>
      <c r="AF332" s="705"/>
      <c r="AG332" s="705"/>
      <c r="AH332" s="705"/>
      <c r="AI332" s="705"/>
      <c r="AJ332" s="56">
        <f t="shared" si="114"/>
        <v>320</v>
      </c>
      <c r="AK332" s="54"/>
      <c r="AL332" s="54"/>
      <c r="AM332" s="54"/>
      <c r="AN332" s="54"/>
      <c r="AO332" s="51"/>
      <c r="AP332" s="51"/>
      <c r="AQ332" s="51">
        <v>118</v>
      </c>
      <c r="AR332" s="51"/>
      <c r="AS332" s="57">
        <f t="shared" si="118"/>
        <v>118</v>
      </c>
      <c r="AT332" s="54"/>
      <c r="AU332" s="54"/>
      <c r="AV332" s="54"/>
      <c r="AW332" s="54">
        <v>118</v>
      </c>
      <c r="AX332" s="54"/>
      <c r="AY332" s="54"/>
      <c r="AZ332" s="54"/>
    </row>
    <row r="333" spans="1:52" s="55" customFormat="1" ht="18" customHeight="1">
      <c r="A333" s="737" t="s">
        <v>286</v>
      </c>
      <c r="B333" s="738"/>
      <c r="C333" s="739" t="s">
        <v>287</v>
      </c>
      <c r="D333" s="740"/>
      <c r="E333" s="740"/>
      <c r="F333" s="740"/>
      <c r="G333" s="740"/>
      <c r="H333" s="740"/>
      <c r="I333" s="741"/>
      <c r="J333" s="56">
        <f t="shared" si="115"/>
        <v>321</v>
      </c>
      <c r="K333" s="62">
        <f t="shared" si="154"/>
        <v>58</v>
      </c>
      <c r="L333" s="62">
        <f t="shared" si="154"/>
        <v>0</v>
      </c>
      <c r="M333" s="62">
        <f t="shared" si="116"/>
        <v>0</v>
      </c>
      <c r="N333" s="62">
        <f t="shared" si="116"/>
        <v>0</v>
      </c>
      <c r="O333" s="54"/>
      <c r="P333" s="54"/>
      <c r="Q333" s="54"/>
      <c r="R333" s="54"/>
      <c r="S333" s="54"/>
      <c r="T333" s="54"/>
      <c r="U333" s="62">
        <f t="shared" si="117"/>
        <v>58</v>
      </c>
      <c r="V333" s="62">
        <f t="shared" si="117"/>
        <v>0</v>
      </c>
      <c r="W333" s="63">
        <v>58</v>
      </c>
      <c r="X333" s="63"/>
      <c r="Y333" s="63"/>
      <c r="Z333" s="63"/>
      <c r="AA333" s="751" t="str">
        <f t="shared" si="155"/>
        <v>TR8311-11</v>
      </c>
      <c r="AB333" s="752"/>
      <c r="AC333" s="705" t="str">
        <f t="shared" si="156"/>
        <v>Зүтгүүрийн туслах машинч</v>
      </c>
      <c r="AD333" s="705"/>
      <c r="AE333" s="705"/>
      <c r="AF333" s="705"/>
      <c r="AG333" s="705"/>
      <c r="AH333" s="705"/>
      <c r="AI333" s="705"/>
      <c r="AJ333" s="56">
        <f t="shared" si="114"/>
        <v>321</v>
      </c>
      <c r="AK333" s="54"/>
      <c r="AL333" s="54"/>
      <c r="AM333" s="54"/>
      <c r="AN333" s="54"/>
      <c r="AO333" s="51"/>
      <c r="AP333" s="51"/>
      <c r="AQ333" s="51">
        <v>58</v>
      </c>
      <c r="AR333" s="51"/>
      <c r="AS333" s="57">
        <f t="shared" si="118"/>
        <v>58</v>
      </c>
      <c r="AT333" s="54"/>
      <c r="AU333" s="54"/>
      <c r="AV333" s="54"/>
      <c r="AW333" s="54">
        <v>58</v>
      </c>
      <c r="AX333" s="54"/>
      <c r="AY333" s="54"/>
      <c r="AZ333" s="54"/>
    </row>
    <row r="334" spans="1:52" s="55" customFormat="1" ht="18" customHeight="1">
      <c r="A334" s="745" t="s">
        <v>288</v>
      </c>
      <c r="B334" s="746"/>
      <c r="C334" s="746"/>
      <c r="D334" s="746"/>
      <c r="E334" s="746"/>
      <c r="F334" s="746"/>
      <c r="G334" s="746"/>
      <c r="H334" s="746"/>
      <c r="I334" s="747"/>
      <c r="J334" s="60">
        <f t="shared" si="115"/>
        <v>322</v>
      </c>
      <c r="K334" s="61">
        <f t="shared" ref="K334:N334" si="157">SUM(K335:K339)</f>
        <v>223</v>
      </c>
      <c r="L334" s="61">
        <f t="shared" si="157"/>
        <v>57</v>
      </c>
      <c r="M334" s="61">
        <f t="shared" si="157"/>
        <v>0</v>
      </c>
      <c r="N334" s="61">
        <f t="shared" si="157"/>
        <v>0</v>
      </c>
      <c r="O334" s="61">
        <f>SUM(O335:O339)</f>
        <v>0</v>
      </c>
      <c r="P334" s="61">
        <f t="shared" ref="P334:Z334" si="158">SUM(P335:P339)</f>
        <v>0</v>
      </c>
      <c r="Q334" s="61">
        <f t="shared" si="158"/>
        <v>0</v>
      </c>
      <c r="R334" s="61">
        <f t="shared" si="158"/>
        <v>0</v>
      </c>
      <c r="S334" s="61">
        <f t="shared" si="158"/>
        <v>0</v>
      </c>
      <c r="T334" s="61">
        <f t="shared" si="158"/>
        <v>0</v>
      </c>
      <c r="U334" s="61">
        <f t="shared" si="158"/>
        <v>223</v>
      </c>
      <c r="V334" s="61">
        <f t="shared" si="158"/>
        <v>57</v>
      </c>
      <c r="W334" s="61">
        <f t="shared" si="158"/>
        <v>87</v>
      </c>
      <c r="X334" s="61">
        <f t="shared" si="158"/>
        <v>22</v>
      </c>
      <c r="Y334" s="61">
        <f t="shared" si="158"/>
        <v>72</v>
      </c>
      <c r="Z334" s="61">
        <f t="shared" si="158"/>
        <v>18</v>
      </c>
      <c r="AA334" s="748" t="str">
        <f t="shared" si="137"/>
        <v>9. "Донбоско" МСҮТ</v>
      </c>
      <c r="AB334" s="749"/>
      <c r="AC334" s="749"/>
      <c r="AD334" s="749"/>
      <c r="AE334" s="749"/>
      <c r="AF334" s="749"/>
      <c r="AG334" s="749"/>
      <c r="AH334" s="749"/>
      <c r="AI334" s="750"/>
      <c r="AJ334" s="60">
        <f t="shared" ref="AJ334:AJ397" si="159">+J334</f>
        <v>322</v>
      </c>
      <c r="AK334" s="61">
        <f t="shared" ref="AK334:AN334" si="160">SUM(AK335:AK339)</f>
        <v>64</v>
      </c>
      <c r="AL334" s="61">
        <f t="shared" si="160"/>
        <v>17</v>
      </c>
      <c r="AM334" s="61">
        <f t="shared" si="160"/>
        <v>0</v>
      </c>
      <c r="AN334" s="61">
        <f t="shared" si="160"/>
        <v>0</v>
      </c>
      <c r="AO334" s="61">
        <f>SUM(AO335:AO339)</f>
        <v>0</v>
      </c>
      <c r="AP334" s="61">
        <f t="shared" ref="AP334:AZ334" si="161">SUM(AP335:AP339)</f>
        <v>0</v>
      </c>
      <c r="AQ334" s="61">
        <f t="shared" si="161"/>
        <v>223</v>
      </c>
      <c r="AR334" s="61">
        <f t="shared" si="161"/>
        <v>0</v>
      </c>
      <c r="AS334" s="61">
        <f t="shared" si="161"/>
        <v>64</v>
      </c>
      <c r="AT334" s="61">
        <f t="shared" si="161"/>
        <v>0</v>
      </c>
      <c r="AU334" s="61">
        <f t="shared" si="161"/>
        <v>0</v>
      </c>
      <c r="AV334" s="61">
        <f t="shared" si="161"/>
        <v>64</v>
      </c>
      <c r="AW334" s="61">
        <f t="shared" si="161"/>
        <v>0</v>
      </c>
      <c r="AX334" s="61">
        <f t="shared" si="161"/>
        <v>0</v>
      </c>
      <c r="AY334" s="61">
        <f t="shared" si="161"/>
        <v>0</v>
      </c>
      <c r="AZ334" s="61">
        <f t="shared" si="161"/>
        <v>0</v>
      </c>
    </row>
    <row r="335" spans="1:52" s="55" customFormat="1" ht="18" customHeight="1">
      <c r="A335" s="737" t="s">
        <v>114</v>
      </c>
      <c r="B335" s="738"/>
      <c r="C335" s="739" t="s">
        <v>115</v>
      </c>
      <c r="D335" s="740"/>
      <c r="E335" s="740"/>
      <c r="F335" s="740"/>
      <c r="G335" s="740"/>
      <c r="H335" s="740"/>
      <c r="I335" s="741"/>
      <c r="J335" s="56">
        <f t="shared" ref="J335:J398" si="162">+J334+1</f>
        <v>323</v>
      </c>
      <c r="K335" s="62">
        <f t="shared" si="146"/>
        <v>74</v>
      </c>
      <c r="L335" s="62">
        <f t="shared" si="146"/>
        <v>3</v>
      </c>
      <c r="M335" s="62">
        <f t="shared" si="116"/>
        <v>0</v>
      </c>
      <c r="N335" s="62">
        <f t="shared" si="116"/>
        <v>0</v>
      </c>
      <c r="O335" s="54"/>
      <c r="P335" s="54"/>
      <c r="Q335" s="54"/>
      <c r="R335" s="54"/>
      <c r="S335" s="54"/>
      <c r="T335" s="54"/>
      <c r="U335" s="62">
        <f t="shared" si="117"/>
        <v>74</v>
      </c>
      <c r="V335" s="62">
        <f t="shared" si="117"/>
        <v>3</v>
      </c>
      <c r="W335" s="63">
        <v>29</v>
      </c>
      <c r="X335" s="63">
        <v>1</v>
      </c>
      <c r="Y335" s="63">
        <v>24</v>
      </c>
      <c r="Z335" s="63">
        <v>2</v>
      </c>
      <c r="AA335" s="705" t="str">
        <f>+A335</f>
        <v>TC8211-20</v>
      </c>
      <c r="AB335" s="705"/>
      <c r="AC335" s="705" t="str">
        <f>+C335</f>
        <v>Автомашины засварчин</v>
      </c>
      <c r="AD335" s="705"/>
      <c r="AE335" s="705"/>
      <c r="AF335" s="705"/>
      <c r="AG335" s="705"/>
      <c r="AH335" s="705"/>
      <c r="AI335" s="705"/>
      <c r="AJ335" s="56">
        <f t="shared" si="159"/>
        <v>323</v>
      </c>
      <c r="AK335" s="52">
        <v>21</v>
      </c>
      <c r="AL335" s="52">
        <v>0</v>
      </c>
      <c r="AM335" s="54"/>
      <c r="AN335" s="54"/>
      <c r="AO335" s="54"/>
      <c r="AP335" s="54"/>
      <c r="AQ335" s="54">
        <v>74</v>
      </c>
      <c r="AR335" s="54"/>
      <c r="AS335" s="57">
        <f t="shared" si="118"/>
        <v>21</v>
      </c>
      <c r="AT335" s="54"/>
      <c r="AU335" s="54"/>
      <c r="AV335" s="54">
        <v>21</v>
      </c>
      <c r="AW335" s="54"/>
      <c r="AX335" s="54"/>
      <c r="AY335" s="54"/>
      <c r="AZ335" s="54"/>
    </row>
    <row r="336" spans="1:52" s="55" customFormat="1" ht="18" customHeight="1">
      <c r="A336" s="737" t="s">
        <v>116</v>
      </c>
      <c r="B336" s="738"/>
      <c r="C336" s="739" t="s">
        <v>117</v>
      </c>
      <c r="D336" s="740"/>
      <c r="E336" s="740"/>
      <c r="F336" s="740"/>
      <c r="G336" s="740"/>
      <c r="H336" s="740"/>
      <c r="I336" s="741"/>
      <c r="J336" s="56">
        <f t="shared" si="162"/>
        <v>324</v>
      </c>
      <c r="K336" s="62">
        <f t="shared" si="146"/>
        <v>22</v>
      </c>
      <c r="L336" s="62">
        <f t="shared" si="146"/>
        <v>0</v>
      </c>
      <c r="M336" s="62">
        <f t="shared" si="116"/>
        <v>0</v>
      </c>
      <c r="N336" s="62">
        <f t="shared" si="116"/>
        <v>0</v>
      </c>
      <c r="O336" s="54"/>
      <c r="P336" s="54"/>
      <c r="Q336" s="54"/>
      <c r="R336" s="54"/>
      <c r="S336" s="54"/>
      <c r="T336" s="54"/>
      <c r="U336" s="62">
        <f t="shared" si="117"/>
        <v>22</v>
      </c>
      <c r="V336" s="62">
        <f t="shared" si="117"/>
        <v>0</v>
      </c>
      <c r="W336" s="63">
        <v>8</v>
      </c>
      <c r="X336" s="63">
        <v>0</v>
      </c>
      <c r="Y336" s="63">
        <v>5</v>
      </c>
      <c r="Z336" s="63">
        <v>0</v>
      </c>
      <c r="AA336" s="705" t="str">
        <f t="shared" ref="AA336:AA339" si="163">+A336</f>
        <v>CF7126-36</v>
      </c>
      <c r="AB336" s="705"/>
      <c r="AC336" s="705" t="str">
        <f t="shared" ref="AC336:AC339" si="164">+C336</f>
        <v>Барилгын сантехникч</v>
      </c>
      <c r="AD336" s="705"/>
      <c r="AE336" s="705"/>
      <c r="AF336" s="705"/>
      <c r="AG336" s="705"/>
      <c r="AH336" s="705"/>
      <c r="AI336" s="705"/>
      <c r="AJ336" s="56">
        <f t="shared" si="159"/>
        <v>324</v>
      </c>
      <c r="AK336" s="52">
        <v>9</v>
      </c>
      <c r="AL336" s="52">
        <v>0</v>
      </c>
      <c r="AM336" s="54"/>
      <c r="AN336" s="54"/>
      <c r="AO336" s="54"/>
      <c r="AP336" s="54"/>
      <c r="AQ336" s="54">
        <v>22</v>
      </c>
      <c r="AR336" s="54"/>
      <c r="AS336" s="57">
        <f t="shared" si="118"/>
        <v>9</v>
      </c>
      <c r="AT336" s="54"/>
      <c r="AU336" s="54"/>
      <c r="AV336" s="54">
        <v>9</v>
      </c>
      <c r="AW336" s="54"/>
      <c r="AX336" s="54"/>
      <c r="AY336" s="54"/>
      <c r="AZ336" s="54"/>
    </row>
    <row r="337" spans="1:52" s="55" customFormat="1" ht="18" customHeight="1">
      <c r="A337" s="737" t="s">
        <v>130</v>
      </c>
      <c r="B337" s="738"/>
      <c r="C337" s="739" t="s">
        <v>131</v>
      </c>
      <c r="D337" s="740"/>
      <c r="E337" s="740"/>
      <c r="F337" s="740"/>
      <c r="G337" s="740"/>
      <c r="H337" s="740"/>
      <c r="I337" s="741"/>
      <c r="J337" s="56">
        <f t="shared" si="162"/>
        <v>325</v>
      </c>
      <c r="K337" s="62">
        <f t="shared" si="146"/>
        <v>23</v>
      </c>
      <c r="L337" s="62">
        <f t="shared" si="146"/>
        <v>22</v>
      </c>
      <c r="M337" s="62">
        <f t="shared" ref="M337:N400" si="165">+O337+Q337+S337</f>
        <v>0</v>
      </c>
      <c r="N337" s="62">
        <f t="shared" si="165"/>
        <v>0</v>
      </c>
      <c r="O337" s="54"/>
      <c r="P337" s="54"/>
      <c r="Q337" s="54"/>
      <c r="R337" s="54"/>
      <c r="S337" s="54"/>
      <c r="T337" s="54"/>
      <c r="U337" s="62">
        <f t="shared" ref="U337:V400" si="166">+W337+Y337+AK337</f>
        <v>23</v>
      </c>
      <c r="V337" s="62">
        <f t="shared" si="166"/>
        <v>22</v>
      </c>
      <c r="W337" s="63">
        <v>11</v>
      </c>
      <c r="X337" s="63">
        <v>10</v>
      </c>
      <c r="Y337" s="63">
        <v>6</v>
      </c>
      <c r="Z337" s="63">
        <v>6</v>
      </c>
      <c r="AA337" s="705" t="str">
        <f t="shared" si="163"/>
        <v>IE7533-28</v>
      </c>
      <c r="AB337" s="705"/>
      <c r="AC337" s="705" t="str">
        <f t="shared" si="164"/>
        <v>Оёмол бүтээгдэхүүний оёдолчин</v>
      </c>
      <c r="AD337" s="705"/>
      <c r="AE337" s="705"/>
      <c r="AF337" s="705"/>
      <c r="AG337" s="705"/>
      <c r="AH337" s="705"/>
      <c r="AI337" s="705"/>
      <c r="AJ337" s="56">
        <f t="shared" si="159"/>
        <v>325</v>
      </c>
      <c r="AK337" s="54">
        <v>6</v>
      </c>
      <c r="AL337" s="54">
        <v>6</v>
      </c>
      <c r="AM337" s="54"/>
      <c r="AN337" s="54"/>
      <c r="AO337" s="54"/>
      <c r="AP337" s="54"/>
      <c r="AQ337" s="54">
        <v>23</v>
      </c>
      <c r="AR337" s="54"/>
      <c r="AS337" s="57">
        <f t="shared" ref="AS337:AS400" si="167">+AT337+AU337+AV337+AW337+AX337+AY337+AZ337</f>
        <v>6</v>
      </c>
      <c r="AT337" s="54"/>
      <c r="AU337" s="54"/>
      <c r="AV337" s="54">
        <v>6</v>
      </c>
      <c r="AW337" s="54"/>
      <c r="AX337" s="54"/>
      <c r="AY337" s="54"/>
      <c r="AZ337" s="54"/>
    </row>
    <row r="338" spans="1:52" s="55" customFormat="1" ht="18" customHeight="1">
      <c r="A338" s="737" t="s">
        <v>124</v>
      </c>
      <c r="B338" s="738"/>
      <c r="C338" s="739" t="s">
        <v>125</v>
      </c>
      <c r="D338" s="740"/>
      <c r="E338" s="740"/>
      <c r="F338" s="740"/>
      <c r="G338" s="740"/>
      <c r="H338" s="740"/>
      <c r="I338" s="741"/>
      <c r="J338" s="56">
        <f t="shared" si="162"/>
        <v>326</v>
      </c>
      <c r="K338" s="62">
        <f t="shared" si="146"/>
        <v>58</v>
      </c>
      <c r="L338" s="62">
        <f t="shared" si="146"/>
        <v>0</v>
      </c>
      <c r="M338" s="62">
        <f t="shared" si="165"/>
        <v>0</v>
      </c>
      <c r="N338" s="62">
        <f t="shared" si="165"/>
        <v>0</v>
      </c>
      <c r="O338" s="54"/>
      <c r="P338" s="54"/>
      <c r="Q338" s="54"/>
      <c r="R338" s="54"/>
      <c r="S338" s="54"/>
      <c r="T338" s="54"/>
      <c r="U338" s="62">
        <f t="shared" si="166"/>
        <v>58</v>
      </c>
      <c r="V338" s="62">
        <f t="shared" si="166"/>
        <v>0</v>
      </c>
      <c r="W338" s="63">
        <v>22</v>
      </c>
      <c r="X338" s="63">
        <v>0</v>
      </c>
      <c r="Y338" s="63">
        <v>22</v>
      </c>
      <c r="Z338" s="63">
        <v>0</v>
      </c>
      <c r="AA338" s="705" t="str">
        <f t="shared" si="163"/>
        <v>IM7212-14</v>
      </c>
      <c r="AB338" s="705"/>
      <c r="AC338" s="705" t="str">
        <f t="shared" si="164"/>
        <v>Гагнуурчин</v>
      </c>
      <c r="AD338" s="705"/>
      <c r="AE338" s="705"/>
      <c r="AF338" s="705"/>
      <c r="AG338" s="705"/>
      <c r="AH338" s="705"/>
      <c r="AI338" s="705"/>
      <c r="AJ338" s="56">
        <f t="shared" si="159"/>
        <v>326</v>
      </c>
      <c r="AK338" s="54">
        <v>14</v>
      </c>
      <c r="AL338" s="54">
        <v>0</v>
      </c>
      <c r="AM338" s="54"/>
      <c r="AN338" s="54"/>
      <c r="AO338" s="54"/>
      <c r="AP338" s="54"/>
      <c r="AQ338" s="54">
        <v>58</v>
      </c>
      <c r="AR338" s="54"/>
      <c r="AS338" s="57">
        <f t="shared" si="167"/>
        <v>14</v>
      </c>
      <c r="AT338" s="54"/>
      <c r="AU338" s="54"/>
      <c r="AV338" s="54">
        <v>14</v>
      </c>
      <c r="AW338" s="54"/>
      <c r="AX338" s="54"/>
      <c r="AY338" s="54"/>
      <c r="AZ338" s="54"/>
    </row>
    <row r="339" spans="1:52" s="55" customFormat="1" ht="18" customHeight="1">
      <c r="A339" s="737" t="s">
        <v>195</v>
      </c>
      <c r="B339" s="738"/>
      <c r="C339" s="739" t="s">
        <v>196</v>
      </c>
      <c r="D339" s="740"/>
      <c r="E339" s="740"/>
      <c r="F339" s="740"/>
      <c r="G339" s="740"/>
      <c r="H339" s="740"/>
      <c r="I339" s="741"/>
      <c r="J339" s="56">
        <f t="shared" si="162"/>
        <v>327</v>
      </c>
      <c r="K339" s="62">
        <f t="shared" si="146"/>
        <v>46</v>
      </c>
      <c r="L339" s="62">
        <f t="shared" si="146"/>
        <v>32</v>
      </c>
      <c r="M339" s="62">
        <f t="shared" si="165"/>
        <v>0</v>
      </c>
      <c r="N339" s="62">
        <f t="shared" si="165"/>
        <v>0</v>
      </c>
      <c r="O339" s="54"/>
      <c r="P339" s="54"/>
      <c r="Q339" s="54"/>
      <c r="R339" s="54"/>
      <c r="S339" s="54"/>
      <c r="T339" s="54"/>
      <c r="U339" s="62">
        <f t="shared" si="166"/>
        <v>46</v>
      </c>
      <c r="V339" s="62">
        <f t="shared" si="166"/>
        <v>32</v>
      </c>
      <c r="W339" s="63">
        <v>17</v>
      </c>
      <c r="X339" s="63">
        <v>11</v>
      </c>
      <c r="Y339" s="63">
        <v>15</v>
      </c>
      <c r="Z339" s="63">
        <v>10</v>
      </c>
      <c r="AA339" s="705" t="str">
        <f t="shared" si="163"/>
        <v>ID4120-11</v>
      </c>
      <c r="AB339" s="705"/>
      <c r="AC339" s="705" t="str">
        <f t="shared" si="164"/>
        <v>Нарийн бичгийн дарга-албан хэргийн ажилтан</v>
      </c>
      <c r="AD339" s="705"/>
      <c r="AE339" s="705"/>
      <c r="AF339" s="705"/>
      <c r="AG339" s="705"/>
      <c r="AH339" s="705"/>
      <c r="AI339" s="705"/>
      <c r="AJ339" s="56">
        <f t="shared" si="159"/>
        <v>327</v>
      </c>
      <c r="AK339" s="54">
        <v>14</v>
      </c>
      <c r="AL339" s="54">
        <v>11</v>
      </c>
      <c r="AM339" s="54"/>
      <c r="AN339" s="54"/>
      <c r="AO339" s="54"/>
      <c r="AP339" s="54"/>
      <c r="AQ339" s="54">
        <v>46</v>
      </c>
      <c r="AR339" s="54"/>
      <c r="AS339" s="57">
        <f t="shared" si="167"/>
        <v>14</v>
      </c>
      <c r="AT339" s="54"/>
      <c r="AU339" s="54"/>
      <c r="AV339" s="54">
        <v>14</v>
      </c>
      <c r="AW339" s="54"/>
      <c r="AX339" s="54"/>
      <c r="AY339" s="54"/>
      <c r="AZ339" s="54"/>
    </row>
    <row r="340" spans="1:52" s="55" customFormat="1" ht="29.45" customHeight="1">
      <c r="A340" s="745" t="s">
        <v>289</v>
      </c>
      <c r="B340" s="746"/>
      <c r="C340" s="746"/>
      <c r="D340" s="746"/>
      <c r="E340" s="746"/>
      <c r="F340" s="746"/>
      <c r="G340" s="746"/>
      <c r="H340" s="746"/>
      <c r="I340" s="747"/>
      <c r="J340" s="60">
        <f t="shared" si="162"/>
        <v>328</v>
      </c>
      <c r="K340" s="61">
        <f t="shared" ref="K340:Z340" si="168">SUM(K341:K347)</f>
        <v>182</v>
      </c>
      <c r="L340" s="61">
        <f t="shared" si="168"/>
        <v>80</v>
      </c>
      <c r="M340" s="61">
        <f t="shared" si="168"/>
        <v>0</v>
      </c>
      <c r="N340" s="61">
        <f t="shared" si="168"/>
        <v>0</v>
      </c>
      <c r="O340" s="61">
        <f t="shared" ref="O340:Y340" si="169">SUM(O341:O347)</f>
        <v>0</v>
      </c>
      <c r="P340" s="61">
        <f t="shared" si="168"/>
        <v>0</v>
      </c>
      <c r="Q340" s="61">
        <f t="shared" si="168"/>
        <v>0</v>
      </c>
      <c r="R340" s="61">
        <f t="shared" si="168"/>
        <v>0</v>
      </c>
      <c r="S340" s="61">
        <f t="shared" si="168"/>
        <v>0</v>
      </c>
      <c r="T340" s="61">
        <f t="shared" si="169"/>
        <v>0</v>
      </c>
      <c r="U340" s="61">
        <f t="shared" si="168"/>
        <v>182</v>
      </c>
      <c r="V340" s="61">
        <f t="shared" si="168"/>
        <v>80</v>
      </c>
      <c r="W340" s="61">
        <f t="shared" si="168"/>
        <v>182</v>
      </c>
      <c r="X340" s="61">
        <f t="shared" si="168"/>
        <v>80</v>
      </c>
      <c r="Y340" s="61">
        <f t="shared" si="169"/>
        <v>0</v>
      </c>
      <c r="Z340" s="61">
        <f t="shared" si="168"/>
        <v>0</v>
      </c>
      <c r="AA340" s="748" t="str">
        <f>+A340</f>
        <v>10. Дорноговь аймаг дахь Төмөр замын МСҮТ</v>
      </c>
      <c r="AB340" s="749"/>
      <c r="AC340" s="749"/>
      <c r="AD340" s="749"/>
      <c r="AE340" s="749"/>
      <c r="AF340" s="749"/>
      <c r="AG340" s="749"/>
      <c r="AH340" s="749"/>
      <c r="AI340" s="750"/>
      <c r="AJ340" s="60">
        <f t="shared" si="159"/>
        <v>328</v>
      </c>
      <c r="AK340" s="61">
        <f t="shared" ref="AK340:AZ340" si="170">SUM(AK341:AK347)</f>
        <v>0</v>
      </c>
      <c r="AL340" s="61">
        <f t="shared" si="170"/>
        <v>0</v>
      </c>
      <c r="AM340" s="61">
        <f t="shared" si="170"/>
        <v>0</v>
      </c>
      <c r="AN340" s="61">
        <f t="shared" si="170"/>
        <v>0</v>
      </c>
      <c r="AO340" s="61">
        <f t="shared" si="170"/>
        <v>0</v>
      </c>
      <c r="AP340" s="61">
        <f t="shared" si="170"/>
        <v>0</v>
      </c>
      <c r="AQ340" s="61">
        <f t="shared" si="170"/>
        <v>182</v>
      </c>
      <c r="AR340" s="61">
        <f t="shared" si="170"/>
        <v>0</v>
      </c>
      <c r="AS340" s="61">
        <f t="shared" si="170"/>
        <v>182</v>
      </c>
      <c r="AT340" s="61">
        <f t="shared" si="170"/>
        <v>0</v>
      </c>
      <c r="AU340" s="61">
        <f t="shared" si="170"/>
        <v>0</v>
      </c>
      <c r="AV340" s="61">
        <f t="shared" si="170"/>
        <v>0</v>
      </c>
      <c r="AW340" s="61">
        <f t="shared" si="170"/>
        <v>182</v>
      </c>
      <c r="AX340" s="61">
        <f t="shared" si="170"/>
        <v>0</v>
      </c>
      <c r="AY340" s="61">
        <f t="shared" si="170"/>
        <v>0</v>
      </c>
      <c r="AZ340" s="61">
        <f t="shared" si="170"/>
        <v>0</v>
      </c>
    </row>
    <row r="341" spans="1:52" s="55" customFormat="1" ht="18" customHeight="1">
      <c r="A341" s="737" t="s">
        <v>284</v>
      </c>
      <c r="B341" s="738"/>
      <c r="C341" s="739" t="s">
        <v>285</v>
      </c>
      <c r="D341" s="740"/>
      <c r="E341" s="740"/>
      <c r="F341" s="740"/>
      <c r="G341" s="740"/>
      <c r="H341" s="740"/>
      <c r="I341" s="741"/>
      <c r="J341" s="56">
        <f t="shared" si="162"/>
        <v>329</v>
      </c>
      <c r="K341" s="62">
        <f t="shared" si="146"/>
        <v>52</v>
      </c>
      <c r="L341" s="62">
        <f t="shared" si="146"/>
        <v>43</v>
      </c>
      <c r="M341" s="62">
        <f t="shared" si="165"/>
        <v>0</v>
      </c>
      <c r="N341" s="62">
        <f t="shared" si="165"/>
        <v>0</v>
      </c>
      <c r="O341" s="54"/>
      <c r="P341" s="54"/>
      <c r="Q341" s="54"/>
      <c r="R341" s="54"/>
      <c r="S341" s="54"/>
      <c r="T341" s="54"/>
      <c r="U341" s="62">
        <f t="shared" si="166"/>
        <v>52</v>
      </c>
      <c r="V341" s="62">
        <f t="shared" si="166"/>
        <v>43</v>
      </c>
      <c r="W341" s="63">
        <v>52</v>
      </c>
      <c r="X341" s="63">
        <v>43</v>
      </c>
      <c r="Y341" s="63"/>
      <c r="Z341" s="63"/>
      <c r="AA341" s="705" t="str">
        <f>+A341</f>
        <v>TR4323-25</v>
      </c>
      <c r="AB341" s="705"/>
      <c r="AC341" s="705" t="str">
        <f>+C341</f>
        <v>Ачаа вагон хүлээлцэгч</v>
      </c>
      <c r="AD341" s="705"/>
      <c r="AE341" s="705"/>
      <c r="AF341" s="705"/>
      <c r="AG341" s="705"/>
      <c r="AH341" s="705"/>
      <c r="AI341" s="705"/>
      <c r="AJ341" s="56">
        <f t="shared" si="159"/>
        <v>329</v>
      </c>
      <c r="AK341" s="52"/>
      <c r="AL341" s="52"/>
      <c r="AM341" s="54"/>
      <c r="AN341" s="54"/>
      <c r="AO341" s="54"/>
      <c r="AP341" s="54"/>
      <c r="AQ341" s="54">
        <v>52</v>
      </c>
      <c r="AR341" s="54"/>
      <c r="AS341" s="57">
        <f t="shared" si="167"/>
        <v>52</v>
      </c>
      <c r="AT341" s="54"/>
      <c r="AU341" s="54"/>
      <c r="AV341" s="54"/>
      <c r="AW341" s="54">
        <v>52</v>
      </c>
      <c r="AX341" s="54"/>
      <c r="AY341" s="54"/>
      <c r="AZ341" s="54"/>
    </row>
    <row r="342" spans="1:52" s="55" customFormat="1" ht="18" customHeight="1">
      <c r="A342" s="737" t="s">
        <v>290</v>
      </c>
      <c r="B342" s="738"/>
      <c r="C342" s="739" t="s">
        <v>291</v>
      </c>
      <c r="D342" s="740"/>
      <c r="E342" s="740"/>
      <c r="F342" s="740"/>
      <c r="G342" s="740"/>
      <c r="H342" s="740"/>
      <c r="I342" s="741"/>
      <c r="J342" s="56">
        <f t="shared" si="162"/>
        <v>330</v>
      </c>
      <c r="K342" s="62">
        <f t="shared" si="146"/>
        <v>19</v>
      </c>
      <c r="L342" s="62">
        <f t="shared" si="146"/>
        <v>5</v>
      </c>
      <c r="M342" s="62">
        <f t="shared" si="165"/>
        <v>0</v>
      </c>
      <c r="N342" s="62">
        <f t="shared" si="165"/>
        <v>0</v>
      </c>
      <c r="O342" s="54"/>
      <c r="P342" s="54"/>
      <c r="Q342" s="54"/>
      <c r="R342" s="54"/>
      <c r="S342" s="54"/>
      <c r="T342" s="54"/>
      <c r="U342" s="62">
        <f t="shared" si="166"/>
        <v>19</v>
      </c>
      <c r="V342" s="62">
        <f t="shared" si="166"/>
        <v>5</v>
      </c>
      <c r="W342" s="63">
        <v>19</v>
      </c>
      <c r="X342" s="63">
        <v>5</v>
      </c>
      <c r="Y342" s="63"/>
      <c r="Z342" s="63"/>
      <c r="AA342" s="705" t="str">
        <f t="shared" ref="AA342:AA380" si="171">+A342</f>
        <v>TR4323-27</v>
      </c>
      <c r="AB342" s="705"/>
      <c r="AC342" s="705" t="str">
        <f t="shared" ref="AC342:AC347" si="172">+C342</f>
        <v>Вагон үзэгч, засварчин</v>
      </c>
      <c r="AD342" s="705"/>
      <c r="AE342" s="705"/>
      <c r="AF342" s="705"/>
      <c r="AG342" s="705"/>
      <c r="AH342" s="705"/>
      <c r="AI342" s="705"/>
      <c r="AJ342" s="56">
        <f t="shared" si="159"/>
        <v>330</v>
      </c>
      <c r="AK342" s="52"/>
      <c r="AL342" s="52"/>
      <c r="AM342" s="54"/>
      <c r="AN342" s="54"/>
      <c r="AO342" s="54"/>
      <c r="AP342" s="54"/>
      <c r="AQ342" s="54">
        <v>19</v>
      </c>
      <c r="AR342" s="54"/>
      <c r="AS342" s="57">
        <f t="shared" si="167"/>
        <v>19</v>
      </c>
      <c r="AT342" s="54"/>
      <c r="AU342" s="54"/>
      <c r="AV342" s="54"/>
      <c r="AW342" s="54">
        <v>19</v>
      </c>
      <c r="AX342" s="54"/>
      <c r="AY342" s="54"/>
      <c r="AZ342" s="54"/>
    </row>
    <row r="343" spans="1:52" s="55" customFormat="1" ht="18" customHeight="1">
      <c r="A343" s="737" t="s">
        <v>292</v>
      </c>
      <c r="B343" s="738"/>
      <c r="C343" s="739" t="s">
        <v>293</v>
      </c>
      <c r="D343" s="740"/>
      <c r="E343" s="740"/>
      <c r="F343" s="740"/>
      <c r="G343" s="740"/>
      <c r="H343" s="740"/>
      <c r="I343" s="741"/>
      <c r="J343" s="56">
        <f t="shared" si="162"/>
        <v>331</v>
      </c>
      <c r="K343" s="62">
        <f t="shared" si="146"/>
        <v>5</v>
      </c>
      <c r="L343" s="62">
        <f t="shared" si="146"/>
        <v>5</v>
      </c>
      <c r="M343" s="62">
        <f t="shared" si="165"/>
        <v>0</v>
      </c>
      <c r="N343" s="62">
        <f t="shared" si="165"/>
        <v>0</v>
      </c>
      <c r="O343" s="54"/>
      <c r="P343" s="54"/>
      <c r="Q343" s="54"/>
      <c r="R343" s="54"/>
      <c r="S343" s="54"/>
      <c r="T343" s="54"/>
      <c r="U343" s="62">
        <f t="shared" si="166"/>
        <v>5</v>
      </c>
      <c r="V343" s="62">
        <f t="shared" si="166"/>
        <v>5</v>
      </c>
      <c r="W343" s="63">
        <v>5</v>
      </c>
      <c r="X343" s="63">
        <v>5</v>
      </c>
      <c r="Y343" s="63"/>
      <c r="Z343" s="63"/>
      <c r="AA343" s="705" t="str">
        <f t="shared" si="171"/>
        <v>TR4323-26</v>
      </c>
      <c r="AB343" s="705"/>
      <c r="AC343" s="705" t="str">
        <f t="shared" si="172"/>
        <v>Зорчигчийн вагоны үйлчлэгч</v>
      </c>
      <c r="AD343" s="705"/>
      <c r="AE343" s="705"/>
      <c r="AF343" s="705"/>
      <c r="AG343" s="705"/>
      <c r="AH343" s="705"/>
      <c r="AI343" s="705"/>
      <c r="AJ343" s="56">
        <f t="shared" si="159"/>
        <v>331</v>
      </c>
      <c r="AK343" s="54"/>
      <c r="AL343" s="54"/>
      <c r="AM343" s="54"/>
      <c r="AN343" s="54"/>
      <c r="AO343" s="54"/>
      <c r="AP343" s="54"/>
      <c r="AQ343" s="54">
        <v>5</v>
      </c>
      <c r="AR343" s="54"/>
      <c r="AS343" s="57">
        <f t="shared" si="167"/>
        <v>5</v>
      </c>
      <c r="AT343" s="54"/>
      <c r="AU343" s="54"/>
      <c r="AV343" s="54"/>
      <c r="AW343" s="54">
        <v>5</v>
      </c>
      <c r="AX343" s="54"/>
      <c r="AY343" s="54"/>
      <c r="AZ343" s="54"/>
    </row>
    <row r="344" spans="1:52" s="55" customFormat="1" ht="18" customHeight="1">
      <c r="A344" s="737" t="s">
        <v>286</v>
      </c>
      <c r="B344" s="738"/>
      <c r="C344" s="739" t="s">
        <v>287</v>
      </c>
      <c r="D344" s="740"/>
      <c r="E344" s="740"/>
      <c r="F344" s="740"/>
      <c r="G344" s="740"/>
      <c r="H344" s="740"/>
      <c r="I344" s="741"/>
      <c r="J344" s="56">
        <f t="shared" si="162"/>
        <v>332</v>
      </c>
      <c r="K344" s="62">
        <f t="shared" si="146"/>
        <v>36</v>
      </c>
      <c r="L344" s="62">
        <f t="shared" si="146"/>
        <v>0</v>
      </c>
      <c r="M344" s="62">
        <f t="shared" si="165"/>
        <v>0</v>
      </c>
      <c r="N344" s="62">
        <f t="shared" si="165"/>
        <v>0</v>
      </c>
      <c r="O344" s="54"/>
      <c r="P344" s="54"/>
      <c r="Q344" s="54"/>
      <c r="R344" s="54"/>
      <c r="S344" s="54"/>
      <c r="T344" s="54"/>
      <c r="U344" s="62">
        <f t="shared" si="166"/>
        <v>36</v>
      </c>
      <c r="V344" s="62">
        <f t="shared" si="166"/>
        <v>0</v>
      </c>
      <c r="W344" s="63">
        <v>36</v>
      </c>
      <c r="X344" s="63"/>
      <c r="Y344" s="63"/>
      <c r="Z344" s="63"/>
      <c r="AA344" s="705" t="str">
        <f t="shared" si="171"/>
        <v>TR8311-11</v>
      </c>
      <c r="AB344" s="705"/>
      <c r="AC344" s="705" t="str">
        <f t="shared" si="172"/>
        <v>Зүтгүүрийн туслах машинч</v>
      </c>
      <c r="AD344" s="705"/>
      <c r="AE344" s="705"/>
      <c r="AF344" s="705"/>
      <c r="AG344" s="705"/>
      <c r="AH344" s="705"/>
      <c r="AI344" s="705"/>
      <c r="AJ344" s="56">
        <f t="shared" si="159"/>
        <v>332</v>
      </c>
      <c r="AK344" s="54"/>
      <c r="AL344" s="54"/>
      <c r="AM344" s="54"/>
      <c r="AN344" s="54"/>
      <c r="AO344" s="54"/>
      <c r="AP344" s="54"/>
      <c r="AQ344" s="54">
        <v>36</v>
      </c>
      <c r="AR344" s="54"/>
      <c r="AS344" s="57">
        <f t="shared" si="167"/>
        <v>36</v>
      </c>
      <c r="AT344" s="54"/>
      <c r="AU344" s="54"/>
      <c r="AV344" s="54"/>
      <c r="AW344" s="54">
        <v>36</v>
      </c>
      <c r="AX344" s="54"/>
      <c r="AY344" s="54"/>
      <c r="AZ344" s="54"/>
    </row>
    <row r="345" spans="1:52" s="55" customFormat="1" ht="18" customHeight="1">
      <c r="A345" s="737" t="s">
        <v>294</v>
      </c>
      <c r="B345" s="738"/>
      <c r="C345" s="739" t="s">
        <v>295</v>
      </c>
      <c r="D345" s="740"/>
      <c r="E345" s="740"/>
      <c r="F345" s="740"/>
      <c r="G345" s="740"/>
      <c r="H345" s="740"/>
      <c r="I345" s="741"/>
      <c r="J345" s="56">
        <f t="shared" si="162"/>
        <v>333</v>
      </c>
      <c r="K345" s="62">
        <f t="shared" si="146"/>
        <v>34</v>
      </c>
      <c r="L345" s="62">
        <f t="shared" si="146"/>
        <v>0</v>
      </c>
      <c r="M345" s="62">
        <f t="shared" si="165"/>
        <v>0</v>
      </c>
      <c r="N345" s="62">
        <f t="shared" si="165"/>
        <v>0</v>
      </c>
      <c r="O345" s="54"/>
      <c r="P345" s="54"/>
      <c r="Q345" s="54"/>
      <c r="R345" s="54"/>
      <c r="S345" s="54"/>
      <c r="T345" s="54"/>
      <c r="U345" s="62">
        <f t="shared" si="166"/>
        <v>34</v>
      </c>
      <c r="V345" s="62">
        <f t="shared" si="166"/>
        <v>0</v>
      </c>
      <c r="W345" s="63">
        <v>34</v>
      </c>
      <c r="X345" s="63"/>
      <c r="Y345" s="63"/>
      <c r="Z345" s="63"/>
      <c r="AA345" s="705" t="str">
        <f t="shared" si="171"/>
        <v>TR8311-13</v>
      </c>
      <c r="AB345" s="705"/>
      <c r="AC345" s="705" t="str">
        <f t="shared" si="172"/>
        <v>Илчит тэрэгний засварчин</v>
      </c>
      <c r="AD345" s="705"/>
      <c r="AE345" s="705"/>
      <c r="AF345" s="705"/>
      <c r="AG345" s="705"/>
      <c r="AH345" s="705"/>
      <c r="AI345" s="705"/>
      <c r="AJ345" s="56">
        <f t="shared" si="159"/>
        <v>333</v>
      </c>
      <c r="AK345" s="54"/>
      <c r="AL345" s="54"/>
      <c r="AM345" s="54"/>
      <c r="AN345" s="54"/>
      <c r="AO345" s="54"/>
      <c r="AP345" s="54"/>
      <c r="AQ345" s="54">
        <v>34</v>
      </c>
      <c r="AR345" s="54"/>
      <c r="AS345" s="57">
        <f t="shared" si="167"/>
        <v>34</v>
      </c>
      <c r="AT345" s="54"/>
      <c r="AU345" s="54"/>
      <c r="AV345" s="54"/>
      <c r="AW345" s="54">
        <v>34</v>
      </c>
      <c r="AX345" s="54"/>
      <c r="AY345" s="54"/>
      <c r="AZ345" s="54"/>
    </row>
    <row r="346" spans="1:52" s="55" customFormat="1" ht="18" customHeight="1">
      <c r="A346" s="737" t="s">
        <v>193</v>
      </c>
      <c r="B346" s="738"/>
      <c r="C346" s="739" t="s">
        <v>194</v>
      </c>
      <c r="D346" s="740"/>
      <c r="E346" s="740"/>
      <c r="F346" s="740"/>
      <c r="G346" s="740"/>
      <c r="H346" s="740"/>
      <c r="I346" s="741"/>
      <c r="J346" s="56">
        <f t="shared" si="162"/>
        <v>334</v>
      </c>
      <c r="K346" s="62">
        <f t="shared" si="146"/>
        <v>7</v>
      </c>
      <c r="L346" s="62">
        <f t="shared" si="146"/>
        <v>4</v>
      </c>
      <c r="M346" s="62">
        <f t="shared" si="165"/>
        <v>0</v>
      </c>
      <c r="N346" s="62">
        <f t="shared" si="165"/>
        <v>0</v>
      </c>
      <c r="O346" s="54"/>
      <c r="P346" s="54"/>
      <c r="Q346" s="54"/>
      <c r="R346" s="54"/>
      <c r="S346" s="54"/>
      <c r="T346" s="54"/>
      <c r="U346" s="62">
        <f t="shared" si="166"/>
        <v>7</v>
      </c>
      <c r="V346" s="62">
        <f t="shared" si="166"/>
        <v>4</v>
      </c>
      <c r="W346" s="63">
        <v>7</v>
      </c>
      <c r="X346" s="63">
        <v>4</v>
      </c>
      <c r="Y346" s="63"/>
      <c r="Z346" s="63"/>
      <c r="AA346" s="705" t="str">
        <f t="shared" si="171"/>
        <v>TR4323-29</v>
      </c>
      <c r="AB346" s="705"/>
      <c r="AC346" s="705" t="str">
        <f t="shared" si="172"/>
        <v>Төмөр замын замчин</v>
      </c>
      <c r="AD346" s="705"/>
      <c r="AE346" s="705"/>
      <c r="AF346" s="705"/>
      <c r="AG346" s="705"/>
      <c r="AH346" s="705"/>
      <c r="AI346" s="705"/>
      <c r="AJ346" s="56">
        <f t="shared" si="159"/>
        <v>334</v>
      </c>
      <c r="AK346" s="54"/>
      <c r="AL346" s="54"/>
      <c r="AM346" s="54"/>
      <c r="AN346" s="54"/>
      <c r="AO346" s="54"/>
      <c r="AP346" s="54"/>
      <c r="AQ346" s="54">
        <v>7</v>
      </c>
      <c r="AR346" s="54"/>
      <c r="AS346" s="57">
        <f t="shared" si="167"/>
        <v>7</v>
      </c>
      <c r="AT346" s="54"/>
      <c r="AU346" s="54"/>
      <c r="AV346" s="54"/>
      <c r="AW346" s="54">
        <v>7</v>
      </c>
      <c r="AX346" s="54"/>
      <c r="AY346" s="54"/>
      <c r="AZ346" s="54"/>
    </row>
    <row r="347" spans="1:52" s="55" customFormat="1" ht="18" customHeight="1">
      <c r="A347" s="737" t="s">
        <v>282</v>
      </c>
      <c r="B347" s="738"/>
      <c r="C347" s="739" t="s">
        <v>283</v>
      </c>
      <c r="D347" s="740"/>
      <c r="E347" s="740"/>
      <c r="F347" s="740"/>
      <c r="G347" s="740"/>
      <c r="H347" s="740"/>
      <c r="I347" s="741"/>
      <c r="J347" s="56">
        <f t="shared" si="162"/>
        <v>335</v>
      </c>
      <c r="K347" s="62">
        <f t="shared" si="146"/>
        <v>29</v>
      </c>
      <c r="L347" s="62">
        <f t="shared" si="146"/>
        <v>23</v>
      </c>
      <c r="M347" s="62">
        <f t="shared" si="165"/>
        <v>0</v>
      </c>
      <c r="N347" s="62">
        <f t="shared" si="165"/>
        <v>0</v>
      </c>
      <c r="O347" s="54"/>
      <c r="P347" s="54"/>
      <c r="Q347" s="54"/>
      <c r="R347" s="54"/>
      <c r="S347" s="54"/>
      <c r="T347" s="54"/>
      <c r="U347" s="62">
        <f t="shared" si="166"/>
        <v>29</v>
      </c>
      <c r="V347" s="62">
        <f t="shared" si="166"/>
        <v>23</v>
      </c>
      <c r="W347" s="63">
        <v>29</v>
      </c>
      <c r="X347" s="63">
        <v>23</v>
      </c>
      <c r="Y347" s="63"/>
      <c r="Z347" s="63"/>
      <c r="AA347" s="705" t="str">
        <f t="shared" si="171"/>
        <v>TR4323-15</v>
      </c>
      <c r="AB347" s="705"/>
      <c r="AC347" s="705" t="str">
        <f t="shared" si="172"/>
        <v>Төмөр замын өртөөний жижүүр</v>
      </c>
      <c r="AD347" s="705"/>
      <c r="AE347" s="705"/>
      <c r="AF347" s="705"/>
      <c r="AG347" s="705"/>
      <c r="AH347" s="705"/>
      <c r="AI347" s="705"/>
      <c r="AJ347" s="56">
        <f t="shared" si="159"/>
        <v>335</v>
      </c>
      <c r="AK347" s="54"/>
      <c r="AL347" s="54"/>
      <c r="AM347" s="54"/>
      <c r="AN347" s="54"/>
      <c r="AO347" s="54"/>
      <c r="AP347" s="54"/>
      <c r="AQ347" s="54">
        <v>29</v>
      </c>
      <c r="AR347" s="54"/>
      <c r="AS347" s="57">
        <f t="shared" si="167"/>
        <v>29</v>
      </c>
      <c r="AT347" s="54"/>
      <c r="AU347" s="54"/>
      <c r="AV347" s="54"/>
      <c r="AW347" s="54">
        <v>29</v>
      </c>
      <c r="AX347" s="54"/>
      <c r="AY347" s="54"/>
      <c r="AZ347" s="54"/>
    </row>
    <row r="348" spans="1:52" s="55" customFormat="1" ht="18" customHeight="1">
      <c r="A348" s="745" t="s">
        <v>296</v>
      </c>
      <c r="B348" s="746"/>
      <c r="C348" s="746"/>
      <c r="D348" s="746"/>
      <c r="E348" s="746"/>
      <c r="F348" s="746"/>
      <c r="G348" s="746"/>
      <c r="H348" s="746"/>
      <c r="I348" s="747"/>
      <c r="J348" s="60">
        <f t="shared" si="162"/>
        <v>336</v>
      </c>
      <c r="K348" s="61">
        <f t="shared" ref="K348:Z348" si="173">SUM(K349:K352)</f>
        <v>133</v>
      </c>
      <c r="L348" s="61">
        <f t="shared" si="173"/>
        <v>109</v>
      </c>
      <c r="M348" s="61">
        <f t="shared" si="173"/>
        <v>0</v>
      </c>
      <c r="N348" s="61">
        <f t="shared" si="173"/>
        <v>0</v>
      </c>
      <c r="O348" s="61">
        <f t="shared" ref="O348:Y348" si="174">SUM(O349:O352)</f>
        <v>0</v>
      </c>
      <c r="P348" s="61">
        <f t="shared" si="173"/>
        <v>0</v>
      </c>
      <c r="Q348" s="61">
        <f t="shared" si="173"/>
        <v>0</v>
      </c>
      <c r="R348" s="61">
        <f t="shared" si="173"/>
        <v>0</v>
      </c>
      <c r="S348" s="61">
        <f t="shared" si="173"/>
        <v>0</v>
      </c>
      <c r="T348" s="61">
        <f t="shared" si="174"/>
        <v>0</v>
      </c>
      <c r="U348" s="61">
        <f t="shared" si="173"/>
        <v>133</v>
      </c>
      <c r="V348" s="61">
        <f t="shared" si="173"/>
        <v>109</v>
      </c>
      <c r="W348" s="61">
        <f t="shared" si="173"/>
        <v>32</v>
      </c>
      <c r="X348" s="61">
        <f t="shared" si="173"/>
        <v>26</v>
      </c>
      <c r="Y348" s="61">
        <f t="shared" si="174"/>
        <v>51</v>
      </c>
      <c r="Z348" s="61">
        <f t="shared" si="173"/>
        <v>42</v>
      </c>
      <c r="AA348" s="748" t="str">
        <f t="shared" si="171"/>
        <v>11. "Топ" МСҮТ</v>
      </c>
      <c r="AB348" s="749"/>
      <c r="AC348" s="749"/>
      <c r="AD348" s="749"/>
      <c r="AE348" s="749"/>
      <c r="AF348" s="749"/>
      <c r="AG348" s="749"/>
      <c r="AH348" s="749"/>
      <c r="AI348" s="750"/>
      <c r="AJ348" s="60">
        <f t="shared" si="159"/>
        <v>336</v>
      </c>
      <c r="AK348" s="61">
        <f t="shared" ref="AK348:AZ348" si="175">SUM(AK349:AK352)</f>
        <v>50</v>
      </c>
      <c r="AL348" s="61">
        <f t="shared" si="175"/>
        <v>41</v>
      </c>
      <c r="AM348" s="61">
        <f t="shared" si="175"/>
        <v>0</v>
      </c>
      <c r="AN348" s="61">
        <f t="shared" si="175"/>
        <v>0</v>
      </c>
      <c r="AO348" s="61">
        <f t="shared" si="175"/>
        <v>0</v>
      </c>
      <c r="AP348" s="61">
        <f t="shared" si="175"/>
        <v>0</v>
      </c>
      <c r="AQ348" s="61">
        <f t="shared" si="175"/>
        <v>133</v>
      </c>
      <c r="AR348" s="61">
        <f t="shared" si="175"/>
        <v>0</v>
      </c>
      <c r="AS348" s="61">
        <f t="shared" si="175"/>
        <v>50</v>
      </c>
      <c r="AT348" s="61">
        <f t="shared" si="175"/>
        <v>0</v>
      </c>
      <c r="AU348" s="61">
        <f t="shared" si="175"/>
        <v>0</v>
      </c>
      <c r="AV348" s="61">
        <f t="shared" si="175"/>
        <v>50</v>
      </c>
      <c r="AW348" s="61">
        <f t="shared" si="175"/>
        <v>0</v>
      </c>
      <c r="AX348" s="61">
        <f t="shared" si="175"/>
        <v>0</v>
      </c>
      <c r="AY348" s="61">
        <f t="shared" si="175"/>
        <v>0</v>
      </c>
      <c r="AZ348" s="61">
        <f t="shared" si="175"/>
        <v>0</v>
      </c>
    </row>
    <row r="349" spans="1:52" s="55" customFormat="1" ht="18" customHeight="1">
      <c r="A349" s="737" t="s">
        <v>297</v>
      </c>
      <c r="B349" s="738"/>
      <c r="C349" s="739" t="s">
        <v>298</v>
      </c>
      <c r="D349" s="740"/>
      <c r="E349" s="740"/>
      <c r="F349" s="740"/>
      <c r="G349" s="740"/>
      <c r="H349" s="740"/>
      <c r="I349" s="741"/>
      <c r="J349" s="56">
        <f t="shared" si="162"/>
        <v>337</v>
      </c>
      <c r="K349" s="62">
        <f t="shared" si="146"/>
        <v>22</v>
      </c>
      <c r="L349" s="62">
        <f t="shared" si="146"/>
        <v>18</v>
      </c>
      <c r="M349" s="62">
        <f t="shared" si="165"/>
        <v>0</v>
      </c>
      <c r="N349" s="62">
        <f t="shared" si="165"/>
        <v>0</v>
      </c>
      <c r="O349" s="54"/>
      <c r="P349" s="54"/>
      <c r="Q349" s="54"/>
      <c r="R349" s="54"/>
      <c r="S349" s="54"/>
      <c r="T349" s="54"/>
      <c r="U349" s="62">
        <f t="shared" si="166"/>
        <v>22</v>
      </c>
      <c r="V349" s="62">
        <f t="shared" si="166"/>
        <v>18</v>
      </c>
      <c r="W349" s="54">
        <v>4</v>
      </c>
      <c r="X349" s="54">
        <v>3</v>
      </c>
      <c r="Y349" s="54">
        <v>8</v>
      </c>
      <c r="Z349" s="54">
        <v>6</v>
      </c>
      <c r="AA349" s="705" t="str">
        <f>+A349</f>
        <v>ID4416-11</v>
      </c>
      <c r="AB349" s="705"/>
      <c r="AC349" s="705" t="str">
        <f>+C349</f>
        <v>Хүний нөөцийн туслах ажилтан</v>
      </c>
      <c r="AD349" s="705"/>
      <c r="AE349" s="705"/>
      <c r="AF349" s="705"/>
      <c r="AG349" s="705"/>
      <c r="AH349" s="705"/>
      <c r="AI349" s="705"/>
      <c r="AJ349" s="56">
        <f t="shared" si="159"/>
        <v>337</v>
      </c>
      <c r="AK349" s="52">
        <v>10</v>
      </c>
      <c r="AL349" s="52">
        <v>9</v>
      </c>
      <c r="AM349" s="54"/>
      <c r="AN349" s="54"/>
      <c r="AO349" s="54"/>
      <c r="AP349" s="54"/>
      <c r="AQ349" s="54">
        <v>22</v>
      </c>
      <c r="AR349" s="54"/>
      <c r="AS349" s="57">
        <f t="shared" si="167"/>
        <v>10</v>
      </c>
      <c r="AT349" s="54"/>
      <c r="AU349" s="54"/>
      <c r="AV349" s="54">
        <v>10</v>
      </c>
      <c r="AW349" s="54"/>
      <c r="AX349" s="54"/>
      <c r="AY349" s="54"/>
      <c r="AZ349" s="54"/>
    </row>
    <row r="350" spans="1:52" s="55" customFormat="1" ht="18" customHeight="1">
      <c r="A350" s="737" t="s">
        <v>299</v>
      </c>
      <c r="B350" s="738"/>
      <c r="C350" s="739" t="s">
        <v>300</v>
      </c>
      <c r="D350" s="740"/>
      <c r="E350" s="740"/>
      <c r="F350" s="740"/>
      <c r="G350" s="740"/>
      <c r="H350" s="740"/>
      <c r="I350" s="741"/>
      <c r="J350" s="56">
        <f t="shared" si="162"/>
        <v>338</v>
      </c>
      <c r="K350" s="62">
        <f t="shared" si="146"/>
        <v>30</v>
      </c>
      <c r="L350" s="62">
        <f t="shared" si="146"/>
        <v>11</v>
      </c>
      <c r="M350" s="62">
        <f t="shared" si="165"/>
        <v>0</v>
      </c>
      <c r="N350" s="62">
        <f t="shared" si="165"/>
        <v>0</v>
      </c>
      <c r="O350" s="54"/>
      <c r="P350" s="54"/>
      <c r="Q350" s="54"/>
      <c r="R350" s="54"/>
      <c r="S350" s="54"/>
      <c r="T350" s="54"/>
      <c r="U350" s="62">
        <f t="shared" si="166"/>
        <v>30</v>
      </c>
      <c r="V350" s="62">
        <f t="shared" si="166"/>
        <v>11</v>
      </c>
      <c r="W350" s="54">
        <v>7</v>
      </c>
      <c r="X350" s="54">
        <v>3</v>
      </c>
      <c r="Y350" s="54">
        <v>12</v>
      </c>
      <c r="Z350" s="54">
        <v>5</v>
      </c>
      <c r="AA350" s="705" t="str">
        <f t="shared" ref="AA350:AA352" si="176">+A350</f>
        <v>PB3521-27</v>
      </c>
      <c r="AB350" s="705"/>
      <c r="AC350" s="705" t="str">
        <f t="shared" ref="AC350:AC352" si="177">+C350</f>
        <v>Дуу, дүрс бичлэгийн оператор</v>
      </c>
      <c r="AD350" s="705"/>
      <c r="AE350" s="705"/>
      <c r="AF350" s="705"/>
      <c r="AG350" s="705"/>
      <c r="AH350" s="705"/>
      <c r="AI350" s="705"/>
      <c r="AJ350" s="56">
        <f t="shared" si="159"/>
        <v>338</v>
      </c>
      <c r="AK350" s="52">
        <v>11</v>
      </c>
      <c r="AL350" s="52">
        <v>3</v>
      </c>
      <c r="AM350" s="54"/>
      <c r="AN350" s="54"/>
      <c r="AO350" s="54"/>
      <c r="AP350" s="54"/>
      <c r="AQ350" s="54">
        <v>30</v>
      </c>
      <c r="AR350" s="54"/>
      <c r="AS350" s="57">
        <f t="shared" si="167"/>
        <v>11</v>
      </c>
      <c r="AT350" s="54"/>
      <c r="AU350" s="54"/>
      <c r="AV350" s="54">
        <v>11</v>
      </c>
      <c r="AW350" s="54"/>
      <c r="AX350" s="54"/>
      <c r="AY350" s="54"/>
      <c r="AZ350" s="54"/>
    </row>
    <row r="351" spans="1:52" s="55" customFormat="1" ht="18" customHeight="1">
      <c r="A351" s="737" t="s">
        <v>153</v>
      </c>
      <c r="B351" s="738"/>
      <c r="C351" s="739" t="s">
        <v>154</v>
      </c>
      <c r="D351" s="740"/>
      <c r="E351" s="740"/>
      <c r="F351" s="740"/>
      <c r="G351" s="740"/>
      <c r="H351" s="740"/>
      <c r="I351" s="741"/>
      <c r="J351" s="56">
        <f t="shared" si="162"/>
        <v>339</v>
      </c>
      <c r="K351" s="62">
        <f t="shared" si="146"/>
        <v>56</v>
      </c>
      <c r="L351" s="62">
        <f t="shared" si="146"/>
        <v>56</v>
      </c>
      <c r="M351" s="62">
        <f t="shared" si="165"/>
        <v>0</v>
      </c>
      <c r="N351" s="62">
        <f t="shared" si="165"/>
        <v>0</v>
      </c>
      <c r="O351" s="54"/>
      <c r="P351" s="54"/>
      <c r="Q351" s="54"/>
      <c r="R351" s="54"/>
      <c r="S351" s="54"/>
      <c r="T351" s="54"/>
      <c r="U351" s="62">
        <f t="shared" si="166"/>
        <v>56</v>
      </c>
      <c r="V351" s="62">
        <f t="shared" si="166"/>
        <v>56</v>
      </c>
      <c r="W351" s="54">
        <v>14</v>
      </c>
      <c r="X351" s="54">
        <v>14</v>
      </c>
      <c r="Y351" s="54">
        <v>20</v>
      </c>
      <c r="Z351" s="54">
        <v>20</v>
      </c>
      <c r="AA351" s="705" t="str">
        <f t="shared" si="176"/>
        <v>SO5142-11</v>
      </c>
      <c r="AB351" s="705"/>
      <c r="AC351" s="705" t="str">
        <f t="shared" si="177"/>
        <v>Гоо засалч</v>
      </c>
      <c r="AD351" s="705"/>
      <c r="AE351" s="705"/>
      <c r="AF351" s="705"/>
      <c r="AG351" s="705"/>
      <c r="AH351" s="705"/>
      <c r="AI351" s="705"/>
      <c r="AJ351" s="56">
        <f t="shared" si="159"/>
        <v>339</v>
      </c>
      <c r="AK351" s="54">
        <v>22</v>
      </c>
      <c r="AL351" s="54">
        <v>22</v>
      </c>
      <c r="AM351" s="54"/>
      <c r="AN351" s="54"/>
      <c r="AO351" s="54"/>
      <c r="AP351" s="54"/>
      <c r="AQ351" s="54">
        <v>56</v>
      </c>
      <c r="AR351" s="54"/>
      <c r="AS351" s="57">
        <f t="shared" si="167"/>
        <v>22</v>
      </c>
      <c r="AT351" s="54"/>
      <c r="AU351" s="54"/>
      <c r="AV351" s="54">
        <v>22</v>
      </c>
      <c r="AW351" s="54"/>
      <c r="AX351" s="54"/>
      <c r="AY351" s="54"/>
      <c r="AZ351" s="54"/>
    </row>
    <row r="352" spans="1:52" s="55" customFormat="1" ht="18" customHeight="1">
      <c r="A352" s="737" t="s">
        <v>301</v>
      </c>
      <c r="B352" s="738"/>
      <c r="C352" s="739" t="s">
        <v>302</v>
      </c>
      <c r="D352" s="740"/>
      <c r="E352" s="740"/>
      <c r="F352" s="740"/>
      <c r="G352" s="740"/>
      <c r="H352" s="740"/>
      <c r="I352" s="741"/>
      <c r="J352" s="56">
        <f t="shared" si="162"/>
        <v>340</v>
      </c>
      <c r="K352" s="62">
        <f t="shared" si="146"/>
        <v>25</v>
      </c>
      <c r="L352" s="62">
        <f t="shared" si="146"/>
        <v>24</v>
      </c>
      <c r="M352" s="62">
        <f t="shared" si="165"/>
        <v>0</v>
      </c>
      <c r="N352" s="62">
        <f t="shared" si="165"/>
        <v>0</v>
      </c>
      <c r="O352" s="54"/>
      <c r="P352" s="54"/>
      <c r="Q352" s="54"/>
      <c r="R352" s="54"/>
      <c r="S352" s="54"/>
      <c r="T352" s="54"/>
      <c r="U352" s="62">
        <f t="shared" si="166"/>
        <v>25</v>
      </c>
      <c r="V352" s="62">
        <f t="shared" si="166"/>
        <v>24</v>
      </c>
      <c r="W352" s="54">
        <v>7</v>
      </c>
      <c r="X352" s="54">
        <v>6</v>
      </c>
      <c r="Y352" s="54">
        <v>11</v>
      </c>
      <c r="Z352" s="54">
        <v>11</v>
      </c>
      <c r="AA352" s="705" t="str">
        <f t="shared" si="176"/>
        <v>AD7532-27</v>
      </c>
      <c r="AB352" s="705"/>
      <c r="AC352" s="705" t="str">
        <f t="shared" si="177"/>
        <v>Хувцасны дизайнч</v>
      </c>
      <c r="AD352" s="705"/>
      <c r="AE352" s="705"/>
      <c r="AF352" s="705"/>
      <c r="AG352" s="705"/>
      <c r="AH352" s="705"/>
      <c r="AI352" s="705"/>
      <c r="AJ352" s="56">
        <f t="shared" si="159"/>
        <v>340</v>
      </c>
      <c r="AK352" s="54">
        <v>7</v>
      </c>
      <c r="AL352" s="54">
        <v>7</v>
      </c>
      <c r="AM352" s="54"/>
      <c r="AN352" s="54"/>
      <c r="AO352" s="54"/>
      <c r="AP352" s="54"/>
      <c r="AQ352" s="54">
        <v>25</v>
      </c>
      <c r="AR352" s="54"/>
      <c r="AS352" s="57">
        <f t="shared" si="167"/>
        <v>7</v>
      </c>
      <c r="AT352" s="54"/>
      <c r="AU352" s="54"/>
      <c r="AV352" s="54">
        <v>7</v>
      </c>
      <c r="AW352" s="54"/>
      <c r="AX352" s="54"/>
      <c r="AY352" s="54"/>
      <c r="AZ352" s="54"/>
    </row>
    <row r="353" spans="1:52" s="55" customFormat="1" ht="18" customHeight="1">
      <c r="A353" s="745" t="s">
        <v>303</v>
      </c>
      <c r="B353" s="746"/>
      <c r="C353" s="746"/>
      <c r="D353" s="746"/>
      <c r="E353" s="746"/>
      <c r="F353" s="746"/>
      <c r="G353" s="746"/>
      <c r="H353" s="746"/>
      <c r="I353" s="747"/>
      <c r="J353" s="60">
        <f t="shared" si="162"/>
        <v>341</v>
      </c>
      <c r="K353" s="61">
        <f t="shared" ref="K353:Z353" si="178">SUM(K354:K360)</f>
        <v>801</v>
      </c>
      <c r="L353" s="61">
        <f t="shared" si="178"/>
        <v>560</v>
      </c>
      <c r="M353" s="61">
        <f t="shared" si="178"/>
        <v>0</v>
      </c>
      <c r="N353" s="61">
        <f t="shared" si="178"/>
        <v>0</v>
      </c>
      <c r="O353" s="61">
        <f t="shared" ref="O353:Y353" si="179">SUM(O354:O360)</f>
        <v>0</v>
      </c>
      <c r="P353" s="61">
        <f t="shared" si="178"/>
        <v>0</v>
      </c>
      <c r="Q353" s="61">
        <f t="shared" si="178"/>
        <v>0</v>
      </c>
      <c r="R353" s="61">
        <f t="shared" si="178"/>
        <v>0</v>
      </c>
      <c r="S353" s="61">
        <f t="shared" si="178"/>
        <v>0</v>
      </c>
      <c r="T353" s="61">
        <f t="shared" si="179"/>
        <v>0</v>
      </c>
      <c r="U353" s="61">
        <f t="shared" si="178"/>
        <v>801</v>
      </c>
      <c r="V353" s="61">
        <f t="shared" si="178"/>
        <v>560</v>
      </c>
      <c r="W353" s="61">
        <f t="shared" si="178"/>
        <v>366</v>
      </c>
      <c r="X353" s="61">
        <f t="shared" si="178"/>
        <v>270</v>
      </c>
      <c r="Y353" s="61">
        <f t="shared" si="179"/>
        <v>222</v>
      </c>
      <c r="Z353" s="61">
        <f t="shared" si="178"/>
        <v>154</v>
      </c>
      <c r="AA353" s="748" t="str">
        <f t="shared" si="171"/>
        <v>12. "Их Засаг" МСҮТ</v>
      </c>
      <c r="AB353" s="749"/>
      <c r="AC353" s="749"/>
      <c r="AD353" s="749"/>
      <c r="AE353" s="749"/>
      <c r="AF353" s="749"/>
      <c r="AG353" s="749"/>
      <c r="AH353" s="749"/>
      <c r="AI353" s="750"/>
      <c r="AJ353" s="60">
        <f t="shared" si="159"/>
        <v>341</v>
      </c>
      <c r="AK353" s="61">
        <f t="shared" ref="AK353:AZ353" si="180">SUM(AK354:AK360)</f>
        <v>213</v>
      </c>
      <c r="AL353" s="61">
        <f t="shared" si="180"/>
        <v>136</v>
      </c>
      <c r="AM353" s="61">
        <f t="shared" si="180"/>
        <v>0</v>
      </c>
      <c r="AN353" s="61">
        <f t="shared" si="180"/>
        <v>0</v>
      </c>
      <c r="AO353" s="61">
        <f t="shared" si="180"/>
        <v>0</v>
      </c>
      <c r="AP353" s="61">
        <f t="shared" si="180"/>
        <v>0</v>
      </c>
      <c r="AQ353" s="61">
        <f t="shared" si="180"/>
        <v>795</v>
      </c>
      <c r="AR353" s="61">
        <f t="shared" si="180"/>
        <v>6</v>
      </c>
      <c r="AS353" s="61">
        <f t="shared" si="180"/>
        <v>231</v>
      </c>
      <c r="AT353" s="61">
        <f t="shared" si="180"/>
        <v>0</v>
      </c>
      <c r="AU353" s="61">
        <f t="shared" si="180"/>
        <v>0</v>
      </c>
      <c r="AV353" s="61">
        <f t="shared" si="180"/>
        <v>213</v>
      </c>
      <c r="AW353" s="61">
        <f t="shared" si="180"/>
        <v>18</v>
      </c>
      <c r="AX353" s="61">
        <f t="shared" si="180"/>
        <v>0</v>
      </c>
      <c r="AY353" s="61">
        <f t="shared" si="180"/>
        <v>0</v>
      </c>
      <c r="AZ353" s="61">
        <f t="shared" si="180"/>
        <v>0</v>
      </c>
    </row>
    <row r="354" spans="1:52" s="55" customFormat="1" ht="18" customHeight="1">
      <c r="A354" s="737" t="s">
        <v>218</v>
      </c>
      <c r="B354" s="738"/>
      <c r="C354" s="739" t="s">
        <v>219</v>
      </c>
      <c r="D354" s="740"/>
      <c r="E354" s="740"/>
      <c r="F354" s="740"/>
      <c r="G354" s="740"/>
      <c r="H354" s="740"/>
      <c r="I354" s="741"/>
      <c r="J354" s="56">
        <f t="shared" si="162"/>
        <v>342</v>
      </c>
      <c r="K354" s="62">
        <f t="shared" si="146"/>
        <v>297</v>
      </c>
      <c r="L354" s="62">
        <f t="shared" si="146"/>
        <v>119</v>
      </c>
      <c r="M354" s="62">
        <f t="shared" si="165"/>
        <v>0</v>
      </c>
      <c r="N354" s="62">
        <f t="shared" si="165"/>
        <v>0</v>
      </c>
      <c r="O354" s="54"/>
      <c r="P354" s="54"/>
      <c r="Q354" s="54"/>
      <c r="R354" s="54"/>
      <c r="S354" s="54"/>
      <c r="T354" s="54"/>
      <c r="U354" s="62">
        <f t="shared" si="166"/>
        <v>297</v>
      </c>
      <c r="V354" s="62">
        <f t="shared" si="166"/>
        <v>119</v>
      </c>
      <c r="W354" s="63">
        <v>118</v>
      </c>
      <c r="X354" s="63">
        <v>49</v>
      </c>
      <c r="Y354" s="63">
        <v>79</v>
      </c>
      <c r="Z354" s="63">
        <v>29</v>
      </c>
      <c r="AA354" s="705" t="str">
        <f>+A354</f>
        <v>AD7321-11</v>
      </c>
      <c r="AB354" s="705"/>
      <c r="AC354" s="705" t="str">
        <f>+C354</f>
        <v>Хэвлэлийн график дизайнч</v>
      </c>
      <c r="AD354" s="705"/>
      <c r="AE354" s="705"/>
      <c r="AF354" s="705"/>
      <c r="AG354" s="705"/>
      <c r="AH354" s="705"/>
      <c r="AI354" s="705"/>
      <c r="AJ354" s="56">
        <f t="shared" si="159"/>
        <v>342</v>
      </c>
      <c r="AK354" s="52">
        <v>100</v>
      </c>
      <c r="AL354" s="52">
        <v>41</v>
      </c>
      <c r="AM354" s="54"/>
      <c r="AN354" s="54"/>
      <c r="AO354" s="54"/>
      <c r="AP354" s="54"/>
      <c r="AQ354" s="54">
        <v>295</v>
      </c>
      <c r="AR354" s="54">
        <v>2</v>
      </c>
      <c r="AS354" s="57">
        <f t="shared" si="167"/>
        <v>100</v>
      </c>
      <c r="AT354" s="54"/>
      <c r="AU354" s="54"/>
      <c r="AV354" s="54">
        <v>100</v>
      </c>
      <c r="AW354" s="54"/>
      <c r="AX354" s="54"/>
      <c r="AY354" s="54"/>
      <c r="AZ354" s="54"/>
    </row>
    <row r="355" spans="1:52" s="55" customFormat="1" ht="18" customHeight="1">
      <c r="A355" s="737" t="s">
        <v>195</v>
      </c>
      <c r="B355" s="738"/>
      <c r="C355" s="739" t="s">
        <v>196</v>
      </c>
      <c r="D355" s="740"/>
      <c r="E355" s="740"/>
      <c r="F355" s="740"/>
      <c r="G355" s="740"/>
      <c r="H355" s="740"/>
      <c r="I355" s="741"/>
      <c r="J355" s="56">
        <f t="shared" si="162"/>
        <v>343</v>
      </c>
      <c r="K355" s="62">
        <f t="shared" si="146"/>
        <v>166</v>
      </c>
      <c r="L355" s="62">
        <f t="shared" si="146"/>
        <v>149</v>
      </c>
      <c r="M355" s="62">
        <f t="shared" si="165"/>
        <v>0</v>
      </c>
      <c r="N355" s="62">
        <f t="shared" si="165"/>
        <v>0</v>
      </c>
      <c r="O355" s="54"/>
      <c r="P355" s="54"/>
      <c r="Q355" s="54"/>
      <c r="R355" s="54"/>
      <c r="S355" s="54"/>
      <c r="T355" s="54"/>
      <c r="U355" s="62">
        <f t="shared" si="166"/>
        <v>166</v>
      </c>
      <c r="V355" s="62">
        <f t="shared" si="166"/>
        <v>149</v>
      </c>
      <c r="W355" s="63">
        <v>60</v>
      </c>
      <c r="X355" s="63">
        <v>53</v>
      </c>
      <c r="Y355" s="63">
        <v>52</v>
      </c>
      <c r="Z355" s="63">
        <v>48</v>
      </c>
      <c r="AA355" s="705" t="str">
        <f t="shared" ref="AA355:AA360" si="181">+A355</f>
        <v>ID4120-11</v>
      </c>
      <c r="AB355" s="705"/>
      <c r="AC355" s="705" t="str">
        <f t="shared" ref="AC355:AC360" si="182">+C355</f>
        <v>Нарийн бичгийн дарга-албан хэргийн ажилтан</v>
      </c>
      <c r="AD355" s="705"/>
      <c r="AE355" s="705"/>
      <c r="AF355" s="705"/>
      <c r="AG355" s="705"/>
      <c r="AH355" s="705"/>
      <c r="AI355" s="705"/>
      <c r="AJ355" s="56">
        <f t="shared" si="159"/>
        <v>343</v>
      </c>
      <c r="AK355" s="52">
        <v>54</v>
      </c>
      <c r="AL355" s="52">
        <v>48</v>
      </c>
      <c r="AM355" s="54"/>
      <c r="AN355" s="54"/>
      <c r="AO355" s="54"/>
      <c r="AP355" s="54"/>
      <c r="AQ355" s="54">
        <v>166</v>
      </c>
      <c r="AR355" s="54"/>
      <c r="AS355" s="57">
        <f t="shared" si="167"/>
        <v>54</v>
      </c>
      <c r="AT355" s="54"/>
      <c r="AU355" s="54"/>
      <c r="AV355" s="54">
        <v>54</v>
      </c>
      <c r="AW355" s="54"/>
      <c r="AX355" s="54"/>
      <c r="AY355" s="54"/>
      <c r="AZ355" s="54"/>
    </row>
    <row r="356" spans="1:52" s="55" customFormat="1" ht="18" customHeight="1">
      <c r="A356" s="737" t="s">
        <v>138</v>
      </c>
      <c r="B356" s="738"/>
      <c r="C356" s="739" t="s">
        <v>139</v>
      </c>
      <c r="D356" s="740"/>
      <c r="E356" s="740"/>
      <c r="F356" s="740"/>
      <c r="G356" s="740"/>
      <c r="H356" s="740"/>
      <c r="I356" s="741"/>
      <c r="J356" s="56">
        <f t="shared" si="162"/>
        <v>344</v>
      </c>
      <c r="K356" s="62">
        <f t="shared" si="146"/>
        <v>121</v>
      </c>
      <c r="L356" s="62">
        <f t="shared" si="146"/>
        <v>95</v>
      </c>
      <c r="M356" s="62">
        <f t="shared" si="165"/>
        <v>0</v>
      </c>
      <c r="N356" s="62">
        <f t="shared" si="165"/>
        <v>0</v>
      </c>
      <c r="O356" s="54"/>
      <c r="P356" s="54"/>
      <c r="Q356" s="54"/>
      <c r="R356" s="54"/>
      <c r="S356" s="54"/>
      <c r="T356" s="54"/>
      <c r="U356" s="62">
        <f t="shared" si="166"/>
        <v>121</v>
      </c>
      <c r="V356" s="62">
        <f t="shared" si="166"/>
        <v>95</v>
      </c>
      <c r="W356" s="63">
        <v>57</v>
      </c>
      <c r="X356" s="63">
        <v>47</v>
      </c>
      <c r="Y356" s="63">
        <v>25</v>
      </c>
      <c r="Z356" s="63">
        <v>17</v>
      </c>
      <c r="AA356" s="705" t="str">
        <f t="shared" si="181"/>
        <v>SO5141-11</v>
      </c>
      <c r="AB356" s="705"/>
      <c r="AC356" s="705" t="str">
        <f t="shared" si="182"/>
        <v>Үсчин</v>
      </c>
      <c r="AD356" s="705"/>
      <c r="AE356" s="705"/>
      <c r="AF356" s="705"/>
      <c r="AG356" s="705"/>
      <c r="AH356" s="705"/>
      <c r="AI356" s="705"/>
      <c r="AJ356" s="56">
        <f t="shared" si="159"/>
        <v>344</v>
      </c>
      <c r="AK356" s="52">
        <v>39</v>
      </c>
      <c r="AL356" s="52">
        <v>31</v>
      </c>
      <c r="AM356" s="54"/>
      <c r="AN356" s="54"/>
      <c r="AO356" s="54"/>
      <c r="AP356" s="54"/>
      <c r="AQ356" s="54">
        <v>120</v>
      </c>
      <c r="AR356" s="54">
        <v>1</v>
      </c>
      <c r="AS356" s="57">
        <f t="shared" si="167"/>
        <v>39</v>
      </c>
      <c r="AT356" s="54"/>
      <c r="AU356" s="54"/>
      <c r="AV356" s="54">
        <v>39</v>
      </c>
      <c r="AW356" s="54"/>
      <c r="AX356" s="54"/>
      <c r="AY356" s="54"/>
      <c r="AZ356" s="54"/>
    </row>
    <row r="357" spans="1:52" s="55" customFormat="1" ht="18" customHeight="1">
      <c r="A357" s="737" t="s">
        <v>166</v>
      </c>
      <c r="B357" s="738"/>
      <c r="C357" s="739" t="s">
        <v>167</v>
      </c>
      <c r="D357" s="740"/>
      <c r="E357" s="740"/>
      <c r="F357" s="740"/>
      <c r="G357" s="740"/>
      <c r="H357" s="740"/>
      <c r="I357" s="741"/>
      <c r="J357" s="56">
        <f t="shared" si="162"/>
        <v>345</v>
      </c>
      <c r="K357" s="62">
        <f t="shared" si="146"/>
        <v>58</v>
      </c>
      <c r="L357" s="62">
        <f t="shared" si="146"/>
        <v>44</v>
      </c>
      <c r="M357" s="62">
        <f t="shared" si="165"/>
        <v>0</v>
      </c>
      <c r="N357" s="62">
        <f t="shared" si="165"/>
        <v>0</v>
      </c>
      <c r="O357" s="54"/>
      <c r="P357" s="54"/>
      <c r="Q357" s="54"/>
      <c r="R357" s="54"/>
      <c r="S357" s="54"/>
      <c r="T357" s="54"/>
      <c r="U357" s="62">
        <f t="shared" si="166"/>
        <v>58</v>
      </c>
      <c r="V357" s="62">
        <f t="shared" si="166"/>
        <v>44</v>
      </c>
      <c r="W357" s="63">
        <v>18</v>
      </c>
      <c r="X357" s="63">
        <v>12</v>
      </c>
      <c r="Y357" s="63">
        <v>20</v>
      </c>
      <c r="Z357" s="63">
        <v>16</v>
      </c>
      <c r="AA357" s="705" t="str">
        <f t="shared" si="181"/>
        <v>IF5131-16</v>
      </c>
      <c r="AB357" s="705"/>
      <c r="AC357" s="705" t="str">
        <f t="shared" si="182"/>
        <v>Зочид буудал, зоогийн газрын үйлчилгээний ажилтан</v>
      </c>
      <c r="AD357" s="705"/>
      <c r="AE357" s="705"/>
      <c r="AF357" s="705"/>
      <c r="AG357" s="705"/>
      <c r="AH357" s="705"/>
      <c r="AI357" s="705"/>
      <c r="AJ357" s="56">
        <f t="shared" si="159"/>
        <v>345</v>
      </c>
      <c r="AK357" s="54">
        <v>20</v>
      </c>
      <c r="AL357" s="54">
        <v>16</v>
      </c>
      <c r="AM357" s="54"/>
      <c r="AN357" s="54"/>
      <c r="AO357" s="54"/>
      <c r="AP357" s="54"/>
      <c r="AQ357" s="54">
        <v>58</v>
      </c>
      <c r="AR357" s="54"/>
      <c r="AS357" s="57">
        <f t="shared" si="167"/>
        <v>20</v>
      </c>
      <c r="AT357" s="54"/>
      <c r="AU357" s="54"/>
      <c r="AV357" s="54">
        <v>20</v>
      </c>
      <c r="AW357" s="54"/>
      <c r="AX357" s="54"/>
      <c r="AY357" s="54"/>
      <c r="AZ357" s="54"/>
    </row>
    <row r="358" spans="1:52" s="55" customFormat="1" ht="18" customHeight="1">
      <c r="A358" s="737" t="s">
        <v>301</v>
      </c>
      <c r="B358" s="738"/>
      <c r="C358" s="739" t="s">
        <v>302</v>
      </c>
      <c r="D358" s="740"/>
      <c r="E358" s="740"/>
      <c r="F358" s="740"/>
      <c r="G358" s="740"/>
      <c r="H358" s="740"/>
      <c r="I358" s="741"/>
      <c r="J358" s="56">
        <f t="shared" si="162"/>
        <v>346</v>
      </c>
      <c r="K358" s="62">
        <f t="shared" si="146"/>
        <v>56</v>
      </c>
      <c r="L358" s="62">
        <f t="shared" si="146"/>
        <v>53</v>
      </c>
      <c r="M358" s="62">
        <f t="shared" si="165"/>
        <v>0</v>
      </c>
      <c r="N358" s="62">
        <f t="shared" si="165"/>
        <v>0</v>
      </c>
      <c r="O358" s="54"/>
      <c r="P358" s="54"/>
      <c r="Q358" s="54"/>
      <c r="R358" s="54"/>
      <c r="S358" s="54"/>
      <c r="T358" s="54"/>
      <c r="U358" s="62">
        <f t="shared" si="166"/>
        <v>56</v>
      </c>
      <c r="V358" s="62">
        <f t="shared" si="166"/>
        <v>53</v>
      </c>
      <c r="W358" s="63">
        <v>37</v>
      </c>
      <c r="X358" s="63">
        <v>36</v>
      </c>
      <c r="Y358" s="63">
        <v>19</v>
      </c>
      <c r="Z358" s="63">
        <v>17</v>
      </c>
      <c r="AA358" s="705" t="str">
        <f t="shared" si="181"/>
        <v>AD7532-27</v>
      </c>
      <c r="AB358" s="705"/>
      <c r="AC358" s="705" t="str">
        <f t="shared" si="182"/>
        <v>Хувцасны дизайнч</v>
      </c>
      <c r="AD358" s="705"/>
      <c r="AE358" s="705"/>
      <c r="AF358" s="705"/>
      <c r="AG358" s="705"/>
      <c r="AH358" s="705"/>
      <c r="AI358" s="705"/>
      <c r="AJ358" s="56">
        <f t="shared" si="159"/>
        <v>346</v>
      </c>
      <c r="AK358" s="54">
        <v>0</v>
      </c>
      <c r="AL358" s="54">
        <v>0</v>
      </c>
      <c r="AM358" s="54"/>
      <c r="AN358" s="54"/>
      <c r="AO358" s="54"/>
      <c r="AP358" s="54"/>
      <c r="AQ358" s="54">
        <v>55</v>
      </c>
      <c r="AR358" s="54">
        <v>1</v>
      </c>
      <c r="AS358" s="57">
        <f t="shared" si="167"/>
        <v>0</v>
      </c>
      <c r="AT358" s="54"/>
      <c r="AU358" s="54"/>
      <c r="AV358" s="54">
        <v>0</v>
      </c>
      <c r="AW358" s="54"/>
      <c r="AX358" s="54"/>
      <c r="AY358" s="54"/>
      <c r="AZ358" s="54"/>
    </row>
    <row r="359" spans="1:52" s="55" customFormat="1" ht="18" customHeight="1">
      <c r="A359" s="737" t="s">
        <v>153</v>
      </c>
      <c r="B359" s="738"/>
      <c r="C359" s="739" t="s">
        <v>154</v>
      </c>
      <c r="D359" s="740"/>
      <c r="E359" s="740"/>
      <c r="F359" s="740"/>
      <c r="G359" s="740"/>
      <c r="H359" s="740"/>
      <c r="I359" s="741"/>
      <c r="J359" s="56">
        <f t="shared" si="162"/>
        <v>347</v>
      </c>
      <c r="K359" s="62">
        <f t="shared" si="146"/>
        <v>85</v>
      </c>
      <c r="L359" s="62">
        <f t="shared" si="146"/>
        <v>85</v>
      </c>
      <c r="M359" s="62">
        <f t="shared" si="165"/>
        <v>0</v>
      </c>
      <c r="N359" s="62">
        <f t="shared" si="165"/>
        <v>0</v>
      </c>
      <c r="O359" s="54"/>
      <c r="P359" s="54"/>
      <c r="Q359" s="54"/>
      <c r="R359" s="54"/>
      <c r="S359" s="54"/>
      <c r="T359" s="54"/>
      <c r="U359" s="62">
        <f t="shared" si="166"/>
        <v>85</v>
      </c>
      <c r="V359" s="62">
        <f t="shared" si="166"/>
        <v>85</v>
      </c>
      <c r="W359" s="63">
        <v>58</v>
      </c>
      <c r="X359" s="63">
        <v>58</v>
      </c>
      <c r="Y359" s="63">
        <v>27</v>
      </c>
      <c r="Z359" s="63">
        <v>27</v>
      </c>
      <c r="AA359" s="705" t="str">
        <f t="shared" si="181"/>
        <v>SO5142-11</v>
      </c>
      <c r="AB359" s="705"/>
      <c r="AC359" s="705" t="str">
        <f t="shared" si="182"/>
        <v>Гоо засалч</v>
      </c>
      <c r="AD359" s="705"/>
      <c r="AE359" s="705"/>
      <c r="AF359" s="705"/>
      <c r="AG359" s="705"/>
      <c r="AH359" s="705"/>
      <c r="AI359" s="705"/>
      <c r="AJ359" s="56">
        <f t="shared" si="159"/>
        <v>347</v>
      </c>
      <c r="AK359" s="54">
        <v>0</v>
      </c>
      <c r="AL359" s="54">
        <v>0</v>
      </c>
      <c r="AM359" s="54"/>
      <c r="AN359" s="54"/>
      <c r="AO359" s="54"/>
      <c r="AP359" s="54"/>
      <c r="AQ359" s="54">
        <v>83</v>
      </c>
      <c r="AR359" s="54">
        <v>2</v>
      </c>
      <c r="AS359" s="57">
        <f t="shared" si="167"/>
        <v>0</v>
      </c>
      <c r="AT359" s="54"/>
      <c r="AU359" s="54"/>
      <c r="AV359" s="54">
        <v>0</v>
      </c>
      <c r="AW359" s="54"/>
      <c r="AX359" s="54"/>
      <c r="AY359" s="54"/>
      <c r="AZ359" s="54"/>
    </row>
    <row r="360" spans="1:52" s="55" customFormat="1" ht="18" customHeight="1">
      <c r="A360" s="737" t="s">
        <v>304</v>
      </c>
      <c r="B360" s="738"/>
      <c r="C360" s="739" t="s">
        <v>305</v>
      </c>
      <c r="D360" s="740"/>
      <c r="E360" s="740"/>
      <c r="F360" s="740"/>
      <c r="G360" s="740"/>
      <c r="H360" s="740"/>
      <c r="I360" s="741"/>
      <c r="J360" s="56">
        <f t="shared" si="162"/>
        <v>348</v>
      </c>
      <c r="K360" s="62">
        <f t="shared" si="146"/>
        <v>18</v>
      </c>
      <c r="L360" s="62">
        <f t="shared" si="146"/>
        <v>15</v>
      </c>
      <c r="M360" s="62">
        <f t="shared" si="165"/>
        <v>0</v>
      </c>
      <c r="N360" s="62">
        <f t="shared" si="165"/>
        <v>0</v>
      </c>
      <c r="O360" s="54"/>
      <c r="P360" s="54"/>
      <c r="Q360" s="54"/>
      <c r="R360" s="54"/>
      <c r="S360" s="54"/>
      <c r="T360" s="54"/>
      <c r="U360" s="62">
        <f t="shared" si="166"/>
        <v>18</v>
      </c>
      <c r="V360" s="62">
        <f t="shared" si="166"/>
        <v>15</v>
      </c>
      <c r="W360" s="63">
        <v>18</v>
      </c>
      <c r="X360" s="63">
        <v>15</v>
      </c>
      <c r="Y360" s="63">
        <v>0</v>
      </c>
      <c r="Z360" s="63">
        <v>0</v>
      </c>
      <c r="AA360" s="705" t="str">
        <f t="shared" si="181"/>
        <v>BF4311-17</v>
      </c>
      <c r="AB360" s="705"/>
      <c r="AC360" s="705" t="str">
        <f t="shared" si="182"/>
        <v>Төлбөр тооцоо, цалин хөлсний нярав</v>
      </c>
      <c r="AD360" s="705"/>
      <c r="AE360" s="705"/>
      <c r="AF360" s="705"/>
      <c r="AG360" s="705"/>
      <c r="AH360" s="705"/>
      <c r="AI360" s="705"/>
      <c r="AJ360" s="56">
        <f t="shared" si="159"/>
        <v>348</v>
      </c>
      <c r="AK360" s="54">
        <v>0</v>
      </c>
      <c r="AL360" s="54">
        <v>0</v>
      </c>
      <c r="AM360" s="54"/>
      <c r="AN360" s="54"/>
      <c r="AO360" s="54"/>
      <c r="AP360" s="54"/>
      <c r="AQ360" s="54">
        <v>18</v>
      </c>
      <c r="AR360" s="54"/>
      <c r="AS360" s="57">
        <f t="shared" si="167"/>
        <v>18</v>
      </c>
      <c r="AT360" s="54"/>
      <c r="AU360" s="54"/>
      <c r="AV360" s="54"/>
      <c r="AW360" s="54">
        <v>18</v>
      </c>
      <c r="AX360" s="54"/>
      <c r="AY360" s="54"/>
      <c r="AZ360" s="54"/>
    </row>
    <row r="361" spans="1:52" s="55" customFormat="1" ht="18" customHeight="1">
      <c r="A361" s="745" t="s">
        <v>306</v>
      </c>
      <c r="B361" s="746"/>
      <c r="C361" s="746"/>
      <c r="D361" s="746"/>
      <c r="E361" s="746"/>
      <c r="F361" s="746"/>
      <c r="G361" s="746"/>
      <c r="H361" s="746"/>
      <c r="I361" s="747"/>
      <c r="J361" s="60">
        <f t="shared" si="162"/>
        <v>349</v>
      </c>
      <c r="K361" s="61">
        <f t="shared" ref="K361:N361" si="183">SUM(K362:K368)</f>
        <v>293</v>
      </c>
      <c r="L361" s="61">
        <f t="shared" si="183"/>
        <v>211</v>
      </c>
      <c r="M361" s="61">
        <f t="shared" si="183"/>
        <v>0</v>
      </c>
      <c r="N361" s="61">
        <f t="shared" si="183"/>
        <v>0</v>
      </c>
      <c r="O361" s="61">
        <f>SUM(O362:O368)</f>
        <v>0</v>
      </c>
      <c r="P361" s="61">
        <f t="shared" ref="P361:Z361" si="184">SUM(P362:P368)</f>
        <v>0</v>
      </c>
      <c r="Q361" s="61">
        <f t="shared" si="184"/>
        <v>0</v>
      </c>
      <c r="R361" s="61">
        <f t="shared" si="184"/>
        <v>0</v>
      </c>
      <c r="S361" s="61">
        <f t="shared" si="184"/>
        <v>0</v>
      </c>
      <c r="T361" s="61">
        <f t="shared" si="184"/>
        <v>0</v>
      </c>
      <c r="U361" s="61">
        <f t="shared" si="184"/>
        <v>293</v>
      </c>
      <c r="V361" s="61">
        <f t="shared" si="184"/>
        <v>211</v>
      </c>
      <c r="W361" s="61">
        <f t="shared" si="184"/>
        <v>180</v>
      </c>
      <c r="X361" s="61">
        <f t="shared" si="184"/>
        <v>138</v>
      </c>
      <c r="Y361" s="61">
        <f t="shared" si="184"/>
        <v>82</v>
      </c>
      <c r="Z361" s="61">
        <f t="shared" si="184"/>
        <v>53</v>
      </c>
      <c r="AA361" s="748" t="str">
        <f t="shared" si="171"/>
        <v>13. "Урлаг урлан" МСҮТ</v>
      </c>
      <c r="AB361" s="749"/>
      <c r="AC361" s="749"/>
      <c r="AD361" s="749"/>
      <c r="AE361" s="749"/>
      <c r="AF361" s="749"/>
      <c r="AG361" s="749"/>
      <c r="AH361" s="749"/>
      <c r="AI361" s="750"/>
      <c r="AJ361" s="60">
        <f t="shared" si="159"/>
        <v>349</v>
      </c>
      <c r="AK361" s="61">
        <f t="shared" ref="AK361:AN361" si="185">SUM(AK362:AK368)</f>
        <v>31</v>
      </c>
      <c r="AL361" s="61">
        <f t="shared" si="185"/>
        <v>20</v>
      </c>
      <c r="AM361" s="61">
        <f t="shared" si="185"/>
        <v>0</v>
      </c>
      <c r="AN361" s="61">
        <f t="shared" si="185"/>
        <v>0</v>
      </c>
      <c r="AO361" s="61">
        <f>SUM(AO362:AO368)</f>
        <v>0</v>
      </c>
      <c r="AP361" s="61">
        <f t="shared" ref="AP361:AZ361" si="186">SUM(AP362:AP368)</f>
        <v>0</v>
      </c>
      <c r="AQ361" s="61">
        <f t="shared" si="186"/>
        <v>293</v>
      </c>
      <c r="AR361" s="61">
        <f t="shared" si="186"/>
        <v>0</v>
      </c>
      <c r="AS361" s="61">
        <f t="shared" si="186"/>
        <v>151</v>
      </c>
      <c r="AT361" s="61">
        <f t="shared" si="186"/>
        <v>0</v>
      </c>
      <c r="AU361" s="61">
        <f t="shared" si="186"/>
        <v>0</v>
      </c>
      <c r="AV361" s="61">
        <f t="shared" si="186"/>
        <v>31</v>
      </c>
      <c r="AW361" s="61">
        <f t="shared" si="186"/>
        <v>120</v>
      </c>
      <c r="AX361" s="61">
        <f t="shared" si="186"/>
        <v>0</v>
      </c>
      <c r="AY361" s="61">
        <f t="shared" si="186"/>
        <v>0</v>
      </c>
      <c r="AZ361" s="61">
        <f t="shared" si="186"/>
        <v>0</v>
      </c>
    </row>
    <row r="362" spans="1:52" s="55" customFormat="1" ht="18" customHeight="1">
      <c r="A362" s="737" t="s">
        <v>307</v>
      </c>
      <c r="B362" s="738"/>
      <c r="C362" s="739" t="s">
        <v>308</v>
      </c>
      <c r="D362" s="740"/>
      <c r="E362" s="740"/>
      <c r="F362" s="740"/>
      <c r="G362" s="740"/>
      <c r="H362" s="740"/>
      <c r="I362" s="741"/>
      <c r="J362" s="56">
        <f t="shared" si="162"/>
        <v>350</v>
      </c>
      <c r="K362" s="62">
        <f t="shared" si="146"/>
        <v>18</v>
      </c>
      <c r="L362" s="62">
        <f t="shared" si="146"/>
        <v>5</v>
      </c>
      <c r="M362" s="62">
        <f t="shared" si="165"/>
        <v>0</v>
      </c>
      <c r="N362" s="62">
        <f t="shared" si="165"/>
        <v>0</v>
      </c>
      <c r="O362" s="54"/>
      <c r="P362" s="54"/>
      <c r="Q362" s="54"/>
      <c r="R362" s="54"/>
      <c r="S362" s="54"/>
      <c r="T362" s="54"/>
      <c r="U362" s="62">
        <f t="shared" si="166"/>
        <v>18</v>
      </c>
      <c r="V362" s="62">
        <f t="shared" si="166"/>
        <v>5</v>
      </c>
      <c r="W362" s="63"/>
      <c r="X362" s="63"/>
      <c r="Y362" s="63">
        <v>14</v>
      </c>
      <c r="Z362" s="78">
        <v>4</v>
      </c>
      <c r="AA362" s="705" t="str">
        <f t="shared" si="171"/>
        <v>AO3521-23</v>
      </c>
      <c r="AB362" s="705"/>
      <c r="AC362" s="705" t="str">
        <f t="shared" ref="AC362:AC368" si="187">+C362</f>
        <v>Дуу хөгжим чимэглэлийн найруулагч</v>
      </c>
      <c r="AD362" s="705"/>
      <c r="AE362" s="705"/>
      <c r="AF362" s="705"/>
      <c r="AG362" s="705"/>
      <c r="AH362" s="705"/>
      <c r="AI362" s="705"/>
      <c r="AJ362" s="56">
        <f t="shared" si="159"/>
        <v>350</v>
      </c>
      <c r="AK362" s="54">
        <v>4</v>
      </c>
      <c r="AL362" s="54">
        <v>1</v>
      </c>
      <c r="AM362" s="54"/>
      <c r="AN362" s="54"/>
      <c r="AO362" s="54"/>
      <c r="AP362" s="54"/>
      <c r="AQ362" s="54">
        <v>18</v>
      </c>
      <c r="AR362" s="54"/>
      <c r="AS362" s="57">
        <f t="shared" si="167"/>
        <v>4</v>
      </c>
      <c r="AT362" s="54"/>
      <c r="AU362" s="54"/>
      <c r="AV362" s="54">
        <v>4</v>
      </c>
      <c r="AW362" s="54"/>
      <c r="AX362" s="54"/>
      <c r="AY362" s="54"/>
      <c r="AZ362" s="54"/>
    </row>
    <row r="363" spans="1:52" s="55" customFormat="1" ht="18" customHeight="1">
      <c r="A363" s="737" t="s">
        <v>309</v>
      </c>
      <c r="B363" s="738"/>
      <c r="C363" s="739" t="s">
        <v>310</v>
      </c>
      <c r="D363" s="740"/>
      <c r="E363" s="740"/>
      <c r="F363" s="740"/>
      <c r="G363" s="740"/>
      <c r="H363" s="740"/>
      <c r="I363" s="741"/>
      <c r="J363" s="56">
        <f t="shared" si="162"/>
        <v>351</v>
      </c>
      <c r="K363" s="62">
        <f t="shared" si="146"/>
        <v>32</v>
      </c>
      <c r="L363" s="62">
        <f t="shared" si="146"/>
        <v>26</v>
      </c>
      <c r="M363" s="62">
        <f t="shared" si="165"/>
        <v>0</v>
      </c>
      <c r="N363" s="62">
        <f t="shared" si="165"/>
        <v>0</v>
      </c>
      <c r="O363" s="54"/>
      <c r="P363" s="54"/>
      <c r="Q363" s="54"/>
      <c r="R363" s="54"/>
      <c r="S363" s="54"/>
      <c r="T363" s="54"/>
      <c r="U363" s="62">
        <f t="shared" si="166"/>
        <v>32</v>
      </c>
      <c r="V363" s="62">
        <f t="shared" si="166"/>
        <v>26</v>
      </c>
      <c r="W363" s="63">
        <v>30</v>
      </c>
      <c r="X363" s="63">
        <v>25</v>
      </c>
      <c r="Y363" s="63">
        <v>2</v>
      </c>
      <c r="Z363" s="63">
        <v>1</v>
      </c>
      <c r="AA363" s="705" t="str">
        <f t="shared" si="171"/>
        <v>AO7215-14</v>
      </c>
      <c r="AB363" s="705"/>
      <c r="AC363" s="705" t="str">
        <f t="shared" si="187"/>
        <v xml:space="preserve">Тайзны ажилтан </v>
      </c>
      <c r="AD363" s="705"/>
      <c r="AE363" s="705"/>
      <c r="AF363" s="705"/>
      <c r="AG363" s="705"/>
      <c r="AH363" s="705"/>
      <c r="AI363" s="705"/>
      <c r="AJ363" s="56">
        <f t="shared" si="159"/>
        <v>351</v>
      </c>
      <c r="AK363" s="54"/>
      <c r="AL363" s="54"/>
      <c r="AM363" s="54"/>
      <c r="AN363" s="54"/>
      <c r="AO363" s="54"/>
      <c r="AP363" s="54"/>
      <c r="AQ363" s="54">
        <v>32</v>
      </c>
      <c r="AR363" s="54"/>
      <c r="AS363" s="57">
        <f t="shared" si="167"/>
        <v>30</v>
      </c>
      <c r="AT363" s="54"/>
      <c r="AU363" s="54"/>
      <c r="AV363" s="54"/>
      <c r="AW363" s="54">
        <v>30</v>
      </c>
      <c r="AX363" s="54"/>
      <c r="AY363" s="54"/>
      <c r="AZ363" s="54"/>
    </row>
    <row r="364" spans="1:52" s="55" customFormat="1" ht="18" customHeight="1">
      <c r="A364" s="737" t="s">
        <v>299</v>
      </c>
      <c r="B364" s="738"/>
      <c r="C364" s="739" t="s">
        <v>300</v>
      </c>
      <c r="D364" s="740"/>
      <c r="E364" s="740"/>
      <c r="F364" s="740"/>
      <c r="G364" s="740"/>
      <c r="H364" s="740"/>
      <c r="I364" s="741"/>
      <c r="J364" s="56">
        <f t="shared" si="162"/>
        <v>352</v>
      </c>
      <c r="K364" s="62">
        <f t="shared" si="146"/>
        <v>69</v>
      </c>
      <c r="L364" s="62">
        <f t="shared" si="146"/>
        <v>33</v>
      </c>
      <c r="M364" s="62">
        <f t="shared" si="165"/>
        <v>0</v>
      </c>
      <c r="N364" s="62">
        <f t="shared" si="165"/>
        <v>0</v>
      </c>
      <c r="O364" s="54"/>
      <c r="P364" s="54"/>
      <c r="Q364" s="54"/>
      <c r="R364" s="54"/>
      <c r="S364" s="54"/>
      <c r="T364" s="54"/>
      <c r="U364" s="62">
        <f t="shared" si="166"/>
        <v>69</v>
      </c>
      <c r="V364" s="62">
        <f t="shared" si="166"/>
        <v>33</v>
      </c>
      <c r="W364" s="63">
        <v>45</v>
      </c>
      <c r="X364" s="63">
        <v>28</v>
      </c>
      <c r="Y364" s="63">
        <v>20</v>
      </c>
      <c r="Z364" s="63">
        <v>4</v>
      </c>
      <c r="AA364" s="705" t="str">
        <f t="shared" si="171"/>
        <v>PB3521-27</v>
      </c>
      <c r="AB364" s="705"/>
      <c r="AC364" s="705" t="str">
        <f t="shared" si="187"/>
        <v>Дуу, дүрс бичлэгийн оператор</v>
      </c>
      <c r="AD364" s="705"/>
      <c r="AE364" s="705"/>
      <c r="AF364" s="705"/>
      <c r="AG364" s="705"/>
      <c r="AH364" s="705"/>
      <c r="AI364" s="705"/>
      <c r="AJ364" s="56">
        <f t="shared" si="159"/>
        <v>352</v>
      </c>
      <c r="AK364" s="54">
        <v>4</v>
      </c>
      <c r="AL364" s="54">
        <v>1</v>
      </c>
      <c r="AM364" s="54"/>
      <c r="AN364" s="54"/>
      <c r="AO364" s="54"/>
      <c r="AP364" s="54"/>
      <c r="AQ364" s="54">
        <v>69</v>
      </c>
      <c r="AR364" s="54"/>
      <c r="AS364" s="57">
        <f t="shared" si="167"/>
        <v>34</v>
      </c>
      <c r="AT364" s="54"/>
      <c r="AU364" s="54"/>
      <c r="AV364" s="54">
        <v>4</v>
      </c>
      <c r="AW364" s="54">
        <v>30</v>
      </c>
      <c r="AX364" s="54"/>
      <c r="AY364" s="54"/>
      <c r="AZ364" s="54"/>
    </row>
    <row r="365" spans="1:52" s="55" customFormat="1" ht="18" customHeight="1">
      <c r="A365" s="737" t="s">
        <v>301</v>
      </c>
      <c r="B365" s="738"/>
      <c r="C365" s="739" t="s">
        <v>302</v>
      </c>
      <c r="D365" s="740"/>
      <c r="E365" s="740"/>
      <c r="F365" s="740"/>
      <c r="G365" s="740"/>
      <c r="H365" s="740"/>
      <c r="I365" s="741"/>
      <c r="J365" s="56">
        <f t="shared" si="162"/>
        <v>353</v>
      </c>
      <c r="K365" s="62">
        <f t="shared" si="146"/>
        <v>61</v>
      </c>
      <c r="L365" s="62">
        <f t="shared" si="146"/>
        <v>50</v>
      </c>
      <c r="M365" s="62">
        <f t="shared" si="165"/>
        <v>0</v>
      </c>
      <c r="N365" s="62">
        <f t="shared" si="165"/>
        <v>0</v>
      </c>
      <c r="O365" s="54"/>
      <c r="P365" s="54"/>
      <c r="Q365" s="54"/>
      <c r="R365" s="54"/>
      <c r="S365" s="54"/>
      <c r="T365" s="54"/>
      <c r="U365" s="62">
        <f t="shared" si="166"/>
        <v>61</v>
      </c>
      <c r="V365" s="62">
        <f t="shared" si="166"/>
        <v>50</v>
      </c>
      <c r="W365" s="63">
        <v>43</v>
      </c>
      <c r="X365" s="63">
        <v>33</v>
      </c>
      <c r="Y365" s="63">
        <v>16</v>
      </c>
      <c r="Z365" s="63">
        <v>15</v>
      </c>
      <c r="AA365" s="705" t="str">
        <f t="shared" si="171"/>
        <v>AD7532-27</v>
      </c>
      <c r="AB365" s="705"/>
      <c r="AC365" s="705" t="str">
        <f t="shared" si="187"/>
        <v>Хувцасны дизайнч</v>
      </c>
      <c r="AD365" s="705"/>
      <c r="AE365" s="705"/>
      <c r="AF365" s="705"/>
      <c r="AG365" s="705"/>
      <c r="AH365" s="705"/>
      <c r="AI365" s="705"/>
      <c r="AJ365" s="56">
        <f t="shared" si="159"/>
        <v>353</v>
      </c>
      <c r="AK365" s="54">
        <v>2</v>
      </c>
      <c r="AL365" s="54">
        <v>2</v>
      </c>
      <c r="AM365" s="54"/>
      <c r="AN365" s="54"/>
      <c r="AO365" s="54"/>
      <c r="AP365" s="54"/>
      <c r="AQ365" s="54">
        <v>61</v>
      </c>
      <c r="AR365" s="54"/>
      <c r="AS365" s="57">
        <f t="shared" si="167"/>
        <v>32</v>
      </c>
      <c r="AT365" s="54"/>
      <c r="AU365" s="54"/>
      <c r="AV365" s="54">
        <v>2</v>
      </c>
      <c r="AW365" s="54">
        <v>30</v>
      </c>
      <c r="AX365" s="54"/>
      <c r="AY365" s="54"/>
      <c r="AZ365" s="54"/>
    </row>
    <row r="366" spans="1:52" s="55" customFormat="1" ht="18" customHeight="1">
      <c r="A366" s="737" t="s">
        <v>252</v>
      </c>
      <c r="B366" s="738"/>
      <c r="C366" s="739" t="s">
        <v>253</v>
      </c>
      <c r="D366" s="740"/>
      <c r="E366" s="740"/>
      <c r="F366" s="740"/>
      <c r="G366" s="740"/>
      <c r="H366" s="740"/>
      <c r="I366" s="741"/>
      <c r="J366" s="56">
        <f t="shared" si="162"/>
        <v>354</v>
      </c>
      <c r="K366" s="62">
        <f t="shared" si="146"/>
        <v>9</v>
      </c>
      <c r="L366" s="62">
        <f t="shared" si="146"/>
        <v>3</v>
      </c>
      <c r="M366" s="62">
        <f t="shared" si="165"/>
        <v>0</v>
      </c>
      <c r="N366" s="62">
        <f t="shared" si="165"/>
        <v>0</v>
      </c>
      <c r="O366" s="54"/>
      <c r="P366" s="54"/>
      <c r="Q366" s="54"/>
      <c r="R366" s="54"/>
      <c r="S366" s="54"/>
      <c r="T366" s="54"/>
      <c r="U366" s="62">
        <f t="shared" si="166"/>
        <v>9</v>
      </c>
      <c r="V366" s="62">
        <f t="shared" si="166"/>
        <v>3</v>
      </c>
      <c r="W366" s="63">
        <v>2</v>
      </c>
      <c r="X366" s="63">
        <v>1</v>
      </c>
      <c r="Y366" s="63">
        <v>0</v>
      </c>
      <c r="Z366" s="63">
        <v>0</v>
      </c>
      <c r="AA366" s="705" t="str">
        <f t="shared" si="171"/>
        <v>AM7316-15</v>
      </c>
      <c r="AB366" s="705"/>
      <c r="AC366" s="705" t="str">
        <f t="shared" si="187"/>
        <v>Зураач-чимэглэгч</v>
      </c>
      <c r="AD366" s="705"/>
      <c r="AE366" s="705"/>
      <c r="AF366" s="705"/>
      <c r="AG366" s="705"/>
      <c r="AH366" s="705"/>
      <c r="AI366" s="705"/>
      <c r="AJ366" s="56">
        <f t="shared" si="159"/>
        <v>354</v>
      </c>
      <c r="AK366" s="54">
        <v>7</v>
      </c>
      <c r="AL366" s="54">
        <v>2</v>
      </c>
      <c r="AM366" s="54"/>
      <c r="AN366" s="54"/>
      <c r="AO366" s="54"/>
      <c r="AP366" s="54"/>
      <c r="AQ366" s="54">
        <v>9</v>
      </c>
      <c r="AR366" s="54"/>
      <c r="AS366" s="57">
        <f t="shared" si="167"/>
        <v>7</v>
      </c>
      <c r="AT366" s="54"/>
      <c r="AU366" s="54"/>
      <c r="AV366" s="54">
        <v>7</v>
      </c>
      <c r="AW366" s="54"/>
      <c r="AX366" s="54"/>
      <c r="AY366" s="54"/>
      <c r="AZ366" s="54"/>
    </row>
    <row r="367" spans="1:52" s="55" customFormat="1" ht="18" customHeight="1">
      <c r="A367" s="737" t="s">
        <v>153</v>
      </c>
      <c r="B367" s="738"/>
      <c r="C367" s="739" t="s">
        <v>154</v>
      </c>
      <c r="D367" s="740"/>
      <c r="E367" s="740"/>
      <c r="F367" s="740"/>
      <c r="G367" s="740"/>
      <c r="H367" s="740"/>
      <c r="I367" s="741"/>
      <c r="J367" s="56">
        <f t="shared" si="162"/>
        <v>355</v>
      </c>
      <c r="K367" s="62">
        <f t="shared" si="146"/>
        <v>74</v>
      </c>
      <c r="L367" s="62">
        <f t="shared" si="146"/>
        <v>71</v>
      </c>
      <c r="M367" s="62">
        <f t="shared" si="165"/>
        <v>0</v>
      </c>
      <c r="N367" s="62">
        <f t="shared" si="165"/>
        <v>0</v>
      </c>
      <c r="O367" s="54"/>
      <c r="P367" s="54"/>
      <c r="Q367" s="54"/>
      <c r="R367" s="54"/>
      <c r="S367" s="54"/>
      <c r="T367" s="54"/>
      <c r="U367" s="62">
        <f t="shared" si="166"/>
        <v>74</v>
      </c>
      <c r="V367" s="62">
        <f t="shared" si="166"/>
        <v>71</v>
      </c>
      <c r="W367" s="63">
        <v>30</v>
      </c>
      <c r="X367" s="63">
        <v>28</v>
      </c>
      <c r="Y367" s="63">
        <v>30</v>
      </c>
      <c r="Z367" s="63">
        <v>29</v>
      </c>
      <c r="AA367" s="705" t="str">
        <f t="shared" si="171"/>
        <v>SO5142-11</v>
      </c>
      <c r="AB367" s="705"/>
      <c r="AC367" s="705" t="str">
        <f t="shared" si="187"/>
        <v>Гоо засалч</v>
      </c>
      <c r="AD367" s="705"/>
      <c r="AE367" s="705"/>
      <c r="AF367" s="705"/>
      <c r="AG367" s="705"/>
      <c r="AH367" s="705"/>
      <c r="AI367" s="705"/>
      <c r="AJ367" s="56">
        <f t="shared" si="159"/>
        <v>355</v>
      </c>
      <c r="AK367" s="54">
        <v>14</v>
      </c>
      <c r="AL367" s="54">
        <v>14</v>
      </c>
      <c r="AM367" s="54"/>
      <c r="AN367" s="54"/>
      <c r="AO367" s="54"/>
      <c r="AP367" s="54"/>
      <c r="AQ367" s="54">
        <v>74</v>
      </c>
      <c r="AR367" s="54"/>
      <c r="AS367" s="57">
        <f t="shared" si="167"/>
        <v>14</v>
      </c>
      <c r="AT367" s="54"/>
      <c r="AU367" s="54"/>
      <c r="AV367" s="54">
        <v>14</v>
      </c>
      <c r="AW367" s="54"/>
      <c r="AX367" s="54"/>
      <c r="AY367" s="54"/>
      <c r="AZ367" s="54"/>
    </row>
    <row r="368" spans="1:52" s="55" customFormat="1" ht="18" customHeight="1">
      <c r="A368" s="737" t="s">
        <v>311</v>
      </c>
      <c r="B368" s="738"/>
      <c r="C368" s="739" t="s">
        <v>312</v>
      </c>
      <c r="D368" s="740"/>
      <c r="E368" s="740"/>
      <c r="F368" s="740"/>
      <c r="G368" s="740"/>
      <c r="H368" s="740"/>
      <c r="I368" s="741"/>
      <c r="J368" s="56">
        <f t="shared" si="162"/>
        <v>356</v>
      </c>
      <c r="K368" s="62">
        <f t="shared" si="146"/>
        <v>30</v>
      </c>
      <c r="L368" s="62">
        <f t="shared" si="146"/>
        <v>23</v>
      </c>
      <c r="M368" s="62">
        <f t="shared" si="165"/>
        <v>0</v>
      </c>
      <c r="N368" s="62">
        <f t="shared" si="165"/>
        <v>0</v>
      </c>
      <c r="O368" s="54"/>
      <c r="P368" s="54"/>
      <c r="Q368" s="54"/>
      <c r="R368" s="54"/>
      <c r="S368" s="54"/>
      <c r="T368" s="54"/>
      <c r="U368" s="62">
        <f t="shared" si="166"/>
        <v>30</v>
      </c>
      <c r="V368" s="62">
        <f t="shared" si="166"/>
        <v>23</v>
      </c>
      <c r="W368" s="63">
        <v>30</v>
      </c>
      <c r="X368" s="63">
        <v>23</v>
      </c>
      <c r="Y368" s="63"/>
      <c r="Z368" s="63"/>
      <c r="AA368" s="705" t="str">
        <f t="shared" si="171"/>
        <v>AC3431-14</v>
      </c>
      <c r="AB368" s="705"/>
      <c r="AC368" s="705" t="str">
        <f t="shared" si="187"/>
        <v>Фото зурагчин</v>
      </c>
      <c r="AD368" s="705"/>
      <c r="AE368" s="705"/>
      <c r="AF368" s="705"/>
      <c r="AG368" s="705"/>
      <c r="AH368" s="705"/>
      <c r="AI368" s="705"/>
      <c r="AJ368" s="56">
        <f t="shared" si="159"/>
        <v>356</v>
      </c>
      <c r="AK368" s="54"/>
      <c r="AL368" s="54"/>
      <c r="AM368" s="54"/>
      <c r="AN368" s="54"/>
      <c r="AO368" s="54"/>
      <c r="AP368" s="54"/>
      <c r="AQ368" s="54">
        <v>30</v>
      </c>
      <c r="AR368" s="54"/>
      <c r="AS368" s="57">
        <f t="shared" si="167"/>
        <v>30</v>
      </c>
      <c r="AT368" s="54"/>
      <c r="AU368" s="54"/>
      <c r="AV368" s="54"/>
      <c r="AW368" s="54">
        <v>30</v>
      </c>
      <c r="AX368" s="54"/>
      <c r="AY368" s="54"/>
      <c r="AZ368" s="54"/>
    </row>
    <row r="369" spans="1:52" s="55" customFormat="1" ht="18" customHeight="1">
      <c r="A369" s="745" t="s">
        <v>313</v>
      </c>
      <c r="B369" s="746"/>
      <c r="C369" s="746"/>
      <c r="D369" s="746"/>
      <c r="E369" s="746"/>
      <c r="F369" s="746"/>
      <c r="G369" s="746"/>
      <c r="H369" s="746"/>
      <c r="I369" s="747"/>
      <c r="J369" s="60">
        <f t="shared" si="162"/>
        <v>357</v>
      </c>
      <c r="K369" s="61">
        <f t="shared" ref="K369:Z369" si="188">SUM(K370:K372)</f>
        <v>249</v>
      </c>
      <c r="L369" s="61">
        <f t="shared" si="188"/>
        <v>73</v>
      </c>
      <c r="M369" s="61">
        <f t="shared" si="188"/>
        <v>0</v>
      </c>
      <c r="N369" s="61">
        <f t="shared" si="188"/>
        <v>0</v>
      </c>
      <c r="O369" s="61">
        <f t="shared" ref="O369:Y369" si="189">SUM(O370:O372)</f>
        <v>0</v>
      </c>
      <c r="P369" s="61">
        <f t="shared" si="188"/>
        <v>0</v>
      </c>
      <c r="Q369" s="61">
        <f t="shared" si="188"/>
        <v>0</v>
      </c>
      <c r="R369" s="61">
        <f t="shared" si="188"/>
        <v>0</v>
      </c>
      <c r="S369" s="61">
        <f t="shared" si="188"/>
        <v>0</v>
      </c>
      <c r="T369" s="61">
        <f t="shared" si="189"/>
        <v>0</v>
      </c>
      <c r="U369" s="61">
        <f t="shared" si="188"/>
        <v>194</v>
      </c>
      <c r="V369" s="61">
        <f t="shared" si="188"/>
        <v>54</v>
      </c>
      <c r="W369" s="61">
        <f t="shared" si="188"/>
        <v>194</v>
      </c>
      <c r="X369" s="61">
        <f t="shared" si="188"/>
        <v>54</v>
      </c>
      <c r="Y369" s="61">
        <f t="shared" si="189"/>
        <v>0</v>
      </c>
      <c r="Z369" s="61">
        <f t="shared" si="188"/>
        <v>0</v>
      </c>
      <c r="AA369" s="748" t="str">
        <f t="shared" si="171"/>
        <v xml:space="preserve">14. "Майн Тех" МСҮТ </v>
      </c>
      <c r="AB369" s="749"/>
      <c r="AC369" s="749"/>
      <c r="AD369" s="749"/>
      <c r="AE369" s="749"/>
      <c r="AF369" s="749"/>
      <c r="AG369" s="749"/>
      <c r="AH369" s="749"/>
      <c r="AI369" s="750"/>
      <c r="AJ369" s="60">
        <f t="shared" si="159"/>
        <v>357</v>
      </c>
      <c r="AK369" s="61">
        <f t="shared" ref="AK369:AZ369" si="190">SUM(AK370:AK372)</f>
        <v>0</v>
      </c>
      <c r="AL369" s="61">
        <f t="shared" si="190"/>
        <v>0</v>
      </c>
      <c r="AM369" s="61">
        <f t="shared" si="190"/>
        <v>55</v>
      </c>
      <c r="AN369" s="61">
        <f t="shared" si="190"/>
        <v>19</v>
      </c>
      <c r="AO369" s="61">
        <f t="shared" si="190"/>
        <v>42</v>
      </c>
      <c r="AP369" s="61">
        <f t="shared" si="190"/>
        <v>9</v>
      </c>
      <c r="AQ369" s="61">
        <f t="shared" si="190"/>
        <v>170</v>
      </c>
      <c r="AR369" s="61">
        <f t="shared" si="190"/>
        <v>28</v>
      </c>
      <c r="AS369" s="61">
        <f t="shared" si="190"/>
        <v>249</v>
      </c>
      <c r="AT369" s="61">
        <f t="shared" si="190"/>
        <v>0</v>
      </c>
      <c r="AU369" s="61">
        <f t="shared" si="190"/>
        <v>0</v>
      </c>
      <c r="AV369" s="61">
        <f t="shared" si="190"/>
        <v>0</v>
      </c>
      <c r="AW369" s="61">
        <f t="shared" si="190"/>
        <v>194</v>
      </c>
      <c r="AX369" s="61">
        <f t="shared" si="190"/>
        <v>55</v>
      </c>
      <c r="AY369" s="61">
        <f t="shared" si="190"/>
        <v>0</v>
      </c>
      <c r="AZ369" s="61">
        <f t="shared" si="190"/>
        <v>0</v>
      </c>
    </row>
    <row r="370" spans="1:52" s="55" customFormat="1" ht="18" customHeight="1">
      <c r="A370" s="737" t="s">
        <v>161</v>
      </c>
      <c r="B370" s="738"/>
      <c r="C370" s="739" t="s">
        <v>162</v>
      </c>
      <c r="D370" s="740"/>
      <c r="E370" s="740"/>
      <c r="F370" s="740"/>
      <c r="G370" s="740"/>
      <c r="H370" s="740"/>
      <c r="I370" s="741"/>
      <c r="J370" s="56">
        <f t="shared" si="162"/>
        <v>358</v>
      </c>
      <c r="K370" s="62">
        <f t="shared" si="146"/>
        <v>125</v>
      </c>
      <c r="L370" s="62">
        <f t="shared" si="146"/>
        <v>33</v>
      </c>
      <c r="M370" s="62">
        <f t="shared" si="165"/>
        <v>0</v>
      </c>
      <c r="N370" s="62">
        <f t="shared" si="165"/>
        <v>0</v>
      </c>
      <c r="O370" s="54"/>
      <c r="P370" s="54"/>
      <c r="Q370" s="54"/>
      <c r="R370" s="54"/>
      <c r="S370" s="54"/>
      <c r="T370" s="54"/>
      <c r="U370" s="62">
        <f t="shared" si="166"/>
        <v>90</v>
      </c>
      <c r="V370" s="62">
        <f t="shared" si="166"/>
        <v>20</v>
      </c>
      <c r="W370" s="63">
        <v>90</v>
      </c>
      <c r="X370" s="63">
        <v>20</v>
      </c>
      <c r="Y370" s="63"/>
      <c r="Z370" s="63"/>
      <c r="AA370" s="705" t="str">
        <f>+A370</f>
        <v>MT8111-35</v>
      </c>
      <c r="AB370" s="705"/>
      <c r="AC370" s="705" t="str">
        <f>+C370</f>
        <v>Хүнд машин механизмын оператор</v>
      </c>
      <c r="AD370" s="705"/>
      <c r="AE370" s="705"/>
      <c r="AF370" s="705"/>
      <c r="AG370" s="705"/>
      <c r="AH370" s="705"/>
      <c r="AI370" s="705"/>
      <c r="AJ370" s="56">
        <f t="shared" si="159"/>
        <v>358</v>
      </c>
      <c r="AK370" s="52"/>
      <c r="AL370" s="52"/>
      <c r="AM370" s="54">
        <v>35</v>
      </c>
      <c r="AN370" s="54">
        <v>13</v>
      </c>
      <c r="AO370" s="51">
        <v>26</v>
      </c>
      <c r="AP370" s="51">
        <v>6</v>
      </c>
      <c r="AQ370" s="51">
        <v>77</v>
      </c>
      <c r="AR370" s="51">
        <v>16</v>
      </c>
      <c r="AS370" s="57">
        <f t="shared" si="167"/>
        <v>125</v>
      </c>
      <c r="AT370" s="54"/>
      <c r="AU370" s="54"/>
      <c r="AV370" s="54"/>
      <c r="AW370" s="54">
        <v>90</v>
      </c>
      <c r="AX370" s="54">
        <v>35</v>
      </c>
      <c r="AY370" s="54"/>
      <c r="AZ370" s="54"/>
    </row>
    <row r="371" spans="1:52" s="55" customFormat="1" ht="18" customHeight="1">
      <c r="A371" s="737" t="s">
        <v>243</v>
      </c>
      <c r="B371" s="738"/>
      <c r="C371" s="739" t="s">
        <v>244</v>
      </c>
      <c r="D371" s="740"/>
      <c r="E371" s="740"/>
      <c r="F371" s="740"/>
      <c r="G371" s="740"/>
      <c r="H371" s="740"/>
      <c r="I371" s="741"/>
      <c r="J371" s="56">
        <f t="shared" si="162"/>
        <v>359</v>
      </c>
      <c r="K371" s="62">
        <f t="shared" si="146"/>
        <v>81</v>
      </c>
      <c r="L371" s="62">
        <f t="shared" si="146"/>
        <v>25</v>
      </c>
      <c r="M371" s="62">
        <f t="shared" si="165"/>
        <v>0</v>
      </c>
      <c r="N371" s="62">
        <f t="shared" si="165"/>
        <v>0</v>
      </c>
      <c r="O371" s="54"/>
      <c r="P371" s="54"/>
      <c r="Q371" s="54"/>
      <c r="R371" s="54"/>
      <c r="S371" s="54"/>
      <c r="T371" s="54"/>
      <c r="U371" s="62">
        <f t="shared" si="166"/>
        <v>74</v>
      </c>
      <c r="V371" s="62">
        <f t="shared" si="166"/>
        <v>19</v>
      </c>
      <c r="W371" s="63">
        <v>74</v>
      </c>
      <c r="X371" s="63">
        <v>19</v>
      </c>
      <c r="Y371" s="63"/>
      <c r="Z371" s="63"/>
      <c r="AA371" s="705" t="str">
        <f t="shared" ref="AA371:AA372" si="191">+A371</f>
        <v>MT7233-45</v>
      </c>
      <c r="AB371" s="705"/>
      <c r="AC371" s="705" t="str">
        <f t="shared" ref="AC371:AC372" si="192">+C371</f>
        <v>Хүнд машин механизмын засварчин</v>
      </c>
      <c r="AD371" s="705"/>
      <c r="AE371" s="705"/>
      <c r="AF371" s="705"/>
      <c r="AG371" s="705"/>
      <c r="AH371" s="705"/>
      <c r="AI371" s="705"/>
      <c r="AJ371" s="56">
        <f t="shared" si="159"/>
        <v>359</v>
      </c>
      <c r="AK371" s="52"/>
      <c r="AL371" s="52"/>
      <c r="AM371" s="54">
        <v>7</v>
      </c>
      <c r="AN371" s="54">
        <v>6</v>
      </c>
      <c r="AO371" s="51">
        <v>16</v>
      </c>
      <c r="AP371" s="51">
        <v>3</v>
      </c>
      <c r="AQ371" s="51">
        <v>54</v>
      </c>
      <c r="AR371" s="51">
        <v>8</v>
      </c>
      <c r="AS371" s="57">
        <f t="shared" si="167"/>
        <v>81</v>
      </c>
      <c r="AT371" s="54"/>
      <c r="AU371" s="54"/>
      <c r="AV371" s="54"/>
      <c r="AW371" s="54">
        <v>74</v>
      </c>
      <c r="AX371" s="54">
        <v>7</v>
      </c>
      <c r="AY371" s="54"/>
      <c r="AZ371" s="54"/>
    </row>
    <row r="372" spans="1:52" s="55" customFormat="1" ht="18" customHeight="1">
      <c r="A372" s="737" t="s">
        <v>114</v>
      </c>
      <c r="B372" s="738"/>
      <c r="C372" s="739" t="s">
        <v>115</v>
      </c>
      <c r="D372" s="740"/>
      <c r="E372" s="740"/>
      <c r="F372" s="740"/>
      <c r="G372" s="740"/>
      <c r="H372" s="740"/>
      <c r="I372" s="741"/>
      <c r="J372" s="56">
        <f t="shared" si="162"/>
        <v>360</v>
      </c>
      <c r="K372" s="62">
        <f t="shared" si="146"/>
        <v>43</v>
      </c>
      <c r="L372" s="62">
        <f t="shared" si="146"/>
        <v>15</v>
      </c>
      <c r="M372" s="62">
        <f t="shared" si="165"/>
        <v>0</v>
      </c>
      <c r="N372" s="62">
        <f t="shared" si="165"/>
        <v>0</v>
      </c>
      <c r="O372" s="54"/>
      <c r="P372" s="54"/>
      <c r="Q372" s="54"/>
      <c r="R372" s="54"/>
      <c r="S372" s="54"/>
      <c r="T372" s="54"/>
      <c r="U372" s="62">
        <f t="shared" si="166"/>
        <v>30</v>
      </c>
      <c r="V372" s="62">
        <f t="shared" si="166"/>
        <v>15</v>
      </c>
      <c r="W372" s="63">
        <v>30</v>
      </c>
      <c r="X372" s="63">
        <v>15</v>
      </c>
      <c r="Y372" s="63"/>
      <c r="Z372" s="63"/>
      <c r="AA372" s="705" t="str">
        <f t="shared" si="191"/>
        <v>TC8211-20</v>
      </c>
      <c r="AB372" s="705"/>
      <c r="AC372" s="705" t="str">
        <f t="shared" si="192"/>
        <v>Автомашины засварчин</v>
      </c>
      <c r="AD372" s="705"/>
      <c r="AE372" s="705"/>
      <c r="AF372" s="705"/>
      <c r="AG372" s="705"/>
      <c r="AH372" s="705"/>
      <c r="AI372" s="705"/>
      <c r="AJ372" s="56">
        <f t="shared" si="159"/>
        <v>360</v>
      </c>
      <c r="AK372" s="54"/>
      <c r="AL372" s="54"/>
      <c r="AM372" s="54">
        <v>13</v>
      </c>
      <c r="AN372" s="54"/>
      <c r="AO372" s="51"/>
      <c r="AP372" s="51"/>
      <c r="AQ372" s="51">
        <v>39</v>
      </c>
      <c r="AR372" s="51">
        <v>4</v>
      </c>
      <c r="AS372" s="57">
        <f t="shared" si="167"/>
        <v>43</v>
      </c>
      <c r="AT372" s="54"/>
      <c r="AU372" s="54"/>
      <c r="AV372" s="54"/>
      <c r="AW372" s="54">
        <v>30</v>
      </c>
      <c r="AX372" s="54">
        <v>13</v>
      </c>
      <c r="AY372" s="54"/>
      <c r="AZ372" s="54"/>
    </row>
    <row r="373" spans="1:52" s="55" customFormat="1" ht="25.5" customHeight="1">
      <c r="A373" s="745" t="s">
        <v>314</v>
      </c>
      <c r="B373" s="746"/>
      <c r="C373" s="746"/>
      <c r="D373" s="746"/>
      <c r="E373" s="746"/>
      <c r="F373" s="746"/>
      <c r="G373" s="746"/>
      <c r="H373" s="746"/>
      <c r="I373" s="747"/>
      <c r="J373" s="60">
        <f t="shared" si="162"/>
        <v>361</v>
      </c>
      <c r="K373" s="61">
        <f t="shared" ref="K373:N373" si="193">SUM(K374:K379)</f>
        <v>60</v>
      </c>
      <c r="L373" s="61">
        <f t="shared" si="193"/>
        <v>26</v>
      </c>
      <c r="M373" s="61">
        <f t="shared" si="193"/>
        <v>0</v>
      </c>
      <c r="N373" s="61">
        <f t="shared" si="193"/>
        <v>0</v>
      </c>
      <c r="O373" s="61">
        <f>SUM(O374:O379)</f>
        <v>0</v>
      </c>
      <c r="P373" s="61">
        <f t="shared" ref="P373:Z373" si="194">SUM(P374:P379)</f>
        <v>0</v>
      </c>
      <c r="Q373" s="61">
        <f t="shared" si="194"/>
        <v>0</v>
      </c>
      <c r="R373" s="61">
        <f t="shared" si="194"/>
        <v>0</v>
      </c>
      <c r="S373" s="61">
        <f t="shared" si="194"/>
        <v>0</v>
      </c>
      <c r="T373" s="61">
        <f t="shared" si="194"/>
        <v>0</v>
      </c>
      <c r="U373" s="61">
        <f t="shared" si="194"/>
        <v>60</v>
      </c>
      <c r="V373" s="61">
        <f t="shared" si="194"/>
        <v>26</v>
      </c>
      <c r="W373" s="61">
        <f t="shared" si="194"/>
        <v>30</v>
      </c>
      <c r="X373" s="61">
        <f t="shared" si="194"/>
        <v>11</v>
      </c>
      <c r="Y373" s="61">
        <f t="shared" si="194"/>
        <v>30</v>
      </c>
      <c r="Z373" s="61">
        <f t="shared" si="194"/>
        <v>15</v>
      </c>
      <c r="AA373" s="748" t="str">
        <f t="shared" si="171"/>
        <v>15. "Монголын Хараагүйчүүдийн Үндэсний Холбоо"-ны дэргэдэх МСҮТ</v>
      </c>
      <c r="AB373" s="749"/>
      <c r="AC373" s="749"/>
      <c r="AD373" s="749"/>
      <c r="AE373" s="749"/>
      <c r="AF373" s="749"/>
      <c r="AG373" s="749"/>
      <c r="AH373" s="749"/>
      <c r="AI373" s="750"/>
      <c r="AJ373" s="60">
        <f t="shared" si="159"/>
        <v>361</v>
      </c>
      <c r="AK373" s="61">
        <f t="shared" ref="AK373:AN373" si="195">SUM(AK374:AK379)</f>
        <v>0</v>
      </c>
      <c r="AL373" s="61">
        <f t="shared" si="195"/>
        <v>0</v>
      </c>
      <c r="AM373" s="61">
        <f t="shared" si="195"/>
        <v>0</v>
      </c>
      <c r="AN373" s="61">
        <f t="shared" si="195"/>
        <v>0</v>
      </c>
      <c r="AO373" s="61">
        <f>SUM(AO374:AO379)</f>
        <v>0</v>
      </c>
      <c r="AP373" s="61">
        <f t="shared" ref="AP373:AZ373" si="196">SUM(AP374:AP379)</f>
        <v>0</v>
      </c>
      <c r="AQ373" s="61">
        <f t="shared" si="196"/>
        <v>0</v>
      </c>
      <c r="AR373" s="61">
        <f t="shared" si="196"/>
        <v>60</v>
      </c>
      <c r="AS373" s="61">
        <f t="shared" si="196"/>
        <v>41</v>
      </c>
      <c r="AT373" s="61">
        <f t="shared" si="196"/>
        <v>0</v>
      </c>
      <c r="AU373" s="61">
        <f t="shared" si="196"/>
        <v>0</v>
      </c>
      <c r="AV373" s="61">
        <f t="shared" si="196"/>
        <v>30</v>
      </c>
      <c r="AW373" s="61">
        <f t="shared" si="196"/>
        <v>11</v>
      </c>
      <c r="AX373" s="61">
        <f t="shared" si="196"/>
        <v>0</v>
      </c>
      <c r="AY373" s="61">
        <f t="shared" si="196"/>
        <v>0</v>
      </c>
      <c r="AZ373" s="61">
        <f t="shared" si="196"/>
        <v>0</v>
      </c>
    </row>
    <row r="374" spans="1:52" s="55" customFormat="1" ht="18" customHeight="1">
      <c r="A374" s="737" t="s">
        <v>315</v>
      </c>
      <c r="B374" s="738"/>
      <c r="C374" s="739" t="s">
        <v>316</v>
      </c>
      <c r="D374" s="740"/>
      <c r="E374" s="740"/>
      <c r="F374" s="740"/>
      <c r="G374" s="740"/>
      <c r="H374" s="740"/>
      <c r="I374" s="741"/>
      <c r="J374" s="56">
        <f t="shared" si="162"/>
        <v>362</v>
      </c>
      <c r="K374" s="62">
        <f t="shared" si="146"/>
        <v>10</v>
      </c>
      <c r="L374" s="62">
        <f t="shared" si="146"/>
        <v>7</v>
      </c>
      <c r="M374" s="62">
        <f t="shared" si="165"/>
        <v>0</v>
      </c>
      <c r="N374" s="62">
        <f t="shared" si="165"/>
        <v>0</v>
      </c>
      <c r="O374" s="54"/>
      <c r="P374" s="54"/>
      <c r="Q374" s="54"/>
      <c r="R374" s="54"/>
      <c r="S374" s="54"/>
      <c r="T374" s="54"/>
      <c r="U374" s="62">
        <f t="shared" si="166"/>
        <v>10</v>
      </c>
      <c r="V374" s="62">
        <f t="shared" si="166"/>
        <v>7</v>
      </c>
      <c r="W374" s="54">
        <v>6</v>
      </c>
      <c r="X374" s="54">
        <v>4</v>
      </c>
      <c r="Y374" s="54">
        <v>4</v>
      </c>
      <c r="Z374" s="54">
        <v>3</v>
      </c>
      <c r="AA374" s="705" t="str">
        <f>+A374</f>
        <v>IO4132-18</v>
      </c>
      <c r="AB374" s="705"/>
      <c r="AC374" s="705" t="str">
        <f>+C374</f>
        <v>Мэдээлэл технологийн оператор</v>
      </c>
      <c r="AD374" s="705"/>
      <c r="AE374" s="705"/>
      <c r="AF374" s="705"/>
      <c r="AG374" s="705"/>
      <c r="AH374" s="705"/>
      <c r="AI374" s="705"/>
      <c r="AJ374" s="56">
        <f t="shared" si="159"/>
        <v>362</v>
      </c>
      <c r="AK374" s="52"/>
      <c r="AL374" s="52"/>
      <c r="AM374" s="54"/>
      <c r="AN374" s="54"/>
      <c r="AO374" s="54"/>
      <c r="AP374" s="54"/>
      <c r="AQ374" s="54"/>
      <c r="AR374" s="54">
        <v>10</v>
      </c>
      <c r="AS374" s="57">
        <f t="shared" si="167"/>
        <v>4</v>
      </c>
      <c r="AT374" s="54"/>
      <c r="AU374" s="54"/>
      <c r="AV374" s="54">
        <v>4</v>
      </c>
      <c r="AW374" s="54"/>
      <c r="AX374" s="54"/>
      <c r="AY374" s="54"/>
      <c r="AZ374" s="54"/>
    </row>
    <row r="375" spans="1:52" s="55" customFormat="1" ht="18" customHeight="1">
      <c r="A375" s="737" t="s">
        <v>317</v>
      </c>
      <c r="B375" s="738"/>
      <c r="C375" s="739" t="s">
        <v>318</v>
      </c>
      <c r="D375" s="740"/>
      <c r="E375" s="740"/>
      <c r="F375" s="740"/>
      <c r="G375" s="740"/>
      <c r="H375" s="740"/>
      <c r="I375" s="741"/>
      <c r="J375" s="56">
        <f t="shared" si="162"/>
        <v>363</v>
      </c>
      <c r="K375" s="62">
        <f t="shared" si="146"/>
        <v>24</v>
      </c>
      <c r="L375" s="62">
        <f t="shared" si="146"/>
        <v>11</v>
      </c>
      <c r="M375" s="62">
        <f t="shared" si="165"/>
        <v>0</v>
      </c>
      <c r="N375" s="62">
        <f t="shared" si="165"/>
        <v>0</v>
      </c>
      <c r="O375" s="54"/>
      <c r="P375" s="54"/>
      <c r="Q375" s="54"/>
      <c r="R375" s="54"/>
      <c r="S375" s="54"/>
      <c r="T375" s="54"/>
      <c r="U375" s="62">
        <f t="shared" si="166"/>
        <v>24</v>
      </c>
      <c r="V375" s="62">
        <f t="shared" si="166"/>
        <v>11</v>
      </c>
      <c r="W375" s="54">
        <v>6</v>
      </c>
      <c r="X375" s="54">
        <v>2</v>
      </c>
      <c r="Y375" s="54">
        <v>18</v>
      </c>
      <c r="Z375" s="54">
        <v>9</v>
      </c>
      <c r="AA375" s="705" t="str">
        <f t="shared" ref="AA375:AA379" si="197">+A375</f>
        <v>HO5321-15</v>
      </c>
      <c r="AB375" s="705"/>
      <c r="AC375" s="705" t="str">
        <f t="shared" ref="AC375:AC379" si="198">+C375</f>
        <v>Эмчилгээний бариа засалч</v>
      </c>
      <c r="AD375" s="705"/>
      <c r="AE375" s="705"/>
      <c r="AF375" s="705"/>
      <c r="AG375" s="705"/>
      <c r="AH375" s="705"/>
      <c r="AI375" s="705"/>
      <c r="AJ375" s="56">
        <f t="shared" si="159"/>
        <v>363</v>
      </c>
      <c r="AK375" s="52"/>
      <c r="AL375" s="52"/>
      <c r="AM375" s="54"/>
      <c r="AN375" s="54"/>
      <c r="AO375" s="54"/>
      <c r="AP375" s="54"/>
      <c r="AQ375" s="54"/>
      <c r="AR375" s="54">
        <v>24</v>
      </c>
      <c r="AS375" s="57">
        <f t="shared" si="167"/>
        <v>18</v>
      </c>
      <c r="AT375" s="54"/>
      <c r="AU375" s="54"/>
      <c r="AV375" s="54">
        <v>18</v>
      </c>
      <c r="AW375" s="54"/>
      <c r="AX375" s="54"/>
      <c r="AY375" s="54"/>
      <c r="AZ375" s="54"/>
    </row>
    <row r="376" spans="1:52" s="55" customFormat="1" ht="18" customHeight="1">
      <c r="A376" s="737" t="s">
        <v>319</v>
      </c>
      <c r="B376" s="738"/>
      <c r="C376" s="739" t="s">
        <v>320</v>
      </c>
      <c r="D376" s="740"/>
      <c r="E376" s="740"/>
      <c r="F376" s="740"/>
      <c r="G376" s="740"/>
      <c r="H376" s="740"/>
      <c r="I376" s="741"/>
      <c r="J376" s="56">
        <f t="shared" si="162"/>
        <v>364</v>
      </c>
      <c r="K376" s="62">
        <f t="shared" si="146"/>
        <v>9</v>
      </c>
      <c r="L376" s="62">
        <f t="shared" si="146"/>
        <v>3</v>
      </c>
      <c r="M376" s="62">
        <f t="shared" si="165"/>
        <v>0</v>
      </c>
      <c r="N376" s="62">
        <f t="shared" si="165"/>
        <v>0</v>
      </c>
      <c r="O376" s="54"/>
      <c r="P376" s="54"/>
      <c r="Q376" s="54"/>
      <c r="R376" s="54"/>
      <c r="S376" s="54"/>
      <c r="T376" s="54"/>
      <c r="U376" s="62">
        <f t="shared" si="166"/>
        <v>9</v>
      </c>
      <c r="V376" s="62">
        <f t="shared" si="166"/>
        <v>3</v>
      </c>
      <c r="W376" s="54">
        <v>9</v>
      </c>
      <c r="X376" s="54">
        <v>3</v>
      </c>
      <c r="Y376" s="54"/>
      <c r="Z376" s="54"/>
      <c r="AA376" s="705" t="str">
        <f t="shared" si="197"/>
        <v>SO5142-20</v>
      </c>
      <c r="AB376" s="705"/>
      <c r="AC376" s="705" t="str">
        <f t="shared" si="198"/>
        <v>Массажчин</v>
      </c>
      <c r="AD376" s="705"/>
      <c r="AE376" s="705"/>
      <c r="AF376" s="705"/>
      <c r="AG376" s="705"/>
      <c r="AH376" s="705"/>
      <c r="AI376" s="705"/>
      <c r="AJ376" s="56">
        <f t="shared" si="159"/>
        <v>364</v>
      </c>
      <c r="AK376" s="54"/>
      <c r="AL376" s="54"/>
      <c r="AM376" s="54"/>
      <c r="AN376" s="54"/>
      <c r="AO376" s="54"/>
      <c r="AP376" s="54"/>
      <c r="AQ376" s="54"/>
      <c r="AR376" s="54">
        <v>9</v>
      </c>
      <c r="AS376" s="57">
        <f t="shared" si="167"/>
        <v>9</v>
      </c>
      <c r="AT376" s="54"/>
      <c r="AU376" s="54"/>
      <c r="AV376" s="54"/>
      <c r="AW376" s="54">
        <v>9</v>
      </c>
      <c r="AX376" s="54"/>
      <c r="AY376" s="54"/>
      <c r="AZ376" s="54"/>
    </row>
    <row r="377" spans="1:52" s="55" customFormat="1" ht="18" customHeight="1">
      <c r="A377" s="737" t="s">
        <v>321</v>
      </c>
      <c r="B377" s="738"/>
      <c r="C377" s="739" t="s">
        <v>322</v>
      </c>
      <c r="D377" s="740"/>
      <c r="E377" s="740"/>
      <c r="F377" s="740"/>
      <c r="G377" s="740"/>
      <c r="H377" s="740"/>
      <c r="I377" s="741"/>
      <c r="J377" s="56">
        <f t="shared" si="162"/>
        <v>365</v>
      </c>
      <c r="K377" s="62">
        <f t="shared" si="146"/>
        <v>3</v>
      </c>
      <c r="L377" s="62">
        <f t="shared" si="146"/>
        <v>0</v>
      </c>
      <c r="M377" s="62">
        <f t="shared" si="165"/>
        <v>0</v>
      </c>
      <c r="N377" s="62">
        <f t="shared" si="165"/>
        <v>0</v>
      </c>
      <c r="O377" s="54"/>
      <c r="P377" s="54"/>
      <c r="Q377" s="54"/>
      <c r="R377" s="54"/>
      <c r="S377" s="54"/>
      <c r="T377" s="54"/>
      <c r="U377" s="62">
        <f t="shared" si="166"/>
        <v>3</v>
      </c>
      <c r="V377" s="62">
        <f t="shared" si="166"/>
        <v>0</v>
      </c>
      <c r="W377" s="54">
        <v>1</v>
      </c>
      <c r="X377" s="54">
        <v>0</v>
      </c>
      <c r="Y377" s="54">
        <v>2</v>
      </c>
      <c r="Z377" s="54">
        <v>0</v>
      </c>
      <c r="AA377" s="705" t="str">
        <f t="shared" si="197"/>
        <v>AM2652-11</v>
      </c>
      <c r="AB377" s="705"/>
      <c r="AC377" s="705" t="str">
        <f t="shared" si="198"/>
        <v>Ардын гоцлол хөгжимчин</v>
      </c>
      <c r="AD377" s="705"/>
      <c r="AE377" s="705"/>
      <c r="AF377" s="705"/>
      <c r="AG377" s="705"/>
      <c r="AH377" s="705"/>
      <c r="AI377" s="705"/>
      <c r="AJ377" s="56">
        <f t="shared" si="159"/>
        <v>365</v>
      </c>
      <c r="AK377" s="54"/>
      <c r="AL377" s="54"/>
      <c r="AM377" s="54"/>
      <c r="AN377" s="54"/>
      <c r="AO377" s="54"/>
      <c r="AP377" s="54"/>
      <c r="AQ377" s="54"/>
      <c r="AR377" s="54">
        <v>3</v>
      </c>
      <c r="AS377" s="57">
        <f t="shared" si="167"/>
        <v>2</v>
      </c>
      <c r="AT377" s="54"/>
      <c r="AU377" s="54"/>
      <c r="AV377" s="54">
        <v>2</v>
      </c>
      <c r="AW377" s="54"/>
      <c r="AX377" s="54"/>
      <c r="AY377" s="54"/>
      <c r="AZ377" s="54"/>
    </row>
    <row r="378" spans="1:52" s="55" customFormat="1" ht="18" customHeight="1">
      <c r="A378" s="737" t="s">
        <v>172</v>
      </c>
      <c r="B378" s="738"/>
      <c r="C378" s="739" t="s">
        <v>173</v>
      </c>
      <c r="D378" s="740"/>
      <c r="E378" s="740"/>
      <c r="F378" s="740"/>
      <c r="G378" s="740"/>
      <c r="H378" s="740"/>
      <c r="I378" s="741"/>
      <c r="J378" s="56">
        <f t="shared" si="162"/>
        <v>366</v>
      </c>
      <c r="K378" s="62">
        <f t="shared" si="146"/>
        <v>12</v>
      </c>
      <c r="L378" s="62">
        <f t="shared" si="146"/>
        <v>5</v>
      </c>
      <c r="M378" s="62">
        <f t="shared" si="165"/>
        <v>0</v>
      </c>
      <c r="N378" s="62">
        <f t="shared" si="165"/>
        <v>0</v>
      </c>
      <c r="O378" s="54"/>
      <c r="P378" s="54"/>
      <c r="Q378" s="54"/>
      <c r="R378" s="54"/>
      <c r="S378" s="54"/>
      <c r="T378" s="54"/>
      <c r="U378" s="62">
        <f t="shared" si="166"/>
        <v>12</v>
      </c>
      <c r="V378" s="62">
        <f t="shared" si="166"/>
        <v>5</v>
      </c>
      <c r="W378" s="54">
        <v>6</v>
      </c>
      <c r="X378" s="54">
        <v>2</v>
      </c>
      <c r="Y378" s="54">
        <v>6</v>
      </c>
      <c r="Z378" s="54">
        <v>3</v>
      </c>
      <c r="AA378" s="705" t="str">
        <f t="shared" si="197"/>
        <v>AM7317-11</v>
      </c>
      <c r="AB378" s="705"/>
      <c r="AC378" s="705" t="str">
        <f t="shared" si="198"/>
        <v>Бэлэг дурсгалын зүйл урлаач</v>
      </c>
      <c r="AD378" s="705"/>
      <c r="AE378" s="705"/>
      <c r="AF378" s="705"/>
      <c r="AG378" s="705"/>
      <c r="AH378" s="705"/>
      <c r="AI378" s="705"/>
      <c r="AJ378" s="56">
        <f t="shared" si="159"/>
        <v>366</v>
      </c>
      <c r="AK378" s="54"/>
      <c r="AL378" s="54"/>
      <c r="AM378" s="54"/>
      <c r="AN378" s="54"/>
      <c r="AO378" s="54"/>
      <c r="AP378" s="54"/>
      <c r="AQ378" s="54"/>
      <c r="AR378" s="54">
        <v>12</v>
      </c>
      <c r="AS378" s="57">
        <f t="shared" si="167"/>
        <v>6</v>
      </c>
      <c r="AT378" s="54"/>
      <c r="AU378" s="54"/>
      <c r="AV378" s="54">
        <v>6</v>
      </c>
      <c r="AW378" s="54"/>
      <c r="AX378" s="54"/>
      <c r="AY378" s="54"/>
      <c r="AZ378" s="54"/>
    </row>
    <row r="379" spans="1:52" s="55" customFormat="1" ht="18" customHeight="1">
      <c r="A379" s="737" t="s">
        <v>323</v>
      </c>
      <c r="B379" s="738"/>
      <c r="C379" s="739" t="s">
        <v>324</v>
      </c>
      <c r="D379" s="740"/>
      <c r="E379" s="740"/>
      <c r="F379" s="740"/>
      <c r="G379" s="740"/>
      <c r="H379" s="740"/>
      <c r="I379" s="741"/>
      <c r="J379" s="56">
        <f t="shared" si="162"/>
        <v>367</v>
      </c>
      <c r="K379" s="62">
        <f t="shared" si="146"/>
        <v>2</v>
      </c>
      <c r="L379" s="62">
        <f t="shared" si="146"/>
        <v>0</v>
      </c>
      <c r="M379" s="62">
        <f t="shared" si="165"/>
        <v>0</v>
      </c>
      <c r="N379" s="62">
        <f t="shared" si="165"/>
        <v>0</v>
      </c>
      <c r="O379" s="54"/>
      <c r="P379" s="54"/>
      <c r="Q379" s="54"/>
      <c r="R379" s="54"/>
      <c r="S379" s="54"/>
      <c r="T379" s="54"/>
      <c r="U379" s="62">
        <f t="shared" si="166"/>
        <v>2</v>
      </c>
      <c r="V379" s="62">
        <f t="shared" si="166"/>
        <v>0</v>
      </c>
      <c r="W379" s="54">
        <v>2</v>
      </c>
      <c r="X379" s="54"/>
      <c r="Y379" s="54"/>
      <c r="Z379" s="54"/>
      <c r="AA379" s="705" t="str">
        <f t="shared" si="197"/>
        <v>IF5132-11</v>
      </c>
      <c r="AB379" s="705"/>
      <c r="AC379" s="705" t="str">
        <f t="shared" si="198"/>
        <v>Кофе бэлтгэгч</v>
      </c>
      <c r="AD379" s="705"/>
      <c r="AE379" s="705"/>
      <c r="AF379" s="705"/>
      <c r="AG379" s="705"/>
      <c r="AH379" s="705"/>
      <c r="AI379" s="705"/>
      <c r="AJ379" s="56">
        <f t="shared" si="159"/>
        <v>367</v>
      </c>
      <c r="AK379" s="54"/>
      <c r="AL379" s="54"/>
      <c r="AM379" s="54"/>
      <c r="AN379" s="54"/>
      <c r="AO379" s="54"/>
      <c r="AP379" s="54"/>
      <c r="AQ379" s="54"/>
      <c r="AR379" s="54">
        <v>2</v>
      </c>
      <c r="AS379" s="57">
        <f t="shared" si="167"/>
        <v>2</v>
      </c>
      <c r="AT379" s="54"/>
      <c r="AU379" s="54"/>
      <c r="AV379" s="54"/>
      <c r="AW379" s="54">
        <v>2</v>
      </c>
      <c r="AX379" s="54"/>
      <c r="AY379" s="54"/>
      <c r="AZ379" s="54"/>
    </row>
    <row r="380" spans="1:52" s="55" customFormat="1" ht="25.5" customHeight="1">
      <c r="A380" s="745" t="s">
        <v>325</v>
      </c>
      <c r="B380" s="746"/>
      <c r="C380" s="746"/>
      <c r="D380" s="746"/>
      <c r="E380" s="746"/>
      <c r="F380" s="746"/>
      <c r="G380" s="746"/>
      <c r="H380" s="746"/>
      <c r="I380" s="747"/>
      <c r="J380" s="60">
        <f t="shared" si="162"/>
        <v>368</v>
      </c>
      <c r="K380" s="61">
        <f t="shared" ref="K380:Z380" si="199">SUM(K381:K389)</f>
        <v>337</v>
      </c>
      <c r="L380" s="61">
        <f t="shared" si="199"/>
        <v>120</v>
      </c>
      <c r="M380" s="61">
        <f t="shared" si="199"/>
        <v>0</v>
      </c>
      <c r="N380" s="61">
        <f t="shared" si="199"/>
        <v>0</v>
      </c>
      <c r="O380" s="61">
        <f t="shared" ref="O380:Y380" si="200">SUM(O381:O389)</f>
        <v>0</v>
      </c>
      <c r="P380" s="61">
        <f t="shared" si="199"/>
        <v>0</v>
      </c>
      <c r="Q380" s="61">
        <f t="shared" si="199"/>
        <v>0</v>
      </c>
      <c r="R380" s="61">
        <f t="shared" si="199"/>
        <v>0</v>
      </c>
      <c r="S380" s="61">
        <f t="shared" si="199"/>
        <v>0</v>
      </c>
      <c r="T380" s="61">
        <f t="shared" si="200"/>
        <v>0</v>
      </c>
      <c r="U380" s="61">
        <f t="shared" si="199"/>
        <v>337</v>
      </c>
      <c r="V380" s="61">
        <f t="shared" si="199"/>
        <v>120</v>
      </c>
      <c r="W380" s="61">
        <f t="shared" si="199"/>
        <v>337</v>
      </c>
      <c r="X380" s="61">
        <f t="shared" si="199"/>
        <v>120</v>
      </c>
      <c r="Y380" s="61">
        <f t="shared" si="200"/>
        <v>0</v>
      </c>
      <c r="Z380" s="61">
        <f t="shared" si="199"/>
        <v>0</v>
      </c>
      <c r="AA380" s="748" t="str">
        <f t="shared" si="171"/>
        <v>16. "Ти Эс Ти"  МСҮТ</v>
      </c>
      <c r="AB380" s="749"/>
      <c r="AC380" s="749"/>
      <c r="AD380" s="749"/>
      <c r="AE380" s="749"/>
      <c r="AF380" s="749"/>
      <c r="AG380" s="749"/>
      <c r="AH380" s="749"/>
      <c r="AI380" s="750"/>
      <c r="AJ380" s="60">
        <f t="shared" si="159"/>
        <v>368</v>
      </c>
      <c r="AK380" s="61">
        <f t="shared" ref="AK380:AZ380" si="201">SUM(AK381:AK389)</f>
        <v>0</v>
      </c>
      <c r="AL380" s="61">
        <f t="shared" si="201"/>
        <v>0</v>
      </c>
      <c r="AM380" s="61">
        <f t="shared" si="201"/>
        <v>0</v>
      </c>
      <c r="AN380" s="61">
        <f t="shared" si="201"/>
        <v>0</v>
      </c>
      <c r="AO380" s="61">
        <f t="shared" si="201"/>
        <v>0</v>
      </c>
      <c r="AP380" s="61">
        <f t="shared" si="201"/>
        <v>0</v>
      </c>
      <c r="AQ380" s="61">
        <f t="shared" si="201"/>
        <v>337</v>
      </c>
      <c r="AR380" s="61">
        <f t="shared" si="201"/>
        <v>0</v>
      </c>
      <c r="AS380" s="61">
        <f t="shared" si="201"/>
        <v>337</v>
      </c>
      <c r="AT380" s="61">
        <f t="shared" si="201"/>
        <v>0</v>
      </c>
      <c r="AU380" s="61">
        <f t="shared" si="201"/>
        <v>0</v>
      </c>
      <c r="AV380" s="61">
        <f t="shared" si="201"/>
        <v>0</v>
      </c>
      <c r="AW380" s="61">
        <f t="shared" si="201"/>
        <v>337</v>
      </c>
      <c r="AX380" s="61">
        <f t="shared" si="201"/>
        <v>0</v>
      </c>
      <c r="AY380" s="61">
        <f t="shared" si="201"/>
        <v>0</v>
      </c>
      <c r="AZ380" s="61">
        <f t="shared" si="201"/>
        <v>0</v>
      </c>
    </row>
    <row r="381" spans="1:52" s="55" customFormat="1" ht="18" customHeight="1">
      <c r="A381" s="737" t="s">
        <v>161</v>
      </c>
      <c r="B381" s="738"/>
      <c r="C381" s="739" t="s">
        <v>162</v>
      </c>
      <c r="D381" s="740"/>
      <c r="E381" s="740"/>
      <c r="F381" s="740"/>
      <c r="G381" s="740"/>
      <c r="H381" s="740"/>
      <c r="I381" s="741"/>
      <c r="J381" s="56">
        <f t="shared" si="162"/>
        <v>369</v>
      </c>
      <c r="K381" s="62">
        <f t="shared" si="146"/>
        <v>40</v>
      </c>
      <c r="L381" s="62">
        <f t="shared" si="146"/>
        <v>4</v>
      </c>
      <c r="M381" s="62">
        <f t="shared" si="165"/>
        <v>0</v>
      </c>
      <c r="N381" s="62">
        <f t="shared" si="165"/>
        <v>0</v>
      </c>
      <c r="O381" s="54"/>
      <c r="P381" s="54"/>
      <c r="Q381" s="54"/>
      <c r="R381" s="54"/>
      <c r="S381" s="54"/>
      <c r="T381" s="54"/>
      <c r="U381" s="62">
        <f t="shared" si="166"/>
        <v>40</v>
      </c>
      <c r="V381" s="62">
        <f t="shared" si="166"/>
        <v>4</v>
      </c>
      <c r="W381" s="63">
        <v>40</v>
      </c>
      <c r="X381" s="63">
        <v>4</v>
      </c>
      <c r="Y381" s="63"/>
      <c r="Z381" s="63"/>
      <c r="AA381" s="705" t="str">
        <f>+A381</f>
        <v>MT8111-35</v>
      </c>
      <c r="AB381" s="705"/>
      <c r="AC381" s="705" t="str">
        <f>+C381</f>
        <v>Хүнд машин механизмын оператор</v>
      </c>
      <c r="AD381" s="705"/>
      <c r="AE381" s="705"/>
      <c r="AF381" s="705"/>
      <c r="AG381" s="705"/>
      <c r="AH381" s="705"/>
      <c r="AI381" s="705"/>
      <c r="AJ381" s="56">
        <f t="shared" si="159"/>
        <v>369</v>
      </c>
      <c r="AK381" s="52"/>
      <c r="AL381" s="52"/>
      <c r="AM381" s="54"/>
      <c r="AN381" s="54"/>
      <c r="AO381" s="54"/>
      <c r="AP381" s="54"/>
      <c r="AQ381" s="54">
        <v>40</v>
      </c>
      <c r="AR381" s="54"/>
      <c r="AS381" s="57">
        <f t="shared" si="167"/>
        <v>40</v>
      </c>
      <c r="AT381" s="51"/>
      <c r="AU381" s="51"/>
      <c r="AV381" s="51"/>
      <c r="AW381" s="51">
        <v>40</v>
      </c>
      <c r="AX381" s="54"/>
      <c r="AY381" s="54"/>
      <c r="AZ381" s="54"/>
    </row>
    <row r="382" spans="1:52" s="55" customFormat="1" ht="18" customHeight="1">
      <c r="A382" s="737" t="s">
        <v>114</v>
      </c>
      <c r="B382" s="738"/>
      <c r="C382" s="739" t="s">
        <v>115</v>
      </c>
      <c r="D382" s="740"/>
      <c r="E382" s="740"/>
      <c r="F382" s="740"/>
      <c r="G382" s="740"/>
      <c r="H382" s="740"/>
      <c r="I382" s="741"/>
      <c r="J382" s="56">
        <f t="shared" si="162"/>
        <v>370</v>
      </c>
      <c r="K382" s="62">
        <f t="shared" si="146"/>
        <v>29</v>
      </c>
      <c r="L382" s="62">
        <f t="shared" si="146"/>
        <v>4</v>
      </c>
      <c r="M382" s="62">
        <f t="shared" si="165"/>
        <v>0</v>
      </c>
      <c r="N382" s="62">
        <f t="shared" si="165"/>
        <v>0</v>
      </c>
      <c r="O382" s="54"/>
      <c r="P382" s="54"/>
      <c r="Q382" s="54"/>
      <c r="R382" s="54"/>
      <c r="S382" s="54"/>
      <c r="T382" s="54"/>
      <c r="U382" s="62">
        <f t="shared" si="166"/>
        <v>29</v>
      </c>
      <c r="V382" s="62">
        <f t="shared" si="166"/>
        <v>4</v>
      </c>
      <c r="W382" s="63">
        <v>29</v>
      </c>
      <c r="X382" s="63">
        <v>4</v>
      </c>
      <c r="Y382" s="63"/>
      <c r="Z382" s="63"/>
      <c r="AA382" s="705" t="str">
        <f t="shared" ref="AA382:AA395" si="202">+A382</f>
        <v>TC8211-20</v>
      </c>
      <c r="AB382" s="705"/>
      <c r="AC382" s="705" t="str">
        <f t="shared" ref="AC382:AC389" si="203">+C382</f>
        <v>Автомашины засварчин</v>
      </c>
      <c r="AD382" s="705"/>
      <c r="AE382" s="705"/>
      <c r="AF382" s="705"/>
      <c r="AG382" s="705"/>
      <c r="AH382" s="705"/>
      <c r="AI382" s="705"/>
      <c r="AJ382" s="56">
        <f t="shared" si="159"/>
        <v>370</v>
      </c>
      <c r="AK382" s="52"/>
      <c r="AL382" s="52"/>
      <c r="AM382" s="54"/>
      <c r="AN382" s="54"/>
      <c r="AO382" s="54"/>
      <c r="AP382" s="54"/>
      <c r="AQ382" s="54">
        <v>29</v>
      </c>
      <c r="AR382" s="54"/>
      <c r="AS382" s="57">
        <f t="shared" si="167"/>
        <v>29</v>
      </c>
      <c r="AT382" s="51"/>
      <c r="AU382" s="51"/>
      <c r="AV382" s="51"/>
      <c r="AW382" s="51">
        <v>29</v>
      </c>
      <c r="AX382" s="54"/>
      <c r="AY382" s="54"/>
      <c r="AZ382" s="54"/>
    </row>
    <row r="383" spans="1:52" s="55" customFormat="1" ht="18" customHeight="1">
      <c r="A383" s="737" t="s">
        <v>259</v>
      </c>
      <c r="B383" s="738"/>
      <c r="C383" s="739" t="s">
        <v>260</v>
      </c>
      <c r="D383" s="740"/>
      <c r="E383" s="740"/>
      <c r="F383" s="740"/>
      <c r="G383" s="740"/>
      <c r="H383" s="740"/>
      <c r="I383" s="741"/>
      <c r="J383" s="56">
        <f t="shared" si="162"/>
        <v>371</v>
      </c>
      <c r="K383" s="62">
        <f t="shared" si="146"/>
        <v>20</v>
      </c>
      <c r="L383" s="62">
        <f t="shared" si="146"/>
        <v>6</v>
      </c>
      <c r="M383" s="62">
        <f t="shared" si="165"/>
        <v>0</v>
      </c>
      <c r="N383" s="62">
        <f t="shared" si="165"/>
        <v>0</v>
      </c>
      <c r="O383" s="54"/>
      <c r="P383" s="54"/>
      <c r="Q383" s="54"/>
      <c r="R383" s="54"/>
      <c r="S383" s="54"/>
      <c r="T383" s="54"/>
      <c r="U383" s="62">
        <f t="shared" si="166"/>
        <v>20</v>
      </c>
      <c r="V383" s="62">
        <f t="shared" si="166"/>
        <v>6</v>
      </c>
      <c r="W383" s="63">
        <v>20</v>
      </c>
      <c r="X383" s="63">
        <v>6</v>
      </c>
      <c r="Y383" s="63"/>
      <c r="Z383" s="63"/>
      <c r="AA383" s="705" t="str">
        <f t="shared" si="202"/>
        <v>MT7233-17</v>
      </c>
      <c r="AB383" s="705"/>
      <c r="AC383" s="705" t="str">
        <f t="shared" si="203"/>
        <v>Уул уурхайн машин, тоног төхөөрөмжийн механик</v>
      </c>
      <c r="AD383" s="705"/>
      <c r="AE383" s="705"/>
      <c r="AF383" s="705"/>
      <c r="AG383" s="705"/>
      <c r="AH383" s="705"/>
      <c r="AI383" s="705"/>
      <c r="AJ383" s="56">
        <f t="shared" si="159"/>
        <v>371</v>
      </c>
      <c r="AK383" s="54"/>
      <c r="AL383" s="54"/>
      <c r="AM383" s="54"/>
      <c r="AN383" s="54"/>
      <c r="AO383" s="54"/>
      <c r="AP383" s="54"/>
      <c r="AQ383" s="54">
        <v>20</v>
      </c>
      <c r="AR383" s="54"/>
      <c r="AS383" s="57">
        <f t="shared" si="167"/>
        <v>20</v>
      </c>
      <c r="AT383" s="51"/>
      <c r="AU383" s="51"/>
      <c r="AV383" s="51"/>
      <c r="AW383" s="51">
        <v>20</v>
      </c>
      <c r="AX383" s="54"/>
      <c r="AY383" s="54"/>
      <c r="AZ383" s="54"/>
    </row>
    <row r="384" spans="1:52" s="55" customFormat="1" ht="18" customHeight="1">
      <c r="A384" s="737" t="s">
        <v>124</v>
      </c>
      <c r="B384" s="738"/>
      <c r="C384" s="739" t="s">
        <v>125</v>
      </c>
      <c r="D384" s="740"/>
      <c r="E384" s="740"/>
      <c r="F384" s="740"/>
      <c r="G384" s="740"/>
      <c r="H384" s="740"/>
      <c r="I384" s="741"/>
      <c r="J384" s="56">
        <f t="shared" si="162"/>
        <v>372</v>
      </c>
      <c r="K384" s="62">
        <f t="shared" si="146"/>
        <v>19</v>
      </c>
      <c r="L384" s="62">
        <f t="shared" si="146"/>
        <v>1</v>
      </c>
      <c r="M384" s="62">
        <f t="shared" si="165"/>
        <v>0</v>
      </c>
      <c r="N384" s="62">
        <f t="shared" si="165"/>
        <v>0</v>
      </c>
      <c r="O384" s="54"/>
      <c r="P384" s="54"/>
      <c r="Q384" s="54"/>
      <c r="R384" s="54"/>
      <c r="S384" s="54"/>
      <c r="T384" s="54"/>
      <c r="U384" s="62">
        <f t="shared" si="166"/>
        <v>19</v>
      </c>
      <c r="V384" s="62">
        <f t="shared" si="166"/>
        <v>1</v>
      </c>
      <c r="W384" s="63">
        <v>19</v>
      </c>
      <c r="X384" s="63">
        <v>1</v>
      </c>
      <c r="Y384" s="63"/>
      <c r="Z384" s="63"/>
      <c r="AA384" s="705" t="str">
        <f t="shared" si="202"/>
        <v>IM7212-14</v>
      </c>
      <c r="AB384" s="705"/>
      <c r="AC384" s="705" t="str">
        <f t="shared" si="203"/>
        <v>Гагнуурчин</v>
      </c>
      <c r="AD384" s="705"/>
      <c r="AE384" s="705"/>
      <c r="AF384" s="705"/>
      <c r="AG384" s="705"/>
      <c r="AH384" s="705"/>
      <c r="AI384" s="705"/>
      <c r="AJ384" s="56">
        <f t="shared" si="159"/>
        <v>372</v>
      </c>
      <c r="AK384" s="54"/>
      <c r="AL384" s="54"/>
      <c r="AM384" s="54"/>
      <c r="AN384" s="54"/>
      <c r="AO384" s="54"/>
      <c r="AP384" s="54"/>
      <c r="AQ384" s="54">
        <v>19</v>
      </c>
      <c r="AR384" s="54"/>
      <c r="AS384" s="57">
        <f t="shared" si="167"/>
        <v>19</v>
      </c>
      <c r="AT384" s="51"/>
      <c r="AU384" s="51"/>
      <c r="AV384" s="51"/>
      <c r="AW384" s="51">
        <v>19</v>
      </c>
      <c r="AX384" s="54"/>
      <c r="AY384" s="54"/>
      <c r="AZ384" s="54"/>
    </row>
    <row r="385" spans="1:52" s="55" customFormat="1" ht="18" customHeight="1">
      <c r="A385" s="737" t="s">
        <v>326</v>
      </c>
      <c r="B385" s="738"/>
      <c r="C385" s="739" t="s">
        <v>327</v>
      </c>
      <c r="D385" s="740"/>
      <c r="E385" s="740"/>
      <c r="F385" s="740"/>
      <c r="G385" s="740"/>
      <c r="H385" s="740"/>
      <c r="I385" s="741"/>
      <c r="J385" s="56">
        <f t="shared" si="162"/>
        <v>373</v>
      </c>
      <c r="K385" s="62">
        <f t="shared" si="146"/>
        <v>40</v>
      </c>
      <c r="L385" s="62">
        <f t="shared" si="146"/>
        <v>34</v>
      </c>
      <c r="M385" s="62">
        <f t="shared" si="165"/>
        <v>0</v>
      </c>
      <c r="N385" s="62">
        <f t="shared" si="165"/>
        <v>0</v>
      </c>
      <c r="O385" s="54"/>
      <c r="P385" s="54"/>
      <c r="Q385" s="54"/>
      <c r="R385" s="54"/>
      <c r="S385" s="54"/>
      <c r="T385" s="54"/>
      <c r="U385" s="62">
        <f t="shared" si="166"/>
        <v>40</v>
      </c>
      <c r="V385" s="62">
        <f t="shared" si="166"/>
        <v>34</v>
      </c>
      <c r="W385" s="63">
        <v>40</v>
      </c>
      <c r="X385" s="63">
        <v>34</v>
      </c>
      <c r="Y385" s="63"/>
      <c r="Z385" s="63"/>
      <c r="AA385" s="705" t="str">
        <f t="shared" si="202"/>
        <v>TC5165-11</v>
      </c>
      <c r="AB385" s="705"/>
      <c r="AC385" s="705" t="str">
        <f t="shared" si="203"/>
        <v>Жолооны багш</v>
      </c>
      <c r="AD385" s="705"/>
      <c r="AE385" s="705"/>
      <c r="AF385" s="705"/>
      <c r="AG385" s="705"/>
      <c r="AH385" s="705"/>
      <c r="AI385" s="705"/>
      <c r="AJ385" s="56">
        <f t="shared" si="159"/>
        <v>373</v>
      </c>
      <c r="AK385" s="54"/>
      <c r="AL385" s="54"/>
      <c r="AM385" s="54"/>
      <c r="AN385" s="54"/>
      <c r="AO385" s="54"/>
      <c r="AP385" s="54"/>
      <c r="AQ385" s="54">
        <v>40</v>
      </c>
      <c r="AR385" s="54"/>
      <c r="AS385" s="57">
        <f t="shared" si="167"/>
        <v>40</v>
      </c>
      <c r="AT385" s="51"/>
      <c r="AU385" s="51"/>
      <c r="AV385" s="51"/>
      <c r="AW385" s="51">
        <v>40</v>
      </c>
      <c r="AX385" s="54"/>
      <c r="AY385" s="54"/>
      <c r="AZ385" s="54"/>
    </row>
    <row r="386" spans="1:52" s="55" customFormat="1" ht="18" customHeight="1">
      <c r="A386" s="737" t="s">
        <v>328</v>
      </c>
      <c r="B386" s="738"/>
      <c r="C386" s="739" t="s">
        <v>329</v>
      </c>
      <c r="D386" s="740"/>
      <c r="E386" s="740"/>
      <c r="F386" s="740"/>
      <c r="G386" s="740"/>
      <c r="H386" s="740"/>
      <c r="I386" s="741"/>
      <c r="J386" s="56">
        <f t="shared" si="162"/>
        <v>374</v>
      </c>
      <c r="K386" s="62">
        <f t="shared" si="146"/>
        <v>20</v>
      </c>
      <c r="L386" s="62">
        <f t="shared" si="146"/>
        <v>5</v>
      </c>
      <c r="M386" s="62">
        <f t="shared" si="165"/>
        <v>0</v>
      </c>
      <c r="N386" s="62">
        <f t="shared" si="165"/>
        <v>0</v>
      </c>
      <c r="O386" s="54"/>
      <c r="P386" s="54"/>
      <c r="Q386" s="54"/>
      <c r="R386" s="54"/>
      <c r="S386" s="54"/>
      <c r="T386" s="54"/>
      <c r="U386" s="62">
        <f t="shared" si="166"/>
        <v>20</v>
      </c>
      <c r="V386" s="62">
        <f t="shared" si="166"/>
        <v>5</v>
      </c>
      <c r="W386" s="63">
        <v>20</v>
      </c>
      <c r="X386" s="63">
        <v>5</v>
      </c>
      <c r="Y386" s="63"/>
      <c r="Z386" s="63"/>
      <c r="AA386" s="705" t="str">
        <f t="shared" si="202"/>
        <v>TC7412-33</v>
      </c>
      <c r="AB386" s="705"/>
      <c r="AC386" s="705" t="str">
        <f t="shared" si="203"/>
        <v>Моторт тээврийн хэрэгсэлийн цахилгаанчин</v>
      </c>
      <c r="AD386" s="705"/>
      <c r="AE386" s="705"/>
      <c r="AF386" s="705"/>
      <c r="AG386" s="705"/>
      <c r="AH386" s="705"/>
      <c r="AI386" s="705"/>
      <c r="AJ386" s="56">
        <f t="shared" si="159"/>
        <v>374</v>
      </c>
      <c r="AK386" s="54"/>
      <c r="AL386" s="54"/>
      <c r="AM386" s="54"/>
      <c r="AN386" s="54"/>
      <c r="AO386" s="54"/>
      <c r="AP386" s="54"/>
      <c r="AQ386" s="54">
        <v>20</v>
      </c>
      <c r="AR386" s="54"/>
      <c r="AS386" s="57">
        <f t="shared" si="167"/>
        <v>20</v>
      </c>
      <c r="AT386" s="51"/>
      <c r="AU386" s="51"/>
      <c r="AV386" s="51"/>
      <c r="AW386" s="51">
        <v>20</v>
      </c>
      <c r="AX386" s="54"/>
      <c r="AY386" s="54"/>
      <c r="AZ386" s="54"/>
    </row>
    <row r="387" spans="1:52" s="55" customFormat="1" ht="18" customHeight="1">
      <c r="A387" s="737" t="s">
        <v>188</v>
      </c>
      <c r="B387" s="738"/>
      <c r="C387" s="739" t="s">
        <v>189</v>
      </c>
      <c r="D387" s="740"/>
      <c r="E387" s="740"/>
      <c r="F387" s="740"/>
      <c r="G387" s="740"/>
      <c r="H387" s="740"/>
      <c r="I387" s="741"/>
      <c r="J387" s="56">
        <f t="shared" si="162"/>
        <v>375</v>
      </c>
      <c r="K387" s="62">
        <f t="shared" si="146"/>
        <v>134</v>
      </c>
      <c r="L387" s="62">
        <f t="shared" si="146"/>
        <v>46</v>
      </c>
      <c r="M387" s="62">
        <f t="shared" si="165"/>
        <v>0</v>
      </c>
      <c r="N387" s="62">
        <f t="shared" si="165"/>
        <v>0</v>
      </c>
      <c r="O387" s="54"/>
      <c r="P387" s="54"/>
      <c r="Q387" s="54"/>
      <c r="R387" s="54"/>
      <c r="S387" s="54"/>
      <c r="T387" s="54"/>
      <c r="U387" s="62">
        <f t="shared" si="166"/>
        <v>134</v>
      </c>
      <c r="V387" s="62">
        <f t="shared" si="166"/>
        <v>46</v>
      </c>
      <c r="W387" s="63">
        <v>134</v>
      </c>
      <c r="X387" s="63">
        <v>46</v>
      </c>
      <c r="Y387" s="63"/>
      <c r="Z387" s="63"/>
      <c r="AA387" s="705" t="str">
        <f t="shared" si="202"/>
        <v>TC8331-14</v>
      </c>
      <c r="AB387" s="705"/>
      <c r="AC387" s="705" t="str">
        <f t="shared" si="203"/>
        <v>Мэргэшсэн жолооч</v>
      </c>
      <c r="AD387" s="705"/>
      <c r="AE387" s="705"/>
      <c r="AF387" s="705"/>
      <c r="AG387" s="705"/>
      <c r="AH387" s="705"/>
      <c r="AI387" s="705"/>
      <c r="AJ387" s="56">
        <f t="shared" si="159"/>
        <v>375</v>
      </c>
      <c r="AK387" s="54"/>
      <c r="AL387" s="54"/>
      <c r="AM387" s="54"/>
      <c r="AN387" s="54"/>
      <c r="AO387" s="54"/>
      <c r="AP387" s="54"/>
      <c r="AQ387" s="54">
        <v>134</v>
      </c>
      <c r="AR387" s="54"/>
      <c r="AS387" s="57">
        <f t="shared" si="167"/>
        <v>134</v>
      </c>
      <c r="AT387" s="51"/>
      <c r="AU387" s="51"/>
      <c r="AV387" s="51"/>
      <c r="AW387" s="51">
        <v>134</v>
      </c>
      <c r="AX387" s="54"/>
      <c r="AY387" s="54"/>
      <c r="AZ387" s="54"/>
    </row>
    <row r="388" spans="1:52" s="55" customFormat="1" ht="18" customHeight="1">
      <c r="A388" s="737" t="s">
        <v>155</v>
      </c>
      <c r="B388" s="738"/>
      <c r="C388" s="739" t="s">
        <v>156</v>
      </c>
      <c r="D388" s="740"/>
      <c r="E388" s="740"/>
      <c r="F388" s="740"/>
      <c r="G388" s="740"/>
      <c r="H388" s="740"/>
      <c r="I388" s="741"/>
      <c r="J388" s="56">
        <f t="shared" si="162"/>
        <v>376</v>
      </c>
      <c r="K388" s="62">
        <f t="shared" si="146"/>
        <v>15</v>
      </c>
      <c r="L388" s="62">
        <f t="shared" si="146"/>
        <v>12</v>
      </c>
      <c r="M388" s="62">
        <f t="shared" si="165"/>
        <v>0</v>
      </c>
      <c r="N388" s="62">
        <f t="shared" si="165"/>
        <v>0</v>
      </c>
      <c r="O388" s="54"/>
      <c r="P388" s="54"/>
      <c r="Q388" s="54"/>
      <c r="R388" s="54"/>
      <c r="S388" s="54"/>
      <c r="T388" s="54"/>
      <c r="U388" s="62">
        <f t="shared" si="166"/>
        <v>15</v>
      </c>
      <c r="V388" s="62">
        <f t="shared" si="166"/>
        <v>12</v>
      </c>
      <c r="W388" s="63">
        <v>15</v>
      </c>
      <c r="X388" s="63">
        <v>12</v>
      </c>
      <c r="Y388" s="63"/>
      <c r="Z388" s="63"/>
      <c r="AA388" s="705" t="str">
        <f t="shared" si="202"/>
        <v>IO4120-13</v>
      </c>
      <c r="AB388" s="705"/>
      <c r="AC388" s="705" t="str">
        <f t="shared" si="203"/>
        <v>Компьютерийн оператор</v>
      </c>
      <c r="AD388" s="705"/>
      <c r="AE388" s="705"/>
      <c r="AF388" s="705"/>
      <c r="AG388" s="705"/>
      <c r="AH388" s="705"/>
      <c r="AI388" s="705"/>
      <c r="AJ388" s="56">
        <f t="shared" si="159"/>
        <v>376</v>
      </c>
      <c r="AK388" s="54"/>
      <c r="AL388" s="54"/>
      <c r="AM388" s="54"/>
      <c r="AN388" s="54"/>
      <c r="AO388" s="54"/>
      <c r="AP388" s="54"/>
      <c r="AQ388" s="54">
        <v>15</v>
      </c>
      <c r="AR388" s="54"/>
      <c r="AS388" s="57">
        <f t="shared" si="167"/>
        <v>15</v>
      </c>
      <c r="AT388" s="51"/>
      <c r="AU388" s="51"/>
      <c r="AV388" s="51"/>
      <c r="AW388" s="51">
        <v>15</v>
      </c>
      <c r="AX388" s="54"/>
      <c r="AY388" s="54"/>
      <c r="AZ388" s="54"/>
    </row>
    <row r="389" spans="1:52" s="55" customFormat="1" ht="18" customHeight="1">
      <c r="A389" s="737" t="s">
        <v>265</v>
      </c>
      <c r="B389" s="738"/>
      <c r="C389" s="739" t="s">
        <v>266</v>
      </c>
      <c r="D389" s="740"/>
      <c r="E389" s="740"/>
      <c r="F389" s="740"/>
      <c r="G389" s="740"/>
      <c r="H389" s="740"/>
      <c r="I389" s="741"/>
      <c r="J389" s="56">
        <f t="shared" si="162"/>
        <v>377</v>
      </c>
      <c r="K389" s="62">
        <f t="shared" ref="K389:L447" si="204">+M389+U389+AM389</f>
        <v>20</v>
      </c>
      <c r="L389" s="62">
        <f t="shared" si="204"/>
        <v>8</v>
      </c>
      <c r="M389" s="62">
        <f t="shared" si="165"/>
        <v>0</v>
      </c>
      <c r="N389" s="62">
        <f t="shared" si="165"/>
        <v>0</v>
      </c>
      <c r="O389" s="54"/>
      <c r="P389" s="54"/>
      <c r="Q389" s="54"/>
      <c r="R389" s="54"/>
      <c r="S389" s="54"/>
      <c r="T389" s="54"/>
      <c r="U389" s="62">
        <f t="shared" si="166"/>
        <v>20</v>
      </c>
      <c r="V389" s="62">
        <f t="shared" si="166"/>
        <v>8</v>
      </c>
      <c r="W389" s="63">
        <v>20</v>
      </c>
      <c r="X389" s="63">
        <v>8</v>
      </c>
      <c r="Y389" s="63"/>
      <c r="Z389" s="63"/>
      <c r="AA389" s="705" t="str">
        <f t="shared" si="202"/>
        <v>MR8111-23</v>
      </c>
      <c r="AB389" s="705"/>
      <c r="AC389" s="705" t="str">
        <f t="shared" si="203"/>
        <v>Уурхайн механик</v>
      </c>
      <c r="AD389" s="705"/>
      <c r="AE389" s="705"/>
      <c r="AF389" s="705"/>
      <c r="AG389" s="705"/>
      <c r="AH389" s="705"/>
      <c r="AI389" s="705"/>
      <c r="AJ389" s="56">
        <f t="shared" si="159"/>
        <v>377</v>
      </c>
      <c r="AK389" s="54"/>
      <c r="AL389" s="54"/>
      <c r="AM389" s="54"/>
      <c r="AN389" s="54"/>
      <c r="AO389" s="54"/>
      <c r="AP389" s="54"/>
      <c r="AQ389" s="54">
        <v>20</v>
      </c>
      <c r="AR389" s="54"/>
      <c r="AS389" s="57">
        <f t="shared" si="167"/>
        <v>20</v>
      </c>
      <c r="AT389" s="51"/>
      <c r="AU389" s="51"/>
      <c r="AV389" s="51"/>
      <c r="AW389" s="51">
        <v>20</v>
      </c>
      <c r="AX389" s="54"/>
      <c r="AY389" s="54"/>
      <c r="AZ389" s="54"/>
    </row>
    <row r="390" spans="1:52" s="55" customFormat="1" ht="25.5" customHeight="1">
      <c r="A390" s="745" t="s">
        <v>330</v>
      </c>
      <c r="B390" s="746"/>
      <c r="C390" s="746"/>
      <c r="D390" s="746"/>
      <c r="E390" s="746"/>
      <c r="F390" s="746"/>
      <c r="G390" s="746"/>
      <c r="H390" s="746"/>
      <c r="I390" s="747"/>
      <c r="J390" s="60">
        <f t="shared" si="162"/>
        <v>378</v>
      </c>
      <c r="K390" s="61">
        <f t="shared" ref="K390:Z390" si="205">SUM(K391:K394)</f>
        <v>66</v>
      </c>
      <c r="L390" s="61">
        <f t="shared" si="205"/>
        <v>45</v>
      </c>
      <c r="M390" s="61">
        <f t="shared" si="205"/>
        <v>0</v>
      </c>
      <c r="N390" s="61">
        <f t="shared" si="205"/>
        <v>0</v>
      </c>
      <c r="O390" s="61">
        <f t="shared" ref="O390:Y390" si="206">SUM(O391:O394)</f>
        <v>0</v>
      </c>
      <c r="P390" s="61">
        <f t="shared" si="205"/>
        <v>0</v>
      </c>
      <c r="Q390" s="61">
        <f t="shared" si="205"/>
        <v>0</v>
      </c>
      <c r="R390" s="61">
        <f t="shared" si="205"/>
        <v>0</v>
      </c>
      <c r="S390" s="61">
        <f t="shared" si="205"/>
        <v>0</v>
      </c>
      <c r="T390" s="61">
        <f t="shared" si="206"/>
        <v>0</v>
      </c>
      <c r="U390" s="61">
        <f t="shared" si="205"/>
        <v>66</v>
      </c>
      <c r="V390" s="61">
        <f t="shared" si="205"/>
        <v>45</v>
      </c>
      <c r="W390" s="61">
        <f t="shared" si="205"/>
        <v>66</v>
      </c>
      <c r="X390" s="61">
        <f t="shared" si="205"/>
        <v>45</v>
      </c>
      <c r="Y390" s="61">
        <f t="shared" si="206"/>
        <v>0</v>
      </c>
      <c r="Z390" s="61">
        <f t="shared" si="205"/>
        <v>0</v>
      </c>
      <c r="AA390" s="748" t="str">
        <f t="shared" si="202"/>
        <v>17. "Сам Юүк" МСҮТ</v>
      </c>
      <c r="AB390" s="749"/>
      <c r="AC390" s="749"/>
      <c r="AD390" s="749"/>
      <c r="AE390" s="749"/>
      <c r="AF390" s="749"/>
      <c r="AG390" s="749"/>
      <c r="AH390" s="749"/>
      <c r="AI390" s="750"/>
      <c r="AJ390" s="60">
        <f t="shared" si="159"/>
        <v>378</v>
      </c>
      <c r="AK390" s="61">
        <f t="shared" ref="AK390:AZ390" si="207">SUM(AK391:AK394)</f>
        <v>0</v>
      </c>
      <c r="AL390" s="61">
        <f t="shared" si="207"/>
        <v>0</v>
      </c>
      <c r="AM390" s="61">
        <f t="shared" si="207"/>
        <v>0</v>
      </c>
      <c r="AN390" s="61">
        <f t="shared" si="207"/>
        <v>0</v>
      </c>
      <c r="AO390" s="61">
        <f t="shared" si="207"/>
        <v>0</v>
      </c>
      <c r="AP390" s="61">
        <f t="shared" si="207"/>
        <v>0</v>
      </c>
      <c r="AQ390" s="61">
        <f t="shared" si="207"/>
        <v>66</v>
      </c>
      <c r="AR390" s="61">
        <f t="shared" si="207"/>
        <v>0</v>
      </c>
      <c r="AS390" s="61">
        <f t="shared" si="207"/>
        <v>66</v>
      </c>
      <c r="AT390" s="61">
        <f t="shared" si="207"/>
        <v>0</v>
      </c>
      <c r="AU390" s="61">
        <f t="shared" si="207"/>
        <v>0</v>
      </c>
      <c r="AV390" s="61">
        <f t="shared" si="207"/>
        <v>0</v>
      </c>
      <c r="AW390" s="61">
        <f t="shared" si="207"/>
        <v>66</v>
      </c>
      <c r="AX390" s="61">
        <f t="shared" si="207"/>
        <v>0</v>
      </c>
      <c r="AY390" s="61">
        <f t="shared" si="207"/>
        <v>0</v>
      </c>
      <c r="AZ390" s="61">
        <f t="shared" si="207"/>
        <v>0</v>
      </c>
    </row>
    <row r="391" spans="1:52" s="55" customFormat="1" ht="18" customHeight="1">
      <c r="A391" s="737" t="s">
        <v>144</v>
      </c>
      <c r="B391" s="738"/>
      <c r="C391" s="739" t="s">
        <v>145</v>
      </c>
      <c r="D391" s="740"/>
      <c r="E391" s="740"/>
      <c r="F391" s="740"/>
      <c r="G391" s="740"/>
      <c r="H391" s="740"/>
      <c r="I391" s="741"/>
      <c r="J391" s="56">
        <f t="shared" si="162"/>
        <v>379</v>
      </c>
      <c r="K391" s="62">
        <f t="shared" si="204"/>
        <v>16</v>
      </c>
      <c r="L391" s="62">
        <f t="shared" si="204"/>
        <v>6</v>
      </c>
      <c r="M391" s="62">
        <f t="shared" si="165"/>
        <v>0</v>
      </c>
      <c r="N391" s="62">
        <f t="shared" si="165"/>
        <v>0</v>
      </c>
      <c r="O391" s="54"/>
      <c r="P391" s="54"/>
      <c r="Q391" s="54"/>
      <c r="R391" s="54"/>
      <c r="S391" s="54"/>
      <c r="T391" s="54"/>
      <c r="U391" s="62">
        <f t="shared" si="166"/>
        <v>16</v>
      </c>
      <c r="V391" s="62">
        <f t="shared" si="166"/>
        <v>6</v>
      </c>
      <c r="W391" s="63">
        <v>16</v>
      </c>
      <c r="X391" s="63">
        <v>6</v>
      </c>
      <c r="Y391" s="63"/>
      <c r="Z391" s="63"/>
      <c r="AA391" s="705" t="str">
        <f>+A391</f>
        <v>IF5120-11</v>
      </c>
      <c r="AB391" s="705"/>
      <c r="AC391" s="705" t="str">
        <f>+C391</f>
        <v>Тогооч</v>
      </c>
      <c r="AD391" s="705"/>
      <c r="AE391" s="705"/>
      <c r="AF391" s="705"/>
      <c r="AG391" s="705"/>
      <c r="AH391" s="705"/>
      <c r="AI391" s="705"/>
      <c r="AJ391" s="56">
        <f t="shared" si="159"/>
        <v>379</v>
      </c>
      <c r="AK391" s="52"/>
      <c r="AL391" s="52"/>
      <c r="AM391" s="54"/>
      <c r="AN391" s="54"/>
      <c r="AO391" s="54"/>
      <c r="AP391" s="54"/>
      <c r="AQ391" s="54">
        <v>16</v>
      </c>
      <c r="AR391" s="54"/>
      <c r="AS391" s="57">
        <f t="shared" si="167"/>
        <v>16</v>
      </c>
      <c r="AT391" s="54"/>
      <c r="AU391" s="54"/>
      <c r="AV391" s="54"/>
      <c r="AW391" s="54">
        <v>16</v>
      </c>
      <c r="AX391" s="54"/>
      <c r="AY391" s="54"/>
      <c r="AZ391" s="54"/>
    </row>
    <row r="392" spans="1:52" s="55" customFormat="1" ht="18" customHeight="1">
      <c r="A392" s="737" t="s">
        <v>331</v>
      </c>
      <c r="B392" s="738"/>
      <c r="C392" s="739" t="s">
        <v>332</v>
      </c>
      <c r="D392" s="740"/>
      <c r="E392" s="740"/>
      <c r="F392" s="740"/>
      <c r="G392" s="740"/>
      <c r="H392" s="740"/>
      <c r="I392" s="741"/>
      <c r="J392" s="56">
        <f t="shared" si="162"/>
        <v>380</v>
      </c>
      <c r="K392" s="62">
        <f t="shared" si="204"/>
        <v>13</v>
      </c>
      <c r="L392" s="62">
        <f t="shared" si="204"/>
        <v>7</v>
      </c>
      <c r="M392" s="62">
        <f t="shared" si="165"/>
        <v>0</v>
      </c>
      <c r="N392" s="62">
        <f t="shared" si="165"/>
        <v>0</v>
      </c>
      <c r="O392" s="54"/>
      <c r="P392" s="54"/>
      <c r="Q392" s="54"/>
      <c r="R392" s="54"/>
      <c r="S392" s="54"/>
      <c r="T392" s="54"/>
      <c r="U392" s="62">
        <f t="shared" si="166"/>
        <v>13</v>
      </c>
      <c r="V392" s="62">
        <f t="shared" si="166"/>
        <v>7</v>
      </c>
      <c r="W392" s="63">
        <v>13</v>
      </c>
      <c r="X392" s="63">
        <v>7</v>
      </c>
      <c r="Y392" s="63"/>
      <c r="Z392" s="63"/>
      <c r="AA392" s="705" t="str">
        <f t="shared" ref="AA392:AA394" si="208">+A392</f>
        <v>IP7321-27</v>
      </c>
      <c r="AB392" s="705"/>
      <c r="AC392" s="705" t="str">
        <f t="shared" ref="AC392:AC394" si="209">+C392</f>
        <v>Хэвлэлийн үйлдвэрийн хэвлэгч</v>
      </c>
      <c r="AD392" s="705"/>
      <c r="AE392" s="705"/>
      <c r="AF392" s="705"/>
      <c r="AG392" s="705"/>
      <c r="AH392" s="705"/>
      <c r="AI392" s="705"/>
      <c r="AJ392" s="56">
        <f t="shared" si="159"/>
        <v>380</v>
      </c>
      <c r="AK392" s="52"/>
      <c r="AL392" s="52"/>
      <c r="AM392" s="54"/>
      <c r="AN392" s="54"/>
      <c r="AO392" s="54"/>
      <c r="AP392" s="54"/>
      <c r="AQ392" s="54">
        <v>13</v>
      </c>
      <c r="AR392" s="54"/>
      <c r="AS392" s="57">
        <f t="shared" si="167"/>
        <v>13</v>
      </c>
      <c r="AT392" s="54"/>
      <c r="AU392" s="54"/>
      <c r="AV392" s="54"/>
      <c r="AW392" s="54">
        <v>13</v>
      </c>
      <c r="AX392" s="54"/>
      <c r="AY392" s="54"/>
      <c r="AZ392" s="54"/>
    </row>
    <row r="393" spans="1:52" s="55" customFormat="1" ht="18" customHeight="1">
      <c r="A393" s="737" t="s">
        <v>138</v>
      </c>
      <c r="B393" s="738"/>
      <c r="C393" s="739" t="s">
        <v>139</v>
      </c>
      <c r="D393" s="740"/>
      <c r="E393" s="740"/>
      <c r="F393" s="740"/>
      <c r="G393" s="740"/>
      <c r="H393" s="740"/>
      <c r="I393" s="741"/>
      <c r="J393" s="56">
        <f t="shared" si="162"/>
        <v>381</v>
      </c>
      <c r="K393" s="62">
        <f t="shared" si="204"/>
        <v>17</v>
      </c>
      <c r="L393" s="62">
        <f t="shared" si="204"/>
        <v>12</v>
      </c>
      <c r="M393" s="62">
        <f t="shared" si="165"/>
        <v>0</v>
      </c>
      <c r="N393" s="62">
        <f t="shared" si="165"/>
        <v>0</v>
      </c>
      <c r="O393" s="54"/>
      <c r="P393" s="54"/>
      <c r="Q393" s="54"/>
      <c r="R393" s="54"/>
      <c r="S393" s="54"/>
      <c r="T393" s="54"/>
      <c r="U393" s="62">
        <f t="shared" si="166"/>
        <v>17</v>
      </c>
      <c r="V393" s="62">
        <f t="shared" si="166"/>
        <v>12</v>
      </c>
      <c r="W393" s="63">
        <v>17</v>
      </c>
      <c r="X393" s="63">
        <v>12</v>
      </c>
      <c r="Y393" s="63"/>
      <c r="Z393" s="63"/>
      <c r="AA393" s="705" t="str">
        <f t="shared" si="208"/>
        <v>SO5141-11</v>
      </c>
      <c r="AB393" s="705"/>
      <c r="AC393" s="705" t="str">
        <f t="shared" si="209"/>
        <v>Үсчин</v>
      </c>
      <c r="AD393" s="705"/>
      <c r="AE393" s="705"/>
      <c r="AF393" s="705"/>
      <c r="AG393" s="705"/>
      <c r="AH393" s="705"/>
      <c r="AI393" s="705"/>
      <c r="AJ393" s="56">
        <f t="shared" si="159"/>
        <v>381</v>
      </c>
      <c r="AK393" s="54"/>
      <c r="AL393" s="54"/>
      <c r="AM393" s="54"/>
      <c r="AN393" s="54"/>
      <c r="AO393" s="54"/>
      <c r="AP393" s="54"/>
      <c r="AQ393" s="54">
        <v>17</v>
      </c>
      <c r="AR393" s="54"/>
      <c r="AS393" s="57">
        <f t="shared" si="167"/>
        <v>17</v>
      </c>
      <c r="AT393" s="54"/>
      <c r="AU393" s="54"/>
      <c r="AV393" s="54"/>
      <c r="AW393" s="54">
        <v>17</v>
      </c>
      <c r="AX393" s="54"/>
      <c r="AY393" s="54"/>
      <c r="AZ393" s="54"/>
    </row>
    <row r="394" spans="1:52" s="55" customFormat="1" ht="18" customHeight="1">
      <c r="A394" s="737" t="s">
        <v>153</v>
      </c>
      <c r="B394" s="738"/>
      <c r="C394" s="739" t="s">
        <v>154</v>
      </c>
      <c r="D394" s="740"/>
      <c r="E394" s="740"/>
      <c r="F394" s="740"/>
      <c r="G394" s="740"/>
      <c r="H394" s="740"/>
      <c r="I394" s="741"/>
      <c r="J394" s="56">
        <f t="shared" si="162"/>
        <v>382</v>
      </c>
      <c r="K394" s="62">
        <f t="shared" si="204"/>
        <v>20</v>
      </c>
      <c r="L394" s="62">
        <f t="shared" si="204"/>
        <v>20</v>
      </c>
      <c r="M394" s="62">
        <f t="shared" si="165"/>
        <v>0</v>
      </c>
      <c r="N394" s="62">
        <f t="shared" si="165"/>
        <v>0</v>
      </c>
      <c r="O394" s="54"/>
      <c r="P394" s="54"/>
      <c r="Q394" s="54"/>
      <c r="R394" s="54"/>
      <c r="S394" s="54"/>
      <c r="T394" s="54"/>
      <c r="U394" s="62">
        <f t="shared" si="166"/>
        <v>20</v>
      </c>
      <c r="V394" s="62">
        <f t="shared" si="166"/>
        <v>20</v>
      </c>
      <c r="W394" s="63">
        <v>20</v>
      </c>
      <c r="X394" s="63">
        <v>20</v>
      </c>
      <c r="Y394" s="63"/>
      <c r="Z394" s="63"/>
      <c r="AA394" s="705" t="str">
        <f t="shared" si="208"/>
        <v>SO5142-11</v>
      </c>
      <c r="AB394" s="705"/>
      <c r="AC394" s="705" t="str">
        <f t="shared" si="209"/>
        <v>Гоо засалч</v>
      </c>
      <c r="AD394" s="705"/>
      <c r="AE394" s="705"/>
      <c r="AF394" s="705"/>
      <c r="AG394" s="705"/>
      <c r="AH394" s="705"/>
      <c r="AI394" s="705"/>
      <c r="AJ394" s="56">
        <f t="shared" si="159"/>
        <v>382</v>
      </c>
      <c r="AK394" s="54"/>
      <c r="AL394" s="54"/>
      <c r="AM394" s="54"/>
      <c r="AN394" s="54"/>
      <c r="AO394" s="54"/>
      <c r="AP394" s="54"/>
      <c r="AQ394" s="54">
        <v>20</v>
      </c>
      <c r="AR394" s="54"/>
      <c r="AS394" s="57">
        <f t="shared" si="167"/>
        <v>20</v>
      </c>
      <c r="AT394" s="54"/>
      <c r="AU394" s="54"/>
      <c r="AV394" s="54"/>
      <c r="AW394" s="54">
        <v>20</v>
      </c>
      <c r="AX394" s="54"/>
      <c r="AY394" s="54"/>
      <c r="AZ394" s="54"/>
    </row>
    <row r="395" spans="1:52" s="55" customFormat="1" ht="25.5" customHeight="1">
      <c r="A395" s="745" t="s">
        <v>333</v>
      </c>
      <c r="B395" s="746"/>
      <c r="C395" s="746"/>
      <c r="D395" s="746"/>
      <c r="E395" s="746"/>
      <c r="F395" s="746"/>
      <c r="G395" s="746"/>
      <c r="H395" s="746"/>
      <c r="I395" s="747"/>
      <c r="J395" s="60">
        <f t="shared" si="162"/>
        <v>383</v>
      </c>
      <c r="K395" s="61">
        <f t="shared" ref="K395:N395" si="210">SUM(K396:K402)</f>
        <v>454</v>
      </c>
      <c r="L395" s="61">
        <f t="shared" si="210"/>
        <v>287</v>
      </c>
      <c r="M395" s="61">
        <f t="shared" si="210"/>
        <v>0</v>
      </c>
      <c r="N395" s="61">
        <f t="shared" si="210"/>
        <v>0</v>
      </c>
      <c r="O395" s="61">
        <f>SUM(O396:O402)</f>
        <v>0</v>
      </c>
      <c r="P395" s="61">
        <f t="shared" ref="P395:Z395" si="211">SUM(P396:P402)</f>
        <v>0</v>
      </c>
      <c r="Q395" s="61">
        <f t="shared" si="211"/>
        <v>0</v>
      </c>
      <c r="R395" s="61">
        <f t="shared" si="211"/>
        <v>0</v>
      </c>
      <c r="S395" s="61">
        <f t="shared" si="211"/>
        <v>0</v>
      </c>
      <c r="T395" s="61">
        <f t="shared" si="211"/>
        <v>0</v>
      </c>
      <c r="U395" s="61">
        <f t="shared" si="211"/>
        <v>454</v>
      </c>
      <c r="V395" s="61">
        <f t="shared" si="211"/>
        <v>287</v>
      </c>
      <c r="W395" s="61">
        <f t="shared" si="211"/>
        <v>296</v>
      </c>
      <c r="X395" s="61">
        <f t="shared" si="211"/>
        <v>206</v>
      </c>
      <c r="Y395" s="61">
        <f t="shared" si="211"/>
        <v>79</v>
      </c>
      <c r="Z395" s="61">
        <f t="shared" si="211"/>
        <v>41</v>
      </c>
      <c r="AA395" s="748" t="str">
        <f t="shared" si="202"/>
        <v>18. "Хангай" МСҮТ</v>
      </c>
      <c r="AB395" s="749"/>
      <c r="AC395" s="749"/>
      <c r="AD395" s="749"/>
      <c r="AE395" s="749"/>
      <c r="AF395" s="749"/>
      <c r="AG395" s="749"/>
      <c r="AH395" s="749"/>
      <c r="AI395" s="750"/>
      <c r="AJ395" s="60">
        <f t="shared" si="159"/>
        <v>383</v>
      </c>
      <c r="AK395" s="61">
        <f t="shared" ref="AK395:AN395" si="212">SUM(AK396:AK402)</f>
        <v>79</v>
      </c>
      <c r="AL395" s="61">
        <f t="shared" si="212"/>
        <v>40</v>
      </c>
      <c r="AM395" s="61">
        <f t="shared" si="212"/>
        <v>0</v>
      </c>
      <c r="AN395" s="61">
        <f t="shared" si="212"/>
        <v>0</v>
      </c>
      <c r="AO395" s="61">
        <f>SUM(AO396:AO402)</f>
        <v>0</v>
      </c>
      <c r="AP395" s="61">
        <f t="shared" ref="AP395:AZ395" si="213">SUM(AP396:AP402)</f>
        <v>0</v>
      </c>
      <c r="AQ395" s="61">
        <f t="shared" si="213"/>
        <v>450</v>
      </c>
      <c r="AR395" s="61">
        <f t="shared" si="213"/>
        <v>4</v>
      </c>
      <c r="AS395" s="61">
        <f t="shared" si="213"/>
        <v>325</v>
      </c>
      <c r="AT395" s="61">
        <f t="shared" si="213"/>
        <v>0</v>
      </c>
      <c r="AU395" s="61">
        <f t="shared" si="213"/>
        <v>0</v>
      </c>
      <c r="AV395" s="61">
        <f t="shared" si="213"/>
        <v>79</v>
      </c>
      <c r="AW395" s="61">
        <f t="shared" si="213"/>
        <v>246</v>
      </c>
      <c r="AX395" s="61">
        <f t="shared" si="213"/>
        <v>0</v>
      </c>
      <c r="AY395" s="61">
        <f t="shared" si="213"/>
        <v>0</v>
      </c>
      <c r="AZ395" s="61">
        <f t="shared" si="213"/>
        <v>0</v>
      </c>
    </row>
    <row r="396" spans="1:52" s="55" customFormat="1" ht="18" customHeight="1">
      <c r="A396" s="737" t="s">
        <v>195</v>
      </c>
      <c r="B396" s="738"/>
      <c r="C396" s="739" t="s">
        <v>196</v>
      </c>
      <c r="D396" s="740"/>
      <c r="E396" s="740"/>
      <c r="F396" s="740"/>
      <c r="G396" s="740"/>
      <c r="H396" s="740"/>
      <c r="I396" s="741"/>
      <c r="J396" s="56">
        <f t="shared" si="162"/>
        <v>384</v>
      </c>
      <c r="K396" s="62">
        <f t="shared" si="204"/>
        <v>113</v>
      </c>
      <c r="L396" s="62">
        <f t="shared" si="204"/>
        <v>100</v>
      </c>
      <c r="M396" s="62">
        <f t="shared" si="165"/>
        <v>0</v>
      </c>
      <c r="N396" s="62">
        <f t="shared" si="165"/>
        <v>0</v>
      </c>
      <c r="O396" s="54"/>
      <c r="P396" s="54"/>
      <c r="Q396" s="54"/>
      <c r="R396" s="54"/>
      <c r="S396" s="54"/>
      <c r="T396" s="54"/>
      <c r="U396" s="62">
        <f t="shared" si="166"/>
        <v>113</v>
      </c>
      <c r="V396" s="62">
        <f t="shared" si="166"/>
        <v>100</v>
      </c>
      <c r="W396" s="54">
        <v>73</v>
      </c>
      <c r="X396" s="54">
        <v>67</v>
      </c>
      <c r="Y396" s="54">
        <v>18</v>
      </c>
      <c r="Z396" s="54">
        <v>14</v>
      </c>
      <c r="AA396" s="705" t="str">
        <f>+A396</f>
        <v>ID4120-11</v>
      </c>
      <c r="AB396" s="705"/>
      <c r="AC396" s="705" t="str">
        <f>+C396</f>
        <v>Нарийн бичгийн дарга-албан хэргийн ажилтан</v>
      </c>
      <c r="AD396" s="705"/>
      <c r="AE396" s="705"/>
      <c r="AF396" s="705"/>
      <c r="AG396" s="705"/>
      <c r="AH396" s="705"/>
      <c r="AI396" s="705"/>
      <c r="AJ396" s="56">
        <f t="shared" si="159"/>
        <v>384</v>
      </c>
      <c r="AK396" s="52">
        <v>22</v>
      </c>
      <c r="AL396" s="52">
        <v>19</v>
      </c>
      <c r="AM396" s="54"/>
      <c r="AN396" s="54"/>
      <c r="AO396" s="54"/>
      <c r="AP396" s="54"/>
      <c r="AQ396" s="54">
        <v>109</v>
      </c>
      <c r="AR396" s="54">
        <v>4</v>
      </c>
      <c r="AS396" s="57">
        <f t="shared" si="167"/>
        <v>84</v>
      </c>
      <c r="AT396" s="54"/>
      <c r="AU396" s="54"/>
      <c r="AV396" s="54">
        <v>22</v>
      </c>
      <c r="AW396" s="54">
        <v>62</v>
      </c>
      <c r="AX396" s="54"/>
      <c r="AY396" s="54"/>
      <c r="AZ396" s="54"/>
    </row>
    <row r="397" spans="1:52" s="55" customFormat="1" ht="18" customHeight="1">
      <c r="A397" s="737" t="s">
        <v>218</v>
      </c>
      <c r="B397" s="738"/>
      <c r="C397" s="739" t="s">
        <v>219</v>
      </c>
      <c r="D397" s="740"/>
      <c r="E397" s="740"/>
      <c r="F397" s="740"/>
      <c r="G397" s="740"/>
      <c r="H397" s="740"/>
      <c r="I397" s="741"/>
      <c r="J397" s="56">
        <f t="shared" si="162"/>
        <v>385</v>
      </c>
      <c r="K397" s="62">
        <f t="shared" si="204"/>
        <v>32</v>
      </c>
      <c r="L397" s="62">
        <f t="shared" si="204"/>
        <v>10</v>
      </c>
      <c r="M397" s="62">
        <f t="shared" si="165"/>
        <v>0</v>
      </c>
      <c r="N397" s="62">
        <f t="shared" si="165"/>
        <v>0</v>
      </c>
      <c r="O397" s="54"/>
      <c r="P397" s="54"/>
      <c r="Q397" s="54"/>
      <c r="R397" s="54"/>
      <c r="S397" s="54"/>
      <c r="T397" s="54"/>
      <c r="U397" s="62">
        <f t="shared" si="166"/>
        <v>32</v>
      </c>
      <c r="V397" s="62">
        <f t="shared" si="166"/>
        <v>10</v>
      </c>
      <c r="W397" s="54">
        <v>4</v>
      </c>
      <c r="X397" s="54">
        <v>1</v>
      </c>
      <c r="Y397" s="54">
        <v>15</v>
      </c>
      <c r="Z397" s="54">
        <v>6</v>
      </c>
      <c r="AA397" s="705" t="str">
        <f t="shared" ref="AA397:AA417" si="214">+A397</f>
        <v>AD7321-11</v>
      </c>
      <c r="AB397" s="705"/>
      <c r="AC397" s="705" t="str">
        <f t="shared" ref="AC397:AC402" si="215">+C397</f>
        <v>Хэвлэлийн график дизайнч</v>
      </c>
      <c r="AD397" s="705"/>
      <c r="AE397" s="705"/>
      <c r="AF397" s="705"/>
      <c r="AG397" s="705"/>
      <c r="AH397" s="705"/>
      <c r="AI397" s="705"/>
      <c r="AJ397" s="56">
        <f t="shared" si="159"/>
        <v>385</v>
      </c>
      <c r="AK397" s="52">
        <v>13</v>
      </c>
      <c r="AL397" s="52">
        <v>3</v>
      </c>
      <c r="AM397" s="54"/>
      <c r="AN397" s="54"/>
      <c r="AO397" s="54"/>
      <c r="AP397" s="54"/>
      <c r="AQ397" s="54">
        <v>32</v>
      </c>
      <c r="AR397" s="54"/>
      <c r="AS397" s="57">
        <f t="shared" si="167"/>
        <v>13</v>
      </c>
      <c r="AT397" s="54"/>
      <c r="AU397" s="54"/>
      <c r="AV397" s="54">
        <v>13</v>
      </c>
      <c r="AW397" s="54"/>
      <c r="AX397" s="54"/>
      <c r="AY397" s="54"/>
      <c r="AZ397" s="54"/>
    </row>
    <row r="398" spans="1:52" s="55" customFormat="1" ht="18" customHeight="1">
      <c r="A398" s="737" t="s">
        <v>132</v>
      </c>
      <c r="B398" s="738"/>
      <c r="C398" s="739" t="s">
        <v>133</v>
      </c>
      <c r="D398" s="740"/>
      <c r="E398" s="740"/>
      <c r="F398" s="740"/>
      <c r="G398" s="740"/>
      <c r="H398" s="740"/>
      <c r="I398" s="741"/>
      <c r="J398" s="56">
        <f t="shared" si="162"/>
        <v>386</v>
      </c>
      <c r="K398" s="62">
        <f t="shared" si="204"/>
        <v>75</v>
      </c>
      <c r="L398" s="62">
        <f t="shared" si="204"/>
        <v>12</v>
      </c>
      <c r="M398" s="62">
        <f t="shared" si="165"/>
        <v>0</v>
      </c>
      <c r="N398" s="62">
        <f t="shared" si="165"/>
        <v>0</v>
      </c>
      <c r="O398" s="54"/>
      <c r="P398" s="54"/>
      <c r="Q398" s="54"/>
      <c r="R398" s="54"/>
      <c r="S398" s="54"/>
      <c r="T398" s="54"/>
      <c r="U398" s="62">
        <f t="shared" si="166"/>
        <v>75</v>
      </c>
      <c r="V398" s="62">
        <f t="shared" si="166"/>
        <v>12</v>
      </c>
      <c r="W398" s="54">
        <v>54</v>
      </c>
      <c r="X398" s="54">
        <v>8</v>
      </c>
      <c r="Y398" s="54">
        <v>12</v>
      </c>
      <c r="Z398" s="54">
        <v>3</v>
      </c>
      <c r="AA398" s="705" t="str">
        <f t="shared" si="214"/>
        <v>IO7421-16</v>
      </c>
      <c r="AB398" s="705"/>
      <c r="AC398" s="705" t="str">
        <f t="shared" si="215"/>
        <v>Цахим тоног төхөөрөмжийн үйлчилгээний ажилтан</v>
      </c>
      <c r="AD398" s="705"/>
      <c r="AE398" s="705"/>
      <c r="AF398" s="705"/>
      <c r="AG398" s="705"/>
      <c r="AH398" s="705"/>
      <c r="AI398" s="705"/>
      <c r="AJ398" s="56">
        <f t="shared" ref="AJ398:AJ463" si="216">+J398</f>
        <v>386</v>
      </c>
      <c r="AK398" s="54">
        <v>9</v>
      </c>
      <c r="AL398" s="54">
        <v>1</v>
      </c>
      <c r="AM398" s="54"/>
      <c r="AN398" s="54"/>
      <c r="AO398" s="54"/>
      <c r="AP398" s="54"/>
      <c r="AQ398" s="54">
        <v>75</v>
      </c>
      <c r="AR398" s="54"/>
      <c r="AS398" s="57">
        <f t="shared" si="167"/>
        <v>59</v>
      </c>
      <c r="AT398" s="54"/>
      <c r="AU398" s="54"/>
      <c r="AV398" s="54">
        <v>9</v>
      </c>
      <c r="AW398" s="54">
        <v>50</v>
      </c>
      <c r="AX398" s="54"/>
      <c r="AY398" s="54"/>
      <c r="AZ398" s="54"/>
    </row>
    <row r="399" spans="1:52" s="55" customFormat="1" ht="18" customHeight="1">
      <c r="A399" s="737" t="s">
        <v>304</v>
      </c>
      <c r="B399" s="738"/>
      <c r="C399" s="739" t="s">
        <v>305</v>
      </c>
      <c r="D399" s="740"/>
      <c r="E399" s="740"/>
      <c r="F399" s="740"/>
      <c r="G399" s="740"/>
      <c r="H399" s="740"/>
      <c r="I399" s="741"/>
      <c r="J399" s="56">
        <f t="shared" ref="J399:J462" si="217">+J398+1</f>
        <v>387</v>
      </c>
      <c r="K399" s="62">
        <f t="shared" si="204"/>
        <v>70</v>
      </c>
      <c r="L399" s="62">
        <f t="shared" si="204"/>
        <v>51</v>
      </c>
      <c r="M399" s="62">
        <f t="shared" si="165"/>
        <v>0</v>
      </c>
      <c r="N399" s="62">
        <f t="shared" si="165"/>
        <v>0</v>
      </c>
      <c r="O399" s="54"/>
      <c r="P399" s="54"/>
      <c r="Q399" s="54"/>
      <c r="R399" s="54"/>
      <c r="S399" s="54"/>
      <c r="T399" s="54"/>
      <c r="U399" s="62">
        <f t="shared" si="166"/>
        <v>70</v>
      </c>
      <c r="V399" s="62">
        <f t="shared" si="166"/>
        <v>51</v>
      </c>
      <c r="W399" s="54">
        <v>70</v>
      </c>
      <c r="X399" s="54">
        <v>51</v>
      </c>
      <c r="Y399" s="54"/>
      <c r="Z399" s="54"/>
      <c r="AA399" s="705" t="str">
        <f t="shared" si="214"/>
        <v>BF4311-17</v>
      </c>
      <c r="AB399" s="705"/>
      <c r="AC399" s="705" t="str">
        <f t="shared" si="215"/>
        <v>Төлбөр тооцоо, цалин хөлсний нярав</v>
      </c>
      <c r="AD399" s="705"/>
      <c r="AE399" s="705"/>
      <c r="AF399" s="705"/>
      <c r="AG399" s="705"/>
      <c r="AH399" s="705"/>
      <c r="AI399" s="705"/>
      <c r="AJ399" s="56">
        <f t="shared" si="216"/>
        <v>387</v>
      </c>
      <c r="AK399" s="54"/>
      <c r="AL399" s="54"/>
      <c r="AM399" s="54"/>
      <c r="AN399" s="54"/>
      <c r="AO399" s="54"/>
      <c r="AP399" s="54"/>
      <c r="AQ399" s="54">
        <v>70</v>
      </c>
      <c r="AR399" s="54"/>
      <c r="AS399" s="57">
        <f t="shared" si="167"/>
        <v>70</v>
      </c>
      <c r="AT399" s="54"/>
      <c r="AU399" s="54"/>
      <c r="AV399" s="54"/>
      <c r="AW399" s="54">
        <v>70</v>
      </c>
      <c r="AX399" s="54"/>
      <c r="AY399" s="54"/>
      <c r="AZ399" s="54"/>
    </row>
    <row r="400" spans="1:52" s="55" customFormat="1" ht="18" customHeight="1">
      <c r="A400" s="737" t="s">
        <v>130</v>
      </c>
      <c r="B400" s="738"/>
      <c r="C400" s="739" t="s">
        <v>131</v>
      </c>
      <c r="D400" s="740"/>
      <c r="E400" s="740"/>
      <c r="F400" s="740"/>
      <c r="G400" s="740"/>
      <c r="H400" s="740"/>
      <c r="I400" s="741"/>
      <c r="J400" s="56">
        <f t="shared" si="217"/>
        <v>388</v>
      </c>
      <c r="K400" s="62">
        <f t="shared" si="204"/>
        <v>64</v>
      </c>
      <c r="L400" s="62">
        <f t="shared" si="204"/>
        <v>58</v>
      </c>
      <c r="M400" s="62">
        <f t="shared" si="165"/>
        <v>0</v>
      </c>
      <c r="N400" s="62">
        <f t="shared" si="165"/>
        <v>0</v>
      </c>
      <c r="O400" s="54"/>
      <c r="P400" s="54"/>
      <c r="Q400" s="54"/>
      <c r="R400" s="54"/>
      <c r="S400" s="54"/>
      <c r="T400" s="54"/>
      <c r="U400" s="62">
        <f t="shared" si="166"/>
        <v>64</v>
      </c>
      <c r="V400" s="62">
        <f t="shared" si="166"/>
        <v>58</v>
      </c>
      <c r="W400" s="54">
        <v>64</v>
      </c>
      <c r="X400" s="54">
        <v>58</v>
      </c>
      <c r="Y400" s="54"/>
      <c r="Z400" s="54"/>
      <c r="AA400" s="705" t="str">
        <f t="shared" si="214"/>
        <v>IE7533-28</v>
      </c>
      <c r="AB400" s="705"/>
      <c r="AC400" s="705" t="str">
        <f t="shared" si="215"/>
        <v>Оёмол бүтээгдэхүүний оёдолчин</v>
      </c>
      <c r="AD400" s="705"/>
      <c r="AE400" s="705"/>
      <c r="AF400" s="705"/>
      <c r="AG400" s="705"/>
      <c r="AH400" s="705"/>
      <c r="AI400" s="705"/>
      <c r="AJ400" s="56">
        <f t="shared" si="216"/>
        <v>388</v>
      </c>
      <c r="AK400" s="54"/>
      <c r="AL400" s="54"/>
      <c r="AM400" s="54"/>
      <c r="AN400" s="54"/>
      <c r="AO400" s="54"/>
      <c r="AP400" s="54"/>
      <c r="AQ400" s="54">
        <v>64</v>
      </c>
      <c r="AR400" s="54"/>
      <c r="AS400" s="57">
        <f t="shared" si="167"/>
        <v>64</v>
      </c>
      <c r="AT400" s="54"/>
      <c r="AU400" s="54"/>
      <c r="AV400" s="54"/>
      <c r="AW400" s="54">
        <v>64</v>
      </c>
      <c r="AX400" s="54"/>
      <c r="AY400" s="54"/>
      <c r="AZ400" s="54"/>
    </row>
    <row r="401" spans="1:52" s="55" customFormat="1" ht="18" customHeight="1">
      <c r="A401" s="737" t="s">
        <v>214</v>
      </c>
      <c r="B401" s="738"/>
      <c r="C401" s="739" t="s">
        <v>215</v>
      </c>
      <c r="D401" s="740"/>
      <c r="E401" s="740"/>
      <c r="F401" s="740"/>
      <c r="G401" s="740"/>
      <c r="H401" s="740"/>
      <c r="I401" s="741"/>
      <c r="J401" s="56">
        <f t="shared" si="217"/>
        <v>389</v>
      </c>
      <c r="K401" s="62">
        <f t="shared" si="204"/>
        <v>26</v>
      </c>
      <c r="L401" s="62">
        <f t="shared" si="204"/>
        <v>1</v>
      </c>
      <c r="M401" s="62">
        <f t="shared" ref="M401:N466" si="218">+O401+Q401+S401</f>
        <v>0</v>
      </c>
      <c r="N401" s="62">
        <f t="shared" si="218"/>
        <v>0</v>
      </c>
      <c r="O401" s="54"/>
      <c r="P401" s="54"/>
      <c r="Q401" s="54"/>
      <c r="R401" s="54"/>
      <c r="S401" s="54"/>
      <c r="T401" s="54"/>
      <c r="U401" s="62">
        <f t="shared" ref="U401:V466" si="219">+W401+Y401+AK401</f>
        <v>26</v>
      </c>
      <c r="V401" s="62">
        <f t="shared" si="219"/>
        <v>1</v>
      </c>
      <c r="W401" s="54">
        <v>6</v>
      </c>
      <c r="X401" s="54">
        <v>1</v>
      </c>
      <c r="Y401" s="54">
        <v>10</v>
      </c>
      <c r="Z401" s="54">
        <v>0</v>
      </c>
      <c r="AA401" s="705" t="str">
        <f t="shared" si="214"/>
        <v>IM7411-13</v>
      </c>
      <c r="AB401" s="705"/>
      <c r="AC401" s="705" t="str">
        <f t="shared" si="215"/>
        <v>Үйлдвэрийн цахилгаанчин</v>
      </c>
      <c r="AD401" s="705"/>
      <c r="AE401" s="705"/>
      <c r="AF401" s="705"/>
      <c r="AG401" s="705"/>
      <c r="AH401" s="705"/>
      <c r="AI401" s="705"/>
      <c r="AJ401" s="56">
        <f t="shared" si="216"/>
        <v>389</v>
      </c>
      <c r="AK401" s="54">
        <v>10</v>
      </c>
      <c r="AL401" s="54">
        <v>0</v>
      </c>
      <c r="AM401" s="54"/>
      <c r="AN401" s="54"/>
      <c r="AO401" s="54"/>
      <c r="AP401" s="54"/>
      <c r="AQ401" s="54">
        <v>26</v>
      </c>
      <c r="AR401" s="54"/>
      <c r="AS401" s="57">
        <f t="shared" ref="AS401:AS466" si="220">+AT401+AU401+AV401+AW401+AX401+AY401+AZ401</f>
        <v>10</v>
      </c>
      <c r="AT401" s="54"/>
      <c r="AU401" s="54"/>
      <c r="AV401" s="54">
        <v>10</v>
      </c>
      <c r="AW401" s="54"/>
      <c r="AX401" s="54"/>
      <c r="AY401" s="54"/>
      <c r="AZ401" s="54"/>
    </row>
    <row r="402" spans="1:52" s="55" customFormat="1" ht="18" customHeight="1">
      <c r="A402" s="737" t="s">
        <v>148</v>
      </c>
      <c r="B402" s="738"/>
      <c r="C402" s="739" t="s">
        <v>149</v>
      </c>
      <c r="D402" s="740"/>
      <c r="E402" s="740"/>
      <c r="F402" s="740"/>
      <c r="G402" s="740"/>
      <c r="H402" s="740"/>
      <c r="I402" s="741"/>
      <c r="J402" s="56">
        <f t="shared" si="217"/>
        <v>390</v>
      </c>
      <c r="K402" s="62">
        <f t="shared" si="204"/>
        <v>74</v>
      </c>
      <c r="L402" s="62">
        <f t="shared" si="204"/>
        <v>55</v>
      </c>
      <c r="M402" s="62">
        <f t="shared" si="218"/>
        <v>0</v>
      </c>
      <c r="N402" s="62">
        <f t="shared" si="218"/>
        <v>0</v>
      </c>
      <c r="O402" s="54"/>
      <c r="P402" s="54"/>
      <c r="Q402" s="54"/>
      <c r="R402" s="54"/>
      <c r="S402" s="54"/>
      <c r="T402" s="54"/>
      <c r="U402" s="62">
        <f t="shared" si="219"/>
        <v>74</v>
      </c>
      <c r="V402" s="62">
        <f t="shared" si="219"/>
        <v>55</v>
      </c>
      <c r="W402" s="54">
        <v>25</v>
      </c>
      <c r="X402" s="54">
        <v>20</v>
      </c>
      <c r="Y402" s="54">
        <v>24</v>
      </c>
      <c r="Z402" s="54">
        <v>18</v>
      </c>
      <c r="AA402" s="705" t="str">
        <f t="shared" si="214"/>
        <v>NT5113-13</v>
      </c>
      <c r="AB402" s="705"/>
      <c r="AC402" s="705" t="str">
        <f t="shared" si="215"/>
        <v>Аяллын хөтөч</v>
      </c>
      <c r="AD402" s="705"/>
      <c r="AE402" s="705"/>
      <c r="AF402" s="705"/>
      <c r="AG402" s="705"/>
      <c r="AH402" s="705"/>
      <c r="AI402" s="705"/>
      <c r="AJ402" s="56">
        <f t="shared" si="216"/>
        <v>390</v>
      </c>
      <c r="AK402" s="54">
        <v>25</v>
      </c>
      <c r="AL402" s="54">
        <v>17</v>
      </c>
      <c r="AM402" s="54"/>
      <c r="AN402" s="54"/>
      <c r="AO402" s="54"/>
      <c r="AP402" s="54"/>
      <c r="AQ402" s="54">
        <v>74</v>
      </c>
      <c r="AR402" s="54"/>
      <c r="AS402" s="57">
        <f t="shared" si="220"/>
        <v>25</v>
      </c>
      <c r="AT402" s="54"/>
      <c r="AU402" s="54"/>
      <c r="AV402" s="54">
        <v>25</v>
      </c>
      <c r="AW402" s="54"/>
      <c r="AX402" s="54"/>
      <c r="AY402" s="54"/>
      <c r="AZ402" s="54"/>
    </row>
    <row r="403" spans="1:52" s="55" customFormat="1" ht="25.5" customHeight="1">
      <c r="A403" s="745" t="s">
        <v>334</v>
      </c>
      <c r="B403" s="746"/>
      <c r="C403" s="746"/>
      <c r="D403" s="746"/>
      <c r="E403" s="746"/>
      <c r="F403" s="746"/>
      <c r="G403" s="746"/>
      <c r="H403" s="746"/>
      <c r="I403" s="747"/>
      <c r="J403" s="60">
        <f t="shared" si="217"/>
        <v>391</v>
      </c>
      <c r="K403" s="61">
        <f t="shared" ref="K403:Z403" si="221">SUM(K404:K408)</f>
        <v>239</v>
      </c>
      <c r="L403" s="61">
        <f t="shared" si="221"/>
        <v>148</v>
      </c>
      <c r="M403" s="61">
        <f t="shared" si="221"/>
        <v>0</v>
      </c>
      <c r="N403" s="61">
        <f t="shared" si="221"/>
        <v>0</v>
      </c>
      <c r="O403" s="61">
        <f t="shared" ref="O403:Y403" si="222">SUM(O404:O408)</f>
        <v>0</v>
      </c>
      <c r="P403" s="61">
        <f t="shared" si="221"/>
        <v>0</v>
      </c>
      <c r="Q403" s="61">
        <f t="shared" si="221"/>
        <v>0</v>
      </c>
      <c r="R403" s="61">
        <f t="shared" si="221"/>
        <v>0</v>
      </c>
      <c r="S403" s="61">
        <f t="shared" si="221"/>
        <v>0</v>
      </c>
      <c r="T403" s="61">
        <f t="shared" si="222"/>
        <v>0</v>
      </c>
      <c r="U403" s="61">
        <f t="shared" si="221"/>
        <v>239</v>
      </c>
      <c r="V403" s="61">
        <f t="shared" si="221"/>
        <v>148</v>
      </c>
      <c r="W403" s="61">
        <f t="shared" si="221"/>
        <v>239</v>
      </c>
      <c r="X403" s="61">
        <f t="shared" si="221"/>
        <v>148</v>
      </c>
      <c r="Y403" s="61">
        <f t="shared" si="222"/>
        <v>0</v>
      </c>
      <c r="Z403" s="61">
        <f t="shared" si="221"/>
        <v>0</v>
      </c>
      <c r="AA403" s="748" t="str">
        <f t="shared" si="214"/>
        <v>19. "Эко Монгол Эрдэнэ" МСҮТ</v>
      </c>
      <c r="AB403" s="749"/>
      <c r="AC403" s="749"/>
      <c r="AD403" s="749"/>
      <c r="AE403" s="749"/>
      <c r="AF403" s="749"/>
      <c r="AG403" s="749"/>
      <c r="AH403" s="749"/>
      <c r="AI403" s="750"/>
      <c r="AJ403" s="60">
        <f t="shared" si="216"/>
        <v>391</v>
      </c>
      <c r="AK403" s="61">
        <f t="shared" ref="AK403:AZ403" si="223">SUM(AK404:AK408)</f>
        <v>0</v>
      </c>
      <c r="AL403" s="61">
        <f t="shared" si="223"/>
        <v>0</v>
      </c>
      <c r="AM403" s="61">
        <f t="shared" si="223"/>
        <v>0</v>
      </c>
      <c r="AN403" s="61">
        <f t="shared" si="223"/>
        <v>0</v>
      </c>
      <c r="AO403" s="61">
        <f t="shared" si="223"/>
        <v>239</v>
      </c>
      <c r="AP403" s="61">
        <f t="shared" si="223"/>
        <v>0</v>
      </c>
      <c r="AQ403" s="61">
        <f t="shared" si="223"/>
        <v>0</v>
      </c>
      <c r="AR403" s="61">
        <f t="shared" si="223"/>
        <v>0</v>
      </c>
      <c r="AS403" s="61">
        <f t="shared" si="223"/>
        <v>239</v>
      </c>
      <c r="AT403" s="61">
        <f t="shared" si="223"/>
        <v>0</v>
      </c>
      <c r="AU403" s="61">
        <f t="shared" si="223"/>
        <v>0</v>
      </c>
      <c r="AV403" s="61">
        <f t="shared" si="223"/>
        <v>0</v>
      </c>
      <c r="AW403" s="61">
        <f t="shared" si="223"/>
        <v>239</v>
      </c>
      <c r="AX403" s="61">
        <f t="shared" si="223"/>
        <v>0</v>
      </c>
      <c r="AY403" s="61">
        <f t="shared" si="223"/>
        <v>0</v>
      </c>
      <c r="AZ403" s="61">
        <f t="shared" si="223"/>
        <v>0</v>
      </c>
    </row>
    <row r="404" spans="1:52" s="55" customFormat="1" ht="18" customHeight="1">
      <c r="A404" s="737" t="s">
        <v>136</v>
      </c>
      <c r="B404" s="738"/>
      <c r="C404" s="739" t="s">
        <v>137</v>
      </c>
      <c r="D404" s="740"/>
      <c r="E404" s="740"/>
      <c r="F404" s="740"/>
      <c r="G404" s="740"/>
      <c r="H404" s="740"/>
      <c r="I404" s="741"/>
      <c r="J404" s="56">
        <f t="shared" si="217"/>
        <v>392</v>
      </c>
      <c r="K404" s="62">
        <f t="shared" si="204"/>
        <v>30</v>
      </c>
      <c r="L404" s="62">
        <f t="shared" si="204"/>
        <v>21</v>
      </c>
      <c r="M404" s="62">
        <f t="shared" si="218"/>
        <v>0</v>
      </c>
      <c r="N404" s="62">
        <f t="shared" si="218"/>
        <v>0</v>
      </c>
      <c r="O404" s="54"/>
      <c r="P404" s="54"/>
      <c r="Q404" s="54"/>
      <c r="R404" s="54"/>
      <c r="S404" s="54"/>
      <c r="T404" s="54"/>
      <c r="U404" s="62">
        <f t="shared" si="219"/>
        <v>30</v>
      </c>
      <c r="V404" s="62">
        <f t="shared" si="219"/>
        <v>21</v>
      </c>
      <c r="W404" s="51">
        <v>30</v>
      </c>
      <c r="X404" s="51">
        <v>21</v>
      </c>
      <c r="Y404" s="51"/>
      <c r="Z404" s="51"/>
      <c r="AA404" s="705" t="str">
        <f>+A404</f>
        <v>NF6210-21</v>
      </c>
      <c r="AB404" s="705"/>
      <c r="AC404" s="705" t="str">
        <f>+C404</f>
        <v>Ойжуулагч</v>
      </c>
      <c r="AD404" s="705"/>
      <c r="AE404" s="705"/>
      <c r="AF404" s="705"/>
      <c r="AG404" s="705"/>
      <c r="AH404" s="705"/>
      <c r="AI404" s="705"/>
      <c r="AJ404" s="56">
        <f t="shared" si="216"/>
        <v>392</v>
      </c>
      <c r="AK404" s="81"/>
      <c r="AL404" s="81"/>
      <c r="AM404" s="51"/>
      <c r="AN404" s="51"/>
      <c r="AO404" s="51">
        <v>30</v>
      </c>
      <c r="AP404" s="51"/>
      <c r="AQ404" s="51"/>
      <c r="AR404" s="51"/>
      <c r="AS404" s="57">
        <f t="shared" si="220"/>
        <v>30</v>
      </c>
      <c r="AT404" s="51"/>
      <c r="AU404" s="51"/>
      <c r="AV404" s="51"/>
      <c r="AW404" s="51">
        <v>30</v>
      </c>
      <c r="AX404" s="51"/>
      <c r="AY404" s="51"/>
      <c r="AZ404" s="51"/>
    </row>
    <row r="405" spans="1:52" s="55" customFormat="1" ht="18" customHeight="1">
      <c r="A405" s="737" t="s">
        <v>250</v>
      </c>
      <c r="B405" s="738"/>
      <c r="C405" s="739" t="s">
        <v>251</v>
      </c>
      <c r="D405" s="740"/>
      <c r="E405" s="740"/>
      <c r="F405" s="740"/>
      <c r="G405" s="740"/>
      <c r="H405" s="740"/>
      <c r="I405" s="741"/>
      <c r="J405" s="56">
        <f t="shared" si="217"/>
        <v>393</v>
      </c>
      <c r="K405" s="62">
        <f t="shared" si="204"/>
        <v>60</v>
      </c>
      <c r="L405" s="62">
        <f t="shared" si="204"/>
        <v>35</v>
      </c>
      <c r="M405" s="62">
        <f t="shared" si="218"/>
        <v>0</v>
      </c>
      <c r="N405" s="62">
        <f t="shared" si="218"/>
        <v>0</v>
      </c>
      <c r="O405" s="54"/>
      <c r="P405" s="54"/>
      <c r="Q405" s="54"/>
      <c r="R405" s="54"/>
      <c r="S405" s="54"/>
      <c r="T405" s="54"/>
      <c r="U405" s="62">
        <f t="shared" si="219"/>
        <v>60</v>
      </c>
      <c r="V405" s="62">
        <f t="shared" si="219"/>
        <v>35</v>
      </c>
      <c r="W405" s="51">
        <v>60</v>
      </c>
      <c r="X405" s="51">
        <v>35</v>
      </c>
      <c r="Y405" s="51"/>
      <c r="Z405" s="51"/>
      <c r="AA405" s="705" t="str">
        <f t="shared" ref="AA405:AA408" si="224">+A405</f>
        <v>NF6210-25</v>
      </c>
      <c r="AB405" s="705"/>
      <c r="AC405" s="705" t="str">
        <f t="shared" ref="AC405:AC408" si="225">+C405</f>
        <v>Ойн аж ахуйн ажилтан</v>
      </c>
      <c r="AD405" s="705"/>
      <c r="AE405" s="705"/>
      <c r="AF405" s="705"/>
      <c r="AG405" s="705"/>
      <c r="AH405" s="705"/>
      <c r="AI405" s="705"/>
      <c r="AJ405" s="56">
        <f t="shared" si="216"/>
        <v>393</v>
      </c>
      <c r="AK405" s="81"/>
      <c r="AL405" s="81"/>
      <c r="AM405" s="51"/>
      <c r="AN405" s="51"/>
      <c r="AO405" s="51">
        <v>60</v>
      </c>
      <c r="AP405" s="51"/>
      <c r="AQ405" s="51"/>
      <c r="AR405" s="51"/>
      <c r="AS405" s="57">
        <f t="shared" si="220"/>
        <v>60</v>
      </c>
      <c r="AT405" s="51"/>
      <c r="AU405" s="51"/>
      <c r="AV405" s="51"/>
      <c r="AW405" s="51">
        <v>60</v>
      </c>
      <c r="AX405" s="51"/>
      <c r="AY405" s="51"/>
      <c r="AZ405" s="51"/>
    </row>
    <row r="406" spans="1:52" s="55" customFormat="1" ht="18" customHeight="1">
      <c r="A406" s="737" t="s">
        <v>335</v>
      </c>
      <c r="B406" s="738"/>
      <c r="C406" s="739" t="s">
        <v>336</v>
      </c>
      <c r="D406" s="740"/>
      <c r="E406" s="740"/>
      <c r="F406" s="740"/>
      <c r="G406" s="740"/>
      <c r="H406" s="740"/>
      <c r="I406" s="741"/>
      <c r="J406" s="56">
        <f t="shared" si="217"/>
        <v>394</v>
      </c>
      <c r="K406" s="62">
        <f t="shared" si="204"/>
        <v>30</v>
      </c>
      <c r="L406" s="62">
        <f t="shared" si="204"/>
        <v>16</v>
      </c>
      <c r="M406" s="62">
        <f t="shared" si="218"/>
        <v>0</v>
      </c>
      <c r="N406" s="62">
        <f t="shared" si="218"/>
        <v>0</v>
      </c>
      <c r="O406" s="54"/>
      <c r="P406" s="54"/>
      <c r="Q406" s="54"/>
      <c r="R406" s="54"/>
      <c r="S406" s="54"/>
      <c r="T406" s="54"/>
      <c r="U406" s="62">
        <f t="shared" si="219"/>
        <v>30</v>
      </c>
      <c r="V406" s="62">
        <f t="shared" si="219"/>
        <v>16</v>
      </c>
      <c r="W406" s="51">
        <v>30</v>
      </c>
      <c r="X406" s="51">
        <v>16</v>
      </c>
      <c r="Y406" s="51"/>
      <c r="Z406" s="51"/>
      <c r="AA406" s="705" t="str">
        <f t="shared" si="224"/>
        <v>NF6210-26</v>
      </c>
      <c r="AB406" s="705"/>
      <c r="AC406" s="705" t="str">
        <f t="shared" si="225"/>
        <v>Ойн нөхөрлөлийн ажилтан</v>
      </c>
      <c r="AD406" s="705"/>
      <c r="AE406" s="705"/>
      <c r="AF406" s="705"/>
      <c r="AG406" s="705"/>
      <c r="AH406" s="705"/>
      <c r="AI406" s="705"/>
      <c r="AJ406" s="56">
        <f t="shared" si="216"/>
        <v>394</v>
      </c>
      <c r="AK406" s="51"/>
      <c r="AL406" s="51"/>
      <c r="AM406" s="51"/>
      <c r="AN406" s="51"/>
      <c r="AO406" s="51">
        <v>30</v>
      </c>
      <c r="AP406" s="51"/>
      <c r="AQ406" s="51"/>
      <c r="AR406" s="51"/>
      <c r="AS406" s="57">
        <f t="shared" si="220"/>
        <v>30</v>
      </c>
      <c r="AT406" s="51"/>
      <c r="AU406" s="51"/>
      <c r="AV406" s="51"/>
      <c r="AW406" s="51">
        <v>30</v>
      </c>
      <c r="AX406" s="51"/>
      <c r="AY406" s="51"/>
      <c r="AZ406" s="51"/>
    </row>
    <row r="407" spans="1:52" s="55" customFormat="1" ht="18" customHeight="1">
      <c r="A407" s="737" t="s">
        <v>241</v>
      </c>
      <c r="B407" s="738"/>
      <c r="C407" s="739" t="s">
        <v>242</v>
      </c>
      <c r="D407" s="740"/>
      <c r="E407" s="740"/>
      <c r="F407" s="740"/>
      <c r="G407" s="740"/>
      <c r="H407" s="740"/>
      <c r="I407" s="741"/>
      <c r="J407" s="56">
        <f t="shared" si="217"/>
        <v>395</v>
      </c>
      <c r="K407" s="62">
        <f t="shared" si="204"/>
        <v>59</v>
      </c>
      <c r="L407" s="62">
        <f t="shared" si="204"/>
        <v>33</v>
      </c>
      <c r="M407" s="62">
        <f t="shared" si="218"/>
        <v>0</v>
      </c>
      <c r="N407" s="62">
        <f t="shared" si="218"/>
        <v>0</v>
      </c>
      <c r="O407" s="54"/>
      <c r="P407" s="54"/>
      <c r="Q407" s="54"/>
      <c r="R407" s="54"/>
      <c r="S407" s="54"/>
      <c r="T407" s="54"/>
      <c r="U407" s="62">
        <f t="shared" si="219"/>
        <v>59</v>
      </c>
      <c r="V407" s="62">
        <f t="shared" si="219"/>
        <v>33</v>
      </c>
      <c r="W407" s="51">
        <v>59</v>
      </c>
      <c r="X407" s="51">
        <v>33</v>
      </c>
      <c r="Y407" s="51"/>
      <c r="Z407" s="51"/>
      <c r="AA407" s="705" t="str">
        <f t="shared" si="224"/>
        <v>MG6210-28</v>
      </c>
      <c r="AB407" s="705"/>
      <c r="AC407" s="705" t="str">
        <f t="shared" si="225"/>
        <v>Уул, уурхайн нөхөн сэргээгч</v>
      </c>
      <c r="AD407" s="705"/>
      <c r="AE407" s="705"/>
      <c r="AF407" s="705"/>
      <c r="AG407" s="705"/>
      <c r="AH407" s="705"/>
      <c r="AI407" s="705"/>
      <c r="AJ407" s="56">
        <f t="shared" si="216"/>
        <v>395</v>
      </c>
      <c r="AK407" s="51"/>
      <c r="AL407" s="51"/>
      <c r="AM407" s="51"/>
      <c r="AN407" s="51"/>
      <c r="AO407" s="51">
        <v>59</v>
      </c>
      <c r="AP407" s="51"/>
      <c r="AQ407" s="51"/>
      <c r="AR407" s="51"/>
      <c r="AS407" s="57">
        <f t="shared" si="220"/>
        <v>59</v>
      </c>
      <c r="AT407" s="51"/>
      <c r="AU407" s="51"/>
      <c r="AV407" s="51"/>
      <c r="AW407" s="51">
        <v>59</v>
      </c>
      <c r="AX407" s="51"/>
      <c r="AY407" s="51"/>
      <c r="AZ407" s="51"/>
    </row>
    <row r="408" spans="1:52" s="55" customFormat="1" ht="18" customHeight="1">
      <c r="A408" s="737" t="s">
        <v>232</v>
      </c>
      <c r="B408" s="738"/>
      <c r="C408" s="739" t="s">
        <v>233</v>
      </c>
      <c r="D408" s="740"/>
      <c r="E408" s="740"/>
      <c r="F408" s="740"/>
      <c r="G408" s="740"/>
      <c r="H408" s="740"/>
      <c r="I408" s="741"/>
      <c r="J408" s="56">
        <f t="shared" si="217"/>
        <v>396</v>
      </c>
      <c r="K408" s="62">
        <f t="shared" si="204"/>
        <v>60</v>
      </c>
      <c r="L408" s="62">
        <f t="shared" si="204"/>
        <v>43</v>
      </c>
      <c r="M408" s="62">
        <f t="shared" si="218"/>
        <v>0</v>
      </c>
      <c r="N408" s="62">
        <f t="shared" si="218"/>
        <v>0</v>
      </c>
      <c r="O408" s="54"/>
      <c r="P408" s="54"/>
      <c r="Q408" s="54"/>
      <c r="R408" s="54"/>
      <c r="S408" s="54"/>
      <c r="T408" s="54"/>
      <c r="U408" s="62">
        <f t="shared" si="219"/>
        <v>60</v>
      </c>
      <c r="V408" s="62">
        <f t="shared" si="219"/>
        <v>43</v>
      </c>
      <c r="W408" s="51">
        <v>60</v>
      </c>
      <c r="X408" s="51">
        <v>43</v>
      </c>
      <c r="Y408" s="51"/>
      <c r="Z408" s="51"/>
      <c r="AA408" s="705" t="str">
        <f t="shared" si="224"/>
        <v>UD6113-16</v>
      </c>
      <c r="AB408" s="705"/>
      <c r="AC408" s="705" t="str">
        <f t="shared" si="225"/>
        <v>Цэцэрлэгт хүрээлэнгийн цэцэрлэгч</v>
      </c>
      <c r="AD408" s="705"/>
      <c r="AE408" s="705"/>
      <c r="AF408" s="705"/>
      <c r="AG408" s="705"/>
      <c r="AH408" s="705"/>
      <c r="AI408" s="705"/>
      <c r="AJ408" s="56">
        <f t="shared" si="216"/>
        <v>396</v>
      </c>
      <c r="AK408" s="51"/>
      <c r="AL408" s="51"/>
      <c r="AM408" s="51"/>
      <c r="AN408" s="51"/>
      <c r="AO408" s="51">
        <v>60</v>
      </c>
      <c r="AP408" s="51"/>
      <c r="AQ408" s="51"/>
      <c r="AR408" s="51"/>
      <c r="AS408" s="57">
        <f t="shared" si="220"/>
        <v>60</v>
      </c>
      <c r="AT408" s="51"/>
      <c r="AU408" s="51"/>
      <c r="AV408" s="51"/>
      <c r="AW408" s="51">
        <v>60</v>
      </c>
      <c r="AX408" s="51"/>
      <c r="AY408" s="51"/>
      <c r="AZ408" s="51"/>
    </row>
    <row r="409" spans="1:52" s="55" customFormat="1" ht="25.5" customHeight="1">
      <c r="A409" s="745" t="s">
        <v>337</v>
      </c>
      <c r="B409" s="746"/>
      <c r="C409" s="746"/>
      <c r="D409" s="746"/>
      <c r="E409" s="746"/>
      <c r="F409" s="746"/>
      <c r="G409" s="746"/>
      <c r="H409" s="746"/>
      <c r="I409" s="747"/>
      <c r="J409" s="60">
        <f t="shared" si="217"/>
        <v>397</v>
      </c>
      <c r="K409" s="61">
        <f t="shared" ref="K409:Z409" si="226">SUM(K410:K413)</f>
        <v>60</v>
      </c>
      <c r="L409" s="61">
        <f t="shared" si="226"/>
        <v>32</v>
      </c>
      <c r="M409" s="61">
        <f t="shared" si="226"/>
        <v>0</v>
      </c>
      <c r="N409" s="61">
        <f t="shared" si="226"/>
        <v>0</v>
      </c>
      <c r="O409" s="61">
        <f t="shared" ref="O409:Y409" si="227">SUM(O410:O413)</f>
        <v>0</v>
      </c>
      <c r="P409" s="61">
        <f t="shared" si="226"/>
        <v>0</v>
      </c>
      <c r="Q409" s="61">
        <f t="shared" si="226"/>
        <v>0</v>
      </c>
      <c r="R409" s="61">
        <f t="shared" si="226"/>
        <v>0</v>
      </c>
      <c r="S409" s="61">
        <f t="shared" si="226"/>
        <v>0</v>
      </c>
      <c r="T409" s="61">
        <f t="shared" si="227"/>
        <v>0</v>
      </c>
      <c r="U409" s="61">
        <f t="shared" si="226"/>
        <v>60</v>
      </c>
      <c r="V409" s="61">
        <f t="shared" si="226"/>
        <v>32</v>
      </c>
      <c r="W409" s="61">
        <f t="shared" si="226"/>
        <v>60</v>
      </c>
      <c r="X409" s="61">
        <f t="shared" si="226"/>
        <v>32</v>
      </c>
      <c r="Y409" s="61">
        <f t="shared" si="227"/>
        <v>0</v>
      </c>
      <c r="Z409" s="61">
        <f t="shared" si="226"/>
        <v>0</v>
      </c>
      <c r="AA409" s="748" t="str">
        <f t="shared" si="214"/>
        <v>20. "Энэрэл" МСҮТ</v>
      </c>
      <c r="AB409" s="749"/>
      <c r="AC409" s="749"/>
      <c r="AD409" s="749"/>
      <c r="AE409" s="749"/>
      <c r="AF409" s="749"/>
      <c r="AG409" s="749"/>
      <c r="AH409" s="749"/>
      <c r="AI409" s="750"/>
      <c r="AJ409" s="60">
        <f t="shared" si="216"/>
        <v>397</v>
      </c>
      <c r="AK409" s="61">
        <f t="shared" ref="AK409:AZ409" si="228">SUM(AK410:AK413)</f>
        <v>0</v>
      </c>
      <c r="AL409" s="61">
        <f t="shared" si="228"/>
        <v>0</v>
      </c>
      <c r="AM409" s="61">
        <f t="shared" si="228"/>
        <v>0</v>
      </c>
      <c r="AN409" s="61">
        <f t="shared" si="228"/>
        <v>0</v>
      </c>
      <c r="AO409" s="61">
        <f t="shared" si="228"/>
        <v>60</v>
      </c>
      <c r="AP409" s="61">
        <f t="shared" si="228"/>
        <v>0</v>
      </c>
      <c r="AQ409" s="61">
        <f t="shared" si="228"/>
        <v>0</v>
      </c>
      <c r="AR409" s="61">
        <f t="shared" si="228"/>
        <v>0</v>
      </c>
      <c r="AS409" s="61">
        <f t="shared" si="228"/>
        <v>60</v>
      </c>
      <c r="AT409" s="61">
        <f t="shared" si="228"/>
        <v>0</v>
      </c>
      <c r="AU409" s="61">
        <f t="shared" si="228"/>
        <v>0</v>
      </c>
      <c r="AV409" s="61">
        <f t="shared" si="228"/>
        <v>0</v>
      </c>
      <c r="AW409" s="61">
        <f t="shared" si="228"/>
        <v>60</v>
      </c>
      <c r="AX409" s="61">
        <f t="shared" si="228"/>
        <v>0</v>
      </c>
      <c r="AY409" s="61">
        <f t="shared" si="228"/>
        <v>0</v>
      </c>
      <c r="AZ409" s="61">
        <f t="shared" si="228"/>
        <v>0</v>
      </c>
    </row>
    <row r="410" spans="1:52" s="55" customFormat="1" ht="18" customHeight="1">
      <c r="A410" s="737" t="s">
        <v>130</v>
      </c>
      <c r="B410" s="738"/>
      <c r="C410" s="739" t="s">
        <v>131</v>
      </c>
      <c r="D410" s="740"/>
      <c r="E410" s="740"/>
      <c r="F410" s="740"/>
      <c r="G410" s="740"/>
      <c r="H410" s="740"/>
      <c r="I410" s="741"/>
      <c r="J410" s="56">
        <f t="shared" si="217"/>
        <v>398</v>
      </c>
      <c r="K410" s="62">
        <f t="shared" si="204"/>
        <v>15</v>
      </c>
      <c r="L410" s="62">
        <f t="shared" si="204"/>
        <v>13</v>
      </c>
      <c r="M410" s="62">
        <f t="shared" si="218"/>
        <v>0</v>
      </c>
      <c r="N410" s="62">
        <f t="shared" si="218"/>
        <v>0</v>
      </c>
      <c r="O410" s="54"/>
      <c r="P410" s="54"/>
      <c r="Q410" s="54"/>
      <c r="R410" s="54"/>
      <c r="S410" s="54"/>
      <c r="T410" s="54"/>
      <c r="U410" s="62">
        <f t="shared" si="219"/>
        <v>15</v>
      </c>
      <c r="V410" s="62">
        <f t="shared" si="219"/>
        <v>13</v>
      </c>
      <c r="W410" s="63">
        <v>15</v>
      </c>
      <c r="X410" s="63">
        <v>13</v>
      </c>
      <c r="Y410" s="63"/>
      <c r="Z410" s="63"/>
      <c r="AA410" s="705" t="str">
        <f>+A410</f>
        <v>IE7533-28</v>
      </c>
      <c r="AB410" s="705"/>
      <c r="AC410" s="705" t="str">
        <f>+C410</f>
        <v>Оёмол бүтээгдэхүүний оёдолчин</v>
      </c>
      <c r="AD410" s="705"/>
      <c r="AE410" s="705"/>
      <c r="AF410" s="705"/>
      <c r="AG410" s="705"/>
      <c r="AH410" s="705"/>
      <c r="AI410" s="705"/>
      <c r="AJ410" s="56">
        <f t="shared" si="216"/>
        <v>398</v>
      </c>
      <c r="AK410" s="52"/>
      <c r="AL410" s="52"/>
      <c r="AM410" s="54"/>
      <c r="AN410" s="54"/>
      <c r="AO410" s="54">
        <v>15</v>
      </c>
      <c r="AP410" s="54"/>
      <c r="AQ410" s="54"/>
      <c r="AR410" s="54"/>
      <c r="AS410" s="57">
        <f t="shared" si="220"/>
        <v>15</v>
      </c>
      <c r="AT410" s="54"/>
      <c r="AU410" s="54"/>
      <c r="AV410" s="54"/>
      <c r="AW410" s="54">
        <v>15</v>
      </c>
      <c r="AX410" s="54"/>
      <c r="AY410" s="54"/>
      <c r="AZ410" s="54"/>
    </row>
    <row r="411" spans="1:52" s="55" customFormat="1" ht="18" customHeight="1">
      <c r="A411" s="737" t="s">
        <v>172</v>
      </c>
      <c r="B411" s="738"/>
      <c r="C411" s="739" t="s">
        <v>173</v>
      </c>
      <c r="D411" s="740"/>
      <c r="E411" s="740"/>
      <c r="F411" s="740"/>
      <c r="G411" s="740"/>
      <c r="H411" s="740"/>
      <c r="I411" s="741"/>
      <c r="J411" s="56">
        <f t="shared" si="217"/>
        <v>399</v>
      </c>
      <c r="K411" s="62">
        <f t="shared" si="204"/>
        <v>15</v>
      </c>
      <c r="L411" s="62">
        <f t="shared" si="204"/>
        <v>10</v>
      </c>
      <c r="M411" s="62">
        <f t="shared" si="218"/>
        <v>0</v>
      </c>
      <c r="N411" s="62">
        <f t="shared" si="218"/>
        <v>0</v>
      </c>
      <c r="O411" s="54"/>
      <c r="P411" s="54"/>
      <c r="Q411" s="54"/>
      <c r="R411" s="54"/>
      <c r="S411" s="54"/>
      <c r="T411" s="54"/>
      <c r="U411" s="62">
        <f t="shared" si="219"/>
        <v>15</v>
      </c>
      <c r="V411" s="62">
        <f t="shared" si="219"/>
        <v>10</v>
      </c>
      <c r="W411" s="63">
        <v>15</v>
      </c>
      <c r="X411" s="63">
        <v>10</v>
      </c>
      <c r="Y411" s="63"/>
      <c r="Z411" s="63"/>
      <c r="AA411" s="705" t="str">
        <f t="shared" ref="AA411:AA413" si="229">+A411</f>
        <v>AM7317-11</v>
      </c>
      <c r="AB411" s="705"/>
      <c r="AC411" s="705" t="str">
        <f t="shared" ref="AC411:AC413" si="230">+C411</f>
        <v>Бэлэг дурсгалын зүйл урлаач</v>
      </c>
      <c r="AD411" s="705"/>
      <c r="AE411" s="705"/>
      <c r="AF411" s="705"/>
      <c r="AG411" s="705"/>
      <c r="AH411" s="705"/>
      <c r="AI411" s="705"/>
      <c r="AJ411" s="56">
        <f t="shared" si="216"/>
        <v>399</v>
      </c>
      <c r="AK411" s="52"/>
      <c r="AL411" s="52"/>
      <c r="AM411" s="54"/>
      <c r="AN411" s="54"/>
      <c r="AO411" s="54">
        <v>15</v>
      </c>
      <c r="AP411" s="54"/>
      <c r="AQ411" s="54"/>
      <c r="AR411" s="54"/>
      <c r="AS411" s="57">
        <f t="shared" si="220"/>
        <v>15</v>
      </c>
      <c r="AT411" s="54"/>
      <c r="AU411" s="54"/>
      <c r="AV411" s="54"/>
      <c r="AW411" s="54">
        <v>15</v>
      </c>
      <c r="AX411" s="54"/>
      <c r="AY411" s="54"/>
      <c r="AZ411" s="54"/>
    </row>
    <row r="412" spans="1:52" s="55" customFormat="1" ht="18" customHeight="1">
      <c r="A412" s="737" t="s">
        <v>128</v>
      </c>
      <c r="B412" s="738"/>
      <c r="C412" s="739" t="s">
        <v>129</v>
      </c>
      <c r="D412" s="740"/>
      <c r="E412" s="740"/>
      <c r="F412" s="740"/>
      <c r="G412" s="740"/>
      <c r="H412" s="740"/>
      <c r="I412" s="741"/>
      <c r="J412" s="56">
        <f t="shared" si="217"/>
        <v>400</v>
      </c>
      <c r="K412" s="62">
        <f t="shared" si="204"/>
        <v>15</v>
      </c>
      <c r="L412" s="62">
        <f t="shared" si="204"/>
        <v>0</v>
      </c>
      <c r="M412" s="62">
        <f t="shared" si="218"/>
        <v>0</v>
      </c>
      <c r="N412" s="62">
        <f t="shared" si="218"/>
        <v>0</v>
      </c>
      <c r="O412" s="54"/>
      <c r="P412" s="54"/>
      <c r="Q412" s="54"/>
      <c r="R412" s="54"/>
      <c r="S412" s="54"/>
      <c r="T412" s="54"/>
      <c r="U412" s="62">
        <f t="shared" si="219"/>
        <v>15</v>
      </c>
      <c r="V412" s="62">
        <f t="shared" si="219"/>
        <v>0</v>
      </c>
      <c r="W412" s="63">
        <v>15</v>
      </c>
      <c r="X412" s="63">
        <v>0</v>
      </c>
      <c r="Y412" s="63"/>
      <c r="Z412" s="63"/>
      <c r="AA412" s="705" t="str">
        <f t="shared" si="229"/>
        <v>CF7115-24</v>
      </c>
      <c r="AB412" s="705"/>
      <c r="AC412" s="705" t="str">
        <f t="shared" si="230"/>
        <v>Модон эдлэлийн мужаан</v>
      </c>
      <c r="AD412" s="705"/>
      <c r="AE412" s="705"/>
      <c r="AF412" s="705"/>
      <c r="AG412" s="705"/>
      <c r="AH412" s="705"/>
      <c r="AI412" s="705"/>
      <c r="AJ412" s="56">
        <f t="shared" si="216"/>
        <v>400</v>
      </c>
      <c r="AK412" s="54"/>
      <c r="AL412" s="54"/>
      <c r="AM412" s="54"/>
      <c r="AN412" s="54"/>
      <c r="AO412" s="54">
        <v>15</v>
      </c>
      <c r="AP412" s="54"/>
      <c r="AQ412" s="54"/>
      <c r="AR412" s="54"/>
      <c r="AS412" s="57">
        <f t="shared" si="220"/>
        <v>15</v>
      </c>
      <c r="AT412" s="54"/>
      <c r="AU412" s="54"/>
      <c r="AV412" s="54"/>
      <c r="AW412" s="54">
        <v>15</v>
      </c>
      <c r="AX412" s="54"/>
      <c r="AY412" s="54"/>
      <c r="AZ412" s="54"/>
    </row>
    <row r="413" spans="1:52" s="55" customFormat="1" ht="18" customHeight="1">
      <c r="A413" s="737" t="s">
        <v>144</v>
      </c>
      <c r="B413" s="738"/>
      <c r="C413" s="739" t="s">
        <v>145</v>
      </c>
      <c r="D413" s="740"/>
      <c r="E413" s="740"/>
      <c r="F413" s="740"/>
      <c r="G413" s="740"/>
      <c r="H413" s="740"/>
      <c r="I413" s="741"/>
      <c r="J413" s="56">
        <f t="shared" si="217"/>
        <v>401</v>
      </c>
      <c r="K413" s="62">
        <f t="shared" si="204"/>
        <v>15</v>
      </c>
      <c r="L413" s="62">
        <f t="shared" si="204"/>
        <v>9</v>
      </c>
      <c r="M413" s="62">
        <f t="shared" si="218"/>
        <v>0</v>
      </c>
      <c r="N413" s="62">
        <f t="shared" si="218"/>
        <v>0</v>
      </c>
      <c r="O413" s="54"/>
      <c r="P413" s="54"/>
      <c r="Q413" s="54"/>
      <c r="R413" s="54"/>
      <c r="S413" s="54"/>
      <c r="T413" s="54"/>
      <c r="U413" s="62">
        <f t="shared" si="219"/>
        <v>15</v>
      </c>
      <c r="V413" s="62">
        <f t="shared" si="219"/>
        <v>9</v>
      </c>
      <c r="W413" s="63">
        <v>15</v>
      </c>
      <c r="X413" s="63">
        <v>9</v>
      </c>
      <c r="Y413" s="63"/>
      <c r="Z413" s="63"/>
      <c r="AA413" s="705" t="str">
        <f t="shared" si="229"/>
        <v>IF5120-11</v>
      </c>
      <c r="AB413" s="705"/>
      <c r="AC413" s="705" t="str">
        <f t="shared" si="230"/>
        <v>Тогооч</v>
      </c>
      <c r="AD413" s="705"/>
      <c r="AE413" s="705"/>
      <c r="AF413" s="705"/>
      <c r="AG413" s="705"/>
      <c r="AH413" s="705"/>
      <c r="AI413" s="705"/>
      <c r="AJ413" s="56">
        <f t="shared" si="216"/>
        <v>401</v>
      </c>
      <c r="AK413" s="54"/>
      <c r="AL413" s="54"/>
      <c r="AM413" s="54"/>
      <c r="AN413" s="54"/>
      <c r="AO413" s="54">
        <v>15</v>
      </c>
      <c r="AP413" s="54"/>
      <c r="AQ413" s="54"/>
      <c r="AR413" s="54"/>
      <c r="AS413" s="57">
        <f t="shared" si="220"/>
        <v>15</v>
      </c>
      <c r="AT413" s="54"/>
      <c r="AU413" s="54"/>
      <c r="AV413" s="54"/>
      <c r="AW413" s="54">
        <v>15</v>
      </c>
      <c r="AX413" s="54"/>
      <c r="AY413" s="54"/>
      <c r="AZ413" s="54"/>
    </row>
    <row r="414" spans="1:52" s="55" customFormat="1" ht="25.5" customHeight="1">
      <c r="A414" s="745" t="s">
        <v>338</v>
      </c>
      <c r="B414" s="746"/>
      <c r="C414" s="746"/>
      <c r="D414" s="746"/>
      <c r="E414" s="746"/>
      <c r="F414" s="746"/>
      <c r="G414" s="746"/>
      <c r="H414" s="746"/>
      <c r="I414" s="747"/>
      <c r="J414" s="60">
        <f t="shared" si="217"/>
        <v>402</v>
      </c>
      <c r="K414" s="61">
        <f t="shared" ref="K414:Z414" si="231">SUM(K415:K416)</f>
        <v>150</v>
      </c>
      <c r="L414" s="61">
        <f t="shared" si="231"/>
        <v>136</v>
      </c>
      <c r="M414" s="61">
        <f t="shared" si="231"/>
        <v>0</v>
      </c>
      <c r="N414" s="61">
        <f t="shared" si="231"/>
        <v>0</v>
      </c>
      <c r="O414" s="61">
        <f t="shared" ref="O414:Y414" si="232">SUM(O415:O416)</f>
        <v>0</v>
      </c>
      <c r="P414" s="61">
        <f t="shared" si="231"/>
        <v>0</v>
      </c>
      <c r="Q414" s="61">
        <f t="shared" si="231"/>
        <v>0</v>
      </c>
      <c r="R414" s="61">
        <f t="shared" si="231"/>
        <v>0</v>
      </c>
      <c r="S414" s="61">
        <f t="shared" si="231"/>
        <v>0</v>
      </c>
      <c r="T414" s="61">
        <f t="shared" si="232"/>
        <v>0</v>
      </c>
      <c r="U414" s="61">
        <f t="shared" si="231"/>
        <v>150</v>
      </c>
      <c r="V414" s="61">
        <f t="shared" si="231"/>
        <v>136</v>
      </c>
      <c r="W414" s="61">
        <f t="shared" si="231"/>
        <v>150</v>
      </c>
      <c r="X414" s="61">
        <f t="shared" si="231"/>
        <v>136</v>
      </c>
      <c r="Y414" s="61">
        <f t="shared" si="232"/>
        <v>0</v>
      </c>
      <c r="Z414" s="61">
        <f t="shared" si="231"/>
        <v>0</v>
      </c>
      <c r="AA414" s="748" t="str">
        <f t="shared" si="214"/>
        <v>21. "Этүгэн" МСҮТ</v>
      </c>
      <c r="AB414" s="749"/>
      <c r="AC414" s="749"/>
      <c r="AD414" s="749"/>
      <c r="AE414" s="749"/>
      <c r="AF414" s="749"/>
      <c r="AG414" s="749"/>
      <c r="AH414" s="749"/>
      <c r="AI414" s="750"/>
      <c r="AJ414" s="60">
        <f t="shared" si="216"/>
        <v>402</v>
      </c>
      <c r="AK414" s="61">
        <f t="shared" ref="AK414:AZ414" si="233">SUM(AK415:AK416)</f>
        <v>0</v>
      </c>
      <c r="AL414" s="61">
        <f t="shared" si="233"/>
        <v>0</v>
      </c>
      <c r="AM414" s="61">
        <f t="shared" si="233"/>
        <v>0</v>
      </c>
      <c r="AN414" s="61">
        <f t="shared" si="233"/>
        <v>0</v>
      </c>
      <c r="AO414" s="61">
        <f t="shared" si="233"/>
        <v>0</v>
      </c>
      <c r="AP414" s="61">
        <f t="shared" si="233"/>
        <v>0</v>
      </c>
      <c r="AQ414" s="61">
        <f t="shared" si="233"/>
        <v>150</v>
      </c>
      <c r="AR414" s="61">
        <f t="shared" si="233"/>
        <v>0</v>
      </c>
      <c r="AS414" s="61">
        <f t="shared" si="233"/>
        <v>150</v>
      </c>
      <c r="AT414" s="61">
        <f t="shared" si="233"/>
        <v>0</v>
      </c>
      <c r="AU414" s="61">
        <f t="shared" si="233"/>
        <v>0</v>
      </c>
      <c r="AV414" s="61">
        <f t="shared" si="233"/>
        <v>0</v>
      </c>
      <c r="AW414" s="61">
        <f t="shared" si="233"/>
        <v>150</v>
      </c>
      <c r="AX414" s="61">
        <f t="shared" si="233"/>
        <v>0</v>
      </c>
      <c r="AY414" s="61">
        <f t="shared" si="233"/>
        <v>0</v>
      </c>
      <c r="AZ414" s="61">
        <f t="shared" si="233"/>
        <v>0</v>
      </c>
    </row>
    <row r="415" spans="1:52" s="55" customFormat="1" ht="18" customHeight="1">
      <c r="A415" s="737" t="s">
        <v>317</v>
      </c>
      <c r="B415" s="738"/>
      <c r="C415" s="739" t="s">
        <v>318</v>
      </c>
      <c r="D415" s="740"/>
      <c r="E415" s="740"/>
      <c r="F415" s="740"/>
      <c r="G415" s="740"/>
      <c r="H415" s="740"/>
      <c r="I415" s="741"/>
      <c r="J415" s="56">
        <f t="shared" si="217"/>
        <v>403</v>
      </c>
      <c r="K415" s="62">
        <f t="shared" si="204"/>
        <v>39</v>
      </c>
      <c r="L415" s="62">
        <f t="shared" si="204"/>
        <v>31</v>
      </c>
      <c r="M415" s="62">
        <f t="shared" si="218"/>
        <v>0</v>
      </c>
      <c r="N415" s="62">
        <f t="shared" si="218"/>
        <v>0</v>
      </c>
      <c r="O415" s="54"/>
      <c r="P415" s="54"/>
      <c r="Q415" s="54"/>
      <c r="R415" s="54"/>
      <c r="S415" s="54"/>
      <c r="T415" s="54"/>
      <c r="U415" s="62">
        <f t="shared" si="219"/>
        <v>39</v>
      </c>
      <c r="V415" s="62">
        <f t="shared" si="219"/>
        <v>31</v>
      </c>
      <c r="W415" s="63">
        <v>39</v>
      </c>
      <c r="X415" s="63">
        <v>31</v>
      </c>
      <c r="Y415" s="63"/>
      <c r="Z415" s="63"/>
      <c r="AA415" s="705" t="str">
        <f>+A415</f>
        <v>HO5321-15</v>
      </c>
      <c r="AB415" s="705"/>
      <c r="AC415" s="705" t="str">
        <f>+C415</f>
        <v>Эмчилгээний бариа засалч</v>
      </c>
      <c r="AD415" s="705"/>
      <c r="AE415" s="705"/>
      <c r="AF415" s="705"/>
      <c r="AG415" s="705"/>
      <c r="AH415" s="705"/>
      <c r="AI415" s="705"/>
      <c r="AJ415" s="56">
        <f t="shared" si="216"/>
        <v>403</v>
      </c>
      <c r="AK415" s="54"/>
      <c r="AL415" s="54"/>
      <c r="AM415" s="54"/>
      <c r="AN415" s="54"/>
      <c r="AO415" s="54"/>
      <c r="AP415" s="54"/>
      <c r="AQ415" s="54">
        <v>39</v>
      </c>
      <c r="AR415" s="54"/>
      <c r="AS415" s="57">
        <f t="shared" si="220"/>
        <v>39</v>
      </c>
      <c r="AT415" s="54"/>
      <c r="AU415" s="54"/>
      <c r="AV415" s="54"/>
      <c r="AW415" s="63">
        <v>39</v>
      </c>
      <c r="AX415" s="54"/>
      <c r="AY415" s="54"/>
      <c r="AZ415" s="54"/>
    </row>
    <row r="416" spans="1:52" s="55" customFormat="1" ht="18" customHeight="1">
      <c r="A416" s="737" t="s">
        <v>339</v>
      </c>
      <c r="B416" s="738"/>
      <c r="C416" s="739" t="s">
        <v>340</v>
      </c>
      <c r="D416" s="740"/>
      <c r="E416" s="740"/>
      <c r="F416" s="740"/>
      <c r="G416" s="740"/>
      <c r="H416" s="740"/>
      <c r="I416" s="741"/>
      <c r="J416" s="56">
        <f t="shared" si="217"/>
        <v>404</v>
      </c>
      <c r="K416" s="62">
        <f t="shared" si="204"/>
        <v>111</v>
      </c>
      <c r="L416" s="62">
        <f t="shared" si="204"/>
        <v>105</v>
      </c>
      <c r="M416" s="62">
        <f t="shared" si="218"/>
        <v>0</v>
      </c>
      <c r="N416" s="62">
        <f t="shared" si="218"/>
        <v>0</v>
      </c>
      <c r="O416" s="54"/>
      <c r="P416" s="54"/>
      <c r="Q416" s="54"/>
      <c r="R416" s="54"/>
      <c r="S416" s="54"/>
      <c r="T416" s="54"/>
      <c r="U416" s="62">
        <f t="shared" si="219"/>
        <v>111</v>
      </c>
      <c r="V416" s="62">
        <f t="shared" si="219"/>
        <v>105</v>
      </c>
      <c r="W416" s="63">
        <v>111</v>
      </c>
      <c r="X416" s="63">
        <v>105</v>
      </c>
      <c r="Y416" s="63"/>
      <c r="Z416" s="63"/>
      <c r="AA416" s="705" t="str">
        <f>+A416</f>
        <v>HO5321-12</v>
      </c>
      <c r="AB416" s="705"/>
      <c r="AC416" s="705" t="str">
        <f>+C416</f>
        <v>Туслах сувилагч</v>
      </c>
      <c r="AD416" s="705"/>
      <c r="AE416" s="705"/>
      <c r="AF416" s="705"/>
      <c r="AG416" s="705"/>
      <c r="AH416" s="705"/>
      <c r="AI416" s="705"/>
      <c r="AJ416" s="56">
        <f t="shared" si="216"/>
        <v>404</v>
      </c>
      <c r="AK416" s="54"/>
      <c r="AL416" s="54"/>
      <c r="AM416" s="54"/>
      <c r="AN416" s="54"/>
      <c r="AO416" s="54"/>
      <c r="AP416" s="54"/>
      <c r="AQ416" s="54">
        <v>111</v>
      </c>
      <c r="AR416" s="54"/>
      <c r="AS416" s="57">
        <f t="shared" si="220"/>
        <v>111</v>
      </c>
      <c r="AT416" s="54"/>
      <c r="AU416" s="54"/>
      <c r="AV416" s="54"/>
      <c r="AW416" s="63">
        <v>111</v>
      </c>
      <c r="AX416" s="54"/>
      <c r="AY416" s="54"/>
      <c r="AZ416" s="54"/>
    </row>
    <row r="417" spans="1:52" s="55" customFormat="1" ht="25.5" customHeight="1">
      <c r="A417" s="745" t="s">
        <v>341</v>
      </c>
      <c r="B417" s="746"/>
      <c r="C417" s="746"/>
      <c r="D417" s="746"/>
      <c r="E417" s="746"/>
      <c r="F417" s="746"/>
      <c r="G417" s="746"/>
      <c r="H417" s="746"/>
      <c r="I417" s="747"/>
      <c r="J417" s="60">
        <f t="shared" si="217"/>
        <v>405</v>
      </c>
      <c r="K417" s="61">
        <f t="shared" ref="K417:Z417" si="234">SUM(K418:K420)</f>
        <v>46</v>
      </c>
      <c r="L417" s="61">
        <f t="shared" si="234"/>
        <v>17</v>
      </c>
      <c r="M417" s="61">
        <f t="shared" si="234"/>
        <v>0</v>
      </c>
      <c r="N417" s="61">
        <f t="shared" si="234"/>
        <v>0</v>
      </c>
      <c r="O417" s="61">
        <f t="shared" ref="O417:Y417" si="235">SUM(O418:O420)</f>
        <v>0</v>
      </c>
      <c r="P417" s="61">
        <f t="shared" si="234"/>
        <v>0</v>
      </c>
      <c r="Q417" s="61">
        <f t="shared" si="234"/>
        <v>0</v>
      </c>
      <c r="R417" s="61">
        <f t="shared" si="234"/>
        <v>0</v>
      </c>
      <c r="S417" s="61">
        <f t="shared" si="234"/>
        <v>0</v>
      </c>
      <c r="T417" s="61">
        <f t="shared" si="235"/>
        <v>0</v>
      </c>
      <c r="U417" s="61">
        <f t="shared" si="234"/>
        <v>46</v>
      </c>
      <c r="V417" s="61">
        <f t="shared" si="234"/>
        <v>17</v>
      </c>
      <c r="W417" s="61">
        <f t="shared" si="234"/>
        <v>46</v>
      </c>
      <c r="X417" s="61">
        <f t="shared" si="234"/>
        <v>17</v>
      </c>
      <c r="Y417" s="61">
        <f t="shared" si="235"/>
        <v>0</v>
      </c>
      <c r="Z417" s="61">
        <f t="shared" si="234"/>
        <v>0</v>
      </c>
      <c r="AA417" s="748" t="str">
        <f t="shared" si="214"/>
        <v>22. Өмнөговь аймаг дахь "Скиллстек" МСҮТ</v>
      </c>
      <c r="AB417" s="749"/>
      <c r="AC417" s="749"/>
      <c r="AD417" s="749"/>
      <c r="AE417" s="749"/>
      <c r="AF417" s="749"/>
      <c r="AG417" s="749"/>
      <c r="AH417" s="749"/>
      <c r="AI417" s="750"/>
      <c r="AJ417" s="60">
        <f t="shared" si="216"/>
        <v>405</v>
      </c>
      <c r="AK417" s="61">
        <f t="shared" ref="AK417:AZ417" si="236">SUM(AK418:AK420)</f>
        <v>0</v>
      </c>
      <c r="AL417" s="61">
        <f t="shared" si="236"/>
        <v>0</v>
      </c>
      <c r="AM417" s="61">
        <f t="shared" si="236"/>
        <v>0</v>
      </c>
      <c r="AN417" s="61">
        <f t="shared" si="236"/>
        <v>0</v>
      </c>
      <c r="AO417" s="61">
        <f t="shared" si="236"/>
        <v>0</v>
      </c>
      <c r="AP417" s="61">
        <f t="shared" si="236"/>
        <v>46</v>
      </c>
      <c r="AQ417" s="61">
        <f t="shared" si="236"/>
        <v>0</v>
      </c>
      <c r="AR417" s="61">
        <f t="shared" si="236"/>
        <v>0</v>
      </c>
      <c r="AS417" s="61">
        <f t="shared" si="236"/>
        <v>46</v>
      </c>
      <c r="AT417" s="61">
        <f t="shared" si="236"/>
        <v>0</v>
      </c>
      <c r="AU417" s="61">
        <f t="shared" si="236"/>
        <v>0</v>
      </c>
      <c r="AV417" s="61">
        <f t="shared" si="236"/>
        <v>0</v>
      </c>
      <c r="AW417" s="61">
        <f t="shared" si="236"/>
        <v>46</v>
      </c>
      <c r="AX417" s="61">
        <f t="shared" si="236"/>
        <v>0</v>
      </c>
      <c r="AY417" s="61">
        <f t="shared" si="236"/>
        <v>0</v>
      </c>
      <c r="AZ417" s="61">
        <f t="shared" si="236"/>
        <v>0</v>
      </c>
    </row>
    <row r="418" spans="1:52" s="55" customFormat="1" ht="18" customHeight="1">
      <c r="A418" s="737" t="s">
        <v>214</v>
      </c>
      <c r="B418" s="738"/>
      <c r="C418" s="739" t="s">
        <v>215</v>
      </c>
      <c r="D418" s="740"/>
      <c r="E418" s="740"/>
      <c r="F418" s="740"/>
      <c r="G418" s="740"/>
      <c r="H418" s="740"/>
      <c r="I418" s="741"/>
      <c r="J418" s="56">
        <f t="shared" si="217"/>
        <v>406</v>
      </c>
      <c r="K418" s="62">
        <f t="shared" si="204"/>
        <v>16</v>
      </c>
      <c r="L418" s="62">
        <f t="shared" si="204"/>
        <v>8</v>
      </c>
      <c r="M418" s="62">
        <f t="shared" si="218"/>
        <v>0</v>
      </c>
      <c r="N418" s="62">
        <f t="shared" si="218"/>
        <v>0</v>
      </c>
      <c r="O418" s="54"/>
      <c r="P418" s="54"/>
      <c r="Q418" s="54"/>
      <c r="R418" s="54"/>
      <c r="S418" s="54"/>
      <c r="T418" s="54"/>
      <c r="U418" s="62">
        <f t="shared" si="219"/>
        <v>16</v>
      </c>
      <c r="V418" s="62">
        <f t="shared" si="219"/>
        <v>8</v>
      </c>
      <c r="W418" s="54">
        <v>16</v>
      </c>
      <c r="X418" s="54">
        <v>8</v>
      </c>
      <c r="Y418" s="54"/>
      <c r="Z418" s="54"/>
      <c r="AA418" s="705" t="str">
        <f>+A418</f>
        <v>IM7411-13</v>
      </c>
      <c r="AB418" s="705"/>
      <c r="AC418" s="705" t="str">
        <f>+C418</f>
        <v>Үйлдвэрийн цахилгаанчин</v>
      </c>
      <c r="AD418" s="705"/>
      <c r="AE418" s="705"/>
      <c r="AF418" s="705"/>
      <c r="AG418" s="705"/>
      <c r="AH418" s="705"/>
      <c r="AI418" s="705"/>
      <c r="AJ418" s="56">
        <f t="shared" si="216"/>
        <v>406</v>
      </c>
      <c r="AK418" s="54"/>
      <c r="AL418" s="54"/>
      <c r="AM418" s="54"/>
      <c r="AN418" s="54"/>
      <c r="AO418" s="54"/>
      <c r="AP418" s="54">
        <v>16</v>
      </c>
      <c r="AQ418" s="54"/>
      <c r="AR418" s="54"/>
      <c r="AS418" s="57">
        <f t="shared" si="220"/>
        <v>16</v>
      </c>
      <c r="AT418" s="54"/>
      <c r="AU418" s="54"/>
      <c r="AV418" s="54"/>
      <c r="AW418" s="54">
        <v>16</v>
      </c>
      <c r="AX418" s="54"/>
      <c r="AY418" s="54"/>
      <c r="AZ418" s="54"/>
    </row>
    <row r="419" spans="1:52" s="55" customFormat="1" ht="18" customHeight="1">
      <c r="A419" s="737" t="s">
        <v>124</v>
      </c>
      <c r="B419" s="738"/>
      <c r="C419" s="739" t="s">
        <v>125</v>
      </c>
      <c r="D419" s="740"/>
      <c r="E419" s="740"/>
      <c r="F419" s="740"/>
      <c r="G419" s="740"/>
      <c r="H419" s="740"/>
      <c r="I419" s="741"/>
      <c r="J419" s="56">
        <f t="shared" si="217"/>
        <v>407</v>
      </c>
      <c r="K419" s="62">
        <f t="shared" si="204"/>
        <v>15</v>
      </c>
      <c r="L419" s="62">
        <f t="shared" si="204"/>
        <v>5</v>
      </c>
      <c r="M419" s="62">
        <f t="shared" si="218"/>
        <v>0</v>
      </c>
      <c r="N419" s="62">
        <f t="shared" si="218"/>
        <v>0</v>
      </c>
      <c r="O419" s="54"/>
      <c r="P419" s="54"/>
      <c r="Q419" s="54"/>
      <c r="R419" s="54"/>
      <c r="S419" s="54"/>
      <c r="T419" s="54"/>
      <c r="U419" s="62">
        <f t="shared" si="219"/>
        <v>15</v>
      </c>
      <c r="V419" s="62">
        <f t="shared" si="219"/>
        <v>5</v>
      </c>
      <c r="W419" s="54">
        <v>15</v>
      </c>
      <c r="X419" s="54">
        <v>5</v>
      </c>
      <c r="Y419" s="54"/>
      <c r="Z419" s="54"/>
      <c r="AA419" s="705" t="str">
        <f t="shared" ref="AA419:AA430" si="237">+A419</f>
        <v>IM7212-14</v>
      </c>
      <c r="AB419" s="705"/>
      <c r="AC419" s="705" t="str">
        <f t="shared" ref="AC419:AC420" si="238">+C419</f>
        <v>Гагнуурчин</v>
      </c>
      <c r="AD419" s="705"/>
      <c r="AE419" s="705"/>
      <c r="AF419" s="705"/>
      <c r="AG419" s="705"/>
      <c r="AH419" s="705"/>
      <c r="AI419" s="705"/>
      <c r="AJ419" s="56">
        <f t="shared" si="216"/>
        <v>407</v>
      </c>
      <c r="AK419" s="54"/>
      <c r="AL419" s="54"/>
      <c r="AM419" s="54"/>
      <c r="AN419" s="54"/>
      <c r="AO419" s="54"/>
      <c r="AP419" s="54">
        <v>15</v>
      </c>
      <c r="AQ419" s="54"/>
      <c r="AR419" s="54"/>
      <c r="AS419" s="57">
        <f t="shared" si="220"/>
        <v>15</v>
      </c>
      <c r="AT419" s="54"/>
      <c r="AU419" s="54"/>
      <c r="AV419" s="54"/>
      <c r="AW419" s="54">
        <v>15</v>
      </c>
      <c r="AX419" s="54"/>
      <c r="AY419" s="54"/>
      <c r="AZ419" s="54"/>
    </row>
    <row r="420" spans="1:52" s="55" customFormat="1" ht="18" customHeight="1">
      <c r="A420" s="737" t="s">
        <v>342</v>
      </c>
      <c r="B420" s="738"/>
      <c r="C420" s="739" t="s">
        <v>191</v>
      </c>
      <c r="D420" s="740"/>
      <c r="E420" s="740"/>
      <c r="F420" s="740"/>
      <c r="G420" s="740"/>
      <c r="H420" s="740"/>
      <c r="I420" s="741"/>
      <c r="J420" s="56">
        <f t="shared" si="217"/>
        <v>408</v>
      </c>
      <c r="K420" s="62">
        <f t="shared" si="204"/>
        <v>15</v>
      </c>
      <c r="L420" s="62">
        <f t="shared" si="204"/>
        <v>4</v>
      </c>
      <c r="M420" s="62">
        <f t="shared" si="218"/>
        <v>0</v>
      </c>
      <c r="N420" s="62">
        <f t="shared" si="218"/>
        <v>0</v>
      </c>
      <c r="O420" s="54"/>
      <c r="P420" s="54"/>
      <c r="Q420" s="54"/>
      <c r="R420" s="54"/>
      <c r="S420" s="54"/>
      <c r="T420" s="54"/>
      <c r="U420" s="62">
        <f t="shared" si="219"/>
        <v>15</v>
      </c>
      <c r="V420" s="62">
        <f t="shared" si="219"/>
        <v>4</v>
      </c>
      <c r="W420" s="54">
        <v>15</v>
      </c>
      <c r="X420" s="54">
        <v>4</v>
      </c>
      <c r="Y420" s="54"/>
      <c r="Z420" s="54"/>
      <c r="AA420" s="705" t="str">
        <f t="shared" si="237"/>
        <v xml:space="preserve">IM7233-18 </v>
      </c>
      <c r="AB420" s="705"/>
      <c r="AC420" s="705" t="str">
        <f t="shared" si="238"/>
        <v>Үйлдвэрийн машин, тоног төхөөрөмжийн механик</v>
      </c>
      <c r="AD420" s="705"/>
      <c r="AE420" s="705"/>
      <c r="AF420" s="705"/>
      <c r="AG420" s="705"/>
      <c r="AH420" s="705"/>
      <c r="AI420" s="705"/>
      <c r="AJ420" s="56">
        <f t="shared" si="216"/>
        <v>408</v>
      </c>
      <c r="AK420" s="54"/>
      <c r="AL420" s="54"/>
      <c r="AM420" s="54"/>
      <c r="AN420" s="54"/>
      <c r="AO420" s="54"/>
      <c r="AP420" s="54">
        <v>15</v>
      </c>
      <c r="AQ420" s="54"/>
      <c r="AR420" s="54"/>
      <c r="AS420" s="57">
        <f t="shared" si="220"/>
        <v>15</v>
      </c>
      <c r="AT420" s="54"/>
      <c r="AU420" s="54"/>
      <c r="AV420" s="54"/>
      <c r="AW420" s="54">
        <v>15</v>
      </c>
      <c r="AX420" s="54"/>
      <c r="AY420" s="54"/>
      <c r="AZ420" s="54"/>
    </row>
    <row r="421" spans="1:52" s="55" customFormat="1" ht="25.5" customHeight="1">
      <c r="A421" s="745" t="s">
        <v>343</v>
      </c>
      <c r="B421" s="746"/>
      <c r="C421" s="746"/>
      <c r="D421" s="746"/>
      <c r="E421" s="746"/>
      <c r="F421" s="746"/>
      <c r="G421" s="746"/>
      <c r="H421" s="746"/>
      <c r="I421" s="747"/>
      <c r="J421" s="60">
        <f t="shared" si="217"/>
        <v>409</v>
      </c>
      <c r="K421" s="61">
        <f t="shared" ref="K421" si="239">SUM(K422:K426)</f>
        <v>240</v>
      </c>
      <c r="L421" s="61">
        <f t="shared" ref="L421:Z421" si="240">SUM(L422:L426)</f>
        <v>184</v>
      </c>
      <c r="M421" s="61">
        <f t="shared" si="240"/>
        <v>0</v>
      </c>
      <c r="N421" s="61">
        <f t="shared" si="240"/>
        <v>0</v>
      </c>
      <c r="O421" s="61">
        <f t="shared" si="240"/>
        <v>0</v>
      </c>
      <c r="P421" s="61">
        <f t="shared" si="240"/>
        <v>0</v>
      </c>
      <c r="Q421" s="61">
        <f t="shared" si="240"/>
        <v>0</v>
      </c>
      <c r="R421" s="61">
        <f t="shared" si="240"/>
        <v>0</v>
      </c>
      <c r="S421" s="61">
        <f t="shared" si="240"/>
        <v>0</v>
      </c>
      <c r="T421" s="61">
        <f t="shared" si="240"/>
        <v>0</v>
      </c>
      <c r="U421" s="61">
        <f t="shared" si="240"/>
        <v>240</v>
      </c>
      <c r="V421" s="61">
        <f t="shared" si="240"/>
        <v>184</v>
      </c>
      <c r="W421" s="61">
        <f t="shared" si="240"/>
        <v>240</v>
      </c>
      <c r="X421" s="61">
        <f t="shared" si="240"/>
        <v>184</v>
      </c>
      <c r="Y421" s="61">
        <f t="shared" si="240"/>
        <v>0</v>
      </c>
      <c r="Z421" s="61">
        <f t="shared" si="240"/>
        <v>0</v>
      </c>
      <c r="AA421" s="748" t="str">
        <f t="shared" si="237"/>
        <v>23."Монголын цогц сургалт хөгжлийн академи" НҮТББ-ын дэргэдэх МСҮТ</v>
      </c>
      <c r="AB421" s="749"/>
      <c r="AC421" s="749"/>
      <c r="AD421" s="749"/>
      <c r="AE421" s="749"/>
      <c r="AF421" s="749"/>
      <c r="AG421" s="749"/>
      <c r="AH421" s="749"/>
      <c r="AI421" s="750"/>
      <c r="AJ421" s="60">
        <f t="shared" si="216"/>
        <v>409</v>
      </c>
      <c r="AK421" s="61">
        <f t="shared" ref="AK421:AZ421" si="241">SUM(AK422:AK426)</f>
        <v>0</v>
      </c>
      <c r="AL421" s="61">
        <f t="shared" si="241"/>
        <v>0</v>
      </c>
      <c r="AM421" s="61">
        <f t="shared" si="241"/>
        <v>0</v>
      </c>
      <c r="AN421" s="61">
        <f t="shared" si="241"/>
        <v>0</v>
      </c>
      <c r="AO421" s="61">
        <f t="shared" si="241"/>
        <v>0</v>
      </c>
      <c r="AP421" s="61">
        <f t="shared" si="241"/>
        <v>0</v>
      </c>
      <c r="AQ421" s="61">
        <f t="shared" si="241"/>
        <v>240</v>
      </c>
      <c r="AR421" s="61">
        <f t="shared" si="241"/>
        <v>0</v>
      </c>
      <c r="AS421" s="61">
        <f t="shared" si="241"/>
        <v>240</v>
      </c>
      <c r="AT421" s="61">
        <f t="shared" si="241"/>
        <v>0</v>
      </c>
      <c r="AU421" s="61">
        <f t="shared" si="241"/>
        <v>0</v>
      </c>
      <c r="AV421" s="61">
        <f t="shared" si="241"/>
        <v>0</v>
      </c>
      <c r="AW421" s="61">
        <f t="shared" si="241"/>
        <v>240</v>
      </c>
      <c r="AX421" s="61">
        <f t="shared" si="241"/>
        <v>0</v>
      </c>
      <c r="AY421" s="61">
        <f t="shared" si="241"/>
        <v>0</v>
      </c>
      <c r="AZ421" s="61">
        <f t="shared" si="241"/>
        <v>0</v>
      </c>
    </row>
    <row r="422" spans="1:52" s="55" customFormat="1" ht="18" customHeight="1">
      <c r="A422" s="737" t="s">
        <v>132</v>
      </c>
      <c r="B422" s="738"/>
      <c r="C422" s="739" t="s">
        <v>133</v>
      </c>
      <c r="D422" s="740"/>
      <c r="E422" s="740"/>
      <c r="F422" s="740"/>
      <c r="G422" s="740"/>
      <c r="H422" s="740"/>
      <c r="I422" s="741"/>
      <c r="J422" s="56">
        <f t="shared" si="217"/>
        <v>410</v>
      </c>
      <c r="K422" s="62">
        <f t="shared" si="204"/>
        <v>30</v>
      </c>
      <c r="L422" s="62">
        <f t="shared" si="204"/>
        <v>9</v>
      </c>
      <c r="M422" s="62">
        <f t="shared" si="218"/>
        <v>0</v>
      </c>
      <c r="N422" s="62">
        <f t="shared" si="218"/>
        <v>0</v>
      </c>
      <c r="O422" s="54"/>
      <c r="P422" s="54"/>
      <c r="Q422" s="54"/>
      <c r="R422" s="54"/>
      <c r="S422" s="54"/>
      <c r="T422" s="54"/>
      <c r="U422" s="62">
        <f t="shared" si="219"/>
        <v>30</v>
      </c>
      <c r="V422" s="62">
        <f t="shared" si="219"/>
        <v>9</v>
      </c>
      <c r="W422" s="54">
        <v>30</v>
      </c>
      <c r="X422" s="54">
        <v>9</v>
      </c>
      <c r="Y422" s="54"/>
      <c r="Z422" s="54"/>
      <c r="AA422" s="705" t="str">
        <f>+A422</f>
        <v>IO7421-16</v>
      </c>
      <c r="AB422" s="705"/>
      <c r="AC422" s="705" t="str">
        <f>+C422</f>
        <v>Цахим тоног төхөөрөмжийн үйлчилгээний ажилтан</v>
      </c>
      <c r="AD422" s="705"/>
      <c r="AE422" s="705"/>
      <c r="AF422" s="705"/>
      <c r="AG422" s="705"/>
      <c r="AH422" s="705"/>
      <c r="AI422" s="705"/>
      <c r="AJ422" s="56">
        <f t="shared" si="216"/>
        <v>410</v>
      </c>
      <c r="AK422" s="52"/>
      <c r="AL422" s="52"/>
      <c r="AM422" s="54"/>
      <c r="AN422" s="54"/>
      <c r="AO422" s="54"/>
      <c r="AP422" s="54"/>
      <c r="AQ422" s="54">
        <v>30</v>
      </c>
      <c r="AR422" s="54"/>
      <c r="AS422" s="57">
        <f t="shared" si="220"/>
        <v>30</v>
      </c>
      <c r="AT422" s="54"/>
      <c r="AU422" s="54"/>
      <c r="AV422" s="54"/>
      <c r="AW422" s="54">
        <v>30</v>
      </c>
      <c r="AX422" s="54"/>
      <c r="AY422" s="54"/>
      <c r="AZ422" s="54"/>
    </row>
    <row r="423" spans="1:52" s="55" customFormat="1" ht="18" customHeight="1">
      <c r="A423" s="737" t="s">
        <v>304</v>
      </c>
      <c r="B423" s="738"/>
      <c r="C423" s="739" t="s">
        <v>305</v>
      </c>
      <c r="D423" s="740"/>
      <c r="E423" s="740"/>
      <c r="F423" s="740"/>
      <c r="G423" s="740"/>
      <c r="H423" s="740"/>
      <c r="I423" s="741"/>
      <c r="J423" s="56">
        <f t="shared" si="217"/>
        <v>411</v>
      </c>
      <c r="K423" s="62">
        <f t="shared" si="204"/>
        <v>60</v>
      </c>
      <c r="L423" s="62">
        <f t="shared" si="204"/>
        <v>52</v>
      </c>
      <c r="M423" s="62">
        <f t="shared" si="218"/>
        <v>0</v>
      </c>
      <c r="N423" s="62">
        <f t="shared" si="218"/>
        <v>0</v>
      </c>
      <c r="O423" s="54"/>
      <c r="P423" s="54"/>
      <c r="Q423" s="54"/>
      <c r="R423" s="54"/>
      <c r="S423" s="54"/>
      <c r="T423" s="54"/>
      <c r="U423" s="62">
        <f t="shared" si="219"/>
        <v>60</v>
      </c>
      <c r="V423" s="62">
        <f t="shared" si="219"/>
        <v>52</v>
      </c>
      <c r="W423" s="54">
        <v>60</v>
      </c>
      <c r="X423" s="54">
        <v>52</v>
      </c>
      <c r="Y423" s="54"/>
      <c r="Z423" s="54"/>
      <c r="AA423" s="705" t="str">
        <f t="shared" ref="AA423:AA428" si="242">+A423</f>
        <v>BF4311-17</v>
      </c>
      <c r="AB423" s="705"/>
      <c r="AC423" s="705" t="str">
        <f t="shared" ref="AC423:AC426" si="243">+C423</f>
        <v>Төлбөр тооцоо, цалин хөлсний нярав</v>
      </c>
      <c r="AD423" s="705"/>
      <c r="AE423" s="705"/>
      <c r="AF423" s="705"/>
      <c r="AG423" s="705"/>
      <c r="AH423" s="705"/>
      <c r="AI423" s="705"/>
      <c r="AJ423" s="56">
        <f t="shared" si="216"/>
        <v>411</v>
      </c>
      <c r="AK423" s="52"/>
      <c r="AL423" s="52"/>
      <c r="AM423" s="54"/>
      <c r="AN423" s="54"/>
      <c r="AO423" s="54"/>
      <c r="AP423" s="54"/>
      <c r="AQ423" s="54">
        <v>60</v>
      </c>
      <c r="AR423" s="54"/>
      <c r="AS423" s="57">
        <f t="shared" si="220"/>
        <v>60</v>
      </c>
      <c r="AT423" s="54"/>
      <c r="AU423" s="54"/>
      <c r="AV423" s="54"/>
      <c r="AW423" s="54">
        <v>60</v>
      </c>
      <c r="AX423" s="54"/>
      <c r="AY423" s="54"/>
      <c r="AZ423" s="54"/>
    </row>
    <row r="424" spans="1:52" s="55" customFormat="1" ht="18" customHeight="1">
      <c r="A424" s="737" t="s">
        <v>138</v>
      </c>
      <c r="B424" s="738"/>
      <c r="C424" s="739" t="s">
        <v>139</v>
      </c>
      <c r="D424" s="740"/>
      <c r="E424" s="740"/>
      <c r="F424" s="740"/>
      <c r="G424" s="740"/>
      <c r="H424" s="740"/>
      <c r="I424" s="741"/>
      <c r="J424" s="56">
        <f t="shared" si="217"/>
        <v>412</v>
      </c>
      <c r="K424" s="62">
        <f t="shared" si="204"/>
        <v>40</v>
      </c>
      <c r="L424" s="62">
        <f t="shared" si="204"/>
        <v>33</v>
      </c>
      <c r="M424" s="62">
        <f t="shared" si="218"/>
        <v>0</v>
      </c>
      <c r="N424" s="62">
        <f t="shared" si="218"/>
        <v>0</v>
      </c>
      <c r="O424" s="54"/>
      <c r="P424" s="54"/>
      <c r="Q424" s="54"/>
      <c r="R424" s="54"/>
      <c r="S424" s="54"/>
      <c r="T424" s="54"/>
      <c r="U424" s="62">
        <f t="shared" si="219"/>
        <v>40</v>
      </c>
      <c r="V424" s="62">
        <f t="shared" si="219"/>
        <v>33</v>
      </c>
      <c r="W424" s="54">
        <v>40</v>
      </c>
      <c r="X424" s="54">
        <v>33</v>
      </c>
      <c r="Y424" s="54"/>
      <c r="Z424" s="54"/>
      <c r="AA424" s="705" t="str">
        <f t="shared" si="242"/>
        <v>SO5141-11</v>
      </c>
      <c r="AB424" s="705"/>
      <c r="AC424" s="705" t="str">
        <f t="shared" si="243"/>
        <v>Үсчин</v>
      </c>
      <c r="AD424" s="705"/>
      <c r="AE424" s="705"/>
      <c r="AF424" s="705"/>
      <c r="AG424" s="705"/>
      <c r="AH424" s="705"/>
      <c r="AI424" s="705"/>
      <c r="AJ424" s="56">
        <f t="shared" si="216"/>
        <v>412</v>
      </c>
      <c r="AK424" s="52"/>
      <c r="AL424" s="52"/>
      <c r="AM424" s="54"/>
      <c r="AN424" s="54"/>
      <c r="AO424" s="54"/>
      <c r="AP424" s="54"/>
      <c r="AQ424" s="54">
        <v>40</v>
      </c>
      <c r="AR424" s="54"/>
      <c r="AS424" s="57">
        <f t="shared" si="220"/>
        <v>40</v>
      </c>
      <c r="AT424" s="54"/>
      <c r="AU424" s="54"/>
      <c r="AV424" s="54"/>
      <c r="AW424" s="54">
        <v>40</v>
      </c>
      <c r="AX424" s="54"/>
      <c r="AY424" s="54"/>
      <c r="AZ424" s="54"/>
    </row>
    <row r="425" spans="1:52" s="55" customFormat="1" ht="18" customHeight="1">
      <c r="A425" s="737" t="s">
        <v>153</v>
      </c>
      <c r="B425" s="738"/>
      <c r="C425" s="739" t="s">
        <v>154</v>
      </c>
      <c r="D425" s="740"/>
      <c r="E425" s="740"/>
      <c r="F425" s="740"/>
      <c r="G425" s="740"/>
      <c r="H425" s="740"/>
      <c r="I425" s="741"/>
      <c r="J425" s="56">
        <f t="shared" si="217"/>
        <v>413</v>
      </c>
      <c r="K425" s="62">
        <f t="shared" si="204"/>
        <v>40</v>
      </c>
      <c r="L425" s="62">
        <f t="shared" si="204"/>
        <v>40</v>
      </c>
      <c r="M425" s="62">
        <f t="shared" si="218"/>
        <v>0</v>
      </c>
      <c r="N425" s="62">
        <f t="shared" si="218"/>
        <v>0</v>
      </c>
      <c r="O425" s="54"/>
      <c r="P425" s="54"/>
      <c r="Q425" s="54"/>
      <c r="R425" s="54"/>
      <c r="S425" s="54"/>
      <c r="T425" s="54"/>
      <c r="U425" s="62">
        <f t="shared" si="219"/>
        <v>40</v>
      </c>
      <c r="V425" s="62">
        <f t="shared" si="219"/>
        <v>40</v>
      </c>
      <c r="W425" s="54">
        <v>40</v>
      </c>
      <c r="X425" s="54">
        <v>40</v>
      </c>
      <c r="Y425" s="54"/>
      <c r="Z425" s="54"/>
      <c r="AA425" s="705" t="str">
        <f t="shared" si="242"/>
        <v>SO5142-11</v>
      </c>
      <c r="AB425" s="705"/>
      <c r="AC425" s="705" t="str">
        <f t="shared" si="243"/>
        <v>Гоо засалч</v>
      </c>
      <c r="AD425" s="705"/>
      <c r="AE425" s="705"/>
      <c r="AF425" s="705"/>
      <c r="AG425" s="705"/>
      <c r="AH425" s="705"/>
      <c r="AI425" s="705"/>
      <c r="AJ425" s="56">
        <f t="shared" si="216"/>
        <v>413</v>
      </c>
      <c r="AK425" s="52"/>
      <c r="AL425" s="52"/>
      <c r="AM425" s="54"/>
      <c r="AN425" s="54"/>
      <c r="AO425" s="54"/>
      <c r="AP425" s="54"/>
      <c r="AQ425" s="54">
        <v>40</v>
      </c>
      <c r="AR425" s="54"/>
      <c r="AS425" s="57">
        <f t="shared" si="220"/>
        <v>40</v>
      </c>
      <c r="AT425" s="54"/>
      <c r="AU425" s="54"/>
      <c r="AV425" s="54"/>
      <c r="AW425" s="54">
        <v>40</v>
      </c>
      <c r="AX425" s="54"/>
      <c r="AY425" s="54"/>
      <c r="AZ425" s="54"/>
    </row>
    <row r="426" spans="1:52" s="55" customFormat="1" ht="18" customHeight="1">
      <c r="A426" s="737" t="s">
        <v>148</v>
      </c>
      <c r="B426" s="738"/>
      <c r="C426" s="739" t="s">
        <v>149</v>
      </c>
      <c r="D426" s="740"/>
      <c r="E426" s="740"/>
      <c r="F426" s="740"/>
      <c r="G426" s="740"/>
      <c r="H426" s="740"/>
      <c r="I426" s="741"/>
      <c r="J426" s="56">
        <f t="shared" si="217"/>
        <v>414</v>
      </c>
      <c r="K426" s="62">
        <f t="shared" si="204"/>
        <v>70</v>
      </c>
      <c r="L426" s="62">
        <f t="shared" si="204"/>
        <v>50</v>
      </c>
      <c r="M426" s="62">
        <f t="shared" si="218"/>
        <v>0</v>
      </c>
      <c r="N426" s="62">
        <f t="shared" si="218"/>
        <v>0</v>
      </c>
      <c r="O426" s="54"/>
      <c r="P426" s="54"/>
      <c r="Q426" s="54"/>
      <c r="R426" s="54"/>
      <c r="S426" s="54"/>
      <c r="T426" s="54"/>
      <c r="U426" s="62">
        <f t="shared" si="219"/>
        <v>70</v>
      </c>
      <c r="V426" s="62">
        <f t="shared" si="219"/>
        <v>50</v>
      </c>
      <c r="W426" s="54">
        <v>70</v>
      </c>
      <c r="X426" s="54">
        <v>50</v>
      </c>
      <c r="Y426" s="54"/>
      <c r="Z426" s="54"/>
      <c r="AA426" s="705" t="str">
        <f t="shared" si="242"/>
        <v>NT5113-13</v>
      </c>
      <c r="AB426" s="705"/>
      <c r="AC426" s="705" t="str">
        <f t="shared" si="243"/>
        <v>Аяллын хөтөч</v>
      </c>
      <c r="AD426" s="705"/>
      <c r="AE426" s="705"/>
      <c r="AF426" s="705"/>
      <c r="AG426" s="705"/>
      <c r="AH426" s="705"/>
      <c r="AI426" s="705"/>
      <c r="AJ426" s="56">
        <f t="shared" si="216"/>
        <v>414</v>
      </c>
      <c r="AK426" s="54"/>
      <c r="AL426" s="54"/>
      <c r="AM426" s="54"/>
      <c r="AN426" s="54"/>
      <c r="AO426" s="54"/>
      <c r="AP426" s="54"/>
      <c r="AQ426" s="54">
        <v>70</v>
      </c>
      <c r="AR426" s="54"/>
      <c r="AS426" s="57">
        <f t="shared" si="220"/>
        <v>70</v>
      </c>
      <c r="AT426" s="54"/>
      <c r="AU426" s="54"/>
      <c r="AV426" s="54"/>
      <c r="AW426" s="54">
        <v>70</v>
      </c>
      <c r="AX426" s="54"/>
      <c r="AY426" s="54"/>
      <c r="AZ426" s="54"/>
    </row>
    <row r="427" spans="1:52" s="55" customFormat="1" ht="25.5" customHeight="1">
      <c r="A427" s="748" t="s">
        <v>344</v>
      </c>
      <c r="B427" s="749"/>
      <c r="C427" s="749"/>
      <c r="D427" s="749"/>
      <c r="E427" s="749"/>
      <c r="F427" s="749"/>
      <c r="G427" s="749"/>
      <c r="H427" s="749"/>
      <c r="I427" s="750"/>
      <c r="J427" s="60">
        <f t="shared" si="217"/>
        <v>415</v>
      </c>
      <c r="K427" s="61">
        <v>0</v>
      </c>
      <c r="L427" s="61">
        <v>0</v>
      </c>
      <c r="M427" s="61">
        <v>0</v>
      </c>
      <c r="N427" s="61">
        <v>0</v>
      </c>
      <c r="O427" s="61">
        <v>0</v>
      </c>
      <c r="P427" s="61">
        <v>0</v>
      </c>
      <c r="Q427" s="61">
        <v>0</v>
      </c>
      <c r="R427" s="61">
        <v>0</v>
      </c>
      <c r="S427" s="61">
        <v>0</v>
      </c>
      <c r="T427" s="61">
        <v>0</v>
      </c>
      <c r="U427" s="61">
        <v>0</v>
      </c>
      <c r="V427" s="61">
        <v>0</v>
      </c>
      <c r="W427" s="61">
        <v>0</v>
      </c>
      <c r="X427" s="61">
        <v>0</v>
      </c>
      <c r="Y427" s="61">
        <v>0</v>
      </c>
      <c r="Z427" s="61">
        <v>0</v>
      </c>
      <c r="AA427" s="748" t="str">
        <f t="shared" si="242"/>
        <v>24. "Чинкристал Бридж ХХК"-ийн дэргэдэх "Гэрэгэ" МСҮТ</v>
      </c>
      <c r="AB427" s="749"/>
      <c r="AC427" s="749"/>
      <c r="AD427" s="749"/>
      <c r="AE427" s="749"/>
      <c r="AF427" s="749"/>
      <c r="AG427" s="749"/>
      <c r="AH427" s="749"/>
      <c r="AI427" s="750"/>
      <c r="AJ427" s="60">
        <f t="shared" si="216"/>
        <v>415</v>
      </c>
      <c r="AK427" s="61">
        <v>0</v>
      </c>
      <c r="AL427" s="61">
        <v>0</v>
      </c>
      <c r="AM427" s="61">
        <v>0</v>
      </c>
      <c r="AN427" s="61">
        <v>0</v>
      </c>
      <c r="AO427" s="61">
        <v>0</v>
      </c>
      <c r="AP427" s="61">
        <v>0</v>
      </c>
      <c r="AQ427" s="61">
        <v>0</v>
      </c>
      <c r="AR427" s="61">
        <v>0</v>
      </c>
      <c r="AS427" s="61">
        <v>0</v>
      </c>
      <c r="AT427" s="61">
        <v>0</v>
      </c>
      <c r="AU427" s="61">
        <v>0</v>
      </c>
      <c r="AV427" s="61">
        <v>0</v>
      </c>
      <c r="AW427" s="61">
        <v>0</v>
      </c>
      <c r="AX427" s="61">
        <v>0</v>
      </c>
      <c r="AY427" s="61">
        <v>0</v>
      </c>
      <c r="AZ427" s="61">
        <v>0</v>
      </c>
    </row>
    <row r="428" spans="1:52" s="55" customFormat="1" ht="25.5" customHeight="1">
      <c r="A428" s="748" t="s">
        <v>345</v>
      </c>
      <c r="B428" s="749"/>
      <c r="C428" s="749"/>
      <c r="D428" s="749"/>
      <c r="E428" s="749"/>
      <c r="F428" s="749"/>
      <c r="G428" s="749"/>
      <c r="H428" s="749"/>
      <c r="I428" s="750"/>
      <c r="J428" s="60">
        <f t="shared" si="217"/>
        <v>416</v>
      </c>
      <c r="K428" s="61">
        <v>0</v>
      </c>
      <c r="L428" s="61">
        <v>0</v>
      </c>
      <c r="M428" s="61">
        <v>0</v>
      </c>
      <c r="N428" s="61">
        <v>0</v>
      </c>
      <c r="O428" s="61">
        <v>0</v>
      </c>
      <c r="P428" s="61">
        <v>0</v>
      </c>
      <c r="Q428" s="61">
        <v>0</v>
      </c>
      <c r="R428" s="61">
        <v>0</v>
      </c>
      <c r="S428" s="61">
        <v>0</v>
      </c>
      <c r="T428" s="61">
        <v>0</v>
      </c>
      <c r="U428" s="61">
        <v>0</v>
      </c>
      <c r="V428" s="61">
        <v>0</v>
      </c>
      <c r="W428" s="61">
        <v>0</v>
      </c>
      <c r="X428" s="61">
        <v>0</v>
      </c>
      <c r="Y428" s="61">
        <v>0</v>
      </c>
      <c r="Z428" s="61">
        <v>0</v>
      </c>
      <c r="AA428" s="748" t="str">
        <f t="shared" si="242"/>
        <v>25. "Хөдөлмөр, нийгмийн харилцааны дээд сургуулийн харьяалал дахь МСҮТ"</v>
      </c>
      <c r="AB428" s="749"/>
      <c r="AC428" s="749"/>
      <c r="AD428" s="749"/>
      <c r="AE428" s="749"/>
      <c r="AF428" s="749"/>
      <c r="AG428" s="749"/>
      <c r="AH428" s="749"/>
      <c r="AI428" s="750"/>
      <c r="AJ428" s="60">
        <f t="shared" si="216"/>
        <v>416</v>
      </c>
      <c r="AK428" s="61">
        <v>0</v>
      </c>
      <c r="AL428" s="61">
        <v>0</v>
      </c>
      <c r="AM428" s="61">
        <v>0</v>
      </c>
      <c r="AN428" s="61">
        <v>0</v>
      </c>
      <c r="AO428" s="61">
        <v>0</v>
      </c>
      <c r="AP428" s="61">
        <v>0</v>
      </c>
      <c r="AQ428" s="61">
        <v>0</v>
      </c>
      <c r="AR428" s="61">
        <v>0</v>
      </c>
      <c r="AS428" s="61">
        <v>0</v>
      </c>
      <c r="AT428" s="61">
        <v>0</v>
      </c>
      <c r="AU428" s="61">
        <v>0</v>
      </c>
      <c r="AV428" s="61">
        <v>0</v>
      </c>
      <c r="AW428" s="61">
        <v>0</v>
      </c>
      <c r="AX428" s="61">
        <v>0</v>
      </c>
      <c r="AY428" s="61">
        <v>0</v>
      </c>
      <c r="AZ428" s="61">
        <v>0</v>
      </c>
    </row>
    <row r="429" spans="1:52" s="55" customFormat="1" ht="18" customHeight="1">
      <c r="A429" s="742" t="s">
        <v>346</v>
      </c>
      <c r="B429" s="743"/>
      <c r="C429" s="743"/>
      <c r="D429" s="743"/>
      <c r="E429" s="743"/>
      <c r="F429" s="743"/>
      <c r="G429" s="743"/>
      <c r="H429" s="743"/>
      <c r="I429" s="744"/>
      <c r="J429" s="58">
        <f>+J426+1</f>
        <v>415</v>
      </c>
      <c r="K429" s="77">
        <f>+K430+K448+K467+K481+K505+K521+K539+K557+K578+K603+K635+K650+K677+K696+K711+K723+K738+K772+K809+K830</f>
        <v>20185</v>
      </c>
      <c r="L429" s="77">
        <f t="shared" ref="L429:M429" si="244">+L430+L448+L467+L481+L505+L521+L539+L557+L578+L603+L635+L650+L677+L696+L711+L723+L738+L772+L809+L830</f>
        <v>7395</v>
      </c>
      <c r="M429" s="77">
        <f t="shared" si="244"/>
        <v>2955</v>
      </c>
      <c r="N429" s="77">
        <f>+N430+N448+N467+N481+N505+N521+N539+N557+N578+N603+N635+N650+N677+N696+N711+N723+N738+N772+N809+N830</f>
        <v>1228</v>
      </c>
      <c r="O429" s="77">
        <f t="shared" ref="O429:Z429" si="245">+O430+O448+O467+O481+O505+O521+O539+O557+O578+O603+O635+O650+O677+O696+O711+O723+O738+O772+O809+O830</f>
        <v>859</v>
      </c>
      <c r="P429" s="77">
        <f t="shared" si="245"/>
        <v>355</v>
      </c>
      <c r="Q429" s="77">
        <f t="shared" si="245"/>
        <v>1781</v>
      </c>
      <c r="R429" s="77">
        <f t="shared" si="245"/>
        <v>747</v>
      </c>
      <c r="S429" s="77">
        <f t="shared" si="245"/>
        <v>315</v>
      </c>
      <c r="T429" s="77">
        <f t="shared" si="245"/>
        <v>126</v>
      </c>
      <c r="U429" s="77">
        <f t="shared" si="245"/>
        <v>17140</v>
      </c>
      <c r="V429" s="77">
        <f t="shared" si="245"/>
        <v>6134</v>
      </c>
      <c r="W429" s="77">
        <f t="shared" si="245"/>
        <v>7937</v>
      </c>
      <c r="X429" s="77">
        <f t="shared" si="245"/>
        <v>3111</v>
      </c>
      <c r="Y429" s="77">
        <f t="shared" si="245"/>
        <v>4824</v>
      </c>
      <c r="Z429" s="77">
        <f t="shared" si="245"/>
        <v>1555</v>
      </c>
      <c r="AA429" s="758" t="str">
        <f t="shared" si="237"/>
        <v>Төрийн өмчийн Политехник коллеж-20</v>
      </c>
      <c r="AB429" s="759"/>
      <c r="AC429" s="759"/>
      <c r="AD429" s="759"/>
      <c r="AE429" s="759"/>
      <c r="AF429" s="759"/>
      <c r="AG429" s="759"/>
      <c r="AH429" s="759"/>
      <c r="AI429" s="760"/>
      <c r="AJ429" s="58">
        <f t="shared" si="216"/>
        <v>415</v>
      </c>
      <c r="AK429" s="77">
        <f>+AK430+AK448+AK467+AK481+AK505+AK521+AK539+AK557+AK578+AK603+AK635+AK650+AK677+AK696+AK711+AK723+AK738+AK772+AK809+AK830</f>
        <v>4379</v>
      </c>
      <c r="AL429" s="77">
        <f t="shared" ref="AL429:AM429" si="246">+AL430+AL448+AL467+AL481+AL505+AL521+AL539+AL557+AL578+AL603+AL635+AL650+AL677+AL696+AL711+AL723+AL738+AL772+AL809+AL830</f>
        <v>1468</v>
      </c>
      <c r="AM429" s="77">
        <f t="shared" si="246"/>
        <v>90</v>
      </c>
      <c r="AN429" s="77">
        <f>+AN430+AN448+AN467+AN481+AN505+AN521+AN539+AN557+AN578+AN603+AN635+AN650+AN677+AN696+AN711+AN723+AN738+AN772+AN809+AN830</f>
        <v>33</v>
      </c>
      <c r="AO429" s="77">
        <f t="shared" ref="AO429:AZ429" si="247">+AO430+AO448+AO467+AO481+AO505+AO521+AO539+AO557+AO578+AO603+AO635+AO650+AO677+AO696+AO711+AO723+AO738+AO772+AO809+AO830</f>
        <v>17030</v>
      </c>
      <c r="AP429" s="77">
        <f t="shared" si="247"/>
        <v>35</v>
      </c>
      <c r="AQ429" s="77">
        <f t="shared" si="247"/>
        <v>3120</v>
      </c>
      <c r="AR429" s="77">
        <f t="shared" si="247"/>
        <v>0</v>
      </c>
      <c r="AS429" s="77">
        <f t="shared" si="247"/>
        <v>9683</v>
      </c>
      <c r="AT429" s="77">
        <f t="shared" si="247"/>
        <v>1244</v>
      </c>
      <c r="AU429" s="77">
        <f t="shared" si="247"/>
        <v>315</v>
      </c>
      <c r="AV429" s="77">
        <f t="shared" si="247"/>
        <v>4379</v>
      </c>
      <c r="AW429" s="77">
        <f t="shared" si="247"/>
        <v>3655</v>
      </c>
      <c r="AX429" s="77">
        <f t="shared" si="247"/>
        <v>38</v>
      </c>
      <c r="AY429" s="77">
        <f t="shared" si="247"/>
        <v>52</v>
      </c>
      <c r="AZ429" s="77">
        <f t="shared" si="247"/>
        <v>0</v>
      </c>
    </row>
    <row r="430" spans="1:52" s="55" customFormat="1" ht="18" customHeight="1">
      <c r="A430" s="745" t="s">
        <v>347</v>
      </c>
      <c r="B430" s="746"/>
      <c r="C430" s="746"/>
      <c r="D430" s="746"/>
      <c r="E430" s="746"/>
      <c r="F430" s="746"/>
      <c r="G430" s="746"/>
      <c r="H430" s="746"/>
      <c r="I430" s="747"/>
      <c r="J430" s="60">
        <f t="shared" si="217"/>
        <v>416</v>
      </c>
      <c r="K430" s="61">
        <f t="shared" ref="K430" si="248">SUM(K431:K447)</f>
        <v>2095</v>
      </c>
      <c r="L430" s="61">
        <f t="shared" ref="L430:Z430" si="249">SUM(L431:L447)</f>
        <v>221</v>
      </c>
      <c r="M430" s="61">
        <f t="shared" si="249"/>
        <v>278</v>
      </c>
      <c r="N430" s="61">
        <f t="shared" si="249"/>
        <v>42</v>
      </c>
      <c r="O430" s="61">
        <f t="shared" si="249"/>
        <v>95</v>
      </c>
      <c r="P430" s="61">
        <f t="shared" si="249"/>
        <v>16</v>
      </c>
      <c r="Q430" s="61">
        <f t="shared" si="249"/>
        <v>183</v>
      </c>
      <c r="R430" s="61">
        <f t="shared" si="249"/>
        <v>26</v>
      </c>
      <c r="S430" s="61">
        <f t="shared" si="249"/>
        <v>0</v>
      </c>
      <c r="T430" s="61">
        <f t="shared" si="249"/>
        <v>0</v>
      </c>
      <c r="U430" s="61">
        <f t="shared" si="249"/>
        <v>1765</v>
      </c>
      <c r="V430" s="61">
        <f t="shared" si="249"/>
        <v>175</v>
      </c>
      <c r="W430" s="61">
        <f t="shared" si="249"/>
        <v>622</v>
      </c>
      <c r="X430" s="61">
        <f t="shared" si="249"/>
        <v>66</v>
      </c>
      <c r="Y430" s="61">
        <f t="shared" si="249"/>
        <v>586</v>
      </c>
      <c r="Z430" s="61">
        <f t="shared" si="249"/>
        <v>55</v>
      </c>
      <c r="AA430" s="748" t="str">
        <f t="shared" si="237"/>
        <v>1. Барилгын политехник коллеж</v>
      </c>
      <c r="AB430" s="749"/>
      <c r="AC430" s="749"/>
      <c r="AD430" s="749"/>
      <c r="AE430" s="749"/>
      <c r="AF430" s="749"/>
      <c r="AG430" s="749"/>
      <c r="AH430" s="749"/>
      <c r="AI430" s="750"/>
      <c r="AJ430" s="60">
        <f t="shared" si="216"/>
        <v>416</v>
      </c>
      <c r="AK430" s="61">
        <f t="shared" ref="AK430:AZ430" si="250">SUM(AK431:AK447)</f>
        <v>557</v>
      </c>
      <c r="AL430" s="61">
        <f t="shared" si="250"/>
        <v>54</v>
      </c>
      <c r="AM430" s="61">
        <f t="shared" si="250"/>
        <v>52</v>
      </c>
      <c r="AN430" s="61">
        <f t="shared" si="250"/>
        <v>4</v>
      </c>
      <c r="AO430" s="61">
        <f t="shared" si="250"/>
        <v>1765</v>
      </c>
      <c r="AP430" s="61">
        <f t="shared" si="250"/>
        <v>0</v>
      </c>
      <c r="AQ430" s="61">
        <f t="shared" si="250"/>
        <v>330</v>
      </c>
      <c r="AR430" s="61">
        <f t="shared" si="250"/>
        <v>0</v>
      </c>
      <c r="AS430" s="61">
        <f t="shared" si="250"/>
        <v>888</v>
      </c>
      <c r="AT430" s="61">
        <f t="shared" si="250"/>
        <v>169</v>
      </c>
      <c r="AU430" s="61">
        <f t="shared" si="250"/>
        <v>0</v>
      </c>
      <c r="AV430" s="61">
        <f t="shared" si="250"/>
        <v>557</v>
      </c>
      <c r="AW430" s="61">
        <f t="shared" si="250"/>
        <v>110</v>
      </c>
      <c r="AX430" s="61">
        <f t="shared" si="250"/>
        <v>0</v>
      </c>
      <c r="AY430" s="61">
        <f t="shared" si="250"/>
        <v>52</v>
      </c>
      <c r="AZ430" s="61">
        <f t="shared" si="250"/>
        <v>0</v>
      </c>
    </row>
    <row r="431" spans="1:52" s="55" customFormat="1" ht="18" customHeight="1">
      <c r="A431" s="737" t="s">
        <v>118</v>
      </c>
      <c r="B431" s="738"/>
      <c r="C431" s="739" t="s">
        <v>119</v>
      </c>
      <c r="D431" s="740"/>
      <c r="E431" s="740"/>
      <c r="F431" s="740"/>
      <c r="G431" s="740"/>
      <c r="H431" s="740"/>
      <c r="I431" s="741"/>
      <c r="J431" s="56">
        <f t="shared" si="217"/>
        <v>417</v>
      </c>
      <c r="K431" s="62">
        <f t="shared" si="204"/>
        <v>215</v>
      </c>
      <c r="L431" s="62">
        <f t="shared" si="204"/>
        <v>102</v>
      </c>
      <c r="M431" s="62">
        <f t="shared" si="218"/>
        <v>0</v>
      </c>
      <c r="N431" s="62">
        <f t="shared" si="218"/>
        <v>0</v>
      </c>
      <c r="O431" s="54"/>
      <c r="P431" s="54"/>
      <c r="Q431" s="54"/>
      <c r="R431" s="54"/>
      <c r="S431" s="54"/>
      <c r="T431" s="54"/>
      <c r="U431" s="62">
        <f t="shared" si="219"/>
        <v>209</v>
      </c>
      <c r="V431" s="62">
        <f t="shared" si="219"/>
        <v>102</v>
      </c>
      <c r="W431" s="82">
        <v>84</v>
      </c>
      <c r="X431" s="82">
        <v>42</v>
      </c>
      <c r="Y431" s="54">
        <v>68</v>
      </c>
      <c r="Z431" s="54">
        <v>34</v>
      </c>
      <c r="AA431" s="705" t="str">
        <f>+A431</f>
        <v>CF7123-20</v>
      </c>
      <c r="AB431" s="705"/>
      <c r="AC431" s="705" t="str">
        <f>+C431</f>
        <v>Барилгын засал-чимэглэлчин</v>
      </c>
      <c r="AD431" s="705"/>
      <c r="AE431" s="705"/>
      <c r="AF431" s="705"/>
      <c r="AG431" s="705"/>
      <c r="AH431" s="705"/>
      <c r="AI431" s="705"/>
      <c r="AJ431" s="56">
        <f t="shared" si="216"/>
        <v>417</v>
      </c>
      <c r="AK431" s="52">
        <v>57</v>
      </c>
      <c r="AL431" s="52">
        <v>26</v>
      </c>
      <c r="AM431" s="54">
        <v>6</v>
      </c>
      <c r="AN431" s="54"/>
      <c r="AO431" s="82">
        <v>209</v>
      </c>
      <c r="AP431" s="54"/>
      <c r="AQ431" s="54">
        <v>6</v>
      </c>
      <c r="AR431" s="54"/>
      <c r="AS431" s="57">
        <f t="shared" si="220"/>
        <v>92</v>
      </c>
      <c r="AT431" s="54"/>
      <c r="AU431" s="54"/>
      <c r="AV431" s="54">
        <v>57</v>
      </c>
      <c r="AW431" s="54">
        <v>29</v>
      </c>
      <c r="AX431" s="54"/>
      <c r="AY431" s="54">
        <v>6</v>
      </c>
      <c r="AZ431" s="54"/>
    </row>
    <row r="432" spans="1:52" s="55" customFormat="1" ht="18" customHeight="1">
      <c r="A432" s="737" t="s">
        <v>120</v>
      </c>
      <c r="B432" s="738"/>
      <c r="C432" s="739" t="s">
        <v>121</v>
      </c>
      <c r="D432" s="740"/>
      <c r="E432" s="740"/>
      <c r="F432" s="740"/>
      <c r="G432" s="740"/>
      <c r="H432" s="740"/>
      <c r="I432" s="741"/>
      <c r="J432" s="56">
        <f t="shared" si="217"/>
        <v>418</v>
      </c>
      <c r="K432" s="62">
        <f t="shared" si="204"/>
        <v>184</v>
      </c>
      <c r="L432" s="62">
        <f t="shared" si="204"/>
        <v>23</v>
      </c>
      <c r="M432" s="62">
        <f t="shared" si="218"/>
        <v>0</v>
      </c>
      <c r="N432" s="62">
        <f t="shared" si="218"/>
        <v>0</v>
      </c>
      <c r="O432" s="54"/>
      <c r="P432" s="54"/>
      <c r="Q432" s="54"/>
      <c r="R432" s="54"/>
      <c r="S432" s="54"/>
      <c r="T432" s="54"/>
      <c r="U432" s="62">
        <f t="shared" si="219"/>
        <v>184</v>
      </c>
      <c r="V432" s="62">
        <f t="shared" si="219"/>
        <v>23</v>
      </c>
      <c r="W432" s="54">
        <v>58</v>
      </c>
      <c r="X432" s="54">
        <v>2</v>
      </c>
      <c r="Y432" s="54">
        <v>64</v>
      </c>
      <c r="Z432" s="54">
        <v>9</v>
      </c>
      <c r="AA432" s="705" t="str">
        <f t="shared" ref="AA432:AA447" si="251">+A432</f>
        <v>CF7112-19</v>
      </c>
      <c r="AB432" s="705"/>
      <c r="AC432" s="705" t="str">
        <f t="shared" ref="AC432:AC447" si="252">+C432</f>
        <v>Барилгын өрөг угсрагч</v>
      </c>
      <c r="AD432" s="705"/>
      <c r="AE432" s="705"/>
      <c r="AF432" s="705"/>
      <c r="AG432" s="705"/>
      <c r="AH432" s="705"/>
      <c r="AI432" s="705"/>
      <c r="AJ432" s="56">
        <f t="shared" si="216"/>
        <v>418</v>
      </c>
      <c r="AK432" s="52">
        <v>62</v>
      </c>
      <c r="AL432" s="52">
        <v>12</v>
      </c>
      <c r="AM432" s="54"/>
      <c r="AN432" s="54"/>
      <c r="AO432" s="54">
        <v>184</v>
      </c>
      <c r="AP432" s="54"/>
      <c r="AQ432" s="54"/>
      <c r="AR432" s="54"/>
      <c r="AS432" s="57">
        <f t="shared" si="220"/>
        <v>62</v>
      </c>
      <c r="AT432" s="54"/>
      <c r="AU432" s="54"/>
      <c r="AV432" s="54">
        <v>62</v>
      </c>
      <c r="AW432" s="54"/>
      <c r="AX432" s="54"/>
      <c r="AY432" s="54"/>
      <c r="AZ432" s="54"/>
    </row>
    <row r="433" spans="1:52" s="55" customFormat="1" ht="18" customHeight="1">
      <c r="A433" s="737" t="s">
        <v>202</v>
      </c>
      <c r="B433" s="738"/>
      <c r="C433" s="739" t="s">
        <v>203</v>
      </c>
      <c r="D433" s="740"/>
      <c r="E433" s="740"/>
      <c r="F433" s="740"/>
      <c r="G433" s="740"/>
      <c r="H433" s="740"/>
      <c r="I433" s="741"/>
      <c r="J433" s="56">
        <f t="shared" si="217"/>
        <v>419</v>
      </c>
      <c r="K433" s="62">
        <f t="shared" si="204"/>
        <v>196</v>
      </c>
      <c r="L433" s="62">
        <f t="shared" si="204"/>
        <v>23</v>
      </c>
      <c r="M433" s="62">
        <f t="shared" si="218"/>
        <v>0</v>
      </c>
      <c r="N433" s="62">
        <f t="shared" si="218"/>
        <v>0</v>
      </c>
      <c r="O433" s="54"/>
      <c r="P433" s="54"/>
      <c r="Q433" s="54"/>
      <c r="R433" s="54"/>
      <c r="S433" s="54"/>
      <c r="T433" s="54"/>
      <c r="U433" s="62">
        <f t="shared" si="219"/>
        <v>179</v>
      </c>
      <c r="V433" s="62">
        <f t="shared" si="219"/>
        <v>19</v>
      </c>
      <c r="W433" s="54">
        <v>57</v>
      </c>
      <c r="X433" s="54">
        <v>5</v>
      </c>
      <c r="Y433" s="54">
        <v>64</v>
      </c>
      <c r="Z433" s="54">
        <v>7</v>
      </c>
      <c r="AA433" s="705" t="str">
        <f t="shared" si="251"/>
        <v>CF7114-20</v>
      </c>
      <c r="AB433" s="705"/>
      <c r="AC433" s="705" t="str">
        <f t="shared" si="252"/>
        <v>Бетон арматурчин</v>
      </c>
      <c r="AD433" s="705"/>
      <c r="AE433" s="705"/>
      <c r="AF433" s="705"/>
      <c r="AG433" s="705"/>
      <c r="AH433" s="705"/>
      <c r="AI433" s="705"/>
      <c r="AJ433" s="56">
        <f t="shared" si="216"/>
        <v>419</v>
      </c>
      <c r="AK433" s="54">
        <v>58</v>
      </c>
      <c r="AL433" s="54">
        <v>7</v>
      </c>
      <c r="AM433" s="54">
        <v>17</v>
      </c>
      <c r="AN433" s="54">
        <v>4</v>
      </c>
      <c r="AO433" s="54">
        <v>179</v>
      </c>
      <c r="AP433" s="54"/>
      <c r="AQ433" s="54">
        <v>17</v>
      </c>
      <c r="AR433" s="54"/>
      <c r="AS433" s="57">
        <f t="shared" si="220"/>
        <v>75</v>
      </c>
      <c r="AT433" s="54"/>
      <c r="AU433" s="54"/>
      <c r="AV433" s="54">
        <v>58</v>
      </c>
      <c r="AW433" s="54"/>
      <c r="AX433" s="54"/>
      <c r="AY433" s="54">
        <v>17</v>
      </c>
      <c r="AZ433" s="54"/>
    </row>
    <row r="434" spans="1:52" s="55" customFormat="1" ht="18" customHeight="1">
      <c r="A434" s="737" t="s">
        <v>151</v>
      </c>
      <c r="B434" s="738"/>
      <c r="C434" s="739" t="s">
        <v>152</v>
      </c>
      <c r="D434" s="740"/>
      <c r="E434" s="740"/>
      <c r="F434" s="740"/>
      <c r="G434" s="740"/>
      <c r="H434" s="740"/>
      <c r="I434" s="741"/>
      <c r="J434" s="56">
        <f t="shared" si="217"/>
        <v>420</v>
      </c>
      <c r="K434" s="62">
        <f t="shared" si="204"/>
        <v>178</v>
      </c>
      <c r="L434" s="62">
        <f t="shared" si="204"/>
        <v>0</v>
      </c>
      <c r="M434" s="62">
        <f t="shared" si="218"/>
        <v>0</v>
      </c>
      <c r="N434" s="62">
        <f t="shared" si="218"/>
        <v>0</v>
      </c>
      <c r="O434" s="54"/>
      <c r="P434" s="54"/>
      <c r="Q434" s="54"/>
      <c r="R434" s="54"/>
      <c r="S434" s="54"/>
      <c r="T434" s="54"/>
      <c r="U434" s="62">
        <f t="shared" si="219"/>
        <v>178</v>
      </c>
      <c r="V434" s="62">
        <f t="shared" si="219"/>
        <v>0</v>
      </c>
      <c r="W434" s="54">
        <v>57</v>
      </c>
      <c r="X434" s="54"/>
      <c r="Y434" s="54">
        <v>65</v>
      </c>
      <c r="Z434" s="54"/>
      <c r="AA434" s="705" t="str">
        <f t="shared" si="251"/>
        <v>CF7115-22</v>
      </c>
      <c r="AB434" s="705"/>
      <c r="AC434" s="705" t="str">
        <f t="shared" si="252"/>
        <v>Барилгын мужаан</v>
      </c>
      <c r="AD434" s="705"/>
      <c r="AE434" s="705"/>
      <c r="AF434" s="705"/>
      <c r="AG434" s="705"/>
      <c r="AH434" s="705"/>
      <c r="AI434" s="705"/>
      <c r="AJ434" s="56">
        <f t="shared" si="216"/>
        <v>420</v>
      </c>
      <c r="AK434" s="54">
        <v>56</v>
      </c>
      <c r="AL434" s="54"/>
      <c r="AM434" s="54"/>
      <c r="AN434" s="54"/>
      <c r="AO434" s="54">
        <v>178</v>
      </c>
      <c r="AP434" s="54"/>
      <c r="AQ434" s="54"/>
      <c r="AR434" s="54"/>
      <c r="AS434" s="57">
        <f t="shared" si="220"/>
        <v>56</v>
      </c>
      <c r="AT434" s="54"/>
      <c r="AU434" s="54"/>
      <c r="AV434" s="54">
        <v>56</v>
      </c>
      <c r="AW434" s="54"/>
      <c r="AX434" s="54"/>
      <c r="AY434" s="54"/>
      <c r="AZ434" s="54"/>
    </row>
    <row r="435" spans="1:52" s="55" customFormat="1" ht="18" customHeight="1">
      <c r="A435" s="737" t="s">
        <v>122</v>
      </c>
      <c r="B435" s="738"/>
      <c r="C435" s="739" t="s">
        <v>123</v>
      </c>
      <c r="D435" s="740"/>
      <c r="E435" s="740"/>
      <c r="F435" s="740"/>
      <c r="G435" s="740"/>
      <c r="H435" s="740"/>
      <c r="I435" s="741"/>
      <c r="J435" s="56">
        <f t="shared" si="217"/>
        <v>421</v>
      </c>
      <c r="K435" s="62">
        <f t="shared" si="204"/>
        <v>229</v>
      </c>
      <c r="L435" s="62">
        <f t="shared" si="204"/>
        <v>13</v>
      </c>
      <c r="M435" s="62">
        <f t="shared" si="218"/>
        <v>0</v>
      </c>
      <c r="N435" s="62">
        <f t="shared" si="218"/>
        <v>0</v>
      </c>
      <c r="O435" s="54"/>
      <c r="P435" s="54"/>
      <c r="Q435" s="54"/>
      <c r="R435" s="54"/>
      <c r="S435" s="54"/>
      <c r="T435" s="54"/>
      <c r="U435" s="62">
        <f t="shared" si="219"/>
        <v>218</v>
      </c>
      <c r="V435" s="62">
        <f t="shared" si="219"/>
        <v>13</v>
      </c>
      <c r="W435" s="54">
        <v>79</v>
      </c>
      <c r="X435" s="54">
        <v>10</v>
      </c>
      <c r="Y435" s="54">
        <v>63</v>
      </c>
      <c r="Z435" s="54">
        <v>1</v>
      </c>
      <c r="AA435" s="705" t="str">
        <f t="shared" si="251"/>
        <v>CF7411-12</v>
      </c>
      <c r="AB435" s="705"/>
      <c r="AC435" s="705" t="str">
        <f t="shared" si="252"/>
        <v>Барилгын цахилгаанчин</v>
      </c>
      <c r="AD435" s="705"/>
      <c r="AE435" s="705"/>
      <c r="AF435" s="705"/>
      <c r="AG435" s="705"/>
      <c r="AH435" s="705"/>
      <c r="AI435" s="705"/>
      <c r="AJ435" s="56">
        <f t="shared" si="216"/>
        <v>421</v>
      </c>
      <c r="AK435" s="54">
        <v>76</v>
      </c>
      <c r="AL435" s="54">
        <v>2</v>
      </c>
      <c r="AM435" s="54">
        <v>11</v>
      </c>
      <c r="AN435" s="54"/>
      <c r="AO435" s="54">
        <v>218</v>
      </c>
      <c r="AP435" s="54"/>
      <c r="AQ435" s="54">
        <v>11</v>
      </c>
      <c r="AR435" s="54"/>
      <c r="AS435" s="57">
        <f t="shared" si="220"/>
        <v>109</v>
      </c>
      <c r="AT435" s="54"/>
      <c r="AU435" s="54"/>
      <c r="AV435" s="54">
        <v>76</v>
      </c>
      <c r="AW435" s="54">
        <v>22</v>
      </c>
      <c r="AX435" s="54"/>
      <c r="AY435" s="54">
        <v>11</v>
      </c>
      <c r="AZ435" s="54"/>
    </row>
    <row r="436" spans="1:52" s="55" customFormat="1" ht="18" customHeight="1">
      <c r="A436" s="737" t="s">
        <v>116</v>
      </c>
      <c r="B436" s="738"/>
      <c r="C436" s="739" t="s">
        <v>117</v>
      </c>
      <c r="D436" s="740"/>
      <c r="E436" s="740"/>
      <c r="F436" s="740"/>
      <c r="G436" s="740"/>
      <c r="H436" s="740"/>
      <c r="I436" s="741"/>
      <c r="J436" s="56">
        <f t="shared" si="217"/>
        <v>422</v>
      </c>
      <c r="K436" s="62">
        <f t="shared" si="204"/>
        <v>237</v>
      </c>
      <c r="L436" s="62">
        <f t="shared" si="204"/>
        <v>5</v>
      </c>
      <c r="M436" s="62">
        <f t="shared" si="218"/>
        <v>0</v>
      </c>
      <c r="N436" s="62">
        <f t="shared" si="218"/>
        <v>0</v>
      </c>
      <c r="O436" s="54"/>
      <c r="P436" s="54"/>
      <c r="Q436" s="54"/>
      <c r="R436" s="54"/>
      <c r="S436" s="54"/>
      <c r="T436" s="54"/>
      <c r="U436" s="62">
        <f t="shared" si="219"/>
        <v>219</v>
      </c>
      <c r="V436" s="62">
        <f t="shared" si="219"/>
        <v>5</v>
      </c>
      <c r="W436" s="54">
        <v>88</v>
      </c>
      <c r="X436" s="54">
        <v>4</v>
      </c>
      <c r="Y436" s="54">
        <v>66</v>
      </c>
      <c r="Z436" s="54"/>
      <c r="AA436" s="705" t="str">
        <f t="shared" si="251"/>
        <v>CF7126-36</v>
      </c>
      <c r="AB436" s="705"/>
      <c r="AC436" s="705" t="str">
        <f t="shared" si="252"/>
        <v>Барилгын сантехникч</v>
      </c>
      <c r="AD436" s="705"/>
      <c r="AE436" s="705"/>
      <c r="AF436" s="705"/>
      <c r="AG436" s="705"/>
      <c r="AH436" s="705"/>
      <c r="AI436" s="705"/>
      <c r="AJ436" s="56">
        <f t="shared" si="216"/>
        <v>422</v>
      </c>
      <c r="AK436" s="54">
        <v>65</v>
      </c>
      <c r="AL436" s="54">
        <v>1</v>
      </c>
      <c r="AM436" s="54">
        <v>18</v>
      </c>
      <c r="AN436" s="54"/>
      <c r="AO436" s="54">
        <v>219</v>
      </c>
      <c r="AP436" s="54"/>
      <c r="AQ436" s="54">
        <v>18</v>
      </c>
      <c r="AR436" s="54"/>
      <c r="AS436" s="57">
        <f t="shared" si="220"/>
        <v>114</v>
      </c>
      <c r="AT436" s="54"/>
      <c r="AU436" s="54"/>
      <c r="AV436" s="54">
        <v>65</v>
      </c>
      <c r="AW436" s="54">
        <v>31</v>
      </c>
      <c r="AX436" s="54"/>
      <c r="AY436" s="54">
        <v>18</v>
      </c>
      <c r="AZ436" s="54"/>
    </row>
    <row r="437" spans="1:52" s="55" customFormat="1" ht="18" customHeight="1">
      <c r="A437" s="737" t="s">
        <v>348</v>
      </c>
      <c r="B437" s="738"/>
      <c r="C437" s="739" t="s">
        <v>349</v>
      </c>
      <c r="D437" s="740"/>
      <c r="E437" s="740"/>
      <c r="F437" s="740"/>
      <c r="G437" s="740"/>
      <c r="H437" s="740"/>
      <c r="I437" s="741"/>
      <c r="J437" s="56">
        <f t="shared" si="217"/>
        <v>423</v>
      </c>
      <c r="K437" s="62">
        <f t="shared" si="204"/>
        <v>86</v>
      </c>
      <c r="L437" s="62">
        <f t="shared" si="204"/>
        <v>3</v>
      </c>
      <c r="M437" s="62">
        <f t="shared" si="218"/>
        <v>0</v>
      </c>
      <c r="N437" s="62">
        <f t="shared" si="218"/>
        <v>0</v>
      </c>
      <c r="O437" s="54"/>
      <c r="P437" s="54"/>
      <c r="Q437" s="54"/>
      <c r="R437" s="54"/>
      <c r="S437" s="54"/>
      <c r="T437" s="54"/>
      <c r="U437" s="62">
        <f t="shared" si="219"/>
        <v>86</v>
      </c>
      <c r="V437" s="62">
        <f t="shared" si="219"/>
        <v>3</v>
      </c>
      <c r="W437" s="54">
        <v>27</v>
      </c>
      <c r="X437" s="54"/>
      <c r="Y437" s="54">
        <v>32</v>
      </c>
      <c r="Z437" s="54">
        <v>2</v>
      </c>
      <c r="AA437" s="705" t="str">
        <f t="shared" si="251"/>
        <v>CF7126-26</v>
      </c>
      <c r="AB437" s="705"/>
      <c r="AC437" s="705" t="str">
        <f t="shared" si="252"/>
        <v>Халаалт, агааржуулалт, хөргөлтийн тоног төхөөрөмжийн засварчин</v>
      </c>
      <c r="AD437" s="705"/>
      <c r="AE437" s="705"/>
      <c r="AF437" s="705"/>
      <c r="AG437" s="705"/>
      <c r="AH437" s="705"/>
      <c r="AI437" s="705"/>
      <c r="AJ437" s="56">
        <f t="shared" si="216"/>
        <v>423</v>
      </c>
      <c r="AK437" s="54">
        <v>27</v>
      </c>
      <c r="AL437" s="54">
        <v>1</v>
      </c>
      <c r="AM437" s="54"/>
      <c r="AN437" s="54"/>
      <c r="AO437" s="54">
        <v>86</v>
      </c>
      <c r="AP437" s="54"/>
      <c r="AQ437" s="54"/>
      <c r="AR437" s="54"/>
      <c r="AS437" s="57">
        <f t="shared" si="220"/>
        <v>27</v>
      </c>
      <c r="AT437" s="54"/>
      <c r="AU437" s="54"/>
      <c r="AV437" s="54">
        <v>27</v>
      </c>
      <c r="AW437" s="54"/>
      <c r="AX437" s="54"/>
      <c r="AY437" s="54"/>
      <c r="AZ437" s="54"/>
    </row>
    <row r="438" spans="1:52" s="55" customFormat="1" ht="18" customHeight="1">
      <c r="A438" s="737" t="s">
        <v>124</v>
      </c>
      <c r="B438" s="738"/>
      <c r="C438" s="739" t="s">
        <v>125</v>
      </c>
      <c r="D438" s="740"/>
      <c r="E438" s="740"/>
      <c r="F438" s="740"/>
      <c r="G438" s="740"/>
      <c r="H438" s="740"/>
      <c r="I438" s="741"/>
      <c r="J438" s="56">
        <f t="shared" si="217"/>
        <v>424</v>
      </c>
      <c r="K438" s="62">
        <f t="shared" si="204"/>
        <v>218</v>
      </c>
      <c r="L438" s="62">
        <f t="shared" si="204"/>
        <v>4</v>
      </c>
      <c r="M438" s="62">
        <f t="shared" si="218"/>
        <v>0</v>
      </c>
      <c r="N438" s="62">
        <f t="shared" si="218"/>
        <v>0</v>
      </c>
      <c r="O438" s="54"/>
      <c r="P438" s="54"/>
      <c r="Q438" s="54"/>
      <c r="R438" s="54"/>
      <c r="S438" s="54"/>
      <c r="T438" s="54"/>
      <c r="U438" s="62">
        <f t="shared" si="219"/>
        <v>218</v>
      </c>
      <c r="V438" s="62">
        <f t="shared" si="219"/>
        <v>4</v>
      </c>
      <c r="W438" s="54">
        <v>87</v>
      </c>
      <c r="X438" s="54">
        <v>2</v>
      </c>
      <c r="Y438" s="54">
        <v>65</v>
      </c>
      <c r="Z438" s="54">
        <v>1</v>
      </c>
      <c r="AA438" s="705" t="str">
        <f t="shared" si="251"/>
        <v>IM7212-14</v>
      </c>
      <c r="AB438" s="705"/>
      <c r="AC438" s="705" t="str">
        <f t="shared" si="252"/>
        <v>Гагнуурчин</v>
      </c>
      <c r="AD438" s="705"/>
      <c r="AE438" s="705"/>
      <c r="AF438" s="705"/>
      <c r="AG438" s="705"/>
      <c r="AH438" s="705"/>
      <c r="AI438" s="705"/>
      <c r="AJ438" s="56">
        <f t="shared" si="216"/>
        <v>424</v>
      </c>
      <c r="AK438" s="54">
        <v>66</v>
      </c>
      <c r="AL438" s="54">
        <v>1</v>
      </c>
      <c r="AM438" s="54"/>
      <c r="AN438" s="54"/>
      <c r="AO438" s="54">
        <v>218</v>
      </c>
      <c r="AP438" s="54"/>
      <c r="AQ438" s="54"/>
      <c r="AR438" s="54"/>
      <c r="AS438" s="57">
        <f t="shared" si="220"/>
        <v>94</v>
      </c>
      <c r="AT438" s="54"/>
      <c r="AU438" s="54"/>
      <c r="AV438" s="54">
        <v>66</v>
      </c>
      <c r="AW438" s="54">
        <v>28</v>
      </c>
      <c r="AX438" s="54"/>
      <c r="AY438" s="54"/>
      <c r="AZ438" s="54"/>
    </row>
    <row r="439" spans="1:52" s="55" customFormat="1" ht="18" customHeight="1">
      <c r="A439" s="737" t="s">
        <v>212</v>
      </c>
      <c r="B439" s="738"/>
      <c r="C439" s="739" t="s">
        <v>213</v>
      </c>
      <c r="D439" s="740"/>
      <c r="E439" s="740"/>
      <c r="F439" s="740"/>
      <c r="G439" s="740"/>
      <c r="H439" s="740"/>
      <c r="I439" s="741"/>
      <c r="J439" s="56">
        <f t="shared" si="217"/>
        <v>425</v>
      </c>
      <c r="K439" s="62">
        <f t="shared" si="204"/>
        <v>90</v>
      </c>
      <c r="L439" s="62">
        <f t="shared" si="204"/>
        <v>6</v>
      </c>
      <c r="M439" s="62">
        <f t="shared" si="218"/>
        <v>0</v>
      </c>
      <c r="N439" s="62">
        <f t="shared" si="218"/>
        <v>0</v>
      </c>
      <c r="O439" s="54"/>
      <c r="P439" s="54"/>
      <c r="Q439" s="54"/>
      <c r="R439" s="54"/>
      <c r="S439" s="54"/>
      <c r="T439" s="54"/>
      <c r="U439" s="62">
        <f t="shared" si="219"/>
        <v>90</v>
      </c>
      <c r="V439" s="62">
        <f t="shared" si="219"/>
        <v>6</v>
      </c>
      <c r="W439" s="54">
        <v>28</v>
      </c>
      <c r="X439" s="54">
        <v>1</v>
      </c>
      <c r="Y439" s="54">
        <v>33</v>
      </c>
      <c r="Z439" s="54">
        <v>1</v>
      </c>
      <c r="AA439" s="705" t="str">
        <f t="shared" si="251"/>
        <v>IM7223-17</v>
      </c>
      <c r="AB439" s="705"/>
      <c r="AC439" s="705" t="str">
        <f t="shared" si="252"/>
        <v>Метал боловсруулах машины оператор /токарь-фрезер/</v>
      </c>
      <c r="AD439" s="705"/>
      <c r="AE439" s="705"/>
      <c r="AF439" s="705"/>
      <c r="AG439" s="705"/>
      <c r="AH439" s="705"/>
      <c r="AI439" s="705"/>
      <c r="AJ439" s="56">
        <f t="shared" si="216"/>
        <v>425</v>
      </c>
      <c r="AK439" s="54">
        <v>29</v>
      </c>
      <c r="AL439" s="54">
        <v>4</v>
      </c>
      <c r="AM439" s="54"/>
      <c r="AN439" s="54"/>
      <c r="AO439" s="51">
        <v>90</v>
      </c>
      <c r="AP439" s="51"/>
      <c r="AQ439" s="51"/>
      <c r="AR439" s="51"/>
      <c r="AS439" s="57">
        <f t="shared" si="220"/>
        <v>29</v>
      </c>
      <c r="AT439" s="54"/>
      <c r="AU439" s="54"/>
      <c r="AV439" s="54">
        <v>29</v>
      </c>
      <c r="AW439" s="54"/>
      <c r="AX439" s="54"/>
      <c r="AY439" s="54"/>
      <c r="AZ439" s="54"/>
    </row>
    <row r="440" spans="1:52" s="55" customFormat="1" ht="18" customHeight="1">
      <c r="A440" s="737" t="s">
        <v>114</v>
      </c>
      <c r="B440" s="738"/>
      <c r="C440" s="739" t="s">
        <v>115</v>
      </c>
      <c r="D440" s="740"/>
      <c r="E440" s="740"/>
      <c r="F440" s="740"/>
      <c r="G440" s="740"/>
      <c r="H440" s="740"/>
      <c r="I440" s="741"/>
      <c r="J440" s="56">
        <f t="shared" si="217"/>
        <v>426</v>
      </c>
      <c r="K440" s="62">
        <f t="shared" si="204"/>
        <v>184</v>
      </c>
      <c r="L440" s="62">
        <f t="shared" si="204"/>
        <v>0</v>
      </c>
      <c r="M440" s="62">
        <f t="shared" si="218"/>
        <v>0</v>
      </c>
      <c r="N440" s="62">
        <f t="shared" si="218"/>
        <v>0</v>
      </c>
      <c r="O440" s="54"/>
      <c r="P440" s="54"/>
      <c r="Q440" s="54"/>
      <c r="R440" s="54"/>
      <c r="S440" s="54"/>
      <c r="T440" s="54"/>
      <c r="U440" s="62">
        <f t="shared" si="219"/>
        <v>184</v>
      </c>
      <c r="V440" s="62">
        <f t="shared" si="219"/>
        <v>0</v>
      </c>
      <c r="W440" s="54">
        <v>57</v>
      </c>
      <c r="X440" s="54"/>
      <c r="Y440" s="54">
        <v>66</v>
      </c>
      <c r="Z440" s="54"/>
      <c r="AA440" s="705" t="str">
        <f t="shared" si="251"/>
        <v>TC8211-20</v>
      </c>
      <c r="AB440" s="705"/>
      <c r="AC440" s="705" t="str">
        <f t="shared" si="252"/>
        <v>Автомашины засварчин</v>
      </c>
      <c r="AD440" s="705"/>
      <c r="AE440" s="705"/>
      <c r="AF440" s="705"/>
      <c r="AG440" s="705"/>
      <c r="AH440" s="705"/>
      <c r="AI440" s="705"/>
      <c r="AJ440" s="56">
        <f t="shared" si="216"/>
        <v>426</v>
      </c>
      <c r="AK440" s="54">
        <v>61</v>
      </c>
      <c r="AL440" s="54"/>
      <c r="AM440" s="54"/>
      <c r="AN440" s="54"/>
      <c r="AO440" s="51">
        <v>184</v>
      </c>
      <c r="AP440" s="51"/>
      <c r="AQ440" s="51"/>
      <c r="AR440" s="51"/>
      <c r="AS440" s="57">
        <f t="shared" si="220"/>
        <v>61</v>
      </c>
      <c r="AT440" s="54"/>
      <c r="AU440" s="54"/>
      <c r="AV440" s="54">
        <v>61</v>
      </c>
      <c r="AW440" s="54"/>
      <c r="AX440" s="54"/>
      <c r="AY440" s="54"/>
      <c r="AZ440" s="54"/>
    </row>
    <row r="441" spans="1:52" s="55" customFormat="1" ht="18" customHeight="1">
      <c r="A441" s="737" t="s">
        <v>350</v>
      </c>
      <c r="B441" s="738"/>
      <c r="C441" s="739" t="s">
        <v>351</v>
      </c>
      <c r="D441" s="740"/>
      <c r="E441" s="740"/>
      <c r="F441" s="740"/>
      <c r="G441" s="740"/>
      <c r="H441" s="740"/>
      <c r="I441" s="741"/>
      <c r="J441" s="56">
        <f t="shared" si="217"/>
        <v>427</v>
      </c>
      <c r="K441" s="62">
        <f t="shared" si="204"/>
        <v>65</v>
      </c>
      <c r="L441" s="62">
        <f t="shared" si="204"/>
        <v>13</v>
      </c>
      <c r="M441" s="62">
        <f t="shared" si="218"/>
        <v>65</v>
      </c>
      <c r="N441" s="62">
        <f t="shared" si="218"/>
        <v>13</v>
      </c>
      <c r="O441" s="54">
        <v>24</v>
      </c>
      <c r="P441" s="54">
        <v>6</v>
      </c>
      <c r="Q441" s="54">
        <v>41</v>
      </c>
      <c r="R441" s="54">
        <v>7</v>
      </c>
      <c r="S441" s="54"/>
      <c r="T441" s="54"/>
      <c r="U441" s="62">
        <f t="shared" si="219"/>
        <v>0</v>
      </c>
      <c r="V441" s="62">
        <f t="shared" si="219"/>
        <v>0</v>
      </c>
      <c r="W441" s="54"/>
      <c r="X441" s="54"/>
      <c r="Y441" s="54"/>
      <c r="Z441" s="54"/>
      <c r="AA441" s="705" t="str">
        <f t="shared" si="251"/>
        <v>CF3112-11</v>
      </c>
      <c r="AB441" s="705"/>
      <c r="AC441" s="705" t="str">
        <f t="shared" si="252"/>
        <v>Иргэний барилгын техникч</v>
      </c>
      <c r="AD441" s="705"/>
      <c r="AE441" s="705"/>
      <c r="AF441" s="705"/>
      <c r="AG441" s="705"/>
      <c r="AH441" s="705"/>
      <c r="AI441" s="705"/>
      <c r="AJ441" s="56">
        <f t="shared" si="216"/>
        <v>427</v>
      </c>
      <c r="AK441" s="54"/>
      <c r="AL441" s="54"/>
      <c r="AM441" s="54"/>
      <c r="AN441" s="54"/>
      <c r="AO441" s="51"/>
      <c r="AP441" s="51"/>
      <c r="AQ441" s="51">
        <v>65</v>
      </c>
      <c r="AR441" s="51"/>
      <c r="AS441" s="57">
        <f t="shared" si="220"/>
        <v>41</v>
      </c>
      <c r="AT441" s="54">
        <v>41</v>
      </c>
      <c r="AU441" s="54"/>
      <c r="AV441" s="54"/>
      <c r="AW441" s="54"/>
      <c r="AX441" s="54"/>
      <c r="AY441" s="54"/>
      <c r="AZ441" s="54"/>
    </row>
    <row r="442" spans="1:52" s="55" customFormat="1" ht="18" customHeight="1">
      <c r="A442" s="737" t="s">
        <v>352</v>
      </c>
      <c r="B442" s="738"/>
      <c r="C442" s="739" t="s">
        <v>353</v>
      </c>
      <c r="D442" s="740"/>
      <c r="E442" s="740"/>
      <c r="F442" s="740"/>
      <c r="G442" s="740"/>
      <c r="H442" s="740"/>
      <c r="I442" s="741"/>
      <c r="J442" s="56">
        <f t="shared" si="217"/>
        <v>428</v>
      </c>
      <c r="K442" s="62">
        <f t="shared" si="204"/>
        <v>18</v>
      </c>
      <c r="L442" s="62">
        <f t="shared" si="204"/>
        <v>3</v>
      </c>
      <c r="M442" s="62">
        <f t="shared" si="218"/>
        <v>18</v>
      </c>
      <c r="N442" s="62">
        <f t="shared" si="218"/>
        <v>3</v>
      </c>
      <c r="O442" s="54"/>
      <c r="P442" s="54"/>
      <c r="Q442" s="54">
        <v>18</v>
      </c>
      <c r="R442" s="54">
        <v>3</v>
      </c>
      <c r="S442" s="54"/>
      <c r="T442" s="54"/>
      <c r="U442" s="62">
        <f t="shared" si="219"/>
        <v>0</v>
      </c>
      <c r="V442" s="62">
        <f t="shared" si="219"/>
        <v>0</v>
      </c>
      <c r="W442" s="54"/>
      <c r="X442" s="54"/>
      <c r="Y442" s="54"/>
      <c r="Z442" s="54"/>
      <c r="AA442" s="705" t="str">
        <f t="shared" si="251"/>
        <v>CT3112-16</v>
      </c>
      <c r="AB442" s="705"/>
      <c r="AC442" s="705" t="str">
        <f t="shared" si="252"/>
        <v>Барилга угсралтын техникч</v>
      </c>
      <c r="AD442" s="705"/>
      <c r="AE442" s="705"/>
      <c r="AF442" s="705"/>
      <c r="AG442" s="705"/>
      <c r="AH442" s="705"/>
      <c r="AI442" s="705"/>
      <c r="AJ442" s="56">
        <f t="shared" si="216"/>
        <v>428</v>
      </c>
      <c r="AK442" s="54"/>
      <c r="AL442" s="54"/>
      <c r="AM442" s="54"/>
      <c r="AN442" s="54"/>
      <c r="AO442" s="51"/>
      <c r="AP442" s="51"/>
      <c r="AQ442" s="51">
        <v>18</v>
      </c>
      <c r="AR442" s="51"/>
      <c r="AS442" s="57">
        <f t="shared" si="220"/>
        <v>18</v>
      </c>
      <c r="AT442" s="54">
        <v>18</v>
      </c>
      <c r="AU442" s="54"/>
      <c r="AV442" s="54"/>
      <c r="AW442" s="54"/>
      <c r="AX442" s="54"/>
      <c r="AY442" s="54"/>
      <c r="AZ442" s="54"/>
    </row>
    <row r="443" spans="1:52" s="55" customFormat="1" ht="18" customHeight="1">
      <c r="A443" s="737" t="s">
        <v>354</v>
      </c>
      <c r="B443" s="738"/>
      <c r="C443" s="739" t="s">
        <v>355</v>
      </c>
      <c r="D443" s="740"/>
      <c r="E443" s="740"/>
      <c r="F443" s="740"/>
      <c r="G443" s="740"/>
      <c r="H443" s="740"/>
      <c r="I443" s="741"/>
      <c r="J443" s="56">
        <f t="shared" si="217"/>
        <v>429</v>
      </c>
      <c r="K443" s="62">
        <f t="shared" si="204"/>
        <v>35</v>
      </c>
      <c r="L443" s="62">
        <f t="shared" si="204"/>
        <v>15</v>
      </c>
      <c r="M443" s="62">
        <f t="shared" si="218"/>
        <v>35</v>
      </c>
      <c r="N443" s="62">
        <f t="shared" si="218"/>
        <v>15</v>
      </c>
      <c r="O443" s="54">
        <v>17</v>
      </c>
      <c r="P443" s="54">
        <v>6</v>
      </c>
      <c r="Q443" s="54">
        <v>18</v>
      </c>
      <c r="R443" s="54">
        <v>9</v>
      </c>
      <c r="S443" s="54"/>
      <c r="T443" s="54"/>
      <c r="U443" s="62">
        <f t="shared" si="219"/>
        <v>0</v>
      </c>
      <c r="V443" s="62">
        <f t="shared" si="219"/>
        <v>0</v>
      </c>
      <c r="W443" s="54"/>
      <c r="X443" s="54"/>
      <c r="Y443" s="54"/>
      <c r="Z443" s="54"/>
      <c r="AA443" s="705" t="str">
        <f t="shared" si="251"/>
        <v>CF3112-40</v>
      </c>
      <c r="AB443" s="705"/>
      <c r="AC443" s="705" t="str">
        <f t="shared" si="252"/>
        <v>Барилгын материалын үйлдвэрийн техник технологич</v>
      </c>
      <c r="AD443" s="705"/>
      <c r="AE443" s="705"/>
      <c r="AF443" s="705"/>
      <c r="AG443" s="705"/>
      <c r="AH443" s="705"/>
      <c r="AI443" s="705"/>
      <c r="AJ443" s="56">
        <f t="shared" si="216"/>
        <v>429</v>
      </c>
      <c r="AK443" s="54"/>
      <c r="AL443" s="54"/>
      <c r="AM443" s="54"/>
      <c r="AN443" s="54"/>
      <c r="AO443" s="51"/>
      <c r="AP443" s="51"/>
      <c r="AQ443" s="51">
        <v>35</v>
      </c>
      <c r="AR443" s="51"/>
      <c r="AS443" s="57">
        <f t="shared" si="220"/>
        <v>18</v>
      </c>
      <c r="AT443" s="54">
        <v>18</v>
      </c>
      <c r="AU443" s="54"/>
      <c r="AV443" s="54"/>
      <c r="AW443" s="54"/>
      <c r="AX443" s="54"/>
      <c r="AY443" s="54"/>
      <c r="AZ443" s="54"/>
    </row>
    <row r="444" spans="1:52" s="55" customFormat="1" ht="18" customHeight="1">
      <c r="A444" s="737" t="s">
        <v>356</v>
      </c>
      <c r="B444" s="738"/>
      <c r="C444" s="739" t="s">
        <v>357</v>
      </c>
      <c r="D444" s="740"/>
      <c r="E444" s="740"/>
      <c r="F444" s="740"/>
      <c r="G444" s="740"/>
      <c r="H444" s="740"/>
      <c r="I444" s="741"/>
      <c r="J444" s="56">
        <f t="shared" si="217"/>
        <v>430</v>
      </c>
      <c r="K444" s="62">
        <f t="shared" si="204"/>
        <v>14</v>
      </c>
      <c r="L444" s="62">
        <f t="shared" si="204"/>
        <v>3</v>
      </c>
      <c r="M444" s="62">
        <f t="shared" si="218"/>
        <v>14</v>
      </c>
      <c r="N444" s="62">
        <f t="shared" si="218"/>
        <v>3</v>
      </c>
      <c r="O444" s="54"/>
      <c r="P444" s="54"/>
      <c r="Q444" s="54">
        <v>14</v>
      </c>
      <c r="R444" s="54">
        <v>3</v>
      </c>
      <c r="S444" s="54"/>
      <c r="T444" s="54"/>
      <c r="U444" s="62">
        <f t="shared" si="219"/>
        <v>0</v>
      </c>
      <c r="V444" s="62">
        <f t="shared" si="219"/>
        <v>0</v>
      </c>
      <c r="W444" s="54"/>
      <c r="X444" s="54"/>
      <c r="Y444" s="54"/>
      <c r="Z444" s="54"/>
      <c r="AA444" s="705" t="str">
        <f t="shared" si="251"/>
        <v>CT3118-19</v>
      </c>
      <c r="AB444" s="705"/>
      <c r="AC444" s="705" t="str">
        <f t="shared" si="252"/>
        <v>Барилгын зургын техникч</v>
      </c>
      <c r="AD444" s="705"/>
      <c r="AE444" s="705"/>
      <c r="AF444" s="705"/>
      <c r="AG444" s="705"/>
      <c r="AH444" s="705"/>
      <c r="AI444" s="705"/>
      <c r="AJ444" s="56">
        <f t="shared" si="216"/>
        <v>430</v>
      </c>
      <c r="AK444" s="54"/>
      <c r="AL444" s="54"/>
      <c r="AM444" s="54"/>
      <c r="AN444" s="54"/>
      <c r="AO444" s="51"/>
      <c r="AP444" s="51"/>
      <c r="AQ444" s="51">
        <v>14</v>
      </c>
      <c r="AR444" s="51"/>
      <c r="AS444" s="57">
        <f t="shared" si="220"/>
        <v>0</v>
      </c>
      <c r="AT444" s="54"/>
      <c r="AU444" s="54"/>
      <c r="AV444" s="54"/>
      <c r="AW444" s="54"/>
      <c r="AX444" s="54"/>
      <c r="AY444" s="54"/>
      <c r="AZ444" s="54"/>
    </row>
    <row r="445" spans="1:52" s="55" customFormat="1" ht="18" customHeight="1">
      <c r="A445" s="737" t="s">
        <v>358</v>
      </c>
      <c r="B445" s="738"/>
      <c r="C445" s="739" t="s">
        <v>359</v>
      </c>
      <c r="D445" s="740"/>
      <c r="E445" s="740"/>
      <c r="F445" s="740"/>
      <c r="G445" s="740"/>
      <c r="H445" s="740"/>
      <c r="I445" s="741"/>
      <c r="J445" s="56">
        <f t="shared" si="217"/>
        <v>431</v>
      </c>
      <c r="K445" s="62">
        <f t="shared" si="204"/>
        <v>76</v>
      </c>
      <c r="L445" s="62">
        <f t="shared" si="204"/>
        <v>7</v>
      </c>
      <c r="M445" s="62">
        <f t="shared" si="218"/>
        <v>76</v>
      </c>
      <c r="N445" s="62">
        <f t="shared" si="218"/>
        <v>7</v>
      </c>
      <c r="O445" s="54">
        <v>29</v>
      </c>
      <c r="P445" s="54">
        <v>3</v>
      </c>
      <c r="Q445" s="54">
        <v>47</v>
      </c>
      <c r="R445" s="54">
        <v>4</v>
      </c>
      <c r="S445" s="54"/>
      <c r="T445" s="54"/>
      <c r="U445" s="62">
        <f t="shared" si="219"/>
        <v>0</v>
      </c>
      <c r="V445" s="62">
        <f t="shared" si="219"/>
        <v>0</v>
      </c>
      <c r="W445" s="54"/>
      <c r="X445" s="54"/>
      <c r="Y445" s="54"/>
      <c r="Z445" s="54"/>
      <c r="AA445" s="705" t="str">
        <f t="shared" si="251"/>
        <v>IM3113-17</v>
      </c>
      <c r="AB445" s="705"/>
      <c r="AC445" s="705" t="str">
        <f t="shared" si="252"/>
        <v>Цахилгааны техникч</v>
      </c>
      <c r="AD445" s="705"/>
      <c r="AE445" s="705"/>
      <c r="AF445" s="705"/>
      <c r="AG445" s="705"/>
      <c r="AH445" s="705"/>
      <c r="AI445" s="705"/>
      <c r="AJ445" s="56">
        <f t="shared" si="216"/>
        <v>431</v>
      </c>
      <c r="AK445" s="54"/>
      <c r="AL445" s="54"/>
      <c r="AM445" s="54"/>
      <c r="AN445" s="54"/>
      <c r="AO445" s="51"/>
      <c r="AP445" s="51"/>
      <c r="AQ445" s="51">
        <v>76</v>
      </c>
      <c r="AR445" s="51"/>
      <c r="AS445" s="57">
        <f t="shared" si="220"/>
        <v>47</v>
      </c>
      <c r="AT445" s="54">
        <v>47</v>
      </c>
      <c r="AU445" s="54"/>
      <c r="AV445" s="54"/>
      <c r="AW445" s="54"/>
      <c r="AX445" s="54"/>
      <c r="AY445" s="54"/>
      <c r="AZ445" s="54"/>
    </row>
    <row r="446" spans="1:52" s="55" customFormat="1" ht="18" customHeight="1">
      <c r="A446" s="737" t="s">
        <v>360</v>
      </c>
      <c r="B446" s="738"/>
      <c r="C446" s="739" t="s">
        <v>361</v>
      </c>
      <c r="D446" s="740"/>
      <c r="E446" s="740"/>
      <c r="F446" s="740"/>
      <c r="G446" s="740"/>
      <c r="H446" s="740"/>
      <c r="I446" s="741"/>
      <c r="J446" s="56">
        <f t="shared" si="217"/>
        <v>432</v>
      </c>
      <c r="K446" s="62">
        <f t="shared" si="204"/>
        <v>49</v>
      </c>
      <c r="L446" s="62">
        <f t="shared" si="204"/>
        <v>1</v>
      </c>
      <c r="M446" s="62">
        <f t="shared" si="218"/>
        <v>49</v>
      </c>
      <c r="N446" s="62">
        <f t="shared" si="218"/>
        <v>1</v>
      </c>
      <c r="O446" s="54">
        <v>25</v>
      </c>
      <c r="P446" s="54">
        <v>1</v>
      </c>
      <c r="Q446" s="54">
        <v>24</v>
      </c>
      <c r="R446" s="54"/>
      <c r="S446" s="54"/>
      <c r="T446" s="54"/>
      <c r="U446" s="62">
        <f t="shared" si="219"/>
        <v>0</v>
      </c>
      <c r="V446" s="62">
        <f t="shared" si="219"/>
        <v>0</v>
      </c>
      <c r="W446" s="54"/>
      <c r="X446" s="54"/>
      <c r="Y446" s="54"/>
      <c r="Z446" s="54"/>
      <c r="AA446" s="705" t="str">
        <f t="shared" si="251"/>
        <v>CF3115-41</v>
      </c>
      <c r="AB446" s="705"/>
      <c r="AC446" s="705" t="str">
        <f t="shared" si="252"/>
        <v>Сантехникийн техникч</v>
      </c>
      <c r="AD446" s="705"/>
      <c r="AE446" s="705"/>
      <c r="AF446" s="705"/>
      <c r="AG446" s="705"/>
      <c r="AH446" s="705"/>
      <c r="AI446" s="705"/>
      <c r="AJ446" s="56">
        <f t="shared" si="216"/>
        <v>432</v>
      </c>
      <c r="AK446" s="54"/>
      <c r="AL446" s="54"/>
      <c r="AM446" s="54"/>
      <c r="AN446" s="54"/>
      <c r="AO446" s="51"/>
      <c r="AP446" s="51"/>
      <c r="AQ446" s="51">
        <v>49</v>
      </c>
      <c r="AR446" s="51"/>
      <c r="AS446" s="57">
        <f t="shared" si="220"/>
        <v>24</v>
      </c>
      <c r="AT446" s="54">
        <v>24</v>
      </c>
      <c r="AU446" s="54"/>
      <c r="AV446" s="54"/>
      <c r="AW446" s="54"/>
      <c r="AX446" s="54"/>
      <c r="AY446" s="54"/>
      <c r="AZ446" s="54"/>
    </row>
    <row r="447" spans="1:52" s="55" customFormat="1" ht="18" customHeight="1">
      <c r="A447" s="737" t="s">
        <v>362</v>
      </c>
      <c r="B447" s="738"/>
      <c r="C447" s="739" t="s">
        <v>363</v>
      </c>
      <c r="D447" s="740"/>
      <c r="E447" s="740"/>
      <c r="F447" s="740"/>
      <c r="G447" s="740"/>
      <c r="H447" s="740"/>
      <c r="I447" s="741"/>
      <c r="J447" s="56">
        <f t="shared" si="217"/>
        <v>433</v>
      </c>
      <c r="K447" s="62">
        <f t="shared" si="204"/>
        <v>21</v>
      </c>
      <c r="L447" s="62">
        <f t="shared" si="204"/>
        <v>0</v>
      </c>
      <c r="M447" s="62">
        <f t="shared" si="218"/>
        <v>21</v>
      </c>
      <c r="N447" s="62">
        <f t="shared" si="218"/>
        <v>0</v>
      </c>
      <c r="O447" s="54"/>
      <c r="P447" s="54"/>
      <c r="Q447" s="54">
        <v>21</v>
      </c>
      <c r="R447" s="54"/>
      <c r="S447" s="54"/>
      <c r="T447" s="54"/>
      <c r="U447" s="62">
        <f t="shared" si="219"/>
        <v>0</v>
      </c>
      <c r="V447" s="62">
        <f t="shared" si="219"/>
        <v>0</v>
      </c>
      <c r="W447" s="54"/>
      <c r="X447" s="54"/>
      <c r="Y447" s="54"/>
      <c r="Z447" s="54"/>
      <c r="AA447" s="705" t="str">
        <f t="shared" si="251"/>
        <v>CF3115-67</v>
      </c>
      <c r="AB447" s="705"/>
      <c r="AC447" s="705" t="str">
        <f t="shared" si="252"/>
        <v>Сантехник, халаалт, агааржуулалтын төхөөрөмжийн техникч</v>
      </c>
      <c r="AD447" s="705"/>
      <c r="AE447" s="705"/>
      <c r="AF447" s="705"/>
      <c r="AG447" s="705"/>
      <c r="AH447" s="705"/>
      <c r="AI447" s="705"/>
      <c r="AJ447" s="56">
        <f t="shared" si="216"/>
        <v>433</v>
      </c>
      <c r="AK447" s="54"/>
      <c r="AL447" s="54"/>
      <c r="AM447" s="54"/>
      <c r="AN447" s="54"/>
      <c r="AO447" s="51"/>
      <c r="AP447" s="51"/>
      <c r="AQ447" s="51">
        <v>21</v>
      </c>
      <c r="AR447" s="51"/>
      <c r="AS447" s="57">
        <f t="shared" si="220"/>
        <v>21</v>
      </c>
      <c r="AT447" s="54">
        <v>21</v>
      </c>
      <c r="AU447" s="54"/>
      <c r="AV447" s="54"/>
      <c r="AW447" s="54"/>
      <c r="AX447" s="54"/>
      <c r="AY447" s="54"/>
      <c r="AZ447" s="54"/>
    </row>
    <row r="448" spans="1:52" s="55" customFormat="1" ht="18" customHeight="1">
      <c r="A448" s="745" t="s">
        <v>364</v>
      </c>
      <c r="B448" s="746"/>
      <c r="C448" s="746"/>
      <c r="D448" s="746"/>
      <c r="E448" s="746"/>
      <c r="F448" s="746"/>
      <c r="G448" s="746"/>
      <c r="H448" s="746"/>
      <c r="I448" s="747"/>
      <c r="J448" s="60">
        <f t="shared" si="217"/>
        <v>434</v>
      </c>
      <c r="K448" s="61">
        <f t="shared" ref="K448:N448" si="253">SUM(K449:K466)</f>
        <v>991</v>
      </c>
      <c r="L448" s="61">
        <f t="shared" si="253"/>
        <v>421</v>
      </c>
      <c r="M448" s="61">
        <f t="shared" si="253"/>
        <v>120</v>
      </c>
      <c r="N448" s="61">
        <f t="shared" si="253"/>
        <v>66</v>
      </c>
      <c r="O448" s="61">
        <f t="shared" ref="O448:Z448" si="254">SUM(O449:O466)</f>
        <v>0</v>
      </c>
      <c r="P448" s="61">
        <f t="shared" si="254"/>
        <v>0</v>
      </c>
      <c r="Q448" s="61">
        <f t="shared" si="254"/>
        <v>120</v>
      </c>
      <c r="R448" s="61">
        <f t="shared" si="254"/>
        <v>66</v>
      </c>
      <c r="S448" s="61">
        <f t="shared" si="254"/>
        <v>0</v>
      </c>
      <c r="T448" s="61">
        <f t="shared" si="254"/>
        <v>0</v>
      </c>
      <c r="U448" s="61">
        <f t="shared" si="254"/>
        <v>871</v>
      </c>
      <c r="V448" s="61">
        <f t="shared" si="254"/>
        <v>355</v>
      </c>
      <c r="W448" s="61">
        <f t="shared" si="254"/>
        <v>359</v>
      </c>
      <c r="X448" s="61">
        <f t="shared" si="254"/>
        <v>128</v>
      </c>
      <c r="Y448" s="61">
        <f t="shared" si="254"/>
        <v>283</v>
      </c>
      <c r="Z448" s="61">
        <f t="shared" si="254"/>
        <v>115</v>
      </c>
      <c r="AA448" s="748" t="str">
        <f>+A448</f>
        <v>2. Баянхонгор аймаг дахь Политехник коллеж</v>
      </c>
      <c r="AB448" s="749"/>
      <c r="AC448" s="749"/>
      <c r="AD448" s="749"/>
      <c r="AE448" s="749"/>
      <c r="AF448" s="749"/>
      <c r="AG448" s="749"/>
      <c r="AH448" s="749"/>
      <c r="AI448" s="750"/>
      <c r="AJ448" s="60">
        <f t="shared" si="216"/>
        <v>434</v>
      </c>
      <c r="AK448" s="61">
        <f t="shared" ref="AK448:AZ448" si="255">SUM(AK449:AK466)</f>
        <v>229</v>
      </c>
      <c r="AL448" s="61">
        <f t="shared" si="255"/>
        <v>112</v>
      </c>
      <c r="AM448" s="61">
        <f t="shared" si="255"/>
        <v>0</v>
      </c>
      <c r="AN448" s="61">
        <f t="shared" si="255"/>
        <v>0</v>
      </c>
      <c r="AO448" s="61">
        <f t="shared" si="255"/>
        <v>991</v>
      </c>
      <c r="AP448" s="61">
        <f t="shared" si="255"/>
        <v>0</v>
      </c>
      <c r="AQ448" s="61">
        <f t="shared" si="255"/>
        <v>0</v>
      </c>
      <c r="AR448" s="61">
        <f t="shared" si="255"/>
        <v>0</v>
      </c>
      <c r="AS448" s="61">
        <f t="shared" si="255"/>
        <v>429</v>
      </c>
      <c r="AT448" s="61">
        <f t="shared" si="255"/>
        <v>89</v>
      </c>
      <c r="AU448" s="61">
        <f t="shared" si="255"/>
        <v>0</v>
      </c>
      <c r="AV448" s="61">
        <f t="shared" si="255"/>
        <v>229</v>
      </c>
      <c r="AW448" s="61">
        <f t="shared" si="255"/>
        <v>111</v>
      </c>
      <c r="AX448" s="61">
        <f t="shared" si="255"/>
        <v>0</v>
      </c>
      <c r="AY448" s="61">
        <f t="shared" si="255"/>
        <v>0</v>
      </c>
      <c r="AZ448" s="61">
        <f t="shared" si="255"/>
        <v>0</v>
      </c>
    </row>
    <row r="449" spans="1:52" s="55" customFormat="1" ht="18" customHeight="1">
      <c r="A449" s="737" t="s">
        <v>120</v>
      </c>
      <c r="B449" s="738"/>
      <c r="C449" s="739" t="s">
        <v>121</v>
      </c>
      <c r="D449" s="740"/>
      <c r="E449" s="740"/>
      <c r="F449" s="740"/>
      <c r="G449" s="740"/>
      <c r="H449" s="740"/>
      <c r="I449" s="741"/>
      <c r="J449" s="56">
        <f t="shared" si="217"/>
        <v>435</v>
      </c>
      <c r="K449" s="62">
        <f t="shared" ref="K449:L512" si="256">+M449+U449+AM449</f>
        <v>71</v>
      </c>
      <c r="L449" s="62">
        <f t="shared" si="256"/>
        <v>6</v>
      </c>
      <c r="M449" s="62">
        <f t="shared" si="218"/>
        <v>0</v>
      </c>
      <c r="N449" s="62">
        <f t="shared" si="218"/>
        <v>0</v>
      </c>
      <c r="O449" s="54"/>
      <c r="P449" s="54"/>
      <c r="Q449" s="54"/>
      <c r="R449" s="54"/>
      <c r="S449" s="54"/>
      <c r="T449" s="54"/>
      <c r="U449" s="62">
        <f t="shared" si="219"/>
        <v>71</v>
      </c>
      <c r="V449" s="62">
        <f t="shared" si="219"/>
        <v>6</v>
      </c>
      <c r="W449" s="54">
        <v>37</v>
      </c>
      <c r="X449" s="54">
        <v>0</v>
      </c>
      <c r="Y449" s="54">
        <v>17</v>
      </c>
      <c r="Z449" s="54">
        <v>0</v>
      </c>
      <c r="AA449" s="705" t="str">
        <f>+A449</f>
        <v>CF7112-19</v>
      </c>
      <c r="AB449" s="705"/>
      <c r="AC449" s="705" t="str">
        <f>+C449</f>
        <v>Барилгын өрөг угсрагч</v>
      </c>
      <c r="AD449" s="705"/>
      <c r="AE449" s="705"/>
      <c r="AF449" s="705"/>
      <c r="AG449" s="705"/>
      <c r="AH449" s="705"/>
      <c r="AI449" s="705"/>
      <c r="AJ449" s="56">
        <f t="shared" si="216"/>
        <v>435</v>
      </c>
      <c r="AK449" s="52">
        <v>17</v>
      </c>
      <c r="AL449" s="52">
        <v>6</v>
      </c>
      <c r="AM449" s="54"/>
      <c r="AN449" s="54"/>
      <c r="AO449" s="54">
        <v>71</v>
      </c>
      <c r="AP449" s="54"/>
      <c r="AQ449" s="54"/>
      <c r="AR449" s="54"/>
      <c r="AS449" s="57">
        <f t="shared" si="220"/>
        <v>37</v>
      </c>
      <c r="AT449" s="54"/>
      <c r="AU449" s="54"/>
      <c r="AV449" s="52">
        <v>17</v>
      </c>
      <c r="AW449" s="54">
        <v>20</v>
      </c>
      <c r="AX449" s="54"/>
      <c r="AY449" s="54"/>
      <c r="AZ449" s="54"/>
    </row>
    <row r="450" spans="1:52" s="55" customFormat="1" ht="18" customHeight="1">
      <c r="A450" s="737" t="s">
        <v>128</v>
      </c>
      <c r="B450" s="738"/>
      <c r="C450" s="739" t="s">
        <v>129</v>
      </c>
      <c r="D450" s="740"/>
      <c r="E450" s="740"/>
      <c r="F450" s="740"/>
      <c r="G450" s="740"/>
      <c r="H450" s="740"/>
      <c r="I450" s="741"/>
      <c r="J450" s="56">
        <f t="shared" si="217"/>
        <v>436</v>
      </c>
      <c r="K450" s="62">
        <f t="shared" si="256"/>
        <v>63</v>
      </c>
      <c r="L450" s="62">
        <f t="shared" si="256"/>
        <v>1</v>
      </c>
      <c r="M450" s="62">
        <f t="shared" si="218"/>
        <v>0</v>
      </c>
      <c r="N450" s="62">
        <f t="shared" si="218"/>
        <v>0</v>
      </c>
      <c r="O450" s="54"/>
      <c r="P450" s="54"/>
      <c r="Q450" s="54"/>
      <c r="R450" s="54"/>
      <c r="S450" s="54"/>
      <c r="T450" s="54"/>
      <c r="U450" s="62">
        <f t="shared" si="219"/>
        <v>63</v>
      </c>
      <c r="V450" s="62">
        <f t="shared" si="219"/>
        <v>1</v>
      </c>
      <c r="W450" s="54">
        <v>23</v>
      </c>
      <c r="X450" s="54">
        <v>1</v>
      </c>
      <c r="Y450" s="54">
        <v>20</v>
      </c>
      <c r="Z450" s="54">
        <v>0</v>
      </c>
      <c r="AA450" s="705" t="str">
        <f t="shared" ref="AA450:AA466" si="257">+A450</f>
        <v>CF7115-24</v>
      </c>
      <c r="AB450" s="705"/>
      <c r="AC450" s="705" t="str">
        <f t="shared" ref="AC450:AC466" si="258">+C450</f>
        <v>Модон эдлэлийн мужаан</v>
      </c>
      <c r="AD450" s="705"/>
      <c r="AE450" s="705"/>
      <c r="AF450" s="705"/>
      <c r="AG450" s="705"/>
      <c r="AH450" s="705"/>
      <c r="AI450" s="705"/>
      <c r="AJ450" s="56">
        <f t="shared" si="216"/>
        <v>436</v>
      </c>
      <c r="AK450" s="52">
        <v>20</v>
      </c>
      <c r="AL450" s="52">
        <v>0</v>
      </c>
      <c r="AM450" s="54"/>
      <c r="AN450" s="54"/>
      <c r="AO450" s="54">
        <v>63</v>
      </c>
      <c r="AP450" s="54"/>
      <c r="AQ450" s="54"/>
      <c r="AR450" s="54"/>
      <c r="AS450" s="57">
        <f t="shared" si="220"/>
        <v>20</v>
      </c>
      <c r="AT450" s="54"/>
      <c r="AU450" s="54"/>
      <c r="AV450" s="52">
        <v>20</v>
      </c>
      <c r="AW450" s="54"/>
      <c r="AX450" s="54"/>
      <c r="AY450" s="54"/>
      <c r="AZ450" s="54"/>
    </row>
    <row r="451" spans="1:52" s="55" customFormat="1" ht="18" customHeight="1">
      <c r="A451" s="737" t="s">
        <v>118</v>
      </c>
      <c r="B451" s="738"/>
      <c r="C451" s="739" t="s">
        <v>119</v>
      </c>
      <c r="D451" s="740"/>
      <c r="E451" s="740"/>
      <c r="F451" s="740"/>
      <c r="G451" s="740"/>
      <c r="H451" s="740"/>
      <c r="I451" s="741"/>
      <c r="J451" s="56">
        <f t="shared" si="217"/>
        <v>437</v>
      </c>
      <c r="K451" s="62">
        <f t="shared" si="256"/>
        <v>125</v>
      </c>
      <c r="L451" s="62">
        <f t="shared" si="256"/>
        <v>52</v>
      </c>
      <c r="M451" s="62">
        <f t="shared" si="218"/>
        <v>0</v>
      </c>
      <c r="N451" s="62">
        <f t="shared" si="218"/>
        <v>0</v>
      </c>
      <c r="O451" s="54"/>
      <c r="P451" s="54"/>
      <c r="Q451" s="54"/>
      <c r="R451" s="54"/>
      <c r="S451" s="54"/>
      <c r="T451" s="54"/>
      <c r="U451" s="62">
        <f t="shared" si="219"/>
        <v>125</v>
      </c>
      <c r="V451" s="62">
        <f t="shared" si="219"/>
        <v>52</v>
      </c>
      <c r="W451" s="54">
        <v>61</v>
      </c>
      <c r="X451" s="54">
        <v>21</v>
      </c>
      <c r="Y451" s="54">
        <v>43</v>
      </c>
      <c r="Z451" s="54">
        <v>17</v>
      </c>
      <c r="AA451" s="705" t="str">
        <f t="shared" si="257"/>
        <v>CF7123-20</v>
      </c>
      <c r="AB451" s="705"/>
      <c r="AC451" s="705" t="str">
        <f t="shared" si="258"/>
        <v>Барилгын засал-чимэглэлчин</v>
      </c>
      <c r="AD451" s="705"/>
      <c r="AE451" s="705"/>
      <c r="AF451" s="705"/>
      <c r="AG451" s="705"/>
      <c r="AH451" s="705"/>
      <c r="AI451" s="705"/>
      <c r="AJ451" s="56">
        <f t="shared" si="216"/>
        <v>437</v>
      </c>
      <c r="AK451" s="52">
        <v>21</v>
      </c>
      <c r="AL451" s="52">
        <v>14</v>
      </c>
      <c r="AM451" s="54"/>
      <c r="AN451" s="54"/>
      <c r="AO451" s="54">
        <v>125</v>
      </c>
      <c r="AP451" s="54"/>
      <c r="AQ451" s="54"/>
      <c r="AR451" s="54"/>
      <c r="AS451" s="57">
        <f t="shared" si="220"/>
        <v>63</v>
      </c>
      <c r="AT451" s="54"/>
      <c r="AU451" s="54"/>
      <c r="AV451" s="52">
        <v>21</v>
      </c>
      <c r="AW451" s="54">
        <v>42</v>
      </c>
      <c r="AX451" s="54"/>
      <c r="AY451" s="54"/>
      <c r="AZ451" s="54"/>
    </row>
    <row r="452" spans="1:52" s="55" customFormat="1" ht="18" customHeight="1">
      <c r="A452" s="737" t="s">
        <v>116</v>
      </c>
      <c r="B452" s="738"/>
      <c r="C452" s="739" t="s">
        <v>117</v>
      </c>
      <c r="D452" s="740"/>
      <c r="E452" s="740"/>
      <c r="F452" s="740"/>
      <c r="G452" s="740"/>
      <c r="H452" s="740"/>
      <c r="I452" s="741"/>
      <c r="J452" s="56">
        <f t="shared" si="217"/>
        <v>438</v>
      </c>
      <c r="K452" s="62">
        <f t="shared" si="256"/>
        <v>59</v>
      </c>
      <c r="L452" s="62">
        <f t="shared" si="256"/>
        <v>0</v>
      </c>
      <c r="M452" s="62">
        <f t="shared" si="218"/>
        <v>0</v>
      </c>
      <c r="N452" s="62">
        <f t="shared" si="218"/>
        <v>0</v>
      </c>
      <c r="O452" s="54"/>
      <c r="P452" s="54"/>
      <c r="Q452" s="54"/>
      <c r="R452" s="54"/>
      <c r="S452" s="54"/>
      <c r="T452" s="54"/>
      <c r="U452" s="62">
        <f t="shared" si="219"/>
        <v>59</v>
      </c>
      <c r="V452" s="62">
        <f t="shared" si="219"/>
        <v>0</v>
      </c>
      <c r="W452" s="54">
        <v>17</v>
      </c>
      <c r="X452" s="54">
        <v>0</v>
      </c>
      <c r="Y452" s="54">
        <v>23</v>
      </c>
      <c r="Z452" s="54">
        <v>0</v>
      </c>
      <c r="AA452" s="705" t="str">
        <f t="shared" si="257"/>
        <v>CF7126-36</v>
      </c>
      <c r="AB452" s="705"/>
      <c r="AC452" s="705" t="str">
        <f t="shared" si="258"/>
        <v>Барилгын сантехникч</v>
      </c>
      <c r="AD452" s="705"/>
      <c r="AE452" s="705"/>
      <c r="AF452" s="705"/>
      <c r="AG452" s="705"/>
      <c r="AH452" s="705"/>
      <c r="AI452" s="705"/>
      <c r="AJ452" s="56">
        <f t="shared" si="216"/>
        <v>438</v>
      </c>
      <c r="AK452" s="52">
        <v>19</v>
      </c>
      <c r="AL452" s="52">
        <v>0</v>
      </c>
      <c r="AM452" s="54"/>
      <c r="AN452" s="54"/>
      <c r="AO452" s="54">
        <v>59</v>
      </c>
      <c r="AP452" s="54"/>
      <c r="AQ452" s="54"/>
      <c r="AR452" s="54"/>
      <c r="AS452" s="57">
        <f t="shared" si="220"/>
        <v>19</v>
      </c>
      <c r="AT452" s="54"/>
      <c r="AU452" s="54"/>
      <c r="AV452" s="52">
        <v>19</v>
      </c>
      <c r="AW452" s="54"/>
      <c r="AX452" s="54"/>
      <c r="AY452" s="54"/>
      <c r="AZ452" s="54"/>
    </row>
    <row r="453" spans="1:52" s="55" customFormat="1" ht="18" customHeight="1">
      <c r="A453" s="737" t="s">
        <v>122</v>
      </c>
      <c r="B453" s="738"/>
      <c r="C453" s="739" t="s">
        <v>123</v>
      </c>
      <c r="D453" s="740"/>
      <c r="E453" s="740"/>
      <c r="F453" s="740"/>
      <c r="G453" s="740"/>
      <c r="H453" s="740"/>
      <c r="I453" s="741"/>
      <c r="J453" s="56">
        <f t="shared" si="217"/>
        <v>439</v>
      </c>
      <c r="K453" s="62">
        <f t="shared" si="256"/>
        <v>62</v>
      </c>
      <c r="L453" s="62">
        <f t="shared" si="256"/>
        <v>6</v>
      </c>
      <c r="M453" s="62">
        <f t="shared" si="218"/>
        <v>0</v>
      </c>
      <c r="N453" s="62">
        <f t="shared" si="218"/>
        <v>0</v>
      </c>
      <c r="O453" s="54"/>
      <c r="P453" s="54"/>
      <c r="Q453" s="54"/>
      <c r="R453" s="54"/>
      <c r="S453" s="54"/>
      <c r="T453" s="54"/>
      <c r="U453" s="62">
        <f t="shared" si="219"/>
        <v>62</v>
      </c>
      <c r="V453" s="62">
        <f t="shared" si="219"/>
        <v>6</v>
      </c>
      <c r="W453" s="54">
        <v>26</v>
      </c>
      <c r="X453" s="54">
        <v>2</v>
      </c>
      <c r="Y453" s="54">
        <v>22</v>
      </c>
      <c r="Z453" s="54">
        <v>1</v>
      </c>
      <c r="AA453" s="705" t="str">
        <f t="shared" si="257"/>
        <v>CF7411-12</v>
      </c>
      <c r="AB453" s="705"/>
      <c r="AC453" s="705" t="str">
        <f t="shared" si="258"/>
        <v>Барилгын цахилгаанчин</v>
      </c>
      <c r="AD453" s="705"/>
      <c r="AE453" s="705"/>
      <c r="AF453" s="705"/>
      <c r="AG453" s="705"/>
      <c r="AH453" s="705"/>
      <c r="AI453" s="705"/>
      <c r="AJ453" s="56">
        <f t="shared" si="216"/>
        <v>439</v>
      </c>
      <c r="AK453" s="52">
        <v>14</v>
      </c>
      <c r="AL453" s="52">
        <v>3</v>
      </c>
      <c r="AM453" s="54"/>
      <c r="AN453" s="54"/>
      <c r="AO453" s="54">
        <v>62</v>
      </c>
      <c r="AP453" s="54"/>
      <c r="AQ453" s="54"/>
      <c r="AR453" s="54"/>
      <c r="AS453" s="57">
        <f t="shared" si="220"/>
        <v>14</v>
      </c>
      <c r="AT453" s="54"/>
      <c r="AU453" s="54"/>
      <c r="AV453" s="52">
        <v>14</v>
      </c>
      <c r="AW453" s="54"/>
      <c r="AX453" s="54"/>
      <c r="AY453" s="54"/>
      <c r="AZ453" s="54"/>
    </row>
    <row r="454" spans="1:52" s="55" customFormat="1" ht="18" customHeight="1">
      <c r="A454" s="737" t="s">
        <v>114</v>
      </c>
      <c r="B454" s="738"/>
      <c r="C454" s="739" t="s">
        <v>115</v>
      </c>
      <c r="D454" s="740"/>
      <c r="E454" s="740"/>
      <c r="F454" s="740"/>
      <c r="G454" s="740"/>
      <c r="H454" s="740"/>
      <c r="I454" s="741"/>
      <c r="J454" s="56">
        <f t="shared" si="217"/>
        <v>440</v>
      </c>
      <c r="K454" s="62">
        <f t="shared" si="256"/>
        <v>138</v>
      </c>
      <c r="L454" s="62">
        <f t="shared" si="256"/>
        <v>0</v>
      </c>
      <c r="M454" s="62">
        <f t="shared" si="218"/>
        <v>0</v>
      </c>
      <c r="N454" s="62">
        <f t="shared" si="218"/>
        <v>0</v>
      </c>
      <c r="O454" s="54"/>
      <c r="P454" s="54"/>
      <c r="Q454" s="54"/>
      <c r="R454" s="54"/>
      <c r="S454" s="54"/>
      <c r="T454" s="54"/>
      <c r="U454" s="62">
        <f t="shared" si="219"/>
        <v>138</v>
      </c>
      <c r="V454" s="62">
        <f t="shared" si="219"/>
        <v>0</v>
      </c>
      <c r="W454" s="54">
        <v>50</v>
      </c>
      <c r="X454" s="54">
        <v>0</v>
      </c>
      <c r="Y454" s="54">
        <v>49</v>
      </c>
      <c r="Z454" s="54">
        <v>0</v>
      </c>
      <c r="AA454" s="705" t="str">
        <f t="shared" si="257"/>
        <v>TC8211-20</v>
      </c>
      <c r="AB454" s="705"/>
      <c r="AC454" s="705" t="str">
        <f t="shared" si="258"/>
        <v>Автомашины засварчин</v>
      </c>
      <c r="AD454" s="705"/>
      <c r="AE454" s="705"/>
      <c r="AF454" s="705"/>
      <c r="AG454" s="705"/>
      <c r="AH454" s="705"/>
      <c r="AI454" s="705"/>
      <c r="AJ454" s="56">
        <f t="shared" si="216"/>
        <v>440</v>
      </c>
      <c r="AK454" s="52">
        <v>39</v>
      </c>
      <c r="AL454" s="52">
        <v>0</v>
      </c>
      <c r="AM454" s="54"/>
      <c r="AN454" s="54"/>
      <c r="AO454" s="54">
        <v>138</v>
      </c>
      <c r="AP454" s="54"/>
      <c r="AQ454" s="54"/>
      <c r="AR454" s="54"/>
      <c r="AS454" s="57">
        <f t="shared" si="220"/>
        <v>39</v>
      </c>
      <c r="AT454" s="54"/>
      <c r="AU454" s="54"/>
      <c r="AV454" s="52">
        <v>39</v>
      </c>
      <c r="AW454" s="54"/>
      <c r="AX454" s="54"/>
      <c r="AY454" s="54"/>
      <c r="AZ454" s="54"/>
    </row>
    <row r="455" spans="1:52" s="55" customFormat="1" ht="18" customHeight="1">
      <c r="A455" s="737" t="s">
        <v>144</v>
      </c>
      <c r="B455" s="738"/>
      <c r="C455" s="739" t="s">
        <v>145</v>
      </c>
      <c r="D455" s="740"/>
      <c r="E455" s="740"/>
      <c r="F455" s="740"/>
      <c r="G455" s="740"/>
      <c r="H455" s="740"/>
      <c r="I455" s="741"/>
      <c r="J455" s="56">
        <f t="shared" si="217"/>
        <v>441</v>
      </c>
      <c r="K455" s="62">
        <f t="shared" si="256"/>
        <v>75</v>
      </c>
      <c r="L455" s="62">
        <f t="shared" si="256"/>
        <v>63</v>
      </c>
      <c r="M455" s="62">
        <f t="shared" si="218"/>
        <v>0</v>
      </c>
      <c r="N455" s="62">
        <f t="shared" si="218"/>
        <v>0</v>
      </c>
      <c r="O455" s="54"/>
      <c r="P455" s="54"/>
      <c r="Q455" s="54"/>
      <c r="R455" s="54"/>
      <c r="S455" s="54"/>
      <c r="T455" s="54"/>
      <c r="U455" s="62">
        <f t="shared" si="219"/>
        <v>75</v>
      </c>
      <c r="V455" s="62">
        <f t="shared" si="219"/>
        <v>63</v>
      </c>
      <c r="W455" s="54">
        <v>36</v>
      </c>
      <c r="X455" s="54">
        <v>30</v>
      </c>
      <c r="Y455" s="54">
        <v>20</v>
      </c>
      <c r="Z455" s="54">
        <v>18</v>
      </c>
      <c r="AA455" s="705" t="str">
        <f t="shared" si="257"/>
        <v>IF5120-11</v>
      </c>
      <c r="AB455" s="705"/>
      <c r="AC455" s="705" t="str">
        <f t="shared" si="258"/>
        <v>Тогооч</v>
      </c>
      <c r="AD455" s="705"/>
      <c r="AE455" s="705"/>
      <c r="AF455" s="705"/>
      <c r="AG455" s="705"/>
      <c r="AH455" s="705"/>
      <c r="AI455" s="705"/>
      <c r="AJ455" s="56">
        <f t="shared" si="216"/>
        <v>441</v>
      </c>
      <c r="AK455" s="52">
        <v>19</v>
      </c>
      <c r="AL455" s="52">
        <v>15</v>
      </c>
      <c r="AM455" s="54"/>
      <c r="AN455" s="54"/>
      <c r="AO455" s="54">
        <v>75</v>
      </c>
      <c r="AP455" s="54"/>
      <c r="AQ455" s="54"/>
      <c r="AR455" s="54"/>
      <c r="AS455" s="57">
        <f t="shared" si="220"/>
        <v>19</v>
      </c>
      <c r="AT455" s="54"/>
      <c r="AU455" s="54"/>
      <c r="AV455" s="52">
        <v>19</v>
      </c>
      <c r="AW455" s="54"/>
      <c r="AX455" s="54"/>
      <c r="AY455" s="54"/>
      <c r="AZ455" s="54"/>
    </row>
    <row r="456" spans="1:52" s="55" customFormat="1" ht="18" customHeight="1">
      <c r="A456" s="737" t="s">
        <v>130</v>
      </c>
      <c r="B456" s="738"/>
      <c r="C456" s="739" t="s">
        <v>131</v>
      </c>
      <c r="D456" s="740"/>
      <c r="E456" s="740"/>
      <c r="F456" s="740"/>
      <c r="G456" s="740"/>
      <c r="H456" s="740"/>
      <c r="I456" s="741"/>
      <c r="J456" s="56">
        <f t="shared" si="217"/>
        <v>442</v>
      </c>
      <c r="K456" s="62">
        <f t="shared" si="256"/>
        <v>128</v>
      </c>
      <c r="L456" s="62">
        <f t="shared" si="256"/>
        <v>127</v>
      </c>
      <c r="M456" s="62">
        <f t="shared" si="218"/>
        <v>0</v>
      </c>
      <c r="N456" s="62">
        <f t="shared" si="218"/>
        <v>0</v>
      </c>
      <c r="O456" s="54"/>
      <c r="P456" s="54"/>
      <c r="Q456" s="54"/>
      <c r="R456" s="54"/>
      <c r="S456" s="54"/>
      <c r="T456" s="54"/>
      <c r="U456" s="62">
        <f t="shared" si="219"/>
        <v>128</v>
      </c>
      <c r="V456" s="62">
        <f t="shared" si="219"/>
        <v>127</v>
      </c>
      <c r="W456" s="54">
        <v>35</v>
      </c>
      <c r="X456" s="54">
        <v>35</v>
      </c>
      <c r="Y456" s="54">
        <v>47</v>
      </c>
      <c r="Z456" s="54">
        <v>46</v>
      </c>
      <c r="AA456" s="705" t="str">
        <f t="shared" si="257"/>
        <v>IE7533-28</v>
      </c>
      <c r="AB456" s="705"/>
      <c r="AC456" s="705" t="str">
        <f t="shared" si="258"/>
        <v>Оёмол бүтээгдэхүүний оёдолчин</v>
      </c>
      <c r="AD456" s="705"/>
      <c r="AE456" s="705"/>
      <c r="AF456" s="705"/>
      <c r="AG456" s="705"/>
      <c r="AH456" s="705"/>
      <c r="AI456" s="705"/>
      <c r="AJ456" s="56">
        <f t="shared" si="216"/>
        <v>442</v>
      </c>
      <c r="AK456" s="52">
        <v>46</v>
      </c>
      <c r="AL456" s="52">
        <v>46</v>
      </c>
      <c r="AM456" s="54"/>
      <c r="AN456" s="54"/>
      <c r="AO456" s="54">
        <v>128</v>
      </c>
      <c r="AP456" s="54"/>
      <c r="AQ456" s="54"/>
      <c r="AR456" s="54"/>
      <c r="AS456" s="57">
        <f t="shared" si="220"/>
        <v>46</v>
      </c>
      <c r="AT456" s="54"/>
      <c r="AU456" s="54"/>
      <c r="AV456" s="52">
        <v>46</v>
      </c>
      <c r="AW456" s="54"/>
      <c r="AX456" s="54"/>
      <c r="AY456" s="54"/>
      <c r="AZ456" s="54"/>
    </row>
    <row r="457" spans="1:52" s="55" customFormat="1" ht="18" customHeight="1">
      <c r="A457" s="737" t="s">
        <v>138</v>
      </c>
      <c r="B457" s="738"/>
      <c r="C457" s="739" t="s">
        <v>139</v>
      </c>
      <c r="D457" s="740"/>
      <c r="E457" s="740"/>
      <c r="F457" s="740"/>
      <c r="G457" s="740"/>
      <c r="H457" s="740"/>
      <c r="I457" s="741"/>
      <c r="J457" s="56">
        <f t="shared" si="217"/>
        <v>443</v>
      </c>
      <c r="K457" s="62">
        <f t="shared" si="256"/>
        <v>71</v>
      </c>
      <c r="L457" s="62">
        <f t="shared" si="256"/>
        <v>64</v>
      </c>
      <c r="M457" s="62">
        <f t="shared" si="218"/>
        <v>0</v>
      </c>
      <c r="N457" s="62">
        <f t="shared" si="218"/>
        <v>0</v>
      </c>
      <c r="O457" s="54"/>
      <c r="P457" s="54"/>
      <c r="Q457" s="54"/>
      <c r="R457" s="54"/>
      <c r="S457" s="54"/>
      <c r="T457" s="54"/>
      <c r="U457" s="62">
        <f t="shared" si="219"/>
        <v>71</v>
      </c>
      <c r="V457" s="62">
        <f t="shared" si="219"/>
        <v>64</v>
      </c>
      <c r="W457" s="54">
        <v>25</v>
      </c>
      <c r="X457" s="54">
        <v>23</v>
      </c>
      <c r="Y457" s="54">
        <v>25</v>
      </c>
      <c r="Z457" s="54">
        <v>22</v>
      </c>
      <c r="AA457" s="705" t="str">
        <f t="shared" si="257"/>
        <v>SO5141-11</v>
      </c>
      <c r="AB457" s="705"/>
      <c r="AC457" s="705" t="str">
        <f t="shared" si="258"/>
        <v>Үсчин</v>
      </c>
      <c r="AD457" s="705"/>
      <c r="AE457" s="705"/>
      <c r="AF457" s="705"/>
      <c r="AG457" s="705"/>
      <c r="AH457" s="705"/>
      <c r="AI457" s="705"/>
      <c r="AJ457" s="56">
        <f t="shared" si="216"/>
        <v>443</v>
      </c>
      <c r="AK457" s="52">
        <v>21</v>
      </c>
      <c r="AL457" s="52">
        <v>19</v>
      </c>
      <c r="AM457" s="54"/>
      <c r="AN457" s="54"/>
      <c r="AO457" s="54">
        <v>71</v>
      </c>
      <c r="AP457" s="54"/>
      <c r="AQ457" s="54"/>
      <c r="AR457" s="54"/>
      <c r="AS457" s="57">
        <f t="shared" si="220"/>
        <v>21</v>
      </c>
      <c r="AT457" s="54"/>
      <c r="AU457" s="54"/>
      <c r="AV457" s="52">
        <v>21</v>
      </c>
      <c r="AW457" s="54"/>
      <c r="AX457" s="54"/>
      <c r="AY457" s="54"/>
      <c r="AZ457" s="54"/>
    </row>
    <row r="458" spans="1:52" s="55" customFormat="1" ht="18" customHeight="1">
      <c r="A458" s="737" t="s">
        <v>321</v>
      </c>
      <c r="B458" s="738"/>
      <c r="C458" s="739" t="s">
        <v>322</v>
      </c>
      <c r="D458" s="740"/>
      <c r="E458" s="740"/>
      <c r="F458" s="740"/>
      <c r="G458" s="740"/>
      <c r="H458" s="740"/>
      <c r="I458" s="741"/>
      <c r="J458" s="56">
        <f t="shared" si="217"/>
        <v>444</v>
      </c>
      <c r="K458" s="62">
        <f t="shared" si="256"/>
        <v>30</v>
      </c>
      <c r="L458" s="62">
        <f t="shared" si="256"/>
        <v>20</v>
      </c>
      <c r="M458" s="62">
        <f t="shared" si="218"/>
        <v>0</v>
      </c>
      <c r="N458" s="62">
        <f t="shared" si="218"/>
        <v>0</v>
      </c>
      <c r="O458" s="54"/>
      <c r="P458" s="54"/>
      <c r="Q458" s="54"/>
      <c r="R458" s="54"/>
      <c r="S458" s="54"/>
      <c r="T458" s="54"/>
      <c r="U458" s="62">
        <f t="shared" si="219"/>
        <v>30</v>
      </c>
      <c r="V458" s="62">
        <f t="shared" si="219"/>
        <v>20</v>
      </c>
      <c r="W458" s="54">
        <v>0</v>
      </c>
      <c r="X458" s="54">
        <v>0</v>
      </c>
      <c r="Y458" s="54">
        <v>17</v>
      </c>
      <c r="Z458" s="54">
        <v>11</v>
      </c>
      <c r="AA458" s="705" t="str">
        <f t="shared" si="257"/>
        <v>AM2652-11</v>
      </c>
      <c r="AB458" s="705"/>
      <c r="AC458" s="705" t="str">
        <f t="shared" si="258"/>
        <v>Ардын гоцлол хөгжимчин</v>
      </c>
      <c r="AD458" s="705"/>
      <c r="AE458" s="705"/>
      <c r="AF458" s="705"/>
      <c r="AG458" s="705"/>
      <c r="AH458" s="705"/>
      <c r="AI458" s="705"/>
      <c r="AJ458" s="56">
        <f t="shared" si="216"/>
        <v>444</v>
      </c>
      <c r="AK458" s="52">
        <v>13</v>
      </c>
      <c r="AL458" s="52">
        <v>9</v>
      </c>
      <c r="AM458" s="54"/>
      <c r="AN458" s="54"/>
      <c r="AO458" s="54">
        <v>30</v>
      </c>
      <c r="AP458" s="54"/>
      <c r="AQ458" s="54"/>
      <c r="AR458" s="54"/>
      <c r="AS458" s="57">
        <f t="shared" si="220"/>
        <v>13</v>
      </c>
      <c r="AT458" s="54"/>
      <c r="AU458" s="54"/>
      <c r="AV458" s="52">
        <v>13</v>
      </c>
      <c r="AW458" s="54"/>
      <c r="AX458" s="54"/>
      <c r="AY458" s="54"/>
      <c r="AZ458" s="54"/>
    </row>
    <row r="459" spans="1:52" s="55" customFormat="1" ht="18" customHeight="1">
      <c r="A459" s="737" t="s">
        <v>159</v>
      </c>
      <c r="B459" s="738"/>
      <c r="C459" s="739" t="s">
        <v>160</v>
      </c>
      <c r="D459" s="740"/>
      <c r="E459" s="740"/>
      <c r="F459" s="740"/>
      <c r="G459" s="740"/>
      <c r="H459" s="740"/>
      <c r="I459" s="741"/>
      <c r="J459" s="56">
        <f t="shared" si="217"/>
        <v>445</v>
      </c>
      <c r="K459" s="62">
        <f t="shared" si="256"/>
        <v>31</v>
      </c>
      <c r="L459" s="62">
        <f t="shared" si="256"/>
        <v>16</v>
      </c>
      <c r="M459" s="62">
        <f t="shared" si="218"/>
        <v>0</v>
      </c>
      <c r="N459" s="62">
        <f t="shared" si="218"/>
        <v>0</v>
      </c>
      <c r="O459" s="54"/>
      <c r="P459" s="54"/>
      <c r="Q459" s="54"/>
      <c r="R459" s="54"/>
      <c r="S459" s="54"/>
      <c r="T459" s="54"/>
      <c r="U459" s="62">
        <f t="shared" si="219"/>
        <v>31</v>
      </c>
      <c r="V459" s="62">
        <f t="shared" si="219"/>
        <v>16</v>
      </c>
      <c r="W459" s="54">
        <v>31</v>
      </c>
      <c r="X459" s="54">
        <v>16</v>
      </c>
      <c r="Y459" s="54"/>
      <c r="Z459" s="54"/>
      <c r="AA459" s="705" t="str">
        <f t="shared" si="257"/>
        <v>AF6330-11</v>
      </c>
      <c r="AB459" s="705"/>
      <c r="AC459" s="705" t="str">
        <f t="shared" si="258"/>
        <v>Фермерийн аж ахуй эрхлэгч /ГТ-МАА/</v>
      </c>
      <c r="AD459" s="705"/>
      <c r="AE459" s="705"/>
      <c r="AF459" s="705"/>
      <c r="AG459" s="705"/>
      <c r="AH459" s="705"/>
      <c r="AI459" s="705"/>
      <c r="AJ459" s="56">
        <f t="shared" si="216"/>
        <v>445</v>
      </c>
      <c r="AK459" s="52"/>
      <c r="AL459" s="52"/>
      <c r="AM459" s="54"/>
      <c r="AN459" s="54"/>
      <c r="AO459" s="54">
        <v>31</v>
      </c>
      <c r="AP459" s="54"/>
      <c r="AQ459" s="54"/>
      <c r="AR459" s="54"/>
      <c r="AS459" s="57">
        <f t="shared" si="220"/>
        <v>31</v>
      </c>
      <c r="AT459" s="54"/>
      <c r="AU459" s="54"/>
      <c r="AV459" s="52"/>
      <c r="AW459" s="54">
        <v>31</v>
      </c>
      <c r="AX459" s="54"/>
      <c r="AY459" s="54"/>
      <c r="AZ459" s="54"/>
    </row>
    <row r="460" spans="1:52" s="55" customFormat="1" ht="18" customHeight="1">
      <c r="A460" s="737" t="s">
        <v>124</v>
      </c>
      <c r="B460" s="738"/>
      <c r="C460" s="739" t="s">
        <v>125</v>
      </c>
      <c r="D460" s="740"/>
      <c r="E460" s="740"/>
      <c r="F460" s="740"/>
      <c r="G460" s="740"/>
      <c r="H460" s="740"/>
      <c r="I460" s="741"/>
      <c r="J460" s="56">
        <f t="shared" si="217"/>
        <v>446</v>
      </c>
      <c r="K460" s="62">
        <f t="shared" si="256"/>
        <v>18</v>
      </c>
      <c r="L460" s="62">
        <f t="shared" si="256"/>
        <v>0</v>
      </c>
      <c r="M460" s="62">
        <f t="shared" si="218"/>
        <v>0</v>
      </c>
      <c r="N460" s="62">
        <f t="shared" si="218"/>
        <v>0</v>
      </c>
      <c r="O460" s="54"/>
      <c r="P460" s="54"/>
      <c r="Q460" s="54"/>
      <c r="R460" s="54"/>
      <c r="S460" s="54"/>
      <c r="T460" s="54"/>
      <c r="U460" s="62">
        <f t="shared" si="219"/>
        <v>18</v>
      </c>
      <c r="V460" s="62">
        <f t="shared" si="219"/>
        <v>0</v>
      </c>
      <c r="W460" s="54">
        <v>18</v>
      </c>
      <c r="X460" s="54">
        <v>0</v>
      </c>
      <c r="Y460" s="54"/>
      <c r="Z460" s="54"/>
      <c r="AA460" s="705" t="str">
        <f t="shared" si="257"/>
        <v>IM7212-14</v>
      </c>
      <c r="AB460" s="705"/>
      <c r="AC460" s="705" t="str">
        <f t="shared" si="258"/>
        <v>Гагнуурчин</v>
      </c>
      <c r="AD460" s="705"/>
      <c r="AE460" s="705"/>
      <c r="AF460" s="705"/>
      <c r="AG460" s="705"/>
      <c r="AH460" s="705"/>
      <c r="AI460" s="705"/>
      <c r="AJ460" s="56">
        <f t="shared" si="216"/>
        <v>446</v>
      </c>
      <c r="AK460" s="52"/>
      <c r="AL460" s="52"/>
      <c r="AM460" s="54"/>
      <c r="AN460" s="54"/>
      <c r="AO460" s="54">
        <v>18</v>
      </c>
      <c r="AP460" s="54"/>
      <c r="AQ460" s="54"/>
      <c r="AR460" s="54"/>
      <c r="AS460" s="57">
        <f t="shared" si="220"/>
        <v>18</v>
      </c>
      <c r="AT460" s="54"/>
      <c r="AU460" s="54"/>
      <c r="AV460" s="52"/>
      <c r="AW460" s="54">
        <v>18</v>
      </c>
      <c r="AX460" s="54"/>
      <c r="AY460" s="54"/>
      <c r="AZ460" s="54"/>
    </row>
    <row r="461" spans="1:52" s="55" customFormat="1" ht="18" customHeight="1">
      <c r="A461" s="737" t="s">
        <v>352</v>
      </c>
      <c r="B461" s="738"/>
      <c r="C461" s="739" t="s">
        <v>353</v>
      </c>
      <c r="D461" s="740"/>
      <c r="E461" s="740"/>
      <c r="F461" s="740"/>
      <c r="G461" s="740"/>
      <c r="H461" s="740"/>
      <c r="I461" s="741"/>
      <c r="J461" s="56">
        <f t="shared" si="217"/>
        <v>447</v>
      </c>
      <c r="K461" s="62">
        <f t="shared" si="256"/>
        <v>30</v>
      </c>
      <c r="L461" s="62">
        <f t="shared" si="256"/>
        <v>11</v>
      </c>
      <c r="M461" s="62">
        <f t="shared" si="218"/>
        <v>30</v>
      </c>
      <c r="N461" s="62">
        <f t="shared" si="218"/>
        <v>11</v>
      </c>
      <c r="O461" s="54"/>
      <c r="P461" s="54"/>
      <c r="Q461" s="54">
        <v>30</v>
      </c>
      <c r="R461" s="54">
        <v>11</v>
      </c>
      <c r="S461" s="54"/>
      <c r="T461" s="54"/>
      <c r="U461" s="62">
        <f t="shared" si="219"/>
        <v>0</v>
      </c>
      <c r="V461" s="62">
        <f t="shared" si="219"/>
        <v>0</v>
      </c>
      <c r="W461" s="54"/>
      <c r="X461" s="54"/>
      <c r="Y461" s="54"/>
      <c r="Z461" s="54"/>
      <c r="AA461" s="705" t="str">
        <f t="shared" si="257"/>
        <v>CT3112-16</v>
      </c>
      <c r="AB461" s="705"/>
      <c r="AC461" s="705" t="str">
        <f t="shared" si="258"/>
        <v>Барилга угсралтын техникч</v>
      </c>
      <c r="AD461" s="705"/>
      <c r="AE461" s="705"/>
      <c r="AF461" s="705"/>
      <c r="AG461" s="705"/>
      <c r="AH461" s="705"/>
      <c r="AI461" s="705"/>
      <c r="AJ461" s="56">
        <f t="shared" si="216"/>
        <v>447</v>
      </c>
      <c r="AK461" s="52"/>
      <c r="AL461" s="52"/>
      <c r="AM461" s="54"/>
      <c r="AN461" s="54"/>
      <c r="AO461" s="54">
        <v>30</v>
      </c>
      <c r="AP461" s="54"/>
      <c r="AQ461" s="54"/>
      <c r="AR461" s="54"/>
      <c r="AS461" s="57">
        <f t="shared" si="220"/>
        <v>19</v>
      </c>
      <c r="AT461" s="54">
        <v>19</v>
      </c>
      <c r="AU461" s="54"/>
      <c r="AV461" s="52"/>
      <c r="AW461" s="54"/>
      <c r="AX461" s="54"/>
      <c r="AY461" s="54"/>
      <c r="AZ461" s="54"/>
    </row>
    <row r="462" spans="1:52" s="55" customFormat="1" ht="18" customHeight="1">
      <c r="A462" s="737" t="s">
        <v>358</v>
      </c>
      <c r="B462" s="738"/>
      <c r="C462" s="739" t="s">
        <v>359</v>
      </c>
      <c r="D462" s="740"/>
      <c r="E462" s="740"/>
      <c r="F462" s="740"/>
      <c r="G462" s="740"/>
      <c r="H462" s="740"/>
      <c r="I462" s="741"/>
      <c r="J462" s="56">
        <f t="shared" si="217"/>
        <v>448</v>
      </c>
      <c r="K462" s="62">
        <f t="shared" si="256"/>
        <v>16</v>
      </c>
      <c r="L462" s="62">
        <f t="shared" si="256"/>
        <v>2</v>
      </c>
      <c r="M462" s="62">
        <f t="shared" si="218"/>
        <v>16</v>
      </c>
      <c r="N462" s="62">
        <f t="shared" si="218"/>
        <v>2</v>
      </c>
      <c r="O462" s="54"/>
      <c r="P462" s="54"/>
      <c r="Q462" s="54">
        <v>16</v>
      </c>
      <c r="R462" s="54">
        <v>2</v>
      </c>
      <c r="S462" s="54"/>
      <c r="T462" s="54"/>
      <c r="U462" s="62">
        <f t="shared" si="219"/>
        <v>0</v>
      </c>
      <c r="V462" s="62">
        <f t="shared" si="219"/>
        <v>0</v>
      </c>
      <c r="W462" s="54"/>
      <c r="X462" s="54"/>
      <c r="Y462" s="54"/>
      <c r="Z462" s="54"/>
      <c r="AA462" s="705" t="str">
        <f t="shared" si="257"/>
        <v>IM3113-17</v>
      </c>
      <c r="AB462" s="705"/>
      <c r="AC462" s="705" t="str">
        <f t="shared" si="258"/>
        <v>Цахилгааны техникч</v>
      </c>
      <c r="AD462" s="705"/>
      <c r="AE462" s="705"/>
      <c r="AF462" s="705"/>
      <c r="AG462" s="705"/>
      <c r="AH462" s="705"/>
      <c r="AI462" s="705"/>
      <c r="AJ462" s="56">
        <f t="shared" si="216"/>
        <v>448</v>
      </c>
      <c r="AK462" s="52"/>
      <c r="AL462" s="52"/>
      <c r="AM462" s="54"/>
      <c r="AN462" s="54"/>
      <c r="AO462" s="54">
        <v>16</v>
      </c>
      <c r="AP462" s="54"/>
      <c r="AQ462" s="54"/>
      <c r="AR462" s="54"/>
      <c r="AS462" s="57">
        <f t="shared" si="220"/>
        <v>16</v>
      </c>
      <c r="AT462" s="54">
        <v>16</v>
      </c>
      <c r="AU462" s="54"/>
      <c r="AV462" s="52"/>
      <c r="AW462" s="54"/>
      <c r="AX462" s="54"/>
      <c r="AY462" s="54"/>
      <c r="AZ462" s="54"/>
    </row>
    <row r="463" spans="1:52" s="55" customFormat="1" ht="18" customHeight="1">
      <c r="A463" s="737" t="s">
        <v>365</v>
      </c>
      <c r="B463" s="738"/>
      <c r="C463" s="739" t="s">
        <v>366</v>
      </c>
      <c r="D463" s="740"/>
      <c r="E463" s="740"/>
      <c r="F463" s="740"/>
      <c r="G463" s="740"/>
      <c r="H463" s="740"/>
      <c r="I463" s="741"/>
      <c r="J463" s="56">
        <f t="shared" ref="J463:J526" si="259">+J462+1</f>
        <v>449</v>
      </c>
      <c r="K463" s="62">
        <f t="shared" si="256"/>
        <v>26</v>
      </c>
      <c r="L463" s="62">
        <f t="shared" si="256"/>
        <v>26</v>
      </c>
      <c r="M463" s="62">
        <f t="shared" si="218"/>
        <v>26</v>
      </c>
      <c r="N463" s="62">
        <f t="shared" si="218"/>
        <v>26</v>
      </c>
      <c r="O463" s="54"/>
      <c r="P463" s="54"/>
      <c r="Q463" s="54">
        <v>26</v>
      </c>
      <c r="R463" s="54">
        <v>26</v>
      </c>
      <c r="S463" s="54"/>
      <c r="T463" s="54"/>
      <c r="U463" s="62">
        <f t="shared" si="219"/>
        <v>0</v>
      </c>
      <c r="V463" s="62">
        <f t="shared" si="219"/>
        <v>0</v>
      </c>
      <c r="W463" s="54"/>
      <c r="X463" s="54"/>
      <c r="Y463" s="54"/>
      <c r="Z463" s="54"/>
      <c r="AA463" s="705" t="str">
        <f t="shared" si="257"/>
        <v>IE3139-14</v>
      </c>
      <c r="AB463" s="705"/>
      <c r="AC463" s="705" t="str">
        <f t="shared" si="258"/>
        <v>Оёдолын техник-технологич</v>
      </c>
      <c r="AD463" s="705"/>
      <c r="AE463" s="705"/>
      <c r="AF463" s="705"/>
      <c r="AG463" s="705"/>
      <c r="AH463" s="705"/>
      <c r="AI463" s="705"/>
      <c r="AJ463" s="56">
        <f t="shared" si="216"/>
        <v>449</v>
      </c>
      <c r="AK463" s="52"/>
      <c r="AL463" s="52"/>
      <c r="AM463" s="54"/>
      <c r="AN463" s="54"/>
      <c r="AO463" s="54">
        <v>26</v>
      </c>
      <c r="AP463" s="54"/>
      <c r="AQ463" s="54"/>
      <c r="AR463" s="54"/>
      <c r="AS463" s="57">
        <f t="shared" si="220"/>
        <v>26</v>
      </c>
      <c r="AT463" s="54">
        <v>26</v>
      </c>
      <c r="AU463" s="54"/>
      <c r="AV463" s="52"/>
      <c r="AW463" s="54"/>
      <c r="AX463" s="54"/>
      <c r="AY463" s="54"/>
      <c r="AZ463" s="54"/>
    </row>
    <row r="464" spans="1:52" s="55" customFormat="1" ht="18" customHeight="1">
      <c r="A464" s="737" t="s">
        <v>367</v>
      </c>
      <c r="B464" s="738"/>
      <c r="C464" s="739" t="s">
        <v>368</v>
      </c>
      <c r="D464" s="740"/>
      <c r="E464" s="740"/>
      <c r="F464" s="740"/>
      <c r="G464" s="740"/>
      <c r="H464" s="740"/>
      <c r="I464" s="741"/>
      <c r="J464" s="56">
        <f t="shared" si="259"/>
        <v>450</v>
      </c>
      <c r="K464" s="62">
        <f t="shared" si="256"/>
        <v>13</v>
      </c>
      <c r="L464" s="62">
        <f t="shared" si="256"/>
        <v>11</v>
      </c>
      <c r="M464" s="62">
        <f t="shared" si="218"/>
        <v>13</v>
      </c>
      <c r="N464" s="62">
        <f t="shared" si="218"/>
        <v>11</v>
      </c>
      <c r="O464" s="11"/>
      <c r="P464" s="54"/>
      <c r="Q464" s="54">
        <v>13</v>
      </c>
      <c r="R464" s="54">
        <v>11</v>
      </c>
      <c r="S464" s="54"/>
      <c r="T464" s="54"/>
      <c r="U464" s="62">
        <f t="shared" si="219"/>
        <v>0</v>
      </c>
      <c r="V464" s="62">
        <f t="shared" si="219"/>
        <v>0</v>
      </c>
      <c r="W464" s="54"/>
      <c r="X464" s="54"/>
      <c r="Y464" s="54"/>
      <c r="Z464" s="54"/>
      <c r="AA464" s="705" t="str">
        <f t="shared" si="257"/>
        <v>IF3434-14</v>
      </c>
      <c r="AB464" s="705"/>
      <c r="AC464" s="705" t="str">
        <f t="shared" si="258"/>
        <v>Хоол үйлдвэрлэл, үйлчилгээний техник- технологич</v>
      </c>
      <c r="AD464" s="705"/>
      <c r="AE464" s="705"/>
      <c r="AF464" s="705"/>
      <c r="AG464" s="705"/>
      <c r="AH464" s="705"/>
      <c r="AI464" s="705"/>
      <c r="AJ464" s="56">
        <f t="shared" ref="AJ464:AJ527" si="260">+J464</f>
        <v>450</v>
      </c>
      <c r="AK464" s="52"/>
      <c r="AL464" s="52"/>
      <c r="AM464" s="54"/>
      <c r="AN464" s="54"/>
      <c r="AO464" s="54">
        <v>13</v>
      </c>
      <c r="AP464" s="54"/>
      <c r="AQ464" s="54"/>
      <c r="AR464" s="54"/>
      <c r="AS464" s="57">
        <f t="shared" si="220"/>
        <v>13</v>
      </c>
      <c r="AT464" s="54">
        <v>13</v>
      </c>
      <c r="AU464" s="54"/>
      <c r="AV464" s="52"/>
      <c r="AW464" s="54"/>
      <c r="AX464" s="54"/>
      <c r="AY464" s="54"/>
      <c r="AZ464" s="54"/>
    </row>
    <row r="465" spans="1:52" s="55" customFormat="1" ht="18" customHeight="1">
      <c r="A465" s="737" t="s">
        <v>362</v>
      </c>
      <c r="B465" s="738"/>
      <c r="C465" s="739" t="s">
        <v>363</v>
      </c>
      <c r="D465" s="740"/>
      <c r="E465" s="740"/>
      <c r="F465" s="740"/>
      <c r="G465" s="740"/>
      <c r="H465" s="740"/>
      <c r="I465" s="741"/>
      <c r="J465" s="56">
        <f t="shared" si="259"/>
        <v>451</v>
      </c>
      <c r="K465" s="62">
        <f t="shared" si="256"/>
        <v>15</v>
      </c>
      <c r="L465" s="62">
        <f t="shared" si="256"/>
        <v>0</v>
      </c>
      <c r="M465" s="62">
        <f t="shared" si="218"/>
        <v>15</v>
      </c>
      <c r="N465" s="62">
        <f t="shared" si="218"/>
        <v>0</v>
      </c>
      <c r="O465" s="54"/>
      <c r="P465" s="54"/>
      <c r="Q465" s="54">
        <v>15</v>
      </c>
      <c r="R465" s="54">
        <v>0</v>
      </c>
      <c r="S465" s="54"/>
      <c r="T465" s="54"/>
      <c r="U465" s="62">
        <f t="shared" si="219"/>
        <v>0</v>
      </c>
      <c r="V465" s="62">
        <f t="shared" si="219"/>
        <v>0</v>
      </c>
      <c r="W465" s="54"/>
      <c r="X465" s="54"/>
      <c r="Y465" s="54"/>
      <c r="Z465" s="54"/>
      <c r="AA465" s="705" t="str">
        <f t="shared" si="257"/>
        <v>CF3115-67</v>
      </c>
      <c r="AB465" s="705"/>
      <c r="AC465" s="705" t="str">
        <f t="shared" si="258"/>
        <v>Сантехник, халаалт, агааржуулалтын төхөөрөмжийн техникч</v>
      </c>
      <c r="AD465" s="705"/>
      <c r="AE465" s="705"/>
      <c r="AF465" s="705"/>
      <c r="AG465" s="705"/>
      <c r="AH465" s="705"/>
      <c r="AI465" s="705"/>
      <c r="AJ465" s="56">
        <f t="shared" si="260"/>
        <v>451</v>
      </c>
      <c r="AK465" s="52"/>
      <c r="AL465" s="52"/>
      <c r="AM465" s="54"/>
      <c r="AN465" s="54"/>
      <c r="AO465" s="54">
        <v>15</v>
      </c>
      <c r="AP465" s="54"/>
      <c r="AQ465" s="54"/>
      <c r="AR465" s="54"/>
      <c r="AS465" s="57">
        <f t="shared" si="220"/>
        <v>15</v>
      </c>
      <c r="AT465" s="54">
        <v>15</v>
      </c>
      <c r="AU465" s="54"/>
      <c r="AV465" s="52"/>
      <c r="AW465" s="54"/>
      <c r="AX465" s="54"/>
      <c r="AY465" s="54"/>
      <c r="AZ465" s="54"/>
    </row>
    <row r="466" spans="1:52" s="55" customFormat="1" ht="18" customHeight="1">
      <c r="A466" s="737" t="s">
        <v>369</v>
      </c>
      <c r="B466" s="738"/>
      <c r="C466" s="739" t="s">
        <v>370</v>
      </c>
      <c r="D466" s="740"/>
      <c r="E466" s="740"/>
      <c r="F466" s="740"/>
      <c r="G466" s="740"/>
      <c r="H466" s="740"/>
      <c r="I466" s="741"/>
      <c r="J466" s="56">
        <f t="shared" si="259"/>
        <v>452</v>
      </c>
      <c r="K466" s="62">
        <f t="shared" si="256"/>
        <v>20</v>
      </c>
      <c r="L466" s="62">
        <f t="shared" si="256"/>
        <v>16</v>
      </c>
      <c r="M466" s="62">
        <f t="shared" si="218"/>
        <v>20</v>
      </c>
      <c r="N466" s="62">
        <f t="shared" si="218"/>
        <v>16</v>
      </c>
      <c r="O466" s="54"/>
      <c r="P466" s="54"/>
      <c r="Q466" s="54">
        <v>20</v>
      </c>
      <c r="R466" s="54">
        <v>16</v>
      </c>
      <c r="S466" s="54"/>
      <c r="T466" s="54"/>
      <c r="U466" s="62">
        <f t="shared" si="219"/>
        <v>0</v>
      </c>
      <c r="V466" s="62">
        <f t="shared" si="219"/>
        <v>0</v>
      </c>
      <c r="W466" s="54"/>
      <c r="X466" s="54"/>
      <c r="Y466" s="54"/>
      <c r="Z466" s="54"/>
      <c r="AA466" s="705" t="str">
        <f t="shared" si="257"/>
        <v>IM3119-11</v>
      </c>
      <c r="AB466" s="705"/>
      <c r="AC466" s="705" t="str">
        <f t="shared" si="258"/>
        <v>Аюулгүй ажиллагааны техникч</v>
      </c>
      <c r="AD466" s="705"/>
      <c r="AE466" s="705"/>
      <c r="AF466" s="705"/>
      <c r="AG466" s="705"/>
      <c r="AH466" s="705"/>
      <c r="AI466" s="705"/>
      <c r="AJ466" s="56">
        <f t="shared" si="260"/>
        <v>452</v>
      </c>
      <c r="AK466" s="52"/>
      <c r="AL466" s="52"/>
      <c r="AM466" s="54"/>
      <c r="AN466" s="54"/>
      <c r="AO466" s="54">
        <v>20</v>
      </c>
      <c r="AP466" s="54"/>
      <c r="AQ466" s="54"/>
      <c r="AR466" s="54"/>
      <c r="AS466" s="57">
        <f t="shared" si="220"/>
        <v>0</v>
      </c>
      <c r="AT466" s="54"/>
      <c r="AU466" s="54"/>
      <c r="AV466" s="52"/>
      <c r="AW466" s="54"/>
      <c r="AX466" s="54"/>
      <c r="AY466" s="54"/>
      <c r="AZ466" s="54"/>
    </row>
    <row r="467" spans="1:52" s="55" customFormat="1" ht="18" customHeight="1">
      <c r="A467" s="745" t="s">
        <v>371</v>
      </c>
      <c r="B467" s="746"/>
      <c r="C467" s="746"/>
      <c r="D467" s="746"/>
      <c r="E467" s="746"/>
      <c r="F467" s="746"/>
      <c r="G467" s="746"/>
      <c r="H467" s="746"/>
      <c r="I467" s="747"/>
      <c r="J467" s="60">
        <f t="shared" si="259"/>
        <v>453</v>
      </c>
      <c r="K467" s="61">
        <f t="shared" ref="K467:N467" si="261">SUM(K468:K480)</f>
        <v>550</v>
      </c>
      <c r="L467" s="61">
        <f t="shared" si="261"/>
        <v>122</v>
      </c>
      <c r="M467" s="61">
        <f t="shared" si="261"/>
        <v>145</v>
      </c>
      <c r="N467" s="61">
        <f t="shared" si="261"/>
        <v>54</v>
      </c>
      <c r="O467" s="61">
        <f>SUM(O468:O480)</f>
        <v>45</v>
      </c>
      <c r="P467" s="61">
        <f t="shared" ref="P467:Z467" si="262">SUM(P468:P480)</f>
        <v>18</v>
      </c>
      <c r="Q467" s="61">
        <f t="shared" si="262"/>
        <v>59</v>
      </c>
      <c r="R467" s="61">
        <f t="shared" si="262"/>
        <v>16</v>
      </c>
      <c r="S467" s="61">
        <f t="shared" si="262"/>
        <v>41</v>
      </c>
      <c r="T467" s="61">
        <f t="shared" si="262"/>
        <v>20</v>
      </c>
      <c r="U467" s="61">
        <f t="shared" si="262"/>
        <v>405</v>
      </c>
      <c r="V467" s="61">
        <f t="shared" si="262"/>
        <v>68</v>
      </c>
      <c r="W467" s="61">
        <f t="shared" si="262"/>
        <v>192</v>
      </c>
      <c r="X467" s="61">
        <f t="shared" si="262"/>
        <v>32</v>
      </c>
      <c r="Y467" s="61">
        <f t="shared" si="262"/>
        <v>105</v>
      </c>
      <c r="Z467" s="61">
        <f t="shared" si="262"/>
        <v>16</v>
      </c>
      <c r="AA467" s="748" t="str">
        <f>+A467</f>
        <v xml:space="preserve">3. Говьсүмбэр  аймаг дахь Политехник коллеж </v>
      </c>
      <c r="AB467" s="749"/>
      <c r="AC467" s="749"/>
      <c r="AD467" s="749"/>
      <c r="AE467" s="749"/>
      <c r="AF467" s="749"/>
      <c r="AG467" s="749"/>
      <c r="AH467" s="749"/>
      <c r="AI467" s="750"/>
      <c r="AJ467" s="60">
        <f t="shared" si="260"/>
        <v>453</v>
      </c>
      <c r="AK467" s="61">
        <f t="shared" ref="AK467:AN467" si="263">SUM(AK468:AK480)</f>
        <v>108</v>
      </c>
      <c r="AL467" s="61">
        <f t="shared" si="263"/>
        <v>20</v>
      </c>
      <c r="AM467" s="61">
        <f t="shared" si="263"/>
        <v>0</v>
      </c>
      <c r="AN467" s="61">
        <f t="shared" si="263"/>
        <v>0</v>
      </c>
      <c r="AO467" s="61">
        <f>SUM(AO468:AO480)</f>
        <v>550</v>
      </c>
      <c r="AP467" s="61">
        <f t="shared" ref="AP467:AZ467" si="264">SUM(AP468:AP480)</f>
        <v>0</v>
      </c>
      <c r="AQ467" s="61">
        <f t="shared" si="264"/>
        <v>0</v>
      </c>
      <c r="AR467" s="61">
        <f t="shared" si="264"/>
        <v>0</v>
      </c>
      <c r="AS467" s="61">
        <f t="shared" si="264"/>
        <v>267</v>
      </c>
      <c r="AT467" s="61">
        <f t="shared" si="264"/>
        <v>21</v>
      </c>
      <c r="AU467" s="61">
        <f t="shared" si="264"/>
        <v>41</v>
      </c>
      <c r="AV467" s="61">
        <f t="shared" si="264"/>
        <v>108</v>
      </c>
      <c r="AW467" s="61">
        <f t="shared" si="264"/>
        <v>97</v>
      </c>
      <c r="AX467" s="61">
        <f t="shared" si="264"/>
        <v>0</v>
      </c>
      <c r="AY467" s="61">
        <f t="shared" si="264"/>
        <v>0</v>
      </c>
      <c r="AZ467" s="61">
        <f t="shared" si="264"/>
        <v>0</v>
      </c>
    </row>
    <row r="468" spans="1:52" s="55" customFormat="1" ht="18" customHeight="1">
      <c r="A468" s="737" t="s">
        <v>197</v>
      </c>
      <c r="B468" s="738"/>
      <c r="C468" s="739" t="s">
        <v>198</v>
      </c>
      <c r="D468" s="740"/>
      <c r="E468" s="740"/>
      <c r="F468" s="740"/>
      <c r="G468" s="740"/>
      <c r="H468" s="740"/>
      <c r="I468" s="741"/>
      <c r="J468" s="56">
        <f t="shared" si="259"/>
        <v>454</v>
      </c>
      <c r="K468" s="62">
        <f t="shared" si="256"/>
        <v>15</v>
      </c>
      <c r="L468" s="62">
        <f t="shared" si="256"/>
        <v>15</v>
      </c>
      <c r="M468" s="62">
        <f t="shared" ref="M468:N530" si="265">+O468+Q468+S468</f>
        <v>0</v>
      </c>
      <c r="N468" s="62">
        <f t="shared" si="265"/>
        <v>0</v>
      </c>
      <c r="O468" s="54"/>
      <c r="P468" s="54"/>
      <c r="Q468" s="54"/>
      <c r="R468" s="54"/>
      <c r="S468" s="54"/>
      <c r="T468" s="54"/>
      <c r="U468" s="62">
        <f t="shared" ref="U468:V530" si="266">+W468+Y468+AK468</f>
        <v>15</v>
      </c>
      <c r="V468" s="62">
        <f t="shared" si="266"/>
        <v>15</v>
      </c>
      <c r="W468" s="54">
        <v>15</v>
      </c>
      <c r="X468" s="54">
        <v>15</v>
      </c>
      <c r="Y468" s="54"/>
      <c r="Z468" s="54"/>
      <c r="AA468" s="705" t="str">
        <f>+A468</f>
        <v>BT4321-17</v>
      </c>
      <c r="AB468" s="705"/>
      <c r="AC468" s="705" t="str">
        <f>+C468</f>
        <v>Хангамжийн нярав</v>
      </c>
      <c r="AD468" s="705"/>
      <c r="AE468" s="705"/>
      <c r="AF468" s="705"/>
      <c r="AG468" s="705"/>
      <c r="AH468" s="705"/>
      <c r="AI468" s="705"/>
      <c r="AJ468" s="56">
        <f t="shared" si="260"/>
        <v>454</v>
      </c>
      <c r="AK468" s="52"/>
      <c r="AL468" s="52"/>
      <c r="AM468" s="54"/>
      <c r="AN468" s="54"/>
      <c r="AO468" s="54">
        <v>15</v>
      </c>
      <c r="AP468" s="54"/>
      <c r="AQ468" s="54"/>
      <c r="AR468" s="54"/>
      <c r="AS468" s="57">
        <f t="shared" ref="AS468:AS531" si="267">+AT468+AU468+AV468+AW468+AX468+AY468+AZ468</f>
        <v>15</v>
      </c>
      <c r="AT468" s="54"/>
      <c r="AU468" s="54"/>
      <c r="AV468" s="54"/>
      <c r="AW468" s="83">
        <v>15</v>
      </c>
      <c r="AX468" s="54"/>
      <c r="AY468" s="54"/>
      <c r="AZ468" s="54"/>
    </row>
    <row r="469" spans="1:52" s="55" customFormat="1" ht="18" customHeight="1">
      <c r="A469" s="737" t="s">
        <v>161</v>
      </c>
      <c r="B469" s="738"/>
      <c r="C469" s="739" t="s">
        <v>162</v>
      </c>
      <c r="D469" s="740"/>
      <c r="E469" s="740"/>
      <c r="F469" s="740"/>
      <c r="G469" s="740"/>
      <c r="H469" s="740"/>
      <c r="I469" s="741"/>
      <c r="J469" s="56">
        <f t="shared" si="259"/>
        <v>455</v>
      </c>
      <c r="K469" s="62">
        <f t="shared" si="256"/>
        <v>90</v>
      </c>
      <c r="L469" s="62">
        <f t="shared" si="256"/>
        <v>13</v>
      </c>
      <c r="M469" s="62">
        <f t="shared" si="265"/>
        <v>0</v>
      </c>
      <c r="N469" s="62">
        <f t="shared" si="265"/>
        <v>0</v>
      </c>
      <c r="O469" s="54"/>
      <c r="P469" s="54"/>
      <c r="Q469" s="54"/>
      <c r="R469" s="54"/>
      <c r="S469" s="54"/>
      <c r="T469" s="54"/>
      <c r="U469" s="62">
        <f t="shared" si="266"/>
        <v>90</v>
      </c>
      <c r="V469" s="62">
        <f t="shared" si="266"/>
        <v>13</v>
      </c>
      <c r="W469" s="54">
        <v>23</v>
      </c>
      <c r="X469" s="54">
        <v>1</v>
      </c>
      <c r="Y469" s="54"/>
      <c r="Z469" s="54"/>
      <c r="AA469" s="705" t="str">
        <f t="shared" ref="AA469:AA480" si="268">+A469</f>
        <v>MT8111-35</v>
      </c>
      <c r="AB469" s="705"/>
      <c r="AC469" s="705" t="str">
        <f t="shared" ref="AC469:AC480" si="269">+C469</f>
        <v>Хүнд машин механизмын оператор</v>
      </c>
      <c r="AD469" s="705"/>
      <c r="AE469" s="705"/>
      <c r="AF469" s="705"/>
      <c r="AG469" s="705"/>
      <c r="AH469" s="705"/>
      <c r="AI469" s="705"/>
      <c r="AJ469" s="56">
        <f t="shared" si="260"/>
        <v>455</v>
      </c>
      <c r="AK469" s="52">
        <v>67</v>
      </c>
      <c r="AL469" s="52">
        <v>12</v>
      </c>
      <c r="AM469" s="54"/>
      <c r="AN469" s="54"/>
      <c r="AO469" s="54">
        <v>90</v>
      </c>
      <c r="AP469" s="54"/>
      <c r="AQ469" s="54"/>
      <c r="AR469" s="54"/>
      <c r="AS469" s="57">
        <f t="shared" si="267"/>
        <v>90</v>
      </c>
      <c r="AT469" s="54"/>
      <c r="AU469" s="54"/>
      <c r="AV469" s="54">
        <v>67</v>
      </c>
      <c r="AW469" s="83">
        <v>23</v>
      </c>
      <c r="AX469" s="54"/>
      <c r="AY469" s="54"/>
      <c r="AZ469" s="54"/>
    </row>
    <row r="470" spans="1:52" s="55" customFormat="1" ht="18" customHeight="1">
      <c r="A470" s="737" t="s">
        <v>372</v>
      </c>
      <c r="B470" s="738"/>
      <c r="C470" s="739" t="s">
        <v>373</v>
      </c>
      <c r="D470" s="740"/>
      <c r="E470" s="740"/>
      <c r="F470" s="740"/>
      <c r="G470" s="740"/>
      <c r="H470" s="740"/>
      <c r="I470" s="741"/>
      <c r="J470" s="56">
        <f t="shared" si="259"/>
        <v>456</v>
      </c>
      <c r="K470" s="62">
        <f t="shared" si="256"/>
        <v>15</v>
      </c>
      <c r="L470" s="62">
        <f t="shared" si="256"/>
        <v>0</v>
      </c>
      <c r="M470" s="62">
        <f t="shared" si="265"/>
        <v>0</v>
      </c>
      <c r="N470" s="62">
        <f t="shared" si="265"/>
        <v>0</v>
      </c>
      <c r="O470" s="54"/>
      <c r="P470" s="54"/>
      <c r="Q470" s="54"/>
      <c r="R470" s="54"/>
      <c r="S470" s="54"/>
      <c r="T470" s="54"/>
      <c r="U470" s="62">
        <f t="shared" si="266"/>
        <v>15</v>
      </c>
      <c r="V470" s="62">
        <f t="shared" si="266"/>
        <v>0</v>
      </c>
      <c r="W470" s="54">
        <v>15</v>
      </c>
      <c r="X470" s="54">
        <v>0</v>
      </c>
      <c r="Y470" s="54"/>
      <c r="Z470" s="54"/>
      <c r="AA470" s="705" t="str">
        <f t="shared" si="268"/>
        <v>CT8342-27</v>
      </c>
      <c r="AB470" s="705"/>
      <c r="AC470" s="705" t="str">
        <f t="shared" si="269"/>
        <v>Зам барилгын машин механизмын оператор</v>
      </c>
      <c r="AD470" s="705"/>
      <c r="AE470" s="705"/>
      <c r="AF470" s="705"/>
      <c r="AG470" s="705"/>
      <c r="AH470" s="705"/>
      <c r="AI470" s="705"/>
      <c r="AJ470" s="56">
        <f t="shared" si="260"/>
        <v>456</v>
      </c>
      <c r="AK470" s="54"/>
      <c r="AL470" s="54"/>
      <c r="AM470" s="54"/>
      <c r="AN470" s="54"/>
      <c r="AO470" s="54">
        <v>15</v>
      </c>
      <c r="AP470" s="54"/>
      <c r="AQ470" s="54"/>
      <c r="AR470" s="54"/>
      <c r="AS470" s="57">
        <f t="shared" si="267"/>
        <v>15</v>
      </c>
      <c r="AT470" s="54"/>
      <c r="AU470" s="54"/>
      <c r="AV470" s="54"/>
      <c r="AW470" s="83">
        <v>15</v>
      </c>
      <c r="AX470" s="54"/>
      <c r="AY470" s="54"/>
      <c r="AZ470" s="54"/>
    </row>
    <row r="471" spans="1:52" s="55" customFormat="1" ht="18" customHeight="1">
      <c r="A471" s="737" t="s">
        <v>124</v>
      </c>
      <c r="B471" s="738"/>
      <c r="C471" s="739" t="s">
        <v>125</v>
      </c>
      <c r="D471" s="740"/>
      <c r="E471" s="740"/>
      <c r="F471" s="740"/>
      <c r="G471" s="740"/>
      <c r="H471" s="740"/>
      <c r="I471" s="741"/>
      <c r="J471" s="56">
        <f t="shared" si="259"/>
        <v>457</v>
      </c>
      <c r="K471" s="62">
        <f t="shared" si="256"/>
        <v>58</v>
      </c>
      <c r="L471" s="62">
        <f t="shared" si="256"/>
        <v>0</v>
      </c>
      <c r="M471" s="62">
        <f t="shared" si="265"/>
        <v>0</v>
      </c>
      <c r="N471" s="62">
        <f t="shared" si="265"/>
        <v>0</v>
      </c>
      <c r="O471" s="54"/>
      <c r="P471" s="54"/>
      <c r="Q471" s="54"/>
      <c r="R471" s="54"/>
      <c r="S471" s="54"/>
      <c r="T471" s="54"/>
      <c r="U471" s="62">
        <f t="shared" si="266"/>
        <v>58</v>
      </c>
      <c r="V471" s="62">
        <f t="shared" si="266"/>
        <v>0</v>
      </c>
      <c r="W471" s="54">
        <v>34</v>
      </c>
      <c r="X471" s="54">
        <v>0</v>
      </c>
      <c r="Y471" s="54">
        <v>16</v>
      </c>
      <c r="Z471" s="54">
        <v>0</v>
      </c>
      <c r="AA471" s="705" t="str">
        <f t="shared" si="268"/>
        <v>IM7212-14</v>
      </c>
      <c r="AB471" s="705"/>
      <c r="AC471" s="705" t="str">
        <f t="shared" si="269"/>
        <v>Гагнуурчин</v>
      </c>
      <c r="AD471" s="705"/>
      <c r="AE471" s="705"/>
      <c r="AF471" s="705"/>
      <c r="AG471" s="705"/>
      <c r="AH471" s="705"/>
      <c r="AI471" s="705"/>
      <c r="AJ471" s="56">
        <f t="shared" si="260"/>
        <v>457</v>
      </c>
      <c r="AK471" s="83">
        <v>8</v>
      </c>
      <c r="AL471" s="83">
        <v>0</v>
      </c>
      <c r="AM471" s="54"/>
      <c r="AN471" s="54"/>
      <c r="AO471" s="84">
        <v>58</v>
      </c>
      <c r="AP471" s="84"/>
      <c r="AQ471" s="54"/>
      <c r="AR471" s="54"/>
      <c r="AS471" s="57">
        <f t="shared" si="267"/>
        <v>24</v>
      </c>
      <c r="AT471" s="54"/>
      <c r="AU471" s="54"/>
      <c r="AV471" s="83">
        <v>8</v>
      </c>
      <c r="AW471" s="83">
        <v>16</v>
      </c>
      <c r="AX471" s="54"/>
      <c r="AY471" s="54"/>
      <c r="AZ471" s="54"/>
    </row>
    <row r="472" spans="1:52" s="55" customFormat="1" ht="18" customHeight="1">
      <c r="A472" s="737" t="s">
        <v>114</v>
      </c>
      <c r="B472" s="738"/>
      <c r="C472" s="739" t="s">
        <v>115</v>
      </c>
      <c r="D472" s="740"/>
      <c r="E472" s="740"/>
      <c r="F472" s="740"/>
      <c r="G472" s="740"/>
      <c r="H472" s="740"/>
      <c r="I472" s="741"/>
      <c r="J472" s="56">
        <f t="shared" si="259"/>
        <v>458</v>
      </c>
      <c r="K472" s="62">
        <f t="shared" si="256"/>
        <v>75</v>
      </c>
      <c r="L472" s="62">
        <f t="shared" si="256"/>
        <v>0</v>
      </c>
      <c r="M472" s="62">
        <f t="shared" si="265"/>
        <v>0</v>
      </c>
      <c r="N472" s="62">
        <f t="shared" si="265"/>
        <v>0</v>
      </c>
      <c r="O472" s="54"/>
      <c r="P472" s="54"/>
      <c r="Q472" s="54"/>
      <c r="R472" s="54"/>
      <c r="S472" s="54"/>
      <c r="T472" s="54"/>
      <c r="U472" s="62">
        <f t="shared" si="266"/>
        <v>75</v>
      </c>
      <c r="V472" s="62">
        <f t="shared" si="266"/>
        <v>0</v>
      </c>
      <c r="W472" s="54">
        <v>35</v>
      </c>
      <c r="X472" s="54">
        <v>0</v>
      </c>
      <c r="Y472" s="54">
        <v>30</v>
      </c>
      <c r="Z472" s="54">
        <v>0</v>
      </c>
      <c r="AA472" s="705" t="str">
        <f t="shared" si="268"/>
        <v>TC8211-20</v>
      </c>
      <c r="AB472" s="705"/>
      <c r="AC472" s="705" t="str">
        <f t="shared" si="269"/>
        <v>Автомашины засварчин</v>
      </c>
      <c r="AD472" s="705"/>
      <c r="AE472" s="705"/>
      <c r="AF472" s="705"/>
      <c r="AG472" s="705"/>
      <c r="AH472" s="705"/>
      <c r="AI472" s="705"/>
      <c r="AJ472" s="56">
        <f t="shared" si="260"/>
        <v>458</v>
      </c>
      <c r="AK472" s="83">
        <v>10</v>
      </c>
      <c r="AL472" s="83">
        <v>0</v>
      </c>
      <c r="AM472" s="54"/>
      <c r="AN472" s="54"/>
      <c r="AO472" s="84">
        <v>75</v>
      </c>
      <c r="AP472" s="84"/>
      <c r="AQ472" s="54"/>
      <c r="AR472" s="54"/>
      <c r="AS472" s="57">
        <f t="shared" si="267"/>
        <v>10</v>
      </c>
      <c r="AT472" s="54"/>
      <c r="AU472" s="54"/>
      <c r="AV472" s="83">
        <v>10</v>
      </c>
      <c r="AW472" s="83"/>
      <c r="AX472" s="54"/>
      <c r="AY472" s="54"/>
      <c r="AZ472" s="54"/>
    </row>
    <row r="473" spans="1:52" s="55" customFormat="1" ht="18" customHeight="1">
      <c r="A473" s="737" t="s">
        <v>122</v>
      </c>
      <c r="B473" s="738"/>
      <c r="C473" s="739" t="s">
        <v>123</v>
      </c>
      <c r="D473" s="740"/>
      <c r="E473" s="740"/>
      <c r="F473" s="740"/>
      <c r="G473" s="740"/>
      <c r="H473" s="740"/>
      <c r="I473" s="741"/>
      <c r="J473" s="56">
        <f t="shared" si="259"/>
        <v>459</v>
      </c>
      <c r="K473" s="62">
        <f t="shared" si="256"/>
        <v>90</v>
      </c>
      <c r="L473" s="62">
        <f t="shared" si="256"/>
        <v>17</v>
      </c>
      <c r="M473" s="62">
        <f t="shared" si="265"/>
        <v>0</v>
      </c>
      <c r="N473" s="62">
        <f t="shared" si="265"/>
        <v>0</v>
      </c>
      <c r="O473" s="54"/>
      <c r="P473" s="54"/>
      <c r="Q473" s="54"/>
      <c r="R473" s="54"/>
      <c r="S473" s="54"/>
      <c r="T473" s="54"/>
      <c r="U473" s="62">
        <f t="shared" si="266"/>
        <v>90</v>
      </c>
      <c r="V473" s="62">
        <f t="shared" si="266"/>
        <v>17</v>
      </c>
      <c r="W473" s="54">
        <v>43</v>
      </c>
      <c r="X473" s="54">
        <v>7</v>
      </c>
      <c r="Y473" s="54">
        <v>32</v>
      </c>
      <c r="Z473" s="54">
        <v>8</v>
      </c>
      <c r="AA473" s="705" t="str">
        <f t="shared" si="268"/>
        <v>CF7411-12</v>
      </c>
      <c r="AB473" s="705"/>
      <c r="AC473" s="705" t="str">
        <f t="shared" si="269"/>
        <v>Барилгын цахилгаанчин</v>
      </c>
      <c r="AD473" s="705"/>
      <c r="AE473" s="705"/>
      <c r="AF473" s="705"/>
      <c r="AG473" s="705"/>
      <c r="AH473" s="705"/>
      <c r="AI473" s="705"/>
      <c r="AJ473" s="56">
        <f t="shared" si="260"/>
        <v>459</v>
      </c>
      <c r="AK473" s="83">
        <v>15</v>
      </c>
      <c r="AL473" s="83">
        <v>2</v>
      </c>
      <c r="AM473" s="54"/>
      <c r="AN473" s="54"/>
      <c r="AO473" s="84">
        <v>90</v>
      </c>
      <c r="AP473" s="84"/>
      <c r="AQ473" s="54"/>
      <c r="AR473" s="54"/>
      <c r="AS473" s="57">
        <f t="shared" si="267"/>
        <v>28</v>
      </c>
      <c r="AT473" s="54"/>
      <c r="AU473" s="54"/>
      <c r="AV473" s="83">
        <v>15</v>
      </c>
      <c r="AW473" s="83">
        <v>13</v>
      </c>
      <c r="AX473" s="54"/>
      <c r="AY473" s="54"/>
      <c r="AZ473" s="54"/>
    </row>
    <row r="474" spans="1:52" s="55" customFormat="1" ht="18" customHeight="1">
      <c r="A474" s="737" t="s">
        <v>118</v>
      </c>
      <c r="B474" s="738"/>
      <c r="C474" s="739" t="s">
        <v>119</v>
      </c>
      <c r="D474" s="740"/>
      <c r="E474" s="740"/>
      <c r="F474" s="740"/>
      <c r="G474" s="740"/>
      <c r="H474" s="740"/>
      <c r="I474" s="741"/>
      <c r="J474" s="56">
        <f t="shared" si="259"/>
        <v>460</v>
      </c>
      <c r="K474" s="62">
        <f t="shared" si="256"/>
        <v>27</v>
      </c>
      <c r="L474" s="62">
        <f t="shared" si="256"/>
        <v>5</v>
      </c>
      <c r="M474" s="62">
        <f t="shared" si="265"/>
        <v>0</v>
      </c>
      <c r="N474" s="62">
        <f t="shared" si="265"/>
        <v>0</v>
      </c>
      <c r="O474" s="54"/>
      <c r="P474" s="54"/>
      <c r="Q474" s="54"/>
      <c r="R474" s="54"/>
      <c r="S474" s="54"/>
      <c r="T474" s="54"/>
      <c r="U474" s="62">
        <f t="shared" si="266"/>
        <v>27</v>
      </c>
      <c r="V474" s="62">
        <f t="shared" si="266"/>
        <v>5</v>
      </c>
      <c r="W474" s="54">
        <v>15</v>
      </c>
      <c r="X474" s="54">
        <v>1</v>
      </c>
      <c r="Y474" s="54">
        <v>12</v>
      </c>
      <c r="Z474" s="54">
        <v>4</v>
      </c>
      <c r="AA474" s="705" t="str">
        <f t="shared" si="268"/>
        <v>CF7123-20</v>
      </c>
      <c r="AB474" s="705"/>
      <c r="AC474" s="705" t="str">
        <f t="shared" si="269"/>
        <v>Барилгын засал-чимэглэлчин</v>
      </c>
      <c r="AD474" s="705"/>
      <c r="AE474" s="705"/>
      <c r="AF474" s="705"/>
      <c r="AG474" s="705"/>
      <c r="AH474" s="705"/>
      <c r="AI474" s="705"/>
      <c r="AJ474" s="56">
        <f t="shared" si="260"/>
        <v>460</v>
      </c>
      <c r="AK474" s="83"/>
      <c r="AL474" s="83"/>
      <c r="AM474" s="54"/>
      <c r="AN474" s="54"/>
      <c r="AO474" s="54">
        <v>27</v>
      </c>
      <c r="AP474" s="54"/>
      <c r="AQ474" s="54"/>
      <c r="AR474" s="54"/>
      <c r="AS474" s="57">
        <f t="shared" si="267"/>
        <v>15</v>
      </c>
      <c r="AT474" s="54"/>
      <c r="AU474" s="54"/>
      <c r="AV474" s="83"/>
      <c r="AW474" s="54">
        <v>15</v>
      </c>
      <c r="AX474" s="54"/>
      <c r="AY474" s="54"/>
      <c r="AZ474" s="54"/>
    </row>
    <row r="475" spans="1:52" s="55" customFormat="1" ht="18" customHeight="1">
      <c r="A475" s="737" t="s">
        <v>241</v>
      </c>
      <c r="B475" s="738"/>
      <c r="C475" s="739" t="s">
        <v>242</v>
      </c>
      <c r="D475" s="740"/>
      <c r="E475" s="740"/>
      <c r="F475" s="740"/>
      <c r="G475" s="740"/>
      <c r="H475" s="740"/>
      <c r="I475" s="741"/>
      <c r="J475" s="56">
        <f t="shared" si="259"/>
        <v>461</v>
      </c>
      <c r="K475" s="62">
        <f t="shared" si="256"/>
        <v>35</v>
      </c>
      <c r="L475" s="62">
        <f t="shared" si="256"/>
        <v>18</v>
      </c>
      <c r="M475" s="62">
        <f t="shared" si="265"/>
        <v>0</v>
      </c>
      <c r="N475" s="62">
        <f t="shared" si="265"/>
        <v>0</v>
      </c>
      <c r="O475" s="54"/>
      <c r="P475" s="54"/>
      <c r="Q475" s="54"/>
      <c r="R475" s="54"/>
      <c r="S475" s="54"/>
      <c r="T475" s="54"/>
      <c r="U475" s="62">
        <f t="shared" si="266"/>
        <v>35</v>
      </c>
      <c r="V475" s="62">
        <f t="shared" si="266"/>
        <v>18</v>
      </c>
      <c r="W475" s="54">
        <v>12</v>
      </c>
      <c r="X475" s="54">
        <v>8</v>
      </c>
      <c r="Y475" s="54">
        <v>15</v>
      </c>
      <c r="Z475" s="54">
        <v>4</v>
      </c>
      <c r="AA475" s="705" t="str">
        <f t="shared" si="268"/>
        <v>MG6210-28</v>
      </c>
      <c r="AB475" s="705"/>
      <c r="AC475" s="705" t="str">
        <f t="shared" si="269"/>
        <v>Уул, уурхайн нөхөн сэргээгч</v>
      </c>
      <c r="AD475" s="705"/>
      <c r="AE475" s="705"/>
      <c r="AF475" s="705"/>
      <c r="AG475" s="705"/>
      <c r="AH475" s="705"/>
      <c r="AI475" s="705"/>
      <c r="AJ475" s="56">
        <f t="shared" si="260"/>
        <v>461</v>
      </c>
      <c r="AK475" s="83">
        <v>8</v>
      </c>
      <c r="AL475" s="83">
        <v>6</v>
      </c>
      <c r="AM475" s="54"/>
      <c r="AN475" s="54"/>
      <c r="AO475" s="54">
        <v>35</v>
      </c>
      <c r="AP475" s="54"/>
      <c r="AQ475" s="54"/>
      <c r="AR475" s="54"/>
      <c r="AS475" s="57">
        <f t="shared" si="267"/>
        <v>8</v>
      </c>
      <c r="AT475" s="54"/>
      <c r="AU475" s="54"/>
      <c r="AV475" s="83">
        <v>8</v>
      </c>
      <c r="AW475" s="54"/>
      <c r="AX475" s="54"/>
      <c r="AY475" s="54"/>
      <c r="AZ475" s="54"/>
    </row>
    <row r="476" spans="1:52" s="55" customFormat="1" ht="18" customHeight="1">
      <c r="A476" s="737" t="s">
        <v>374</v>
      </c>
      <c r="B476" s="738"/>
      <c r="C476" s="739" t="s">
        <v>375</v>
      </c>
      <c r="D476" s="740"/>
      <c r="E476" s="740"/>
      <c r="F476" s="740"/>
      <c r="G476" s="740"/>
      <c r="H476" s="740"/>
      <c r="I476" s="741"/>
      <c r="J476" s="56">
        <f t="shared" si="259"/>
        <v>462</v>
      </c>
      <c r="K476" s="62">
        <f t="shared" si="256"/>
        <v>56</v>
      </c>
      <c r="L476" s="62">
        <f t="shared" si="256"/>
        <v>25</v>
      </c>
      <c r="M476" s="62">
        <f t="shared" si="265"/>
        <v>56</v>
      </c>
      <c r="N476" s="62">
        <f t="shared" si="265"/>
        <v>25</v>
      </c>
      <c r="O476" s="54">
        <v>27</v>
      </c>
      <c r="P476" s="54">
        <v>13</v>
      </c>
      <c r="Q476" s="54">
        <v>14</v>
      </c>
      <c r="R476" s="54">
        <v>7</v>
      </c>
      <c r="S476" s="54">
        <v>15</v>
      </c>
      <c r="T476" s="54">
        <v>5</v>
      </c>
      <c r="U476" s="62">
        <f t="shared" si="266"/>
        <v>0</v>
      </c>
      <c r="V476" s="62">
        <f t="shared" si="266"/>
        <v>0</v>
      </c>
      <c r="W476" s="54"/>
      <c r="X476" s="54"/>
      <c r="Y476" s="54"/>
      <c r="Z476" s="54"/>
      <c r="AA476" s="705" t="str">
        <f t="shared" si="268"/>
        <v>MG3257-22</v>
      </c>
      <c r="AB476" s="705"/>
      <c r="AC476" s="705" t="str">
        <f t="shared" si="269"/>
        <v>Уул уурхайн хөдөлмөрийн аюулгүй ажиллагааны техникч</v>
      </c>
      <c r="AD476" s="705"/>
      <c r="AE476" s="705"/>
      <c r="AF476" s="705"/>
      <c r="AG476" s="705"/>
      <c r="AH476" s="705"/>
      <c r="AI476" s="705"/>
      <c r="AJ476" s="56">
        <f t="shared" si="260"/>
        <v>462</v>
      </c>
      <c r="AK476" s="54"/>
      <c r="AL476" s="54"/>
      <c r="AM476" s="54"/>
      <c r="AN476" s="54"/>
      <c r="AO476" s="54">
        <v>56</v>
      </c>
      <c r="AP476" s="54"/>
      <c r="AQ476" s="54"/>
      <c r="AR476" s="54"/>
      <c r="AS476" s="57">
        <f t="shared" si="267"/>
        <v>15</v>
      </c>
      <c r="AT476" s="54"/>
      <c r="AU476" s="54">
        <v>15</v>
      </c>
      <c r="AV476" s="54"/>
      <c r="AW476" s="54"/>
      <c r="AX476" s="54"/>
      <c r="AY476" s="54"/>
      <c r="AZ476" s="54"/>
    </row>
    <row r="477" spans="1:52" s="55" customFormat="1" ht="18" customHeight="1">
      <c r="A477" s="737" t="s">
        <v>376</v>
      </c>
      <c r="B477" s="738"/>
      <c r="C477" s="739" t="s">
        <v>377</v>
      </c>
      <c r="D477" s="740"/>
      <c r="E477" s="740"/>
      <c r="F477" s="740"/>
      <c r="G477" s="740"/>
      <c r="H477" s="740"/>
      <c r="I477" s="741"/>
      <c r="J477" s="56">
        <f t="shared" si="259"/>
        <v>463</v>
      </c>
      <c r="K477" s="62">
        <f t="shared" si="256"/>
        <v>25</v>
      </c>
      <c r="L477" s="62">
        <f t="shared" si="256"/>
        <v>3</v>
      </c>
      <c r="M477" s="62">
        <f t="shared" si="265"/>
        <v>25</v>
      </c>
      <c r="N477" s="62">
        <f t="shared" si="265"/>
        <v>3</v>
      </c>
      <c r="O477" s="54">
        <v>4</v>
      </c>
      <c r="P477" s="54">
        <v>0</v>
      </c>
      <c r="Q477" s="54">
        <v>21</v>
      </c>
      <c r="R477" s="54">
        <v>3</v>
      </c>
      <c r="S477" s="54"/>
      <c r="T477" s="54"/>
      <c r="U477" s="62">
        <f t="shared" si="266"/>
        <v>0</v>
      </c>
      <c r="V477" s="62">
        <f t="shared" si="266"/>
        <v>0</v>
      </c>
      <c r="W477" s="54"/>
      <c r="X477" s="54"/>
      <c r="Y477" s="54"/>
      <c r="Z477" s="54"/>
      <c r="AA477" s="705" t="str">
        <f t="shared" si="268"/>
        <v>MT3115-55</v>
      </c>
      <c r="AB477" s="705"/>
      <c r="AC477" s="705" t="str">
        <f t="shared" si="269"/>
        <v>Хүнд машин механизмын ашиглалтын техникч</v>
      </c>
      <c r="AD477" s="705"/>
      <c r="AE477" s="705"/>
      <c r="AF477" s="705"/>
      <c r="AG477" s="705"/>
      <c r="AH477" s="705"/>
      <c r="AI477" s="705"/>
      <c r="AJ477" s="56">
        <f t="shared" si="260"/>
        <v>463</v>
      </c>
      <c r="AK477" s="54"/>
      <c r="AL477" s="54"/>
      <c r="AM477" s="54"/>
      <c r="AN477" s="54"/>
      <c r="AO477" s="54">
        <v>25</v>
      </c>
      <c r="AP477" s="54"/>
      <c r="AQ477" s="54"/>
      <c r="AR477" s="54"/>
      <c r="AS477" s="57">
        <f t="shared" si="267"/>
        <v>21</v>
      </c>
      <c r="AT477" s="54">
        <v>21</v>
      </c>
      <c r="AU477" s="54"/>
      <c r="AV477" s="54"/>
      <c r="AW477" s="54"/>
      <c r="AX477" s="54"/>
      <c r="AY477" s="54"/>
      <c r="AZ477" s="54"/>
    </row>
    <row r="478" spans="1:52" s="55" customFormat="1" ht="18" customHeight="1">
      <c r="A478" s="737" t="s">
        <v>378</v>
      </c>
      <c r="B478" s="738"/>
      <c r="C478" s="739" t="s">
        <v>379</v>
      </c>
      <c r="D478" s="740"/>
      <c r="E478" s="740"/>
      <c r="F478" s="740"/>
      <c r="G478" s="740"/>
      <c r="H478" s="740"/>
      <c r="I478" s="741"/>
      <c r="J478" s="56">
        <f t="shared" si="259"/>
        <v>464</v>
      </c>
      <c r="K478" s="62">
        <f t="shared" si="256"/>
        <v>5</v>
      </c>
      <c r="L478" s="62">
        <f t="shared" si="256"/>
        <v>3</v>
      </c>
      <c r="M478" s="62">
        <f t="shared" si="265"/>
        <v>5</v>
      </c>
      <c r="N478" s="62">
        <f t="shared" si="265"/>
        <v>3</v>
      </c>
      <c r="O478" s="54">
        <v>5</v>
      </c>
      <c r="P478" s="54">
        <v>3</v>
      </c>
      <c r="Q478" s="54"/>
      <c r="R478" s="54"/>
      <c r="S478" s="54"/>
      <c r="T478" s="54"/>
      <c r="U478" s="62">
        <f t="shared" si="266"/>
        <v>0</v>
      </c>
      <c r="V478" s="62">
        <f t="shared" si="266"/>
        <v>0</v>
      </c>
      <c r="W478" s="54"/>
      <c r="X478" s="54"/>
      <c r="Y478" s="54"/>
      <c r="Z478" s="54"/>
      <c r="AA478" s="705" t="str">
        <f t="shared" si="268"/>
        <v>MT3115-56</v>
      </c>
      <c r="AB478" s="705"/>
      <c r="AC478" s="705" t="str">
        <f t="shared" si="269"/>
        <v>Уул уурхайн машин механизмын электрон төхөөрөмжийн техникч</v>
      </c>
      <c r="AD478" s="705"/>
      <c r="AE478" s="705"/>
      <c r="AF478" s="705"/>
      <c r="AG478" s="705"/>
      <c r="AH478" s="705"/>
      <c r="AI478" s="705"/>
      <c r="AJ478" s="56">
        <f t="shared" si="260"/>
        <v>464</v>
      </c>
      <c r="AK478" s="54"/>
      <c r="AL478" s="54"/>
      <c r="AM478" s="54"/>
      <c r="AN478" s="54"/>
      <c r="AO478" s="54">
        <v>5</v>
      </c>
      <c r="AP478" s="54"/>
      <c r="AQ478" s="54"/>
      <c r="AR478" s="54"/>
      <c r="AS478" s="57">
        <f t="shared" si="267"/>
        <v>0</v>
      </c>
      <c r="AT478" s="54"/>
      <c r="AU478" s="83"/>
      <c r="AV478" s="54"/>
      <c r="AW478" s="54"/>
      <c r="AX478" s="54"/>
      <c r="AY478" s="54"/>
      <c r="AZ478" s="54"/>
    </row>
    <row r="479" spans="1:52" s="55" customFormat="1" ht="18" customHeight="1">
      <c r="A479" s="737" t="s">
        <v>380</v>
      </c>
      <c r="B479" s="738"/>
      <c r="C479" s="739" t="s">
        <v>381</v>
      </c>
      <c r="D479" s="740"/>
      <c r="E479" s="740"/>
      <c r="F479" s="740"/>
      <c r="G479" s="740"/>
      <c r="H479" s="740"/>
      <c r="I479" s="741"/>
      <c r="J479" s="56">
        <f t="shared" si="259"/>
        <v>465</v>
      </c>
      <c r="K479" s="62">
        <f t="shared" si="256"/>
        <v>34</v>
      </c>
      <c r="L479" s="62">
        <f t="shared" si="256"/>
        <v>18</v>
      </c>
      <c r="M479" s="62">
        <f t="shared" si="265"/>
        <v>34</v>
      </c>
      <c r="N479" s="62">
        <f t="shared" si="265"/>
        <v>18</v>
      </c>
      <c r="O479" s="54"/>
      <c r="P479" s="54"/>
      <c r="Q479" s="54">
        <v>8</v>
      </c>
      <c r="R479" s="54">
        <v>3</v>
      </c>
      <c r="S479" s="54">
        <v>26</v>
      </c>
      <c r="T479" s="54">
        <v>15</v>
      </c>
      <c r="U479" s="62">
        <f t="shared" si="266"/>
        <v>0</v>
      </c>
      <c r="V479" s="62">
        <f t="shared" si="266"/>
        <v>0</v>
      </c>
      <c r="W479" s="54"/>
      <c r="X479" s="54"/>
      <c r="Y479" s="54"/>
      <c r="Z479" s="54"/>
      <c r="AA479" s="705" t="str">
        <f t="shared" si="268"/>
        <v>IW3514-15</v>
      </c>
      <c r="AB479" s="705"/>
      <c r="AC479" s="705" t="str">
        <f t="shared" si="269"/>
        <v>Вэб мультмедиа зохиогч</v>
      </c>
      <c r="AD479" s="705"/>
      <c r="AE479" s="705"/>
      <c r="AF479" s="705"/>
      <c r="AG479" s="705"/>
      <c r="AH479" s="705"/>
      <c r="AI479" s="705"/>
      <c r="AJ479" s="56">
        <f t="shared" si="260"/>
        <v>465</v>
      </c>
      <c r="AK479" s="54"/>
      <c r="AL479" s="54"/>
      <c r="AM479" s="54"/>
      <c r="AN479" s="54"/>
      <c r="AO479" s="54">
        <v>34</v>
      </c>
      <c r="AP479" s="54"/>
      <c r="AQ479" s="54"/>
      <c r="AR479" s="54"/>
      <c r="AS479" s="57">
        <f t="shared" si="267"/>
        <v>26</v>
      </c>
      <c r="AT479" s="54"/>
      <c r="AU479" s="83">
        <v>26</v>
      </c>
      <c r="AV479" s="54"/>
      <c r="AW479" s="54"/>
      <c r="AX479" s="54"/>
      <c r="AY479" s="54"/>
      <c r="AZ479" s="54"/>
    </row>
    <row r="480" spans="1:52" s="55" customFormat="1" ht="18" customHeight="1">
      <c r="A480" s="737" t="s">
        <v>382</v>
      </c>
      <c r="B480" s="738"/>
      <c r="C480" s="739" t="s">
        <v>383</v>
      </c>
      <c r="D480" s="740"/>
      <c r="E480" s="740"/>
      <c r="F480" s="740"/>
      <c r="G480" s="740"/>
      <c r="H480" s="740"/>
      <c r="I480" s="741"/>
      <c r="J480" s="56">
        <f t="shared" si="259"/>
        <v>466</v>
      </c>
      <c r="K480" s="62">
        <f t="shared" si="256"/>
        <v>25</v>
      </c>
      <c r="L480" s="62">
        <f t="shared" si="256"/>
        <v>5</v>
      </c>
      <c r="M480" s="62">
        <f t="shared" si="265"/>
        <v>25</v>
      </c>
      <c r="N480" s="62">
        <f t="shared" si="265"/>
        <v>5</v>
      </c>
      <c r="O480" s="54">
        <v>9</v>
      </c>
      <c r="P480" s="54">
        <v>2</v>
      </c>
      <c r="Q480" s="54">
        <v>16</v>
      </c>
      <c r="R480" s="54">
        <v>3</v>
      </c>
      <c r="S480" s="54"/>
      <c r="T480" s="54"/>
      <c r="U480" s="62">
        <f t="shared" si="266"/>
        <v>0</v>
      </c>
      <c r="V480" s="62">
        <f t="shared" si="266"/>
        <v>0</v>
      </c>
      <c r="W480" s="54"/>
      <c r="X480" s="54"/>
      <c r="Y480" s="54"/>
      <c r="Z480" s="54"/>
      <c r="AA480" s="705" t="str">
        <f t="shared" si="268"/>
        <v>MG3117-25</v>
      </c>
      <c r="AB480" s="705"/>
      <c r="AC480" s="705" t="str">
        <f t="shared" si="269"/>
        <v>Уулын ажлын техникч</v>
      </c>
      <c r="AD480" s="705"/>
      <c r="AE480" s="705"/>
      <c r="AF480" s="705"/>
      <c r="AG480" s="705"/>
      <c r="AH480" s="705"/>
      <c r="AI480" s="705"/>
      <c r="AJ480" s="56">
        <f t="shared" si="260"/>
        <v>466</v>
      </c>
      <c r="AK480" s="54"/>
      <c r="AL480" s="54"/>
      <c r="AM480" s="54"/>
      <c r="AN480" s="54"/>
      <c r="AO480" s="54">
        <v>25</v>
      </c>
      <c r="AP480" s="54"/>
      <c r="AQ480" s="54"/>
      <c r="AR480" s="54"/>
      <c r="AS480" s="57">
        <f t="shared" si="267"/>
        <v>0</v>
      </c>
      <c r="AT480" s="54"/>
      <c r="AU480" s="83"/>
      <c r="AV480" s="54"/>
      <c r="AW480" s="54"/>
      <c r="AX480" s="54"/>
      <c r="AY480" s="54"/>
      <c r="AZ480" s="54"/>
    </row>
    <row r="481" spans="1:52" s="55" customFormat="1" ht="18" customHeight="1">
      <c r="A481" s="745" t="s">
        <v>384</v>
      </c>
      <c r="B481" s="746"/>
      <c r="C481" s="746"/>
      <c r="D481" s="746"/>
      <c r="E481" s="746"/>
      <c r="F481" s="746"/>
      <c r="G481" s="746"/>
      <c r="H481" s="746"/>
      <c r="I481" s="747"/>
      <c r="J481" s="60">
        <f t="shared" si="259"/>
        <v>467</v>
      </c>
      <c r="K481" s="61">
        <f t="shared" ref="K481:Z481" si="270">SUM(K482:K504)</f>
        <v>981</v>
      </c>
      <c r="L481" s="61">
        <f t="shared" si="270"/>
        <v>291</v>
      </c>
      <c r="M481" s="61">
        <f t="shared" si="270"/>
        <v>231</v>
      </c>
      <c r="N481" s="61">
        <f t="shared" si="270"/>
        <v>97</v>
      </c>
      <c r="O481" s="61">
        <f t="shared" ref="O481:Y481" si="271">SUM(O482:O504)</f>
        <v>0</v>
      </c>
      <c r="P481" s="61">
        <f t="shared" si="270"/>
        <v>0</v>
      </c>
      <c r="Q481" s="61">
        <f t="shared" si="270"/>
        <v>231</v>
      </c>
      <c r="R481" s="61">
        <f t="shared" si="270"/>
        <v>97</v>
      </c>
      <c r="S481" s="61">
        <f t="shared" si="270"/>
        <v>0</v>
      </c>
      <c r="T481" s="61">
        <f t="shared" si="271"/>
        <v>0</v>
      </c>
      <c r="U481" s="61">
        <f t="shared" si="270"/>
        <v>750</v>
      </c>
      <c r="V481" s="61">
        <f t="shared" si="270"/>
        <v>194</v>
      </c>
      <c r="W481" s="61">
        <f t="shared" si="270"/>
        <v>340</v>
      </c>
      <c r="X481" s="61">
        <f t="shared" si="270"/>
        <v>79</v>
      </c>
      <c r="Y481" s="61">
        <f t="shared" si="271"/>
        <v>220</v>
      </c>
      <c r="Z481" s="61">
        <f t="shared" si="270"/>
        <v>64</v>
      </c>
      <c r="AA481" s="748" t="str">
        <f>+A481</f>
        <v>4. Дархан-Уул аймаг дахь "Дархан Өргөө" Политехник коллеж</v>
      </c>
      <c r="AB481" s="749"/>
      <c r="AC481" s="749"/>
      <c r="AD481" s="749"/>
      <c r="AE481" s="749"/>
      <c r="AF481" s="749"/>
      <c r="AG481" s="749"/>
      <c r="AH481" s="749"/>
      <c r="AI481" s="750"/>
      <c r="AJ481" s="60">
        <f t="shared" si="260"/>
        <v>467</v>
      </c>
      <c r="AK481" s="61">
        <f t="shared" ref="AK481:AZ481" si="272">SUM(AK482:AK504)</f>
        <v>190</v>
      </c>
      <c r="AL481" s="61">
        <f t="shared" si="272"/>
        <v>51</v>
      </c>
      <c r="AM481" s="61">
        <f t="shared" si="272"/>
        <v>0</v>
      </c>
      <c r="AN481" s="61">
        <f t="shared" si="272"/>
        <v>0</v>
      </c>
      <c r="AO481" s="61">
        <f t="shared" si="272"/>
        <v>981</v>
      </c>
      <c r="AP481" s="61">
        <f t="shared" si="272"/>
        <v>0</v>
      </c>
      <c r="AQ481" s="61">
        <f t="shared" si="272"/>
        <v>0</v>
      </c>
      <c r="AR481" s="61">
        <f t="shared" si="272"/>
        <v>0</v>
      </c>
      <c r="AS481" s="61">
        <f t="shared" si="272"/>
        <v>556</v>
      </c>
      <c r="AT481" s="61">
        <f t="shared" si="272"/>
        <v>231</v>
      </c>
      <c r="AU481" s="61">
        <f t="shared" si="272"/>
        <v>0</v>
      </c>
      <c r="AV481" s="61">
        <f t="shared" si="272"/>
        <v>190</v>
      </c>
      <c r="AW481" s="61">
        <f t="shared" si="272"/>
        <v>135</v>
      </c>
      <c r="AX481" s="61">
        <f t="shared" si="272"/>
        <v>0</v>
      </c>
      <c r="AY481" s="61">
        <f t="shared" si="272"/>
        <v>0</v>
      </c>
      <c r="AZ481" s="61">
        <f t="shared" si="272"/>
        <v>0</v>
      </c>
    </row>
    <row r="482" spans="1:52" s="55" customFormat="1" ht="18" customHeight="1">
      <c r="A482" s="737" t="s">
        <v>161</v>
      </c>
      <c r="B482" s="738"/>
      <c r="C482" s="739" t="s">
        <v>162</v>
      </c>
      <c r="D482" s="740"/>
      <c r="E482" s="740"/>
      <c r="F482" s="740"/>
      <c r="G482" s="740"/>
      <c r="H482" s="740"/>
      <c r="I482" s="741"/>
      <c r="J482" s="56">
        <f t="shared" si="259"/>
        <v>468</v>
      </c>
      <c r="K482" s="62">
        <f t="shared" si="256"/>
        <v>28</v>
      </c>
      <c r="L482" s="62">
        <f t="shared" si="256"/>
        <v>2</v>
      </c>
      <c r="M482" s="62">
        <f t="shared" si="265"/>
        <v>0</v>
      </c>
      <c r="N482" s="62">
        <f t="shared" si="265"/>
        <v>0</v>
      </c>
      <c r="O482" s="54"/>
      <c r="P482" s="54"/>
      <c r="Q482" s="54"/>
      <c r="R482" s="54"/>
      <c r="S482" s="54"/>
      <c r="T482" s="54"/>
      <c r="U482" s="62">
        <f t="shared" si="266"/>
        <v>28</v>
      </c>
      <c r="V482" s="62">
        <f t="shared" si="266"/>
        <v>2</v>
      </c>
      <c r="W482" s="54">
        <v>28</v>
      </c>
      <c r="X482" s="54">
        <v>2</v>
      </c>
      <c r="Y482" s="54"/>
      <c r="Z482" s="54"/>
      <c r="AA482" s="705" t="str">
        <f>+A482</f>
        <v>MT8111-35</v>
      </c>
      <c r="AB482" s="705"/>
      <c r="AC482" s="705" t="str">
        <f>+C482</f>
        <v>Хүнд машин механизмын оператор</v>
      </c>
      <c r="AD482" s="705"/>
      <c r="AE482" s="705"/>
      <c r="AF482" s="705"/>
      <c r="AG482" s="705"/>
      <c r="AH482" s="705"/>
      <c r="AI482" s="705"/>
      <c r="AJ482" s="56">
        <f t="shared" si="260"/>
        <v>468</v>
      </c>
      <c r="AK482" s="52"/>
      <c r="AL482" s="52"/>
      <c r="AM482" s="54"/>
      <c r="AN482" s="54"/>
      <c r="AO482" s="83">
        <v>28</v>
      </c>
      <c r="AP482" s="54"/>
      <c r="AQ482" s="54"/>
      <c r="AR482" s="54"/>
      <c r="AS482" s="57">
        <f t="shared" si="267"/>
        <v>28</v>
      </c>
      <c r="AT482" s="54"/>
      <c r="AU482" s="54"/>
      <c r="AV482" s="52"/>
      <c r="AW482" s="54">
        <v>28</v>
      </c>
      <c r="AX482" s="54"/>
      <c r="AY482" s="54"/>
      <c r="AZ482" s="54"/>
    </row>
    <row r="483" spans="1:52" s="55" customFormat="1" ht="18" customHeight="1">
      <c r="A483" s="737" t="s">
        <v>124</v>
      </c>
      <c r="B483" s="738"/>
      <c r="C483" s="739" t="s">
        <v>125</v>
      </c>
      <c r="D483" s="740"/>
      <c r="E483" s="740"/>
      <c r="F483" s="740"/>
      <c r="G483" s="740"/>
      <c r="H483" s="740"/>
      <c r="I483" s="741"/>
      <c r="J483" s="56">
        <f t="shared" si="259"/>
        <v>469</v>
      </c>
      <c r="K483" s="62">
        <f t="shared" si="256"/>
        <v>113</v>
      </c>
      <c r="L483" s="62">
        <f t="shared" si="256"/>
        <v>0</v>
      </c>
      <c r="M483" s="62">
        <f t="shared" si="265"/>
        <v>0</v>
      </c>
      <c r="N483" s="62">
        <f t="shared" si="265"/>
        <v>0</v>
      </c>
      <c r="O483" s="54"/>
      <c r="P483" s="54"/>
      <c r="Q483" s="54"/>
      <c r="R483" s="54"/>
      <c r="S483" s="54"/>
      <c r="T483" s="54"/>
      <c r="U483" s="62">
        <f t="shared" si="266"/>
        <v>113</v>
      </c>
      <c r="V483" s="62">
        <f t="shared" si="266"/>
        <v>0</v>
      </c>
      <c r="W483" s="54">
        <v>54</v>
      </c>
      <c r="X483" s="54">
        <v>0</v>
      </c>
      <c r="Y483" s="54">
        <v>33</v>
      </c>
      <c r="Z483" s="54">
        <v>0</v>
      </c>
      <c r="AA483" s="705" t="str">
        <f t="shared" ref="AA483:AA505" si="273">+A483</f>
        <v>IM7212-14</v>
      </c>
      <c r="AB483" s="705"/>
      <c r="AC483" s="705" t="str">
        <f t="shared" ref="AC483:AC503" si="274">+C483</f>
        <v>Гагнуурчин</v>
      </c>
      <c r="AD483" s="705"/>
      <c r="AE483" s="705"/>
      <c r="AF483" s="705"/>
      <c r="AG483" s="705"/>
      <c r="AH483" s="705"/>
      <c r="AI483" s="705"/>
      <c r="AJ483" s="56">
        <f t="shared" si="260"/>
        <v>469</v>
      </c>
      <c r="AK483" s="52">
        <v>26</v>
      </c>
      <c r="AL483" s="52">
        <v>0</v>
      </c>
      <c r="AM483" s="54"/>
      <c r="AN483" s="54"/>
      <c r="AO483" s="83">
        <v>113</v>
      </c>
      <c r="AP483" s="54"/>
      <c r="AQ483" s="54"/>
      <c r="AR483" s="54"/>
      <c r="AS483" s="57">
        <f t="shared" si="267"/>
        <v>41</v>
      </c>
      <c r="AT483" s="54"/>
      <c r="AU483" s="54"/>
      <c r="AV483" s="52">
        <v>26</v>
      </c>
      <c r="AW483" s="54">
        <v>15</v>
      </c>
      <c r="AX483" s="54"/>
      <c r="AY483" s="54"/>
      <c r="AZ483" s="54"/>
    </row>
    <row r="484" spans="1:52" s="55" customFormat="1" ht="18" customHeight="1">
      <c r="A484" s="737" t="s">
        <v>202</v>
      </c>
      <c r="B484" s="738"/>
      <c r="C484" s="739" t="s">
        <v>203</v>
      </c>
      <c r="D484" s="740"/>
      <c r="E484" s="740"/>
      <c r="F484" s="740"/>
      <c r="G484" s="740"/>
      <c r="H484" s="740"/>
      <c r="I484" s="741"/>
      <c r="J484" s="56">
        <f t="shared" si="259"/>
        <v>470</v>
      </c>
      <c r="K484" s="62">
        <f t="shared" si="256"/>
        <v>39</v>
      </c>
      <c r="L484" s="62">
        <f t="shared" si="256"/>
        <v>12</v>
      </c>
      <c r="M484" s="62">
        <f t="shared" si="265"/>
        <v>0</v>
      </c>
      <c r="N484" s="62">
        <f t="shared" si="265"/>
        <v>0</v>
      </c>
      <c r="O484" s="54"/>
      <c r="P484" s="54"/>
      <c r="Q484" s="54"/>
      <c r="R484" s="54"/>
      <c r="S484" s="54"/>
      <c r="T484" s="54"/>
      <c r="U484" s="62">
        <f t="shared" si="266"/>
        <v>39</v>
      </c>
      <c r="V484" s="62">
        <f t="shared" si="266"/>
        <v>12</v>
      </c>
      <c r="W484" s="54">
        <v>10</v>
      </c>
      <c r="X484" s="54">
        <v>1</v>
      </c>
      <c r="Y484" s="54">
        <v>13</v>
      </c>
      <c r="Z484" s="54">
        <v>6</v>
      </c>
      <c r="AA484" s="705" t="str">
        <f t="shared" si="273"/>
        <v>CF7114-20</v>
      </c>
      <c r="AB484" s="705"/>
      <c r="AC484" s="705" t="str">
        <f t="shared" si="274"/>
        <v>Бетон арматурчин</v>
      </c>
      <c r="AD484" s="705"/>
      <c r="AE484" s="705"/>
      <c r="AF484" s="705"/>
      <c r="AG484" s="705"/>
      <c r="AH484" s="705"/>
      <c r="AI484" s="705"/>
      <c r="AJ484" s="56">
        <f t="shared" si="260"/>
        <v>470</v>
      </c>
      <c r="AK484" s="54">
        <v>16</v>
      </c>
      <c r="AL484" s="54">
        <v>5</v>
      </c>
      <c r="AM484" s="54"/>
      <c r="AN484" s="54"/>
      <c r="AO484" s="83">
        <v>39</v>
      </c>
      <c r="AP484" s="54"/>
      <c r="AQ484" s="54"/>
      <c r="AR484" s="54"/>
      <c r="AS484" s="57">
        <f t="shared" si="267"/>
        <v>16</v>
      </c>
      <c r="AT484" s="54"/>
      <c r="AU484" s="54"/>
      <c r="AV484" s="54">
        <v>16</v>
      </c>
      <c r="AW484" s="54"/>
      <c r="AX484" s="54"/>
      <c r="AY484" s="54"/>
      <c r="AZ484" s="54"/>
    </row>
    <row r="485" spans="1:52" s="55" customFormat="1" ht="18" customHeight="1">
      <c r="A485" s="737" t="s">
        <v>116</v>
      </c>
      <c r="B485" s="738"/>
      <c r="C485" s="739" t="s">
        <v>117</v>
      </c>
      <c r="D485" s="740"/>
      <c r="E485" s="740"/>
      <c r="F485" s="740"/>
      <c r="G485" s="740"/>
      <c r="H485" s="740"/>
      <c r="I485" s="741"/>
      <c r="J485" s="56">
        <f t="shared" si="259"/>
        <v>471</v>
      </c>
      <c r="K485" s="62">
        <f t="shared" si="256"/>
        <v>22</v>
      </c>
      <c r="L485" s="62">
        <f t="shared" si="256"/>
        <v>1</v>
      </c>
      <c r="M485" s="62">
        <f t="shared" si="265"/>
        <v>0</v>
      </c>
      <c r="N485" s="62">
        <f t="shared" si="265"/>
        <v>0</v>
      </c>
      <c r="O485" s="54"/>
      <c r="P485" s="54"/>
      <c r="Q485" s="54"/>
      <c r="R485" s="54"/>
      <c r="S485" s="54"/>
      <c r="T485" s="54"/>
      <c r="U485" s="62">
        <f t="shared" si="266"/>
        <v>22</v>
      </c>
      <c r="V485" s="62">
        <f t="shared" si="266"/>
        <v>1</v>
      </c>
      <c r="W485" s="54">
        <v>10</v>
      </c>
      <c r="X485" s="54">
        <v>1</v>
      </c>
      <c r="Y485" s="54">
        <v>12</v>
      </c>
      <c r="Z485" s="54">
        <v>0</v>
      </c>
      <c r="AA485" s="705" t="str">
        <f t="shared" si="273"/>
        <v>CF7126-36</v>
      </c>
      <c r="AB485" s="705"/>
      <c r="AC485" s="705" t="str">
        <f t="shared" si="274"/>
        <v>Барилгын сантехникч</v>
      </c>
      <c r="AD485" s="705"/>
      <c r="AE485" s="705"/>
      <c r="AF485" s="705"/>
      <c r="AG485" s="705"/>
      <c r="AH485" s="705"/>
      <c r="AI485" s="705"/>
      <c r="AJ485" s="56">
        <f t="shared" si="260"/>
        <v>471</v>
      </c>
      <c r="AK485" s="54"/>
      <c r="AL485" s="54"/>
      <c r="AM485" s="54"/>
      <c r="AN485" s="54"/>
      <c r="AO485" s="83">
        <v>22</v>
      </c>
      <c r="AP485" s="54"/>
      <c r="AQ485" s="54"/>
      <c r="AR485" s="54"/>
      <c r="AS485" s="57">
        <f t="shared" si="267"/>
        <v>0</v>
      </c>
      <c r="AT485" s="54"/>
      <c r="AU485" s="54"/>
      <c r="AV485" s="54"/>
      <c r="AW485" s="54"/>
      <c r="AX485" s="54"/>
      <c r="AY485" s="54"/>
      <c r="AZ485" s="54"/>
    </row>
    <row r="486" spans="1:52" s="55" customFormat="1" ht="18" customHeight="1">
      <c r="A486" s="737" t="s">
        <v>122</v>
      </c>
      <c r="B486" s="738"/>
      <c r="C486" s="739" t="s">
        <v>123</v>
      </c>
      <c r="D486" s="740"/>
      <c r="E486" s="740"/>
      <c r="F486" s="740"/>
      <c r="G486" s="740"/>
      <c r="H486" s="740"/>
      <c r="I486" s="741"/>
      <c r="J486" s="56">
        <f t="shared" si="259"/>
        <v>472</v>
      </c>
      <c r="K486" s="62">
        <f t="shared" si="256"/>
        <v>108</v>
      </c>
      <c r="L486" s="62">
        <f t="shared" si="256"/>
        <v>16</v>
      </c>
      <c r="M486" s="62">
        <f t="shared" si="265"/>
        <v>0</v>
      </c>
      <c r="N486" s="62">
        <f t="shared" si="265"/>
        <v>0</v>
      </c>
      <c r="O486" s="54"/>
      <c r="P486" s="54"/>
      <c r="Q486" s="54"/>
      <c r="R486" s="54"/>
      <c r="S486" s="54"/>
      <c r="T486" s="54"/>
      <c r="U486" s="62">
        <f t="shared" si="266"/>
        <v>108</v>
      </c>
      <c r="V486" s="62">
        <f t="shared" si="266"/>
        <v>16</v>
      </c>
      <c r="W486" s="54">
        <v>44</v>
      </c>
      <c r="X486" s="54">
        <v>4</v>
      </c>
      <c r="Y486" s="54">
        <v>33</v>
      </c>
      <c r="Z486" s="54">
        <v>6</v>
      </c>
      <c r="AA486" s="705" t="str">
        <f t="shared" si="273"/>
        <v>CF7411-12</v>
      </c>
      <c r="AB486" s="705"/>
      <c r="AC486" s="705" t="str">
        <f t="shared" si="274"/>
        <v>Барилгын цахилгаанчин</v>
      </c>
      <c r="AD486" s="705"/>
      <c r="AE486" s="705"/>
      <c r="AF486" s="705"/>
      <c r="AG486" s="705"/>
      <c r="AH486" s="705"/>
      <c r="AI486" s="705"/>
      <c r="AJ486" s="56">
        <f t="shared" si="260"/>
        <v>472</v>
      </c>
      <c r="AK486" s="54">
        <v>31</v>
      </c>
      <c r="AL486" s="54">
        <v>6</v>
      </c>
      <c r="AM486" s="54"/>
      <c r="AN486" s="54"/>
      <c r="AO486" s="83">
        <v>108</v>
      </c>
      <c r="AP486" s="54"/>
      <c r="AQ486" s="54"/>
      <c r="AR486" s="54"/>
      <c r="AS486" s="57">
        <f t="shared" si="267"/>
        <v>44</v>
      </c>
      <c r="AT486" s="54"/>
      <c r="AU486" s="54"/>
      <c r="AV486" s="54">
        <v>31</v>
      </c>
      <c r="AW486" s="54">
        <v>13</v>
      </c>
      <c r="AX486" s="54"/>
      <c r="AY486" s="54"/>
      <c r="AZ486" s="54"/>
    </row>
    <row r="487" spans="1:52" s="55" customFormat="1" ht="18" customHeight="1">
      <c r="A487" s="737" t="s">
        <v>118</v>
      </c>
      <c r="B487" s="738"/>
      <c r="C487" s="739" t="s">
        <v>119</v>
      </c>
      <c r="D487" s="740"/>
      <c r="E487" s="740"/>
      <c r="F487" s="740"/>
      <c r="G487" s="740"/>
      <c r="H487" s="740"/>
      <c r="I487" s="741"/>
      <c r="J487" s="56">
        <f t="shared" si="259"/>
        <v>473</v>
      </c>
      <c r="K487" s="62">
        <f t="shared" si="256"/>
        <v>63</v>
      </c>
      <c r="L487" s="62">
        <f t="shared" si="256"/>
        <v>34</v>
      </c>
      <c r="M487" s="62">
        <f t="shared" si="265"/>
        <v>0</v>
      </c>
      <c r="N487" s="62">
        <f t="shared" si="265"/>
        <v>0</v>
      </c>
      <c r="O487" s="54"/>
      <c r="P487" s="54"/>
      <c r="Q487" s="54"/>
      <c r="R487" s="54"/>
      <c r="S487" s="54"/>
      <c r="T487" s="54"/>
      <c r="U487" s="62">
        <f t="shared" si="266"/>
        <v>63</v>
      </c>
      <c r="V487" s="62">
        <f t="shared" si="266"/>
        <v>34</v>
      </c>
      <c r="W487" s="54">
        <v>24</v>
      </c>
      <c r="X487" s="54">
        <v>13</v>
      </c>
      <c r="Y487" s="54">
        <v>22</v>
      </c>
      <c r="Z487" s="54">
        <v>11</v>
      </c>
      <c r="AA487" s="705" t="str">
        <f t="shared" si="273"/>
        <v>CF7123-20</v>
      </c>
      <c r="AB487" s="705"/>
      <c r="AC487" s="705" t="str">
        <f t="shared" si="274"/>
        <v>Барилгын засал-чимэглэлчин</v>
      </c>
      <c r="AD487" s="705"/>
      <c r="AE487" s="705"/>
      <c r="AF487" s="705"/>
      <c r="AG487" s="705"/>
      <c r="AH487" s="705"/>
      <c r="AI487" s="705"/>
      <c r="AJ487" s="56">
        <f t="shared" si="260"/>
        <v>473</v>
      </c>
      <c r="AK487" s="54">
        <v>17</v>
      </c>
      <c r="AL487" s="54">
        <v>10</v>
      </c>
      <c r="AM487" s="54"/>
      <c r="AN487" s="54"/>
      <c r="AO487" s="83">
        <v>63</v>
      </c>
      <c r="AP487" s="54"/>
      <c r="AQ487" s="54"/>
      <c r="AR487" s="54"/>
      <c r="AS487" s="57">
        <f t="shared" si="267"/>
        <v>27</v>
      </c>
      <c r="AT487" s="54"/>
      <c r="AU487" s="54"/>
      <c r="AV487" s="54">
        <v>17</v>
      </c>
      <c r="AW487" s="54">
        <v>10</v>
      </c>
      <c r="AX487" s="54"/>
      <c r="AY487" s="54"/>
      <c r="AZ487" s="54"/>
    </row>
    <row r="488" spans="1:52" s="55" customFormat="1" ht="18" customHeight="1">
      <c r="A488" s="737" t="s">
        <v>120</v>
      </c>
      <c r="B488" s="738"/>
      <c r="C488" s="739" t="s">
        <v>121</v>
      </c>
      <c r="D488" s="740"/>
      <c r="E488" s="740"/>
      <c r="F488" s="740"/>
      <c r="G488" s="740"/>
      <c r="H488" s="740"/>
      <c r="I488" s="741"/>
      <c r="J488" s="56">
        <f t="shared" si="259"/>
        <v>474</v>
      </c>
      <c r="K488" s="62">
        <f t="shared" si="256"/>
        <v>12</v>
      </c>
      <c r="L488" s="62">
        <f t="shared" si="256"/>
        <v>6</v>
      </c>
      <c r="M488" s="62">
        <f t="shared" si="265"/>
        <v>0</v>
      </c>
      <c r="N488" s="62">
        <f t="shared" si="265"/>
        <v>0</v>
      </c>
      <c r="O488" s="54"/>
      <c r="P488" s="54"/>
      <c r="Q488" s="54"/>
      <c r="R488" s="54"/>
      <c r="S488" s="54"/>
      <c r="T488" s="54"/>
      <c r="U488" s="62">
        <f t="shared" si="266"/>
        <v>12</v>
      </c>
      <c r="V488" s="62">
        <f t="shared" si="266"/>
        <v>6</v>
      </c>
      <c r="W488" s="54"/>
      <c r="X488" s="54"/>
      <c r="Y488" s="54">
        <v>12</v>
      </c>
      <c r="Z488" s="54">
        <v>6</v>
      </c>
      <c r="AA488" s="705" t="str">
        <f t="shared" si="273"/>
        <v>CF7112-19</v>
      </c>
      <c r="AB488" s="705"/>
      <c r="AC488" s="705" t="str">
        <f t="shared" si="274"/>
        <v>Барилгын өрөг угсрагч</v>
      </c>
      <c r="AD488" s="705"/>
      <c r="AE488" s="705"/>
      <c r="AF488" s="705"/>
      <c r="AG488" s="705"/>
      <c r="AH488" s="705"/>
      <c r="AI488" s="705"/>
      <c r="AJ488" s="56">
        <f t="shared" si="260"/>
        <v>474</v>
      </c>
      <c r="AK488" s="54"/>
      <c r="AL488" s="54"/>
      <c r="AM488" s="54"/>
      <c r="AN488" s="54"/>
      <c r="AO488" s="83">
        <v>12</v>
      </c>
      <c r="AP488" s="54"/>
      <c r="AQ488" s="54"/>
      <c r="AR488" s="54"/>
      <c r="AS488" s="57">
        <f t="shared" si="267"/>
        <v>0</v>
      </c>
      <c r="AT488" s="54"/>
      <c r="AU488" s="54"/>
      <c r="AV488" s="54"/>
      <c r="AW488" s="54"/>
      <c r="AX488" s="54"/>
      <c r="AY488" s="54"/>
      <c r="AZ488" s="54"/>
    </row>
    <row r="489" spans="1:52" s="55" customFormat="1" ht="18" customHeight="1">
      <c r="A489" s="737" t="s">
        <v>151</v>
      </c>
      <c r="B489" s="738"/>
      <c r="C489" s="739" t="s">
        <v>152</v>
      </c>
      <c r="D489" s="740"/>
      <c r="E489" s="740"/>
      <c r="F489" s="740"/>
      <c r="G489" s="740"/>
      <c r="H489" s="740"/>
      <c r="I489" s="741"/>
      <c r="J489" s="56">
        <f t="shared" si="259"/>
        <v>475</v>
      </c>
      <c r="K489" s="62">
        <f t="shared" si="256"/>
        <v>30</v>
      </c>
      <c r="L489" s="62">
        <f t="shared" si="256"/>
        <v>2</v>
      </c>
      <c r="M489" s="62">
        <f t="shared" si="265"/>
        <v>0</v>
      </c>
      <c r="N489" s="62">
        <f t="shared" si="265"/>
        <v>0</v>
      </c>
      <c r="O489" s="54"/>
      <c r="P489" s="54"/>
      <c r="Q489" s="54"/>
      <c r="R489" s="54"/>
      <c r="S489" s="54"/>
      <c r="T489" s="54"/>
      <c r="U489" s="62">
        <f t="shared" si="266"/>
        <v>30</v>
      </c>
      <c r="V489" s="62">
        <f t="shared" si="266"/>
        <v>2</v>
      </c>
      <c r="W489" s="54">
        <v>6</v>
      </c>
      <c r="X489" s="54">
        <v>0</v>
      </c>
      <c r="Y489" s="54">
        <v>9</v>
      </c>
      <c r="Z489" s="54">
        <v>0</v>
      </c>
      <c r="AA489" s="705" t="str">
        <f t="shared" si="273"/>
        <v>CF7115-22</v>
      </c>
      <c r="AB489" s="705"/>
      <c r="AC489" s="705" t="str">
        <f t="shared" si="274"/>
        <v>Барилгын мужаан</v>
      </c>
      <c r="AD489" s="705"/>
      <c r="AE489" s="705"/>
      <c r="AF489" s="705"/>
      <c r="AG489" s="705"/>
      <c r="AH489" s="705"/>
      <c r="AI489" s="705"/>
      <c r="AJ489" s="56">
        <f t="shared" si="260"/>
        <v>475</v>
      </c>
      <c r="AK489" s="54">
        <v>15</v>
      </c>
      <c r="AL489" s="54">
        <v>2</v>
      </c>
      <c r="AM489" s="54"/>
      <c r="AN489" s="54"/>
      <c r="AO489" s="83">
        <v>30</v>
      </c>
      <c r="AP489" s="54"/>
      <c r="AQ489" s="54"/>
      <c r="AR489" s="54"/>
      <c r="AS489" s="57">
        <f t="shared" si="267"/>
        <v>15</v>
      </c>
      <c r="AT489" s="54"/>
      <c r="AU489" s="54"/>
      <c r="AV489" s="54">
        <v>15</v>
      </c>
      <c r="AW489" s="54"/>
      <c r="AX489" s="54"/>
      <c r="AY489" s="54"/>
      <c r="AZ489" s="54"/>
    </row>
    <row r="490" spans="1:52" s="55" customFormat="1" ht="18" customHeight="1">
      <c r="A490" s="737" t="s">
        <v>385</v>
      </c>
      <c r="B490" s="738"/>
      <c r="C490" s="739" t="s">
        <v>386</v>
      </c>
      <c r="D490" s="740"/>
      <c r="E490" s="740"/>
      <c r="F490" s="740"/>
      <c r="G490" s="740"/>
      <c r="H490" s="740"/>
      <c r="I490" s="741"/>
      <c r="J490" s="56">
        <f t="shared" si="259"/>
        <v>476</v>
      </c>
      <c r="K490" s="62">
        <f t="shared" si="256"/>
        <v>53</v>
      </c>
      <c r="L490" s="62">
        <f t="shared" si="256"/>
        <v>2</v>
      </c>
      <c r="M490" s="62">
        <f t="shared" si="265"/>
        <v>0</v>
      </c>
      <c r="N490" s="62">
        <f t="shared" si="265"/>
        <v>0</v>
      </c>
      <c r="O490" s="54"/>
      <c r="P490" s="54"/>
      <c r="Q490" s="54"/>
      <c r="R490" s="54"/>
      <c r="S490" s="54"/>
      <c r="T490" s="54"/>
      <c r="U490" s="62">
        <f t="shared" si="266"/>
        <v>53</v>
      </c>
      <c r="V490" s="62">
        <f t="shared" si="266"/>
        <v>2</v>
      </c>
      <c r="W490" s="54">
        <v>25</v>
      </c>
      <c r="X490" s="54">
        <v>0</v>
      </c>
      <c r="Y490" s="54">
        <v>13</v>
      </c>
      <c r="Z490" s="54">
        <v>2</v>
      </c>
      <c r="AA490" s="705" t="str">
        <f t="shared" si="273"/>
        <v>CB7116-18</v>
      </c>
      <c r="AB490" s="705"/>
      <c r="AC490" s="705" t="str">
        <f t="shared" si="274"/>
        <v xml:space="preserve">Авто зам, гүүр барилгын ажилтан /замчин/ </v>
      </c>
      <c r="AD490" s="705"/>
      <c r="AE490" s="705"/>
      <c r="AF490" s="705"/>
      <c r="AG490" s="705"/>
      <c r="AH490" s="705"/>
      <c r="AI490" s="705"/>
      <c r="AJ490" s="56">
        <f t="shared" si="260"/>
        <v>476</v>
      </c>
      <c r="AK490" s="54">
        <v>15</v>
      </c>
      <c r="AL490" s="54">
        <v>0</v>
      </c>
      <c r="AM490" s="54"/>
      <c r="AN490" s="54"/>
      <c r="AO490" s="83">
        <v>53</v>
      </c>
      <c r="AP490" s="54"/>
      <c r="AQ490" s="54"/>
      <c r="AR490" s="54"/>
      <c r="AS490" s="57">
        <f t="shared" si="267"/>
        <v>27</v>
      </c>
      <c r="AT490" s="54"/>
      <c r="AU490" s="54"/>
      <c r="AV490" s="54">
        <v>15</v>
      </c>
      <c r="AW490" s="54">
        <v>12</v>
      </c>
      <c r="AX490" s="54"/>
      <c r="AY490" s="54"/>
      <c r="AZ490" s="54"/>
    </row>
    <row r="491" spans="1:52" s="55" customFormat="1" ht="18" customHeight="1">
      <c r="A491" s="737" t="s">
        <v>114</v>
      </c>
      <c r="B491" s="738"/>
      <c r="C491" s="739" t="s">
        <v>115</v>
      </c>
      <c r="D491" s="740"/>
      <c r="E491" s="740"/>
      <c r="F491" s="740"/>
      <c r="G491" s="740"/>
      <c r="H491" s="740"/>
      <c r="I491" s="741"/>
      <c r="J491" s="56">
        <f t="shared" si="259"/>
        <v>477</v>
      </c>
      <c r="K491" s="62">
        <f t="shared" si="256"/>
        <v>106</v>
      </c>
      <c r="L491" s="62">
        <f t="shared" si="256"/>
        <v>0</v>
      </c>
      <c r="M491" s="62">
        <f t="shared" si="265"/>
        <v>0</v>
      </c>
      <c r="N491" s="62">
        <f t="shared" si="265"/>
        <v>0</v>
      </c>
      <c r="O491" s="54"/>
      <c r="P491" s="54"/>
      <c r="Q491" s="54"/>
      <c r="R491" s="54"/>
      <c r="S491" s="54"/>
      <c r="T491" s="54"/>
      <c r="U491" s="62">
        <f t="shared" si="266"/>
        <v>106</v>
      </c>
      <c r="V491" s="62">
        <f t="shared" si="266"/>
        <v>0</v>
      </c>
      <c r="W491" s="54">
        <v>49</v>
      </c>
      <c r="X491" s="54">
        <v>0</v>
      </c>
      <c r="Y491" s="54">
        <v>26</v>
      </c>
      <c r="Z491" s="54">
        <v>0</v>
      </c>
      <c r="AA491" s="705" t="str">
        <f t="shared" si="273"/>
        <v>TC8211-20</v>
      </c>
      <c r="AB491" s="705"/>
      <c r="AC491" s="705" t="str">
        <f t="shared" si="274"/>
        <v>Автомашины засварчин</v>
      </c>
      <c r="AD491" s="705"/>
      <c r="AE491" s="705"/>
      <c r="AF491" s="705"/>
      <c r="AG491" s="705"/>
      <c r="AH491" s="705"/>
      <c r="AI491" s="705"/>
      <c r="AJ491" s="56">
        <f t="shared" si="260"/>
        <v>477</v>
      </c>
      <c r="AK491" s="54">
        <v>31</v>
      </c>
      <c r="AL491" s="54">
        <v>0</v>
      </c>
      <c r="AM491" s="54"/>
      <c r="AN491" s="54"/>
      <c r="AO491" s="83">
        <v>106</v>
      </c>
      <c r="AP491" s="54"/>
      <c r="AQ491" s="54"/>
      <c r="AR491" s="54"/>
      <c r="AS491" s="57">
        <f t="shared" si="267"/>
        <v>31</v>
      </c>
      <c r="AT491" s="54"/>
      <c r="AU491" s="54"/>
      <c r="AV491" s="54">
        <v>31</v>
      </c>
      <c r="AW491" s="54"/>
      <c r="AX491" s="54"/>
      <c r="AY491" s="54"/>
      <c r="AZ491" s="54"/>
    </row>
    <row r="492" spans="1:52" s="55" customFormat="1" ht="18" customHeight="1">
      <c r="A492" s="737" t="s">
        <v>387</v>
      </c>
      <c r="B492" s="738"/>
      <c r="C492" s="739" t="s">
        <v>388</v>
      </c>
      <c r="D492" s="740"/>
      <c r="E492" s="740"/>
      <c r="F492" s="740"/>
      <c r="G492" s="740"/>
      <c r="H492" s="740"/>
      <c r="I492" s="741"/>
      <c r="J492" s="56">
        <f t="shared" si="259"/>
        <v>478</v>
      </c>
      <c r="K492" s="62">
        <f t="shared" si="256"/>
        <v>27</v>
      </c>
      <c r="L492" s="62">
        <f t="shared" si="256"/>
        <v>0</v>
      </c>
      <c r="M492" s="62">
        <f t="shared" si="265"/>
        <v>27</v>
      </c>
      <c r="N492" s="62">
        <f t="shared" si="265"/>
        <v>0</v>
      </c>
      <c r="O492" s="54"/>
      <c r="P492" s="54"/>
      <c r="Q492" s="54">
        <v>27</v>
      </c>
      <c r="R492" s="54">
        <v>0</v>
      </c>
      <c r="S492" s="54"/>
      <c r="T492" s="54"/>
      <c r="U492" s="62">
        <f t="shared" si="266"/>
        <v>0</v>
      </c>
      <c r="V492" s="62">
        <f t="shared" si="266"/>
        <v>0</v>
      </c>
      <c r="W492" s="54"/>
      <c r="X492" s="54"/>
      <c r="Y492" s="54"/>
      <c r="Z492" s="54"/>
      <c r="AA492" s="705" t="str">
        <f t="shared" si="273"/>
        <v>TC3115-13</v>
      </c>
      <c r="AB492" s="705"/>
      <c r="AC492" s="705" t="str">
        <f t="shared" si="274"/>
        <v>Автомашины механик</v>
      </c>
      <c r="AD492" s="705"/>
      <c r="AE492" s="705"/>
      <c r="AF492" s="705"/>
      <c r="AG492" s="705"/>
      <c r="AH492" s="705"/>
      <c r="AI492" s="705"/>
      <c r="AJ492" s="56">
        <f t="shared" si="260"/>
        <v>478</v>
      </c>
      <c r="AK492" s="54"/>
      <c r="AL492" s="54"/>
      <c r="AM492" s="54"/>
      <c r="AN492" s="54"/>
      <c r="AO492" s="83">
        <v>27</v>
      </c>
      <c r="AP492" s="54"/>
      <c r="AQ492" s="54"/>
      <c r="AR492" s="54"/>
      <c r="AS492" s="57">
        <f t="shared" si="267"/>
        <v>27</v>
      </c>
      <c r="AT492" s="54">
        <v>27</v>
      </c>
      <c r="AU492" s="54"/>
      <c r="AV492" s="54"/>
      <c r="AW492" s="54"/>
      <c r="AX492" s="54"/>
      <c r="AY492" s="54"/>
      <c r="AZ492" s="54"/>
    </row>
    <row r="493" spans="1:52" s="55" customFormat="1" ht="18" customHeight="1">
      <c r="A493" s="737" t="s">
        <v>369</v>
      </c>
      <c r="B493" s="738"/>
      <c r="C493" s="739" t="s">
        <v>370</v>
      </c>
      <c r="D493" s="740"/>
      <c r="E493" s="740"/>
      <c r="F493" s="740"/>
      <c r="G493" s="740"/>
      <c r="H493" s="740"/>
      <c r="I493" s="741"/>
      <c r="J493" s="56">
        <f t="shared" si="259"/>
        <v>479</v>
      </c>
      <c r="K493" s="62">
        <f t="shared" si="256"/>
        <v>53</v>
      </c>
      <c r="L493" s="62">
        <f t="shared" si="256"/>
        <v>39</v>
      </c>
      <c r="M493" s="62">
        <f t="shared" si="265"/>
        <v>53</v>
      </c>
      <c r="N493" s="62">
        <f t="shared" si="265"/>
        <v>39</v>
      </c>
      <c r="O493" s="54"/>
      <c r="P493" s="54"/>
      <c r="Q493" s="54">
        <v>53</v>
      </c>
      <c r="R493" s="54">
        <v>39</v>
      </c>
      <c r="S493" s="54"/>
      <c r="T493" s="54"/>
      <c r="U493" s="62">
        <f t="shared" si="266"/>
        <v>0</v>
      </c>
      <c r="V493" s="62">
        <f t="shared" si="266"/>
        <v>0</v>
      </c>
      <c r="W493" s="54"/>
      <c r="X493" s="54"/>
      <c r="Y493" s="54"/>
      <c r="Z493" s="54"/>
      <c r="AA493" s="705" t="str">
        <f t="shared" si="273"/>
        <v>IM3119-11</v>
      </c>
      <c r="AB493" s="705"/>
      <c r="AC493" s="705" t="str">
        <f t="shared" si="274"/>
        <v>Аюулгүй ажиллагааны техникч</v>
      </c>
      <c r="AD493" s="705"/>
      <c r="AE493" s="705"/>
      <c r="AF493" s="705"/>
      <c r="AG493" s="705"/>
      <c r="AH493" s="705"/>
      <c r="AI493" s="705"/>
      <c r="AJ493" s="56">
        <f t="shared" si="260"/>
        <v>479</v>
      </c>
      <c r="AK493" s="54"/>
      <c r="AL493" s="54"/>
      <c r="AM493" s="54"/>
      <c r="AN493" s="54"/>
      <c r="AO493" s="83">
        <v>53</v>
      </c>
      <c r="AP493" s="54"/>
      <c r="AQ493" s="54"/>
      <c r="AR493" s="54"/>
      <c r="AS493" s="57">
        <f t="shared" si="267"/>
        <v>53</v>
      </c>
      <c r="AT493" s="54">
        <v>53</v>
      </c>
      <c r="AU493" s="54"/>
      <c r="AV493" s="54"/>
      <c r="AW493" s="54"/>
      <c r="AX493" s="54"/>
      <c r="AY493" s="54"/>
      <c r="AZ493" s="54"/>
    </row>
    <row r="494" spans="1:52" s="55" customFormat="1" ht="18" customHeight="1">
      <c r="A494" s="737" t="s">
        <v>350</v>
      </c>
      <c r="B494" s="738"/>
      <c r="C494" s="739" t="s">
        <v>351</v>
      </c>
      <c r="D494" s="740"/>
      <c r="E494" s="740"/>
      <c r="F494" s="740"/>
      <c r="G494" s="740"/>
      <c r="H494" s="740"/>
      <c r="I494" s="741"/>
      <c r="J494" s="56">
        <f t="shared" si="259"/>
        <v>480</v>
      </c>
      <c r="K494" s="62">
        <f t="shared" si="256"/>
        <v>27</v>
      </c>
      <c r="L494" s="62">
        <f t="shared" si="256"/>
        <v>10</v>
      </c>
      <c r="M494" s="62">
        <f t="shared" si="265"/>
        <v>27</v>
      </c>
      <c r="N494" s="62">
        <f t="shared" si="265"/>
        <v>10</v>
      </c>
      <c r="O494" s="54"/>
      <c r="P494" s="54"/>
      <c r="Q494" s="54">
        <v>27</v>
      </c>
      <c r="R494" s="54">
        <v>10</v>
      </c>
      <c r="S494" s="54"/>
      <c r="T494" s="54"/>
      <c r="U494" s="62">
        <f t="shared" si="266"/>
        <v>0</v>
      </c>
      <c r="V494" s="62">
        <f t="shared" si="266"/>
        <v>0</v>
      </c>
      <c r="W494" s="54"/>
      <c r="X494" s="54"/>
      <c r="Y494" s="54"/>
      <c r="Z494" s="54"/>
      <c r="AA494" s="705" t="str">
        <f t="shared" si="273"/>
        <v>CF3112-11</v>
      </c>
      <c r="AB494" s="705"/>
      <c r="AC494" s="705" t="str">
        <f t="shared" si="274"/>
        <v>Иргэний барилгын техникч</v>
      </c>
      <c r="AD494" s="705"/>
      <c r="AE494" s="705"/>
      <c r="AF494" s="705"/>
      <c r="AG494" s="705"/>
      <c r="AH494" s="705"/>
      <c r="AI494" s="705"/>
      <c r="AJ494" s="56">
        <f t="shared" si="260"/>
        <v>480</v>
      </c>
      <c r="AK494" s="54"/>
      <c r="AL494" s="54"/>
      <c r="AM494" s="54"/>
      <c r="AN494" s="54"/>
      <c r="AO494" s="83">
        <v>27</v>
      </c>
      <c r="AP494" s="54"/>
      <c r="AQ494" s="54"/>
      <c r="AR494" s="54"/>
      <c r="AS494" s="57">
        <f t="shared" si="267"/>
        <v>27</v>
      </c>
      <c r="AT494" s="54">
        <v>27</v>
      </c>
      <c r="AU494" s="54"/>
      <c r="AV494" s="54"/>
      <c r="AW494" s="54"/>
      <c r="AX494" s="54"/>
      <c r="AY494" s="54"/>
      <c r="AZ494" s="54"/>
    </row>
    <row r="495" spans="1:52" s="55" customFormat="1" ht="18" customHeight="1">
      <c r="A495" s="737" t="s">
        <v>360</v>
      </c>
      <c r="B495" s="738"/>
      <c r="C495" s="739" t="s">
        <v>361</v>
      </c>
      <c r="D495" s="740"/>
      <c r="E495" s="740"/>
      <c r="F495" s="740"/>
      <c r="G495" s="740"/>
      <c r="H495" s="740"/>
      <c r="I495" s="741"/>
      <c r="J495" s="56">
        <f t="shared" si="259"/>
        <v>481</v>
      </c>
      <c r="K495" s="62">
        <f t="shared" si="256"/>
        <v>16</v>
      </c>
      <c r="L495" s="62">
        <f t="shared" si="256"/>
        <v>3</v>
      </c>
      <c r="M495" s="62">
        <f t="shared" si="265"/>
        <v>16</v>
      </c>
      <c r="N495" s="62">
        <f t="shared" si="265"/>
        <v>3</v>
      </c>
      <c r="O495" s="54"/>
      <c r="P495" s="54"/>
      <c r="Q495" s="54">
        <v>16</v>
      </c>
      <c r="R495" s="54">
        <v>3</v>
      </c>
      <c r="S495" s="54"/>
      <c r="T495" s="54"/>
      <c r="U495" s="62">
        <f t="shared" si="266"/>
        <v>0</v>
      </c>
      <c r="V495" s="62">
        <f t="shared" si="266"/>
        <v>0</v>
      </c>
      <c r="W495" s="54"/>
      <c r="X495" s="54"/>
      <c r="Y495" s="54"/>
      <c r="Z495" s="54"/>
      <c r="AA495" s="705" t="str">
        <f t="shared" si="273"/>
        <v>CF3115-41</v>
      </c>
      <c r="AB495" s="705"/>
      <c r="AC495" s="705" t="str">
        <f t="shared" si="274"/>
        <v>Сантехникийн техникч</v>
      </c>
      <c r="AD495" s="705"/>
      <c r="AE495" s="705"/>
      <c r="AF495" s="705"/>
      <c r="AG495" s="705"/>
      <c r="AH495" s="705"/>
      <c r="AI495" s="705"/>
      <c r="AJ495" s="56">
        <f t="shared" si="260"/>
        <v>481</v>
      </c>
      <c r="AK495" s="54"/>
      <c r="AL495" s="54"/>
      <c r="AM495" s="54"/>
      <c r="AN495" s="54"/>
      <c r="AO495" s="83">
        <v>16</v>
      </c>
      <c r="AP495" s="54"/>
      <c r="AQ495" s="54"/>
      <c r="AR495" s="54"/>
      <c r="AS495" s="57">
        <f t="shared" si="267"/>
        <v>16</v>
      </c>
      <c r="AT495" s="54">
        <v>16</v>
      </c>
      <c r="AU495" s="54"/>
      <c r="AV495" s="54"/>
      <c r="AW495" s="54"/>
      <c r="AX495" s="54"/>
      <c r="AY495" s="54"/>
      <c r="AZ495" s="54"/>
    </row>
    <row r="496" spans="1:52" s="55" customFormat="1" ht="18" customHeight="1">
      <c r="A496" s="737" t="s">
        <v>389</v>
      </c>
      <c r="B496" s="738"/>
      <c r="C496" s="739" t="s">
        <v>390</v>
      </c>
      <c r="D496" s="740"/>
      <c r="E496" s="740"/>
      <c r="F496" s="740"/>
      <c r="G496" s="740"/>
      <c r="H496" s="740"/>
      <c r="I496" s="741"/>
      <c r="J496" s="56">
        <f t="shared" si="259"/>
        <v>482</v>
      </c>
      <c r="K496" s="62">
        <f t="shared" si="256"/>
        <v>31</v>
      </c>
      <c r="L496" s="62">
        <f t="shared" si="256"/>
        <v>13</v>
      </c>
      <c r="M496" s="62">
        <f t="shared" si="265"/>
        <v>31</v>
      </c>
      <c r="N496" s="62">
        <f t="shared" si="265"/>
        <v>13</v>
      </c>
      <c r="O496" s="54"/>
      <c r="P496" s="54"/>
      <c r="Q496" s="54">
        <v>31</v>
      </c>
      <c r="R496" s="54">
        <v>13</v>
      </c>
      <c r="S496" s="54"/>
      <c r="T496" s="54"/>
      <c r="U496" s="62">
        <f t="shared" si="266"/>
        <v>0</v>
      </c>
      <c r="V496" s="62">
        <f t="shared" si="266"/>
        <v>0</v>
      </c>
      <c r="W496" s="54"/>
      <c r="X496" s="54"/>
      <c r="Y496" s="54"/>
      <c r="Z496" s="54"/>
      <c r="AA496" s="705" t="str">
        <f t="shared" si="273"/>
        <v>PL3113-12</v>
      </c>
      <c r="AB496" s="705"/>
      <c r="AC496" s="705" t="str">
        <f t="shared" si="274"/>
        <v xml:space="preserve">Цахилгаан станц, сүлжээний техникч </v>
      </c>
      <c r="AD496" s="705"/>
      <c r="AE496" s="705"/>
      <c r="AF496" s="705"/>
      <c r="AG496" s="705"/>
      <c r="AH496" s="705"/>
      <c r="AI496" s="705"/>
      <c r="AJ496" s="56">
        <f t="shared" si="260"/>
        <v>482</v>
      </c>
      <c r="AK496" s="54"/>
      <c r="AL496" s="54"/>
      <c r="AM496" s="54"/>
      <c r="AN496" s="54"/>
      <c r="AO496" s="83">
        <v>31</v>
      </c>
      <c r="AP496" s="54"/>
      <c r="AQ496" s="54"/>
      <c r="AR496" s="54"/>
      <c r="AS496" s="57">
        <f t="shared" si="267"/>
        <v>31</v>
      </c>
      <c r="AT496" s="54">
        <v>31</v>
      </c>
      <c r="AU496" s="54"/>
      <c r="AV496" s="54"/>
      <c r="AW496" s="54"/>
      <c r="AX496" s="54"/>
      <c r="AY496" s="54"/>
      <c r="AZ496" s="54"/>
    </row>
    <row r="497" spans="1:52" s="55" customFormat="1" ht="18" customHeight="1">
      <c r="A497" s="737" t="s">
        <v>380</v>
      </c>
      <c r="B497" s="738"/>
      <c r="C497" s="739" t="s">
        <v>381</v>
      </c>
      <c r="D497" s="740"/>
      <c r="E497" s="740"/>
      <c r="F497" s="740"/>
      <c r="G497" s="740"/>
      <c r="H497" s="740"/>
      <c r="I497" s="741"/>
      <c r="J497" s="56">
        <f t="shared" si="259"/>
        <v>483</v>
      </c>
      <c r="K497" s="62">
        <f t="shared" si="256"/>
        <v>16</v>
      </c>
      <c r="L497" s="62">
        <f t="shared" si="256"/>
        <v>9</v>
      </c>
      <c r="M497" s="62">
        <f t="shared" si="265"/>
        <v>16</v>
      </c>
      <c r="N497" s="62">
        <f t="shared" si="265"/>
        <v>9</v>
      </c>
      <c r="O497" s="54"/>
      <c r="P497" s="54"/>
      <c r="Q497" s="54">
        <v>16</v>
      </c>
      <c r="R497" s="54">
        <v>9</v>
      </c>
      <c r="S497" s="54"/>
      <c r="T497" s="54"/>
      <c r="U497" s="62">
        <f t="shared" si="266"/>
        <v>0</v>
      </c>
      <c r="V497" s="62">
        <f t="shared" si="266"/>
        <v>0</v>
      </c>
      <c r="W497" s="54"/>
      <c r="X497" s="54"/>
      <c r="Y497" s="54"/>
      <c r="Z497" s="54"/>
      <c r="AA497" s="705" t="str">
        <f t="shared" si="273"/>
        <v>IW3514-15</v>
      </c>
      <c r="AB497" s="705"/>
      <c r="AC497" s="705" t="str">
        <f t="shared" si="274"/>
        <v>Вэб мультмедиа зохиогч</v>
      </c>
      <c r="AD497" s="705"/>
      <c r="AE497" s="705"/>
      <c r="AF497" s="705"/>
      <c r="AG497" s="705"/>
      <c r="AH497" s="705"/>
      <c r="AI497" s="705"/>
      <c r="AJ497" s="56">
        <f t="shared" si="260"/>
        <v>483</v>
      </c>
      <c r="AK497" s="54"/>
      <c r="AL497" s="54"/>
      <c r="AM497" s="54"/>
      <c r="AN497" s="54"/>
      <c r="AO497" s="83">
        <v>16</v>
      </c>
      <c r="AP497" s="54"/>
      <c r="AQ497" s="54"/>
      <c r="AR497" s="54"/>
      <c r="AS497" s="57">
        <f t="shared" si="267"/>
        <v>16</v>
      </c>
      <c r="AT497" s="54">
        <v>16</v>
      </c>
      <c r="AU497" s="54"/>
      <c r="AV497" s="54"/>
      <c r="AW497" s="54"/>
      <c r="AX497" s="54"/>
      <c r="AY497" s="54"/>
      <c r="AZ497" s="54"/>
    </row>
    <row r="498" spans="1:52" s="55" customFormat="1" ht="18" customHeight="1">
      <c r="A498" s="737" t="s">
        <v>391</v>
      </c>
      <c r="B498" s="738"/>
      <c r="C498" s="739" t="s">
        <v>392</v>
      </c>
      <c r="D498" s="740"/>
      <c r="E498" s="740"/>
      <c r="F498" s="740"/>
      <c r="G498" s="740"/>
      <c r="H498" s="740"/>
      <c r="I498" s="741"/>
      <c r="J498" s="56">
        <f t="shared" si="259"/>
        <v>484</v>
      </c>
      <c r="K498" s="62">
        <f t="shared" si="256"/>
        <v>24</v>
      </c>
      <c r="L498" s="62">
        <f t="shared" si="256"/>
        <v>4</v>
      </c>
      <c r="M498" s="62">
        <f t="shared" si="265"/>
        <v>24</v>
      </c>
      <c r="N498" s="62">
        <f t="shared" si="265"/>
        <v>4</v>
      </c>
      <c r="O498" s="54"/>
      <c r="P498" s="54"/>
      <c r="Q498" s="54">
        <v>24</v>
      </c>
      <c r="R498" s="54">
        <v>4</v>
      </c>
      <c r="S498" s="54"/>
      <c r="T498" s="54"/>
      <c r="U498" s="62">
        <f t="shared" si="266"/>
        <v>0</v>
      </c>
      <c r="V498" s="62">
        <f t="shared" si="266"/>
        <v>0</v>
      </c>
      <c r="W498" s="54"/>
      <c r="X498" s="54"/>
      <c r="Y498" s="54"/>
      <c r="Z498" s="54"/>
      <c r="AA498" s="705" t="str">
        <f t="shared" si="273"/>
        <v>CF3113-21</v>
      </c>
      <c r="AB498" s="705"/>
      <c r="AC498" s="705" t="str">
        <f t="shared" si="274"/>
        <v>Барилгын цахилгааны техникч</v>
      </c>
      <c r="AD498" s="705"/>
      <c r="AE498" s="705"/>
      <c r="AF498" s="705"/>
      <c r="AG498" s="705"/>
      <c r="AH498" s="705"/>
      <c r="AI498" s="705"/>
      <c r="AJ498" s="56">
        <f t="shared" si="260"/>
        <v>484</v>
      </c>
      <c r="AK498" s="54"/>
      <c r="AL498" s="54"/>
      <c r="AM498" s="54"/>
      <c r="AN498" s="54"/>
      <c r="AO498" s="83">
        <v>24</v>
      </c>
      <c r="AP498" s="54"/>
      <c r="AQ498" s="54"/>
      <c r="AR498" s="54"/>
      <c r="AS498" s="57">
        <f t="shared" si="267"/>
        <v>24</v>
      </c>
      <c r="AT498" s="54">
        <v>24</v>
      </c>
      <c r="AU498" s="54"/>
      <c r="AV498" s="54"/>
      <c r="AW498" s="54"/>
      <c r="AX498" s="54"/>
      <c r="AY498" s="54"/>
      <c r="AZ498" s="54"/>
    </row>
    <row r="499" spans="1:52" s="55" customFormat="1" ht="18" customHeight="1">
      <c r="A499" s="737" t="s">
        <v>354</v>
      </c>
      <c r="B499" s="738"/>
      <c r="C499" s="739" t="s">
        <v>355</v>
      </c>
      <c r="D499" s="740"/>
      <c r="E499" s="740"/>
      <c r="F499" s="740"/>
      <c r="G499" s="740"/>
      <c r="H499" s="740"/>
      <c r="I499" s="741"/>
      <c r="J499" s="56">
        <f t="shared" si="259"/>
        <v>485</v>
      </c>
      <c r="K499" s="62">
        <f t="shared" si="256"/>
        <v>18</v>
      </c>
      <c r="L499" s="62">
        <f t="shared" si="256"/>
        <v>13</v>
      </c>
      <c r="M499" s="62">
        <f t="shared" si="265"/>
        <v>18</v>
      </c>
      <c r="N499" s="62">
        <f t="shared" si="265"/>
        <v>13</v>
      </c>
      <c r="O499" s="54"/>
      <c r="P499" s="54"/>
      <c r="Q499" s="54">
        <v>18</v>
      </c>
      <c r="R499" s="54">
        <v>13</v>
      </c>
      <c r="S499" s="54"/>
      <c r="T499" s="54"/>
      <c r="U499" s="62">
        <f t="shared" si="266"/>
        <v>0</v>
      </c>
      <c r="V499" s="62">
        <f t="shared" si="266"/>
        <v>0</v>
      </c>
      <c r="W499" s="54"/>
      <c r="X499" s="54"/>
      <c r="Y499" s="54"/>
      <c r="Z499" s="54"/>
      <c r="AA499" s="705" t="str">
        <f t="shared" si="273"/>
        <v>CF3112-40</v>
      </c>
      <c r="AB499" s="705"/>
      <c r="AC499" s="705" t="str">
        <f t="shared" si="274"/>
        <v>Барилгын материалын үйлдвэрийн техник технологич</v>
      </c>
      <c r="AD499" s="705"/>
      <c r="AE499" s="705"/>
      <c r="AF499" s="705"/>
      <c r="AG499" s="705"/>
      <c r="AH499" s="705"/>
      <c r="AI499" s="705"/>
      <c r="AJ499" s="56">
        <f t="shared" si="260"/>
        <v>485</v>
      </c>
      <c r="AK499" s="54"/>
      <c r="AL499" s="54"/>
      <c r="AM499" s="54"/>
      <c r="AN499" s="54"/>
      <c r="AO499" s="83">
        <v>18</v>
      </c>
      <c r="AP499" s="54"/>
      <c r="AQ499" s="54"/>
      <c r="AR499" s="54"/>
      <c r="AS499" s="57">
        <f t="shared" si="267"/>
        <v>18</v>
      </c>
      <c r="AT499" s="54">
        <v>18</v>
      </c>
      <c r="AU499" s="54"/>
      <c r="AV499" s="54"/>
      <c r="AW499" s="54"/>
      <c r="AX499" s="54"/>
      <c r="AY499" s="54"/>
      <c r="AZ499" s="54"/>
    </row>
    <row r="500" spans="1:52" s="55" customFormat="1" ht="18" customHeight="1">
      <c r="A500" s="737" t="s">
        <v>393</v>
      </c>
      <c r="B500" s="738"/>
      <c r="C500" s="739" t="s">
        <v>357</v>
      </c>
      <c r="D500" s="740"/>
      <c r="E500" s="740"/>
      <c r="F500" s="740"/>
      <c r="G500" s="740"/>
      <c r="H500" s="740"/>
      <c r="I500" s="741"/>
      <c r="J500" s="56">
        <f t="shared" si="259"/>
        <v>486</v>
      </c>
      <c r="K500" s="62">
        <f t="shared" si="256"/>
        <v>19</v>
      </c>
      <c r="L500" s="62">
        <f t="shared" si="256"/>
        <v>6</v>
      </c>
      <c r="M500" s="62">
        <f t="shared" si="265"/>
        <v>19</v>
      </c>
      <c r="N500" s="62">
        <f t="shared" si="265"/>
        <v>6</v>
      </c>
      <c r="O500" s="54"/>
      <c r="P500" s="54"/>
      <c r="Q500" s="54">
        <v>19</v>
      </c>
      <c r="R500" s="54">
        <v>6</v>
      </c>
      <c r="S500" s="54"/>
      <c r="T500" s="54"/>
      <c r="U500" s="62">
        <f t="shared" si="266"/>
        <v>0</v>
      </c>
      <c r="V500" s="62">
        <f t="shared" si="266"/>
        <v>0</v>
      </c>
      <c r="W500" s="54"/>
      <c r="X500" s="54"/>
      <c r="Y500" s="54"/>
      <c r="Z500" s="54"/>
      <c r="AA500" s="705" t="str">
        <f t="shared" si="273"/>
        <v xml:space="preserve"> CT3118-19</v>
      </c>
      <c r="AB500" s="705"/>
      <c r="AC500" s="705" t="str">
        <f t="shared" si="274"/>
        <v>Барилгын зургын техникч</v>
      </c>
      <c r="AD500" s="705"/>
      <c r="AE500" s="705"/>
      <c r="AF500" s="705"/>
      <c r="AG500" s="705"/>
      <c r="AH500" s="705"/>
      <c r="AI500" s="705"/>
      <c r="AJ500" s="56">
        <f t="shared" si="260"/>
        <v>486</v>
      </c>
      <c r="AK500" s="54"/>
      <c r="AL500" s="54"/>
      <c r="AM500" s="54"/>
      <c r="AN500" s="54"/>
      <c r="AO500" s="83">
        <v>19</v>
      </c>
      <c r="AP500" s="54"/>
      <c r="AQ500" s="54"/>
      <c r="AR500" s="54"/>
      <c r="AS500" s="57">
        <f t="shared" si="267"/>
        <v>19</v>
      </c>
      <c r="AT500" s="54">
        <v>19</v>
      </c>
      <c r="AU500" s="54"/>
      <c r="AV500" s="54"/>
      <c r="AW500" s="54"/>
      <c r="AX500" s="54"/>
      <c r="AY500" s="54"/>
      <c r="AZ500" s="54"/>
    </row>
    <row r="501" spans="1:52" s="55" customFormat="1" ht="18" customHeight="1">
      <c r="A501" s="737" t="s">
        <v>195</v>
      </c>
      <c r="B501" s="738"/>
      <c r="C501" s="739" t="s">
        <v>196</v>
      </c>
      <c r="D501" s="740"/>
      <c r="E501" s="740"/>
      <c r="F501" s="740"/>
      <c r="G501" s="740"/>
      <c r="H501" s="740"/>
      <c r="I501" s="741"/>
      <c r="J501" s="56">
        <f t="shared" si="259"/>
        <v>487</v>
      </c>
      <c r="K501" s="62">
        <f t="shared" si="256"/>
        <v>78</v>
      </c>
      <c r="L501" s="62">
        <f t="shared" si="256"/>
        <v>75</v>
      </c>
      <c r="M501" s="62">
        <f t="shared" si="265"/>
        <v>0</v>
      </c>
      <c r="N501" s="62">
        <f t="shared" si="265"/>
        <v>0</v>
      </c>
      <c r="O501" s="54"/>
      <c r="P501" s="54"/>
      <c r="Q501" s="54"/>
      <c r="R501" s="54"/>
      <c r="S501" s="54"/>
      <c r="T501" s="54"/>
      <c r="U501" s="62">
        <f t="shared" si="266"/>
        <v>78</v>
      </c>
      <c r="V501" s="62">
        <f t="shared" si="266"/>
        <v>75</v>
      </c>
      <c r="W501" s="54">
        <v>44</v>
      </c>
      <c r="X501" s="54">
        <v>41</v>
      </c>
      <c r="Y501" s="54">
        <v>19</v>
      </c>
      <c r="Z501" s="54">
        <v>19</v>
      </c>
      <c r="AA501" s="705" t="str">
        <f t="shared" si="273"/>
        <v>ID4120-11</v>
      </c>
      <c r="AB501" s="705"/>
      <c r="AC501" s="705" t="str">
        <f t="shared" si="274"/>
        <v>Нарийн бичгийн дарга-албан хэргийн ажилтан</v>
      </c>
      <c r="AD501" s="705"/>
      <c r="AE501" s="705"/>
      <c r="AF501" s="705"/>
      <c r="AG501" s="705"/>
      <c r="AH501" s="705"/>
      <c r="AI501" s="705"/>
      <c r="AJ501" s="56">
        <f t="shared" si="260"/>
        <v>487</v>
      </c>
      <c r="AK501" s="54">
        <v>15</v>
      </c>
      <c r="AL501" s="54">
        <v>15</v>
      </c>
      <c r="AM501" s="54"/>
      <c r="AN501" s="54"/>
      <c r="AO501" s="83">
        <v>78</v>
      </c>
      <c r="AP501" s="54"/>
      <c r="AQ501" s="54"/>
      <c r="AR501" s="54"/>
      <c r="AS501" s="57">
        <f t="shared" si="267"/>
        <v>44</v>
      </c>
      <c r="AT501" s="54"/>
      <c r="AU501" s="54"/>
      <c r="AV501" s="54">
        <v>15</v>
      </c>
      <c r="AW501" s="54">
        <v>29</v>
      </c>
      <c r="AX501" s="54"/>
      <c r="AY501" s="54"/>
      <c r="AZ501" s="54"/>
    </row>
    <row r="502" spans="1:52" s="55" customFormat="1" ht="18" customHeight="1">
      <c r="A502" s="737" t="s">
        <v>132</v>
      </c>
      <c r="B502" s="738"/>
      <c r="C502" s="739" t="s">
        <v>133</v>
      </c>
      <c r="D502" s="740"/>
      <c r="E502" s="740"/>
      <c r="F502" s="740"/>
      <c r="G502" s="740"/>
      <c r="H502" s="740"/>
      <c r="I502" s="741"/>
      <c r="J502" s="56">
        <f t="shared" si="259"/>
        <v>488</v>
      </c>
      <c r="K502" s="62">
        <f t="shared" si="256"/>
        <v>70</v>
      </c>
      <c r="L502" s="62">
        <f t="shared" si="256"/>
        <v>34</v>
      </c>
      <c r="M502" s="62">
        <f t="shared" si="265"/>
        <v>0</v>
      </c>
      <c r="N502" s="62">
        <f t="shared" si="265"/>
        <v>0</v>
      </c>
      <c r="O502" s="54"/>
      <c r="P502" s="54"/>
      <c r="Q502" s="54"/>
      <c r="R502" s="54"/>
      <c r="S502" s="54"/>
      <c r="T502" s="54"/>
      <c r="U502" s="62">
        <f t="shared" si="266"/>
        <v>70</v>
      </c>
      <c r="V502" s="62">
        <f t="shared" si="266"/>
        <v>34</v>
      </c>
      <c r="W502" s="54">
        <v>18</v>
      </c>
      <c r="X502" s="54">
        <v>7</v>
      </c>
      <c r="Y502" s="54">
        <v>28</v>
      </c>
      <c r="Z502" s="54">
        <v>14</v>
      </c>
      <c r="AA502" s="705" t="str">
        <f t="shared" si="273"/>
        <v>IO7421-16</v>
      </c>
      <c r="AB502" s="705"/>
      <c r="AC502" s="705" t="str">
        <f t="shared" si="274"/>
        <v>Цахим тоног төхөөрөмжийн үйлчилгээний ажилтан</v>
      </c>
      <c r="AD502" s="705"/>
      <c r="AE502" s="705"/>
      <c r="AF502" s="705"/>
      <c r="AG502" s="705"/>
      <c r="AH502" s="705"/>
      <c r="AI502" s="705"/>
      <c r="AJ502" s="56">
        <f t="shared" si="260"/>
        <v>488</v>
      </c>
      <c r="AK502" s="54">
        <v>24</v>
      </c>
      <c r="AL502" s="54">
        <v>13</v>
      </c>
      <c r="AM502" s="54"/>
      <c r="AN502" s="54"/>
      <c r="AO502" s="83">
        <v>70</v>
      </c>
      <c r="AP502" s="54"/>
      <c r="AQ502" s="54"/>
      <c r="AR502" s="54"/>
      <c r="AS502" s="57">
        <f t="shared" si="267"/>
        <v>24</v>
      </c>
      <c r="AT502" s="54"/>
      <c r="AU502" s="54"/>
      <c r="AV502" s="54">
        <v>24</v>
      </c>
      <c r="AW502" s="54"/>
      <c r="AX502" s="54"/>
      <c r="AY502" s="54"/>
      <c r="AZ502" s="54"/>
    </row>
    <row r="503" spans="1:52" s="55" customFormat="1" ht="18" customHeight="1">
      <c r="A503" s="737" t="s">
        <v>204</v>
      </c>
      <c r="B503" s="738"/>
      <c r="C503" s="739" t="s">
        <v>205</v>
      </c>
      <c r="D503" s="740"/>
      <c r="E503" s="740"/>
      <c r="F503" s="740"/>
      <c r="G503" s="740"/>
      <c r="H503" s="740"/>
      <c r="I503" s="741"/>
      <c r="J503" s="56">
        <f t="shared" si="259"/>
        <v>489</v>
      </c>
      <c r="K503" s="62">
        <f t="shared" si="256"/>
        <v>14</v>
      </c>
      <c r="L503" s="62">
        <f t="shared" si="256"/>
        <v>7</v>
      </c>
      <c r="M503" s="62">
        <f t="shared" si="265"/>
        <v>0</v>
      </c>
      <c r="N503" s="62">
        <f t="shared" si="265"/>
        <v>0</v>
      </c>
      <c r="O503" s="54"/>
      <c r="P503" s="54"/>
      <c r="Q503" s="54"/>
      <c r="R503" s="54"/>
      <c r="S503" s="54"/>
      <c r="T503" s="54"/>
      <c r="U503" s="62">
        <f t="shared" si="266"/>
        <v>14</v>
      </c>
      <c r="V503" s="62">
        <f t="shared" si="266"/>
        <v>7</v>
      </c>
      <c r="W503" s="54">
        <v>14</v>
      </c>
      <c r="X503" s="54">
        <v>7</v>
      </c>
      <c r="Y503" s="54"/>
      <c r="Z503" s="54"/>
      <c r="AA503" s="705" t="str">
        <f t="shared" si="273"/>
        <v>CF7123-14</v>
      </c>
      <c r="AB503" s="705"/>
      <c r="AC503" s="705" t="str">
        <f t="shared" si="274"/>
        <v>Хуурай хийц угсрагч</v>
      </c>
      <c r="AD503" s="705"/>
      <c r="AE503" s="705"/>
      <c r="AF503" s="705"/>
      <c r="AG503" s="705"/>
      <c r="AH503" s="705"/>
      <c r="AI503" s="705"/>
      <c r="AJ503" s="56">
        <f t="shared" si="260"/>
        <v>489</v>
      </c>
      <c r="AK503" s="54"/>
      <c r="AL503" s="54"/>
      <c r="AM503" s="54"/>
      <c r="AN503" s="54"/>
      <c r="AO503" s="83">
        <v>14</v>
      </c>
      <c r="AP503" s="54"/>
      <c r="AQ503" s="54"/>
      <c r="AR503" s="54"/>
      <c r="AS503" s="57">
        <f t="shared" si="267"/>
        <v>14</v>
      </c>
      <c r="AT503" s="54"/>
      <c r="AU503" s="54"/>
      <c r="AV503" s="54"/>
      <c r="AW503" s="54">
        <v>14</v>
      </c>
      <c r="AX503" s="54"/>
      <c r="AY503" s="54"/>
      <c r="AZ503" s="54"/>
    </row>
    <row r="504" spans="1:52" s="55" customFormat="1" ht="18" customHeight="1">
      <c r="A504" s="737" t="s">
        <v>372</v>
      </c>
      <c r="B504" s="738"/>
      <c r="C504" s="739" t="s">
        <v>373</v>
      </c>
      <c r="D504" s="740"/>
      <c r="E504" s="740"/>
      <c r="F504" s="740"/>
      <c r="G504" s="740"/>
      <c r="H504" s="740"/>
      <c r="I504" s="741"/>
      <c r="J504" s="56">
        <f t="shared" si="259"/>
        <v>490</v>
      </c>
      <c r="K504" s="62">
        <f t="shared" si="256"/>
        <v>14</v>
      </c>
      <c r="L504" s="62">
        <f t="shared" si="256"/>
        <v>3</v>
      </c>
      <c r="M504" s="62">
        <f t="shared" si="265"/>
        <v>0</v>
      </c>
      <c r="N504" s="62">
        <f t="shared" si="265"/>
        <v>0</v>
      </c>
      <c r="O504" s="54"/>
      <c r="P504" s="54"/>
      <c r="Q504" s="54"/>
      <c r="R504" s="54"/>
      <c r="S504" s="54"/>
      <c r="T504" s="54"/>
      <c r="U504" s="62">
        <f t="shared" si="266"/>
        <v>14</v>
      </c>
      <c r="V504" s="62">
        <f t="shared" si="266"/>
        <v>3</v>
      </c>
      <c r="W504" s="54">
        <v>14</v>
      </c>
      <c r="X504" s="54">
        <v>3</v>
      </c>
      <c r="Y504" s="54"/>
      <c r="Z504" s="54"/>
      <c r="AA504" s="705" t="str">
        <f t="shared" si="273"/>
        <v>CT8342-27</v>
      </c>
      <c r="AB504" s="705"/>
      <c r="AC504" s="705" t="str">
        <f>+C504</f>
        <v>Зам барилгын машин механизмын оператор</v>
      </c>
      <c r="AD504" s="705"/>
      <c r="AE504" s="705"/>
      <c r="AF504" s="705"/>
      <c r="AG504" s="705"/>
      <c r="AH504" s="705"/>
      <c r="AI504" s="705"/>
      <c r="AJ504" s="56">
        <f t="shared" si="260"/>
        <v>490</v>
      </c>
      <c r="AK504" s="54"/>
      <c r="AL504" s="54"/>
      <c r="AM504" s="54"/>
      <c r="AN504" s="54"/>
      <c r="AO504" s="83">
        <v>14</v>
      </c>
      <c r="AP504" s="54"/>
      <c r="AQ504" s="54"/>
      <c r="AR504" s="54"/>
      <c r="AS504" s="57">
        <f t="shared" si="267"/>
        <v>14</v>
      </c>
      <c r="AT504" s="54"/>
      <c r="AU504" s="54"/>
      <c r="AV504" s="54"/>
      <c r="AW504" s="54">
        <v>14</v>
      </c>
      <c r="AX504" s="54"/>
      <c r="AY504" s="54"/>
      <c r="AZ504" s="54"/>
    </row>
    <row r="505" spans="1:52" s="55" customFormat="1" ht="18" customHeight="1">
      <c r="A505" s="745" t="s">
        <v>394</v>
      </c>
      <c r="B505" s="746"/>
      <c r="C505" s="746"/>
      <c r="D505" s="746"/>
      <c r="E505" s="746"/>
      <c r="F505" s="746"/>
      <c r="G505" s="746"/>
      <c r="H505" s="746"/>
      <c r="I505" s="747"/>
      <c r="J505" s="60">
        <f t="shared" si="259"/>
        <v>491</v>
      </c>
      <c r="K505" s="61">
        <f t="shared" ref="K505:Z505" si="275">SUM(K506:K520)</f>
        <v>698</v>
      </c>
      <c r="L505" s="61">
        <f t="shared" si="275"/>
        <v>348</v>
      </c>
      <c r="M505" s="61">
        <f t="shared" si="275"/>
        <v>102</v>
      </c>
      <c r="N505" s="61">
        <f t="shared" si="275"/>
        <v>65</v>
      </c>
      <c r="O505" s="61">
        <f t="shared" ref="O505:Y505" si="276">SUM(O506:O520)</f>
        <v>42</v>
      </c>
      <c r="P505" s="61">
        <f t="shared" si="275"/>
        <v>25</v>
      </c>
      <c r="Q505" s="61">
        <f t="shared" si="275"/>
        <v>60</v>
      </c>
      <c r="R505" s="61">
        <f t="shared" si="275"/>
        <v>40</v>
      </c>
      <c r="S505" s="61">
        <f t="shared" si="275"/>
        <v>0</v>
      </c>
      <c r="T505" s="61">
        <f t="shared" si="276"/>
        <v>0</v>
      </c>
      <c r="U505" s="61">
        <f t="shared" si="275"/>
        <v>596</v>
      </c>
      <c r="V505" s="61">
        <f t="shared" si="275"/>
        <v>283</v>
      </c>
      <c r="W505" s="61">
        <f t="shared" si="275"/>
        <v>265</v>
      </c>
      <c r="X505" s="61">
        <f t="shared" si="275"/>
        <v>128</v>
      </c>
      <c r="Y505" s="61">
        <f t="shared" si="276"/>
        <v>173</v>
      </c>
      <c r="Z505" s="61">
        <f t="shared" si="275"/>
        <v>77</v>
      </c>
      <c r="AA505" s="748" t="str">
        <f t="shared" si="273"/>
        <v>5. Дархан-Уул аймаг дахь Политехник коллеж</v>
      </c>
      <c r="AB505" s="749"/>
      <c r="AC505" s="749"/>
      <c r="AD505" s="749"/>
      <c r="AE505" s="749"/>
      <c r="AF505" s="749"/>
      <c r="AG505" s="749"/>
      <c r="AH505" s="749"/>
      <c r="AI505" s="750"/>
      <c r="AJ505" s="60">
        <f t="shared" si="260"/>
        <v>491</v>
      </c>
      <c r="AK505" s="61">
        <f t="shared" ref="AK505:AZ505" si="277">SUM(AK506:AK520)</f>
        <v>158</v>
      </c>
      <c r="AL505" s="61">
        <f t="shared" si="277"/>
        <v>78</v>
      </c>
      <c r="AM505" s="61">
        <f t="shared" si="277"/>
        <v>0</v>
      </c>
      <c r="AN505" s="61">
        <f t="shared" si="277"/>
        <v>0</v>
      </c>
      <c r="AO505" s="61">
        <f t="shared" si="277"/>
        <v>698</v>
      </c>
      <c r="AP505" s="61">
        <f t="shared" si="277"/>
        <v>0</v>
      </c>
      <c r="AQ505" s="61">
        <f t="shared" si="277"/>
        <v>0</v>
      </c>
      <c r="AR505" s="61">
        <f t="shared" si="277"/>
        <v>0</v>
      </c>
      <c r="AS505" s="61">
        <f t="shared" si="277"/>
        <v>324</v>
      </c>
      <c r="AT505" s="61">
        <f t="shared" si="277"/>
        <v>60</v>
      </c>
      <c r="AU505" s="61">
        <f t="shared" si="277"/>
        <v>0</v>
      </c>
      <c r="AV505" s="61">
        <f t="shared" si="277"/>
        <v>158</v>
      </c>
      <c r="AW505" s="61">
        <f t="shared" si="277"/>
        <v>106</v>
      </c>
      <c r="AX505" s="61">
        <f t="shared" si="277"/>
        <v>0</v>
      </c>
      <c r="AY505" s="61">
        <f t="shared" si="277"/>
        <v>0</v>
      </c>
      <c r="AZ505" s="61">
        <f t="shared" si="277"/>
        <v>0</v>
      </c>
    </row>
    <row r="506" spans="1:52" s="55" customFormat="1" ht="18" customHeight="1">
      <c r="A506" s="737" t="s">
        <v>118</v>
      </c>
      <c r="B506" s="738"/>
      <c r="C506" s="739" t="s">
        <v>119</v>
      </c>
      <c r="D506" s="740"/>
      <c r="E506" s="740"/>
      <c r="F506" s="740"/>
      <c r="G506" s="740"/>
      <c r="H506" s="740"/>
      <c r="I506" s="741"/>
      <c r="J506" s="56">
        <f t="shared" si="259"/>
        <v>492</v>
      </c>
      <c r="K506" s="62">
        <f t="shared" si="256"/>
        <v>11</v>
      </c>
      <c r="L506" s="62">
        <f t="shared" si="256"/>
        <v>6</v>
      </c>
      <c r="M506" s="62">
        <f t="shared" si="265"/>
        <v>0</v>
      </c>
      <c r="N506" s="62">
        <f t="shared" si="265"/>
        <v>0</v>
      </c>
      <c r="O506" s="54"/>
      <c r="P506" s="54"/>
      <c r="Q506" s="54"/>
      <c r="R506" s="54"/>
      <c r="S506" s="54"/>
      <c r="T506" s="54"/>
      <c r="U506" s="62">
        <f t="shared" si="266"/>
        <v>11</v>
      </c>
      <c r="V506" s="62">
        <f t="shared" si="266"/>
        <v>6</v>
      </c>
      <c r="W506" s="54">
        <v>11</v>
      </c>
      <c r="X506" s="54">
        <v>6</v>
      </c>
      <c r="Y506" s="54"/>
      <c r="Z506" s="54"/>
      <c r="AA506" s="705" t="str">
        <f>+A506</f>
        <v>CF7123-20</v>
      </c>
      <c r="AB506" s="705"/>
      <c r="AC506" s="705" t="str">
        <f>+C506</f>
        <v>Барилгын засал-чимэглэлчин</v>
      </c>
      <c r="AD506" s="705"/>
      <c r="AE506" s="705"/>
      <c r="AF506" s="705"/>
      <c r="AG506" s="705"/>
      <c r="AH506" s="705"/>
      <c r="AI506" s="705"/>
      <c r="AJ506" s="56">
        <f t="shared" si="260"/>
        <v>492</v>
      </c>
      <c r="AK506" s="52"/>
      <c r="AL506" s="52"/>
      <c r="AM506" s="54"/>
      <c r="AN506" s="54"/>
      <c r="AO506" s="54">
        <v>11</v>
      </c>
      <c r="AP506" s="54"/>
      <c r="AQ506" s="54"/>
      <c r="AR506" s="54"/>
      <c r="AS506" s="57">
        <f t="shared" si="267"/>
        <v>0</v>
      </c>
      <c r="AT506" s="54"/>
      <c r="AU506" s="54"/>
      <c r="AV506" s="52"/>
      <c r="AW506" s="54"/>
      <c r="AX506" s="54"/>
      <c r="AY506" s="54"/>
      <c r="AZ506" s="54"/>
    </row>
    <row r="507" spans="1:52" s="55" customFormat="1" ht="18" customHeight="1">
      <c r="A507" s="737" t="s">
        <v>116</v>
      </c>
      <c r="B507" s="738"/>
      <c r="C507" s="739" t="s">
        <v>117</v>
      </c>
      <c r="D507" s="740"/>
      <c r="E507" s="740"/>
      <c r="F507" s="740"/>
      <c r="G507" s="740"/>
      <c r="H507" s="740"/>
      <c r="I507" s="741"/>
      <c r="J507" s="56">
        <f t="shared" si="259"/>
        <v>493</v>
      </c>
      <c r="K507" s="62">
        <f t="shared" si="256"/>
        <v>36</v>
      </c>
      <c r="L507" s="62">
        <f t="shared" si="256"/>
        <v>2</v>
      </c>
      <c r="M507" s="62">
        <f t="shared" si="265"/>
        <v>0</v>
      </c>
      <c r="N507" s="62">
        <f t="shared" si="265"/>
        <v>0</v>
      </c>
      <c r="O507" s="54"/>
      <c r="P507" s="54"/>
      <c r="Q507" s="54"/>
      <c r="R507" s="54"/>
      <c r="S507" s="54"/>
      <c r="T507" s="54"/>
      <c r="U507" s="62">
        <f t="shared" si="266"/>
        <v>36</v>
      </c>
      <c r="V507" s="62">
        <f t="shared" si="266"/>
        <v>2</v>
      </c>
      <c r="W507" s="54"/>
      <c r="X507" s="54"/>
      <c r="Y507" s="54">
        <v>22</v>
      </c>
      <c r="Z507" s="54">
        <v>2</v>
      </c>
      <c r="AA507" s="705" t="str">
        <f t="shared" ref="AA507:AA520" si="278">+A507</f>
        <v>CF7126-36</v>
      </c>
      <c r="AB507" s="705"/>
      <c r="AC507" s="705" t="str">
        <f t="shared" ref="AC507:AC520" si="279">+C507</f>
        <v>Барилгын сантехникч</v>
      </c>
      <c r="AD507" s="705"/>
      <c r="AE507" s="705"/>
      <c r="AF507" s="705"/>
      <c r="AG507" s="705"/>
      <c r="AH507" s="705"/>
      <c r="AI507" s="705"/>
      <c r="AJ507" s="56">
        <f t="shared" si="260"/>
        <v>493</v>
      </c>
      <c r="AK507" s="52">
        <v>14</v>
      </c>
      <c r="AL507" s="52">
        <v>0</v>
      </c>
      <c r="AM507" s="54"/>
      <c r="AN507" s="54"/>
      <c r="AO507" s="54">
        <v>36</v>
      </c>
      <c r="AP507" s="54"/>
      <c r="AQ507" s="54"/>
      <c r="AR507" s="54"/>
      <c r="AS507" s="57">
        <f t="shared" si="267"/>
        <v>14</v>
      </c>
      <c r="AT507" s="54"/>
      <c r="AU507" s="54"/>
      <c r="AV507" s="52">
        <v>14</v>
      </c>
      <c r="AW507" s="54"/>
      <c r="AX507" s="54"/>
      <c r="AY507" s="54"/>
      <c r="AZ507" s="54"/>
    </row>
    <row r="508" spans="1:52" s="55" customFormat="1" ht="18" customHeight="1">
      <c r="A508" s="737" t="s">
        <v>122</v>
      </c>
      <c r="B508" s="738"/>
      <c r="C508" s="739" t="s">
        <v>123</v>
      </c>
      <c r="D508" s="740"/>
      <c r="E508" s="740"/>
      <c r="F508" s="740"/>
      <c r="G508" s="740"/>
      <c r="H508" s="740"/>
      <c r="I508" s="741"/>
      <c r="J508" s="56">
        <f t="shared" si="259"/>
        <v>494</v>
      </c>
      <c r="K508" s="62">
        <f t="shared" si="256"/>
        <v>51</v>
      </c>
      <c r="L508" s="62">
        <f t="shared" si="256"/>
        <v>9</v>
      </c>
      <c r="M508" s="62">
        <f t="shared" si="265"/>
        <v>0</v>
      </c>
      <c r="N508" s="62">
        <f t="shared" si="265"/>
        <v>0</v>
      </c>
      <c r="O508" s="54"/>
      <c r="P508" s="54"/>
      <c r="Q508" s="54"/>
      <c r="R508" s="54"/>
      <c r="S508" s="54"/>
      <c r="T508" s="54"/>
      <c r="U508" s="62">
        <f t="shared" si="266"/>
        <v>51</v>
      </c>
      <c r="V508" s="62">
        <f t="shared" si="266"/>
        <v>9</v>
      </c>
      <c r="W508" s="54">
        <v>13</v>
      </c>
      <c r="X508" s="54">
        <v>2</v>
      </c>
      <c r="Y508" s="54">
        <v>22</v>
      </c>
      <c r="Z508" s="54">
        <v>5</v>
      </c>
      <c r="AA508" s="705" t="str">
        <f t="shared" si="278"/>
        <v>CF7411-12</v>
      </c>
      <c r="AB508" s="705"/>
      <c r="AC508" s="705" t="str">
        <f t="shared" si="279"/>
        <v>Барилгын цахилгаанчин</v>
      </c>
      <c r="AD508" s="705"/>
      <c r="AE508" s="705"/>
      <c r="AF508" s="705"/>
      <c r="AG508" s="705"/>
      <c r="AH508" s="705"/>
      <c r="AI508" s="705"/>
      <c r="AJ508" s="56">
        <f t="shared" si="260"/>
        <v>494</v>
      </c>
      <c r="AK508" s="54">
        <v>16</v>
      </c>
      <c r="AL508" s="54">
        <v>2</v>
      </c>
      <c r="AM508" s="54"/>
      <c r="AN508" s="54"/>
      <c r="AO508" s="54">
        <v>51</v>
      </c>
      <c r="AP508" s="54"/>
      <c r="AQ508" s="54"/>
      <c r="AR508" s="54"/>
      <c r="AS508" s="57">
        <f t="shared" si="267"/>
        <v>29</v>
      </c>
      <c r="AT508" s="54"/>
      <c r="AU508" s="54"/>
      <c r="AV508" s="54">
        <v>16</v>
      </c>
      <c r="AW508" s="54">
        <v>13</v>
      </c>
      <c r="AX508" s="54"/>
      <c r="AY508" s="54"/>
      <c r="AZ508" s="54"/>
    </row>
    <row r="509" spans="1:52" s="55" customFormat="1" ht="18" customHeight="1">
      <c r="A509" s="737" t="s">
        <v>202</v>
      </c>
      <c r="B509" s="738"/>
      <c r="C509" s="739" t="s">
        <v>203</v>
      </c>
      <c r="D509" s="740"/>
      <c r="E509" s="740"/>
      <c r="F509" s="740"/>
      <c r="G509" s="740"/>
      <c r="H509" s="740"/>
      <c r="I509" s="741"/>
      <c r="J509" s="56">
        <f t="shared" si="259"/>
        <v>495</v>
      </c>
      <c r="K509" s="62">
        <f t="shared" si="256"/>
        <v>16</v>
      </c>
      <c r="L509" s="62">
        <f t="shared" si="256"/>
        <v>4</v>
      </c>
      <c r="M509" s="62">
        <f t="shared" si="265"/>
        <v>0</v>
      </c>
      <c r="N509" s="62">
        <f t="shared" si="265"/>
        <v>0</v>
      </c>
      <c r="O509" s="54"/>
      <c r="P509" s="54"/>
      <c r="Q509" s="54"/>
      <c r="R509" s="54"/>
      <c r="S509" s="54"/>
      <c r="T509" s="54"/>
      <c r="U509" s="62">
        <f t="shared" si="266"/>
        <v>16</v>
      </c>
      <c r="V509" s="62">
        <f t="shared" si="266"/>
        <v>4</v>
      </c>
      <c r="W509" s="54"/>
      <c r="X509" s="54"/>
      <c r="Y509" s="54"/>
      <c r="Z509" s="54"/>
      <c r="AA509" s="705" t="str">
        <f t="shared" si="278"/>
        <v>CF7114-20</v>
      </c>
      <c r="AB509" s="705"/>
      <c r="AC509" s="705" t="str">
        <f t="shared" si="279"/>
        <v>Бетон арматурчин</v>
      </c>
      <c r="AD509" s="705"/>
      <c r="AE509" s="705"/>
      <c r="AF509" s="705"/>
      <c r="AG509" s="705"/>
      <c r="AH509" s="705"/>
      <c r="AI509" s="705"/>
      <c r="AJ509" s="56">
        <f t="shared" si="260"/>
        <v>495</v>
      </c>
      <c r="AK509" s="54">
        <v>16</v>
      </c>
      <c r="AL509" s="54">
        <v>4</v>
      </c>
      <c r="AM509" s="54"/>
      <c r="AN509" s="54"/>
      <c r="AO509" s="54">
        <v>16</v>
      </c>
      <c r="AP509" s="54"/>
      <c r="AQ509" s="54"/>
      <c r="AR509" s="54"/>
      <c r="AS509" s="57">
        <f t="shared" si="267"/>
        <v>16</v>
      </c>
      <c r="AT509" s="54"/>
      <c r="AU509" s="54"/>
      <c r="AV509" s="54">
        <v>16</v>
      </c>
      <c r="AW509" s="54"/>
      <c r="AX509" s="54"/>
      <c r="AY509" s="54"/>
      <c r="AZ509" s="54"/>
    </row>
    <row r="510" spans="1:52" s="55" customFormat="1" ht="18" customHeight="1">
      <c r="A510" s="737" t="s">
        <v>124</v>
      </c>
      <c r="B510" s="738"/>
      <c r="C510" s="739" t="s">
        <v>125</v>
      </c>
      <c r="D510" s="740"/>
      <c r="E510" s="740"/>
      <c r="F510" s="740"/>
      <c r="G510" s="740"/>
      <c r="H510" s="740"/>
      <c r="I510" s="741"/>
      <c r="J510" s="56">
        <f t="shared" si="259"/>
        <v>496</v>
      </c>
      <c r="K510" s="62">
        <f t="shared" si="256"/>
        <v>85</v>
      </c>
      <c r="L510" s="62">
        <f t="shared" si="256"/>
        <v>2</v>
      </c>
      <c r="M510" s="62">
        <f t="shared" si="265"/>
        <v>0</v>
      </c>
      <c r="N510" s="62">
        <f t="shared" si="265"/>
        <v>0</v>
      </c>
      <c r="O510" s="54"/>
      <c r="P510" s="54"/>
      <c r="Q510" s="54"/>
      <c r="R510" s="54"/>
      <c r="S510" s="54"/>
      <c r="T510" s="54"/>
      <c r="U510" s="62">
        <f t="shared" si="266"/>
        <v>85</v>
      </c>
      <c r="V510" s="62">
        <f t="shared" si="266"/>
        <v>2</v>
      </c>
      <c r="W510" s="54">
        <v>47</v>
      </c>
      <c r="X510" s="54">
        <v>2</v>
      </c>
      <c r="Y510" s="54">
        <v>21</v>
      </c>
      <c r="Z510" s="54">
        <v>0</v>
      </c>
      <c r="AA510" s="705" t="str">
        <f t="shared" si="278"/>
        <v>IM7212-14</v>
      </c>
      <c r="AB510" s="705"/>
      <c r="AC510" s="705" t="str">
        <f t="shared" si="279"/>
        <v>Гагнуурчин</v>
      </c>
      <c r="AD510" s="705"/>
      <c r="AE510" s="705"/>
      <c r="AF510" s="705"/>
      <c r="AG510" s="705"/>
      <c r="AH510" s="705"/>
      <c r="AI510" s="705"/>
      <c r="AJ510" s="56">
        <f t="shared" si="260"/>
        <v>496</v>
      </c>
      <c r="AK510" s="54">
        <v>17</v>
      </c>
      <c r="AL510" s="54">
        <v>0</v>
      </c>
      <c r="AM510" s="54"/>
      <c r="AN510" s="54"/>
      <c r="AO510" s="54">
        <v>85</v>
      </c>
      <c r="AP510" s="54"/>
      <c r="AQ510" s="54"/>
      <c r="AR510" s="54"/>
      <c r="AS510" s="57">
        <f t="shared" si="267"/>
        <v>34</v>
      </c>
      <c r="AT510" s="54"/>
      <c r="AU510" s="54"/>
      <c r="AV510" s="54">
        <v>17</v>
      </c>
      <c r="AW510" s="54">
        <v>17</v>
      </c>
      <c r="AX510" s="54"/>
      <c r="AY510" s="54"/>
      <c r="AZ510" s="54"/>
    </row>
    <row r="511" spans="1:52" s="55" customFormat="1" ht="18" customHeight="1">
      <c r="A511" s="737" t="s">
        <v>114</v>
      </c>
      <c r="B511" s="738"/>
      <c r="C511" s="739" t="s">
        <v>115</v>
      </c>
      <c r="D511" s="740"/>
      <c r="E511" s="740"/>
      <c r="F511" s="740"/>
      <c r="G511" s="740"/>
      <c r="H511" s="740"/>
      <c r="I511" s="741"/>
      <c r="J511" s="56">
        <f t="shared" si="259"/>
        <v>497</v>
      </c>
      <c r="K511" s="62">
        <f t="shared" si="256"/>
        <v>60</v>
      </c>
      <c r="L511" s="62">
        <f t="shared" si="256"/>
        <v>0</v>
      </c>
      <c r="M511" s="62">
        <f t="shared" si="265"/>
        <v>0</v>
      </c>
      <c r="N511" s="62">
        <f t="shared" si="265"/>
        <v>0</v>
      </c>
      <c r="O511" s="54"/>
      <c r="P511" s="54"/>
      <c r="Q511" s="54"/>
      <c r="R511" s="54"/>
      <c r="S511" s="54"/>
      <c r="T511" s="54"/>
      <c r="U511" s="62">
        <f t="shared" si="266"/>
        <v>60</v>
      </c>
      <c r="V511" s="62">
        <f t="shared" si="266"/>
        <v>0</v>
      </c>
      <c r="W511" s="54">
        <v>24</v>
      </c>
      <c r="X511" s="54">
        <v>0</v>
      </c>
      <c r="Y511" s="54">
        <v>20</v>
      </c>
      <c r="Z511" s="54">
        <v>0</v>
      </c>
      <c r="AA511" s="705" t="str">
        <f t="shared" si="278"/>
        <v>TC8211-20</v>
      </c>
      <c r="AB511" s="705"/>
      <c r="AC511" s="705" t="str">
        <f t="shared" si="279"/>
        <v>Автомашины засварчин</v>
      </c>
      <c r="AD511" s="705"/>
      <c r="AE511" s="705"/>
      <c r="AF511" s="705"/>
      <c r="AG511" s="705"/>
      <c r="AH511" s="705"/>
      <c r="AI511" s="705"/>
      <c r="AJ511" s="56">
        <f t="shared" si="260"/>
        <v>497</v>
      </c>
      <c r="AK511" s="54">
        <v>16</v>
      </c>
      <c r="AL511" s="54">
        <v>0</v>
      </c>
      <c r="AM511" s="54"/>
      <c r="AN511" s="54"/>
      <c r="AO511" s="54">
        <v>60</v>
      </c>
      <c r="AP511" s="54"/>
      <c r="AQ511" s="54"/>
      <c r="AR511" s="54"/>
      <c r="AS511" s="57">
        <f t="shared" si="267"/>
        <v>16</v>
      </c>
      <c r="AT511" s="54"/>
      <c r="AU511" s="54"/>
      <c r="AV511" s="54">
        <v>16</v>
      </c>
      <c r="AW511" s="54"/>
      <c r="AX511" s="54"/>
      <c r="AY511" s="54"/>
      <c r="AZ511" s="54"/>
    </row>
    <row r="512" spans="1:52" s="55" customFormat="1" ht="18" customHeight="1">
      <c r="A512" s="737" t="s">
        <v>144</v>
      </c>
      <c r="B512" s="738"/>
      <c r="C512" s="739" t="s">
        <v>145</v>
      </c>
      <c r="D512" s="740"/>
      <c r="E512" s="740"/>
      <c r="F512" s="740"/>
      <c r="G512" s="740"/>
      <c r="H512" s="740"/>
      <c r="I512" s="741"/>
      <c r="J512" s="56">
        <f t="shared" si="259"/>
        <v>498</v>
      </c>
      <c r="K512" s="62">
        <f t="shared" si="256"/>
        <v>88</v>
      </c>
      <c r="L512" s="62">
        <f t="shared" si="256"/>
        <v>62</v>
      </c>
      <c r="M512" s="62">
        <f t="shared" si="265"/>
        <v>0</v>
      </c>
      <c r="N512" s="62">
        <f t="shared" si="265"/>
        <v>0</v>
      </c>
      <c r="O512" s="54"/>
      <c r="P512" s="54"/>
      <c r="Q512" s="54"/>
      <c r="R512" s="54"/>
      <c r="S512" s="54"/>
      <c r="T512" s="54"/>
      <c r="U512" s="62">
        <f t="shared" si="266"/>
        <v>88</v>
      </c>
      <c r="V512" s="62">
        <f t="shared" si="266"/>
        <v>62</v>
      </c>
      <c r="W512" s="54">
        <v>42</v>
      </c>
      <c r="X512" s="54">
        <v>27</v>
      </c>
      <c r="Y512" s="54">
        <v>25</v>
      </c>
      <c r="Z512" s="54">
        <v>16</v>
      </c>
      <c r="AA512" s="705" t="str">
        <f t="shared" si="278"/>
        <v>IF5120-11</v>
      </c>
      <c r="AB512" s="705"/>
      <c r="AC512" s="705" t="str">
        <f t="shared" si="279"/>
        <v>Тогооч</v>
      </c>
      <c r="AD512" s="705"/>
      <c r="AE512" s="705"/>
      <c r="AF512" s="705"/>
      <c r="AG512" s="705"/>
      <c r="AH512" s="705"/>
      <c r="AI512" s="705"/>
      <c r="AJ512" s="56">
        <f t="shared" si="260"/>
        <v>498</v>
      </c>
      <c r="AK512" s="54">
        <v>21</v>
      </c>
      <c r="AL512" s="54">
        <v>19</v>
      </c>
      <c r="AM512" s="54"/>
      <c r="AN512" s="54"/>
      <c r="AO512" s="54">
        <v>88</v>
      </c>
      <c r="AP512" s="54"/>
      <c r="AQ512" s="54"/>
      <c r="AR512" s="54"/>
      <c r="AS512" s="57">
        <f t="shared" si="267"/>
        <v>42</v>
      </c>
      <c r="AT512" s="54"/>
      <c r="AU512" s="54"/>
      <c r="AV512" s="54">
        <v>21</v>
      </c>
      <c r="AW512" s="54">
        <v>21</v>
      </c>
      <c r="AX512" s="54"/>
      <c r="AY512" s="54"/>
      <c r="AZ512" s="54"/>
    </row>
    <row r="513" spans="1:52" s="55" customFormat="1" ht="18" customHeight="1">
      <c r="A513" s="737" t="s">
        <v>138</v>
      </c>
      <c r="B513" s="738"/>
      <c r="C513" s="739" t="s">
        <v>139</v>
      </c>
      <c r="D513" s="740"/>
      <c r="E513" s="740"/>
      <c r="F513" s="740"/>
      <c r="G513" s="740"/>
      <c r="H513" s="740"/>
      <c r="I513" s="741"/>
      <c r="J513" s="56">
        <f t="shared" si="259"/>
        <v>499</v>
      </c>
      <c r="K513" s="62">
        <f t="shared" ref="K513:L596" si="280">+M513+U513+AM513</f>
        <v>100</v>
      </c>
      <c r="L513" s="62">
        <f t="shared" si="280"/>
        <v>91</v>
      </c>
      <c r="M513" s="62">
        <f t="shared" si="265"/>
        <v>0</v>
      </c>
      <c r="N513" s="62">
        <f t="shared" si="265"/>
        <v>0</v>
      </c>
      <c r="O513" s="54"/>
      <c r="P513" s="54"/>
      <c r="Q513" s="54"/>
      <c r="R513" s="54"/>
      <c r="S513" s="54"/>
      <c r="T513" s="54"/>
      <c r="U513" s="62">
        <f t="shared" si="266"/>
        <v>100</v>
      </c>
      <c r="V513" s="62">
        <f t="shared" si="266"/>
        <v>91</v>
      </c>
      <c r="W513" s="54">
        <v>53</v>
      </c>
      <c r="X513" s="54">
        <v>48</v>
      </c>
      <c r="Y513" s="54">
        <v>23</v>
      </c>
      <c r="Z513" s="54">
        <v>20</v>
      </c>
      <c r="AA513" s="705" t="str">
        <f t="shared" si="278"/>
        <v>SO5141-11</v>
      </c>
      <c r="AB513" s="705"/>
      <c r="AC513" s="705" t="str">
        <f t="shared" si="279"/>
        <v>Үсчин</v>
      </c>
      <c r="AD513" s="705"/>
      <c r="AE513" s="705"/>
      <c r="AF513" s="705"/>
      <c r="AG513" s="705"/>
      <c r="AH513" s="705"/>
      <c r="AI513" s="705"/>
      <c r="AJ513" s="56">
        <f t="shared" si="260"/>
        <v>499</v>
      </c>
      <c r="AK513" s="54">
        <v>24</v>
      </c>
      <c r="AL513" s="54">
        <v>23</v>
      </c>
      <c r="AM513" s="54"/>
      <c r="AN513" s="54"/>
      <c r="AO513" s="54">
        <v>100</v>
      </c>
      <c r="AP513" s="54"/>
      <c r="AQ513" s="54"/>
      <c r="AR513" s="54"/>
      <c r="AS513" s="57">
        <f t="shared" si="267"/>
        <v>50</v>
      </c>
      <c r="AT513" s="54"/>
      <c r="AU513" s="54"/>
      <c r="AV513" s="54">
        <v>24</v>
      </c>
      <c r="AW513" s="54">
        <v>26</v>
      </c>
      <c r="AX513" s="54"/>
      <c r="AY513" s="54"/>
      <c r="AZ513" s="54"/>
    </row>
    <row r="514" spans="1:52" s="55" customFormat="1" ht="18" customHeight="1">
      <c r="A514" s="737" t="s">
        <v>130</v>
      </c>
      <c r="B514" s="738"/>
      <c r="C514" s="739" t="s">
        <v>131</v>
      </c>
      <c r="D514" s="740"/>
      <c r="E514" s="740"/>
      <c r="F514" s="740"/>
      <c r="G514" s="740"/>
      <c r="H514" s="740"/>
      <c r="I514" s="741"/>
      <c r="J514" s="56">
        <f t="shared" si="259"/>
        <v>500</v>
      </c>
      <c r="K514" s="62">
        <f t="shared" si="280"/>
        <v>81</v>
      </c>
      <c r="L514" s="62">
        <f t="shared" si="280"/>
        <v>77</v>
      </c>
      <c r="M514" s="62">
        <f t="shared" si="265"/>
        <v>0</v>
      </c>
      <c r="N514" s="62">
        <f t="shared" si="265"/>
        <v>0</v>
      </c>
      <c r="O514" s="54"/>
      <c r="P514" s="54"/>
      <c r="Q514" s="54"/>
      <c r="R514" s="54"/>
      <c r="S514" s="54"/>
      <c r="T514" s="54"/>
      <c r="U514" s="62">
        <f t="shared" si="266"/>
        <v>81</v>
      </c>
      <c r="V514" s="62">
        <f t="shared" si="266"/>
        <v>77</v>
      </c>
      <c r="W514" s="54">
        <v>42</v>
      </c>
      <c r="X514" s="54">
        <v>38</v>
      </c>
      <c r="Y514" s="54">
        <v>21</v>
      </c>
      <c r="Z514" s="54">
        <v>21</v>
      </c>
      <c r="AA514" s="705" t="str">
        <f t="shared" si="278"/>
        <v>IE7533-28</v>
      </c>
      <c r="AB514" s="705"/>
      <c r="AC514" s="705" t="str">
        <f t="shared" si="279"/>
        <v>Оёмол бүтээгдэхүүний оёдолчин</v>
      </c>
      <c r="AD514" s="705"/>
      <c r="AE514" s="705"/>
      <c r="AF514" s="705"/>
      <c r="AG514" s="705"/>
      <c r="AH514" s="705"/>
      <c r="AI514" s="705"/>
      <c r="AJ514" s="56">
        <f t="shared" si="260"/>
        <v>500</v>
      </c>
      <c r="AK514" s="54">
        <v>18</v>
      </c>
      <c r="AL514" s="54">
        <v>18</v>
      </c>
      <c r="AM514" s="54"/>
      <c r="AN514" s="54"/>
      <c r="AO514" s="54">
        <v>81</v>
      </c>
      <c r="AP514" s="54"/>
      <c r="AQ514" s="54"/>
      <c r="AR514" s="54"/>
      <c r="AS514" s="57">
        <f t="shared" si="267"/>
        <v>47</v>
      </c>
      <c r="AT514" s="54"/>
      <c r="AU514" s="54"/>
      <c r="AV514" s="54">
        <v>18</v>
      </c>
      <c r="AW514" s="54">
        <v>29</v>
      </c>
      <c r="AX514" s="54"/>
      <c r="AY514" s="54"/>
      <c r="AZ514" s="54"/>
    </row>
    <row r="515" spans="1:52" s="55" customFormat="1" ht="18" customHeight="1">
      <c r="A515" s="737" t="s">
        <v>190</v>
      </c>
      <c r="B515" s="738"/>
      <c r="C515" s="739" t="s">
        <v>191</v>
      </c>
      <c r="D515" s="740"/>
      <c r="E515" s="740"/>
      <c r="F515" s="740"/>
      <c r="G515" s="740"/>
      <c r="H515" s="740"/>
      <c r="I515" s="741"/>
      <c r="J515" s="56">
        <f t="shared" si="259"/>
        <v>501</v>
      </c>
      <c r="K515" s="62">
        <f t="shared" si="280"/>
        <v>19</v>
      </c>
      <c r="L515" s="62">
        <f t="shared" si="280"/>
        <v>0</v>
      </c>
      <c r="M515" s="62">
        <f t="shared" si="265"/>
        <v>0</v>
      </c>
      <c r="N515" s="62">
        <f t="shared" si="265"/>
        <v>0</v>
      </c>
      <c r="O515" s="54"/>
      <c r="P515" s="54"/>
      <c r="Q515" s="54"/>
      <c r="R515" s="54"/>
      <c r="S515" s="54"/>
      <c r="T515" s="54"/>
      <c r="U515" s="62">
        <f t="shared" si="266"/>
        <v>19</v>
      </c>
      <c r="V515" s="62">
        <f t="shared" si="266"/>
        <v>0</v>
      </c>
      <c r="W515" s="54">
        <v>19</v>
      </c>
      <c r="X515" s="54">
        <v>0</v>
      </c>
      <c r="Y515" s="54"/>
      <c r="Z515" s="54"/>
      <c r="AA515" s="705" t="str">
        <f t="shared" si="278"/>
        <v>IM7233-18</v>
      </c>
      <c r="AB515" s="705"/>
      <c r="AC515" s="705" t="str">
        <f t="shared" si="279"/>
        <v>Үйлдвэрийн машин, тоног төхөөрөмжийн механик</v>
      </c>
      <c r="AD515" s="705"/>
      <c r="AE515" s="705"/>
      <c r="AF515" s="705"/>
      <c r="AG515" s="705"/>
      <c r="AH515" s="705"/>
      <c r="AI515" s="705"/>
      <c r="AJ515" s="56">
        <f t="shared" si="260"/>
        <v>501</v>
      </c>
      <c r="AK515" s="54"/>
      <c r="AL515" s="54"/>
      <c r="AM515" s="54"/>
      <c r="AN515" s="54"/>
      <c r="AO515" s="54">
        <v>19</v>
      </c>
      <c r="AP515" s="54"/>
      <c r="AQ515" s="54"/>
      <c r="AR515" s="54"/>
      <c r="AS515" s="57">
        <f t="shared" si="267"/>
        <v>0</v>
      </c>
      <c r="AT515" s="54"/>
      <c r="AU515" s="54"/>
      <c r="AV515" s="54"/>
      <c r="AW515" s="54"/>
      <c r="AX515" s="54"/>
      <c r="AY515" s="54"/>
      <c r="AZ515" s="54"/>
    </row>
    <row r="516" spans="1:52" s="55" customFormat="1" ht="18" customHeight="1">
      <c r="A516" s="737" t="s">
        <v>132</v>
      </c>
      <c r="B516" s="738"/>
      <c r="C516" s="739" t="s">
        <v>133</v>
      </c>
      <c r="D516" s="740"/>
      <c r="E516" s="740"/>
      <c r="F516" s="740"/>
      <c r="G516" s="740"/>
      <c r="H516" s="740"/>
      <c r="I516" s="741"/>
      <c r="J516" s="56">
        <f t="shared" si="259"/>
        <v>502</v>
      </c>
      <c r="K516" s="62">
        <f t="shared" si="280"/>
        <v>49</v>
      </c>
      <c r="L516" s="62">
        <f t="shared" si="280"/>
        <v>30</v>
      </c>
      <c r="M516" s="62">
        <f t="shared" si="265"/>
        <v>0</v>
      </c>
      <c r="N516" s="62">
        <f t="shared" si="265"/>
        <v>0</v>
      </c>
      <c r="O516" s="54"/>
      <c r="P516" s="54"/>
      <c r="Q516" s="54"/>
      <c r="R516" s="54"/>
      <c r="S516" s="54"/>
      <c r="T516" s="54"/>
      <c r="U516" s="62">
        <f t="shared" si="266"/>
        <v>49</v>
      </c>
      <c r="V516" s="62">
        <f t="shared" si="266"/>
        <v>30</v>
      </c>
      <c r="W516" s="54">
        <v>14</v>
      </c>
      <c r="X516" s="54">
        <v>5</v>
      </c>
      <c r="Y516" s="54">
        <v>19</v>
      </c>
      <c r="Z516" s="54">
        <v>13</v>
      </c>
      <c r="AA516" s="705" t="str">
        <f t="shared" si="278"/>
        <v>IO7421-16</v>
      </c>
      <c r="AB516" s="705"/>
      <c r="AC516" s="705" t="str">
        <f t="shared" si="279"/>
        <v>Цахим тоног төхөөрөмжийн үйлчилгээний ажилтан</v>
      </c>
      <c r="AD516" s="705"/>
      <c r="AE516" s="705"/>
      <c r="AF516" s="705"/>
      <c r="AG516" s="705"/>
      <c r="AH516" s="705"/>
      <c r="AI516" s="705"/>
      <c r="AJ516" s="56">
        <f t="shared" si="260"/>
        <v>502</v>
      </c>
      <c r="AK516" s="54">
        <v>16</v>
      </c>
      <c r="AL516" s="54">
        <v>12</v>
      </c>
      <c r="AM516" s="54"/>
      <c r="AN516" s="54"/>
      <c r="AO516" s="54">
        <v>49</v>
      </c>
      <c r="AP516" s="54"/>
      <c r="AQ516" s="54"/>
      <c r="AR516" s="54"/>
      <c r="AS516" s="57">
        <f t="shared" si="267"/>
        <v>16</v>
      </c>
      <c r="AT516" s="54"/>
      <c r="AU516" s="54"/>
      <c r="AV516" s="54">
        <v>16</v>
      </c>
      <c r="AW516" s="54"/>
      <c r="AX516" s="54"/>
      <c r="AY516" s="54"/>
      <c r="AZ516" s="54"/>
    </row>
    <row r="517" spans="1:52" s="55" customFormat="1" ht="18" customHeight="1">
      <c r="A517" s="737" t="s">
        <v>360</v>
      </c>
      <c r="B517" s="738"/>
      <c r="C517" s="739" t="s">
        <v>361</v>
      </c>
      <c r="D517" s="740"/>
      <c r="E517" s="740"/>
      <c r="F517" s="740"/>
      <c r="G517" s="740"/>
      <c r="H517" s="740"/>
      <c r="I517" s="741"/>
      <c r="J517" s="56">
        <f t="shared" si="259"/>
        <v>503</v>
      </c>
      <c r="K517" s="62">
        <f t="shared" si="280"/>
        <v>26</v>
      </c>
      <c r="L517" s="62">
        <f t="shared" si="280"/>
        <v>1</v>
      </c>
      <c r="M517" s="62">
        <f t="shared" si="265"/>
        <v>26</v>
      </c>
      <c r="N517" s="62">
        <f t="shared" si="265"/>
        <v>1</v>
      </c>
      <c r="O517" s="54">
        <v>11</v>
      </c>
      <c r="P517" s="54">
        <v>1</v>
      </c>
      <c r="Q517" s="54">
        <v>15</v>
      </c>
      <c r="R517" s="54">
        <v>0</v>
      </c>
      <c r="S517" s="54"/>
      <c r="T517" s="54"/>
      <c r="U517" s="62">
        <f t="shared" si="266"/>
        <v>0</v>
      </c>
      <c r="V517" s="62">
        <f t="shared" si="266"/>
        <v>0</v>
      </c>
      <c r="W517" s="54"/>
      <c r="X517" s="54"/>
      <c r="Y517" s="54"/>
      <c r="Z517" s="54"/>
      <c r="AA517" s="705" t="str">
        <f t="shared" si="278"/>
        <v>CF3115-41</v>
      </c>
      <c r="AB517" s="705"/>
      <c r="AC517" s="705" t="str">
        <f t="shared" si="279"/>
        <v>Сантехникийн техникч</v>
      </c>
      <c r="AD517" s="705"/>
      <c r="AE517" s="705"/>
      <c r="AF517" s="705"/>
      <c r="AG517" s="705"/>
      <c r="AH517" s="705"/>
      <c r="AI517" s="705"/>
      <c r="AJ517" s="56">
        <f t="shared" si="260"/>
        <v>503</v>
      </c>
      <c r="AK517" s="54"/>
      <c r="AL517" s="54"/>
      <c r="AM517" s="54"/>
      <c r="AN517" s="54"/>
      <c r="AO517" s="54">
        <v>26</v>
      </c>
      <c r="AP517" s="54"/>
      <c r="AQ517" s="54"/>
      <c r="AR517" s="54"/>
      <c r="AS517" s="57">
        <f t="shared" si="267"/>
        <v>15</v>
      </c>
      <c r="AT517" s="54">
        <v>15</v>
      </c>
      <c r="AU517" s="54"/>
      <c r="AV517" s="54"/>
      <c r="AW517" s="54"/>
      <c r="AX517" s="54"/>
      <c r="AY517" s="54"/>
      <c r="AZ517" s="54"/>
    </row>
    <row r="518" spans="1:52" s="55" customFormat="1" ht="18" customHeight="1">
      <c r="A518" s="737" t="s">
        <v>367</v>
      </c>
      <c r="B518" s="738"/>
      <c r="C518" s="739" t="s">
        <v>368</v>
      </c>
      <c r="D518" s="740"/>
      <c r="E518" s="740"/>
      <c r="F518" s="740"/>
      <c r="G518" s="740"/>
      <c r="H518" s="740"/>
      <c r="I518" s="741"/>
      <c r="J518" s="56">
        <f t="shared" si="259"/>
        <v>504</v>
      </c>
      <c r="K518" s="62">
        <f t="shared" si="280"/>
        <v>34</v>
      </c>
      <c r="L518" s="62">
        <f t="shared" si="280"/>
        <v>22</v>
      </c>
      <c r="M518" s="62">
        <f t="shared" si="265"/>
        <v>34</v>
      </c>
      <c r="N518" s="62">
        <f t="shared" si="265"/>
        <v>22</v>
      </c>
      <c r="O518" s="54">
        <v>18</v>
      </c>
      <c r="P518" s="54">
        <v>11</v>
      </c>
      <c r="Q518" s="54">
        <v>16</v>
      </c>
      <c r="R518" s="54">
        <v>11</v>
      </c>
      <c r="S518" s="54"/>
      <c r="T518" s="54"/>
      <c r="U518" s="62">
        <f t="shared" si="266"/>
        <v>0</v>
      </c>
      <c r="V518" s="62">
        <f t="shared" si="266"/>
        <v>0</v>
      </c>
      <c r="W518" s="54"/>
      <c r="X518" s="54"/>
      <c r="Y518" s="54"/>
      <c r="Z518" s="54"/>
      <c r="AA518" s="705" t="str">
        <f t="shared" si="278"/>
        <v>IF3434-14</v>
      </c>
      <c r="AB518" s="705"/>
      <c r="AC518" s="705" t="str">
        <f t="shared" si="279"/>
        <v>Хоол үйлдвэрлэл, үйлчилгээний техник- технологич</v>
      </c>
      <c r="AD518" s="705"/>
      <c r="AE518" s="705"/>
      <c r="AF518" s="705"/>
      <c r="AG518" s="705"/>
      <c r="AH518" s="705"/>
      <c r="AI518" s="705"/>
      <c r="AJ518" s="56">
        <f t="shared" si="260"/>
        <v>504</v>
      </c>
      <c r="AK518" s="54"/>
      <c r="AL518" s="54"/>
      <c r="AM518" s="54"/>
      <c r="AN518" s="54"/>
      <c r="AO518" s="54">
        <v>34</v>
      </c>
      <c r="AP518" s="54"/>
      <c r="AQ518" s="54"/>
      <c r="AR518" s="54"/>
      <c r="AS518" s="57">
        <f t="shared" si="267"/>
        <v>16</v>
      </c>
      <c r="AT518" s="54">
        <v>16</v>
      </c>
      <c r="AU518" s="54"/>
      <c r="AV518" s="54"/>
      <c r="AW518" s="54"/>
      <c r="AX518" s="54"/>
      <c r="AY518" s="54"/>
      <c r="AZ518" s="54"/>
    </row>
    <row r="519" spans="1:52" s="55" customFormat="1" ht="18" customHeight="1">
      <c r="A519" s="737" t="s">
        <v>365</v>
      </c>
      <c r="B519" s="738"/>
      <c r="C519" s="739" t="s">
        <v>366</v>
      </c>
      <c r="D519" s="740"/>
      <c r="E519" s="740"/>
      <c r="F519" s="740"/>
      <c r="G519" s="740"/>
      <c r="H519" s="740"/>
      <c r="I519" s="741"/>
      <c r="J519" s="56">
        <f t="shared" si="259"/>
        <v>505</v>
      </c>
      <c r="K519" s="62">
        <f t="shared" si="280"/>
        <v>28</v>
      </c>
      <c r="L519" s="62">
        <f t="shared" si="280"/>
        <v>28</v>
      </c>
      <c r="M519" s="62">
        <f t="shared" si="265"/>
        <v>28</v>
      </c>
      <c r="N519" s="62">
        <f t="shared" si="265"/>
        <v>28</v>
      </c>
      <c r="O519" s="54">
        <v>13</v>
      </c>
      <c r="P519" s="54">
        <v>13</v>
      </c>
      <c r="Q519" s="54">
        <v>15</v>
      </c>
      <c r="R519" s="54">
        <v>15</v>
      </c>
      <c r="S519" s="54"/>
      <c r="T519" s="54"/>
      <c r="U519" s="62">
        <f t="shared" si="266"/>
        <v>0</v>
      </c>
      <c r="V519" s="62">
        <f t="shared" si="266"/>
        <v>0</v>
      </c>
      <c r="W519" s="54"/>
      <c r="X519" s="54"/>
      <c r="Y519" s="54"/>
      <c r="Z519" s="54"/>
      <c r="AA519" s="705" t="str">
        <f t="shared" si="278"/>
        <v>IE3139-14</v>
      </c>
      <c r="AB519" s="705"/>
      <c r="AC519" s="705" t="str">
        <f t="shared" si="279"/>
        <v>Оёдолын техник-технологич</v>
      </c>
      <c r="AD519" s="705"/>
      <c r="AE519" s="705"/>
      <c r="AF519" s="705"/>
      <c r="AG519" s="705"/>
      <c r="AH519" s="705"/>
      <c r="AI519" s="705"/>
      <c r="AJ519" s="56">
        <f t="shared" si="260"/>
        <v>505</v>
      </c>
      <c r="AK519" s="54"/>
      <c r="AL519" s="54"/>
      <c r="AM519" s="54"/>
      <c r="AN519" s="54"/>
      <c r="AO519" s="54">
        <v>28</v>
      </c>
      <c r="AP519" s="54"/>
      <c r="AQ519" s="54"/>
      <c r="AR519" s="54"/>
      <c r="AS519" s="57">
        <f t="shared" si="267"/>
        <v>15</v>
      </c>
      <c r="AT519" s="54">
        <v>15</v>
      </c>
      <c r="AU519" s="54"/>
      <c r="AV519" s="54"/>
      <c r="AW519" s="54"/>
      <c r="AX519" s="54"/>
      <c r="AY519" s="54"/>
      <c r="AZ519" s="54"/>
    </row>
    <row r="520" spans="1:52" s="55" customFormat="1" ht="18" customHeight="1">
      <c r="A520" s="737" t="s">
        <v>395</v>
      </c>
      <c r="B520" s="738"/>
      <c r="C520" s="739" t="s">
        <v>396</v>
      </c>
      <c r="D520" s="740"/>
      <c r="E520" s="740"/>
      <c r="F520" s="740"/>
      <c r="G520" s="740"/>
      <c r="H520" s="740"/>
      <c r="I520" s="741"/>
      <c r="J520" s="56">
        <f t="shared" si="259"/>
        <v>506</v>
      </c>
      <c r="K520" s="62">
        <f t="shared" si="280"/>
        <v>14</v>
      </c>
      <c r="L520" s="62">
        <f t="shared" si="280"/>
        <v>14</v>
      </c>
      <c r="M520" s="62">
        <f t="shared" si="265"/>
        <v>14</v>
      </c>
      <c r="N520" s="62">
        <f t="shared" si="265"/>
        <v>14</v>
      </c>
      <c r="O520" s="54"/>
      <c r="P520" s="54"/>
      <c r="Q520" s="54">
        <v>14</v>
      </c>
      <c r="R520" s="54">
        <v>14</v>
      </c>
      <c r="S520" s="54"/>
      <c r="T520" s="54"/>
      <c r="U520" s="62">
        <f t="shared" si="266"/>
        <v>0</v>
      </c>
      <c r="V520" s="62">
        <f t="shared" si="266"/>
        <v>0</v>
      </c>
      <c r="W520" s="54"/>
      <c r="X520" s="54"/>
      <c r="Y520" s="54"/>
      <c r="Z520" s="54"/>
      <c r="AA520" s="705" t="str">
        <f t="shared" si="278"/>
        <v>SO5141-14</v>
      </c>
      <c r="AB520" s="705"/>
      <c r="AC520" s="705" t="str">
        <f t="shared" si="279"/>
        <v>Үс заслын  технологич</v>
      </c>
      <c r="AD520" s="705"/>
      <c r="AE520" s="705"/>
      <c r="AF520" s="705"/>
      <c r="AG520" s="705"/>
      <c r="AH520" s="705"/>
      <c r="AI520" s="705"/>
      <c r="AJ520" s="56">
        <f t="shared" si="260"/>
        <v>506</v>
      </c>
      <c r="AK520" s="54"/>
      <c r="AL520" s="54"/>
      <c r="AM520" s="54"/>
      <c r="AN520" s="54"/>
      <c r="AO520" s="54">
        <v>14</v>
      </c>
      <c r="AP520" s="54"/>
      <c r="AQ520" s="54"/>
      <c r="AR520" s="54"/>
      <c r="AS520" s="57">
        <f t="shared" si="267"/>
        <v>14</v>
      </c>
      <c r="AT520" s="54">
        <v>14</v>
      </c>
      <c r="AU520" s="54"/>
      <c r="AV520" s="54"/>
      <c r="AW520" s="54"/>
      <c r="AX520" s="54"/>
      <c r="AY520" s="54"/>
      <c r="AZ520" s="54"/>
    </row>
    <row r="521" spans="1:52" s="55" customFormat="1" ht="18" customHeight="1">
      <c r="A521" s="745" t="s">
        <v>397</v>
      </c>
      <c r="B521" s="746"/>
      <c r="C521" s="746"/>
      <c r="D521" s="746"/>
      <c r="E521" s="746"/>
      <c r="F521" s="746"/>
      <c r="G521" s="746"/>
      <c r="H521" s="746"/>
      <c r="I521" s="747"/>
      <c r="J521" s="60">
        <f t="shared" si="259"/>
        <v>507</v>
      </c>
      <c r="K521" s="61">
        <f t="shared" ref="K521:N521" si="281">SUM(K522:K538)</f>
        <v>840</v>
      </c>
      <c r="L521" s="61">
        <f t="shared" si="281"/>
        <v>187</v>
      </c>
      <c r="M521" s="61">
        <f t="shared" si="281"/>
        <v>324</v>
      </c>
      <c r="N521" s="61">
        <f t="shared" si="281"/>
        <v>100</v>
      </c>
      <c r="O521" s="61">
        <f>SUM(O522:O538)</f>
        <v>125</v>
      </c>
      <c r="P521" s="61">
        <f t="shared" ref="P521:Z521" si="282">SUM(P522:P538)</f>
        <v>35</v>
      </c>
      <c r="Q521" s="61">
        <f t="shared" si="282"/>
        <v>149</v>
      </c>
      <c r="R521" s="61">
        <f t="shared" si="282"/>
        <v>53</v>
      </c>
      <c r="S521" s="61">
        <f t="shared" si="282"/>
        <v>50</v>
      </c>
      <c r="T521" s="61">
        <f t="shared" si="282"/>
        <v>12</v>
      </c>
      <c r="U521" s="61">
        <f t="shared" si="282"/>
        <v>516</v>
      </c>
      <c r="V521" s="61">
        <f t="shared" si="282"/>
        <v>87</v>
      </c>
      <c r="W521" s="61">
        <f t="shared" si="282"/>
        <v>237</v>
      </c>
      <c r="X521" s="61">
        <f t="shared" si="282"/>
        <v>56</v>
      </c>
      <c r="Y521" s="61">
        <f t="shared" si="282"/>
        <v>159</v>
      </c>
      <c r="Z521" s="61">
        <f t="shared" si="282"/>
        <v>17</v>
      </c>
      <c r="AA521" s="748" t="str">
        <f>+A521</f>
        <v>6. Дархан-Уул аймаг дахь Уул уурхай эрчим хүчний Политехник коллеж</v>
      </c>
      <c r="AB521" s="749"/>
      <c r="AC521" s="749"/>
      <c r="AD521" s="749"/>
      <c r="AE521" s="749"/>
      <c r="AF521" s="749"/>
      <c r="AG521" s="749"/>
      <c r="AH521" s="749"/>
      <c r="AI521" s="750"/>
      <c r="AJ521" s="60">
        <f t="shared" si="260"/>
        <v>507</v>
      </c>
      <c r="AK521" s="61">
        <f t="shared" ref="AK521:AN521" si="283">SUM(AK522:AK538)</f>
        <v>120</v>
      </c>
      <c r="AL521" s="61">
        <f t="shared" si="283"/>
        <v>14</v>
      </c>
      <c r="AM521" s="61">
        <f t="shared" si="283"/>
        <v>0</v>
      </c>
      <c r="AN521" s="61">
        <f t="shared" si="283"/>
        <v>0</v>
      </c>
      <c r="AO521" s="61">
        <f>SUM(AO522:AO538)</f>
        <v>840</v>
      </c>
      <c r="AP521" s="61">
        <f t="shared" ref="AP521:AZ521" si="284">SUM(AP522:AP538)</f>
        <v>0</v>
      </c>
      <c r="AQ521" s="61">
        <f t="shared" si="284"/>
        <v>0</v>
      </c>
      <c r="AR521" s="61">
        <f t="shared" si="284"/>
        <v>0</v>
      </c>
      <c r="AS521" s="61">
        <f t="shared" si="284"/>
        <v>347</v>
      </c>
      <c r="AT521" s="61">
        <f t="shared" si="284"/>
        <v>50</v>
      </c>
      <c r="AU521" s="61">
        <f t="shared" si="284"/>
        <v>50</v>
      </c>
      <c r="AV521" s="61">
        <f t="shared" si="284"/>
        <v>120</v>
      </c>
      <c r="AW521" s="61">
        <f t="shared" si="284"/>
        <v>127</v>
      </c>
      <c r="AX521" s="61">
        <f t="shared" si="284"/>
        <v>0</v>
      </c>
      <c r="AY521" s="61">
        <f t="shared" si="284"/>
        <v>0</v>
      </c>
      <c r="AZ521" s="61">
        <f t="shared" si="284"/>
        <v>0</v>
      </c>
    </row>
    <row r="522" spans="1:52" s="55" customFormat="1" ht="18" customHeight="1">
      <c r="A522" s="737" t="s">
        <v>257</v>
      </c>
      <c r="B522" s="738"/>
      <c r="C522" s="739" t="s">
        <v>258</v>
      </c>
      <c r="D522" s="740"/>
      <c r="E522" s="740"/>
      <c r="F522" s="740"/>
      <c r="G522" s="740"/>
      <c r="H522" s="740"/>
      <c r="I522" s="741"/>
      <c r="J522" s="56">
        <f t="shared" si="259"/>
        <v>508</v>
      </c>
      <c r="K522" s="62">
        <f t="shared" si="280"/>
        <v>132</v>
      </c>
      <c r="L522" s="62">
        <f t="shared" si="280"/>
        <v>19</v>
      </c>
      <c r="M522" s="62">
        <f t="shared" si="265"/>
        <v>0</v>
      </c>
      <c r="N522" s="62">
        <f t="shared" si="265"/>
        <v>0</v>
      </c>
      <c r="O522" s="54"/>
      <c r="P522" s="54"/>
      <c r="Q522" s="54"/>
      <c r="R522" s="54"/>
      <c r="S522" s="54"/>
      <c r="T522" s="54"/>
      <c r="U522" s="62">
        <f t="shared" si="266"/>
        <v>132</v>
      </c>
      <c r="V522" s="62">
        <f t="shared" si="266"/>
        <v>19</v>
      </c>
      <c r="W522" s="54">
        <v>49</v>
      </c>
      <c r="X522" s="54">
        <v>7</v>
      </c>
      <c r="Y522" s="54">
        <v>49</v>
      </c>
      <c r="Z522" s="54">
        <v>6</v>
      </c>
      <c r="AA522" s="705" t="str">
        <f>+A522</f>
        <v>IM7411-11</v>
      </c>
      <c r="AB522" s="705"/>
      <c r="AC522" s="705" t="str">
        <f>+C522</f>
        <v xml:space="preserve">Цахилгаанчин </v>
      </c>
      <c r="AD522" s="705"/>
      <c r="AE522" s="705"/>
      <c r="AF522" s="705"/>
      <c r="AG522" s="705"/>
      <c r="AH522" s="705"/>
      <c r="AI522" s="705"/>
      <c r="AJ522" s="56">
        <f t="shared" si="260"/>
        <v>508</v>
      </c>
      <c r="AK522" s="85">
        <v>34</v>
      </c>
      <c r="AL522" s="85">
        <v>6</v>
      </c>
      <c r="AM522" s="54"/>
      <c r="AN522" s="54"/>
      <c r="AO522" s="54">
        <v>132</v>
      </c>
      <c r="AP522" s="54"/>
      <c r="AQ522" s="54"/>
      <c r="AR522" s="54"/>
      <c r="AS522" s="57">
        <f t="shared" si="267"/>
        <v>53</v>
      </c>
      <c r="AT522" s="54"/>
      <c r="AU522" s="54"/>
      <c r="AV522" s="85">
        <v>34</v>
      </c>
      <c r="AW522" s="54">
        <v>19</v>
      </c>
      <c r="AX522" s="54"/>
      <c r="AY522" s="54"/>
      <c r="AZ522" s="54"/>
    </row>
    <row r="523" spans="1:52" s="55" customFormat="1" ht="18" customHeight="1">
      <c r="A523" s="737" t="s">
        <v>124</v>
      </c>
      <c r="B523" s="738"/>
      <c r="C523" s="739" t="s">
        <v>125</v>
      </c>
      <c r="D523" s="740"/>
      <c r="E523" s="740"/>
      <c r="F523" s="740"/>
      <c r="G523" s="740"/>
      <c r="H523" s="740"/>
      <c r="I523" s="741"/>
      <c r="J523" s="56">
        <f t="shared" si="259"/>
        <v>509</v>
      </c>
      <c r="K523" s="62">
        <f t="shared" si="280"/>
        <v>105</v>
      </c>
      <c r="L523" s="62">
        <f t="shared" si="280"/>
        <v>3</v>
      </c>
      <c r="M523" s="62">
        <f t="shared" si="265"/>
        <v>0</v>
      </c>
      <c r="N523" s="62">
        <f t="shared" si="265"/>
        <v>0</v>
      </c>
      <c r="O523" s="54"/>
      <c r="P523" s="54"/>
      <c r="Q523" s="54"/>
      <c r="R523" s="54"/>
      <c r="S523" s="54"/>
      <c r="T523" s="54"/>
      <c r="U523" s="62">
        <f t="shared" si="266"/>
        <v>105</v>
      </c>
      <c r="V523" s="62">
        <f t="shared" si="266"/>
        <v>3</v>
      </c>
      <c r="W523" s="54">
        <v>38</v>
      </c>
      <c r="X523" s="54">
        <v>1</v>
      </c>
      <c r="Y523" s="54">
        <v>38</v>
      </c>
      <c r="Z523" s="54">
        <v>1</v>
      </c>
      <c r="AA523" s="705" t="str">
        <f t="shared" ref="AA523:AA539" si="285">+A523</f>
        <v>IM7212-14</v>
      </c>
      <c r="AB523" s="705"/>
      <c r="AC523" s="705" t="str">
        <f t="shared" ref="AC523:AC538" si="286">+C523</f>
        <v>Гагнуурчин</v>
      </c>
      <c r="AD523" s="705"/>
      <c r="AE523" s="705"/>
      <c r="AF523" s="705"/>
      <c r="AG523" s="705"/>
      <c r="AH523" s="705"/>
      <c r="AI523" s="705"/>
      <c r="AJ523" s="56">
        <f t="shared" si="260"/>
        <v>509</v>
      </c>
      <c r="AK523" s="85">
        <v>29</v>
      </c>
      <c r="AL523" s="85">
        <v>1</v>
      </c>
      <c r="AM523" s="54"/>
      <c r="AN523" s="54"/>
      <c r="AO523" s="54">
        <v>105</v>
      </c>
      <c r="AP523" s="54"/>
      <c r="AQ523" s="54"/>
      <c r="AR523" s="54"/>
      <c r="AS523" s="57">
        <f t="shared" si="267"/>
        <v>41</v>
      </c>
      <c r="AT523" s="54"/>
      <c r="AU523" s="54"/>
      <c r="AV523" s="85">
        <v>29</v>
      </c>
      <c r="AW523" s="54">
        <v>12</v>
      </c>
      <c r="AX523" s="54"/>
      <c r="AY523" s="54"/>
      <c r="AZ523" s="54"/>
    </row>
    <row r="524" spans="1:52" s="55" customFormat="1" ht="18" customHeight="1">
      <c r="A524" s="737" t="s">
        <v>398</v>
      </c>
      <c r="B524" s="738"/>
      <c r="C524" s="739" t="s">
        <v>399</v>
      </c>
      <c r="D524" s="740"/>
      <c r="E524" s="740"/>
      <c r="F524" s="740"/>
      <c r="G524" s="740"/>
      <c r="H524" s="740"/>
      <c r="I524" s="741"/>
      <c r="J524" s="56">
        <f t="shared" si="259"/>
        <v>510</v>
      </c>
      <c r="K524" s="62">
        <f t="shared" si="280"/>
        <v>66</v>
      </c>
      <c r="L524" s="62">
        <f t="shared" si="280"/>
        <v>21</v>
      </c>
      <c r="M524" s="62">
        <f t="shared" si="265"/>
        <v>0</v>
      </c>
      <c r="N524" s="62">
        <f t="shared" si="265"/>
        <v>0</v>
      </c>
      <c r="O524" s="54"/>
      <c r="P524" s="54"/>
      <c r="Q524" s="54"/>
      <c r="R524" s="54"/>
      <c r="S524" s="54"/>
      <c r="T524" s="54"/>
      <c r="U524" s="62">
        <f t="shared" si="266"/>
        <v>66</v>
      </c>
      <c r="V524" s="62">
        <f t="shared" si="266"/>
        <v>21</v>
      </c>
      <c r="W524" s="54">
        <v>27</v>
      </c>
      <c r="X524" s="54">
        <v>5</v>
      </c>
      <c r="Y524" s="54">
        <v>20</v>
      </c>
      <c r="Z524" s="54">
        <v>9</v>
      </c>
      <c r="AA524" s="705" t="str">
        <f t="shared" si="285"/>
        <v>IM8211-15</v>
      </c>
      <c r="AB524" s="705"/>
      <c r="AC524" s="705" t="str">
        <f t="shared" si="286"/>
        <v>Даралтат сав турбин, уур ус дамжуулах шугамын угсрагч</v>
      </c>
      <c r="AD524" s="705"/>
      <c r="AE524" s="705"/>
      <c r="AF524" s="705"/>
      <c r="AG524" s="705"/>
      <c r="AH524" s="705"/>
      <c r="AI524" s="705"/>
      <c r="AJ524" s="56">
        <f t="shared" si="260"/>
        <v>510</v>
      </c>
      <c r="AK524" s="85">
        <v>19</v>
      </c>
      <c r="AL524" s="85">
        <v>7</v>
      </c>
      <c r="AM524" s="54"/>
      <c r="AN524" s="54"/>
      <c r="AO524" s="54">
        <v>66</v>
      </c>
      <c r="AP524" s="54"/>
      <c r="AQ524" s="54"/>
      <c r="AR524" s="54"/>
      <c r="AS524" s="57">
        <f t="shared" si="267"/>
        <v>19</v>
      </c>
      <c r="AT524" s="54"/>
      <c r="AU524" s="54"/>
      <c r="AV524" s="85">
        <v>19</v>
      </c>
      <c r="AW524" s="54"/>
      <c r="AX524" s="54"/>
      <c r="AY524" s="54"/>
      <c r="AZ524" s="54"/>
    </row>
    <row r="525" spans="1:52" s="55" customFormat="1" ht="18" customHeight="1">
      <c r="A525" s="737" t="s">
        <v>259</v>
      </c>
      <c r="B525" s="738"/>
      <c r="C525" s="739" t="s">
        <v>260</v>
      </c>
      <c r="D525" s="740"/>
      <c r="E525" s="740"/>
      <c r="F525" s="740"/>
      <c r="G525" s="740"/>
      <c r="H525" s="740"/>
      <c r="I525" s="741"/>
      <c r="J525" s="56">
        <f t="shared" si="259"/>
        <v>511</v>
      </c>
      <c r="K525" s="62">
        <f t="shared" si="280"/>
        <v>132</v>
      </c>
      <c r="L525" s="62">
        <f t="shared" si="280"/>
        <v>3</v>
      </c>
      <c r="M525" s="62">
        <f t="shared" si="265"/>
        <v>0</v>
      </c>
      <c r="N525" s="62">
        <f t="shared" si="265"/>
        <v>0</v>
      </c>
      <c r="O525" s="54"/>
      <c r="P525" s="54"/>
      <c r="Q525" s="54"/>
      <c r="R525" s="54"/>
      <c r="S525" s="54"/>
      <c r="T525" s="54"/>
      <c r="U525" s="62">
        <f t="shared" si="266"/>
        <v>132</v>
      </c>
      <c r="V525" s="62">
        <f t="shared" si="266"/>
        <v>3</v>
      </c>
      <c r="W525" s="54">
        <v>42</v>
      </c>
      <c r="X525" s="54">
        <v>2</v>
      </c>
      <c r="Y525" s="54">
        <v>52</v>
      </c>
      <c r="Z525" s="54">
        <v>1</v>
      </c>
      <c r="AA525" s="705" t="str">
        <f t="shared" si="285"/>
        <v>MT7233-17</v>
      </c>
      <c r="AB525" s="705"/>
      <c r="AC525" s="705" t="str">
        <f t="shared" si="286"/>
        <v>Уул уурхайн машин, тоног төхөөрөмжийн механик</v>
      </c>
      <c r="AD525" s="705"/>
      <c r="AE525" s="705"/>
      <c r="AF525" s="705"/>
      <c r="AG525" s="705"/>
      <c r="AH525" s="705"/>
      <c r="AI525" s="705"/>
      <c r="AJ525" s="56">
        <f t="shared" si="260"/>
        <v>511</v>
      </c>
      <c r="AK525" s="85">
        <v>38</v>
      </c>
      <c r="AL525" s="85"/>
      <c r="AM525" s="54"/>
      <c r="AN525" s="54"/>
      <c r="AO525" s="54">
        <v>132</v>
      </c>
      <c r="AP525" s="54"/>
      <c r="AQ525" s="54"/>
      <c r="AR525" s="54"/>
      <c r="AS525" s="57">
        <f t="shared" si="267"/>
        <v>53</v>
      </c>
      <c r="AT525" s="54"/>
      <c r="AU525" s="54"/>
      <c r="AV525" s="85">
        <v>38</v>
      </c>
      <c r="AW525" s="54">
        <v>15</v>
      </c>
      <c r="AX525" s="54"/>
      <c r="AY525" s="54"/>
      <c r="AZ525" s="54"/>
    </row>
    <row r="526" spans="1:52" s="55" customFormat="1" ht="18" customHeight="1">
      <c r="A526" s="737" t="s">
        <v>400</v>
      </c>
      <c r="B526" s="738"/>
      <c r="C526" s="739" t="s">
        <v>401</v>
      </c>
      <c r="D526" s="740"/>
      <c r="E526" s="740"/>
      <c r="F526" s="740"/>
      <c r="G526" s="740"/>
      <c r="H526" s="740"/>
      <c r="I526" s="741"/>
      <c r="J526" s="56">
        <f t="shared" si="259"/>
        <v>512</v>
      </c>
      <c r="K526" s="62">
        <f t="shared" si="280"/>
        <v>21</v>
      </c>
      <c r="L526" s="62">
        <f t="shared" si="280"/>
        <v>11</v>
      </c>
      <c r="M526" s="62">
        <f t="shared" si="265"/>
        <v>0</v>
      </c>
      <c r="N526" s="62">
        <f t="shared" si="265"/>
        <v>0</v>
      </c>
      <c r="O526" s="54"/>
      <c r="P526" s="54"/>
      <c r="Q526" s="54"/>
      <c r="R526" s="54"/>
      <c r="S526" s="54"/>
      <c r="T526" s="54"/>
      <c r="U526" s="62">
        <f t="shared" si="266"/>
        <v>21</v>
      </c>
      <c r="V526" s="62">
        <f t="shared" si="266"/>
        <v>11</v>
      </c>
      <c r="W526" s="86">
        <v>21</v>
      </c>
      <c r="X526" s="86">
        <v>11</v>
      </c>
      <c r="Y526" s="54"/>
      <c r="Z526" s="54"/>
      <c r="AA526" s="705" t="str">
        <f t="shared" si="285"/>
        <v>PS8182-27</v>
      </c>
      <c r="AB526" s="705"/>
      <c r="AC526" s="705" t="str">
        <f t="shared" si="286"/>
        <v>Зуухны машинч</v>
      </c>
      <c r="AD526" s="705"/>
      <c r="AE526" s="705"/>
      <c r="AF526" s="705"/>
      <c r="AG526" s="705"/>
      <c r="AH526" s="705"/>
      <c r="AI526" s="705"/>
      <c r="AJ526" s="56">
        <f t="shared" si="260"/>
        <v>512</v>
      </c>
      <c r="AK526" s="54"/>
      <c r="AL526" s="54"/>
      <c r="AM526" s="54"/>
      <c r="AN526" s="54"/>
      <c r="AO526" s="54">
        <v>21</v>
      </c>
      <c r="AP526" s="54"/>
      <c r="AQ526" s="54"/>
      <c r="AR526" s="54"/>
      <c r="AS526" s="57">
        <f t="shared" si="267"/>
        <v>21</v>
      </c>
      <c r="AT526" s="54"/>
      <c r="AU526" s="54"/>
      <c r="AV526" s="54"/>
      <c r="AW526" s="86">
        <v>21</v>
      </c>
      <c r="AX526" s="54"/>
      <c r="AY526" s="54"/>
      <c r="AZ526" s="54"/>
    </row>
    <row r="527" spans="1:52" s="55" customFormat="1" ht="18" customHeight="1">
      <c r="A527" s="737" t="s">
        <v>402</v>
      </c>
      <c r="B527" s="738"/>
      <c r="C527" s="739" t="s">
        <v>403</v>
      </c>
      <c r="D527" s="740"/>
      <c r="E527" s="740"/>
      <c r="F527" s="740"/>
      <c r="G527" s="740"/>
      <c r="H527" s="740"/>
      <c r="I527" s="741"/>
      <c r="J527" s="56">
        <f t="shared" ref="J527:J590" si="287">+J526+1</f>
        <v>513</v>
      </c>
      <c r="K527" s="62">
        <f t="shared" si="280"/>
        <v>13</v>
      </c>
      <c r="L527" s="62">
        <f t="shared" si="280"/>
        <v>13</v>
      </c>
      <c r="M527" s="62">
        <f t="shared" si="265"/>
        <v>0</v>
      </c>
      <c r="N527" s="62">
        <f t="shared" si="265"/>
        <v>0</v>
      </c>
      <c r="O527" s="54"/>
      <c r="P527" s="54"/>
      <c r="Q527" s="54"/>
      <c r="R527" s="54"/>
      <c r="S527" s="54"/>
      <c r="T527" s="54"/>
      <c r="U527" s="62">
        <f t="shared" si="266"/>
        <v>13</v>
      </c>
      <c r="V527" s="62">
        <f t="shared" si="266"/>
        <v>13</v>
      </c>
      <c r="W527" s="85">
        <v>13</v>
      </c>
      <c r="X527" s="85">
        <v>13</v>
      </c>
      <c r="Y527" s="54"/>
      <c r="Z527" s="54"/>
      <c r="AA527" s="705" t="str">
        <f t="shared" si="285"/>
        <v>PL7412-32</v>
      </c>
      <c r="AB527" s="705"/>
      <c r="AC527" s="705" t="str">
        <f t="shared" si="286"/>
        <v>Эрчим хүчний борлуулалтын байцаагч-монтёр</v>
      </c>
      <c r="AD527" s="705"/>
      <c r="AE527" s="705"/>
      <c r="AF527" s="705"/>
      <c r="AG527" s="705"/>
      <c r="AH527" s="705"/>
      <c r="AI527" s="705"/>
      <c r="AJ527" s="56">
        <f t="shared" si="260"/>
        <v>513</v>
      </c>
      <c r="AK527" s="54"/>
      <c r="AL527" s="54"/>
      <c r="AM527" s="54"/>
      <c r="AN527" s="54"/>
      <c r="AO527" s="54">
        <v>13</v>
      </c>
      <c r="AP527" s="54"/>
      <c r="AQ527" s="54"/>
      <c r="AR527" s="54"/>
      <c r="AS527" s="57">
        <f t="shared" si="267"/>
        <v>13</v>
      </c>
      <c r="AT527" s="54"/>
      <c r="AU527" s="54"/>
      <c r="AV527" s="54"/>
      <c r="AW527" s="85">
        <v>13</v>
      </c>
      <c r="AX527" s="54"/>
      <c r="AY527" s="54"/>
      <c r="AZ527" s="54"/>
    </row>
    <row r="528" spans="1:52" s="55" customFormat="1" ht="18" customHeight="1">
      <c r="A528" s="737" t="s">
        <v>404</v>
      </c>
      <c r="B528" s="738"/>
      <c r="C528" s="739" t="s">
        <v>405</v>
      </c>
      <c r="D528" s="740"/>
      <c r="E528" s="740"/>
      <c r="F528" s="740"/>
      <c r="G528" s="740"/>
      <c r="H528" s="740"/>
      <c r="I528" s="741"/>
      <c r="J528" s="56">
        <f t="shared" si="287"/>
        <v>514</v>
      </c>
      <c r="K528" s="62">
        <f t="shared" si="280"/>
        <v>15</v>
      </c>
      <c r="L528" s="62">
        <f t="shared" si="280"/>
        <v>0</v>
      </c>
      <c r="M528" s="62">
        <f t="shared" si="265"/>
        <v>0</v>
      </c>
      <c r="N528" s="62">
        <f t="shared" si="265"/>
        <v>0</v>
      </c>
      <c r="O528" s="54"/>
      <c r="P528" s="54"/>
      <c r="Q528" s="54"/>
      <c r="R528" s="54"/>
      <c r="S528" s="54"/>
      <c r="T528" s="54"/>
      <c r="U528" s="62">
        <f t="shared" si="266"/>
        <v>15</v>
      </c>
      <c r="V528" s="62">
        <f t="shared" si="266"/>
        <v>0</v>
      </c>
      <c r="W528" s="85">
        <v>15</v>
      </c>
      <c r="X528" s="85"/>
      <c r="Y528" s="54"/>
      <c r="Z528" s="54"/>
      <c r="AA528" s="705" t="str">
        <f t="shared" si="285"/>
        <v>MR8111-25</v>
      </c>
      <c r="AB528" s="705"/>
      <c r="AC528" s="705" t="str">
        <f t="shared" si="286"/>
        <v>Өрмийн мастер</v>
      </c>
      <c r="AD528" s="705"/>
      <c r="AE528" s="705"/>
      <c r="AF528" s="705"/>
      <c r="AG528" s="705"/>
      <c r="AH528" s="705"/>
      <c r="AI528" s="705"/>
      <c r="AJ528" s="56">
        <f t="shared" ref="AJ528:AJ591" si="288">+J528</f>
        <v>514</v>
      </c>
      <c r="AK528" s="54"/>
      <c r="AL528" s="54"/>
      <c r="AM528" s="54"/>
      <c r="AN528" s="54"/>
      <c r="AO528" s="54">
        <v>15</v>
      </c>
      <c r="AP528" s="54"/>
      <c r="AQ528" s="54"/>
      <c r="AR528" s="54"/>
      <c r="AS528" s="57">
        <f t="shared" si="267"/>
        <v>15</v>
      </c>
      <c r="AT528" s="54"/>
      <c r="AU528" s="54"/>
      <c r="AV528" s="54"/>
      <c r="AW528" s="85">
        <v>15</v>
      </c>
      <c r="AX528" s="54"/>
      <c r="AY528" s="54"/>
      <c r="AZ528" s="54"/>
    </row>
    <row r="529" spans="1:52" s="55" customFormat="1" ht="18" customHeight="1">
      <c r="A529" s="737" t="s">
        <v>212</v>
      </c>
      <c r="B529" s="738"/>
      <c r="C529" s="739" t="s">
        <v>213</v>
      </c>
      <c r="D529" s="740"/>
      <c r="E529" s="740"/>
      <c r="F529" s="740"/>
      <c r="G529" s="740"/>
      <c r="H529" s="740"/>
      <c r="I529" s="741"/>
      <c r="J529" s="56">
        <f t="shared" si="287"/>
        <v>515</v>
      </c>
      <c r="K529" s="62">
        <f t="shared" si="280"/>
        <v>13</v>
      </c>
      <c r="L529" s="62">
        <f t="shared" si="280"/>
        <v>4</v>
      </c>
      <c r="M529" s="62">
        <f t="shared" si="265"/>
        <v>0</v>
      </c>
      <c r="N529" s="62">
        <f t="shared" si="265"/>
        <v>0</v>
      </c>
      <c r="O529" s="54"/>
      <c r="P529" s="54"/>
      <c r="Q529" s="54"/>
      <c r="R529" s="54"/>
      <c r="S529" s="54"/>
      <c r="T529" s="54"/>
      <c r="U529" s="62">
        <f t="shared" si="266"/>
        <v>13</v>
      </c>
      <c r="V529" s="62">
        <f t="shared" si="266"/>
        <v>4</v>
      </c>
      <c r="W529" s="85">
        <v>13</v>
      </c>
      <c r="X529" s="85">
        <v>4</v>
      </c>
      <c r="Y529" s="54"/>
      <c r="Z529" s="54"/>
      <c r="AA529" s="705" t="str">
        <f t="shared" si="285"/>
        <v>IM7223-17</v>
      </c>
      <c r="AB529" s="705"/>
      <c r="AC529" s="705" t="str">
        <f t="shared" si="286"/>
        <v>Метал боловсруулах машины оператор /токарь-фрезер/</v>
      </c>
      <c r="AD529" s="705"/>
      <c r="AE529" s="705"/>
      <c r="AF529" s="705"/>
      <c r="AG529" s="705"/>
      <c r="AH529" s="705"/>
      <c r="AI529" s="705"/>
      <c r="AJ529" s="56">
        <f t="shared" si="288"/>
        <v>515</v>
      </c>
      <c r="AK529" s="54"/>
      <c r="AL529" s="54"/>
      <c r="AM529" s="54"/>
      <c r="AN529" s="54"/>
      <c r="AO529" s="54">
        <v>13</v>
      </c>
      <c r="AP529" s="54"/>
      <c r="AQ529" s="54"/>
      <c r="AR529" s="54"/>
      <c r="AS529" s="57">
        <f t="shared" si="267"/>
        <v>13</v>
      </c>
      <c r="AT529" s="54"/>
      <c r="AU529" s="54"/>
      <c r="AV529" s="54"/>
      <c r="AW529" s="85">
        <v>13</v>
      </c>
      <c r="AX529" s="54"/>
      <c r="AY529" s="54"/>
      <c r="AZ529" s="54"/>
    </row>
    <row r="530" spans="1:52" s="55" customFormat="1" ht="18" customHeight="1">
      <c r="A530" s="737" t="s">
        <v>263</v>
      </c>
      <c r="B530" s="738"/>
      <c r="C530" s="739" t="s">
        <v>264</v>
      </c>
      <c r="D530" s="740"/>
      <c r="E530" s="740"/>
      <c r="F530" s="740"/>
      <c r="G530" s="740"/>
      <c r="H530" s="740"/>
      <c r="I530" s="741"/>
      <c r="J530" s="56">
        <f t="shared" si="287"/>
        <v>516</v>
      </c>
      <c r="K530" s="62">
        <f t="shared" si="280"/>
        <v>19</v>
      </c>
      <c r="L530" s="62">
        <f t="shared" si="280"/>
        <v>13</v>
      </c>
      <c r="M530" s="62">
        <f t="shared" si="265"/>
        <v>0</v>
      </c>
      <c r="N530" s="62">
        <f t="shared" si="265"/>
        <v>0</v>
      </c>
      <c r="O530" s="54"/>
      <c r="P530" s="54"/>
      <c r="Q530" s="54"/>
      <c r="R530" s="54"/>
      <c r="S530" s="54"/>
      <c r="T530" s="54"/>
      <c r="U530" s="62">
        <f t="shared" si="266"/>
        <v>19</v>
      </c>
      <c r="V530" s="62">
        <f t="shared" si="266"/>
        <v>13</v>
      </c>
      <c r="W530" s="85">
        <v>19</v>
      </c>
      <c r="X530" s="85">
        <v>13</v>
      </c>
      <c r="Y530" s="54"/>
      <c r="Z530" s="54"/>
      <c r="AA530" s="705" t="str">
        <f t="shared" si="285"/>
        <v>MR8111-15</v>
      </c>
      <c r="AB530" s="705"/>
      <c r="AC530" s="705" t="str">
        <f t="shared" si="286"/>
        <v>Хөвүүлэн баяжуулахын оператор</v>
      </c>
      <c r="AD530" s="705"/>
      <c r="AE530" s="705"/>
      <c r="AF530" s="705"/>
      <c r="AG530" s="705"/>
      <c r="AH530" s="705"/>
      <c r="AI530" s="705"/>
      <c r="AJ530" s="56">
        <f t="shared" si="288"/>
        <v>516</v>
      </c>
      <c r="AK530" s="54"/>
      <c r="AL530" s="54"/>
      <c r="AM530" s="54"/>
      <c r="AN530" s="54"/>
      <c r="AO530" s="54">
        <v>19</v>
      </c>
      <c r="AP530" s="54"/>
      <c r="AQ530" s="54"/>
      <c r="AR530" s="54"/>
      <c r="AS530" s="57">
        <f t="shared" si="267"/>
        <v>19</v>
      </c>
      <c r="AT530" s="54"/>
      <c r="AU530" s="54"/>
      <c r="AV530" s="54"/>
      <c r="AW530" s="85">
        <v>19</v>
      </c>
      <c r="AX530" s="54"/>
      <c r="AY530" s="54"/>
      <c r="AZ530" s="54"/>
    </row>
    <row r="531" spans="1:52" s="55" customFormat="1" ht="18" customHeight="1">
      <c r="A531" s="737" t="s">
        <v>382</v>
      </c>
      <c r="B531" s="738"/>
      <c r="C531" s="739" t="s">
        <v>383</v>
      </c>
      <c r="D531" s="740"/>
      <c r="E531" s="740"/>
      <c r="F531" s="740"/>
      <c r="G531" s="740"/>
      <c r="H531" s="740"/>
      <c r="I531" s="741"/>
      <c r="J531" s="56">
        <f t="shared" si="287"/>
        <v>517</v>
      </c>
      <c r="K531" s="62">
        <f t="shared" si="280"/>
        <v>46</v>
      </c>
      <c r="L531" s="62">
        <f t="shared" si="280"/>
        <v>2</v>
      </c>
      <c r="M531" s="62">
        <f t="shared" ref="M531:N594" si="289">+O531+Q531+S531</f>
        <v>46</v>
      </c>
      <c r="N531" s="62">
        <f t="shared" si="289"/>
        <v>2</v>
      </c>
      <c r="O531" s="54">
        <v>22</v>
      </c>
      <c r="P531" s="54">
        <v>1</v>
      </c>
      <c r="Q531" s="54">
        <v>16</v>
      </c>
      <c r="R531" s="54"/>
      <c r="S531" s="54">
        <v>8</v>
      </c>
      <c r="T531" s="54">
        <v>1</v>
      </c>
      <c r="U531" s="62">
        <f t="shared" ref="U531:V594" si="290">+W531+Y531+AK531</f>
        <v>0</v>
      </c>
      <c r="V531" s="62">
        <f t="shared" si="290"/>
        <v>0</v>
      </c>
      <c r="W531" s="54"/>
      <c r="X531" s="54"/>
      <c r="Y531" s="54"/>
      <c r="Z531" s="54"/>
      <c r="AA531" s="705" t="str">
        <f t="shared" si="285"/>
        <v>MG3117-25</v>
      </c>
      <c r="AB531" s="705"/>
      <c r="AC531" s="705" t="str">
        <f t="shared" si="286"/>
        <v>Уулын ажлын техникч</v>
      </c>
      <c r="AD531" s="705"/>
      <c r="AE531" s="705"/>
      <c r="AF531" s="705"/>
      <c r="AG531" s="705"/>
      <c r="AH531" s="705"/>
      <c r="AI531" s="705"/>
      <c r="AJ531" s="56">
        <f t="shared" si="288"/>
        <v>517</v>
      </c>
      <c r="AK531" s="54"/>
      <c r="AL531" s="54"/>
      <c r="AM531" s="54"/>
      <c r="AN531" s="54"/>
      <c r="AO531" s="54">
        <v>46</v>
      </c>
      <c r="AP531" s="54"/>
      <c r="AQ531" s="54"/>
      <c r="AR531" s="54"/>
      <c r="AS531" s="57">
        <f t="shared" si="267"/>
        <v>8</v>
      </c>
      <c r="AT531" s="54"/>
      <c r="AU531" s="54">
        <v>8</v>
      </c>
      <c r="AV531" s="54"/>
      <c r="AW531" s="54"/>
      <c r="AX531" s="54"/>
      <c r="AY531" s="54"/>
      <c r="AZ531" s="54"/>
    </row>
    <row r="532" spans="1:52" s="55" customFormat="1" ht="18" customHeight="1">
      <c r="A532" s="737" t="s">
        <v>406</v>
      </c>
      <c r="B532" s="738"/>
      <c r="C532" s="739" t="s">
        <v>407</v>
      </c>
      <c r="D532" s="740"/>
      <c r="E532" s="740"/>
      <c r="F532" s="740"/>
      <c r="G532" s="740"/>
      <c r="H532" s="740"/>
      <c r="I532" s="741"/>
      <c r="J532" s="56">
        <f t="shared" si="287"/>
        <v>518</v>
      </c>
      <c r="K532" s="62">
        <f t="shared" si="280"/>
        <v>27</v>
      </c>
      <c r="L532" s="62">
        <f t="shared" si="280"/>
        <v>10</v>
      </c>
      <c r="M532" s="62">
        <f t="shared" si="289"/>
        <v>27</v>
      </c>
      <c r="N532" s="62">
        <f t="shared" si="289"/>
        <v>10</v>
      </c>
      <c r="O532" s="54">
        <v>15</v>
      </c>
      <c r="P532" s="54">
        <v>4</v>
      </c>
      <c r="Q532" s="54">
        <v>12</v>
      </c>
      <c r="R532" s="54">
        <v>6</v>
      </c>
      <c r="S532" s="54"/>
      <c r="T532" s="54"/>
      <c r="U532" s="62">
        <f t="shared" si="290"/>
        <v>0</v>
      </c>
      <c r="V532" s="62">
        <f t="shared" si="290"/>
        <v>0</v>
      </c>
      <c r="W532" s="54"/>
      <c r="X532" s="54"/>
      <c r="Y532" s="54"/>
      <c r="Z532" s="54"/>
      <c r="AA532" s="705" t="str">
        <f t="shared" si="285"/>
        <v>MG3111-16</v>
      </c>
      <c r="AB532" s="705"/>
      <c r="AC532" s="705" t="str">
        <f t="shared" si="286"/>
        <v>Геологийн техникч</v>
      </c>
      <c r="AD532" s="705"/>
      <c r="AE532" s="705"/>
      <c r="AF532" s="705"/>
      <c r="AG532" s="705"/>
      <c r="AH532" s="705"/>
      <c r="AI532" s="705"/>
      <c r="AJ532" s="56">
        <f t="shared" si="288"/>
        <v>518</v>
      </c>
      <c r="AK532" s="54"/>
      <c r="AL532" s="54"/>
      <c r="AM532" s="54"/>
      <c r="AN532" s="54"/>
      <c r="AO532" s="54">
        <v>27</v>
      </c>
      <c r="AP532" s="54"/>
      <c r="AQ532" s="54"/>
      <c r="AR532" s="54"/>
      <c r="AS532" s="57">
        <f t="shared" ref="AS532:AS595" si="291">+AT532+AU532+AV532+AW532+AX532+AY532+AZ532</f>
        <v>0</v>
      </c>
      <c r="AT532" s="54"/>
      <c r="AU532" s="54"/>
      <c r="AV532" s="54"/>
      <c r="AW532" s="54"/>
      <c r="AX532" s="54"/>
      <c r="AY532" s="54"/>
      <c r="AZ532" s="54"/>
    </row>
    <row r="533" spans="1:52" s="55" customFormat="1" ht="18" customHeight="1">
      <c r="A533" s="737" t="s">
        <v>369</v>
      </c>
      <c r="B533" s="738"/>
      <c r="C533" s="739" t="s">
        <v>370</v>
      </c>
      <c r="D533" s="740"/>
      <c r="E533" s="740"/>
      <c r="F533" s="740"/>
      <c r="G533" s="740"/>
      <c r="H533" s="740"/>
      <c r="I533" s="741"/>
      <c r="J533" s="56">
        <f t="shared" si="287"/>
        <v>519</v>
      </c>
      <c r="K533" s="62">
        <f t="shared" si="280"/>
        <v>58</v>
      </c>
      <c r="L533" s="62">
        <f t="shared" si="280"/>
        <v>33</v>
      </c>
      <c r="M533" s="62">
        <f t="shared" si="289"/>
        <v>58</v>
      </c>
      <c r="N533" s="62">
        <f t="shared" si="289"/>
        <v>33</v>
      </c>
      <c r="O533" s="54">
        <v>18</v>
      </c>
      <c r="P533" s="54">
        <v>14</v>
      </c>
      <c r="Q533" s="54">
        <v>40</v>
      </c>
      <c r="R533" s="54">
        <v>19</v>
      </c>
      <c r="S533" s="54"/>
      <c r="T533" s="54"/>
      <c r="U533" s="62">
        <f t="shared" si="290"/>
        <v>0</v>
      </c>
      <c r="V533" s="62">
        <f t="shared" si="290"/>
        <v>0</v>
      </c>
      <c r="W533" s="54"/>
      <c r="X533" s="54"/>
      <c r="Y533" s="54"/>
      <c r="Z533" s="54"/>
      <c r="AA533" s="705" t="str">
        <f t="shared" si="285"/>
        <v>IM3119-11</v>
      </c>
      <c r="AB533" s="705"/>
      <c r="AC533" s="705" t="str">
        <f t="shared" si="286"/>
        <v>Аюулгүй ажиллагааны техникч</v>
      </c>
      <c r="AD533" s="705"/>
      <c r="AE533" s="705"/>
      <c r="AF533" s="705"/>
      <c r="AG533" s="705"/>
      <c r="AH533" s="705"/>
      <c r="AI533" s="705"/>
      <c r="AJ533" s="56">
        <f t="shared" si="288"/>
        <v>519</v>
      </c>
      <c r="AK533" s="54"/>
      <c r="AL533" s="54"/>
      <c r="AM533" s="54"/>
      <c r="AN533" s="54"/>
      <c r="AO533" s="54">
        <v>58</v>
      </c>
      <c r="AP533" s="54"/>
      <c r="AQ533" s="54"/>
      <c r="AR533" s="54"/>
      <c r="AS533" s="57">
        <f t="shared" si="291"/>
        <v>27</v>
      </c>
      <c r="AT533" s="54">
        <v>27</v>
      </c>
      <c r="AU533" s="54"/>
      <c r="AV533" s="54"/>
      <c r="AW533" s="54"/>
      <c r="AX533" s="54"/>
      <c r="AY533" s="54"/>
      <c r="AZ533" s="54"/>
    </row>
    <row r="534" spans="1:52" s="55" customFormat="1" ht="18" customHeight="1">
      <c r="A534" s="737" t="s">
        <v>358</v>
      </c>
      <c r="B534" s="738"/>
      <c r="C534" s="739" t="s">
        <v>359</v>
      </c>
      <c r="D534" s="740"/>
      <c r="E534" s="740"/>
      <c r="F534" s="740"/>
      <c r="G534" s="740"/>
      <c r="H534" s="740"/>
      <c r="I534" s="741"/>
      <c r="J534" s="56">
        <f t="shared" si="287"/>
        <v>520</v>
      </c>
      <c r="K534" s="62">
        <f t="shared" si="280"/>
        <v>39</v>
      </c>
      <c r="L534" s="62">
        <f t="shared" si="280"/>
        <v>4</v>
      </c>
      <c r="M534" s="62">
        <f t="shared" si="289"/>
        <v>39</v>
      </c>
      <c r="N534" s="62">
        <f t="shared" si="289"/>
        <v>4</v>
      </c>
      <c r="O534" s="54">
        <v>19</v>
      </c>
      <c r="P534" s="54">
        <v>1</v>
      </c>
      <c r="Q534" s="54">
        <v>13</v>
      </c>
      <c r="R534" s="54">
        <v>3</v>
      </c>
      <c r="S534" s="54">
        <v>7</v>
      </c>
      <c r="T534" s="54"/>
      <c r="U534" s="62">
        <f t="shared" si="290"/>
        <v>0</v>
      </c>
      <c r="V534" s="62">
        <f t="shared" si="290"/>
        <v>0</v>
      </c>
      <c r="W534" s="54"/>
      <c r="X534" s="54"/>
      <c r="Y534" s="54"/>
      <c r="Z534" s="54"/>
      <c r="AA534" s="705" t="str">
        <f t="shared" si="285"/>
        <v>IM3113-17</v>
      </c>
      <c r="AB534" s="705"/>
      <c r="AC534" s="705" t="str">
        <f t="shared" si="286"/>
        <v>Цахилгааны техникч</v>
      </c>
      <c r="AD534" s="705"/>
      <c r="AE534" s="705"/>
      <c r="AF534" s="705"/>
      <c r="AG534" s="705"/>
      <c r="AH534" s="705"/>
      <c r="AI534" s="705"/>
      <c r="AJ534" s="56">
        <f t="shared" si="288"/>
        <v>520</v>
      </c>
      <c r="AK534" s="54"/>
      <c r="AL534" s="54"/>
      <c r="AM534" s="54"/>
      <c r="AN534" s="54"/>
      <c r="AO534" s="54">
        <v>39</v>
      </c>
      <c r="AP534" s="54"/>
      <c r="AQ534" s="54"/>
      <c r="AR534" s="54"/>
      <c r="AS534" s="57">
        <f t="shared" si="291"/>
        <v>7</v>
      </c>
      <c r="AT534" s="54"/>
      <c r="AU534" s="54">
        <v>7</v>
      </c>
      <c r="AV534" s="54"/>
      <c r="AW534" s="54"/>
      <c r="AX534" s="54"/>
      <c r="AY534" s="54"/>
      <c r="AZ534" s="54"/>
    </row>
    <row r="535" spans="1:52" s="55" customFormat="1" ht="18" customHeight="1">
      <c r="A535" s="737" t="s">
        <v>408</v>
      </c>
      <c r="B535" s="738"/>
      <c r="C535" s="739" t="s">
        <v>409</v>
      </c>
      <c r="D535" s="740"/>
      <c r="E535" s="740"/>
      <c r="F535" s="740"/>
      <c r="G535" s="740"/>
      <c r="H535" s="740"/>
      <c r="I535" s="741"/>
      <c r="J535" s="56">
        <f t="shared" si="287"/>
        <v>521</v>
      </c>
      <c r="K535" s="62">
        <f t="shared" si="280"/>
        <v>29</v>
      </c>
      <c r="L535" s="62">
        <f t="shared" si="280"/>
        <v>16</v>
      </c>
      <c r="M535" s="62">
        <f t="shared" si="289"/>
        <v>29</v>
      </c>
      <c r="N535" s="62">
        <f t="shared" si="289"/>
        <v>16</v>
      </c>
      <c r="O535" s="54"/>
      <c r="P535" s="54"/>
      <c r="Q535" s="54">
        <v>18</v>
      </c>
      <c r="R535" s="54">
        <v>9</v>
      </c>
      <c r="S535" s="54">
        <v>11</v>
      </c>
      <c r="T535" s="54">
        <v>7</v>
      </c>
      <c r="U535" s="62">
        <f t="shared" si="290"/>
        <v>0</v>
      </c>
      <c r="V535" s="62">
        <f t="shared" si="290"/>
        <v>0</v>
      </c>
      <c r="W535" s="54"/>
      <c r="X535" s="54"/>
      <c r="Y535" s="54"/>
      <c r="Z535" s="54"/>
      <c r="AA535" s="705" t="str">
        <f t="shared" si="285"/>
        <v>PS3112-44</v>
      </c>
      <c r="AB535" s="705"/>
      <c r="AC535" s="705" t="str">
        <f t="shared" si="286"/>
        <v>Дулаан шугам сүлжээний техникч</v>
      </c>
      <c r="AD535" s="705"/>
      <c r="AE535" s="705"/>
      <c r="AF535" s="705"/>
      <c r="AG535" s="705"/>
      <c r="AH535" s="705"/>
      <c r="AI535" s="705"/>
      <c r="AJ535" s="56">
        <f t="shared" si="288"/>
        <v>521</v>
      </c>
      <c r="AK535" s="54"/>
      <c r="AL535" s="54"/>
      <c r="AM535" s="54"/>
      <c r="AN535" s="54"/>
      <c r="AO535" s="54">
        <v>29</v>
      </c>
      <c r="AP535" s="54"/>
      <c r="AQ535" s="54"/>
      <c r="AR535" s="54"/>
      <c r="AS535" s="57">
        <f t="shared" si="291"/>
        <v>11</v>
      </c>
      <c r="AT535" s="54"/>
      <c r="AU535" s="54">
        <v>11</v>
      </c>
      <c r="AV535" s="54"/>
      <c r="AW535" s="54"/>
      <c r="AX535" s="54"/>
      <c r="AY535" s="54"/>
      <c r="AZ535" s="54"/>
    </row>
    <row r="536" spans="1:52" s="55" customFormat="1" ht="18" customHeight="1">
      <c r="A536" s="737" t="s">
        <v>410</v>
      </c>
      <c r="B536" s="738"/>
      <c r="C536" s="739" t="s">
        <v>411</v>
      </c>
      <c r="D536" s="740"/>
      <c r="E536" s="740"/>
      <c r="F536" s="740"/>
      <c r="G536" s="740"/>
      <c r="H536" s="740"/>
      <c r="I536" s="741"/>
      <c r="J536" s="56">
        <f t="shared" si="287"/>
        <v>522</v>
      </c>
      <c r="K536" s="62">
        <f t="shared" si="280"/>
        <v>58</v>
      </c>
      <c r="L536" s="62">
        <f t="shared" si="280"/>
        <v>8</v>
      </c>
      <c r="M536" s="62">
        <f t="shared" si="289"/>
        <v>58</v>
      </c>
      <c r="N536" s="62">
        <f t="shared" si="289"/>
        <v>8</v>
      </c>
      <c r="O536" s="54">
        <v>21</v>
      </c>
      <c r="P536" s="54">
        <v>4</v>
      </c>
      <c r="Q536" s="54">
        <v>13</v>
      </c>
      <c r="R536" s="54"/>
      <c r="S536" s="54">
        <v>24</v>
      </c>
      <c r="T536" s="54">
        <v>4</v>
      </c>
      <c r="U536" s="62">
        <f t="shared" si="290"/>
        <v>0</v>
      </c>
      <c r="V536" s="62">
        <f t="shared" si="290"/>
        <v>0</v>
      </c>
      <c r="W536" s="54"/>
      <c r="X536" s="54"/>
      <c r="Y536" s="54"/>
      <c r="Z536" s="54"/>
      <c r="AA536" s="705" t="str">
        <f t="shared" si="285"/>
        <v>IM3119-23</v>
      </c>
      <c r="AB536" s="705"/>
      <c r="AC536" s="705" t="str">
        <f t="shared" si="286"/>
        <v>Мехатроникч</v>
      </c>
      <c r="AD536" s="705"/>
      <c r="AE536" s="705"/>
      <c r="AF536" s="705"/>
      <c r="AG536" s="705"/>
      <c r="AH536" s="705"/>
      <c r="AI536" s="705"/>
      <c r="AJ536" s="56">
        <f t="shared" si="288"/>
        <v>522</v>
      </c>
      <c r="AK536" s="54"/>
      <c r="AL536" s="54"/>
      <c r="AM536" s="54"/>
      <c r="AN536" s="54"/>
      <c r="AO536" s="54">
        <v>58</v>
      </c>
      <c r="AP536" s="54"/>
      <c r="AQ536" s="54"/>
      <c r="AR536" s="54"/>
      <c r="AS536" s="57">
        <f t="shared" si="291"/>
        <v>24</v>
      </c>
      <c r="AT536" s="54"/>
      <c r="AU536" s="54">
        <v>24</v>
      </c>
      <c r="AV536" s="54"/>
      <c r="AW536" s="54"/>
      <c r="AX536" s="54"/>
      <c r="AY536" s="54"/>
      <c r="AZ536" s="54"/>
    </row>
    <row r="537" spans="1:52" s="55" customFormat="1" ht="18" customHeight="1">
      <c r="A537" s="737" t="s">
        <v>412</v>
      </c>
      <c r="B537" s="738"/>
      <c r="C537" s="739" t="s">
        <v>413</v>
      </c>
      <c r="D537" s="740"/>
      <c r="E537" s="740"/>
      <c r="F537" s="740"/>
      <c r="G537" s="740"/>
      <c r="H537" s="740"/>
      <c r="I537" s="741"/>
      <c r="J537" s="56">
        <f t="shared" si="287"/>
        <v>523</v>
      </c>
      <c r="K537" s="62">
        <f t="shared" si="280"/>
        <v>29</v>
      </c>
      <c r="L537" s="62">
        <f t="shared" si="280"/>
        <v>18</v>
      </c>
      <c r="M537" s="62">
        <f t="shared" si="289"/>
        <v>29</v>
      </c>
      <c r="N537" s="62">
        <f t="shared" si="289"/>
        <v>18</v>
      </c>
      <c r="O537" s="54">
        <v>15</v>
      </c>
      <c r="P537" s="54">
        <v>8</v>
      </c>
      <c r="Q537" s="54">
        <v>14</v>
      </c>
      <c r="R537" s="54">
        <v>10</v>
      </c>
      <c r="S537" s="54"/>
      <c r="T537" s="54"/>
      <c r="U537" s="62">
        <f t="shared" si="290"/>
        <v>0</v>
      </c>
      <c r="V537" s="62">
        <f t="shared" si="290"/>
        <v>0</v>
      </c>
      <c r="W537" s="54"/>
      <c r="X537" s="54"/>
      <c r="Y537" s="54"/>
      <c r="Z537" s="54"/>
      <c r="AA537" s="705" t="str">
        <f t="shared" si="285"/>
        <v>MF3117-12</v>
      </c>
      <c r="AB537" s="705"/>
      <c r="AC537" s="705" t="str">
        <f t="shared" si="286"/>
        <v>Газрын тосны техникч</v>
      </c>
      <c r="AD537" s="705"/>
      <c r="AE537" s="705"/>
      <c r="AF537" s="705"/>
      <c r="AG537" s="705"/>
      <c r="AH537" s="705"/>
      <c r="AI537" s="705"/>
      <c r="AJ537" s="56">
        <f t="shared" si="288"/>
        <v>523</v>
      </c>
      <c r="AK537" s="54"/>
      <c r="AL537" s="54"/>
      <c r="AM537" s="54"/>
      <c r="AN537" s="54"/>
      <c r="AO537" s="54">
        <v>29</v>
      </c>
      <c r="AP537" s="54"/>
      <c r="AQ537" s="54"/>
      <c r="AR537" s="54"/>
      <c r="AS537" s="57">
        <f t="shared" si="291"/>
        <v>0</v>
      </c>
      <c r="AT537" s="54"/>
      <c r="AU537" s="54"/>
      <c r="AV537" s="54"/>
      <c r="AW537" s="54"/>
      <c r="AX537" s="54"/>
      <c r="AY537" s="54"/>
      <c r="AZ537" s="54"/>
    </row>
    <row r="538" spans="1:52" s="55" customFormat="1" ht="18" customHeight="1">
      <c r="A538" s="737" t="s">
        <v>414</v>
      </c>
      <c r="B538" s="738"/>
      <c r="C538" s="739" t="s">
        <v>415</v>
      </c>
      <c r="D538" s="740"/>
      <c r="E538" s="740"/>
      <c r="F538" s="740"/>
      <c r="G538" s="740"/>
      <c r="H538" s="740"/>
      <c r="I538" s="741"/>
      <c r="J538" s="56">
        <f t="shared" si="287"/>
        <v>524</v>
      </c>
      <c r="K538" s="62">
        <f t="shared" si="280"/>
        <v>38</v>
      </c>
      <c r="L538" s="62">
        <f t="shared" si="280"/>
        <v>9</v>
      </c>
      <c r="M538" s="62">
        <f t="shared" si="289"/>
        <v>38</v>
      </c>
      <c r="N538" s="62">
        <f t="shared" si="289"/>
        <v>9</v>
      </c>
      <c r="O538" s="54">
        <v>15</v>
      </c>
      <c r="P538" s="54">
        <v>3</v>
      </c>
      <c r="Q538" s="54">
        <v>23</v>
      </c>
      <c r="R538" s="54">
        <v>6</v>
      </c>
      <c r="S538" s="54"/>
      <c r="T538" s="54"/>
      <c r="U538" s="62">
        <f t="shared" si="290"/>
        <v>0</v>
      </c>
      <c r="V538" s="62">
        <f t="shared" si="290"/>
        <v>0</v>
      </c>
      <c r="W538" s="54"/>
      <c r="X538" s="54"/>
      <c r="Y538" s="54"/>
      <c r="Z538" s="54"/>
      <c r="AA538" s="705" t="str">
        <f t="shared" si="285"/>
        <v>MR3117-26</v>
      </c>
      <c r="AB538" s="705"/>
      <c r="AC538" s="705" t="str">
        <f t="shared" si="286"/>
        <v>Баяжуулалтын техникч</v>
      </c>
      <c r="AD538" s="705"/>
      <c r="AE538" s="705"/>
      <c r="AF538" s="705"/>
      <c r="AG538" s="705"/>
      <c r="AH538" s="705"/>
      <c r="AI538" s="705"/>
      <c r="AJ538" s="56">
        <f t="shared" si="288"/>
        <v>524</v>
      </c>
      <c r="AK538" s="54"/>
      <c r="AL538" s="54"/>
      <c r="AM538" s="54"/>
      <c r="AN538" s="54"/>
      <c r="AO538" s="54">
        <v>38</v>
      </c>
      <c r="AP538" s="54"/>
      <c r="AQ538" s="54"/>
      <c r="AR538" s="54"/>
      <c r="AS538" s="57">
        <f t="shared" si="291"/>
        <v>23</v>
      </c>
      <c r="AT538" s="54">
        <v>23</v>
      </c>
      <c r="AU538" s="54"/>
      <c r="AV538" s="54"/>
      <c r="AW538" s="54"/>
      <c r="AX538" s="54"/>
      <c r="AY538" s="54"/>
      <c r="AZ538" s="54"/>
    </row>
    <row r="539" spans="1:52" s="66" customFormat="1" ht="18" customHeight="1">
      <c r="A539" s="745" t="s">
        <v>416</v>
      </c>
      <c r="B539" s="746"/>
      <c r="C539" s="746"/>
      <c r="D539" s="746"/>
      <c r="E539" s="746"/>
      <c r="F539" s="746"/>
      <c r="G539" s="746"/>
      <c r="H539" s="746"/>
      <c r="I539" s="747"/>
      <c r="J539" s="60">
        <f t="shared" si="287"/>
        <v>525</v>
      </c>
      <c r="K539" s="61">
        <f t="shared" ref="K539:Z539" si="292">SUM(K540:K556)</f>
        <v>820</v>
      </c>
      <c r="L539" s="61">
        <f t="shared" si="292"/>
        <v>287</v>
      </c>
      <c r="M539" s="61">
        <f t="shared" si="292"/>
        <v>0</v>
      </c>
      <c r="N539" s="61">
        <f t="shared" si="292"/>
        <v>0</v>
      </c>
      <c r="O539" s="61">
        <f t="shared" ref="O539:Y539" si="293">SUM(O540:O556)</f>
        <v>0</v>
      </c>
      <c r="P539" s="61">
        <f t="shared" si="292"/>
        <v>0</v>
      </c>
      <c r="Q539" s="61">
        <f t="shared" si="292"/>
        <v>0</v>
      </c>
      <c r="R539" s="61">
        <f t="shared" si="292"/>
        <v>0</v>
      </c>
      <c r="S539" s="61">
        <f t="shared" si="292"/>
        <v>0</v>
      </c>
      <c r="T539" s="61">
        <f t="shared" si="293"/>
        <v>0</v>
      </c>
      <c r="U539" s="61">
        <f t="shared" si="292"/>
        <v>820</v>
      </c>
      <c r="V539" s="61">
        <f t="shared" si="292"/>
        <v>287</v>
      </c>
      <c r="W539" s="61">
        <f t="shared" si="292"/>
        <v>462</v>
      </c>
      <c r="X539" s="61">
        <f t="shared" si="292"/>
        <v>165</v>
      </c>
      <c r="Y539" s="61">
        <f t="shared" si="293"/>
        <v>192</v>
      </c>
      <c r="Z539" s="61">
        <f t="shared" si="292"/>
        <v>68</v>
      </c>
      <c r="AA539" s="748" t="str">
        <f t="shared" si="285"/>
        <v>7. Дорноговь аймаг дахь политехник коллеж</v>
      </c>
      <c r="AB539" s="749"/>
      <c r="AC539" s="749"/>
      <c r="AD539" s="749"/>
      <c r="AE539" s="749"/>
      <c r="AF539" s="749"/>
      <c r="AG539" s="749"/>
      <c r="AH539" s="749"/>
      <c r="AI539" s="750"/>
      <c r="AJ539" s="60">
        <f t="shared" si="288"/>
        <v>525</v>
      </c>
      <c r="AK539" s="61">
        <f t="shared" ref="AK539:AZ539" si="294">SUM(AK540:AK556)</f>
        <v>166</v>
      </c>
      <c r="AL539" s="61">
        <f t="shared" si="294"/>
        <v>54</v>
      </c>
      <c r="AM539" s="61">
        <f t="shared" si="294"/>
        <v>0</v>
      </c>
      <c r="AN539" s="61">
        <f t="shared" si="294"/>
        <v>0</v>
      </c>
      <c r="AO539" s="61">
        <f t="shared" si="294"/>
        <v>820</v>
      </c>
      <c r="AP539" s="61">
        <f t="shared" si="294"/>
        <v>0</v>
      </c>
      <c r="AQ539" s="61">
        <f t="shared" si="294"/>
        <v>0</v>
      </c>
      <c r="AR539" s="61">
        <f t="shared" si="294"/>
        <v>0</v>
      </c>
      <c r="AS539" s="61">
        <f t="shared" si="294"/>
        <v>440</v>
      </c>
      <c r="AT539" s="61">
        <f t="shared" si="294"/>
        <v>0</v>
      </c>
      <c r="AU539" s="61">
        <f t="shared" si="294"/>
        <v>0</v>
      </c>
      <c r="AV539" s="61">
        <f t="shared" si="294"/>
        <v>166</v>
      </c>
      <c r="AW539" s="61">
        <f t="shared" si="294"/>
        <v>274</v>
      </c>
      <c r="AX539" s="61">
        <f t="shared" si="294"/>
        <v>0</v>
      </c>
      <c r="AY539" s="61">
        <f t="shared" si="294"/>
        <v>0</v>
      </c>
      <c r="AZ539" s="61">
        <f t="shared" si="294"/>
        <v>0</v>
      </c>
    </row>
    <row r="540" spans="1:52" s="55" customFormat="1" ht="18" customHeight="1">
      <c r="A540" s="737" t="s">
        <v>144</v>
      </c>
      <c r="B540" s="738"/>
      <c r="C540" s="739" t="s">
        <v>145</v>
      </c>
      <c r="D540" s="740"/>
      <c r="E540" s="740"/>
      <c r="F540" s="740"/>
      <c r="G540" s="740"/>
      <c r="H540" s="740"/>
      <c r="I540" s="741"/>
      <c r="J540" s="56">
        <f t="shared" si="287"/>
        <v>526</v>
      </c>
      <c r="K540" s="62">
        <f t="shared" ref="K540:L556" si="295">+M540+U540+AM540</f>
        <v>74</v>
      </c>
      <c r="L540" s="62">
        <f t="shared" si="295"/>
        <v>50</v>
      </c>
      <c r="M540" s="62">
        <f t="shared" si="289"/>
        <v>0</v>
      </c>
      <c r="N540" s="62">
        <f t="shared" si="289"/>
        <v>0</v>
      </c>
      <c r="O540" s="54"/>
      <c r="P540" s="54"/>
      <c r="Q540" s="54"/>
      <c r="R540" s="54"/>
      <c r="S540" s="54"/>
      <c r="T540" s="54"/>
      <c r="U540" s="62">
        <f t="shared" si="290"/>
        <v>74</v>
      </c>
      <c r="V540" s="62">
        <f t="shared" si="290"/>
        <v>50</v>
      </c>
      <c r="W540" s="63">
        <v>31</v>
      </c>
      <c r="X540" s="63">
        <v>19</v>
      </c>
      <c r="Y540" s="63">
        <v>23</v>
      </c>
      <c r="Z540" s="63">
        <v>15</v>
      </c>
      <c r="AA540" s="705" t="str">
        <f>+A540</f>
        <v>IF5120-11</v>
      </c>
      <c r="AB540" s="705"/>
      <c r="AC540" s="705" t="str">
        <f>+C540</f>
        <v>Тогооч</v>
      </c>
      <c r="AD540" s="705"/>
      <c r="AE540" s="705"/>
      <c r="AF540" s="705"/>
      <c r="AG540" s="705"/>
      <c r="AH540" s="705"/>
      <c r="AI540" s="705"/>
      <c r="AJ540" s="56">
        <f t="shared" si="288"/>
        <v>526</v>
      </c>
      <c r="AK540" s="87">
        <v>20</v>
      </c>
      <c r="AL540" s="87">
        <v>16</v>
      </c>
      <c r="AM540" s="51"/>
      <c r="AN540" s="51"/>
      <c r="AO540" s="88">
        <v>74</v>
      </c>
      <c r="AP540" s="88"/>
      <c r="AQ540" s="88"/>
      <c r="AR540" s="88"/>
      <c r="AS540" s="57">
        <f t="shared" si="291"/>
        <v>20</v>
      </c>
      <c r="AT540" s="68"/>
      <c r="AU540" s="68"/>
      <c r="AV540" s="67">
        <v>20</v>
      </c>
      <c r="AW540" s="67"/>
      <c r="AX540" s="67"/>
      <c r="AY540" s="67"/>
      <c r="AZ540" s="68"/>
    </row>
    <row r="541" spans="1:52" s="55" customFormat="1" ht="18" customHeight="1">
      <c r="A541" s="737" t="s">
        <v>118</v>
      </c>
      <c r="B541" s="738"/>
      <c r="C541" s="739" t="s">
        <v>119</v>
      </c>
      <c r="D541" s="740"/>
      <c r="E541" s="740"/>
      <c r="F541" s="740"/>
      <c r="G541" s="740"/>
      <c r="H541" s="740"/>
      <c r="I541" s="741"/>
      <c r="J541" s="56">
        <f t="shared" si="287"/>
        <v>527</v>
      </c>
      <c r="K541" s="62">
        <f t="shared" si="295"/>
        <v>74</v>
      </c>
      <c r="L541" s="62">
        <f t="shared" si="295"/>
        <v>20</v>
      </c>
      <c r="M541" s="62">
        <f t="shared" si="289"/>
        <v>0</v>
      </c>
      <c r="N541" s="62">
        <f t="shared" si="289"/>
        <v>0</v>
      </c>
      <c r="O541" s="54"/>
      <c r="P541" s="54"/>
      <c r="Q541" s="54"/>
      <c r="R541" s="54"/>
      <c r="S541" s="54"/>
      <c r="T541" s="54"/>
      <c r="U541" s="62">
        <f t="shared" si="290"/>
        <v>74</v>
      </c>
      <c r="V541" s="62">
        <f t="shared" si="290"/>
        <v>20</v>
      </c>
      <c r="W541" s="63">
        <v>31</v>
      </c>
      <c r="X541" s="63">
        <v>3</v>
      </c>
      <c r="Y541" s="63">
        <v>24</v>
      </c>
      <c r="Z541" s="63">
        <v>11</v>
      </c>
      <c r="AA541" s="705" t="str">
        <f t="shared" ref="AA541:AA557" si="296">+A541</f>
        <v>CF7123-20</v>
      </c>
      <c r="AB541" s="705"/>
      <c r="AC541" s="705" t="str">
        <f t="shared" ref="AC541:AC556" si="297">+C541</f>
        <v>Барилгын засал-чимэглэлчин</v>
      </c>
      <c r="AD541" s="705"/>
      <c r="AE541" s="705"/>
      <c r="AF541" s="705"/>
      <c r="AG541" s="705"/>
      <c r="AH541" s="705"/>
      <c r="AI541" s="705"/>
      <c r="AJ541" s="56">
        <f t="shared" si="288"/>
        <v>527</v>
      </c>
      <c r="AK541" s="87">
        <v>19</v>
      </c>
      <c r="AL541" s="87">
        <v>6</v>
      </c>
      <c r="AM541" s="51"/>
      <c r="AN541" s="51"/>
      <c r="AO541" s="88">
        <v>74</v>
      </c>
      <c r="AP541" s="88"/>
      <c r="AQ541" s="88"/>
      <c r="AR541" s="88"/>
      <c r="AS541" s="57">
        <f t="shared" si="291"/>
        <v>19</v>
      </c>
      <c r="AT541" s="68"/>
      <c r="AU541" s="68"/>
      <c r="AV541" s="67">
        <v>19</v>
      </c>
      <c r="AW541" s="67"/>
      <c r="AX541" s="67"/>
      <c r="AY541" s="67"/>
      <c r="AZ541" s="68"/>
    </row>
    <row r="542" spans="1:52" s="55" customFormat="1" ht="18" customHeight="1">
      <c r="A542" s="737" t="s">
        <v>114</v>
      </c>
      <c r="B542" s="738"/>
      <c r="C542" s="739" t="s">
        <v>115</v>
      </c>
      <c r="D542" s="740"/>
      <c r="E542" s="740"/>
      <c r="F542" s="740"/>
      <c r="G542" s="740"/>
      <c r="H542" s="740"/>
      <c r="I542" s="741"/>
      <c r="J542" s="56">
        <f t="shared" si="287"/>
        <v>528</v>
      </c>
      <c r="K542" s="62">
        <f t="shared" si="295"/>
        <v>113</v>
      </c>
      <c r="L542" s="62">
        <f t="shared" si="295"/>
        <v>0</v>
      </c>
      <c r="M542" s="62">
        <f t="shared" si="289"/>
        <v>0</v>
      </c>
      <c r="N542" s="62">
        <f t="shared" si="289"/>
        <v>0</v>
      </c>
      <c r="O542" s="54"/>
      <c r="P542" s="54"/>
      <c r="Q542" s="54"/>
      <c r="R542" s="54"/>
      <c r="S542" s="54"/>
      <c r="T542" s="54"/>
      <c r="U542" s="62">
        <f t="shared" si="290"/>
        <v>113</v>
      </c>
      <c r="V542" s="62">
        <f t="shared" si="290"/>
        <v>0</v>
      </c>
      <c r="W542" s="54">
        <v>46</v>
      </c>
      <c r="X542" s="63">
        <v>0</v>
      </c>
      <c r="Y542" s="63">
        <v>35</v>
      </c>
      <c r="Z542" s="63"/>
      <c r="AA542" s="705" t="str">
        <f t="shared" si="296"/>
        <v>TC8211-20</v>
      </c>
      <c r="AB542" s="705"/>
      <c r="AC542" s="705" t="str">
        <f t="shared" si="297"/>
        <v>Автомашины засварчин</v>
      </c>
      <c r="AD542" s="705"/>
      <c r="AE542" s="705"/>
      <c r="AF542" s="705"/>
      <c r="AG542" s="705"/>
      <c r="AH542" s="705"/>
      <c r="AI542" s="705"/>
      <c r="AJ542" s="56">
        <f t="shared" si="288"/>
        <v>528</v>
      </c>
      <c r="AK542" s="88">
        <v>32</v>
      </c>
      <c r="AL542" s="88"/>
      <c r="AM542" s="89"/>
      <c r="AN542" s="89"/>
      <c r="AO542" s="88">
        <v>113</v>
      </c>
      <c r="AP542" s="88"/>
      <c r="AQ542" s="88"/>
      <c r="AR542" s="88"/>
      <c r="AS542" s="57">
        <f t="shared" si="291"/>
        <v>49</v>
      </c>
      <c r="AT542" s="68"/>
      <c r="AU542" s="68"/>
      <c r="AV542" s="67">
        <v>32</v>
      </c>
      <c r="AW542" s="67">
        <v>17</v>
      </c>
      <c r="AX542" s="67"/>
      <c r="AY542" s="67"/>
      <c r="AZ542" s="68"/>
    </row>
    <row r="543" spans="1:52" s="55" customFormat="1" ht="18" customHeight="1">
      <c r="A543" s="737" t="s">
        <v>124</v>
      </c>
      <c r="B543" s="738"/>
      <c r="C543" s="739" t="s">
        <v>125</v>
      </c>
      <c r="D543" s="740"/>
      <c r="E543" s="740"/>
      <c r="F543" s="740"/>
      <c r="G543" s="740"/>
      <c r="H543" s="740"/>
      <c r="I543" s="741"/>
      <c r="J543" s="56">
        <f t="shared" si="287"/>
        <v>529</v>
      </c>
      <c r="K543" s="62">
        <f t="shared" si="295"/>
        <v>118</v>
      </c>
      <c r="L543" s="62">
        <f t="shared" si="295"/>
        <v>0</v>
      </c>
      <c r="M543" s="62">
        <f t="shared" si="289"/>
        <v>0</v>
      </c>
      <c r="N543" s="62">
        <f t="shared" si="289"/>
        <v>0</v>
      </c>
      <c r="O543" s="54"/>
      <c r="P543" s="54"/>
      <c r="Q543" s="54"/>
      <c r="R543" s="54"/>
      <c r="S543" s="54"/>
      <c r="T543" s="54"/>
      <c r="U543" s="62">
        <f t="shared" si="290"/>
        <v>118</v>
      </c>
      <c r="V543" s="62">
        <f t="shared" si="290"/>
        <v>0</v>
      </c>
      <c r="W543" s="63">
        <v>56</v>
      </c>
      <c r="X543" s="63">
        <v>0</v>
      </c>
      <c r="Y543" s="63">
        <v>32</v>
      </c>
      <c r="Z543" s="63"/>
      <c r="AA543" s="705" t="str">
        <f t="shared" si="296"/>
        <v>IM7212-14</v>
      </c>
      <c r="AB543" s="705"/>
      <c r="AC543" s="705" t="str">
        <f t="shared" si="297"/>
        <v>Гагнуурчин</v>
      </c>
      <c r="AD543" s="705"/>
      <c r="AE543" s="705"/>
      <c r="AF543" s="705"/>
      <c r="AG543" s="705"/>
      <c r="AH543" s="705"/>
      <c r="AI543" s="705"/>
      <c r="AJ543" s="56">
        <f t="shared" si="288"/>
        <v>529</v>
      </c>
      <c r="AK543" s="88">
        <v>30</v>
      </c>
      <c r="AL543" s="88"/>
      <c r="AM543" s="89"/>
      <c r="AN543" s="89"/>
      <c r="AO543" s="88">
        <v>118</v>
      </c>
      <c r="AP543" s="88"/>
      <c r="AQ543" s="88"/>
      <c r="AR543" s="88"/>
      <c r="AS543" s="57">
        <f t="shared" si="291"/>
        <v>57</v>
      </c>
      <c r="AT543" s="68"/>
      <c r="AU543" s="68"/>
      <c r="AV543" s="67">
        <v>30</v>
      </c>
      <c r="AW543" s="67">
        <v>27</v>
      </c>
      <c r="AX543" s="67"/>
      <c r="AY543" s="67"/>
      <c r="AZ543" s="68"/>
    </row>
    <row r="544" spans="1:52" s="55" customFormat="1" ht="18" customHeight="1">
      <c r="A544" s="737" t="s">
        <v>122</v>
      </c>
      <c r="B544" s="738"/>
      <c r="C544" s="739" t="s">
        <v>123</v>
      </c>
      <c r="D544" s="740"/>
      <c r="E544" s="740"/>
      <c r="F544" s="740"/>
      <c r="G544" s="740"/>
      <c r="H544" s="740"/>
      <c r="I544" s="741"/>
      <c r="J544" s="56">
        <f t="shared" si="287"/>
        <v>530</v>
      </c>
      <c r="K544" s="62">
        <f t="shared" si="295"/>
        <v>76</v>
      </c>
      <c r="L544" s="62">
        <f t="shared" si="295"/>
        <v>11</v>
      </c>
      <c r="M544" s="62">
        <f t="shared" si="289"/>
        <v>0</v>
      </c>
      <c r="N544" s="62">
        <f t="shared" si="289"/>
        <v>0</v>
      </c>
      <c r="O544" s="54"/>
      <c r="P544" s="54"/>
      <c r="Q544" s="54"/>
      <c r="R544" s="54"/>
      <c r="S544" s="54"/>
      <c r="T544" s="54"/>
      <c r="U544" s="62">
        <f t="shared" si="290"/>
        <v>76</v>
      </c>
      <c r="V544" s="62">
        <f t="shared" si="290"/>
        <v>11</v>
      </c>
      <c r="W544" s="63">
        <v>26</v>
      </c>
      <c r="X544" s="63">
        <v>4</v>
      </c>
      <c r="Y544" s="63">
        <v>26</v>
      </c>
      <c r="Z544" s="63">
        <v>2</v>
      </c>
      <c r="AA544" s="705" t="str">
        <f t="shared" si="296"/>
        <v>CF7411-12</v>
      </c>
      <c r="AB544" s="705"/>
      <c r="AC544" s="705" t="str">
        <f t="shared" si="297"/>
        <v>Барилгын цахилгаанчин</v>
      </c>
      <c r="AD544" s="705"/>
      <c r="AE544" s="705"/>
      <c r="AF544" s="705"/>
      <c r="AG544" s="705"/>
      <c r="AH544" s="705"/>
      <c r="AI544" s="705"/>
      <c r="AJ544" s="56">
        <f t="shared" si="288"/>
        <v>530</v>
      </c>
      <c r="AK544" s="88">
        <v>24</v>
      </c>
      <c r="AL544" s="88">
        <v>5</v>
      </c>
      <c r="AM544" s="89"/>
      <c r="AN544" s="89"/>
      <c r="AO544" s="88">
        <v>76</v>
      </c>
      <c r="AP544" s="88"/>
      <c r="AQ544" s="88"/>
      <c r="AR544" s="88"/>
      <c r="AS544" s="57">
        <f t="shared" si="291"/>
        <v>24</v>
      </c>
      <c r="AT544" s="68"/>
      <c r="AU544" s="68"/>
      <c r="AV544" s="67">
        <v>24</v>
      </c>
      <c r="AW544" s="67"/>
      <c r="AX544" s="67"/>
      <c r="AY544" s="67"/>
      <c r="AZ544" s="68"/>
    </row>
    <row r="545" spans="1:52" s="55" customFormat="1" ht="18" customHeight="1">
      <c r="A545" s="737" t="s">
        <v>172</v>
      </c>
      <c r="B545" s="738"/>
      <c r="C545" s="739" t="s">
        <v>173</v>
      </c>
      <c r="D545" s="740"/>
      <c r="E545" s="740"/>
      <c r="F545" s="740"/>
      <c r="G545" s="740"/>
      <c r="H545" s="740"/>
      <c r="I545" s="741"/>
      <c r="J545" s="56">
        <f t="shared" si="287"/>
        <v>531</v>
      </c>
      <c r="K545" s="62">
        <f t="shared" si="295"/>
        <v>41</v>
      </c>
      <c r="L545" s="62">
        <f t="shared" si="295"/>
        <v>26</v>
      </c>
      <c r="M545" s="62">
        <f t="shared" si="289"/>
        <v>0</v>
      </c>
      <c r="N545" s="62">
        <f t="shared" si="289"/>
        <v>0</v>
      </c>
      <c r="O545" s="54"/>
      <c r="P545" s="54"/>
      <c r="Q545" s="54"/>
      <c r="R545" s="54"/>
      <c r="S545" s="54"/>
      <c r="T545" s="54"/>
      <c r="U545" s="62">
        <f t="shared" si="290"/>
        <v>41</v>
      </c>
      <c r="V545" s="62">
        <f t="shared" si="290"/>
        <v>26</v>
      </c>
      <c r="W545" s="63">
        <v>14</v>
      </c>
      <c r="X545" s="63">
        <v>8</v>
      </c>
      <c r="Y545" s="63">
        <v>18</v>
      </c>
      <c r="Z545" s="63">
        <v>16</v>
      </c>
      <c r="AA545" s="705" t="str">
        <f t="shared" si="296"/>
        <v>AM7317-11</v>
      </c>
      <c r="AB545" s="705"/>
      <c r="AC545" s="705" t="str">
        <f t="shared" si="297"/>
        <v>Бэлэг дурсгалын зүйл урлаач</v>
      </c>
      <c r="AD545" s="705"/>
      <c r="AE545" s="705"/>
      <c r="AF545" s="705"/>
      <c r="AG545" s="705"/>
      <c r="AH545" s="705"/>
      <c r="AI545" s="705"/>
      <c r="AJ545" s="56">
        <f t="shared" si="288"/>
        <v>531</v>
      </c>
      <c r="AK545" s="88">
        <v>9</v>
      </c>
      <c r="AL545" s="88">
        <v>2</v>
      </c>
      <c r="AM545" s="89"/>
      <c r="AN545" s="89"/>
      <c r="AO545" s="88">
        <v>41</v>
      </c>
      <c r="AP545" s="88"/>
      <c r="AQ545" s="88"/>
      <c r="AR545" s="88"/>
      <c r="AS545" s="57">
        <f t="shared" si="291"/>
        <v>9</v>
      </c>
      <c r="AT545" s="68"/>
      <c r="AU545" s="68"/>
      <c r="AV545" s="67">
        <v>9</v>
      </c>
      <c r="AW545" s="67"/>
      <c r="AX545" s="67"/>
      <c r="AY545" s="67"/>
      <c r="AZ545" s="68"/>
    </row>
    <row r="546" spans="1:52" s="55" customFormat="1" ht="18" customHeight="1">
      <c r="A546" s="737" t="s">
        <v>218</v>
      </c>
      <c r="B546" s="738"/>
      <c r="C546" s="739" t="s">
        <v>219</v>
      </c>
      <c r="D546" s="740"/>
      <c r="E546" s="740"/>
      <c r="F546" s="740"/>
      <c r="G546" s="740"/>
      <c r="H546" s="740"/>
      <c r="I546" s="741"/>
      <c r="J546" s="56">
        <f t="shared" si="287"/>
        <v>532</v>
      </c>
      <c r="K546" s="62">
        <f t="shared" si="295"/>
        <v>94</v>
      </c>
      <c r="L546" s="62">
        <f t="shared" si="295"/>
        <v>67</v>
      </c>
      <c r="M546" s="62">
        <f t="shared" si="289"/>
        <v>0</v>
      </c>
      <c r="N546" s="62">
        <f t="shared" si="289"/>
        <v>0</v>
      </c>
      <c r="O546" s="54"/>
      <c r="P546" s="54"/>
      <c r="Q546" s="54"/>
      <c r="R546" s="54"/>
      <c r="S546" s="54"/>
      <c r="T546" s="54"/>
      <c r="U546" s="62">
        <f t="shared" si="290"/>
        <v>94</v>
      </c>
      <c r="V546" s="62">
        <f t="shared" si="290"/>
        <v>67</v>
      </c>
      <c r="W546" s="63">
        <v>28</v>
      </c>
      <c r="X546" s="63">
        <v>18</v>
      </c>
      <c r="Y546" s="63">
        <v>34</v>
      </c>
      <c r="Z546" s="63">
        <v>24</v>
      </c>
      <c r="AA546" s="705" t="str">
        <f t="shared" si="296"/>
        <v>AD7321-11</v>
      </c>
      <c r="AB546" s="705"/>
      <c r="AC546" s="705" t="str">
        <f t="shared" si="297"/>
        <v>Хэвлэлийн график дизайнч</v>
      </c>
      <c r="AD546" s="705"/>
      <c r="AE546" s="705"/>
      <c r="AF546" s="705"/>
      <c r="AG546" s="705"/>
      <c r="AH546" s="705"/>
      <c r="AI546" s="705"/>
      <c r="AJ546" s="56">
        <f t="shared" si="288"/>
        <v>532</v>
      </c>
      <c r="AK546" s="88">
        <v>32</v>
      </c>
      <c r="AL546" s="88">
        <v>25</v>
      </c>
      <c r="AM546" s="89"/>
      <c r="AN546" s="89"/>
      <c r="AO546" s="88">
        <v>94</v>
      </c>
      <c r="AP546" s="88"/>
      <c r="AQ546" s="88"/>
      <c r="AR546" s="88"/>
      <c r="AS546" s="57">
        <f t="shared" si="291"/>
        <v>32</v>
      </c>
      <c r="AT546" s="68"/>
      <c r="AU546" s="68"/>
      <c r="AV546" s="67">
        <v>32</v>
      </c>
      <c r="AW546" s="67"/>
      <c r="AX546" s="67"/>
      <c r="AY546" s="67"/>
      <c r="AZ546" s="68"/>
    </row>
    <row r="547" spans="1:52" s="55" customFormat="1" ht="18" customHeight="1">
      <c r="A547" s="737" t="s">
        <v>120</v>
      </c>
      <c r="B547" s="738"/>
      <c r="C547" s="739" t="s">
        <v>121</v>
      </c>
      <c r="D547" s="740"/>
      <c r="E547" s="740"/>
      <c r="F547" s="740"/>
      <c r="G547" s="740"/>
      <c r="H547" s="740"/>
      <c r="I547" s="741"/>
      <c r="J547" s="56">
        <f t="shared" si="287"/>
        <v>533</v>
      </c>
      <c r="K547" s="62">
        <f t="shared" si="295"/>
        <v>20</v>
      </c>
      <c r="L547" s="62">
        <f t="shared" si="295"/>
        <v>0</v>
      </c>
      <c r="M547" s="62">
        <f t="shared" si="289"/>
        <v>0</v>
      </c>
      <c r="N547" s="62">
        <f t="shared" si="289"/>
        <v>0</v>
      </c>
      <c r="O547" s="54"/>
      <c r="P547" s="54"/>
      <c r="Q547" s="54"/>
      <c r="R547" s="54"/>
      <c r="S547" s="54"/>
      <c r="T547" s="54"/>
      <c r="U547" s="62">
        <f t="shared" si="290"/>
        <v>20</v>
      </c>
      <c r="V547" s="62">
        <f t="shared" si="290"/>
        <v>0</v>
      </c>
      <c r="W547" s="63">
        <v>20</v>
      </c>
      <c r="X547" s="63">
        <v>0</v>
      </c>
      <c r="Y547" s="63"/>
      <c r="Z547" s="63"/>
      <c r="AA547" s="705" t="str">
        <f t="shared" si="296"/>
        <v>CF7112-19</v>
      </c>
      <c r="AB547" s="705"/>
      <c r="AC547" s="705" t="str">
        <f t="shared" si="297"/>
        <v>Барилгын өрөг угсрагч</v>
      </c>
      <c r="AD547" s="705"/>
      <c r="AE547" s="705"/>
      <c r="AF547" s="705"/>
      <c r="AG547" s="705"/>
      <c r="AH547" s="705"/>
      <c r="AI547" s="705"/>
      <c r="AJ547" s="56">
        <f t="shared" si="288"/>
        <v>533</v>
      </c>
      <c r="AK547" s="88"/>
      <c r="AL547" s="88"/>
      <c r="AM547" s="89"/>
      <c r="AN547" s="89"/>
      <c r="AO547" s="88">
        <v>20</v>
      </c>
      <c r="AP547" s="88"/>
      <c r="AQ547" s="88"/>
      <c r="AR547" s="88"/>
      <c r="AS547" s="57">
        <f t="shared" si="291"/>
        <v>20</v>
      </c>
      <c r="AT547" s="68"/>
      <c r="AU547" s="68"/>
      <c r="AV547" s="67"/>
      <c r="AW547" s="67">
        <v>20</v>
      </c>
      <c r="AX547" s="67"/>
      <c r="AY547" s="67"/>
      <c r="AZ547" s="68"/>
    </row>
    <row r="548" spans="1:52" s="55" customFormat="1" ht="18" customHeight="1">
      <c r="A548" s="737" t="s">
        <v>130</v>
      </c>
      <c r="B548" s="738"/>
      <c r="C548" s="739" t="s">
        <v>131</v>
      </c>
      <c r="D548" s="740"/>
      <c r="E548" s="740"/>
      <c r="F548" s="740"/>
      <c r="G548" s="740"/>
      <c r="H548" s="740"/>
      <c r="I548" s="741"/>
      <c r="J548" s="56">
        <f t="shared" si="287"/>
        <v>534</v>
      </c>
      <c r="K548" s="62">
        <f t="shared" si="295"/>
        <v>27</v>
      </c>
      <c r="L548" s="62">
        <f t="shared" si="295"/>
        <v>26</v>
      </c>
      <c r="M548" s="62">
        <f t="shared" si="289"/>
        <v>0</v>
      </c>
      <c r="N548" s="62">
        <f t="shared" si="289"/>
        <v>0</v>
      </c>
      <c r="O548" s="54"/>
      <c r="P548" s="54"/>
      <c r="Q548" s="54"/>
      <c r="R548" s="54"/>
      <c r="S548" s="54"/>
      <c r="T548" s="54"/>
      <c r="U548" s="62">
        <f t="shared" si="290"/>
        <v>27</v>
      </c>
      <c r="V548" s="62">
        <f t="shared" si="290"/>
        <v>26</v>
      </c>
      <c r="W548" s="63">
        <v>27</v>
      </c>
      <c r="X548" s="63">
        <v>26</v>
      </c>
      <c r="Y548" s="63"/>
      <c r="Z548" s="63"/>
      <c r="AA548" s="705" t="str">
        <f t="shared" si="296"/>
        <v>IE7533-28</v>
      </c>
      <c r="AB548" s="705"/>
      <c r="AC548" s="705" t="str">
        <f t="shared" si="297"/>
        <v>Оёмол бүтээгдэхүүний оёдолчин</v>
      </c>
      <c r="AD548" s="705"/>
      <c r="AE548" s="705"/>
      <c r="AF548" s="705"/>
      <c r="AG548" s="705"/>
      <c r="AH548" s="705"/>
      <c r="AI548" s="705"/>
      <c r="AJ548" s="56">
        <f t="shared" si="288"/>
        <v>534</v>
      </c>
      <c r="AK548" s="88"/>
      <c r="AL548" s="88"/>
      <c r="AM548" s="89"/>
      <c r="AN548" s="89"/>
      <c r="AO548" s="88">
        <v>27</v>
      </c>
      <c r="AP548" s="88"/>
      <c r="AQ548" s="88"/>
      <c r="AR548" s="88"/>
      <c r="AS548" s="57">
        <f t="shared" si="291"/>
        <v>27</v>
      </c>
      <c r="AT548" s="68"/>
      <c r="AU548" s="68"/>
      <c r="AV548" s="67"/>
      <c r="AW548" s="63">
        <v>27</v>
      </c>
      <c r="AX548" s="67"/>
      <c r="AY548" s="67"/>
      <c r="AZ548" s="68"/>
    </row>
    <row r="549" spans="1:52" s="55" customFormat="1" ht="18" customHeight="1">
      <c r="A549" s="737" t="s">
        <v>161</v>
      </c>
      <c r="B549" s="738"/>
      <c r="C549" s="739" t="s">
        <v>162</v>
      </c>
      <c r="D549" s="740"/>
      <c r="E549" s="740"/>
      <c r="F549" s="740"/>
      <c r="G549" s="740"/>
      <c r="H549" s="740"/>
      <c r="I549" s="741"/>
      <c r="J549" s="56">
        <f t="shared" si="287"/>
        <v>535</v>
      </c>
      <c r="K549" s="62">
        <f t="shared" si="295"/>
        <v>11</v>
      </c>
      <c r="L549" s="62">
        <f t="shared" si="295"/>
        <v>0</v>
      </c>
      <c r="M549" s="62">
        <f t="shared" si="289"/>
        <v>0</v>
      </c>
      <c r="N549" s="62">
        <f t="shared" si="289"/>
        <v>0</v>
      </c>
      <c r="O549" s="54"/>
      <c r="P549" s="54"/>
      <c r="Q549" s="54"/>
      <c r="R549" s="54"/>
      <c r="S549" s="54"/>
      <c r="T549" s="54"/>
      <c r="U549" s="62">
        <f t="shared" si="290"/>
        <v>11</v>
      </c>
      <c r="V549" s="62">
        <f t="shared" si="290"/>
        <v>0</v>
      </c>
      <c r="W549" s="63">
        <v>11</v>
      </c>
      <c r="X549" s="63"/>
      <c r="Y549" s="63"/>
      <c r="Z549" s="63"/>
      <c r="AA549" s="705" t="str">
        <f t="shared" si="296"/>
        <v>MT8111-35</v>
      </c>
      <c r="AB549" s="705"/>
      <c r="AC549" s="705" t="str">
        <f t="shared" si="297"/>
        <v>Хүнд машин механизмын оператор</v>
      </c>
      <c r="AD549" s="705"/>
      <c r="AE549" s="705"/>
      <c r="AF549" s="705"/>
      <c r="AG549" s="705"/>
      <c r="AH549" s="705"/>
      <c r="AI549" s="705"/>
      <c r="AJ549" s="56">
        <f t="shared" si="288"/>
        <v>535</v>
      </c>
      <c r="AK549" s="88"/>
      <c r="AL549" s="88"/>
      <c r="AM549" s="89"/>
      <c r="AN549" s="89"/>
      <c r="AO549" s="88">
        <v>11</v>
      </c>
      <c r="AP549" s="88"/>
      <c r="AQ549" s="88"/>
      <c r="AR549" s="88"/>
      <c r="AS549" s="57">
        <f t="shared" si="291"/>
        <v>11</v>
      </c>
      <c r="AT549" s="68"/>
      <c r="AU549" s="68"/>
      <c r="AV549" s="67"/>
      <c r="AW549" s="63">
        <v>11</v>
      </c>
      <c r="AX549" s="67"/>
      <c r="AY549" s="67"/>
      <c r="AZ549" s="68"/>
    </row>
    <row r="550" spans="1:52" s="55" customFormat="1" ht="18" customHeight="1">
      <c r="A550" s="737" t="s">
        <v>197</v>
      </c>
      <c r="B550" s="738"/>
      <c r="C550" s="739" t="s">
        <v>198</v>
      </c>
      <c r="D550" s="740"/>
      <c r="E550" s="740"/>
      <c r="F550" s="740"/>
      <c r="G550" s="740"/>
      <c r="H550" s="740"/>
      <c r="I550" s="741"/>
      <c r="J550" s="56">
        <f t="shared" si="287"/>
        <v>536</v>
      </c>
      <c r="K550" s="62">
        <f t="shared" si="295"/>
        <v>17</v>
      </c>
      <c r="L550" s="62">
        <f t="shared" si="295"/>
        <v>17</v>
      </c>
      <c r="M550" s="62">
        <f t="shared" si="289"/>
        <v>0</v>
      </c>
      <c r="N550" s="62">
        <f t="shared" si="289"/>
        <v>0</v>
      </c>
      <c r="O550" s="54"/>
      <c r="P550" s="54"/>
      <c r="Q550" s="54"/>
      <c r="R550" s="54"/>
      <c r="S550" s="54"/>
      <c r="T550" s="54"/>
      <c r="U550" s="62">
        <f t="shared" si="290"/>
        <v>17</v>
      </c>
      <c r="V550" s="62">
        <f t="shared" si="290"/>
        <v>17</v>
      </c>
      <c r="W550" s="63">
        <v>17</v>
      </c>
      <c r="X550" s="63">
        <v>17</v>
      </c>
      <c r="Y550" s="63"/>
      <c r="Z550" s="63"/>
      <c r="AA550" s="705" t="str">
        <f t="shared" si="296"/>
        <v>BT4321-17</v>
      </c>
      <c r="AB550" s="705"/>
      <c r="AC550" s="705" t="str">
        <f t="shared" si="297"/>
        <v>Хангамжийн нярав</v>
      </c>
      <c r="AD550" s="705"/>
      <c r="AE550" s="705"/>
      <c r="AF550" s="705"/>
      <c r="AG550" s="705"/>
      <c r="AH550" s="705"/>
      <c r="AI550" s="705"/>
      <c r="AJ550" s="56">
        <f t="shared" si="288"/>
        <v>536</v>
      </c>
      <c r="AK550" s="88"/>
      <c r="AL550" s="88"/>
      <c r="AM550" s="89"/>
      <c r="AN550" s="89"/>
      <c r="AO550" s="88">
        <v>17</v>
      </c>
      <c r="AP550" s="88"/>
      <c r="AQ550" s="88"/>
      <c r="AR550" s="88"/>
      <c r="AS550" s="57">
        <f t="shared" si="291"/>
        <v>17</v>
      </c>
      <c r="AT550" s="68"/>
      <c r="AU550" s="68"/>
      <c r="AV550" s="67"/>
      <c r="AW550" s="63">
        <v>17</v>
      </c>
      <c r="AX550" s="67"/>
      <c r="AY550" s="67"/>
      <c r="AZ550" s="68"/>
    </row>
    <row r="551" spans="1:52" s="55" customFormat="1" ht="18" customHeight="1">
      <c r="A551" s="737" t="s">
        <v>163</v>
      </c>
      <c r="B551" s="738"/>
      <c r="C551" s="739" t="s">
        <v>164</v>
      </c>
      <c r="D551" s="740"/>
      <c r="E551" s="740"/>
      <c r="F551" s="740"/>
      <c r="G551" s="740"/>
      <c r="H551" s="740"/>
      <c r="I551" s="741"/>
      <c r="J551" s="56">
        <f t="shared" si="287"/>
        <v>537</v>
      </c>
      <c r="K551" s="62">
        <f t="shared" si="295"/>
        <v>28</v>
      </c>
      <c r="L551" s="62">
        <f t="shared" si="295"/>
        <v>16</v>
      </c>
      <c r="M551" s="62">
        <f t="shared" si="289"/>
        <v>0</v>
      </c>
      <c r="N551" s="62">
        <f t="shared" si="289"/>
        <v>0</v>
      </c>
      <c r="O551" s="54"/>
      <c r="P551" s="54"/>
      <c r="Q551" s="54"/>
      <c r="R551" s="54"/>
      <c r="S551" s="54"/>
      <c r="T551" s="54"/>
      <c r="U551" s="62">
        <f t="shared" si="290"/>
        <v>28</v>
      </c>
      <c r="V551" s="62">
        <f t="shared" si="290"/>
        <v>16</v>
      </c>
      <c r="W551" s="63">
        <v>28</v>
      </c>
      <c r="X551" s="63">
        <v>16</v>
      </c>
      <c r="Y551" s="63"/>
      <c r="Z551" s="63"/>
      <c r="AA551" s="705" t="str">
        <f t="shared" si="296"/>
        <v>AF6112-25</v>
      </c>
      <c r="AB551" s="705"/>
      <c r="AC551" s="705" t="str">
        <f t="shared" si="297"/>
        <v>Хүлэмжийн аж ахуйн фермер</v>
      </c>
      <c r="AD551" s="705"/>
      <c r="AE551" s="705"/>
      <c r="AF551" s="705"/>
      <c r="AG551" s="705"/>
      <c r="AH551" s="705"/>
      <c r="AI551" s="705"/>
      <c r="AJ551" s="56">
        <f t="shared" si="288"/>
        <v>537</v>
      </c>
      <c r="AK551" s="88"/>
      <c r="AL551" s="88"/>
      <c r="AM551" s="89"/>
      <c r="AN551" s="89"/>
      <c r="AO551" s="88">
        <v>28</v>
      </c>
      <c r="AP551" s="88"/>
      <c r="AQ551" s="88"/>
      <c r="AR551" s="88"/>
      <c r="AS551" s="57">
        <f t="shared" si="291"/>
        <v>28</v>
      </c>
      <c r="AT551" s="68"/>
      <c r="AU551" s="68"/>
      <c r="AV551" s="67"/>
      <c r="AW551" s="63">
        <v>28</v>
      </c>
      <c r="AX551" s="67"/>
      <c r="AY551" s="67"/>
      <c r="AZ551" s="68"/>
    </row>
    <row r="552" spans="1:52" s="55" customFormat="1" ht="18" customHeight="1">
      <c r="A552" s="737" t="s">
        <v>193</v>
      </c>
      <c r="B552" s="738"/>
      <c r="C552" s="739" t="s">
        <v>194</v>
      </c>
      <c r="D552" s="740"/>
      <c r="E552" s="740"/>
      <c r="F552" s="740"/>
      <c r="G552" s="740"/>
      <c r="H552" s="740"/>
      <c r="I552" s="741"/>
      <c r="J552" s="56">
        <f t="shared" si="287"/>
        <v>538</v>
      </c>
      <c r="K552" s="62">
        <f t="shared" si="295"/>
        <v>37</v>
      </c>
      <c r="L552" s="62">
        <f t="shared" si="295"/>
        <v>12</v>
      </c>
      <c r="M552" s="62">
        <f t="shared" si="289"/>
        <v>0</v>
      </c>
      <c r="N552" s="62">
        <f t="shared" si="289"/>
        <v>0</v>
      </c>
      <c r="O552" s="54"/>
      <c r="P552" s="54"/>
      <c r="Q552" s="54"/>
      <c r="R552" s="54"/>
      <c r="S552" s="54"/>
      <c r="T552" s="54"/>
      <c r="U552" s="62">
        <f t="shared" si="290"/>
        <v>37</v>
      </c>
      <c r="V552" s="62">
        <f t="shared" si="290"/>
        <v>12</v>
      </c>
      <c r="W552" s="63">
        <v>37</v>
      </c>
      <c r="X552" s="63">
        <v>12</v>
      </c>
      <c r="Y552" s="63"/>
      <c r="Z552" s="63"/>
      <c r="AA552" s="705" t="str">
        <f t="shared" si="296"/>
        <v>TR4323-29</v>
      </c>
      <c r="AB552" s="705"/>
      <c r="AC552" s="705" t="str">
        <f t="shared" si="297"/>
        <v>Төмөр замын замчин</v>
      </c>
      <c r="AD552" s="705"/>
      <c r="AE552" s="705"/>
      <c r="AF552" s="705"/>
      <c r="AG552" s="705"/>
      <c r="AH552" s="705"/>
      <c r="AI552" s="705"/>
      <c r="AJ552" s="56">
        <f t="shared" si="288"/>
        <v>538</v>
      </c>
      <c r="AK552" s="88"/>
      <c r="AL552" s="88"/>
      <c r="AM552" s="89"/>
      <c r="AN552" s="89"/>
      <c r="AO552" s="88">
        <v>37</v>
      </c>
      <c r="AP552" s="88"/>
      <c r="AQ552" s="88"/>
      <c r="AR552" s="88"/>
      <c r="AS552" s="57">
        <f t="shared" si="291"/>
        <v>37</v>
      </c>
      <c r="AT552" s="68"/>
      <c r="AU552" s="68"/>
      <c r="AV552" s="67"/>
      <c r="AW552" s="63">
        <v>37</v>
      </c>
      <c r="AX552" s="67"/>
      <c r="AY552" s="67"/>
      <c r="AZ552" s="68"/>
    </row>
    <row r="553" spans="1:52" s="55" customFormat="1" ht="18" customHeight="1">
      <c r="A553" s="737" t="s">
        <v>286</v>
      </c>
      <c r="B553" s="738"/>
      <c r="C553" s="739" t="s">
        <v>287</v>
      </c>
      <c r="D553" s="740"/>
      <c r="E553" s="740"/>
      <c r="F553" s="740"/>
      <c r="G553" s="740"/>
      <c r="H553" s="740"/>
      <c r="I553" s="741"/>
      <c r="J553" s="56">
        <f t="shared" si="287"/>
        <v>539</v>
      </c>
      <c r="K553" s="62">
        <f t="shared" si="295"/>
        <v>33</v>
      </c>
      <c r="L553" s="62">
        <f t="shared" si="295"/>
        <v>0</v>
      </c>
      <c r="M553" s="62">
        <f t="shared" si="289"/>
        <v>0</v>
      </c>
      <c r="N553" s="62">
        <f t="shared" si="289"/>
        <v>0</v>
      </c>
      <c r="O553" s="54"/>
      <c r="P553" s="54"/>
      <c r="Q553" s="54"/>
      <c r="R553" s="54"/>
      <c r="S553" s="54"/>
      <c r="T553" s="54"/>
      <c r="U553" s="62">
        <f t="shared" si="290"/>
        <v>33</v>
      </c>
      <c r="V553" s="62">
        <f t="shared" si="290"/>
        <v>0</v>
      </c>
      <c r="W553" s="63">
        <v>33</v>
      </c>
      <c r="X553" s="63"/>
      <c r="Y553" s="63"/>
      <c r="Z553" s="63"/>
      <c r="AA553" s="705" t="str">
        <f t="shared" si="296"/>
        <v>TR8311-11</v>
      </c>
      <c r="AB553" s="705"/>
      <c r="AC553" s="705" t="str">
        <f t="shared" si="297"/>
        <v>Зүтгүүрийн туслах машинч</v>
      </c>
      <c r="AD553" s="705"/>
      <c r="AE553" s="705"/>
      <c r="AF553" s="705"/>
      <c r="AG553" s="705"/>
      <c r="AH553" s="705"/>
      <c r="AI553" s="705"/>
      <c r="AJ553" s="56">
        <f t="shared" si="288"/>
        <v>539</v>
      </c>
      <c r="AK553" s="88"/>
      <c r="AL553" s="88"/>
      <c r="AM553" s="89"/>
      <c r="AN553" s="89"/>
      <c r="AO553" s="88">
        <v>33</v>
      </c>
      <c r="AP553" s="88"/>
      <c r="AQ553" s="88"/>
      <c r="AR553" s="88"/>
      <c r="AS553" s="57">
        <f t="shared" si="291"/>
        <v>33</v>
      </c>
      <c r="AT553" s="68"/>
      <c r="AU553" s="68"/>
      <c r="AV553" s="67"/>
      <c r="AW553" s="63">
        <v>33</v>
      </c>
      <c r="AX553" s="67"/>
      <c r="AY553" s="67"/>
      <c r="AZ553" s="68"/>
    </row>
    <row r="554" spans="1:52" s="55" customFormat="1" ht="18" customHeight="1">
      <c r="A554" s="737" t="s">
        <v>282</v>
      </c>
      <c r="B554" s="738"/>
      <c r="C554" s="739" t="s">
        <v>283</v>
      </c>
      <c r="D554" s="740"/>
      <c r="E554" s="740"/>
      <c r="F554" s="740"/>
      <c r="G554" s="740"/>
      <c r="H554" s="740"/>
      <c r="I554" s="741"/>
      <c r="J554" s="56">
        <f t="shared" si="287"/>
        <v>540</v>
      </c>
      <c r="K554" s="62">
        <f t="shared" si="295"/>
        <v>29</v>
      </c>
      <c r="L554" s="62">
        <f t="shared" si="295"/>
        <v>27</v>
      </c>
      <c r="M554" s="62">
        <f t="shared" si="289"/>
        <v>0</v>
      </c>
      <c r="N554" s="62">
        <f t="shared" si="289"/>
        <v>0</v>
      </c>
      <c r="O554" s="54"/>
      <c r="P554" s="54"/>
      <c r="Q554" s="54"/>
      <c r="R554" s="54"/>
      <c r="S554" s="54"/>
      <c r="T554" s="54"/>
      <c r="U554" s="62">
        <f t="shared" si="290"/>
        <v>29</v>
      </c>
      <c r="V554" s="62">
        <f t="shared" si="290"/>
        <v>27</v>
      </c>
      <c r="W554" s="63">
        <v>29</v>
      </c>
      <c r="X554" s="63">
        <v>27</v>
      </c>
      <c r="Y554" s="63"/>
      <c r="Z554" s="63"/>
      <c r="AA554" s="705" t="str">
        <f t="shared" si="296"/>
        <v>TR4323-15</v>
      </c>
      <c r="AB554" s="705"/>
      <c r="AC554" s="705" t="str">
        <f t="shared" si="297"/>
        <v>Төмөр замын өртөөний жижүүр</v>
      </c>
      <c r="AD554" s="705"/>
      <c r="AE554" s="705"/>
      <c r="AF554" s="705"/>
      <c r="AG554" s="705"/>
      <c r="AH554" s="705"/>
      <c r="AI554" s="705"/>
      <c r="AJ554" s="56">
        <f t="shared" si="288"/>
        <v>540</v>
      </c>
      <c r="AK554" s="88"/>
      <c r="AL554" s="88"/>
      <c r="AM554" s="89"/>
      <c r="AN554" s="89"/>
      <c r="AO554" s="88">
        <v>29</v>
      </c>
      <c r="AP554" s="88"/>
      <c r="AQ554" s="88"/>
      <c r="AR554" s="88"/>
      <c r="AS554" s="57">
        <f t="shared" si="291"/>
        <v>29</v>
      </c>
      <c r="AT554" s="68"/>
      <c r="AU554" s="68"/>
      <c r="AV554" s="67"/>
      <c r="AW554" s="63">
        <v>29</v>
      </c>
      <c r="AX554" s="67"/>
      <c r="AY554" s="67"/>
      <c r="AZ554" s="68"/>
    </row>
    <row r="555" spans="1:52" s="55" customFormat="1" ht="18" customHeight="1">
      <c r="A555" s="737" t="s">
        <v>294</v>
      </c>
      <c r="B555" s="738"/>
      <c r="C555" s="739" t="s">
        <v>295</v>
      </c>
      <c r="D555" s="740"/>
      <c r="E555" s="740"/>
      <c r="F555" s="740"/>
      <c r="G555" s="740"/>
      <c r="H555" s="740"/>
      <c r="I555" s="741"/>
      <c r="J555" s="56">
        <f t="shared" si="287"/>
        <v>541</v>
      </c>
      <c r="K555" s="62">
        <f t="shared" si="295"/>
        <v>6</v>
      </c>
      <c r="L555" s="62">
        <f t="shared" si="295"/>
        <v>0</v>
      </c>
      <c r="M555" s="62">
        <f t="shared" si="289"/>
        <v>0</v>
      </c>
      <c r="N555" s="62">
        <f t="shared" si="289"/>
        <v>0</v>
      </c>
      <c r="O555" s="54"/>
      <c r="P555" s="54"/>
      <c r="Q555" s="54"/>
      <c r="R555" s="54"/>
      <c r="S555" s="54"/>
      <c r="T555" s="54"/>
      <c r="U555" s="62">
        <f t="shared" si="290"/>
        <v>6</v>
      </c>
      <c r="V555" s="62">
        <f t="shared" si="290"/>
        <v>0</v>
      </c>
      <c r="W555" s="63">
        <v>6</v>
      </c>
      <c r="X555" s="63"/>
      <c r="Y555" s="63"/>
      <c r="Z555" s="63"/>
      <c r="AA555" s="705" t="str">
        <f t="shared" si="296"/>
        <v>TR8311-13</v>
      </c>
      <c r="AB555" s="705"/>
      <c r="AC555" s="705" t="str">
        <f t="shared" si="297"/>
        <v>Илчит тэрэгний засварчин</v>
      </c>
      <c r="AD555" s="705"/>
      <c r="AE555" s="705"/>
      <c r="AF555" s="705"/>
      <c r="AG555" s="705"/>
      <c r="AH555" s="705"/>
      <c r="AI555" s="705"/>
      <c r="AJ555" s="56">
        <f t="shared" si="288"/>
        <v>541</v>
      </c>
      <c r="AK555" s="88"/>
      <c r="AL555" s="88"/>
      <c r="AM555" s="89"/>
      <c r="AN555" s="89"/>
      <c r="AO555" s="88">
        <v>6</v>
      </c>
      <c r="AP555" s="88"/>
      <c r="AQ555" s="88"/>
      <c r="AR555" s="88"/>
      <c r="AS555" s="57">
        <f t="shared" si="291"/>
        <v>6</v>
      </c>
      <c r="AT555" s="68"/>
      <c r="AU555" s="68"/>
      <c r="AV555" s="67"/>
      <c r="AW555" s="63">
        <v>6</v>
      </c>
      <c r="AX555" s="67"/>
      <c r="AY555" s="67"/>
      <c r="AZ555" s="68"/>
    </row>
    <row r="556" spans="1:52" s="55" customFormat="1" ht="18" customHeight="1">
      <c r="A556" s="737" t="s">
        <v>290</v>
      </c>
      <c r="B556" s="738"/>
      <c r="C556" s="739" t="s">
        <v>291</v>
      </c>
      <c r="D556" s="740"/>
      <c r="E556" s="740"/>
      <c r="F556" s="740"/>
      <c r="G556" s="740"/>
      <c r="H556" s="740"/>
      <c r="I556" s="741"/>
      <c r="J556" s="56">
        <f t="shared" si="287"/>
        <v>542</v>
      </c>
      <c r="K556" s="62">
        <f t="shared" si="295"/>
        <v>22</v>
      </c>
      <c r="L556" s="62">
        <f t="shared" si="295"/>
        <v>15</v>
      </c>
      <c r="M556" s="62">
        <f t="shared" si="289"/>
        <v>0</v>
      </c>
      <c r="N556" s="62">
        <f t="shared" si="289"/>
        <v>0</v>
      </c>
      <c r="O556" s="54"/>
      <c r="P556" s="54"/>
      <c r="Q556" s="54"/>
      <c r="R556" s="54"/>
      <c r="S556" s="54"/>
      <c r="T556" s="54"/>
      <c r="U556" s="62">
        <f t="shared" si="290"/>
        <v>22</v>
      </c>
      <c r="V556" s="62">
        <f t="shared" si="290"/>
        <v>15</v>
      </c>
      <c r="W556" s="63">
        <v>22</v>
      </c>
      <c r="X556" s="63">
        <v>15</v>
      </c>
      <c r="Y556" s="63"/>
      <c r="Z556" s="63"/>
      <c r="AA556" s="705" t="str">
        <f t="shared" si="296"/>
        <v>TR4323-27</v>
      </c>
      <c r="AB556" s="705"/>
      <c r="AC556" s="705" t="str">
        <f t="shared" si="297"/>
        <v>Вагон үзэгч, засварчин</v>
      </c>
      <c r="AD556" s="705"/>
      <c r="AE556" s="705"/>
      <c r="AF556" s="705"/>
      <c r="AG556" s="705"/>
      <c r="AH556" s="705"/>
      <c r="AI556" s="705"/>
      <c r="AJ556" s="56">
        <f t="shared" si="288"/>
        <v>542</v>
      </c>
      <c r="AK556" s="88"/>
      <c r="AL556" s="88"/>
      <c r="AM556" s="89"/>
      <c r="AN556" s="89"/>
      <c r="AO556" s="88">
        <v>22</v>
      </c>
      <c r="AP556" s="88"/>
      <c r="AQ556" s="88"/>
      <c r="AR556" s="88"/>
      <c r="AS556" s="57">
        <f t="shared" si="291"/>
        <v>22</v>
      </c>
      <c r="AT556" s="68"/>
      <c r="AU556" s="68"/>
      <c r="AV556" s="67"/>
      <c r="AW556" s="63">
        <v>22</v>
      </c>
      <c r="AX556" s="67"/>
      <c r="AY556" s="67"/>
      <c r="AZ556" s="68"/>
    </row>
    <row r="557" spans="1:52" s="55" customFormat="1" ht="18" customHeight="1">
      <c r="A557" s="745" t="s">
        <v>417</v>
      </c>
      <c r="B557" s="746"/>
      <c r="C557" s="746"/>
      <c r="D557" s="746"/>
      <c r="E557" s="746"/>
      <c r="F557" s="746"/>
      <c r="G557" s="746"/>
      <c r="H557" s="746"/>
      <c r="I557" s="747"/>
      <c r="J557" s="60">
        <f t="shared" si="287"/>
        <v>543</v>
      </c>
      <c r="K557" s="61">
        <f t="shared" ref="K557:Z557" si="298">SUM(K558:K577)</f>
        <v>886</v>
      </c>
      <c r="L557" s="61">
        <f t="shared" si="298"/>
        <v>252</v>
      </c>
      <c r="M557" s="61">
        <f t="shared" si="298"/>
        <v>207</v>
      </c>
      <c r="N557" s="61">
        <f t="shared" si="298"/>
        <v>87</v>
      </c>
      <c r="O557" s="61">
        <f t="shared" ref="O557:Y557" si="299">SUM(O558:O577)</f>
        <v>42</v>
      </c>
      <c r="P557" s="61">
        <f t="shared" si="298"/>
        <v>26</v>
      </c>
      <c r="Q557" s="61">
        <f t="shared" si="298"/>
        <v>136</v>
      </c>
      <c r="R557" s="61">
        <f t="shared" si="298"/>
        <v>49</v>
      </c>
      <c r="S557" s="61">
        <f t="shared" si="298"/>
        <v>29</v>
      </c>
      <c r="T557" s="61">
        <f t="shared" si="299"/>
        <v>12</v>
      </c>
      <c r="U557" s="61">
        <f t="shared" si="298"/>
        <v>679</v>
      </c>
      <c r="V557" s="61">
        <f t="shared" si="298"/>
        <v>165</v>
      </c>
      <c r="W557" s="61">
        <f t="shared" si="298"/>
        <v>280</v>
      </c>
      <c r="X557" s="61">
        <f t="shared" si="298"/>
        <v>75</v>
      </c>
      <c r="Y557" s="61">
        <f t="shared" si="299"/>
        <v>207</v>
      </c>
      <c r="Z557" s="61">
        <f t="shared" si="298"/>
        <v>49</v>
      </c>
      <c r="AA557" s="748" t="str">
        <f t="shared" si="296"/>
        <v>8. Дорнод аймаг дахь Политехник коллеж</v>
      </c>
      <c r="AB557" s="749"/>
      <c r="AC557" s="749"/>
      <c r="AD557" s="749"/>
      <c r="AE557" s="749"/>
      <c r="AF557" s="749"/>
      <c r="AG557" s="749"/>
      <c r="AH557" s="749"/>
      <c r="AI557" s="750"/>
      <c r="AJ557" s="60">
        <f t="shared" si="288"/>
        <v>543</v>
      </c>
      <c r="AK557" s="61">
        <f t="shared" ref="AK557:AZ557" si="300">SUM(AK558:AK577)</f>
        <v>192</v>
      </c>
      <c r="AL557" s="61">
        <f t="shared" si="300"/>
        <v>41</v>
      </c>
      <c r="AM557" s="61">
        <f t="shared" si="300"/>
        <v>0</v>
      </c>
      <c r="AN557" s="61">
        <f t="shared" si="300"/>
        <v>0</v>
      </c>
      <c r="AO557" s="61">
        <f t="shared" si="300"/>
        <v>779</v>
      </c>
      <c r="AP557" s="61">
        <f t="shared" si="300"/>
        <v>0</v>
      </c>
      <c r="AQ557" s="61">
        <f t="shared" si="300"/>
        <v>107</v>
      </c>
      <c r="AR557" s="61">
        <f t="shared" si="300"/>
        <v>0</v>
      </c>
      <c r="AS557" s="61">
        <f t="shared" si="300"/>
        <v>358</v>
      </c>
      <c r="AT557" s="61">
        <f t="shared" si="300"/>
        <v>58</v>
      </c>
      <c r="AU557" s="61">
        <f t="shared" si="300"/>
        <v>29</v>
      </c>
      <c r="AV557" s="61">
        <f t="shared" si="300"/>
        <v>192</v>
      </c>
      <c r="AW557" s="61">
        <f t="shared" si="300"/>
        <v>79</v>
      </c>
      <c r="AX557" s="61">
        <f t="shared" si="300"/>
        <v>0</v>
      </c>
      <c r="AY557" s="61">
        <f t="shared" si="300"/>
        <v>0</v>
      </c>
      <c r="AZ557" s="61">
        <f t="shared" si="300"/>
        <v>0</v>
      </c>
    </row>
    <row r="558" spans="1:52" s="55" customFormat="1" ht="18" customHeight="1">
      <c r="A558" s="737" t="s">
        <v>418</v>
      </c>
      <c r="B558" s="738"/>
      <c r="C558" s="739" t="s">
        <v>419</v>
      </c>
      <c r="D558" s="740"/>
      <c r="E558" s="740"/>
      <c r="F558" s="740"/>
      <c r="G558" s="740"/>
      <c r="H558" s="740"/>
      <c r="I558" s="741"/>
      <c r="J558" s="56">
        <f t="shared" si="287"/>
        <v>544</v>
      </c>
      <c r="K558" s="62">
        <f t="shared" si="280"/>
        <v>15</v>
      </c>
      <c r="L558" s="62">
        <f t="shared" si="280"/>
        <v>1</v>
      </c>
      <c r="M558" s="62">
        <f t="shared" si="289"/>
        <v>0</v>
      </c>
      <c r="N558" s="62">
        <f t="shared" si="289"/>
        <v>0</v>
      </c>
      <c r="O558" s="63"/>
      <c r="P558" s="63"/>
      <c r="Q558" s="63"/>
      <c r="R558" s="65"/>
      <c r="S558" s="63"/>
      <c r="T558" s="63"/>
      <c r="U558" s="62">
        <f t="shared" si="290"/>
        <v>15</v>
      </c>
      <c r="V558" s="62">
        <f t="shared" si="290"/>
        <v>1</v>
      </c>
      <c r="W558" s="51">
        <v>15</v>
      </c>
      <c r="X558" s="51">
        <v>1</v>
      </c>
      <c r="Y558" s="51"/>
      <c r="Z558" s="51"/>
      <c r="AA558" s="705" t="str">
        <f>+A558</f>
        <v>MT8111-13</v>
      </c>
      <c r="AB558" s="705"/>
      <c r="AC558" s="705" t="str">
        <f>+C558</f>
        <v xml:space="preserve">Хүдэрчулуу боловсруулах суурин тоног төхөөрмжийн оператор </v>
      </c>
      <c r="AD558" s="705"/>
      <c r="AE558" s="705"/>
      <c r="AF558" s="705"/>
      <c r="AG558" s="705"/>
      <c r="AH558" s="705"/>
      <c r="AI558" s="705"/>
      <c r="AJ558" s="56">
        <f t="shared" si="288"/>
        <v>544</v>
      </c>
      <c r="AK558" s="52"/>
      <c r="AL558" s="52"/>
      <c r="AM558" s="54"/>
      <c r="AN558" s="54"/>
      <c r="AO558" s="54">
        <v>15</v>
      </c>
      <c r="AP558" s="54"/>
      <c r="AQ558" s="54"/>
      <c r="AR558" s="54"/>
      <c r="AS558" s="57">
        <f t="shared" si="291"/>
        <v>15</v>
      </c>
      <c r="AT558" s="54"/>
      <c r="AU558" s="54"/>
      <c r="AV558" s="54"/>
      <c r="AW558" s="54">
        <v>15</v>
      </c>
      <c r="AX558" s="54"/>
      <c r="AY558" s="54"/>
      <c r="AZ558" s="54"/>
    </row>
    <row r="559" spans="1:52" s="55" customFormat="1" ht="18" customHeight="1">
      <c r="A559" s="737" t="s">
        <v>420</v>
      </c>
      <c r="B559" s="738"/>
      <c r="C559" s="739" t="s">
        <v>421</v>
      </c>
      <c r="D559" s="740"/>
      <c r="E559" s="740"/>
      <c r="F559" s="740"/>
      <c r="G559" s="740"/>
      <c r="H559" s="740"/>
      <c r="I559" s="741"/>
      <c r="J559" s="56">
        <f t="shared" si="287"/>
        <v>545</v>
      </c>
      <c r="K559" s="62">
        <f t="shared" si="280"/>
        <v>22</v>
      </c>
      <c r="L559" s="62">
        <f t="shared" si="280"/>
        <v>4</v>
      </c>
      <c r="M559" s="62">
        <f t="shared" si="289"/>
        <v>0</v>
      </c>
      <c r="N559" s="62">
        <f t="shared" si="289"/>
        <v>0</v>
      </c>
      <c r="O559" s="63"/>
      <c r="P559" s="63"/>
      <c r="Q559" s="63"/>
      <c r="R559" s="65"/>
      <c r="S559" s="63"/>
      <c r="T559" s="63"/>
      <c r="U559" s="62">
        <f t="shared" si="290"/>
        <v>22</v>
      </c>
      <c r="V559" s="62">
        <f t="shared" si="290"/>
        <v>4</v>
      </c>
      <c r="W559" s="51">
        <v>22</v>
      </c>
      <c r="X559" s="51">
        <v>4</v>
      </c>
      <c r="Y559" s="51"/>
      <c r="Z559" s="51"/>
      <c r="AA559" s="705" t="str">
        <f t="shared" ref="AA559:AA577" si="301">+A559</f>
        <v>MF8113-18</v>
      </c>
      <c r="AB559" s="705"/>
      <c r="AC559" s="705" t="str">
        <f t="shared" ref="AC559:AC577" si="302">+C559</f>
        <v>Газрын тос олборлох давхаргын даралт тогтворжуулах оператор</v>
      </c>
      <c r="AD559" s="705"/>
      <c r="AE559" s="705"/>
      <c r="AF559" s="705"/>
      <c r="AG559" s="705"/>
      <c r="AH559" s="705"/>
      <c r="AI559" s="705"/>
      <c r="AJ559" s="56">
        <f t="shared" si="288"/>
        <v>545</v>
      </c>
      <c r="AK559" s="54"/>
      <c r="AL559" s="54"/>
      <c r="AM559" s="54"/>
      <c r="AN559" s="54"/>
      <c r="AO559" s="54">
        <v>22</v>
      </c>
      <c r="AP559" s="54"/>
      <c r="AQ559" s="54"/>
      <c r="AR559" s="54"/>
      <c r="AS559" s="57">
        <f t="shared" si="291"/>
        <v>22</v>
      </c>
      <c r="AT559" s="54"/>
      <c r="AU559" s="54"/>
      <c r="AV559" s="54"/>
      <c r="AW559" s="54">
        <v>22</v>
      </c>
      <c r="AX559" s="54"/>
      <c r="AY559" s="54"/>
      <c r="AZ559" s="54"/>
    </row>
    <row r="560" spans="1:52" s="55" customFormat="1" ht="18" customHeight="1">
      <c r="A560" s="737" t="s">
        <v>138</v>
      </c>
      <c r="B560" s="738"/>
      <c r="C560" s="739" t="s">
        <v>139</v>
      </c>
      <c r="D560" s="740"/>
      <c r="E560" s="740"/>
      <c r="F560" s="740"/>
      <c r="G560" s="740"/>
      <c r="H560" s="740"/>
      <c r="I560" s="741"/>
      <c r="J560" s="56">
        <f t="shared" si="287"/>
        <v>546</v>
      </c>
      <c r="K560" s="62">
        <f t="shared" si="280"/>
        <v>25</v>
      </c>
      <c r="L560" s="62">
        <f t="shared" si="280"/>
        <v>19</v>
      </c>
      <c r="M560" s="62">
        <f t="shared" si="289"/>
        <v>0</v>
      </c>
      <c r="N560" s="62">
        <f t="shared" si="289"/>
        <v>0</v>
      </c>
      <c r="O560" s="63"/>
      <c r="P560" s="63"/>
      <c r="Q560" s="63"/>
      <c r="R560" s="65"/>
      <c r="S560" s="63"/>
      <c r="T560" s="63"/>
      <c r="U560" s="62">
        <f t="shared" si="290"/>
        <v>25</v>
      </c>
      <c r="V560" s="62">
        <f t="shared" si="290"/>
        <v>19</v>
      </c>
      <c r="W560" s="51">
        <v>25</v>
      </c>
      <c r="X560" s="51">
        <v>19</v>
      </c>
      <c r="Y560" s="51"/>
      <c r="Z560" s="51"/>
      <c r="AA560" s="705" t="str">
        <f t="shared" si="301"/>
        <v>SO5141-11</v>
      </c>
      <c r="AB560" s="705"/>
      <c r="AC560" s="705" t="str">
        <f t="shared" si="302"/>
        <v>Үсчин</v>
      </c>
      <c r="AD560" s="705"/>
      <c r="AE560" s="705"/>
      <c r="AF560" s="705"/>
      <c r="AG560" s="705"/>
      <c r="AH560" s="705"/>
      <c r="AI560" s="705"/>
      <c r="AJ560" s="56">
        <f t="shared" si="288"/>
        <v>546</v>
      </c>
      <c r="AK560" s="54"/>
      <c r="AL560" s="54"/>
      <c r="AM560" s="54"/>
      <c r="AN560" s="54"/>
      <c r="AO560" s="54">
        <v>25</v>
      </c>
      <c r="AP560" s="54"/>
      <c r="AQ560" s="54"/>
      <c r="AR560" s="54"/>
      <c r="AS560" s="57">
        <f t="shared" si="291"/>
        <v>25</v>
      </c>
      <c r="AT560" s="54"/>
      <c r="AU560" s="54"/>
      <c r="AV560" s="54"/>
      <c r="AW560" s="54">
        <v>25</v>
      </c>
      <c r="AX560" s="54"/>
      <c r="AY560" s="54"/>
      <c r="AZ560" s="54"/>
    </row>
    <row r="561" spans="1:52" s="55" customFormat="1" ht="18" customHeight="1">
      <c r="A561" s="737" t="s">
        <v>163</v>
      </c>
      <c r="B561" s="738"/>
      <c r="C561" s="739" t="s">
        <v>164</v>
      </c>
      <c r="D561" s="740"/>
      <c r="E561" s="740"/>
      <c r="F561" s="740"/>
      <c r="G561" s="740"/>
      <c r="H561" s="740"/>
      <c r="I561" s="741"/>
      <c r="J561" s="56">
        <f t="shared" si="287"/>
        <v>547</v>
      </c>
      <c r="K561" s="62">
        <f t="shared" si="280"/>
        <v>17</v>
      </c>
      <c r="L561" s="62">
        <f t="shared" si="280"/>
        <v>3</v>
      </c>
      <c r="M561" s="62">
        <f t="shared" si="289"/>
        <v>0</v>
      </c>
      <c r="N561" s="62">
        <f t="shared" si="289"/>
        <v>0</v>
      </c>
      <c r="O561" s="63"/>
      <c r="P561" s="63"/>
      <c r="Q561" s="63"/>
      <c r="R561" s="65"/>
      <c r="S561" s="63"/>
      <c r="T561" s="63"/>
      <c r="U561" s="62">
        <f t="shared" si="290"/>
        <v>17</v>
      </c>
      <c r="V561" s="62">
        <f t="shared" si="290"/>
        <v>3</v>
      </c>
      <c r="W561" s="51">
        <v>8</v>
      </c>
      <c r="X561" s="51">
        <v>1</v>
      </c>
      <c r="Y561" s="51">
        <v>9</v>
      </c>
      <c r="Z561" s="51">
        <v>2</v>
      </c>
      <c r="AA561" s="705" t="str">
        <f t="shared" si="301"/>
        <v>AF6112-25</v>
      </c>
      <c r="AB561" s="705"/>
      <c r="AC561" s="705" t="str">
        <f t="shared" si="302"/>
        <v>Хүлэмжийн аж ахуйн фермер</v>
      </c>
      <c r="AD561" s="705"/>
      <c r="AE561" s="705"/>
      <c r="AF561" s="705"/>
      <c r="AG561" s="705"/>
      <c r="AH561" s="705"/>
      <c r="AI561" s="705"/>
      <c r="AJ561" s="56">
        <f t="shared" si="288"/>
        <v>547</v>
      </c>
      <c r="AK561" s="54"/>
      <c r="AL561" s="54"/>
      <c r="AM561" s="54"/>
      <c r="AN561" s="54"/>
      <c r="AO561" s="54">
        <v>17</v>
      </c>
      <c r="AP561" s="54"/>
      <c r="AQ561" s="54"/>
      <c r="AR561" s="54"/>
      <c r="AS561" s="57">
        <f t="shared" si="291"/>
        <v>0</v>
      </c>
      <c r="AT561" s="54"/>
      <c r="AU561" s="54"/>
      <c r="AV561" s="54"/>
      <c r="AW561" s="54"/>
      <c r="AX561" s="54"/>
      <c r="AY561" s="54"/>
      <c r="AZ561" s="54"/>
    </row>
    <row r="562" spans="1:52" s="55" customFormat="1" ht="18" customHeight="1">
      <c r="A562" s="737" t="s">
        <v>240</v>
      </c>
      <c r="B562" s="738"/>
      <c r="C562" s="739" t="s">
        <v>185</v>
      </c>
      <c r="D562" s="740"/>
      <c r="E562" s="740"/>
      <c r="F562" s="740"/>
      <c r="G562" s="740"/>
      <c r="H562" s="740"/>
      <c r="I562" s="741"/>
      <c r="J562" s="56">
        <f t="shared" si="287"/>
        <v>548</v>
      </c>
      <c r="K562" s="62">
        <f t="shared" si="280"/>
        <v>12</v>
      </c>
      <c r="L562" s="62">
        <f t="shared" si="280"/>
        <v>1</v>
      </c>
      <c r="M562" s="62">
        <f t="shared" si="289"/>
        <v>0</v>
      </c>
      <c r="N562" s="62">
        <f t="shared" si="289"/>
        <v>0</v>
      </c>
      <c r="O562" s="63"/>
      <c r="P562" s="63"/>
      <c r="Q562" s="63"/>
      <c r="R562" s="65"/>
      <c r="S562" s="63"/>
      <c r="T562" s="63"/>
      <c r="U562" s="62">
        <f t="shared" si="290"/>
        <v>12</v>
      </c>
      <c r="V562" s="62">
        <f t="shared" si="290"/>
        <v>1</v>
      </c>
      <c r="W562" s="51"/>
      <c r="X562" s="51"/>
      <c r="Y562" s="51"/>
      <c r="Z562" s="51"/>
      <c r="AA562" s="705" t="str">
        <f t="shared" si="301"/>
        <v>AH6320-12</v>
      </c>
      <c r="AB562" s="705"/>
      <c r="AC562" s="705" t="str">
        <f t="shared" si="302"/>
        <v>Фермерийн аж ахуй эрхлэгч /МАА-ГТ/</v>
      </c>
      <c r="AD562" s="705"/>
      <c r="AE562" s="705"/>
      <c r="AF562" s="705"/>
      <c r="AG562" s="705"/>
      <c r="AH562" s="705"/>
      <c r="AI562" s="705"/>
      <c r="AJ562" s="56">
        <f t="shared" si="288"/>
        <v>548</v>
      </c>
      <c r="AK562" s="54">
        <v>12</v>
      </c>
      <c r="AL562" s="54">
        <v>1</v>
      </c>
      <c r="AM562" s="54"/>
      <c r="AN562" s="54"/>
      <c r="AO562" s="54">
        <v>12</v>
      </c>
      <c r="AP562" s="54"/>
      <c r="AQ562" s="54"/>
      <c r="AR562" s="54"/>
      <c r="AS562" s="57">
        <f t="shared" si="291"/>
        <v>12</v>
      </c>
      <c r="AT562" s="54"/>
      <c r="AU562" s="54"/>
      <c r="AV562" s="54">
        <v>12</v>
      </c>
      <c r="AW562" s="54"/>
      <c r="AX562" s="54"/>
      <c r="AY562" s="54"/>
      <c r="AZ562" s="54"/>
    </row>
    <row r="563" spans="1:52" s="55" customFormat="1" ht="18" customHeight="1">
      <c r="A563" s="737" t="s">
        <v>130</v>
      </c>
      <c r="B563" s="738"/>
      <c r="C563" s="739" t="s">
        <v>131</v>
      </c>
      <c r="D563" s="740"/>
      <c r="E563" s="740"/>
      <c r="F563" s="740"/>
      <c r="G563" s="740"/>
      <c r="H563" s="740"/>
      <c r="I563" s="741"/>
      <c r="J563" s="56">
        <f t="shared" si="287"/>
        <v>549</v>
      </c>
      <c r="K563" s="62">
        <f t="shared" si="280"/>
        <v>47</v>
      </c>
      <c r="L563" s="62">
        <f t="shared" si="280"/>
        <v>47</v>
      </c>
      <c r="M563" s="62">
        <f t="shared" si="289"/>
        <v>0</v>
      </c>
      <c r="N563" s="62">
        <f t="shared" si="289"/>
        <v>0</v>
      </c>
      <c r="O563" s="63"/>
      <c r="P563" s="63"/>
      <c r="Q563" s="63"/>
      <c r="R563" s="65"/>
      <c r="S563" s="63"/>
      <c r="T563" s="63"/>
      <c r="U563" s="62">
        <f t="shared" si="290"/>
        <v>47</v>
      </c>
      <c r="V563" s="62">
        <f t="shared" si="290"/>
        <v>47</v>
      </c>
      <c r="W563" s="51">
        <v>14</v>
      </c>
      <c r="X563" s="51">
        <v>14</v>
      </c>
      <c r="Y563" s="51">
        <v>17</v>
      </c>
      <c r="Z563" s="51">
        <v>17</v>
      </c>
      <c r="AA563" s="705" t="str">
        <f t="shared" si="301"/>
        <v>IE7533-28</v>
      </c>
      <c r="AB563" s="705"/>
      <c r="AC563" s="705" t="str">
        <f t="shared" si="302"/>
        <v>Оёмол бүтээгдэхүүний оёдолчин</v>
      </c>
      <c r="AD563" s="705"/>
      <c r="AE563" s="705"/>
      <c r="AF563" s="705"/>
      <c r="AG563" s="705"/>
      <c r="AH563" s="705"/>
      <c r="AI563" s="705"/>
      <c r="AJ563" s="56">
        <f t="shared" si="288"/>
        <v>549</v>
      </c>
      <c r="AK563" s="51">
        <v>16</v>
      </c>
      <c r="AL563" s="51">
        <v>16</v>
      </c>
      <c r="AM563" s="54"/>
      <c r="AN563" s="54"/>
      <c r="AO563" s="54">
        <v>47</v>
      </c>
      <c r="AP563" s="54"/>
      <c r="AQ563" s="54"/>
      <c r="AR563" s="54"/>
      <c r="AS563" s="57">
        <f t="shared" si="291"/>
        <v>16</v>
      </c>
      <c r="AT563" s="54"/>
      <c r="AU563" s="54"/>
      <c r="AV563" s="54">
        <v>16</v>
      </c>
      <c r="AW563" s="54"/>
      <c r="AX563" s="54"/>
      <c r="AY563" s="54"/>
      <c r="AZ563" s="54"/>
    </row>
    <row r="564" spans="1:52" s="55" customFormat="1" ht="18" customHeight="1">
      <c r="A564" s="737" t="s">
        <v>144</v>
      </c>
      <c r="B564" s="738"/>
      <c r="C564" s="739" t="s">
        <v>145</v>
      </c>
      <c r="D564" s="740"/>
      <c r="E564" s="740"/>
      <c r="F564" s="740"/>
      <c r="G564" s="740"/>
      <c r="H564" s="740"/>
      <c r="I564" s="741"/>
      <c r="J564" s="56">
        <f t="shared" si="287"/>
        <v>550</v>
      </c>
      <c r="K564" s="62">
        <f t="shared" si="280"/>
        <v>73</v>
      </c>
      <c r="L564" s="62">
        <f t="shared" si="280"/>
        <v>48</v>
      </c>
      <c r="M564" s="62">
        <f t="shared" si="289"/>
        <v>0</v>
      </c>
      <c r="N564" s="62">
        <f t="shared" si="289"/>
        <v>0</v>
      </c>
      <c r="O564" s="63"/>
      <c r="P564" s="63"/>
      <c r="Q564" s="63"/>
      <c r="R564" s="65"/>
      <c r="S564" s="63"/>
      <c r="T564" s="63"/>
      <c r="U564" s="62">
        <f t="shared" si="290"/>
        <v>73</v>
      </c>
      <c r="V564" s="62">
        <f t="shared" si="290"/>
        <v>48</v>
      </c>
      <c r="W564" s="51">
        <v>25</v>
      </c>
      <c r="X564" s="51">
        <v>17</v>
      </c>
      <c r="Y564" s="51">
        <v>26</v>
      </c>
      <c r="Z564" s="51">
        <v>19</v>
      </c>
      <c r="AA564" s="705" t="str">
        <f t="shared" si="301"/>
        <v>IF5120-11</v>
      </c>
      <c r="AB564" s="705"/>
      <c r="AC564" s="705" t="str">
        <f t="shared" si="302"/>
        <v>Тогооч</v>
      </c>
      <c r="AD564" s="705"/>
      <c r="AE564" s="705"/>
      <c r="AF564" s="705"/>
      <c r="AG564" s="705"/>
      <c r="AH564" s="705"/>
      <c r="AI564" s="705"/>
      <c r="AJ564" s="56">
        <f t="shared" si="288"/>
        <v>550</v>
      </c>
      <c r="AK564" s="51">
        <v>22</v>
      </c>
      <c r="AL564" s="51">
        <v>12</v>
      </c>
      <c r="AM564" s="54"/>
      <c r="AN564" s="54"/>
      <c r="AO564" s="54">
        <v>73</v>
      </c>
      <c r="AP564" s="54"/>
      <c r="AQ564" s="54"/>
      <c r="AR564" s="54"/>
      <c r="AS564" s="57">
        <f t="shared" si="291"/>
        <v>22</v>
      </c>
      <c r="AT564" s="54"/>
      <c r="AU564" s="54"/>
      <c r="AV564" s="54">
        <v>22</v>
      </c>
      <c r="AW564" s="54"/>
      <c r="AX564" s="54"/>
      <c r="AY564" s="54"/>
      <c r="AZ564" s="54"/>
    </row>
    <row r="565" spans="1:52" s="55" customFormat="1" ht="18" customHeight="1">
      <c r="A565" s="737" t="s">
        <v>126</v>
      </c>
      <c r="B565" s="738"/>
      <c r="C565" s="739" t="s">
        <v>127</v>
      </c>
      <c r="D565" s="740"/>
      <c r="E565" s="740"/>
      <c r="F565" s="740"/>
      <c r="G565" s="740"/>
      <c r="H565" s="740"/>
      <c r="I565" s="741"/>
      <c r="J565" s="56">
        <f t="shared" si="287"/>
        <v>551</v>
      </c>
      <c r="K565" s="62">
        <f t="shared" si="280"/>
        <v>92</v>
      </c>
      <c r="L565" s="62">
        <f t="shared" si="280"/>
        <v>18</v>
      </c>
      <c r="M565" s="62">
        <f t="shared" si="289"/>
        <v>0</v>
      </c>
      <c r="N565" s="62">
        <f t="shared" si="289"/>
        <v>0</v>
      </c>
      <c r="O565" s="63"/>
      <c r="P565" s="63"/>
      <c r="Q565" s="63"/>
      <c r="R565" s="65"/>
      <c r="S565" s="63"/>
      <c r="T565" s="63"/>
      <c r="U565" s="62">
        <f t="shared" si="290"/>
        <v>92</v>
      </c>
      <c r="V565" s="62">
        <f t="shared" si="290"/>
        <v>18</v>
      </c>
      <c r="W565" s="51">
        <v>27</v>
      </c>
      <c r="X565" s="51">
        <v>8</v>
      </c>
      <c r="Y565" s="51">
        <v>43</v>
      </c>
      <c r="Z565" s="51">
        <v>6</v>
      </c>
      <c r="AA565" s="705" t="str">
        <f t="shared" si="301"/>
        <v>AH6221-23</v>
      </c>
      <c r="AB565" s="705"/>
      <c r="AC565" s="705" t="str">
        <f t="shared" si="302"/>
        <v>Малын асаргаа</v>
      </c>
      <c r="AD565" s="705"/>
      <c r="AE565" s="705"/>
      <c r="AF565" s="705"/>
      <c r="AG565" s="705"/>
      <c r="AH565" s="705"/>
      <c r="AI565" s="705"/>
      <c r="AJ565" s="56">
        <f t="shared" si="288"/>
        <v>551</v>
      </c>
      <c r="AK565" s="51">
        <v>22</v>
      </c>
      <c r="AL565" s="51">
        <v>4</v>
      </c>
      <c r="AM565" s="54"/>
      <c r="AN565" s="54"/>
      <c r="AO565" s="54">
        <v>92</v>
      </c>
      <c r="AP565" s="54"/>
      <c r="AQ565" s="54"/>
      <c r="AR565" s="54"/>
      <c r="AS565" s="57">
        <f t="shared" si="291"/>
        <v>22</v>
      </c>
      <c r="AT565" s="54"/>
      <c r="AU565" s="54"/>
      <c r="AV565" s="54">
        <v>22</v>
      </c>
      <c r="AW565" s="54"/>
      <c r="AX565" s="54"/>
      <c r="AY565" s="54"/>
      <c r="AZ565" s="54"/>
    </row>
    <row r="566" spans="1:52" s="55" customFormat="1" ht="18" customHeight="1">
      <c r="A566" s="737" t="s">
        <v>124</v>
      </c>
      <c r="B566" s="738"/>
      <c r="C566" s="739" t="s">
        <v>125</v>
      </c>
      <c r="D566" s="740"/>
      <c r="E566" s="740"/>
      <c r="F566" s="740"/>
      <c r="G566" s="740"/>
      <c r="H566" s="740"/>
      <c r="I566" s="741"/>
      <c r="J566" s="56">
        <f t="shared" si="287"/>
        <v>552</v>
      </c>
      <c r="K566" s="62">
        <f t="shared" si="280"/>
        <v>58</v>
      </c>
      <c r="L566" s="62">
        <f t="shared" si="280"/>
        <v>1</v>
      </c>
      <c r="M566" s="62">
        <f t="shared" si="289"/>
        <v>0</v>
      </c>
      <c r="N566" s="62">
        <f t="shared" si="289"/>
        <v>0</v>
      </c>
      <c r="O566" s="63"/>
      <c r="P566" s="63"/>
      <c r="Q566" s="63"/>
      <c r="R566" s="65"/>
      <c r="S566" s="63"/>
      <c r="T566" s="63"/>
      <c r="U566" s="62">
        <f t="shared" si="290"/>
        <v>58</v>
      </c>
      <c r="V566" s="62">
        <f t="shared" si="290"/>
        <v>1</v>
      </c>
      <c r="W566" s="51">
        <v>23</v>
      </c>
      <c r="X566" s="51">
        <v>1</v>
      </c>
      <c r="Y566" s="51">
        <v>19</v>
      </c>
      <c r="Z566" s="51">
        <v>0</v>
      </c>
      <c r="AA566" s="705" t="str">
        <f t="shared" si="301"/>
        <v>IM7212-14</v>
      </c>
      <c r="AB566" s="705"/>
      <c r="AC566" s="705" t="str">
        <f t="shared" si="302"/>
        <v>Гагнуурчин</v>
      </c>
      <c r="AD566" s="705"/>
      <c r="AE566" s="705"/>
      <c r="AF566" s="705"/>
      <c r="AG566" s="705"/>
      <c r="AH566" s="705"/>
      <c r="AI566" s="705"/>
      <c r="AJ566" s="56">
        <f t="shared" si="288"/>
        <v>552</v>
      </c>
      <c r="AK566" s="51">
        <v>16</v>
      </c>
      <c r="AL566" s="51">
        <v>0</v>
      </c>
      <c r="AM566" s="54"/>
      <c r="AN566" s="54"/>
      <c r="AO566" s="54">
        <v>58</v>
      </c>
      <c r="AP566" s="54"/>
      <c r="AQ566" s="54"/>
      <c r="AR566" s="54"/>
      <c r="AS566" s="57">
        <f t="shared" si="291"/>
        <v>16</v>
      </c>
      <c r="AT566" s="54"/>
      <c r="AU566" s="54"/>
      <c r="AV566" s="54">
        <v>16</v>
      </c>
      <c r="AW566" s="54"/>
      <c r="AX566" s="54"/>
      <c r="AY566" s="54"/>
      <c r="AZ566" s="54"/>
    </row>
    <row r="567" spans="1:52" s="55" customFormat="1" ht="18" customHeight="1">
      <c r="A567" s="737" t="s">
        <v>114</v>
      </c>
      <c r="B567" s="738"/>
      <c r="C567" s="739" t="s">
        <v>115</v>
      </c>
      <c r="D567" s="740"/>
      <c r="E567" s="740"/>
      <c r="F567" s="740"/>
      <c r="G567" s="740"/>
      <c r="H567" s="740"/>
      <c r="I567" s="741"/>
      <c r="J567" s="56">
        <f t="shared" si="287"/>
        <v>553</v>
      </c>
      <c r="K567" s="62">
        <f t="shared" si="280"/>
        <v>60</v>
      </c>
      <c r="L567" s="62">
        <f t="shared" si="280"/>
        <v>0</v>
      </c>
      <c r="M567" s="62">
        <f t="shared" si="289"/>
        <v>0</v>
      </c>
      <c r="N567" s="62">
        <f t="shared" si="289"/>
        <v>0</v>
      </c>
      <c r="O567" s="63"/>
      <c r="P567" s="63"/>
      <c r="Q567" s="63"/>
      <c r="R567" s="65"/>
      <c r="S567" s="63"/>
      <c r="T567" s="63"/>
      <c r="U567" s="62">
        <f t="shared" si="290"/>
        <v>60</v>
      </c>
      <c r="V567" s="62">
        <f t="shared" si="290"/>
        <v>0</v>
      </c>
      <c r="W567" s="51">
        <v>24</v>
      </c>
      <c r="X567" s="51">
        <v>0</v>
      </c>
      <c r="Y567" s="51">
        <v>23</v>
      </c>
      <c r="Z567" s="51">
        <v>0</v>
      </c>
      <c r="AA567" s="705" t="str">
        <f t="shared" si="301"/>
        <v>TC8211-20</v>
      </c>
      <c r="AB567" s="705"/>
      <c r="AC567" s="705" t="str">
        <f t="shared" si="302"/>
        <v>Автомашины засварчин</v>
      </c>
      <c r="AD567" s="705"/>
      <c r="AE567" s="705"/>
      <c r="AF567" s="705"/>
      <c r="AG567" s="705"/>
      <c r="AH567" s="705"/>
      <c r="AI567" s="705"/>
      <c r="AJ567" s="56">
        <f t="shared" si="288"/>
        <v>553</v>
      </c>
      <c r="AK567" s="51">
        <v>13</v>
      </c>
      <c r="AL567" s="51">
        <v>0</v>
      </c>
      <c r="AM567" s="54"/>
      <c r="AN567" s="54"/>
      <c r="AO567" s="54">
        <v>60</v>
      </c>
      <c r="AP567" s="54"/>
      <c r="AQ567" s="54"/>
      <c r="AR567" s="54"/>
      <c r="AS567" s="57">
        <f t="shared" si="291"/>
        <v>13</v>
      </c>
      <c r="AT567" s="54"/>
      <c r="AU567" s="54"/>
      <c r="AV567" s="54">
        <v>13</v>
      </c>
      <c r="AW567" s="54"/>
      <c r="AX567" s="54"/>
      <c r="AY567" s="54"/>
      <c r="AZ567" s="54"/>
    </row>
    <row r="568" spans="1:52" s="55" customFormat="1" ht="18" customHeight="1">
      <c r="A568" s="737" t="s">
        <v>257</v>
      </c>
      <c r="B568" s="738"/>
      <c r="C568" s="739" t="s">
        <v>258</v>
      </c>
      <c r="D568" s="740"/>
      <c r="E568" s="740"/>
      <c r="F568" s="740"/>
      <c r="G568" s="740"/>
      <c r="H568" s="740"/>
      <c r="I568" s="741"/>
      <c r="J568" s="56">
        <f t="shared" si="287"/>
        <v>554</v>
      </c>
      <c r="K568" s="62">
        <f t="shared" si="280"/>
        <v>73</v>
      </c>
      <c r="L568" s="62">
        <f t="shared" si="280"/>
        <v>15</v>
      </c>
      <c r="M568" s="62">
        <f t="shared" si="289"/>
        <v>0</v>
      </c>
      <c r="N568" s="62">
        <f t="shared" si="289"/>
        <v>0</v>
      </c>
      <c r="O568" s="63"/>
      <c r="P568" s="63"/>
      <c r="Q568" s="63"/>
      <c r="R568" s="65"/>
      <c r="S568" s="63"/>
      <c r="T568" s="63"/>
      <c r="U568" s="62">
        <f t="shared" si="290"/>
        <v>73</v>
      </c>
      <c r="V568" s="62">
        <f t="shared" si="290"/>
        <v>15</v>
      </c>
      <c r="W568" s="51">
        <v>25</v>
      </c>
      <c r="X568" s="51">
        <v>6</v>
      </c>
      <c r="Y568" s="51">
        <v>22</v>
      </c>
      <c r="Z568" s="51">
        <v>5</v>
      </c>
      <c r="AA568" s="705" t="str">
        <f t="shared" si="301"/>
        <v>IM7411-11</v>
      </c>
      <c r="AB568" s="705"/>
      <c r="AC568" s="705" t="str">
        <f t="shared" si="302"/>
        <v xml:space="preserve">Цахилгаанчин </v>
      </c>
      <c r="AD568" s="705"/>
      <c r="AE568" s="705"/>
      <c r="AF568" s="705"/>
      <c r="AG568" s="705"/>
      <c r="AH568" s="705"/>
      <c r="AI568" s="705"/>
      <c r="AJ568" s="56">
        <f t="shared" si="288"/>
        <v>554</v>
      </c>
      <c r="AK568" s="51">
        <v>26</v>
      </c>
      <c r="AL568" s="51">
        <v>4</v>
      </c>
      <c r="AM568" s="54"/>
      <c r="AN568" s="54"/>
      <c r="AO568" s="54">
        <v>73</v>
      </c>
      <c r="AP568" s="54"/>
      <c r="AQ568" s="54"/>
      <c r="AR568" s="54"/>
      <c r="AS568" s="57">
        <f t="shared" si="291"/>
        <v>26</v>
      </c>
      <c r="AT568" s="54"/>
      <c r="AU568" s="54"/>
      <c r="AV568" s="54">
        <v>26</v>
      </c>
      <c r="AW568" s="54"/>
      <c r="AX568" s="54"/>
      <c r="AY568" s="54"/>
      <c r="AZ568" s="54"/>
    </row>
    <row r="569" spans="1:52" s="55" customFormat="1" ht="18" customHeight="1">
      <c r="A569" s="737" t="s">
        <v>190</v>
      </c>
      <c r="B569" s="738"/>
      <c r="C569" s="739" t="s">
        <v>191</v>
      </c>
      <c r="D569" s="740"/>
      <c r="E569" s="740"/>
      <c r="F569" s="740"/>
      <c r="G569" s="740"/>
      <c r="H569" s="740"/>
      <c r="I569" s="741"/>
      <c r="J569" s="56">
        <f t="shared" si="287"/>
        <v>555</v>
      </c>
      <c r="K569" s="62">
        <f t="shared" si="280"/>
        <v>99</v>
      </c>
      <c r="L569" s="62">
        <f t="shared" si="280"/>
        <v>7</v>
      </c>
      <c r="M569" s="62">
        <f t="shared" si="289"/>
        <v>0</v>
      </c>
      <c r="N569" s="62">
        <f t="shared" si="289"/>
        <v>0</v>
      </c>
      <c r="O569" s="63"/>
      <c r="P569" s="63"/>
      <c r="Q569" s="63"/>
      <c r="R569" s="65"/>
      <c r="S569" s="63"/>
      <c r="T569" s="63"/>
      <c r="U569" s="62">
        <f t="shared" si="290"/>
        <v>99</v>
      </c>
      <c r="V569" s="62">
        <f t="shared" si="290"/>
        <v>7</v>
      </c>
      <c r="W569" s="51">
        <v>44</v>
      </c>
      <c r="X569" s="51">
        <v>3</v>
      </c>
      <c r="Y569" s="51">
        <v>23</v>
      </c>
      <c r="Z569" s="51">
        <v>0</v>
      </c>
      <c r="AA569" s="705" t="str">
        <f t="shared" si="301"/>
        <v>IM7233-18</v>
      </c>
      <c r="AB569" s="705"/>
      <c r="AC569" s="705" t="str">
        <f t="shared" si="302"/>
        <v>Үйлдвэрийн машин, тоног төхөөрөмжийн механик</v>
      </c>
      <c r="AD569" s="705"/>
      <c r="AE569" s="705"/>
      <c r="AF569" s="705"/>
      <c r="AG569" s="705"/>
      <c r="AH569" s="705"/>
      <c r="AI569" s="705"/>
      <c r="AJ569" s="56">
        <f t="shared" si="288"/>
        <v>555</v>
      </c>
      <c r="AK569" s="51">
        <v>32</v>
      </c>
      <c r="AL569" s="51">
        <v>4</v>
      </c>
      <c r="AM569" s="54"/>
      <c r="AN569" s="54"/>
      <c r="AO569" s="54">
        <v>99</v>
      </c>
      <c r="AP569" s="54"/>
      <c r="AQ569" s="54"/>
      <c r="AR569" s="54"/>
      <c r="AS569" s="57">
        <f t="shared" si="291"/>
        <v>49</v>
      </c>
      <c r="AT569" s="54"/>
      <c r="AU569" s="54"/>
      <c r="AV569" s="54">
        <v>32</v>
      </c>
      <c r="AW569" s="54">
        <v>17</v>
      </c>
      <c r="AX569" s="54"/>
      <c r="AY569" s="54"/>
      <c r="AZ569" s="54"/>
    </row>
    <row r="570" spans="1:52" s="55" customFormat="1" ht="18" customHeight="1">
      <c r="A570" s="737" t="s">
        <v>243</v>
      </c>
      <c r="B570" s="738"/>
      <c r="C570" s="739" t="s">
        <v>244</v>
      </c>
      <c r="D570" s="740"/>
      <c r="E570" s="740"/>
      <c r="F570" s="740"/>
      <c r="G570" s="740"/>
      <c r="H570" s="740"/>
      <c r="I570" s="741"/>
      <c r="J570" s="56">
        <f t="shared" si="287"/>
        <v>556</v>
      </c>
      <c r="K570" s="62">
        <f t="shared" si="280"/>
        <v>86</v>
      </c>
      <c r="L570" s="62">
        <f t="shared" si="280"/>
        <v>1</v>
      </c>
      <c r="M570" s="62">
        <f t="shared" si="289"/>
        <v>0</v>
      </c>
      <c r="N570" s="62">
        <f t="shared" si="289"/>
        <v>0</v>
      </c>
      <c r="O570" s="63"/>
      <c r="P570" s="63"/>
      <c r="Q570" s="63"/>
      <c r="R570" s="65"/>
      <c r="S570" s="63"/>
      <c r="T570" s="63"/>
      <c r="U570" s="62">
        <f t="shared" si="290"/>
        <v>86</v>
      </c>
      <c r="V570" s="62">
        <f t="shared" si="290"/>
        <v>1</v>
      </c>
      <c r="W570" s="51">
        <v>28</v>
      </c>
      <c r="X570" s="51">
        <v>1</v>
      </c>
      <c r="Y570" s="51">
        <v>25</v>
      </c>
      <c r="Z570" s="51">
        <v>0</v>
      </c>
      <c r="AA570" s="705" t="str">
        <f t="shared" si="301"/>
        <v>MT7233-45</v>
      </c>
      <c r="AB570" s="705"/>
      <c r="AC570" s="705" t="str">
        <f t="shared" si="302"/>
        <v>Хүнд машин механизмын засварчин</v>
      </c>
      <c r="AD570" s="705"/>
      <c r="AE570" s="705"/>
      <c r="AF570" s="705"/>
      <c r="AG570" s="705"/>
      <c r="AH570" s="705"/>
      <c r="AI570" s="705"/>
      <c r="AJ570" s="56">
        <f t="shared" si="288"/>
        <v>556</v>
      </c>
      <c r="AK570" s="51">
        <v>33</v>
      </c>
      <c r="AL570" s="51">
        <v>0</v>
      </c>
      <c r="AM570" s="54"/>
      <c r="AN570" s="54"/>
      <c r="AO570" s="54">
        <v>86</v>
      </c>
      <c r="AP570" s="54"/>
      <c r="AQ570" s="54"/>
      <c r="AR570" s="54"/>
      <c r="AS570" s="57">
        <f t="shared" si="291"/>
        <v>33</v>
      </c>
      <c r="AT570" s="54"/>
      <c r="AU570" s="54"/>
      <c r="AV570" s="54">
        <v>33</v>
      </c>
      <c r="AW570" s="54"/>
      <c r="AX570" s="54"/>
      <c r="AY570" s="54"/>
      <c r="AZ570" s="54"/>
    </row>
    <row r="571" spans="1:52" s="55" customFormat="1" ht="18" customHeight="1">
      <c r="A571" s="737" t="s">
        <v>422</v>
      </c>
      <c r="B571" s="738"/>
      <c r="C571" s="739" t="s">
        <v>423</v>
      </c>
      <c r="D571" s="740"/>
      <c r="E571" s="740"/>
      <c r="F571" s="740"/>
      <c r="G571" s="740"/>
      <c r="H571" s="740"/>
      <c r="I571" s="741"/>
      <c r="J571" s="56">
        <f t="shared" si="287"/>
        <v>557</v>
      </c>
      <c r="K571" s="62">
        <f t="shared" si="280"/>
        <v>46</v>
      </c>
      <c r="L571" s="62">
        <f t="shared" si="280"/>
        <v>38</v>
      </c>
      <c r="M571" s="62">
        <f t="shared" si="289"/>
        <v>46</v>
      </c>
      <c r="N571" s="62">
        <f t="shared" si="289"/>
        <v>38</v>
      </c>
      <c r="O571" s="65">
        <v>15</v>
      </c>
      <c r="P571" s="65">
        <v>14</v>
      </c>
      <c r="Q571" s="65">
        <v>21</v>
      </c>
      <c r="R571" s="65">
        <v>17</v>
      </c>
      <c r="S571" s="65">
        <v>10</v>
      </c>
      <c r="T571" s="65">
        <v>7</v>
      </c>
      <c r="U571" s="62">
        <f t="shared" si="290"/>
        <v>0</v>
      </c>
      <c r="V571" s="62">
        <f t="shared" si="290"/>
        <v>0</v>
      </c>
      <c r="W571" s="51"/>
      <c r="X571" s="51"/>
      <c r="Y571" s="51"/>
      <c r="Z571" s="51"/>
      <c r="AA571" s="705" t="str">
        <f t="shared" si="301"/>
        <v>BF3313-14</v>
      </c>
      <c r="AB571" s="705"/>
      <c r="AC571" s="705" t="str">
        <f t="shared" si="302"/>
        <v>Төлбөр тооцоо, цалин хөлсний нягтлан бодогч</v>
      </c>
      <c r="AD571" s="705"/>
      <c r="AE571" s="705"/>
      <c r="AF571" s="705"/>
      <c r="AG571" s="705"/>
      <c r="AH571" s="705"/>
      <c r="AI571" s="705"/>
      <c r="AJ571" s="56">
        <f t="shared" si="288"/>
        <v>557</v>
      </c>
      <c r="AK571" s="51"/>
      <c r="AL571" s="51"/>
      <c r="AM571" s="54"/>
      <c r="AN571" s="54"/>
      <c r="AO571" s="54"/>
      <c r="AP571" s="54"/>
      <c r="AQ571" s="54">
        <v>46</v>
      </c>
      <c r="AR571" s="54"/>
      <c r="AS571" s="57">
        <f t="shared" si="291"/>
        <v>10</v>
      </c>
      <c r="AT571" s="54"/>
      <c r="AU571" s="54">
        <v>10</v>
      </c>
      <c r="AV571" s="54"/>
      <c r="AW571" s="54"/>
      <c r="AX571" s="54"/>
      <c r="AY571" s="54"/>
      <c r="AZ571" s="54"/>
    </row>
    <row r="572" spans="1:52" s="55" customFormat="1" ht="18" customHeight="1">
      <c r="A572" s="737" t="s">
        <v>424</v>
      </c>
      <c r="B572" s="738"/>
      <c r="C572" s="739" t="s">
        <v>425</v>
      </c>
      <c r="D572" s="740"/>
      <c r="E572" s="740"/>
      <c r="F572" s="740"/>
      <c r="G572" s="740"/>
      <c r="H572" s="740"/>
      <c r="I572" s="741"/>
      <c r="J572" s="56">
        <f t="shared" si="287"/>
        <v>558</v>
      </c>
      <c r="K572" s="62">
        <f t="shared" si="280"/>
        <v>61</v>
      </c>
      <c r="L572" s="62">
        <f t="shared" si="280"/>
        <v>27</v>
      </c>
      <c r="M572" s="62">
        <f t="shared" si="289"/>
        <v>61</v>
      </c>
      <c r="N572" s="62">
        <f t="shared" si="289"/>
        <v>27</v>
      </c>
      <c r="O572" s="65">
        <v>23</v>
      </c>
      <c r="P572" s="65">
        <v>11</v>
      </c>
      <c r="Q572" s="65">
        <v>24</v>
      </c>
      <c r="R572" s="65">
        <v>11</v>
      </c>
      <c r="S572" s="65">
        <v>14</v>
      </c>
      <c r="T572" s="65">
        <v>5</v>
      </c>
      <c r="U572" s="62">
        <f t="shared" si="290"/>
        <v>0</v>
      </c>
      <c r="V572" s="62">
        <f t="shared" si="290"/>
        <v>0</v>
      </c>
      <c r="W572" s="54"/>
      <c r="X572" s="54"/>
      <c r="Y572" s="54"/>
      <c r="Z572" s="54"/>
      <c r="AA572" s="705" t="str">
        <f t="shared" si="301"/>
        <v>AH3240-17</v>
      </c>
      <c r="AB572" s="705"/>
      <c r="AC572" s="705" t="str">
        <f t="shared" si="302"/>
        <v>Малын бага эмч</v>
      </c>
      <c r="AD572" s="705"/>
      <c r="AE572" s="705"/>
      <c r="AF572" s="705"/>
      <c r="AG572" s="705"/>
      <c r="AH572" s="705"/>
      <c r="AI572" s="705"/>
      <c r="AJ572" s="56">
        <f t="shared" si="288"/>
        <v>558</v>
      </c>
      <c r="AK572" s="54"/>
      <c r="AL572" s="54"/>
      <c r="AM572" s="54"/>
      <c r="AN572" s="54"/>
      <c r="AO572" s="54"/>
      <c r="AP572" s="54"/>
      <c r="AQ572" s="54">
        <v>61</v>
      </c>
      <c r="AR572" s="54"/>
      <c r="AS572" s="57">
        <f t="shared" si="291"/>
        <v>14</v>
      </c>
      <c r="AT572" s="54"/>
      <c r="AU572" s="54">
        <v>14</v>
      </c>
      <c r="AV572" s="54"/>
      <c r="AW572" s="54"/>
      <c r="AX572" s="54"/>
      <c r="AY572" s="54"/>
      <c r="AZ572" s="54"/>
    </row>
    <row r="573" spans="1:52" s="55" customFormat="1" ht="18" customHeight="1">
      <c r="A573" s="737" t="s">
        <v>369</v>
      </c>
      <c r="B573" s="738"/>
      <c r="C573" s="739" t="s">
        <v>370</v>
      </c>
      <c r="D573" s="740"/>
      <c r="E573" s="740"/>
      <c r="F573" s="740"/>
      <c r="G573" s="740"/>
      <c r="H573" s="740"/>
      <c r="I573" s="741"/>
      <c r="J573" s="56">
        <f t="shared" si="287"/>
        <v>559</v>
      </c>
      <c r="K573" s="62">
        <f t="shared" si="280"/>
        <v>23</v>
      </c>
      <c r="L573" s="62">
        <f t="shared" si="280"/>
        <v>9</v>
      </c>
      <c r="M573" s="62">
        <f t="shared" si="289"/>
        <v>23</v>
      </c>
      <c r="N573" s="62">
        <f t="shared" si="289"/>
        <v>9</v>
      </c>
      <c r="O573" s="65"/>
      <c r="P573" s="65"/>
      <c r="Q573" s="65">
        <v>23</v>
      </c>
      <c r="R573" s="65">
        <v>9</v>
      </c>
      <c r="S573" s="65"/>
      <c r="T573" s="65"/>
      <c r="U573" s="62">
        <f t="shared" si="290"/>
        <v>0</v>
      </c>
      <c r="V573" s="62">
        <f t="shared" si="290"/>
        <v>0</v>
      </c>
      <c r="W573" s="54"/>
      <c r="X573" s="54"/>
      <c r="Y573" s="54"/>
      <c r="Z573" s="54"/>
      <c r="AA573" s="705" t="str">
        <f t="shared" si="301"/>
        <v>IM3119-11</v>
      </c>
      <c r="AB573" s="705"/>
      <c r="AC573" s="705" t="str">
        <f t="shared" si="302"/>
        <v>Аюулгүй ажиллагааны техникч</v>
      </c>
      <c r="AD573" s="705"/>
      <c r="AE573" s="705"/>
      <c r="AF573" s="705"/>
      <c r="AG573" s="705"/>
      <c r="AH573" s="705"/>
      <c r="AI573" s="705"/>
      <c r="AJ573" s="56">
        <f t="shared" si="288"/>
        <v>559</v>
      </c>
      <c r="AK573" s="54"/>
      <c r="AL573" s="54"/>
      <c r="AM573" s="54"/>
      <c r="AN573" s="54"/>
      <c r="AO573" s="54">
        <v>23</v>
      </c>
      <c r="AP573" s="54"/>
      <c r="AQ573" s="54"/>
      <c r="AR573" s="54"/>
      <c r="AS573" s="57">
        <f t="shared" si="291"/>
        <v>23</v>
      </c>
      <c r="AT573" s="54">
        <v>23</v>
      </c>
      <c r="AU573" s="54"/>
      <c r="AV573" s="54"/>
      <c r="AW573" s="54"/>
      <c r="AX573" s="54"/>
      <c r="AY573" s="54"/>
      <c r="AZ573" s="54"/>
    </row>
    <row r="574" spans="1:52" s="55" customFormat="1" ht="18" customHeight="1">
      <c r="A574" s="737" t="s">
        <v>426</v>
      </c>
      <c r="B574" s="738"/>
      <c r="C574" s="739" t="s">
        <v>427</v>
      </c>
      <c r="D574" s="740"/>
      <c r="E574" s="740"/>
      <c r="F574" s="740"/>
      <c r="G574" s="740"/>
      <c r="H574" s="740"/>
      <c r="I574" s="741"/>
      <c r="J574" s="56">
        <f t="shared" si="287"/>
        <v>560</v>
      </c>
      <c r="K574" s="62">
        <f t="shared" si="280"/>
        <v>45</v>
      </c>
      <c r="L574" s="62">
        <f t="shared" si="280"/>
        <v>4</v>
      </c>
      <c r="M574" s="62">
        <f t="shared" si="289"/>
        <v>45</v>
      </c>
      <c r="N574" s="62">
        <f t="shared" si="289"/>
        <v>4</v>
      </c>
      <c r="O574" s="65">
        <v>4</v>
      </c>
      <c r="P574" s="65">
        <v>1</v>
      </c>
      <c r="Q574" s="65">
        <v>36</v>
      </c>
      <c r="R574" s="65">
        <v>3</v>
      </c>
      <c r="S574" s="65">
        <v>5</v>
      </c>
      <c r="T574" s="65">
        <v>0</v>
      </c>
      <c r="U574" s="62">
        <f t="shared" si="290"/>
        <v>0</v>
      </c>
      <c r="V574" s="62">
        <f t="shared" si="290"/>
        <v>0</v>
      </c>
      <c r="W574" s="54"/>
      <c r="X574" s="54"/>
      <c r="Y574" s="54"/>
      <c r="Z574" s="54"/>
      <c r="AA574" s="705" t="str">
        <f t="shared" si="301"/>
        <v>IM3119-14</v>
      </c>
      <c r="AB574" s="705"/>
      <c r="AC574" s="705" t="str">
        <f t="shared" si="302"/>
        <v xml:space="preserve">Үйлдвэрлэлийн техникч </v>
      </c>
      <c r="AD574" s="705"/>
      <c r="AE574" s="705"/>
      <c r="AF574" s="705"/>
      <c r="AG574" s="705"/>
      <c r="AH574" s="705"/>
      <c r="AI574" s="705"/>
      <c r="AJ574" s="56">
        <f t="shared" si="288"/>
        <v>560</v>
      </c>
      <c r="AK574" s="54"/>
      <c r="AL574" s="54"/>
      <c r="AM574" s="54"/>
      <c r="AN574" s="54"/>
      <c r="AO574" s="54">
        <v>45</v>
      </c>
      <c r="AP574" s="54"/>
      <c r="AQ574" s="54"/>
      <c r="AR574" s="54"/>
      <c r="AS574" s="57">
        <f t="shared" si="291"/>
        <v>29</v>
      </c>
      <c r="AT574" s="54">
        <v>24</v>
      </c>
      <c r="AU574" s="54">
        <v>5</v>
      </c>
      <c r="AV574" s="54"/>
      <c r="AW574" s="54"/>
      <c r="AX574" s="54"/>
      <c r="AY574" s="54"/>
      <c r="AZ574" s="54"/>
    </row>
    <row r="575" spans="1:52" s="55" customFormat="1" ht="18" customHeight="1">
      <c r="A575" s="737" t="s">
        <v>428</v>
      </c>
      <c r="B575" s="738"/>
      <c r="C575" s="739" t="s">
        <v>429</v>
      </c>
      <c r="D575" s="740"/>
      <c r="E575" s="740"/>
      <c r="F575" s="740"/>
      <c r="G575" s="740"/>
      <c r="H575" s="740"/>
      <c r="I575" s="741"/>
      <c r="J575" s="56">
        <f t="shared" si="287"/>
        <v>561</v>
      </c>
      <c r="K575" s="62">
        <f t="shared" si="280"/>
        <v>9</v>
      </c>
      <c r="L575" s="62">
        <f t="shared" si="280"/>
        <v>4</v>
      </c>
      <c r="M575" s="62">
        <f t="shared" si="289"/>
        <v>9</v>
      </c>
      <c r="N575" s="62">
        <f t="shared" si="289"/>
        <v>4</v>
      </c>
      <c r="O575" s="65"/>
      <c r="P575" s="65"/>
      <c r="Q575" s="65">
        <v>9</v>
      </c>
      <c r="R575" s="65">
        <v>4</v>
      </c>
      <c r="S575" s="65"/>
      <c r="T575" s="65"/>
      <c r="U575" s="62">
        <f t="shared" si="290"/>
        <v>0</v>
      </c>
      <c r="V575" s="62">
        <f t="shared" si="290"/>
        <v>0</v>
      </c>
      <c r="W575" s="54"/>
      <c r="X575" s="54"/>
      <c r="Y575" s="54"/>
      <c r="Z575" s="54"/>
      <c r="AA575" s="705" t="str">
        <f t="shared" si="301"/>
        <v>AH3240-16</v>
      </c>
      <c r="AB575" s="705"/>
      <c r="AC575" s="705" t="str">
        <f t="shared" si="302"/>
        <v>Зоотехникч</v>
      </c>
      <c r="AD575" s="705"/>
      <c r="AE575" s="705"/>
      <c r="AF575" s="705"/>
      <c r="AG575" s="705"/>
      <c r="AH575" s="705"/>
      <c r="AI575" s="705"/>
      <c r="AJ575" s="56">
        <f t="shared" si="288"/>
        <v>561</v>
      </c>
      <c r="AK575" s="54"/>
      <c r="AL575" s="54"/>
      <c r="AM575" s="54"/>
      <c r="AN575" s="54"/>
      <c r="AO575" s="54">
        <v>9</v>
      </c>
      <c r="AP575" s="54"/>
      <c r="AQ575" s="54"/>
      <c r="AR575" s="54"/>
      <c r="AS575" s="57">
        <f t="shared" si="291"/>
        <v>0</v>
      </c>
      <c r="AT575" s="54"/>
      <c r="AU575" s="54"/>
      <c r="AV575" s="54"/>
      <c r="AW575" s="54"/>
      <c r="AX575" s="54"/>
      <c r="AY575" s="54"/>
      <c r="AZ575" s="54"/>
    </row>
    <row r="576" spans="1:52" s="55" customFormat="1" ht="18" customHeight="1">
      <c r="A576" s="737" t="s">
        <v>412</v>
      </c>
      <c r="B576" s="738"/>
      <c r="C576" s="739" t="s">
        <v>413</v>
      </c>
      <c r="D576" s="740"/>
      <c r="E576" s="740"/>
      <c r="F576" s="740"/>
      <c r="G576" s="740"/>
      <c r="H576" s="740"/>
      <c r="I576" s="741"/>
      <c r="J576" s="56">
        <f t="shared" si="287"/>
        <v>562</v>
      </c>
      <c r="K576" s="62">
        <f t="shared" si="280"/>
        <v>12</v>
      </c>
      <c r="L576" s="62">
        <f t="shared" si="280"/>
        <v>5</v>
      </c>
      <c r="M576" s="62">
        <f t="shared" si="289"/>
        <v>12</v>
      </c>
      <c r="N576" s="62">
        <f t="shared" si="289"/>
        <v>5</v>
      </c>
      <c r="O576" s="65"/>
      <c r="P576" s="65"/>
      <c r="Q576" s="65">
        <v>12</v>
      </c>
      <c r="R576" s="65">
        <v>5</v>
      </c>
      <c r="S576" s="65"/>
      <c r="T576" s="65"/>
      <c r="U576" s="62">
        <f t="shared" si="290"/>
        <v>0</v>
      </c>
      <c r="V576" s="62">
        <f t="shared" si="290"/>
        <v>0</v>
      </c>
      <c r="W576" s="54"/>
      <c r="X576" s="54"/>
      <c r="Y576" s="54"/>
      <c r="Z576" s="54"/>
      <c r="AA576" s="705" t="str">
        <f t="shared" si="301"/>
        <v>MF3117-12</v>
      </c>
      <c r="AB576" s="705"/>
      <c r="AC576" s="705" t="str">
        <f t="shared" si="302"/>
        <v>Газрын тосны техникч</v>
      </c>
      <c r="AD576" s="705"/>
      <c r="AE576" s="705"/>
      <c r="AF576" s="705"/>
      <c r="AG576" s="705"/>
      <c r="AH576" s="705"/>
      <c r="AI576" s="705"/>
      <c r="AJ576" s="56">
        <f t="shared" si="288"/>
        <v>562</v>
      </c>
      <c r="AK576" s="54"/>
      <c r="AL576" s="54"/>
      <c r="AM576" s="54"/>
      <c r="AN576" s="54"/>
      <c r="AO576" s="54">
        <v>12</v>
      </c>
      <c r="AP576" s="54"/>
      <c r="AQ576" s="54"/>
      <c r="AR576" s="54"/>
      <c r="AS576" s="57">
        <f t="shared" si="291"/>
        <v>0</v>
      </c>
      <c r="AT576" s="54"/>
      <c r="AU576" s="54"/>
      <c r="AV576" s="54"/>
      <c r="AW576" s="54"/>
      <c r="AX576" s="54"/>
      <c r="AY576" s="54"/>
      <c r="AZ576" s="54"/>
    </row>
    <row r="577" spans="1:52" s="55" customFormat="1" ht="18" customHeight="1">
      <c r="A577" s="737" t="s">
        <v>376</v>
      </c>
      <c r="B577" s="738"/>
      <c r="C577" s="739" t="s">
        <v>377</v>
      </c>
      <c r="D577" s="740"/>
      <c r="E577" s="740"/>
      <c r="F577" s="740"/>
      <c r="G577" s="740"/>
      <c r="H577" s="740"/>
      <c r="I577" s="741"/>
      <c r="J577" s="56">
        <f t="shared" si="287"/>
        <v>563</v>
      </c>
      <c r="K577" s="62">
        <f t="shared" si="280"/>
        <v>11</v>
      </c>
      <c r="L577" s="62">
        <f t="shared" si="280"/>
        <v>0</v>
      </c>
      <c r="M577" s="62">
        <f t="shared" si="289"/>
        <v>11</v>
      </c>
      <c r="N577" s="62">
        <f t="shared" si="289"/>
        <v>0</v>
      </c>
      <c r="O577" s="65"/>
      <c r="P577" s="65"/>
      <c r="Q577" s="65">
        <v>11</v>
      </c>
      <c r="R577" s="65">
        <v>0</v>
      </c>
      <c r="S577" s="65"/>
      <c r="T577" s="65"/>
      <c r="U577" s="62">
        <f t="shared" si="290"/>
        <v>0</v>
      </c>
      <c r="V577" s="62">
        <f t="shared" si="290"/>
        <v>0</v>
      </c>
      <c r="W577" s="54"/>
      <c r="X577" s="54"/>
      <c r="Y577" s="54"/>
      <c r="Z577" s="54"/>
      <c r="AA577" s="705" t="str">
        <f t="shared" si="301"/>
        <v>MT3115-55</v>
      </c>
      <c r="AB577" s="705"/>
      <c r="AC577" s="705" t="str">
        <f t="shared" si="302"/>
        <v>Хүнд машин механизмын ашиглалтын техникч</v>
      </c>
      <c r="AD577" s="705"/>
      <c r="AE577" s="705"/>
      <c r="AF577" s="705"/>
      <c r="AG577" s="705"/>
      <c r="AH577" s="705"/>
      <c r="AI577" s="705"/>
      <c r="AJ577" s="56">
        <f t="shared" si="288"/>
        <v>563</v>
      </c>
      <c r="AK577" s="54"/>
      <c r="AL577" s="54"/>
      <c r="AM577" s="54"/>
      <c r="AN577" s="54"/>
      <c r="AO577" s="54">
        <v>11</v>
      </c>
      <c r="AP577" s="54"/>
      <c r="AQ577" s="54"/>
      <c r="AR577" s="54"/>
      <c r="AS577" s="57">
        <f t="shared" si="291"/>
        <v>11</v>
      </c>
      <c r="AT577" s="54">
        <v>11</v>
      </c>
      <c r="AU577" s="54"/>
      <c r="AV577" s="54"/>
      <c r="AW577" s="54"/>
      <c r="AX577" s="54"/>
      <c r="AY577" s="54"/>
      <c r="AZ577" s="54"/>
    </row>
    <row r="578" spans="1:52" s="55" customFormat="1" ht="18" customHeight="1">
      <c r="A578" s="745" t="s">
        <v>430</v>
      </c>
      <c r="B578" s="746"/>
      <c r="C578" s="746"/>
      <c r="D578" s="746"/>
      <c r="E578" s="746"/>
      <c r="F578" s="746"/>
      <c r="G578" s="746"/>
      <c r="H578" s="746"/>
      <c r="I578" s="747"/>
      <c r="J578" s="60">
        <f t="shared" si="287"/>
        <v>564</v>
      </c>
      <c r="K578" s="61">
        <f t="shared" ref="K578:Z578" si="303">SUM(K579:K602)</f>
        <v>661</v>
      </c>
      <c r="L578" s="61">
        <f t="shared" si="303"/>
        <v>289</v>
      </c>
      <c r="M578" s="61">
        <f t="shared" si="303"/>
        <v>126</v>
      </c>
      <c r="N578" s="61">
        <f t="shared" si="303"/>
        <v>77</v>
      </c>
      <c r="O578" s="61">
        <f t="shared" ref="O578:Y578" si="304">SUM(O579:O602)</f>
        <v>20</v>
      </c>
      <c r="P578" s="61">
        <f t="shared" si="303"/>
        <v>12</v>
      </c>
      <c r="Q578" s="61">
        <f t="shared" si="303"/>
        <v>106</v>
      </c>
      <c r="R578" s="61">
        <f t="shared" si="303"/>
        <v>65</v>
      </c>
      <c r="S578" s="61">
        <f t="shared" si="303"/>
        <v>0</v>
      </c>
      <c r="T578" s="61">
        <f t="shared" si="304"/>
        <v>0</v>
      </c>
      <c r="U578" s="61">
        <f t="shared" si="303"/>
        <v>509</v>
      </c>
      <c r="V578" s="61">
        <f t="shared" si="303"/>
        <v>195</v>
      </c>
      <c r="W578" s="61">
        <f t="shared" si="303"/>
        <v>294</v>
      </c>
      <c r="X578" s="61">
        <f t="shared" si="303"/>
        <v>137</v>
      </c>
      <c r="Y578" s="61">
        <f t="shared" si="304"/>
        <v>125</v>
      </c>
      <c r="Z578" s="61">
        <f t="shared" si="303"/>
        <v>36</v>
      </c>
      <c r="AA578" s="748" t="str">
        <f>+A578</f>
        <v>9. Завхан аймаг дахь Политехник коллеж</v>
      </c>
      <c r="AB578" s="749"/>
      <c r="AC578" s="749"/>
      <c r="AD578" s="749"/>
      <c r="AE578" s="749"/>
      <c r="AF578" s="749"/>
      <c r="AG578" s="749"/>
      <c r="AH578" s="749"/>
      <c r="AI578" s="750"/>
      <c r="AJ578" s="60">
        <f t="shared" si="288"/>
        <v>564</v>
      </c>
      <c r="AK578" s="61">
        <f t="shared" ref="AK578:AZ578" si="305">SUM(AK579:AK602)</f>
        <v>90</v>
      </c>
      <c r="AL578" s="61">
        <f t="shared" si="305"/>
        <v>22</v>
      </c>
      <c r="AM578" s="61">
        <f t="shared" si="305"/>
        <v>26</v>
      </c>
      <c r="AN578" s="61">
        <f t="shared" si="305"/>
        <v>17</v>
      </c>
      <c r="AO578" s="61">
        <f t="shared" si="305"/>
        <v>661</v>
      </c>
      <c r="AP578" s="61">
        <f t="shared" si="305"/>
        <v>0</v>
      </c>
      <c r="AQ578" s="61">
        <f t="shared" si="305"/>
        <v>0</v>
      </c>
      <c r="AR578" s="61">
        <f t="shared" si="305"/>
        <v>0</v>
      </c>
      <c r="AS578" s="61">
        <f t="shared" si="305"/>
        <v>395</v>
      </c>
      <c r="AT578" s="61">
        <f t="shared" si="305"/>
        <v>63</v>
      </c>
      <c r="AU578" s="61">
        <f t="shared" si="305"/>
        <v>0</v>
      </c>
      <c r="AV578" s="61">
        <f t="shared" si="305"/>
        <v>90</v>
      </c>
      <c r="AW578" s="61">
        <f t="shared" si="305"/>
        <v>216</v>
      </c>
      <c r="AX578" s="61">
        <f t="shared" si="305"/>
        <v>26</v>
      </c>
      <c r="AY578" s="61">
        <f t="shared" si="305"/>
        <v>0</v>
      </c>
      <c r="AZ578" s="61">
        <f t="shared" si="305"/>
        <v>0</v>
      </c>
    </row>
    <row r="579" spans="1:52" s="55" customFormat="1" ht="18" customHeight="1">
      <c r="A579" s="737" t="s">
        <v>118</v>
      </c>
      <c r="B579" s="738"/>
      <c r="C579" s="739" t="s">
        <v>119</v>
      </c>
      <c r="D579" s="740"/>
      <c r="E579" s="740"/>
      <c r="F579" s="740"/>
      <c r="G579" s="740"/>
      <c r="H579" s="740"/>
      <c r="I579" s="741"/>
      <c r="J579" s="56">
        <f t="shared" si="287"/>
        <v>565</v>
      </c>
      <c r="K579" s="62">
        <f t="shared" si="280"/>
        <v>55</v>
      </c>
      <c r="L579" s="62">
        <f t="shared" si="280"/>
        <v>16</v>
      </c>
      <c r="M579" s="62">
        <f t="shared" si="289"/>
        <v>0</v>
      </c>
      <c r="N579" s="62">
        <f t="shared" si="289"/>
        <v>0</v>
      </c>
      <c r="O579" s="63"/>
      <c r="P579" s="63"/>
      <c r="Q579" s="63"/>
      <c r="R579" s="63"/>
      <c r="S579" s="63"/>
      <c r="T579" s="63"/>
      <c r="U579" s="62">
        <f t="shared" si="290"/>
        <v>36</v>
      </c>
      <c r="V579" s="62">
        <f t="shared" si="290"/>
        <v>2</v>
      </c>
      <c r="W579" s="63">
        <v>14</v>
      </c>
      <c r="X579" s="63"/>
      <c r="Y579" s="63">
        <v>12</v>
      </c>
      <c r="Z579" s="63">
        <v>2</v>
      </c>
      <c r="AA579" s="705" t="str">
        <f>+A579</f>
        <v>CF7123-20</v>
      </c>
      <c r="AB579" s="705"/>
      <c r="AC579" s="705" t="str">
        <f>+C579</f>
        <v>Барилгын засал-чимэглэлчин</v>
      </c>
      <c r="AD579" s="705"/>
      <c r="AE579" s="705"/>
      <c r="AF579" s="705"/>
      <c r="AG579" s="705"/>
      <c r="AH579" s="705"/>
      <c r="AI579" s="705"/>
      <c r="AJ579" s="56">
        <f t="shared" si="288"/>
        <v>565</v>
      </c>
      <c r="AK579" s="52">
        <v>10</v>
      </c>
      <c r="AL579" s="52"/>
      <c r="AM579" s="54">
        <v>19</v>
      </c>
      <c r="AN579" s="54">
        <v>14</v>
      </c>
      <c r="AO579" s="54">
        <v>55</v>
      </c>
      <c r="AP579" s="54"/>
      <c r="AQ579" s="54"/>
      <c r="AR579" s="54"/>
      <c r="AS579" s="57">
        <f t="shared" si="291"/>
        <v>29</v>
      </c>
      <c r="AT579" s="54"/>
      <c r="AU579" s="54"/>
      <c r="AV579" s="54">
        <v>10</v>
      </c>
      <c r="AW579" s="54"/>
      <c r="AX579" s="54">
        <v>19</v>
      </c>
      <c r="AY579" s="54"/>
      <c r="AZ579" s="54"/>
    </row>
    <row r="580" spans="1:52" s="55" customFormat="1" ht="18" customHeight="1">
      <c r="A580" s="737" t="s">
        <v>116</v>
      </c>
      <c r="B580" s="738"/>
      <c r="C580" s="739" t="s">
        <v>117</v>
      </c>
      <c r="D580" s="740"/>
      <c r="E580" s="740"/>
      <c r="F580" s="740"/>
      <c r="G580" s="740"/>
      <c r="H580" s="740"/>
      <c r="I580" s="741"/>
      <c r="J580" s="56">
        <f t="shared" si="287"/>
        <v>566</v>
      </c>
      <c r="K580" s="62">
        <f t="shared" si="280"/>
        <v>43</v>
      </c>
      <c r="L580" s="62">
        <f t="shared" si="280"/>
        <v>2</v>
      </c>
      <c r="M580" s="62">
        <f t="shared" si="289"/>
        <v>0</v>
      </c>
      <c r="N580" s="62">
        <f t="shared" si="289"/>
        <v>0</v>
      </c>
      <c r="O580" s="63"/>
      <c r="P580" s="63"/>
      <c r="Q580" s="63"/>
      <c r="R580" s="63"/>
      <c r="S580" s="63"/>
      <c r="T580" s="63"/>
      <c r="U580" s="62">
        <f t="shared" si="290"/>
        <v>43</v>
      </c>
      <c r="V580" s="62">
        <f t="shared" si="290"/>
        <v>2</v>
      </c>
      <c r="W580" s="63">
        <v>21</v>
      </c>
      <c r="X580" s="63">
        <v>2</v>
      </c>
      <c r="Y580" s="63">
        <v>12</v>
      </c>
      <c r="Z580" s="63"/>
      <c r="AA580" s="705" t="str">
        <f t="shared" ref="AA580:AA602" si="306">+A580</f>
        <v>CF7126-36</v>
      </c>
      <c r="AB580" s="705"/>
      <c r="AC580" s="705" t="str">
        <f t="shared" ref="AC580:AC602" si="307">+C580</f>
        <v>Барилгын сантехникч</v>
      </c>
      <c r="AD580" s="705"/>
      <c r="AE580" s="705"/>
      <c r="AF580" s="705"/>
      <c r="AG580" s="705"/>
      <c r="AH580" s="705"/>
      <c r="AI580" s="705"/>
      <c r="AJ580" s="56">
        <f t="shared" si="288"/>
        <v>566</v>
      </c>
      <c r="AK580" s="52">
        <v>10</v>
      </c>
      <c r="AL580" s="52"/>
      <c r="AM580" s="54"/>
      <c r="AN580" s="54"/>
      <c r="AO580" s="54">
        <v>43</v>
      </c>
      <c r="AP580" s="54"/>
      <c r="AQ580" s="54"/>
      <c r="AR580" s="54"/>
      <c r="AS580" s="57">
        <f t="shared" si="291"/>
        <v>24</v>
      </c>
      <c r="AT580" s="54"/>
      <c r="AU580" s="54"/>
      <c r="AV580" s="54">
        <v>10</v>
      </c>
      <c r="AW580" s="54">
        <v>14</v>
      </c>
      <c r="AX580" s="54"/>
      <c r="AY580" s="54"/>
      <c r="AZ580" s="54"/>
    </row>
    <row r="581" spans="1:52" s="55" customFormat="1" ht="18" customHeight="1">
      <c r="A581" s="737" t="s">
        <v>122</v>
      </c>
      <c r="B581" s="738"/>
      <c r="C581" s="739" t="s">
        <v>123</v>
      </c>
      <c r="D581" s="740"/>
      <c r="E581" s="740"/>
      <c r="F581" s="740"/>
      <c r="G581" s="740"/>
      <c r="H581" s="740"/>
      <c r="I581" s="741"/>
      <c r="J581" s="56">
        <f t="shared" si="287"/>
        <v>567</v>
      </c>
      <c r="K581" s="62">
        <f t="shared" si="280"/>
        <v>37</v>
      </c>
      <c r="L581" s="62">
        <f t="shared" si="280"/>
        <v>1</v>
      </c>
      <c r="M581" s="62">
        <f t="shared" si="289"/>
        <v>0</v>
      </c>
      <c r="N581" s="62">
        <f t="shared" si="289"/>
        <v>0</v>
      </c>
      <c r="O581" s="63"/>
      <c r="P581" s="63"/>
      <c r="Q581" s="63"/>
      <c r="R581" s="63"/>
      <c r="S581" s="63"/>
      <c r="T581" s="63"/>
      <c r="U581" s="62">
        <f t="shared" si="290"/>
        <v>37</v>
      </c>
      <c r="V581" s="62">
        <f t="shared" si="290"/>
        <v>1</v>
      </c>
      <c r="W581" s="63">
        <v>20</v>
      </c>
      <c r="X581" s="63">
        <v>1</v>
      </c>
      <c r="Y581" s="63">
        <v>9</v>
      </c>
      <c r="Z581" s="63"/>
      <c r="AA581" s="705" t="str">
        <f t="shared" si="306"/>
        <v>CF7411-12</v>
      </c>
      <c r="AB581" s="705"/>
      <c r="AC581" s="705" t="str">
        <f t="shared" si="307"/>
        <v>Барилгын цахилгаанчин</v>
      </c>
      <c r="AD581" s="705"/>
      <c r="AE581" s="705"/>
      <c r="AF581" s="705"/>
      <c r="AG581" s="705"/>
      <c r="AH581" s="705"/>
      <c r="AI581" s="705"/>
      <c r="AJ581" s="56">
        <f t="shared" si="288"/>
        <v>567</v>
      </c>
      <c r="AK581" s="54">
        <v>8</v>
      </c>
      <c r="AL581" s="54"/>
      <c r="AM581" s="54"/>
      <c r="AN581" s="54"/>
      <c r="AO581" s="54">
        <v>37</v>
      </c>
      <c r="AP581" s="54"/>
      <c r="AQ581" s="54"/>
      <c r="AR581" s="54"/>
      <c r="AS581" s="57">
        <f t="shared" si="291"/>
        <v>22</v>
      </c>
      <c r="AT581" s="54"/>
      <c r="AU581" s="54"/>
      <c r="AV581" s="54">
        <v>8</v>
      </c>
      <c r="AW581" s="54">
        <v>14</v>
      </c>
      <c r="AX581" s="54"/>
      <c r="AY581" s="54"/>
      <c r="AZ581" s="54"/>
    </row>
    <row r="582" spans="1:52" s="55" customFormat="1" ht="18" customHeight="1">
      <c r="A582" s="737" t="s">
        <v>114</v>
      </c>
      <c r="B582" s="738"/>
      <c r="C582" s="739" t="s">
        <v>115</v>
      </c>
      <c r="D582" s="740"/>
      <c r="E582" s="740"/>
      <c r="F582" s="740"/>
      <c r="G582" s="740"/>
      <c r="H582" s="740"/>
      <c r="I582" s="741"/>
      <c r="J582" s="56">
        <f t="shared" si="287"/>
        <v>568</v>
      </c>
      <c r="K582" s="62">
        <f t="shared" si="280"/>
        <v>70</v>
      </c>
      <c r="L582" s="62">
        <f t="shared" si="280"/>
        <v>0</v>
      </c>
      <c r="M582" s="62">
        <f t="shared" si="289"/>
        <v>0</v>
      </c>
      <c r="N582" s="62">
        <f t="shared" si="289"/>
        <v>0</v>
      </c>
      <c r="O582" s="63"/>
      <c r="P582" s="63"/>
      <c r="Q582" s="63"/>
      <c r="R582" s="63"/>
      <c r="S582" s="63"/>
      <c r="T582" s="63"/>
      <c r="U582" s="62">
        <f t="shared" si="290"/>
        <v>70</v>
      </c>
      <c r="V582" s="62">
        <f t="shared" si="290"/>
        <v>0</v>
      </c>
      <c r="W582" s="63">
        <v>27</v>
      </c>
      <c r="X582" s="63"/>
      <c r="Y582" s="63">
        <v>25</v>
      </c>
      <c r="Z582" s="63"/>
      <c r="AA582" s="705" t="str">
        <f t="shared" si="306"/>
        <v>TC8211-20</v>
      </c>
      <c r="AB582" s="705"/>
      <c r="AC582" s="705" t="str">
        <f t="shared" si="307"/>
        <v>Автомашины засварчин</v>
      </c>
      <c r="AD582" s="705"/>
      <c r="AE582" s="705"/>
      <c r="AF582" s="705"/>
      <c r="AG582" s="705"/>
      <c r="AH582" s="705"/>
      <c r="AI582" s="705"/>
      <c r="AJ582" s="56">
        <f t="shared" si="288"/>
        <v>568</v>
      </c>
      <c r="AK582" s="54">
        <v>18</v>
      </c>
      <c r="AL582" s="54"/>
      <c r="AM582" s="54"/>
      <c r="AN582" s="54"/>
      <c r="AO582" s="54">
        <v>70</v>
      </c>
      <c r="AP582" s="54"/>
      <c r="AQ582" s="54"/>
      <c r="AR582" s="54"/>
      <c r="AS582" s="57">
        <f t="shared" si="291"/>
        <v>31</v>
      </c>
      <c r="AT582" s="54"/>
      <c r="AU582" s="54"/>
      <c r="AV582" s="54">
        <v>18</v>
      </c>
      <c r="AW582" s="54">
        <v>13</v>
      </c>
      <c r="AX582" s="54"/>
      <c r="AY582" s="54"/>
      <c r="AZ582" s="54"/>
    </row>
    <row r="583" spans="1:52" s="55" customFormat="1" ht="18" customHeight="1">
      <c r="A583" s="737" t="s">
        <v>124</v>
      </c>
      <c r="B583" s="738"/>
      <c r="C583" s="739" t="s">
        <v>125</v>
      </c>
      <c r="D583" s="740"/>
      <c r="E583" s="740"/>
      <c r="F583" s="740"/>
      <c r="G583" s="740"/>
      <c r="H583" s="740"/>
      <c r="I583" s="741"/>
      <c r="J583" s="56">
        <f t="shared" si="287"/>
        <v>569</v>
      </c>
      <c r="K583" s="62">
        <f t="shared" si="280"/>
        <v>12</v>
      </c>
      <c r="L583" s="62">
        <f t="shared" si="280"/>
        <v>0</v>
      </c>
      <c r="M583" s="62">
        <f t="shared" si="289"/>
        <v>0</v>
      </c>
      <c r="N583" s="62">
        <f t="shared" si="289"/>
        <v>0</v>
      </c>
      <c r="O583" s="63"/>
      <c r="P583" s="63"/>
      <c r="Q583" s="63"/>
      <c r="R583" s="63"/>
      <c r="S583" s="63"/>
      <c r="T583" s="63"/>
      <c r="U583" s="62">
        <f t="shared" si="290"/>
        <v>12</v>
      </c>
      <c r="V583" s="62">
        <f t="shared" si="290"/>
        <v>0</v>
      </c>
      <c r="W583" s="63"/>
      <c r="X583" s="63"/>
      <c r="Y583" s="63">
        <v>5</v>
      </c>
      <c r="Z583" s="63"/>
      <c r="AA583" s="705" t="str">
        <f t="shared" si="306"/>
        <v>IM7212-14</v>
      </c>
      <c r="AB583" s="705"/>
      <c r="AC583" s="705" t="str">
        <f t="shared" si="307"/>
        <v>Гагнуурчин</v>
      </c>
      <c r="AD583" s="705"/>
      <c r="AE583" s="705"/>
      <c r="AF583" s="705"/>
      <c r="AG583" s="705"/>
      <c r="AH583" s="705"/>
      <c r="AI583" s="705"/>
      <c r="AJ583" s="56">
        <f t="shared" si="288"/>
        <v>569</v>
      </c>
      <c r="AK583" s="54">
        <v>7</v>
      </c>
      <c r="AL583" s="54"/>
      <c r="AM583" s="54"/>
      <c r="AN583" s="54"/>
      <c r="AO583" s="54">
        <v>12</v>
      </c>
      <c r="AP583" s="54"/>
      <c r="AQ583" s="54"/>
      <c r="AR583" s="54"/>
      <c r="AS583" s="57">
        <f t="shared" si="291"/>
        <v>7</v>
      </c>
      <c r="AT583" s="54"/>
      <c r="AU583" s="54"/>
      <c r="AV583" s="54">
        <v>7</v>
      </c>
      <c r="AW583" s="54"/>
      <c r="AX583" s="54"/>
      <c r="AY583" s="54"/>
      <c r="AZ583" s="54"/>
    </row>
    <row r="584" spans="1:52" s="55" customFormat="1" ht="18" customHeight="1">
      <c r="A584" s="737" t="s">
        <v>200</v>
      </c>
      <c r="B584" s="738"/>
      <c r="C584" s="739" t="s">
        <v>201</v>
      </c>
      <c r="D584" s="740"/>
      <c r="E584" s="740"/>
      <c r="F584" s="740"/>
      <c r="G584" s="740"/>
      <c r="H584" s="740"/>
      <c r="I584" s="741"/>
      <c r="J584" s="56">
        <f t="shared" si="287"/>
        <v>570</v>
      </c>
      <c r="K584" s="62">
        <f t="shared" si="280"/>
        <v>26</v>
      </c>
      <c r="L584" s="62">
        <f t="shared" si="280"/>
        <v>0</v>
      </c>
      <c r="M584" s="62">
        <f t="shared" si="289"/>
        <v>0</v>
      </c>
      <c r="N584" s="62">
        <f t="shared" si="289"/>
        <v>0</v>
      </c>
      <c r="O584" s="63"/>
      <c r="P584" s="63"/>
      <c r="Q584" s="63"/>
      <c r="R584" s="63"/>
      <c r="S584" s="63"/>
      <c r="T584" s="63"/>
      <c r="U584" s="62">
        <f t="shared" si="290"/>
        <v>26</v>
      </c>
      <c r="V584" s="62">
        <f t="shared" si="290"/>
        <v>0</v>
      </c>
      <c r="W584" s="63">
        <v>7</v>
      </c>
      <c r="X584" s="63"/>
      <c r="Y584" s="63">
        <v>12</v>
      </c>
      <c r="Z584" s="63"/>
      <c r="AA584" s="705" t="str">
        <f t="shared" si="306"/>
        <v>CF7115-11</v>
      </c>
      <c r="AB584" s="705"/>
      <c r="AC584" s="705" t="str">
        <f t="shared" si="307"/>
        <v>Барилга угсралтын мужаан</v>
      </c>
      <c r="AD584" s="705"/>
      <c r="AE584" s="705"/>
      <c r="AF584" s="705"/>
      <c r="AG584" s="705"/>
      <c r="AH584" s="705"/>
      <c r="AI584" s="705"/>
      <c r="AJ584" s="56">
        <f t="shared" si="288"/>
        <v>570</v>
      </c>
      <c r="AK584" s="54">
        <v>7</v>
      </c>
      <c r="AL584" s="54"/>
      <c r="AM584" s="54"/>
      <c r="AN584" s="54"/>
      <c r="AO584" s="54">
        <v>26</v>
      </c>
      <c r="AP584" s="54"/>
      <c r="AQ584" s="54"/>
      <c r="AR584" s="54"/>
      <c r="AS584" s="57">
        <f t="shared" si="291"/>
        <v>7</v>
      </c>
      <c r="AT584" s="54"/>
      <c r="AU584" s="54"/>
      <c r="AV584" s="54">
        <v>7</v>
      </c>
      <c r="AW584" s="54"/>
      <c r="AX584" s="54"/>
      <c r="AY584" s="54"/>
      <c r="AZ584" s="54"/>
    </row>
    <row r="585" spans="1:52" s="55" customFormat="1" ht="18" customHeight="1">
      <c r="A585" s="737" t="s">
        <v>144</v>
      </c>
      <c r="B585" s="738"/>
      <c r="C585" s="739" t="s">
        <v>145</v>
      </c>
      <c r="D585" s="740"/>
      <c r="E585" s="740"/>
      <c r="F585" s="740"/>
      <c r="G585" s="740"/>
      <c r="H585" s="740"/>
      <c r="I585" s="741"/>
      <c r="J585" s="56">
        <f t="shared" si="287"/>
        <v>571</v>
      </c>
      <c r="K585" s="62">
        <f t="shared" si="280"/>
        <v>38</v>
      </c>
      <c r="L585" s="62">
        <f t="shared" si="280"/>
        <v>24</v>
      </c>
      <c r="M585" s="62">
        <f t="shared" si="289"/>
        <v>0</v>
      </c>
      <c r="N585" s="62">
        <f t="shared" si="289"/>
        <v>0</v>
      </c>
      <c r="O585" s="63"/>
      <c r="P585" s="63"/>
      <c r="Q585" s="63"/>
      <c r="R585" s="63"/>
      <c r="S585" s="63"/>
      <c r="T585" s="63"/>
      <c r="U585" s="62">
        <f t="shared" si="290"/>
        <v>31</v>
      </c>
      <c r="V585" s="62">
        <f t="shared" si="290"/>
        <v>21</v>
      </c>
      <c r="W585" s="63">
        <v>22</v>
      </c>
      <c r="X585" s="63">
        <v>18</v>
      </c>
      <c r="Y585" s="63">
        <v>9</v>
      </c>
      <c r="Z585" s="63">
        <v>3</v>
      </c>
      <c r="AA585" s="705" t="str">
        <f t="shared" si="306"/>
        <v>IF5120-11</v>
      </c>
      <c r="AB585" s="705"/>
      <c r="AC585" s="705" t="str">
        <f t="shared" si="307"/>
        <v>Тогооч</v>
      </c>
      <c r="AD585" s="705"/>
      <c r="AE585" s="705"/>
      <c r="AF585" s="705"/>
      <c r="AG585" s="705"/>
      <c r="AH585" s="705"/>
      <c r="AI585" s="705"/>
      <c r="AJ585" s="56">
        <f t="shared" si="288"/>
        <v>571</v>
      </c>
      <c r="AK585" s="54"/>
      <c r="AL585" s="54"/>
      <c r="AM585" s="54">
        <v>7</v>
      </c>
      <c r="AN585" s="54">
        <v>3</v>
      </c>
      <c r="AO585" s="54">
        <v>38</v>
      </c>
      <c r="AP585" s="54"/>
      <c r="AQ585" s="54"/>
      <c r="AR585" s="54"/>
      <c r="AS585" s="57">
        <f t="shared" si="291"/>
        <v>29</v>
      </c>
      <c r="AT585" s="54"/>
      <c r="AU585" s="54"/>
      <c r="AV585" s="54"/>
      <c r="AW585" s="54">
        <v>22</v>
      </c>
      <c r="AX585" s="54">
        <v>7</v>
      </c>
      <c r="AY585" s="54"/>
      <c r="AZ585" s="54"/>
    </row>
    <row r="586" spans="1:52" s="55" customFormat="1" ht="18" customHeight="1">
      <c r="A586" s="737" t="s">
        <v>195</v>
      </c>
      <c r="B586" s="738"/>
      <c r="C586" s="739" t="s">
        <v>196</v>
      </c>
      <c r="D586" s="740"/>
      <c r="E586" s="740"/>
      <c r="F586" s="740"/>
      <c r="G586" s="740"/>
      <c r="H586" s="740"/>
      <c r="I586" s="741"/>
      <c r="J586" s="56">
        <f t="shared" si="287"/>
        <v>572</v>
      </c>
      <c r="K586" s="62">
        <f t="shared" si="280"/>
        <v>16</v>
      </c>
      <c r="L586" s="62">
        <f t="shared" si="280"/>
        <v>15</v>
      </c>
      <c r="M586" s="62">
        <f t="shared" si="289"/>
        <v>0</v>
      </c>
      <c r="N586" s="62">
        <f t="shared" si="289"/>
        <v>0</v>
      </c>
      <c r="O586" s="63"/>
      <c r="P586" s="63"/>
      <c r="Q586" s="63"/>
      <c r="R586" s="63"/>
      <c r="S586" s="63"/>
      <c r="T586" s="63"/>
      <c r="U586" s="62">
        <f t="shared" si="290"/>
        <v>16</v>
      </c>
      <c r="V586" s="62">
        <f t="shared" si="290"/>
        <v>15</v>
      </c>
      <c r="W586" s="63">
        <v>16</v>
      </c>
      <c r="X586" s="63">
        <v>15</v>
      </c>
      <c r="Y586" s="63"/>
      <c r="Z586" s="63"/>
      <c r="AA586" s="705" t="str">
        <f t="shared" si="306"/>
        <v>ID4120-11</v>
      </c>
      <c r="AB586" s="705"/>
      <c r="AC586" s="705" t="str">
        <f t="shared" si="307"/>
        <v>Нарийн бичгийн дарга-албан хэргийн ажилтан</v>
      </c>
      <c r="AD586" s="705"/>
      <c r="AE586" s="705"/>
      <c r="AF586" s="705"/>
      <c r="AG586" s="705"/>
      <c r="AH586" s="705"/>
      <c r="AI586" s="705"/>
      <c r="AJ586" s="56">
        <f t="shared" si="288"/>
        <v>572</v>
      </c>
      <c r="AK586" s="54"/>
      <c r="AL586" s="54"/>
      <c r="AM586" s="54"/>
      <c r="AN586" s="54"/>
      <c r="AO586" s="54">
        <v>16</v>
      </c>
      <c r="AP586" s="54"/>
      <c r="AQ586" s="54"/>
      <c r="AR586" s="54"/>
      <c r="AS586" s="57">
        <f t="shared" si="291"/>
        <v>16</v>
      </c>
      <c r="AT586" s="54"/>
      <c r="AU586" s="54"/>
      <c r="AV586" s="54"/>
      <c r="AW586" s="54">
        <v>16</v>
      </c>
      <c r="AX586" s="54"/>
      <c r="AY586" s="54"/>
      <c r="AZ586" s="54"/>
    </row>
    <row r="587" spans="1:52" s="55" customFormat="1" ht="18" customHeight="1">
      <c r="A587" s="737" t="s">
        <v>130</v>
      </c>
      <c r="B587" s="738"/>
      <c r="C587" s="739" t="s">
        <v>131</v>
      </c>
      <c r="D587" s="740"/>
      <c r="E587" s="740"/>
      <c r="F587" s="740"/>
      <c r="G587" s="740"/>
      <c r="H587" s="740"/>
      <c r="I587" s="741"/>
      <c r="J587" s="56">
        <f t="shared" si="287"/>
        <v>573</v>
      </c>
      <c r="K587" s="62">
        <f t="shared" si="280"/>
        <v>49</v>
      </c>
      <c r="L587" s="62">
        <f t="shared" si="280"/>
        <v>49</v>
      </c>
      <c r="M587" s="62">
        <f t="shared" si="289"/>
        <v>0</v>
      </c>
      <c r="N587" s="62">
        <f t="shared" si="289"/>
        <v>0</v>
      </c>
      <c r="O587" s="63"/>
      <c r="P587" s="63"/>
      <c r="Q587" s="63"/>
      <c r="R587" s="63"/>
      <c r="S587" s="63"/>
      <c r="T587" s="63"/>
      <c r="U587" s="62">
        <f t="shared" si="290"/>
        <v>49</v>
      </c>
      <c r="V587" s="62">
        <f t="shared" si="290"/>
        <v>49</v>
      </c>
      <c r="W587" s="63">
        <v>30</v>
      </c>
      <c r="X587" s="63">
        <v>30</v>
      </c>
      <c r="Y587" s="63">
        <v>11</v>
      </c>
      <c r="Z587" s="63">
        <v>11</v>
      </c>
      <c r="AA587" s="705" t="str">
        <f t="shared" si="306"/>
        <v>IE7533-28</v>
      </c>
      <c r="AB587" s="705"/>
      <c r="AC587" s="705" t="str">
        <f t="shared" si="307"/>
        <v>Оёмол бүтээгдэхүүний оёдолчин</v>
      </c>
      <c r="AD587" s="705"/>
      <c r="AE587" s="705"/>
      <c r="AF587" s="705"/>
      <c r="AG587" s="705"/>
      <c r="AH587" s="705"/>
      <c r="AI587" s="705"/>
      <c r="AJ587" s="56">
        <f t="shared" si="288"/>
        <v>573</v>
      </c>
      <c r="AK587" s="54">
        <v>8</v>
      </c>
      <c r="AL587" s="54">
        <v>8</v>
      </c>
      <c r="AM587" s="54"/>
      <c r="AN587" s="54"/>
      <c r="AO587" s="54">
        <v>49</v>
      </c>
      <c r="AP587" s="54"/>
      <c r="AQ587" s="54"/>
      <c r="AR587" s="54"/>
      <c r="AS587" s="57">
        <f t="shared" si="291"/>
        <v>28</v>
      </c>
      <c r="AT587" s="54"/>
      <c r="AU587" s="54"/>
      <c r="AV587" s="54">
        <v>8</v>
      </c>
      <c r="AW587" s="54">
        <v>20</v>
      </c>
      <c r="AX587" s="54"/>
      <c r="AY587" s="54"/>
      <c r="AZ587" s="54"/>
    </row>
    <row r="588" spans="1:52" s="55" customFormat="1" ht="18" customHeight="1">
      <c r="A588" s="737" t="s">
        <v>138</v>
      </c>
      <c r="B588" s="738"/>
      <c r="C588" s="739" t="s">
        <v>139</v>
      </c>
      <c r="D588" s="740"/>
      <c r="E588" s="740"/>
      <c r="F588" s="740"/>
      <c r="G588" s="740"/>
      <c r="H588" s="740"/>
      <c r="I588" s="741"/>
      <c r="J588" s="56">
        <f t="shared" si="287"/>
        <v>574</v>
      </c>
      <c r="K588" s="62">
        <f t="shared" si="280"/>
        <v>42</v>
      </c>
      <c r="L588" s="62">
        <f t="shared" si="280"/>
        <v>33</v>
      </c>
      <c r="M588" s="62">
        <f t="shared" si="289"/>
        <v>0</v>
      </c>
      <c r="N588" s="62">
        <f t="shared" si="289"/>
        <v>0</v>
      </c>
      <c r="O588" s="63"/>
      <c r="P588" s="63"/>
      <c r="Q588" s="63"/>
      <c r="R588" s="63"/>
      <c r="S588" s="63"/>
      <c r="T588" s="63"/>
      <c r="U588" s="62">
        <f t="shared" si="290"/>
        <v>42</v>
      </c>
      <c r="V588" s="62">
        <f t="shared" si="290"/>
        <v>33</v>
      </c>
      <c r="W588" s="63">
        <v>23</v>
      </c>
      <c r="X588" s="63">
        <v>20</v>
      </c>
      <c r="Y588" s="63">
        <v>13</v>
      </c>
      <c r="Z588" s="63">
        <v>9</v>
      </c>
      <c r="AA588" s="705" t="str">
        <f t="shared" si="306"/>
        <v>SO5141-11</v>
      </c>
      <c r="AB588" s="705"/>
      <c r="AC588" s="705" t="str">
        <f t="shared" si="307"/>
        <v>Үсчин</v>
      </c>
      <c r="AD588" s="705"/>
      <c r="AE588" s="705"/>
      <c r="AF588" s="705"/>
      <c r="AG588" s="705"/>
      <c r="AH588" s="705"/>
      <c r="AI588" s="705"/>
      <c r="AJ588" s="56">
        <f t="shared" si="288"/>
        <v>574</v>
      </c>
      <c r="AK588" s="54">
        <v>6</v>
      </c>
      <c r="AL588" s="54">
        <v>4</v>
      </c>
      <c r="AM588" s="54"/>
      <c r="AN588" s="54"/>
      <c r="AO588" s="54">
        <v>42</v>
      </c>
      <c r="AP588" s="54"/>
      <c r="AQ588" s="54"/>
      <c r="AR588" s="54"/>
      <c r="AS588" s="57">
        <f t="shared" si="291"/>
        <v>21</v>
      </c>
      <c r="AT588" s="54"/>
      <c r="AU588" s="54"/>
      <c r="AV588" s="54">
        <v>6</v>
      </c>
      <c r="AW588" s="54">
        <v>15</v>
      </c>
      <c r="AX588" s="54"/>
      <c r="AY588" s="54"/>
      <c r="AZ588" s="54"/>
    </row>
    <row r="589" spans="1:52" s="55" customFormat="1" ht="18" customHeight="1">
      <c r="A589" s="737" t="s">
        <v>153</v>
      </c>
      <c r="B589" s="738"/>
      <c r="C589" s="739" t="s">
        <v>154</v>
      </c>
      <c r="D589" s="740"/>
      <c r="E589" s="740"/>
      <c r="F589" s="740"/>
      <c r="G589" s="740"/>
      <c r="H589" s="740"/>
      <c r="I589" s="741"/>
      <c r="J589" s="56">
        <f t="shared" si="287"/>
        <v>575</v>
      </c>
      <c r="K589" s="62">
        <f t="shared" si="280"/>
        <v>36</v>
      </c>
      <c r="L589" s="62">
        <f t="shared" si="280"/>
        <v>35</v>
      </c>
      <c r="M589" s="62">
        <f t="shared" si="289"/>
        <v>0</v>
      </c>
      <c r="N589" s="62">
        <f t="shared" si="289"/>
        <v>0</v>
      </c>
      <c r="O589" s="63"/>
      <c r="P589" s="63"/>
      <c r="Q589" s="63"/>
      <c r="R589" s="63"/>
      <c r="S589" s="63"/>
      <c r="T589" s="63"/>
      <c r="U589" s="62">
        <f t="shared" si="290"/>
        <v>36</v>
      </c>
      <c r="V589" s="62">
        <f t="shared" si="290"/>
        <v>35</v>
      </c>
      <c r="W589" s="63">
        <v>20</v>
      </c>
      <c r="X589" s="63">
        <v>19</v>
      </c>
      <c r="Y589" s="63">
        <v>9</v>
      </c>
      <c r="Z589" s="63">
        <v>9</v>
      </c>
      <c r="AA589" s="705" t="str">
        <f t="shared" si="306"/>
        <v>SO5142-11</v>
      </c>
      <c r="AB589" s="705"/>
      <c r="AC589" s="705" t="str">
        <f t="shared" si="307"/>
        <v>Гоо засалч</v>
      </c>
      <c r="AD589" s="705"/>
      <c r="AE589" s="705"/>
      <c r="AF589" s="705"/>
      <c r="AG589" s="705"/>
      <c r="AH589" s="705"/>
      <c r="AI589" s="705"/>
      <c r="AJ589" s="56">
        <f t="shared" si="288"/>
        <v>575</v>
      </c>
      <c r="AK589" s="54">
        <v>7</v>
      </c>
      <c r="AL589" s="54">
        <v>7</v>
      </c>
      <c r="AM589" s="54"/>
      <c r="AN589" s="54"/>
      <c r="AO589" s="54">
        <v>36</v>
      </c>
      <c r="AP589" s="54"/>
      <c r="AQ589" s="54"/>
      <c r="AR589" s="54"/>
      <c r="AS589" s="57">
        <f t="shared" si="291"/>
        <v>22</v>
      </c>
      <c r="AT589" s="54"/>
      <c r="AU589" s="54"/>
      <c r="AV589" s="54">
        <v>7</v>
      </c>
      <c r="AW589" s="54">
        <v>15</v>
      </c>
      <c r="AX589" s="54"/>
      <c r="AY589" s="54"/>
      <c r="AZ589" s="54"/>
    </row>
    <row r="590" spans="1:52" s="55" customFormat="1" ht="18" customHeight="1">
      <c r="A590" s="737" t="s">
        <v>315</v>
      </c>
      <c r="B590" s="738"/>
      <c r="C590" s="739" t="s">
        <v>316</v>
      </c>
      <c r="D590" s="740"/>
      <c r="E590" s="740"/>
      <c r="F590" s="740"/>
      <c r="G590" s="740"/>
      <c r="H590" s="740"/>
      <c r="I590" s="741"/>
      <c r="J590" s="56">
        <f t="shared" si="287"/>
        <v>576</v>
      </c>
      <c r="K590" s="62">
        <f t="shared" si="280"/>
        <v>39</v>
      </c>
      <c r="L590" s="62">
        <f t="shared" si="280"/>
        <v>17</v>
      </c>
      <c r="M590" s="62">
        <f t="shared" si="289"/>
        <v>0</v>
      </c>
      <c r="N590" s="62">
        <f t="shared" si="289"/>
        <v>0</v>
      </c>
      <c r="O590" s="63"/>
      <c r="P590" s="63"/>
      <c r="Q590" s="63"/>
      <c r="R590" s="63"/>
      <c r="S590" s="63"/>
      <c r="T590" s="63"/>
      <c r="U590" s="62">
        <f t="shared" si="290"/>
        <v>39</v>
      </c>
      <c r="V590" s="62">
        <f t="shared" si="290"/>
        <v>17</v>
      </c>
      <c r="W590" s="63">
        <v>22</v>
      </c>
      <c r="X590" s="63">
        <v>12</v>
      </c>
      <c r="Y590" s="63">
        <v>8</v>
      </c>
      <c r="Z590" s="63">
        <v>2</v>
      </c>
      <c r="AA590" s="705" t="str">
        <f t="shared" si="306"/>
        <v>IO4132-18</v>
      </c>
      <c r="AB590" s="705"/>
      <c r="AC590" s="705" t="str">
        <f t="shared" si="307"/>
        <v>Мэдээлэл технологийн оператор</v>
      </c>
      <c r="AD590" s="705"/>
      <c r="AE590" s="705"/>
      <c r="AF590" s="705"/>
      <c r="AG590" s="705"/>
      <c r="AH590" s="705"/>
      <c r="AI590" s="705"/>
      <c r="AJ590" s="56">
        <f t="shared" si="288"/>
        <v>576</v>
      </c>
      <c r="AK590" s="54">
        <v>9</v>
      </c>
      <c r="AL590" s="54">
        <v>3</v>
      </c>
      <c r="AM590" s="54"/>
      <c r="AN590" s="54"/>
      <c r="AO590" s="54">
        <v>39</v>
      </c>
      <c r="AP590" s="54"/>
      <c r="AQ590" s="54"/>
      <c r="AR590" s="54"/>
      <c r="AS590" s="57">
        <f t="shared" si="291"/>
        <v>24</v>
      </c>
      <c r="AT590" s="54"/>
      <c r="AU590" s="54"/>
      <c r="AV590" s="54">
        <v>9</v>
      </c>
      <c r="AW590" s="54">
        <v>15</v>
      </c>
      <c r="AX590" s="54"/>
      <c r="AY590" s="54"/>
      <c r="AZ590" s="54"/>
    </row>
    <row r="591" spans="1:52" s="55" customFormat="1" ht="18" customHeight="1">
      <c r="A591" s="737" t="s">
        <v>181</v>
      </c>
      <c r="B591" s="738"/>
      <c r="C591" s="739" t="s">
        <v>182</v>
      </c>
      <c r="D591" s="740"/>
      <c r="E591" s="740"/>
      <c r="F591" s="740"/>
      <c r="G591" s="740"/>
      <c r="H591" s="740"/>
      <c r="I591" s="741"/>
      <c r="J591" s="56">
        <f t="shared" ref="J591:J654" si="308">+J590+1</f>
        <v>577</v>
      </c>
      <c r="K591" s="62">
        <f t="shared" si="280"/>
        <v>20</v>
      </c>
      <c r="L591" s="62">
        <f t="shared" si="280"/>
        <v>8</v>
      </c>
      <c r="M591" s="62">
        <f t="shared" si="289"/>
        <v>0</v>
      </c>
      <c r="N591" s="62">
        <f t="shared" si="289"/>
        <v>0</v>
      </c>
      <c r="O591" s="63"/>
      <c r="P591" s="63"/>
      <c r="Q591" s="63"/>
      <c r="R591" s="63"/>
      <c r="S591" s="63"/>
      <c r="T591" s="63"/>
      <c r="U591" s="62">
        <f t="shared" si="290"/>
        <v>20</v>
      </c>
      <c r="V591" s="62">
        <f t="shared" si="290"/>
        <v>8</v>
      </c>
      <c r="W591" s="63">
        <v>20</v>
      </c>
      <c r="X591" s="63">
        <v>8</v>
      </c>
      <c r="Y591" s="63"/>
      <c r="Z591" s="63"/>
      <c r="AA591" s="705" t="str">
        <f t="shared" si="306"/>
        <v>AH6121-24</v>
      </c>
      <c r="AB591" s="705"/>
      <c r="AC591" s="705" t="str">
        <f t="shared" si="307"/>
        <v>Малчин</v>
      </c>
      <c r="AD591" s="705"/>
      <c r="AE591" s="705"/>
      <c r="AF591" s="705"/>
      <c r="AG591" s="705"/>
      <c r="AH591" s="705"/>
      <c r="AI591" s="705"/>
      <c r="AJ591" s="56">
        <f t="shared" si="288"/>
        <v>577</v>
      </c>
      <c r="AK591" s="54"/>
      <c r="AL591" s="54"/>
      <c r="AM591" s="54"/>
      <c r="AN591" s="54"/>
      <c r="AO591" s="54">
        <v>20</v>
      </c>
      <c r="AP591" s="54"/>
      <c r="AQ591" s="54"/>
      <c r="AR591" s="54"/>
      <c r="AS591" s="57">
        <f t="shared" si="291"/>
        <v>20</v>
      </c>
      <c r="AT591" s="54"/>
      <c r="AU591" s="54"/>
      <c r="AV591" s="54"/>
      <c r="AW591" s="54">
        <v>20</v>
      </c>
      <c r="AX591" s="54"/>
      <c r="AY591" s="54"/>
      <c r="AZ591" s="54"/>
    </row>
    <row r="592" spans="1:52" s="55" customFormat="1" ht="18" customHeight="1">
      <c r="A592" s="737" t="s">
        <v>161</v>
      </c>
      <c r="B592" s="738"/>
      <c r="C592" s="739" t="s">
        <v>162</v>
      </c>
      <c r="D592" s="740"/>
      <c r="E592" s="740"/>
      <c r="F592" s="740"/>
      <c r="G592" s="740"/>
      <c r="H592" s="740"/>
      <c r="I592" s="741"/>
      <c r="J592" s="56">
        <f t="shared" si="308"/>
        <v>578</v>
      </c>
      <c r="K592" s="62">
        <f t="shared" si="280"/>
        <v>19</v>
      </c>
      <c r="L592" s="62">
        <f t="shared" si="280"/>
        <v>0</v>
      </c>
      <c r="M592" s="62">
        <f t="shared" si="289"/>
        <v>0</v>
      </c>
      <c r="N592" s="62">
        <f t="shared" si="289"/>
        <v>0</v>
      </c>
      <c r="O592" s="63"/>
      <c r="P592" s="63"/>
      <c r="Q592" s="63"/>
      <c r="R592" s="63"/>
      <c r="S592" s="63"/>
      <c r="T592" s="63"/>
      <c r="U592" s="62">
        <f t="shared" si="290"/>
        <v>19</v>
      </c>
      <c r="V592" s="62">
        <f t="shared" si="290"/>
        <v>0</v>
      </c>
      <c r="W592" s="63">
        <v>19</v>
      </c>
      <c r="X592" s="63"/>
      <c r="Y592" s="63"/>
      <c r="Z592" s="63"/>
      <c r="AA592" s="705" t="str">
        <f t="shared" si="306"/>
        <v>MT8111-35</v>
      </c>
      <c r="AB592" s="705"/>
      <c r="AC592" s="705" t="str">
        <f t="shared" si="307"/>
        <v>Хүнд машин механизмын оператор</v>
      </c>
      <c r="AD592" s="705"/>
      <c r="AE592" s="705"/>
      <c r="AF592" s="705"/>
      <c r="AG592" s="705"/>
      <c r="AH592" s="705"/>
      <c r="AI592" s="705"/>
      <c r="AJ592" s="56">
        <f t="shared" ref="AJ592:AJ655" si="309">+J592</f>
        <v>578</v>
      </c>
      <c r="AK592" s="54"/>
      <c r="AL592" s="54"/>
      <c r="AM592" s="54"/>
      <c r="AN592" s="54"/>
      <c r="AO592" s="54">
        <v>19</v>
      </c>
      <c r="AP592" s="54"/>
      <c r="AQ592" s="54"/>
      <c r="AR592" s="54"/>
      <c r="AS592" s="57">
        <f t="shared" si="291"/>
        <v>19</v>
      </c>
      <c r="AT592" s="54"/>
      <c r="AU592" s="54"/>
      <c r="AV592" s="54"/>
      <c r="AW592" s="54">
        <v>19</v>
      </c>
      <c r="AX592" s="54"/>
      <c r="AY592" s="54"/>
      <c r="AZ592" s="54"/>
    </row>
    <row r="593" spans="1:52" s="55" customFormat="1" ht="18" customHeight="1">
      <c r="A593" s="737" t="s">
        <v>400</v>
      </c>
      <c r="B593" s="738"/>
      <c r="C593" s="739" t="s">
        <v>401</v>
      </c>
      <c r="D593" s="740"/>
      <c r="E593" s="740"/>
      <c r="F593" s="740"/>
      <c r="G593" s="740"/>
      <c r="H593" s="740"/>
      <c r="I593" s="741"/>
      <c r="J593" s="56">
        <f t="shared" si="308"/>
        <v>579</v>
      </c>
      <c r="K593" s="62">
        <f t="shared" si="280"/>
        <v>11</v>
      </c>
      <c r="L593" s="62">
        <f t="shared" si="280"/>
        <v>0</v>
      </c>
      <c r="M593" s="62">
        <f t="shared" si="289"/>
        <v>0</v>
      </c>
      <c r="N593" s="62">
        <f t="shared" si="289"/>
        <v>0</v>
      </c>
      <c r="O593" s="63"/>
      <c r="P593" s="63"/>
      <c r="Q593" s="63"/>
      <c r="R593" s="63"/>
      <c r="S593" s="63"/>
      <c r="T593" s="63"/>
      <c r="U593" s="62">
        <f t="shared" si="290"/>
        <v>11</v>
      </c>
      <c r="V593" s="62">
        <f t="shared" si="290"/>
        <v>0</v>
      </c>
      <c r="W593" s="63">
        <v>11</v>
      </c>
      <c r="X593" s="63"/>
      <c r="Y593" s="63"/>
      <c r="Z593" s="63"/>
      <c r="AA593" s="705" t="str">
        <f t="shared" si="306"/>
        <v>PS8182-27</v>
      </c>
      <c r="AB593" s="705"/>
      <c r="AC593" s="705" t="str">
        <f t="shared" si="307"/>
        <v>Зуухны машинч</v>
      </c>
      <c r="AD593" s="705"/>
      <c r="AE593" s="705"/>
      <c r="AF593" s="705"/>
      <c r="AG593" s="705"/>
      <c r="AH593" s="705"/>
      <c r="AI593" s="705"/>
      <c r="AJ593" s="56">
        <f t="shared" si="309"/>
        <v>579</v>
      </c>
      <c r="AK593" s="54"/>
      <c r="AL593" s="54"/>
      <c r="AM593" s="54"/>
      <c r="AN593" s="54"/>
      <c r="AO593" s="54">
        <v>11</v>
      </c>
      <c r="AP593" s="54"/>
      <c r="AQ593" s="54"/>
      <c r="AR593" s="54"/>
      <c r="AS593" s="57">
        <f t="shared" si="291"/>
        <v>11</v>
      </c>
      <c r="AT593" s="54"/>
      <c r="AU593" s="54"/>
      <c r="AV593" s="54"/>
      <c r="AW593" s="54">
        <v>11</v>
      </c>
      <c r="AX593" s="54"/>
      <c r="AY593" s="54"/>
      <c r="AZ593" s="54"/>
    </row>
    <row r="594" spans="1:52" s="55" customFormat="1" ht="18" customHeight="1">
      <c r="A594" s="737" t="s">
        <v>157</v>
      </c>
      <c r="B594" s="738"/>
      <c r="C594" s="739" t="s">
        <v>158</v>
      </c>
      <c r="D594" s="740"/>
      <c r="E594" s="740"/>
      <c r="F594" s="740"/>
      <c r="G594" s="740"/>
      <c r="H594" s="740"/>
      <c r="I594" s="741"/>
      <c r="J594" s="56">
        <f t="shared" si="308"/>
        <v>580</v>
      </c>
      <c r="K594" s="62">
        <f t="shared" si="280"/>
        <v>15</v>
      </c>
      <c r="L594" s="62">
        <f t="shared" si="280"/>
        <v>12</v>
      </c>
      <c r="M594" s="62">
        <f t="shared" si="289"/>
        <v>0</v>
      </c>
      <c r="N594" s="62">
        <f t="shared" si="289"/>
        <v>0</v>
      </c>
      <c r="O594" s="63"/>
      <c r="P594" s="63"/>
      <c r="Q594" s="63"/>
      <c r="R594" s="63"/>
      <c r="S594" s="63"/>
      <c r="T594" s="63"/>
      <c r="U594" s="62">
        <f t="shared" si="290"/>
        <v>15</v>
      </c>
      <c r="V594" s="62">
        <f t="shared" si="290"/>
        <v>12</v>
      </c>
      <c r="W594" s="63">
        <v>15</v>
      </c>
      <c r="X594" s="63">
        <v>12</v>
      </c>
      <c r="Y594" s="63"/>
      <c r="Z594" s="63"/>
      <c r="AA594" s="705" t="str">
        <f t="shared" si="306"/>
        <v>IF7512-34</v>
      </c>
      <c r="AB594" s="705"/>
      <c r="AC594" s="705" t="str">
        <f t="shared" si="307"/>
        <v>Талх, нарийн боов үйлдвэрлэлийн технологийн ажилтан</v>
      </c>
      <c r="AD594" s="705"/>
      <c r="AE594" s="705"/>
      <c r="AF594" s="705"/>
      <c r="AG594" s="705"/>
      <c r="AH594" s="705"/>
      <c r="AI594" s="705"/>
      <c r="AJ594" s="56">
        <f t="shared" si="309"/>
        <v>580</v>
      </c>
      <c r="AK594" s="54"/>
      <c r="AL594" s="54"/>
      <c r="AM594" s="54"/>
      <c r="AN594" s="54"/>
      <c r="AO594" s="54">
        <v>15</v>
      </c>
      <c r="AP594" s="54"/>
      <c r="AQ594" s="54"/>
      <c r="AR594" s="54"/>
      <c r="AS594" s="57">
        <f t="shared" si="291"/>
        <v>15</v>
      </c>
      <c r="AT594" s="54"/>
      <c r="AU594" s="54"/>
      <c r="AV594" s="54"/>
      <c r="AW594" s="54">
        <v>15</v>
      </c>
      <c r="AX594" s="54"/>
      <c r="AY594" s="54"/>
      <c r="AZ594" s="54"/>
    </row>
    <row r="595" spans="1:52" s="55" customFormat="1" ht="18" customHeight="1">
      <c r="A595" s="737" t="s">
        <v>128</v>
      </c>
      <c r="B595" s="738"/>
      <c r="C595" s="739" t="s">
        <v>129</v>
      </c>
      <c r="D595" s="740"/>
      <c r="E595" s="740"/>
      <c r="F595" s="740"/>
      <c r="G595" s="740"/>
      <c r="H595" s="740"/>
      <c r="I595" s="741"/>
      <c r="J595" s="56">
        <f t="shared" si="308"/>
        <v>581</v>
      </c>
      <c r="K595" s="62">
        <f t="shared" si="280"/>
        <v>7</v>
      </c>
      <c r="L595" s="62">
        <f t="shared" si="280"/>
        <v>0</v>
      </c>
      <c r="M595" s="62">
        <f t="shared" ref="M595:N658" si="310">+O595+Q595+S595</f>
        <v>0</v>
      </c>
      <c r="N595" s="62">
        <f t="shared" si="310"/>
        <v>0</v>
      </c>
      <c r="O595" s="63"/>
      <c r="P595" s="63"/>
      <c r="Q595" s="63"/>
      <c r="R595" s="63"/>
      <c r="S595" s="63"/>
      <c r="T595" s="63"/>
      <c r="U595" s="62">
        <f t="shared" ref="U595:V658" si="311">+W595+Y595+AK595</f>
        <v>7</v>
      </c>
      <c r="V595" s="62">
        <f t="shared" si="311"/>
        <v>0</v>
      </c>
      <c r="W595" s="63">
        <v>7</v>
      </c>
      <c r="X595" s="63"/>
      <c r="Y595" s="63"/>
      <c r="Z595" s="63"/>
      <c r="AA595" s="705" t="str">
        <f t="shared" si="306"/>
        <v>CF7115-24</v>
      </c>
      <c r="AB595" s="705"/>
      <c r="AC595" s="705" t="str">
        <f t="shared" si="307"/>
        <v>Модон эдлэлийн мужаан</v>
      </c>
      <c r="AD595" s="705"/>
      <c r="AE595" s="705"/>
      <c r="AF595" s="705"/>
      <c r="AG595" s="705"/>
      <c r="AH595" s="705"/>
      <c r="AI595" s="705"/>
      <c r="AJ595" s="56">
        <f t="shared" si="309"/>
        <v>581</v>
      </c>
      <c r="AK595" s="54"/>
      <c r="AL595" s="54"/>
      <c r="AM595" s="54"/>
      <c r="AN595" s="54"/>
      <c r="AO595" s="54">
        <v>7</v>
      </c>
      <c r="AP595" s="54"/>
      <c r="AQ595" s="54"/>
      <c r="AR595" s="54"/>
      <c r="AS595" s="57">
        <f t="shared" si="291"/>
        <v>7</v>
      </c>
      <c r="AT595" s="54"/>
      <c r="AU595" s="54"/>
      <c r="AV595" s="54"/>
      <c r="AW595" s="54">
        <v>7</v>
      </c>
      <c r="AX595" s="54"/>
      <c r="AY595" s="54"/>
      <c r="AZ595" s="54"/>
    </row>
    <row r="596" spans="1:52" s="55" customFormat="1" ht="18" customHeight="1">
      <c r="A596" s="737" t="s">
        <v>350</v>
      </c>
      <c r="B596" s="738"/>
      <c r="C596" s="739" t="s">
        <v>351</v>
      </c>
      <c r="D596" s="740"/>
      <c r="E596" s="740"/>
      <c r="F596" s="740"/>
      <c r="G596" s="740"/>
      <c r="H596" s="740"/>
      <c r="I596" s="741"/>
      <c r="J596" s="56">
        <f t="shared" si="308"/>
        <v>582</v>
      </c>
      <c r="K596" s="62">
        <f t="shared" si="280"/>
        <v>8</v>
      </c>
      <c r="L596" s="62">
        <f t="shared" si="280"/>
        <v>1</v>
      </c>
      <c r="M596" s="62">
        <f t="shared" si="310"/>
        <v>8</v>
      </c>
      <c r="N596" s="62">
        <f t="shared" si="310"/>
        <v>1</v>
      </c>
      <c r="O596" s="63"/>
      <c r="P596" s="63"/>
      <c r="Q596" s="63">
        <v>8</v>
      </c>
      <c r="R596" s="63">
        <v>1</v>
      </c>
      <c r="S596" s="63"/>
      <c r="T596" s="63"/>
      <c r="U596" s="62">
        <f t="shared" si="311"/>
        <v>0</v>
      </c>
      <c r="V596" s="62">
        <f t="shared" si="311"/>
        <v>0</v>
      </c>
      <c r="W596" s="63"/>
      <c r="X596" s="63"/>
      <c r="Y596" s="63"/>
      <c r="Z596" s="63"/>
      <c r="AA596" s="705" t="str">
        <f t="shared" si="306"/>
        <v>CF3112-11</v>
      </c>
      <c r="AB596" s="705"/>
      <c r="AC596" s="705" t="str">
        <f t="shared" si="307"/>
        <v>Иргэний барилгын техникч</v>
      </c>
      <c r="AD596" s="705"/>
      <c r="AE596" s="705"/>
      <c r="AF596" s="705"/>
      <c r="AG596" s="705"/>
      <c r="AH596" s="705"/>
      <c r="AI596" s="705"/>
      <c r="AJ596" s="56">
        <f t="shared" si="309"/>
        <v>582</v>
      </c>
      <c r="AK596" s="54"/>
      <c r="AL596" s="54"/>
      <c r="AM596" s="54"/>
      <c r="AN596" s="54"/>
      <c r="AO596" s="54">
        <v>8</v>
      </c>
      <c r="AP596" s="54"/>
      <c r="AQ596" s="54"/>
      <c r="AR596" s="54"/>
      <c r="AS596" s="57">
        <f t="shared" ref="AS596:AS659" si="312">+AT596+AU596+AV596+AW596+AX596+AY596+AZ596</f>
        <v>8</v>
      </c>
      <c r="AT596" s="54">
        <v>8</v>
      </c>
      <c r="AU596" s="54"/>
      <c r="AV596" s="54"/>
      <c r="AW596" s="54"/>
      <c r="AX596" s="54"/>
      <c r="AY596" s="54"/>
      <c r="AZ596" s="54"/>
    </row>
    <row r="597" spans="1:52" s="55" customFormat="1" ht="18" customHeight="1">
      <c r="A597" s="737" t="s">
        <v>360</v>
      </c>
      <c r="B597" s="738"/>
      <c r="C597" s="739" t="s">
        <v>361</v>
      </c>
      <c r="D597" s="740"/>
      <c r="E597" s="740"/>
      <c r="F597" s="740"/>
      <c r="G597" s="740"/>
      <c r="H597" s="740"/>
      <c r="I597" s="741"/>
      <c r="J597" s="56">
        <f t="shared" si="308"/>
        <v>583</v>
      </c>
      <c r="K597" s="62">
        <f t="shared" ref="K597:L680" si="313">+M597+U597+AM597</f>
        <v>18</v>
      </c>
      <c r="L597" s="62">
        <f t="shared" si="313"/>
        <v>2</v>
      </c>
      <c r="M597" s="62">
        <f t="shared" si="310"/>
        <v>18</v>
      </c>
      <c r="N597" s="62">
        <f t="shared" si="310"/>
        <v>2</v>
      </c>
      <c r="O597" s="63"/>
      <c r="P597" s="63"/>
      <c r="Q597" s="63">
        <v>18</v>
      </c>
      <c r="R597" s="63">
        <v>2</v>
      </c>
      <c r="S597" s="63"/>
      <c r="T597" s="63"/>
      <c r="U597" s="62">
        <f t="shared" si="311"/>
        <v>0</v>
      </c>
      <c r="V597" s="62">
        <f t="shared" si="311"/>
        <v>0</v>
      </c>
      <c r="W597" s="63"/>
      <c r="X597" s="63"/>
      <c r="Y597" s="63"/>
      <c r="Z597" s="63"/>
      <c r="AA597" s="705" t="str">
        <f t="shared" si="306"/>
        <v>CF3115-41</v>
      </c>
      <c r="AB597" s="705"/>
      <c r="AC597" s="705" t="str">
        <f t="shared" si="307"/>
        <v>Сантехникийн техникч</v>
      </c>
      <c r="AD597" s="705"/>
      <c r="AE597" s="705"/>
      <c r="AF597" s="705"/>
      <c r="AG597" s="705"/>
      <c r="AH597" s="705"/>
      <c r="AI597" s="705"/>
      <c r="AJ597" s="56">
        <f t="shared" si="309"/>
        <v>583</v>
      </c>
      <c r="AK597" s="54"/>
      <c r="AL597" s="54"/>
      <c r="AM597" s="54"/>
      <c r="AN597" s="54"/>
      <c r="AO597" s="54">
        <v>18</v>
      </c>
      <c r="AP597" s="54"/>
      <c r="AQ597" s="54"/>
      <c r="AR597" s="54"/>
      <c r="AS597" s="57">
        <f t="shared" si="312"/>
        <v>7</v>
      </c>
      <c r="AT597" s="54">
        <v>7</v>
      </c>
      <c r="AU597" s="54"/>
      <c r="AV597" s="54"/>
      <c r="AW597" s="54"/>
      <c r="AX597" s="54"/>
      <c r="AY597" s="54"/>
      <c r="AZ597" s="54"/>
    </row>
    <row r="598" spans="1:52" s="55" customFormat="1" ht="18" customHeight="1">
      <c r="A598" s="737" t="s">
        <v>358</v>
      </c>
      <c r="B598" s="738"/>
      <c r="C598" s="739" t="s">
        <v>359</v>
      </c>
      <c r="D598" s="740"/>
      <c r="E598" s="740"/>
      <c r="F598" s="740"/>
      <c r="G598" s="740"/>
      <c r="H598" s="740"/>
      <c r="I598" s="741"/>
      <c r="J598" s="56">
        <f t="shared" si="308"/>
        <v>584</v>
      </c>
      <c r="K598" s="62">
        <f t="shared" si="313"/>
        <v>10</v>
      </c>
      <c r="L598" s="62">
        <f t="shared" si="313"/>
        <v>0</v>
      </c>
      <c r="M598" s="62">
        <f t="shared" si="310"/>
        <v>10</v>
      </c>
      <c r="N598" s="62">
        <f t="shared" si="310"/>
        <v>0</v>
      </c>
      <c r="O598" s="63"/>
      <c r="P598" s="63"/>
      <c r="Q598" s="63">
        <v>10</v>
      </c>
      <c r="R598" s="63"/>
      <c r="S598" s="63"/>
      <c r="T598" s="63"/>
      <c r="U598" s="62">
        <f t="shared" si="311"/>
        <v>0</v>
      </c>
      <c r="V598" s="62">
        <f t="shared" si="311"/>
        <v>0</v>
      </c>
      <c r="W598" s="63"/>
      <c r="X598" s="63"/>
      <c r="Y598" s="63"/>
      <c r="Z598" s="63"/>
      <c r="AA598" s="705" t="str">
        <f t="shared" si="306"/>
        <v>IM3113-17</v>
      </c>
      <c r="AB598" s="705"/>
      <c r="AC598" s="705" t="str">
        <f t="shared" si="307"/>
        <v>Цахилгааны техникч</v>
      </c>
      <c r="AD598" s="705"/>
      <c r="AE598" s="705"/>
      <c r="AF598" s="705"/>
      <c r="AG598" s="705"/>
      <c r="AH598" s="705"/>
      <c r="AI598" s="705"/>
      <c r="AJ598" s="56">
        <f t="shared" si="309"/>
        <v>584</v>
      </c>
      <c r="AK598" s="54"/>
      <c r="AL598" s="54"/>
      <c r="AM598" s="54"/>
      <c r="AN598" s="54"/>
      <c r="AO598" s="54">
        <v>10</v>
      </c>
      <c r="AP598" s="54"/>
      <c r="AQ598" s="54"/>
      <c r="AR598" s="54"/>
      <c r="AS598" s="57">
        <f t="shared" si="312"/>
        <v>0</v>
      </c>
      <c r="AT598" s="54"/>
      <c r="AU598" s="54"/>
      <c r="AV598" s="54"/>
      <c r="AW598" s="54"/>
      <c r="AX598" s="54"/>
      <c r="AY598" s="54"/>
      <c r="AZ598" s="54"/>
    </row>
    <row r="599" spans="1:52" s="55" customFormat="1" ht="18" customHeight="1">
      <c r="A599" s="737" t="s">
        <v>369</v>
      </c>
      <c r="B599" s="738"/>
      <c r="C599" s="739" t="s">
        <v>370</v>
      </c>
      <c r="D599" s="740"/>
      <c r="E599" s="740"/>
      <c r="F599" s="740"/>
      <c r="G599" s="740"/>
      <c r="H599" s="740"/>
      <c r="I599" s="741"/>
      <c r="J599" s="56">
        <f t="shared" si="308"/>
        <v>585</v>
      </c>
      <c r="K599" s="62">
        <f t="shared" si="313"/>
        <v>37</v>
      </c>
      <c r="L599" s="62">
        <f t="shared" si="313"/>
        <v>22</v>
      </c>
      <c r="M599" s="62">
        <f t="shared" si="310"/>
        <v>37</v>
      </c>
      <c r="N599" s="62">
        <f t="shared" si="310"/>
        <v>22</v>
      </c>
      <c r="O599" s="63">
        <v>20</v>
      </c>
      <c r="P599" s="63">
        <v>12</v>
      </c>
      <c r="Q599" s="63">
        <v>17</v>
      </c>
      <c r="R599" s="63">
        <v>10</v>
      </c>
      <c r="S599" s="63"/>
      <c r="T599" s="63"/>
      <c r="U599" s="62">
        <f t="shared" si="311"/>
        <v>0</v>
      </c>
      <c r="V599" s="62">
        <f t="shared" si="311"/>
        <v>0</v>
      </c>
      <c r="W599" s="63"/>
      <c r="X599" s="63"/>
      <c r="Y599" s="63"/>
      <c r="Z599" s="63"/>
      <c r="AA599" s="705" t="str">
        <f t="shared" si="306"/>
        <v>IM3119-11</v>
      </c>
      <c r="AB599" s="705"/>
      <c r="AC599" s="705" t="str">
        <f t="shared" si="307"/>
        <v>Аюулгүй ажиллагааны техникч</v>
      </c>
      <c r="AD599" s="705"/>
      <c r="AE599" s="705"/>
      <c r="AF599" s="705"/>
      <c r="AG599" s="705"/>
      <c r="AH599" s="705"/>
      <c r="AI599" s="705"/>
      <c r="AJ599" s="56">
        <f t="shared" si="309"/>
        <v>585</v>
      </c>
      <c r="AK599" s="54"/>
      <c r="AL599" s="54"/>
      <c r="AM599" s="54"/>
      <c r="AN599" s="54"/>
      <c r="AO599" s="54">
        <v>37</v>
      </c>
      <c r="AP599" s="54"/>
      <c r="AQ599" s="54"/>
      <c r="AR599" s="54"/>
      <c r="AS599" s="57">
        <f t="shared" si="312"/>
        <v>17</v>
      </c>
      <c r="AT599" s="54">
        <v>17</v>
      </c>
      <c r="AU599" s="54"/>
      <c r="AV599" s="54"/>
      <c r="AW599" s="54"/>
      <c r="AX599" s="54"/>
      <c r="AY599" s="54"/>
      <c r="AZ599" s="54"/>
    </row>
    <row r="600" spans="1:52" s="55" customFormat="1" ht="18" customHeight="1">
      <c r="A600" s="737" t="s">
        <v>365</v>
      </c>
      <c r="B600" s="738"/>
      <c r="C600" s="739" t="s">
        <v>366</v>
      </c>
      <c r="D600" s="740"/>
      <c r="E600" s="740"/>
      <c r="F600" s="740"/>
      <c r="G600" s="740"/>
      <c r="H600" s="740"/>
      <c r="I600" s="741"/>
      <c r="J600" s="56">
        <f t="shared" si="308"/>
        <v>586</v>
      </c>
      <c r="K600" s="62">
        <f t="shared" si="313"/>
        <v>21</v>
      </c>
      <c r="L600" s="62">
        <f t="shared" si="313"/>
        <v>21</v>
      </c>
      <c r="M600" s="62">
        <f t="shared" si="310"/>
        <v>21</v>
      </c>
      <c r="N600" s="62">
        <f t="shared" si="310"/>
        <v>21</v>
      </c>
      <c r="O600" s="63"/>
      <c r="P600" s="63"/>
      <c r="Q600" s="63">
        <v>21</v>
      </c>
      <c r="R600" s="63">
        <v>21</v>
      </c>
      <c r="S600" s="63"/>
      <c r="T600" s="63"/>
      <c r="U600" s="62">
        <f t="shared" si="311"/>
        <v>0</v>
      </c>
      <c r="V600" s="62">
        <f t="shared" si="311"/>
        <v>0</v>
      </c>
      <c r="W600" s="63"/>
      <c r="X600" s="63"/>
      <c r="Y600" s="63"/>
      <c r="Z600" s="63"/>
      <c r="AA600" s="705" t="str">
        <f t="shared" si="306"/>
        <v>IE3139-14</v>
      </c>
      <c r="AB600" s="705"/>
      <c r="AC600" s="705" t="str">
        <f t="shared" si="307"/>
        <v>Оёдолын техник-технологич</v>
      </c>
      <c r="AD600" s="705"/>
      <c r="AE600" s="705"/>
      <c r="AF600" s="705"/>
      <c r="AG600" s="705"/>
      <c r="AH600" s="705"/>
      <c r="AI600" s="705"/>
      <c r="AJ600" s="56">
        <f t="shared" si="309"/>
        <v>586</v>
      </c>
      <c r="AK600" s="54"/>
      <c r="AL600" s="54"/>
      <c r="AM600" s="54"/>
      <c r="AN600" s="54"/>
      <c r="AO600" s="54">
        <v>21</v>
      </c>
      <c r="AP600" s="54"/>
      <c r="AQ600" s="54"/>
      <c r="AR600" s="54"/>
      <c r="AS600" s="57">
        <f t="shared" si="312"/>
        <v>9</v>
      </c>
      <c r="AT600" s="54">
        <v>9</v>
      </c>
      <c r="AU600" s="54"/>
      <c r="AV600" s="54"/>
      <c r="AW600" s="54"/>
      <c r="AX600" s="54"/>
      <c r="AY600" s="54"/>
      <c r="AZ600" s="54"/>
    </row>
    <row r="601" spans="1:52" s="55" customFormat="1" ht="18" customHeight="1">
      <c r="A601" s="737" t="s">
        <v>395</v>
      </c>
      <c r="B601" s="738"/>
      <c r="C601" s="739" t="s">
        <v>396</v>
      </c>
      <c r="D601" s="740"/>
      <c r="E601" s="740"/>
      <c r="F601" s="740"/>
      <c r="G601" s="740"/>
      <c r="H601" s="740"/>
      <c r="I601" s="741"/>
      <c r="J601" s="56">
        <f t="shared" si="308"/>
        <v>587</v>
      </c>
      <c r="K601" s="62">
        <f t="shared" si="313"/>
        <v>20</v>
      </c>
      <c r="L601" s="62">
        <f t="shared" si="313"/>
        <v>20</v>
      </c>
      <c r="M601" s="62">
        <f t="shared" si="310"/>
        <v>20</v>
      </c>
      <c r="N601" s="62">
        <f t="shared" si="310"/>
        <v>20</v>
      </c>
      <c r="O601" s="63"/>
      <c r="P601" s="63"/>
      <c r="Q601" s="63">
        <v>20</v>
      </c>
      <c r="R601" s="63">
        <v>20</v>
      </c>
      <c r="S601" s="63"/>
      <c r="T601" s="63"/>
      <c r="U601" s="62">
        <f t="shared" si="311"/>
        <v>0</v>
      </c>
      <c r="V601" s="62">
        <f t="shared" si="311"/>
        <v>0</v>
      </c>
      <c r="W601" s="63"/>
      <c r="X601" s="63"/>
      <c r="Y601" s="63"/>
      <c r="Z601" s="63"/>
      <c r="AA601" s="705" t="str">
        <f t="shared" si="306"/>
        <v>SO5141-14</v>
      </c>
      <c r="AB601" s="705"/>
      <c r="AC601" s="705" t="str">
        <f t="shared" si="307"/>
        <v>Үс заслын  технологич</v>
      </c>
      <c r="AD601" s="705"/>
      <c r="AE601" s="705"/>
      <c r="AF601" s="705"/>
      <c r="AG601" s="705"/>
      <c r="AH601" s="705"/>
      <c r="AI601" s="705"/>
      <c r="AJ601" s="56">
        <f t="shared" si="309"/>
        <v>587</v>
      </c>
      <c r="AK601" s="54"/>
      <c r="AL601" s="54"/>
      <c r="AM601" s="54"/>
      <c r="AN601" s="54"/>
      <c r="AO601" s="54">
        <v>20</v>
      </c>
      <c r="AP601" s="54"/>
      <c r="AQ601" s="54"/>
      <c r="AR601" s="54"/>
      <c r="AS601" s="57">
        <f t="shared" si="312"/>
        <v>10</v>
      </c>
      <c r="AT601" s="54">
        <v>10</v>
      </c>
      <c r="AU601" s="54"/>
      <c r="AV601" s="54"/>
      <c r="AW601" s="54"/>
      <c r="AX601" s="54"/>
      <c r="AY601" s="54"/>
      <c r="AZ601" s="54"/>
    </row>
    <row r="602" spans="1:52" s="55" customFormat="1" ht="18" customHeight="1">
      <c r="A602" s="737" t="s">
        <v>367</v>
      </c>
      <c r="B602" s="738"/>
      <c r="C602" s="739" t="s">
        <v>368</v>
      </c>
      <c r="D602" s="740"/>
      <c r="E602" s="740"/>
      <c r="F602" s="740"/>
      <c r="G602" s="740"/>
      <c r="H602" s="740"/>
      <c r="I602" s="741"/>
      <c r="J602" s="56">
        <f t="shared" si="308"/>
        <v>588</v>
      </c>
      <c r="K602" s="62">
        <f t="shared" si="313"/>
        <v>12</v>
      </c>
      <c r="L602" s="62">
        <f t="shared" si="313"/>
        <v>11</v>
      </c>
      <c r="M602" s="62">
        <f t="shared" si="310"/>
        <v>12</v>
      </c>
      <c r="N602" s="62">
        <f t="shared" si="310"/>
        <v>11</v>
      </c>
      <c r="O602" s="63"/>
      <c r="P602" s="63"/>
      <c r="Q602" s="63">
        <v>12</v>
      </c>
      <c r="R602" s="63">
        <v>11</v>
      </c>
      <c r="S602" s="63"/>
      <c r="T602" s="63"/>
      <c r="U602" s="62">
        <f t="shared" si="311"/>
        <v>0</v>
      </c>
      <c r="V602" s="62">
        <f t="shared" si="311"/>
        <v>0</v>
      </c>
      <c r="W602" s="63"/>
      <c r="X602" s="63"/>
      <c r="Y602" s="63"/>
      <c r="Z602" s="63"/>
      <c r="AA602" s="705" t="str">
        <f t="shared" si="306"/>
        <v>IF3434-14</v>
      </c>
      <c r="AB602" s="705"/>
      <c r="AC602" s="705" t="str">
        <f t="shared" si="307"/>
        <v>Хоол үйлдвэрлэл, үйлчилгээний техник- технологич</v>
      </c>
      <c r="AD602" s="705"/>
      <c r="AE602" s="705"/>
      <c r="AF602" s="705"/>
      <c r="AG602" s="705"/>
      <c r="AH602" s="705"/>
      <c r="AI602" s="705"/>
      <c r="AJ602" s="56">
        <f t="shared" si="309"/>
        <v>588</v>
      </c>
      <c r="AK602" s="54"/>
      <c r="AL602" s="54"/>
      <c r="AM602" s="54"/>
      <c r="AN602" s="54"/>
      <c r="AO602" s="54">
        <v>12</v>
      </c>
      <c r="AP602" s="54"/>
      <c r="AQ602" s="54"/>
      <c r="AR602" s="54"/>
      <c r="AS602" s="57">
        <f t="shared" si="312"/>
        <v>12</v>
      </c>
      <c r="AT602" s="54">
        <v>12</v>
      </c>
      <c r="AU602" s="54"/>
      <c r="AV602" s="54"/>
      <c r="AW602" s="54"/>
      <c r="AX602" s="54"/>
      <c r="AY602" s="54"/>
      <c r="AZ602" s="54"/>
    </row>
    <row r="603" spans="1:52" s="55" customFormat="1" ht="18" customHeight="1">
      <c r="A603" s="745" t="s">
        <v>431</v>
      </c>
      <c r="B603" s="746"/>
      <c r="C603" s="746"/>
      <c r="D603" s="746"/>
      <c r="E603" s="746"/>
      <c r="F603" s="746"/>
      <c r="G603" s="746"/>
      <c r="H603" s="746"/>
      <c r="I603" s="747"/>
      <c r="J603" s="60">
        <f t="shared" si="308"/>
        <v>589</v>
      </c>
      <c r="K603" s="61">
        <f t="shared" ref="K603:Z603" si="314">SUM(K604:K634)</f>
        <v>2098</v>
      </c>
      <c r="L603" s="61">
        <f t="shared" si="314"/>
        <v>762</v>
      </c>
      <c r="M603" s="61">
        <f t="shared" si="314"/>
        <v>434</v>
      </c>
      <c r="N603" s="61">
        <f t="shared" si="314"/>
        <v>154</v>
      </c>
      <c r="O603" s="61">
        <f t="shared" ref="O603:Y603" si="315">SUM(O604:O634)</f>
        <v>144</v>
      </c>
      <c r="P603" s="61">
        <f t="shared" si="314"/>
        <v>51</v>
      </c>
      <c r="Q603" s="61">
        <f t="shared" si="314"/>
        <v>208</v>
      </c>
      <c r="R603" s="61">
        <f t="shared" si="314"/>
        <v>80</v>
      </c>
      <c r="S603" s="61">
        <f t="shared" si="314"/>
        <v>82</v>
      </c>
      <c r="T603" s="61">
        <f t="shared" si="315"/>
        <v>23</v>
      </c>
      <c r="U603" s="61">
        <f t="shared" si="314"/>
        <v>1664</v>
      </c>
      <c r="V603" s="61">
        <f t="shared" si="314"/>
        <v>608</v>
      </c>
      <c r="W603" s="61">
        <f t="shared" si="314"/>
        <v>593</v>
      </c>
      <c r="X603" s="61">
        <f t="shared" si="314"/>
        <v>195</v>
      </c>
      <c r="Y603" s="61">
        <f t="shared" si="315"/>
        <v>532</v>
      </c>
      <c r="Z603" s="61">
        <f t="shared" si="314"/>
        <v>194</v>
      </c>
      <c r="AA603" s="748" t="str">
        <f>+A603</f>
        <v>10. Монгол-Солонгосын Политехник Коллеж</v>
      </c>
      <c r="AB603" s="749"/>
      <c r="AC603" s="749"/>
      <c r="AD603" s="749"/>
      <c r="AE603" s="749"/>
      <c r="AF603" s="749"/>
      <c r="AG603" s="749"/>
      <c r="AH603" s="749"/>
      <c r="AI603" s="750"/>
      <c r="AJ603" s="60">
        <f t="shared" si="309"/>
        <v>589</v>
      </c>
      <c r="AK603" s="61">
        <f t="shared" ref="AK603:AZ603" si="316">SUM(AK604:AK634)</f>
        <v>539</v>
      </c>
      <c r="AL603" s="61">
        <f t="shared" si="316"/>
        <v>219</v>
      </c>
      <c r="AM603" s="61">
        <f t="shared" si="316"/>
        <v>0</v>
      </c>
      <c r="AN603" s="61">
        <f t="shared" si="316"/>
        <v>0</v>
      </c>
      <c r="AO603" s="61">
        <f t="shared" si="316"/>
        <v>1567</v>
      </c>
      <c r="AP603" s="61">
        <f t="shared" si="316"/>
        <v>0</v>
      </c>
      <c r="AQ603" s="61">
        <f t="shared" si="316"/>
        <v>531</v>
      </c>
      <c r="AR603" s="61">
        <f t="shared" si="316"/>
        <v>0</v>
      </c>
      <c r="AS603" s="61">
        <f t="shared" si="316"/>
        <v>823</v>
      </c>
      <c r="AT603" s="61">
        <f t="shared" si="316"/>
        <v>105</v>
      </c>
      <c r="AU603" s="61">
        <f t="shared" si="316"/>
        <v>82</v>
      </c>
      <c r="AV603" s="61">
        <f t="shared" si="316"/>
        <v>539</v>
      </c>
      <c r="AW603" s="61">
        <f t="shared" si="316"/>
        <v>97</v>
      </c>
      <c r="AX603" s="61">
        <f t="shared" si="316"/>
        <v>0</v>
      </c>
      <c r="AY603" s="61">
        <f t="shared" si="316"/>
        <v>0</v>
      </c>
      <c r="AZ603" s="61">
        <f t="shared" si="316"/>
        <v>0</v>
      </c>
    </row>
    <row r="604" spans="1:52" s="55" customFormat="1" ht="18" customHeight="1">
      <c r="A604" s="737" t="s">
        <v>387</v>
      </c>
      <c r="B604" s="738"/>
      <c r="C604" s="739" t="s">
        <v>388</v>
      </c>
      <c r="D604" s="740"/>
      <c r="E604" s="740"/>
      <c r="F604" s="740"/>
      <c r="G604" s="740"/>
      <c r="H604" s="740"/>
      <c r="I604" s="741"/>
      <c r="J604" s="56">
        <f t="shared" si="308"/>
        <v>590</v>
      </c>
      <c r="K604" s="62">
        <f t="shared" si="313"/>
        <v>102</v>
      </c>
      <c r="L604" s="62">
        <f t="shared" si="313"/>
        <v>1</v>
      </c>
      <c r="M604" s="62">
        <f t="shared" si="310"/>
        <v>102</v>
      </c>
      <c r="N604" s="62">
        <f t="shared" si="310"/>
        <v>1</v>
      </c>
      <c r="O604" s="64">
        <v>25</v>
      </c>
      <c r="P604" s="90">
        <v>1</v>
      </c>
      <c r="Q604" s="64">
        <v>56</v>
      </c>
      <c r="R604" s="90">
        <v>0</v>
      </c>
      <c r="S604" s="64">
        <v>21</v>
      </c>
      <c r="T604" s="90">
        <v>0</v>
      </c>
      <c r="U604" s="62">
        <f t="shared" si="311"/>
        <v>0</v>
      </c>
      <c r="V604" s="62">
        <f t="shared" si="311"/>
        <v>0</v>
      </c>
      <c r="W604" s="63"/>
      <c r="X604" s="63"/>
      <c r="Y604" s="63"/>
      <c r="Z604" s="63"/>
      <c r="AA604" s="705" t="str">
        <f>+A604</f>
        <v>TC3115-13</v>
      </c>
      <c r="AB604" s="705"/>
      <c r="AC604" s="705" t="str">
        <f>+C604</f>
        <v>Автомашины механик</v>
      </c>
      <c r="AD604" s="705"/>
      <c r="AE604" s="705"/>
      <c r="AF604" s="705"/>
      <c r="AG604" s="705"/>
      <c r="AH604" s="705"/>
      <c r="AI604" s="705"/>
      <c r="AJ604" s="56">
        <f t="shared" si="309"/>
        <v>590</v>
      </c>
      <c r="AK604" s="73"/>
      <c r="AL604" s="73"/>
      <c r="AM604" s="91"/>
      <c r="AN604" s="91"/>
      <c r="AO604" s="54"/>
      <c r="AP604" s="73"/>
      <c r="AQ604" s="73">
        <v>102</v>
      </c>
      <c r="AR604" s="73"/>
      <c r="AS604" s="57">
        <f t="shared" si="312"/>
        <v>51</v>
      </c>
      <c r="AT604" s="73">
        <v>30</v>
      </c>
      <c r="AU604" s="73">
        <v>21</v>
      </c>
      <c r="AV604" s="73"/>
      <c r="AW604" s="73"/>
      <c r="AX604" s="73"/>
      <c r="AY604" s="73"/>
      <c r="AZ604" s="73"/>
    </row>
    <row r="605" spans="1:52" s="55" customFormat="1" ht="18" customHeight="1">
      <c r="A605" s="737" t="s">
        <v>432</v>
      </c>
      <c r="B605" s="738"/>
      <c r="C605" s="739" t="s">
        <v>433</v>
      </c>
      <c r="D605" s="740"/>
      <c r="E605" s="740"/>
      <c r="F605" s="740"/>
      <c r="G605" s="740"/>
      <c r="H605" s="740"/>
      <c r="I605" s="741"/>
      <c r="J605" s="56">
        <f t="shared" si="308"/>
        <v>591</v>
      </c>
      <c r="K605" s="62">
        <f t="shared" si="313"/>
        <v>44</v>
      </c>
      <c r="L605" s="62">
        <f t="shared" si="313"/>
        <v>32</v>
      </c>
      <c r="M605" s="62">
        <f t="shared" si="310"/>
        <v>44</v>
      </c>
      <c r="N605" s="62">
        <f t="shared" si="310"/>
        <v>32</v>
      </c>
      <c r="O605" s="64">
        <v>21</v>
      </c>
      <c r="P605" s="90">
        <v>13</v>
      </c>
      <c r="Q605" s="64">
        <v>12</v>
      </c>
      <c r="R605" s="90">
        <v>11</v>
      </c>
      <c r="S605" s="64">
        <v>11</v>
      </c>
      <c r="T605" s="90">
        <v>8</v>
      </c>
      <c r="U605" s="62">
        <f t="shared" si="311"/>
        <v>0</v>
      </c>
      <c r="V605" s="62">
        <f t="shared" si="311"/>
        <v>0</v>
      </c>
      <c r="W605" s="63"/>
      <c r="X605" s="63"/>
      <c r="Y605" s="63"/>
      <c r="Z605" s="63"/>
      <c r="AA605" s="705" t="str">
        <f t="shared" ref="AA605:AA634" si="317">+A605</f>
        <v>ET2643-28</v>
      </c>
      <c r="AB605" s="705"/>
      <c r="AC605" s="705" t="str">
        <f t="shared" ref="AC605:AC634" si="318">+C605</f>
        <v>Техникийн солонгос хэлний орчуулагч</v>
      </c>
      <c r="AD605" s="705"/>
      <c r="AE605" s="705"/>
      <c r="AF605" s="705"/>
      <c r="AG605" s="705"/>
      <c r="AH605" s="705"/>
      <c r="AI605" s="705"/>
      <c r="AJ605" s="56">
        <f t="shared" si="309"/>
        <v>591</v>
      </c>
      <c r="AK605" s="73"/>
      <c r="AL605" s="73"/>
      <c r="AM605" s="91"/>
      <c r="AN605" s="91"/>
      <c r="AO605" s="54"/>
      <c r="AP605" s="73"/>
      <c r="AQ605" s="73">
        <v>44</v>
      </c>
      <c r="AR605" s="73"/>
      <c r="AS605" s="57">
        <f t="shared" si="312"/>
        <v>11</v>
      </c>
      <c r="AT605" s="73"/>
      <c r="AU605" s="73">
        <v>11</v>
      </c>
      <c r="AV605" s="73"/>
      <c r="AW605" s="73"/>
      <c r="AX605" s="73"/>
      <c r="AY605" s="73"/>
      <c r="AZ605" s="73"/>
    </row>
    <row r="606" spans="1:52" s="55" customFormat="1" ht="18" customHeight="1">
      <c r="A606" s="737" t="s">
        <v>434</v>
      </c>
      <c r="B606" s="738"/>
      <c r="C606" s="739" t="s">
        <v>435</v>
      </c>
      <c r="D606" s="740"/>
      <c r="E606" s="740"/>
      <c r="F606" s="740"/>
      <c r="G606" s="740"/>
      <c r="H606" s="740"/>
      <c r="I606" s="741"/>
      <c r="J606" s="56">
        <f t="shared" si="308"/>
        <v>592</v>
      </c>
      <c r="K606" s="62">
        <f t="shared" si="313"/>
        <v>60</v>
      </c>
      <c r="L606" s="62">
        <f t="shared" si="313"/>
        <v>58</v>
      </c>
      <c r="M606" s="62">
        <f t="shared" si="310"/>
        <v>60</v>
      </c>
      <c r="N606" s="62">
        <f t="shared" si="310"/>
        <v>58</v>
      </c>
      <c r="O606" s="64">
        <v>18</v>
      </c>
      <c r="P606" s="90">
        <v>18</v>
      </c>
      <c r="Q606" s="64">
        <v>32</v>
      </c>
      <c r="R606" s="90">
        <v>31</v>
      </c>
      <c r="S606" s="64">
        <v>10</v>
      </c>
      <c r="T606" s="90">
        <v>9</v>
      </c>
      <c r="U606" s="62">
        <f t="shared" si="311"/>
        <v>0</v>
      </c>
      <c r="V606" s="62">
        <f t="shared" si="311"/>
        <v>0</v>
      </c>
      <c r="W606" s="63"/>
      <c r="X606" s="63"/>
      <c r="Y606" s="63"/>
      <c r="Z606" s="63"/>
      <c r="AA606" s="705" t="str">
        <f t="shared" si="317"/>
        <v>AD3432-11</v>
      </c>
      <c r="AB606" s="705"/>
      <c r="AC606" s="705" t="str">
        <f t="shared" si="318"/>
        <v>Хувцасны загвар зохион бүтээгч</v>
      </c>
      <c r="AD606" s="705"/>
      <c r="AE606" s="705"/>
      <c r="AF606" s="705"/>
      <c r="AG606" s="705"/>
      <c r="AH606" s="705"/>
      <c r="AI606" s="705"/>
      <c r="AJ606" s="56">
        <f t="shared" si="309"/>
        <v>592</v>
      </c>
      <c r="AK606" s="73"/>
      <c r="AL606" s="73"/>
      <c r="AM606" s="91"/>
      <c r="AN606" s="91"/>
      <c r="AO606" s="54"/>
      <c r="AP606" s="73"/>
      <c r="AQ606" s="73">
        <v>60</v>
      </c>
      <c r="AR606" s="73"/>
      <c r="AS606" s="57">
        <f t="shared" si="312"/>
        <v>26</v>
      </c>
      <c r="AT606" s="73">
        <v>16</v>
      </c>
      <c r="AU606" s="73">
        <v>10</v>
      </c>
      <c r="AV606" s="73"/>
      <c r="AW606" s="73"/>
      <c r="AX606" s="73"/>
      <c r="AY606" s="73"/>
      <c r="AZ606" s="73"/>
    </row>
    <row r="607" spans="1:52" s="55" customFormat="1" ht="18" customHeight="1">
      <c r="A607" s="737" t="s">
        <v>360</v>
      </c>
      <c r="B607" s="738"/>
      <c r="C607" s="739" t="s">
        <v>436</v>
      </c>
      <c r="D607" s="740"/>
      <c r="E607" s="740"/>
      <c r="F607" s="740"/>
      <c r="G607" s="740"/>
      <c r="H607" s="740"/>
      <c r="I607" s="741"/>
      <c r="J607" s="56">
        <f t="shared" si="308"/>
        <v>593</v>
      </c>
      <c r="K607" s="62">
        <f t="shared" si="313"/>
        <v>42</v>
      </c>
      <c r="L607" s="62">
        <f t="shared" si="313"/>
        <v>0</v>
      </c>
      <c r="M607" s="62">
        <f t="shared" si="310"/>
        <v>42</v>
      </c>
      <c r="N607" s="62">
        <f t="shared" si="310"/>
        <v>0</v>
      </c>
      <c r="O607" s="64">
        <v>17</v>
      </c>
      <c r="P607" s="90">
        <v>0</v>
      </c>
      <c r="Q607" s="64">
        <v>15</v>
      </c>
      <c r="R607" s="90">
        <v>0</v>
      </c>
      <c r="S607" s="64">
        <v>10</v>
      </c>
      <c r="T607" s="90">
        <v>0</v>
      </c>
      <c r="U607" s="62">
        <f t="shared" si="311"/>
        <v>0</v>
      </c>
      <c r="V607" s="62">
        <f t="shared" si="311"/>
        <v>0</v>
      </c>
      <c r="W607" s="63"/>
      <c r="X607" s="63"/>
      <c r="Y607" s="63"/>
      <c r="Z607" s="63"/>
      <c r="AA607" s="705" t="str">
        <f t="shared" si="317"/>
        <v>CF3115-41</v>
      </c>
      <c r="AB607" s="705"/>
      <c r="AC607" s="705" t="str">
        <f t="shared" si="318"/>
        <v>Инженерийн байгууламжийн технологийн  техникч</v>
      </c>
      <c r="AD607" s="705"/>
      <c r="AE607" s="705"/>
      <c r="AF607" s="705"/>
      <c r="AG607" s="705"/>
      <c r="AH607" s="705"/>
      <c r="AI607" s="705"/>
      <c r="AJ607" s="56">
        <f t="shared" si="309"/>
        <v>593</v>
      </c>
      <c r="AK607" s="73"/>
      <c r="AL607" s="73"/>
      <c r="AM607" s="91"/>
      <c r="AN607" s="91"/>
      <c r="AO607" s="54"/>
      <c r="AP607" s="73"/>
      <c r="AQ607" s="73">
        <v>42</v>
      </c>
      <c r="AR607" s="73"/>
      <c r="AS607" s="57">
        <f t="shared" si="312"/>
        <v>25</v>
      </c>
      <c r="AT607" s="73">
        <v>15</v>
      </c>
      <c r="AU607" s="73">
        <v>10</v>
      </c>
      <c r="AV607" s="73"/>
      <c r="AW607" s="73"/>
      <c r="AX607" s="73"/>
      <c r="AY607" s="73"/>
      <c r="AZ607" s="73"/>
    </row>
    <row r="608" spans="1:52" s="55" customFormat="1" ht="18" customHeight="1">
      <c r="A608" s="737" t="s">
        <v>437</v>
      </c>
      <c r="B608" s="738"/>
      <c r="C608" s="739" t="s">
        <v>438</v>
      </c>
      <c r="D608" s="740"/>
      <c r="E608" s="740"/>
      <c r="F608" s="740"/>
      <c r="G608" s="740"/>
      <c r="H608" s="740"/>
      <c r="I608" s="741"/>
      <c r="J608" s="56">
        <f t="shared" si="308"/>
        <v>594</v>
      </c>
      <c r="K608" s="62">
        <f t="shared" si="313"/>
        <v>36</v>
      </c>
      <c r="L608" s="62">
        <f t="shared" si="313"/>
        <v>7</v>
      </c>
      <c r="M608" s="62">
        <f t="shared" si="310"/>
        <v>36</v>
      </c>
      <c r="N608" s="62">
        <f t="shared" si="310"/>
        <v>7</v>
      </c>
      <c r="O608" s="64">
        <v>11</v>
      </c>
      <c r="P608" s="90">
        <v>1</v>
      </c>
      <c r="Q608" s="64">
        <v>11</v>
      </c>
      <c r="R608" s="90">
        <v>2</v>
      </c>
      <c r="S608" s="64">
        <v>14</v>
      </c>
      <c r="T608" s="90">
        <v>4</v>
      </c>
      <c r="U608" s="62">
        <f t="shared" si="311"/>
        <v>0</v>
      </c>
      <c r="V608" s="62">
        <f t="shared" si="311"/>
        <v>0</v>
      </c>
      <c r="W608" s="63"/>
      <c r="X608" s="63"/>
      <c r="Y608" s="63"/>
      <c r="Z608" s="63"/>
      <c r="AA608" s="705" t="str">
        <f t="shared" si="317"/>
        <v>IC3513-17</v>
      </c>
      <c r="AB608" s="705"/>
      <c r="AC608" s="705" t="str">
        <f t="shared" si="318"/>
        <v>Компьютерийн сүлжээний техникч</v>
      </c>
      <c r="AD608" s="705"/>
      <c r="AE608" s="705"/>
      <c r="AF608" s="705"/>
      <c r="AG608" s="705"/>
      <c r="AH608" s="705"/>
      <c r="AI608" s="705"/>
      <c r="AJ608" s="56">
        <f t="shared" si="309"/>
        <v>594</v>
      </c>
      <c r="AK608" s="73"/>
      <c r="AL608" s="73"/>
      <c r="AM608" s="91"/>
      <c r="AN608" s="91"/>
      <c r="AO608" s="54"/>
      <c r="AP608" s="73"/>
      <c r="AQ608" s="73">
        <v>36</v>
      </c>
      <c r="AR608" s="73"/>
      <c r="AS608" s="57">
        <f t="shared" si="312"/>
        <v>14</v>
      </c>
      <c r="AT608" s="73"/>
      <c r="AU608" s="73">
        <v>14</v>
      </c>
      <c r="AV608" s="73"/>
      <c r="AW608" s="73"/>
      <c r="AX608" s="73"/>
      <c r="AY608" s="73"/>
      <c r="AZ608" s="73"/>
    </row>
    <row r="609" spans="1:52" s="55" customFormat="1" ht="18" customHeight="1">
      <c r="A609" s="737" t="s">
        <v>439</v>
      </c>
      <c r="B609" s="738"/>
      <c r="C609" s="739" t="s">
        <v>440</v>
      </c>
      <c r="D609" s="740"/>
      <c r="E609" s="740"/>
      <c r="F609" s="740"/>
      <c r="G609" s="740"/>
      <c r="H609" s="740"/>
      <c r="I609" s="741"/>
      <c r="J609" s="56">
        <f t="shared" si="308"/>
        <v>595</v>
      </c>
      <c r="K609" s="62">
        <f t="shared" si="313"/>
        <v>18</v>
      </c>
      <c r="L609" s="62">
        <f t="shared" si="313"/>
        <v>12</v>
      </c>
      <c r="M609" s="62">
        <f t="shared" si="310"/>
        <v>18</v>
      </c>
      <c r="N609" s="62">
        <f t="shared" si="310"/>
        <v>12</v>
      </c>
      <c r="O609" s="64">
        <v>9</v>
      </c>
      <c r="P609" s="90">
        <v>5</v>
      </c>
      <c r="Q609" s="64">
        <v>9</v>
      </c>
      <c r="R609" s="90">
        <v>7</v>
      </c>
      <c r="S609" s="64"/>
      <c r="T609" s="90"/>
      <c r="U609" s="62">
        <f t="shared" si="311"/>
        <v>0</v>
      </c>
      <c r="V609" s="62">
        <f t="shared" si="311"/>
        <v>0</v>
      </c>
      <c r="W609" s="63"/>
      <c r="X609" s="63"/>
      <c r="Y609" s="63"/>
      <c r="Z609" s="63"/>
      <c r="AA609" s="705" t="str">
        <f t="shared" si="317"/>
        <v>AD3432-18</v>
      </c>
      <c r="AB609" s="705"/>
      <c r="AC609" s="705" t="str">
        <f t="shared" si="318"/>
        <v>Интерьер дизайнч</v>
      </c>
      <c r="AD609" s="705"/>
      <c r="AE609" s="705"/>
      <c r="AF609" s="705"/>
      <c r="AG609" s="705"/>
      <c r="AH609" s="705"/>
      <c r="AI609" s="705"/>
      <c r="AJ609" s="56">
        <f t="shared" si="309"/>
        <v>595</v>
      </c>
      <c r="AK609" s="73"/>
      <c r="AL609" s="73"/>
      <c r="AM609" s="91"/>
      <c r="AN609" s="91"/>
      <c r="AO609" s="54"/>
      <c r="AP609" s="73"/>
      <c r="AQ609" s="73">
        <v>18</v>
      </c>
      <c r="AR609" s="73"/>
      <c r="AS609" s="57">
        <f t="shared" si="312"/>
        <v>0</v>
      </c>
      <c r="AT609" s="73"/>
      <c r="AU609" s="73"/>
      <c r="AV609" s="73"/>
      <c r="AW609" s="73"/>
      <c r="AX609" s="73"/>
      <c r="AY609" s="73"/>
      <c r="AZ609" s="73"/>
    </row>
    <row r="610" spans="1:52" s="55" customFormat="1" ht="18" customHeight="1">
      <c r="A610" s="737" t="s">
        <v>358</v>
      </c>
      <c r="B610" s="738"/>
      <c r="C610" s="739" t="s">
        <v>359</v>
      </c>
      <c r="D610" s="740"/>
      <c r="E610" s="740"/>
      <c r="F610" s="740"/>
      <c r="G610" s="740"/>
      <c r="H610" s="740"/>
      <c r="I610" s="741"/>
      <c r="J610" s="56">
        <f t="shared" si="308"/>
        <v>596</v>
      </c>
      <c r="K610" s="62">
        <f t="shared" si="313"/>
        <v>41</v>
      </c>
      <c r="L610" s="62">
        <f t="shared" si="313"/>
        <v>1</v>
      </c>
      <c r="M610" s="62">
        <f t="shared" si="310"/>
        <v>41</v>
      </c>
      <c r="N610" s="62">
        <f t="shared" si="310"/>
        <v>1</v>
      </c>
      <c r="O610" s="64">
        <v>16</v>
      </c>
      <c r="P610" s="90">
        <v>1</v>
      </c>
      <c r="Q610" s="64">
        <v>16</v>
      </c>
      <c r="R610" s="90">
        <v>0</v>
      </c>
      <c r="S610" s="64">
        <v>9</v>
      </c>
      <c r="T610" s="90">
        <v>0</v>
      </c>
      <c r="U610" s="62">
        <f t="shared" si="311"/>
        <v>0</v>
      </c>
      <c r="V610" s="62">
        <f t="shared" si="311"/>
        <v>0</v>
      </c>
      <c r="W610" s="63"/>
      <c r="X610" s="63"/>
      <c r="Y610" s="63"/>
      <c r="Z610" s="63"/>
      <c r="AA610" s="705" t="str">
        <f t="shared" si="317"/>
        <v>IM3113-17</v>
      </c>
      <c r="AB610" s="705"/>
      <c r="AC610" s="705" t="str">
        <f t="shared" si="318"/>
        <v>Цахилгааны техникч</v>
      </c>
      <c r="AD610" s="705"/>
      <c r="AE610" s="705"/>
      <c r="AF610" s="705"/>
      <c r="AG610" s="705"/>
      <c r="AH610" s="705"/>
      <c r="AI610" s="705"/>
      <c r="AJ610" s="56">
        <f t="shared" si="309"/>
        <v>596</v>
      </c>
      <c r="AK610" s="73"/>
      <c r="AL610" s="73"/>
      <c r="AM610" s="91"/>
      <c r="AN610" s="91"/>
      <c r="AO610" s="54"/>
      <c r="AP610" s="73"/>
      <c r="AQ610" s="73">
        <v>41</v>
      </c>
      <c r="AR610" s="73"/>
      <c r="AS610" s="57">
        <f t="shared" si="312"/>
        <v>9</v>
      </c>
      <c r="AT610" s="73"/>
      <c r="AU610" s="73">
        <v>9</v>
      </c>
      <c r="AV610" s="73"/>
      <c r="AW610" s="73"/>
      <c r="AX610" s="73"/>
      <c r="AY610" s="73"/>
      <c r="AZ610" s="73"/>
    </row>
    <row r="611" spans="1:52" s="55" customFormat="1" ht="18" customHeight="1">
      <c r="A611" s="737" t="s">
        <v>441</v>
      </c>
      <c r="B611" s="738"/>
      <c r="C611" s="739" t="s">
        <v>442</v>
      </c>
      <c r="D611" s="740"/>
      <c r="E611" s="740"/>
      <c r="F611" s="740"/>
      <c r="G611" s="740"/>
      <c r="H611" s="740"/>
      <c r="I611" s="741"/>
      <c r="J611" s="56">
        <f t="shared" si="308"/>
        <v>597</v>
      </c>
      <c r="K611" s="62">
        <f t="shared" si="313"/>
        <v>35</v>
      </c>
      <c r="L611" s="62">
        <f t="shared" si="313"/>
        <v>16</v>
      </c>
      <c r="M611" s="62">
        <f t="shared" si="310"/>
        <v>35</v>
      </c>
      <c r="N611" s="62">
        <f t="shared" si="310"/>
        <v>16</v>
      </c>
      <c r="O611" s="64">
        <v>13</v>
      </c>
      <c r="P611" s="90">
        <v>6</v>
      </c>
      <c r="Q611" s="64">
        <v>15</v>
      </c>
      <c r="R611" s="90">
        <v>8</v>
      </c>
      <c r="S611" s="64">
        <v>7</v>
      </c>
      <c r="T611" s="90">
        <v>2</v>
      </c>
      <c r="U611" s="62">
        <f t="shared" si="311"/>
        <v>0</v>
      </c>
      <c r="V611" s="62">
        <f t="shared" si="311"/>
        <v>0</v>
      </c>
      <c r="W611" s="63"/>
      <c r="X611" s="63"/>
      <c r="Y611" s="63"/>
      <c r="Z611" s="63"/>
      <c r="AA611" s="705" t="str">
        <f t="shared" si="317"/>
        <v>IT3512-15</v>
      </c>
      <c r="AB611" s="705"/>
      <c r="AC611" s="705" t="str">
        <f t="shared" si="318"/>
        <v>График дизайнч</v>
      </c>
      <c r="AD611" s="705"/>
      <c r="AE611" s="705"/>
      <c r="AF611" s="705"/>
      <c r="AG611" s="705"/>
      <c r="AH611" s="705"/>
      <c r="AI611" s="705"/>
      <c r="AJ611" s="56">
        <f t="shared" si="309"/>
        <v>597</v>
      </c>
      <c r="AK611" s="73"/>
      <c r="AL611" s="73"/>
      <c r="AM611" s="91"/>
      <c r="AN611" s="91"/>
      <c r="AO611" s="54"/>
      <c r="AP611" s="73"/>
      <c r="AQ611" s="73">
        <v>35</v>
      </c>
      <c r="AR611" s="73"/>
      <c r="AS611" s="57">
        <f t="shared" si="312"/>
        <v>22</v>
      </c>
      <c r="AT611" s="73">
        <v>15</v>
      </c>
      <c r="AU611" s="73">
        <v>7</v>
      </c>
      <c r="AV611" s="73"/>
      <c r="AW611" s="73"/>
      <c r="AX611" s="73"/>
      <c r="AY611" s="73"/>
      <c r="AZ611" s="73"/>
    </row>
    <row r="612" spans="1:52" s="55" customFormat="1" ht="18" customHeight="1">
      <c r="A612" s="737" t="s">
        <v>216</v>
      </c>
      <c r="B612" s="738"/>
      <c r="C612" s="739" t="s">
        <v>217</v>
      </c>
      <c r="D612" s="740"/>
      <c r="E612" s="740"/>
      <c r="F612" s="740"/>
      <c r="G612" s="740"/>
      <c r="H612" s="740"/>
      <c r="I612" s="741"/>
      <c r="J612" s="56">
        <f t="shared" si="308"/>
        <v>598</v>
      </c>
      <c r="K612" s="62">
        <f t="shared" si="313"/>
        <v>13</v>
      </c>
      <c r="L612" s="62">
        <f t="shared" si="313"/>
        <v>0</v>
      </c>
      <c r="M612" s="62">
        <f t="shared" si="310"/>
        <v>13</v>
      </c>
      <c r="N612" s="62">
        <f t="shared" si="310"/>
        <v>0</v>
      </c>
      <c r="O612" s="64"/>
      <c r="P612" s="90"/>
      <c r="Q612" s="64">
        <v>13</v>
      </c>
      <c r="R612" s="90">
        <v>0</v>
      </c>
      <c r="S612" s="64"/>
      <c r="T612" s="90"/>
      <c r="U612" s="62">
        <f t="shared" si="311"/>
        <v>0</v>
      </c>
      <c r="V612" s="62">
        <f t="shared" si="311"/>
        <v>0</v>
      </c>
      <c r="W612" s="63"/>
      <c r="X612" s="63"/>
      <c r="Y612" s="63"/>
      <c r="Z612" s="63"/>
      <c r="AA612" s="705" t="str">
        <f t="shared" si="317"/>
        <v>IE7233-43</v>
      </c>
      <c r="AB612" s="705"/>
      <c r="AC612" s="705" t="str">
        <f t="shared" si="318"/>
        <v>Хөнгөн үйлдвэрийн тоног төхөөрөмжийн засварчин</v>
      </c>
      <c r="AD612" s="705"/>
      <c r="AE612" s="705"/>
      <c r="AF612" s="705"/>
      <c r="AG612" s="705"/>
      <c r="AH612" s="705"/>
      <c r="AI612" s="705"/>
      <c r="AJ612" s="56">
        <f t="shared" si="309"/>
        <v>598</v>
      </c>
      <c r="AK612" s="73"/>
      <c r="AL612" s="73"/>
      <c r="AM612" s="91"/>
      <c r="AN612" s="91"/>
      <c r="AO612" s="54"/>
      <c r="AP612" s="73"/>
      <c r="AQ612" s="73">
        <v>13</v>
      </c>
      <c r="AR612" s="73"/>
      <c r="AS612" s="57">
        <f t="shared" si="312"/>
        <v>13</v>
      </c>
      <c r="AT612" s="73">
        <v>13</v>
      </c>
      <c r="AU612" s="73"/>
      <c r="AV612" s="73"/>
      <c r="AW612" s="73"/>
      <c r="AX612" s="73"/>
      <c r="AY612" s="73"/>
      <c r="AZ612" s="73"/>
    </row>
    <row r="613" spans="1:52" s="55" customFormat="1" ht="18" customHeight="1">
      <c r="A613" s="737" t="s">
        <v>443</v>
      </c>
      <c r="B613" s="738"/>
      <c r="C613" s="739" t="s">
        <v>444</v>
      </c>
      <c r="D613" s="740"/>
      <c r="E613" s="740"/>
      <c r="F613" s="740"/>
      <c r="G613" s="740"/>
      <c r="H613" s="740"/>
      <c r="I613" s="741"/>
      <c r="J613" s="56">
        <f t="shared" si="308"/>
        <v>599</v>
      </c>
      <c r="K613" s="62">
        <f t="shared" si="313"/>
        <v>27</v>
      </c>
      <c r="L613" s="62">
        <f t="shared" si="313"/>
        <v>11</v>
      </c>
      <c r="M613" s="62">
        <f t="shared" si="310"/>
        <v>27</v>
      </c>
      <c r="N613" s="62">
        <f t="shared" si="310"/>
        <v>11</v>
      </c>
      <c r="O613" s="64">
        <v>14</v>
      </c>
      <c r="P613" s="90">
        <v>6</v>
      </c>
      <c r="Q613" s="64">
        <v>13</v>
      </c>
      <c r="R613" s="90">
        <v>5</v>
      </c>
      <c r="S613" s="64"/>
      <c r="T613" s="90"/>
      <c r="U613" s="62">
        <f t="shared" si="311"/>
        <v>0</v>
      </c>
      <c r="V613" s="62">
        <f t="shared" si="311"/>
        <v>0</v>
      </c>
      <c r="W613" s="63"/>
      <c r="X613" s="63"/>
      <c r="Y613" s="63"/>
      <c r="Z613" s="63"/>
      <c r="AA613" s="705" t="str">
        <f t="shared" si="317"/>
        <v>IT3511-13</v>
      </c>
      <c r="AB613" s="705"/>
      <c r="AC613" s="705" t="str">
        <f t="shared" si="318"/>
        <v>Мэдээллийн технологич</v>
      </c>
      <c r="AD613" s="705"/>
      <c r="AE613" s="705"/>
      <c r="AF613" s="705"/>
      <c r="AG613" s="705"/>
      <c r="AH613" s="705"/>
      <c r="AI613" s="705"/>
      <c r="AJ613" s="56">
        <f t="shared" si="309"/>
        <v>599</v>
      </c>
      <c r="AK613" s="73"/>
      <c r="AL613" s="73"/>
      <c r="AM613" s="91"/>
      <c r="AN613" s="91"/>
      <c r="AO613" s="54"/>
      <c r="AP613" s="73"/>
      <c r="AQ613" s="73">
        <v>27</v>
      </c>
      <c r="AR613" s="73"/>
      <c r="AS613" s="57">
        <f t="shared" si="312"/>
        <v>0</v>
      </c>
      <c r="AT613" s="73"/>
      <c r="AU613" s="73"/>
      <c r="AV613" s="73"/>
      <c r="AW613" s="73"/>
      <c r="AX613" s="73"/>
      <c r="AY613" s="73"/>
      <c r="AZ613" s="73"/>
    </row>
    <row r="614" spans="1:52" s="55" customFormat="1" ht="18" customHeight="1">
      <c r="A614" s="737" t="s">
        <v>279</v>
      </c>
      <c r="B614" s="738"/>
      <c r="C614" s="739" t="s">
        <v>280</v>
      </c>
      <c r="D614" s="740"/>
      <c r="E614" s="740"/>
      <c r="F614" s="740"/>
      <c r="G614" s="740"/>
      <c r="H614" s="740"/>
      <c r="I614" s="741"/>
      <c r="J614" s="56">
        <f t="shared" si="308"/>
        <v>600</v>
      </c>
      <c r="K614" s="62">
        <f t="shared" si="313"/>
        <v>16</v>
      </c>
      <c r="L614" s="62">
        <f t="shared" si="313"/>
        <v>16</v>
      </c>
      <c r="M614" s="62">
        <f t="shared" si="310"/>
        <v>16</v>
      </c>
      <c r="N614" s="62">
        <f t="shared" si="310"/>
        <v>16</v>
      </c>
      <c r="O614" s="64"/>
      <c r="P614" s="90"/>
      <c r="Q614" s="64">
        <v>16</v>
      </c>
      <c r="R614" s="90">
        <v>16</v>
      </c>
      <c r="S614" s="64"/>
      <c r="T614" s="90"/>
      <c r="U614" s="62">
        <f t="shared" si="311"/>
        <v>0</v>
      </c>
      <c r="V614" s="62">
        <f t="shared" si="311"/>
        <v>0</v>
      </c>
      <c r="W614" s="63"/>
      <c r="X614" s="63"/>
      <c r="Y614" s="63"/>
      <c r="Z614" s="63"/>
      <c r="AA614" s="705" t="str">
        <f t="shared" si="317"/>
        <v>IE8152-33</v>
      </c>
      <c r="AB614" s="705"/>
      <c r="AC614" s="705" t="str">
        <f t="shared" si="318"/>
        <v>Сүлжмэлийн үйлдвэрийн технологийн ажилтан /сүлжигч/</v>
      </c>
      <c r="AD614" s="705"/>
      <c r="AE614" s="705"/>
      <c r="AF614" s="705"/>
      <c r="AG614" s="705"/>
      <c r="AH614" s="705"/>
      <c r="AI614" s="705"/>
      <c r="AJ614" s="56">
        <f t="shared" si="309"/>
        <v>600</v>
      </c>
      <c r="AK614" s="73"/>
      <c r="AL614" s="73"/>
      <c r="AM614" s="91"/>
      <c r="AN614" s="91"/>
      <c r="AO614" s="54"/>
      <c r="AP614" s="73"/>
      <c r="AQ614" s="73">
        <v>16</v>
      </c>
      <c r="AR614" s="73"/>
      <c r="AS614" s="57">
        <f t="shared" si="312"/>
        <v>16</v>
      </c>
      <c r="AT614" s="73">
        <v>16</v>
      </c>
      <c r="AU614" s="73"/>
      <c r="AV614" s="73"/>
      <c r="AW614" s="73"/>
      <c r="AX614" s="73"/>
      <c r="AY614" s="73"/>
      <c r="AZ614" s="73"/>
    </row>
    <row r="615" spans="1:52" s="55" customFormat="1" ht="18" customHeight="1">
      <c r="A615" s="737" t="s">
        <v>161</v>
      </c>
      <c r="B615" s="738"/>
      <c r="C615" s="739" t="s">
        <v>162</v>
      </c>
      <c r="D615" s="740"/>
      <c r="E615" s="740"/>
      <c r="F615" s="740"/>
      <c r="G615" s="740"/>
      <c r="H615" s="740"/>
      <c r="I615" s="741"/>
      <c r="J615" s="56">
        <f t="shared" si="308"/>
        <v>601</v>
      </c>
      <c r="K615" s="62">
        <f t="shared" si="313"/>
        <v>18</v>
      </c>
      <c r="L615" s="62">
        <f t="shared" si="313"/>
        <v>2</v>
      </c>
      <c r="M615" s="62">
        <f t="shared" si="310"/>
        <v>0</v>
      </c>
      <c r="N615" s="62">
        <f t="shared" si="310"/>
        <v>0</v>
      </c>
      <c r="O615" s="63"/>
      <c r="P615" s="63"/>
      <c r="Q615" s="63"/>
      <c r="R615" s="63"/>
      <c r="S615" s="63"/>
      <c r="T615" s="63"/>
      <c r="U615" s="62">
        <f t="shared" si="311"/>
        <v>18</v>
      </c>
      <c r="V615" s="62">
        <f t="shared" si="311"/>
        <v>2</v>
      </c>
      <c r="W615" s="64">
        <v>18</v>
      </c>
      <c r="X615" s="64">
        <v>2</v>
      </c>
      <c r="Y615" s="63"/>
      <c r="Z615" s="63"/>
      <c r="AA615" s="705" t="str">
        <f t="shared" si="317"/>
        <v>MT8111-35</v>
      </c>
      <c r="AB615" s="705"/>
      <c r="AC615" s="705" t="str">
        <f t="shared" si="318"/>
        <v>Хүнд машин механизмын оператор</v>
      </c>
      <c r="AD615" s="705"/>
      <c r="AE615" s="705"/>
      <c r="AF615" s="705"/>
      <c r="AG615" s="705"/>
      <c r="AH615" s="705"/>
      <c r="AI615" s="705"/>
      <c r="AJ615" s="56">
        <f t="shared" si="309"/>
        <v>601</v>
      </c>
      <c r="AK615" s="73"/>
      <c r="AL615" s="73"/>
      <c r="AM615" s="91"/>
      <c r="AN615" s="91"/>
      <c r="AO615" s="54"/>
      <c r="AP615" s="73"/>
      <c r="AQ615" s="73">
        <v>18</v>
      </c>
      <c r="AR615" s="73"/>
      <c r="AS615" s="57">
        <f t="shared" si="312"/>
        <v>18</v>
      </c>
      <c r="AT615" s="73"/>
      <c r="AU615" s="73"/>
      <c r="AV615" s="73"/>
      <c r="AW615" s="73">
        <v>18</v>
      </c>
      <c r="AX615" s="73"/>
      <c r="AY615" s="73"/>
      <c r="AZ615" s="73"/>
    </row>
    <row r="616" spans="1:52" s="55" customFormat="1" ht="18" customHeight="1">
      <c r="A616" s="737" t="s">
        <v>243</v>
      </c>
      <c r="B616" s="738"/>
      <c r="C616" s="739" t="s">
        <v>244</v>
      </c>
      <c r="D616" s="740"/>
      <c r="E616" s="740"/>
      <c r="F616" s="740"/>
      <c r="G616" s="740"/>
      <c r="H616" s="740"/>
      <c r="I616" s="741"/>
      <c r="J616" s="56">
        <f t="shared" si="308"/>
        <v>602</v>
      </c>
      <c r="K616" s="62">
        <f t="shared" si="313"/>
        <v>16</v>
      </c>
      <c r="L616" s="62">
        <f t="shared" si="313"/>
        <v>0</v>
      </c>
      <c r="M616" s="62">
        <f t="shared" si="310"/>
        <v>0</v>
      </c>
      <c r="N616" s="62">
        <f t="shared" si="310"/>
        <v>0</v>
      </c>
      <c r="O616" s="63"/>
      <c r="P616" s="63"/>
      <c r="Q616" s="63"/>
      <c r="R616" s="63"/>
      <c r="S616" s="63"/>
      <c r="T616" s="63"/>
      <c r="U616" s="62">
        <f t="shared" si="311"/>
        <v>16</v>
      </c>
      <c r="V616" s="62">
        <f t="shared" si="311"/>
        <v>0</v>
      </c>
      <c r="W616" s="64">
        <v>16</v>
      </c>
      <c r="X616" s="64"/>
      <c r="Y616" s="63"/>
      <c r="Z616" s="63"/>
      <c r="AA616" s="705" t="str">
        <f t="shared" si="317"/>
        <v>MT7233-45</v>
      </c>
      <c r="AB616" s="705"/>
      <c r="AC616" s="705" t="str">
        <f t="shared" si="318"/>
        <v>Хүнд машин механизмын засварчин</v>
      </c>
      <c r="AD616" s="705"/>
      <c r="AE616" s="705"/>
      <c r="AF616" s="705"/>
      <c r="AG616" s="705"/>
      <c r="AH616" s="705"/>
      <c r="AI616" s="705"/>
      <c r="AJ616" s="56">
        <f t="shared" si="309"/>
        <v>602</v>
      </c>
      <c r="AK616" s="73"/>
      <c r="AL616" s="73"/>
      <c r="AM616" s="91"/>
      <c r="AN616" s="91"/>
      <c r="AO616" s="54"/>
      <c r="AP616" s="73"/>
      <c r="AQ616" s="73">
        <v>16</v>
      </c>
      <c r="AR616" s="73"/>
      <c r="AS616" s="57">
        <f t="shared" si="312"/>
        <v>14</v>
      </c>
      <c r="AT616" s="73"/>
      <c r="AU616" s="73"/>
      <c r="AV616" s="73"/>
      <c r="AW616" s="73">
        <v>14</v>
      </c>
      <c r="AX616" s="73"/>
      <c r="AY616" s="73"/>
      <c r="AZ616" s="73"/>
    </row>
    <row r="617" spans="1:52" s="55" customFormat="1" ht="18" customHeight="1">
      <c r="A617" s="737" t="s">
        <v>114</v>
      </c>
      <c r="B617" s="738"/>
      <c r="C617" s="739" t="s">
        <v>115</v>
      </c>
      <c r="D617" s="740"/>
      <c r="E617" s="740"/>
      <c r="F617" s="740"/>
      <c r="G617" s="740"/>
      <c r="H617" s="740"/>
      <c r="I617" s="741"/>
      <c r="J617" s="56">
        <f t="shared" si="308"/>
        <v>603</v>
      </c>
      <c r="K617" s="62">
        <f t="shared" si="313"/>
        <v>15</v>
      </c>
      <c r="L617" s="62">
        <f t="shared" si="313"/>
        <v>1</v>
      </c>
      <c r="M617" s="62">
        <f t="shared" si="310"/>
        <v>0</v>
      </c>
      <c r="N617" s="62">
        <f t="shared" si="310"/>
        <v>0</v>
      </c>
      <c r="O617" s="63"/>
      <c r="P617" s="63"/>
      <c r="Q617" s="63"/>
      <c r="R617" s="63"/>
      <c r="S617" s="63"/>
      <c r="T617" s="63"/>
      <c r="U617" s="62">
        <f t="shared" si="311"/>
        <v>15</v>
      </c>
      <c r="V617" s="62">
        <f t="shared" si="311"/>
        <v>1</v>
      </c>
      <c r="W617" s="64">
        <v>15</v>
      </c>
      <c r="X617" s="64">
        <v>1</v>
      </c>
      <c r="Y617" s="63"/>
      <c r="Z617" s="63"/>
      <c r="AA617" s="705" t="str">
        <f t="shared" si="317"/>
        <v>TC8211-20</v>
      </c>
      <c r="AB617" s="705"/>
      <c r="AC617" s="705" t="str">
        <f t="shared" si="318"/>
        <v>Автомашины засварчин</v>
      </c>
      <c r="AD617" s="705"/>
      <c r="AE617" s="705"/>
      <c r="AF617" s="705"/>
      <c r="AG617" s="705"/>
      <c r="AH617" s="705"/>
      <c r="AI617" s="705"/>
      <c r="AJ617" s="56">
        <f t="shared" si="309"/>
        <v>603</v>
      </c>
      <c r="AK617" s="73"/>
      <c r="AL617" s="73"/>
      <c r="AM617" s="91"/>
      <c r="AN617" s="91"/>
      <c r="AO617" s="54"/>
      <c r="AP617" s="73"/>
      <c r="AQ617" s="73">
        <v>15</v>
      </c>
      <c r="AR617" s="73"/>
      <c r="AS617" s="57">
        <f t="shared" si="312"/>
        <v>17</v>
      </c>
      <c r="AT617" s="73"/>
      <c r="AU617" s="73"/>
      <c r="AV617" s="73"/>
      <c r="AW617" s="73">
        <v>17</v>
      </c>
      <c r="AX617" s="73"/>
      <c r="AY617" s="73"/>
      <c r="AZ617" s="73"/>
    </row>
    <row r="618" spans="1:52" s="55" customFormat="1" ht="18" customHeight="1">
      <c r="A618" s="737" t="s">
        <v>122</v>
      </c>
      <c r="B618" s="738"/>
      <c r="C618" s="739" t="s">
        <v>123</v>
      </c>
      <c r="D618" s="740"/>
      <c r="E618" s="740"/>
      <c r="F618" s="740"/>
      <c r="G618" s="740"/>
      <c r="H618" s="740"/>
      <c r="I618" s="741"/>
      <c r="J618" s="56">
        <f t="shared" si="308"/>
        <v>604</v>
      </c>
      <c r="K618" s="62">
        <f t="shared" si="313"/>
        <v>18</v>
      </c>
      <c r="L618" s="62">
        <f t="shared" si="313"/>
        <v>5</v>
      </c>
      <c r="M618" s="62">
        <f t="shared" si="310"/>
        <v>0</v>
      </c>
      <c r="N618" s="62">
        <f t="shared" si="310"/>
        <v>0</v>
      </c>
      <c r="O618" s="63"/>
      <c r="P618" s="63"/>
      <c r="Q618" s="63"/>
      <c r="R618" s="63"/>
      <c r="S618" s="63"/>
      <c r="T618" s="63"/>
      <c r="U618" s="62">
        <f t="shared" si="311"/>
        <v>18</v>
      </c>
      <c r="V618" s="62">
        <f t="shared" si="311"/>
        <v>5</v>
      </c>
      <c r="W618" s="64">
        <v>18</v>
      </c>
      <c r="X618" s="64">
        <v>5</v>
      </c>
      <c r="Y618" s="63"/>
      <c r="Z618" s="63"/>
      <c r="AA618" s="705" t="str">
        <f t="shared" si="317"/>
        <v>CF7411-12</v>
      </c>
      <c r="AB618" s="705"/>
      <c r="AC618" s="705" t="str">
        <f t="shared" si="318"/>
        <v>Барилгын цахилгаанчин</v>
      </c>
      <c r="AD618" s="705"/>
      <c r="AE618" s="705"/>
      <c r="AF618" s="705"/>
      <c r="AG618" s="705"/>
      <c r="AH618" s="705"/>
      <c r="AI618" s="705"/>
      <c r="AJ618" s="56">
        <f t="shared" si="309"/>
        <v>604</v>
      </c>
      <c r="AK618" s="73"/>
      <c r="AL618" s="73"/>
      <c r="AM618" s="91"/>
      <c r="AN618" s="91"/>
      <c r="AO618" s="54"/>
      <c r="AP618" s="73"/>
      <c r="AQ618" s="73">
        <v>18</v>
      </c>
      <c r="AR618" s="73"/>
      <c r="AS618" s="57">
        <f t="shared" si="312"/>
        <v>18</v>
      </c>
      <c r="AT618" s="73"/>
      <c r="AU618" s="73"/>
      <c r="AV618" s="73"/>
      <c r="AW618" s="73">
        <v>18</v>
      </c>
      <c r="AX618" s="73"/>
      <c r="AY618" s="73"/>
      <c r="AZ618" s="73"/>
    </row>
    <row r="619" spans="1:52" s="55" customFormat="1" ht="18" customHeight="1">
      <c r="A619" s="737" t="s">
        <v>445</v>
      </c>
      <c r="B619" s="738"/>
      <c r="C619" s="739" t="s">
        <v>446</v>
      </c>
      <c r="D619" s="740"/>
      <c r="E619" s="740"/>
      <c r="F619" s="740"/>
      <c r="G619" s="740"/>
      <c r="H619" s="740"/>
      <c r="I619" s="741"/>
      <c r="J619" s="56">
        <f t="shared" si="308"/>
        <v>605</v>
      </c>
      <c r="K619" s="62">
        <f t="shared" si="313"/>
        <v>16</v>
      </c>
      <c r="L619" s="62">
        <f t="shared" si="313"/>
        <v>12</v>
      </c>
      <c r="M619" s="62">
        <f t="shared" si="310"/>
        <v>0</v>
      </c>
      <c r="N619" s="62">
        <f t="shared" si="310"/>
        <v>0</v>
      </c>
      <c r="O619" s="63"/>
      <c r="P619" s="63"/>
      <c r="Q619" s="63"/>
      <c r="R619" s="63"/>
      <c r="S619" s="63"/>
      <c r="T619" s="63"/>
      <c r="U619" s="62">
        <f t="shared" si="311"/>
        <v>16</v>
      </c>
      <c r="V619" s="62">
        <f t="shared" si="311"/>
        <v>12</v>
      </c>
      <c r="W619" s="64">
        <v>16</v>
      </c>
      <c r="X619" s="64">
        <v>12</v>
      </c>
      <c r="Y619" s="63"/>
      <c r="Z619" s="63"/>
      <c r="AA619" s="705" t="str">
        <f t="shared" si="317"/>
        <v>IE8152-34</v>
      </c>
      <c r="AB619" s="705"/>
      <c r="AC619" s="705" t="str">
        <f t="shared" si="318"/>
        <v>Кеттельчин</v>
      </c>
      <c r="AD619" s="705"/>
      <c r="AE619" s="705"/>
      <c r="AF619" s="705"/>
      <c r="AG619" s="705"/>
      <c r="AH619" s="705"/>
      <c r="AI619" s="705"/>
      <c r="AJ619" s="56">
        <f t="shared" si="309"/>
        <v>605</v>
      </c>
      <c r="AK619" s="73"/>
      <c r="AL619" s="73"/>
      <c r="AM619" s="91"/>
      <c r="AN619" s="91"/>
      <c r="AO619" s="54"/>
      <c r="AP619" s="73"/>
      <c r="AQ619" s="73">
        <v>16</v>
      </c>
      <c r="AR619" s="73"/>
      <c r="AS619" s="57">
        <f t="shared" si="312"/>
        <v>16</v>
      </c>
      <c r="AT619" s="73"/>
      <c r="AU619" s="73"/>
      <c r="AV619" s="73"/>
      <c r="AW619" s="73">
        <v>16</v>
      </c>
      <c r="AX619" s="73"/>
      <c r="AY619" s="73"/>
      <c r="AZ619" s="73"/>
    </row>
    <row r="620" spans="1:52" s="55" customFormat="1" ht="18" customHeight="1">
      <c r="A620" s="737" t="s">
        <v>124</v>
      </c>
      <c r="B620" s="738"/>
      <c r="C620" s="739" t="s">
        <v>125</v>
      </c>
      <c r="D620" s="740"/>
      <c r="E620" s="740"/>
      <c r="F620" s="740"/>
      <c r="G620" s="740"/>
      <c r="H620" s="740"/>
      <c r="I620" s="741"/>
      <c r="J620" s="56">
        <f t="shared" si="308"/>
        <v>606</v>
      </c>
      <c r="K620" s="62">
        <f t="shared" si="313"/>
        <v>14</v>
      </c>
      <c r="L620" s="62">
        <f t="shared" si="313"/>
        <v>1</v>
      </c>
      <c r="M620" s="62">
        <f t="shared" si="310"/>
        <v>0</v>
      </c>
      <c r="N620" s="62">
        <f t="shared" si="310"/>
        <v>0</v>
      </c>
      <c r="O620" s="63"/>
      <c r="P620" s="63"/>
      <c r="Q620" s="63"/>
      <c r="R620" s="63"/>
      <c r="S620" s="63"/>
      <c r="T620" s="63"/>
      <c r="U620" s="62">
        <f t="shared" si="311"/>
        <v>14</v>
      </c>
      <c r="V620" s="62">
        <f t="shared" si="311"/>
        <v>1</v>
      </c>
      <c r="W620" s="64">
        <v>14</v>
      </c>
      <c r="X620" s="64">
        <v>1</v>
      </c>
      <c r="Y620" s="63"/>
      <c r="Z620" s="63"/>
      <c r="AA620" s="705" t="str">
        <f t="shared" si="317"/>
        <v>IM7212-14</v>
      </c>
      <c r="AB620" s="705"/>
      <c r="AC620" s="705" t="str">
        <f t="shared" si="318"/>
        <v>Гагнуурчин</v>
      </c>
      <c r="AD620" s="705"/>
      <c r="AE620" s="705"/>
      <c r="AF620" s="705"/>
      <c r="AG620" s="705"/>
      <c r="AH620" s="705"/>
      <c r="AI620" s="705"/>
      <c r="AJ620" s="56">
        <f t="shared" si="309"/>
        <v>606</v>
      </c>
      <c r="AK620" s="73"/>
      <c r="AL620" s="73"/>
      <c r="AM620" s="91"/>
      <c r="AN620" s="91"/>
      <c r="AO620" s="54"/>
      <c r="AP620" s="73"/>
      <c r="AQ620" s="73">
        <v>14</v>
      </c>
      <c r="AR620" s="73"/>
      <c r="AS620" s="57">
        <f t="shared" si="312"/>
        <v>14</v>
      </c>
      <c r="AT620" s="73"/>
      <c r="AU620" s="73"/>
      <c r="AV620" s="73"/>
      <c r="AW620" s="73">
        <v>14</v>
      </c>
      <c r="AX620" s="73"/>
      <c r="AY620" s="73"/>
      <c r="AZ620" s="73"/>
    </row>
    <row r="621" spans="1:52" s="55" customFormat="1" ht="18" customHeight="1">
      <c r="A621" s="737" t="s">
        <v>218</v>
      </c>
      <c r="B621" s="738"/>
      <c r="C621" s="739" t="s">
        <v>219</v>
      </c>
      <c r="D621" s="740"/>
      <c r="E621" s="740"/>
      <c r="F621" s="740"/>
      <c r="G621" s="740"/>
      <c r="H621" s="740"/>
      <c r="I621" s="741"/>
      <c r="J621" s="56">
        <f t="shared" si="308"/>
        <v>607</v>
      </c>
      <c r="K621" s="62">
        <f t="shared" si="313"/>
        <v>224</v>
      </c>
      <c r="L621" s="62">
        <f t="shared" si="313"/>
        <v>94</v>
      </c>
      <c r="M621" s="62">
        <f t="shared" si="310"/>
        <v>0</v>
      </c>
      <c r="N621" s="62">
        <f t="shared" si="310"/>
        <v>0</v>
      </c>
      <c r="O621" s="63"/>
      <c r="P621" s="63"/>
      <c r="Q621" s="63"/>
      <c r="R621" s="63"/>
      <c r="S621" s="63"/>
      <c r="T621" s="63"/>
      <c r="U621" s="62">
        <f t="shared" si="311"/>
        <v>224</v>
      </c>
      <c r="V621" s="62">
        <f t="shared" si="311"/>
        <v>94</v>
      </c>
      <c r="W621" s="63">
        <v>72</v>
      </c>
      <c r="X621" s="63">
        <v>33</v>
      </c>
      <c r="Y621" s="63">
        <v>72</v>
      </c>
      <c r="Z621" s="63">
        <v>30</v>
      </c>
      <c r="AA621" s="705" t="str">
        <f t="shared" si="317"/>
        <v>AD7321-11</v>
      </c>
      <c r="AB621" s="705"/>
      <c r="AC621" s="705" t="str">
        <f t="shared" si="318"/>
        <v>Хэвлэлийн график дизайнч</v>
      </c>
      <c r="AD621" s="705"/>
      <c r="AE621" s="705"/>
      <c r="AF621" s="705"/>
      <c r="AG621" s="705"/>
      <c r="AH621" s="705"/>
      <c r="AI621" s="705"/>
      <c r="AJ621" s="56">
        <f t="shared" si="309"/>
        <v>607</v>
      </c>
      <c r="AK621" s="73">
        <v>80</v>
      </c>
      <c r="AL621" s="73">
        <v>31</v>
      </c>
      <c r="AM621" s="91"/>
      <c r="AN621" s="91"/>
      <c r="AO621" s="54">
        <v>224</v>
      </c>
      <c r="AP621" s="73"/>
      <c r="AQ621" s="73"/>
      <c r="AR621" s="73"/>
      <c r="AS621" s="57">
        <f t="shared" si="312"/>
        <v>80</v>
      </c>
      <c r="AT621" s="73"/>
      <c r="AU621" s="73"/>
      <c r="AV621" s="73">
        <v>80</v>
      </c>
      <c r="AW621" s="73"/>
      <c r="AX621" s="73"/>
      <c r="AY621" s="73"/>
      <c r="AZ621" s="73"/>
    </row>
    <row r="622" spans="1:52" s="55" customFormat="1" ht="18" customHeight="1">
      <c r="A622" s="737" t="s">
        <v>114</v>
      </c>
      <c r="B622" s="738"/>
      <c r="C622" s="739" t="s">
        <v>115</v>
      </c>
      <c r="D622" s="740"/>
      <c r="E622" s="740"/>
      <c r="F622" s="740"/>
      <c r="G622" s="740"/>
      <c r="H622" s="740"/>
      <c r="I622" s="741"/>
      <c r="J622" s="56">
        <f t="shared" si="308"/>
        <v>608</v>
      </c>
      <c r="K622" s="62">
        <f t="shared" si="313"/>
        <v>228</v>
      </c>
      <c r="L622" s="62">
        <f t="shared" si="313"/>
        <v>5</v>
      </c>
      <c r="M622" s="62">
        <f t="shared" si="310"/>
        <v>0</v>
      </c>
      <c r="N622" s="62">
        <f t="shared" si="310"/>
        <v>0</v>
      </c>
      <c r="O622" s="63"/>
      <c r="P622" s="63"/>
      <c r="Q622" s="63"/>
      <c r="R622" s="63"/>
      <c r="S622" s="63"/>
      <c r="T622" s="63"/>
      <c r="U622" s="62">
        <f t="shared" si="311"/>
        <v>228</v>
      </c>
      <c r="V622" s="62">
        <f t="shared" si="311"/>
        <v>5</v>
      </c>
      <c r="W622" s="63">
        <v>75</v>
      </c>
      <c r="X622" s="63">
        <v>0</v>
      </c>
      <c r="Y622" s="63">
        <v>72</v>
      </c>
      <c r="Z622" s="63">
        <v>1</v>
      </c>
      <c r="AA622" s="705" t="str">
        <f t="shared" si="317"/>
        <v>TC8211-20</v>
      </c>
      <c r="AB622" s="705"/>
      <c r="AC622" s="705" t="str">
        <f t="shared" si="318"/>
        <v>Автомашины засварчин</v>
      </c>
      <c r="AD622" s="705"/>
      <c r="AE622" s="705"/>
      <c r="AF622" s="705"/>
      <c r="AG622" s="705"/>
      <c r="AH622" s="705"/>
      <c r="AI622" s="705"/>
      <c r="AJ622" s="56">
        <f t="shared" si="309"/>
        <v>608</v>
      </c>
      <c r="AK622" s="73">
        <v>81</v>
      </c>
      <c r="AL622" s="92">
        <v>4</v>
      </c>
      <c r="AM622" s="73"/>
      <c r="AN622" s="73"/>
      <c r="AO622" s="54">
        <v>228</v>
      </c>
      <c r="AP622" s="73"/>
      <c r="AQ622" s="73"/>
      <c r="AR622" s="73"/>
      <c r="AS622" s="57">
        <f t="shared" si="312"/>
        <v>81</v>
      </c>
      <c r="AT622" s="73"/>
      <c r="AU622" s="73"/>
      <c r="AV622" s="73">
        <v>81</v>
      </c>
      <c r="AW622" s="73"/>
      <c r="AX622" s="73"/>
      <c r="AY622" s="73"/>
      <c r="AZ622" s="73"/>
    </row>
    <row r="623" spans="1:52" s="55" customFormat="1" ht="18" customHeight="1">
      <c r="A623" s="737" t="s">
        <v>124</v>
      </c>
      <c r="B623" s="738"/>
      <c r="C623" s="739" t="s">
        <v>125</v>
      </c>
      <c r="D623" s="740"/>
      <c r="E623" s="740"/>
      <c r="F623" s="740"/>
      <c r="G623" s="740"/>
      <c r="H623" s="740"/>
      <c r="I623" s="741"/>
      <c r="J623" s="56">
        <f t="shared" si="308"/>
        <v>609</v>
      </c>
      <c r="K623" s="62">
        <f t="shared" si="313"/>
        <v>208</v>
      </c>
      <c r="L623" s="62">
        <f t="shared" si="313"/>
        <v>2</v>
      </c>
      <c r="M623" s="62">
        <f t="shared" si="310"/>
        <v>0</v>
      </c>
      <c r="N623" s="62">
        <f t="shared" si="310"/>
        <v>0</v>
      </c>
      <c r="O623" s="63"/>
      <c r="P623" s="63"/>
      <c r="Q623" s="63"/>
      <c r="R623" s="63"/>
      <c r="S623" s="63"/>
      <c r="T623" s="63"/>
      <c r="U623" s="62">
        <f t="shared" si="311"/>
        <v>208</v>
      </c>
      <c r="V623" s="62">
        <f t="shared" si="311"/>
        <v>2</v>
      </c>
      <c r="W623" s="63">
        <v>71</v>
      </c>
      <c r="X623" s="63">
        <v>0</v>
      </c>
      <c r="Y623" s="63">
        <v>69</v>
      </c>
      <c r="Z623" s="63">
        <v>1</v>
      </c>
      <c r="AA623" s="705" t="str">
        <f t="shared" si="317"/>
        <v>IM7212-14</v>
      </c>
      <c r="AB623" s="705"/>
      <c r="AC623" s="705" t="str">
        <f t="shared" si="318"/>
        <v>Гагнуурчин</v>
      </c>
      <c r="AD623" s="705"/>
      <c r="AE623" s="705"/>
      <c r="AF623" s="705"/>
      <c r="AG623" s="705"/>
      <c r="AH623" s="705"/>
      <c r="AI623" s="705"/>
      <c r="AJ623" s="56">
        <f t="shared" si="309"/>
        <v>609</v>
      </c>
      <c r="AK623" s="73">
        <v>68</v>
      </c>
      <c r="AL623" s="92">
        <v>1</v>
      </c>
      <c r="AM623" s="73"/>
      <c r="AN623" s="73"/>
      <c r="AO623" s="54">
        <v>208</v>
      </c>
      <c r="AP623" s="73"/>
      <c r="AQ623" s="73"/>
      <c r="AR623" s="73"/>
      <c r="AS623" s="57">
        <f t="shared" si="312"/>
        <v>68</v>
      </c>
      <c r="AT623" s="73"/>
      <c r="AU623" s="73"/>
      <c r="AV623" s="73">
        <v>68</v>
      </c>
      <c r="AW623" s="73"/>
      <c r="AX623" s="73"/>
      <c r="AY623" s="73"/>
      <c r="AZ623" s="73"/>
    </row>
    <row r="624" spans="1:52" s="55" customFormat="1" ht="18" customHeight="1">
      <c r="A624" s="737" t="s">
        <v>216</v>
      </c>
      <c r="B624" s="738"/>
      <c r="C624" s="739" t="s">
        <v>217</v>
      </c>
      <c r="D624" s="740"/>
      <c r="E624" s="740"/>
      <c r="F624" s="740"/>
      <c r="G624" s="740"/>
      <c r="H624" s="740"/>
      <c r="I624" s="741"/>
      <c r="J624" s="56">
        <f t="shared" si="308"/>
        <v>610</v>
      </c>
      <c r="K624" s="62">
        <f t="shared" si="313"/>
        <v>89</v>
      </c>
      <c r="L624" s="62">
        <f t="shared" si="313"/>
        <v>2</v>
      </c>
      <c r="M624" s="62">
        <f t="shared" si="310"/>
        <v>0</v>
      </c>
      <c r="N624" s="62">
        <f t="shared" si="310"/>
        <v>0</v>
      </c>
      <c r="O624" s="63"/>
      <c r="P624" s="63"/>
      <c r="Q624" s="63"/>
      <c r="R624" s="63"/>
      <c r="S624" s="63"/>
      <c r="T624" s="63"/>
      <c r="U624" s="62">
        <f t="shared" si="311"/>
        <v>89</v>
      </c>
      <c r="V624" s="62">
        <f t="shared" si="311"/>
        <v>2</v>
      </c>
      <c r="W624" s="63">
        <v>31</v>
      </c>
      <c r="X624" s="63">
        <v>0</v>
      </c>
      <c r="Y624" s="63">
        <v>33</v>
      </c>
      <c r="Z624" s="63">
        <v>2</v>
      </c>
      <c r="AA624" s="705" t="str">
        <f t="shared" si="317"/>
        <v>IE7233-43</v>
      </c>
      <c r="AB624" s="705"/>
      <c r="AC624" s="705" t="str">
        <f t="shared" si="318"/>
        <v>Хөнгөн үйлдвэрийн тоног төхөөрөмжийн засварчин</v>
      </c>
      <c r="AD624" s="705"/>
      <c r="AE624" s="705"/>
      <c r="AF624" s="705"/>
      <c r="AG624" s="705"/>
      <c r="AH624" s="705"/>
      <c r="AI624" s="705"/>
      <c r="AJ624" s="56">
        <f t="shared" si="309"/>
        <v>610</v>
      </c>
      <c r="AK624" s="73">
        <v>25</v>
      </c>
      <c r="AL624" s="92">
        <v>0</v>
      </c>
      <c r="AM624" s="73"/>
      <c r="AN624" s="73"/>
      <c r="AO624" s="54">
        <v>89</v>
      </c>
      <c r="AP624" s="73"/>
      <c r="AQ624" s="73"/>
      <c r="AR624" s="73"/>
      <c r="AS624" s="57">
        <f t="shared" si="312"/>
        <v>25</v>
      </c>
      <c r="AT624" s="73"/>
      <c r="AU624" s="73"/>
      <c r="AV624" s="73">
        <v>25</v>
      </c>
      <c r="AW624" s="73"/>
      <c r="AX624" s="73"/>
      <c r="AY624" s="73"/>
      <c r="AZ624" s="73"/>
    </row>
    <row r="625" spans="1:52" s="55" customFormat="1" ht="18" customHeight="1">
      <c r="A625" s="737" t="s">
        <v>130</v>
      </c>
      <c r="B625" s="738"/>
      <c r="C625" s="739" t="s">
        <v>131</v>
      </c>
      <c r="D625" s="740"/>
      <c r="E625" s="740"/>
      <c r="F625" s="740"/>
      <c r="G625" s="740"/>
      <c r="H625" s="740"/>
      <c r="I625" s="741"/>
      <c r="J625" s="56">
        <f t="shared" si="308"/>
        <v>611</v>
      </c>
      <c r="K625" s="62">
        <f t="shared" si="313"/>
        <v>158</v>
      </c>
      <c r="L625" s="62">
        <f t="shared" si="313"/>
        <v>158</v>
      </c>
      <c r="M625" s="62">
        <f t="shared" si="310"/>
        <v>0</v>
      </c>
      <c r="N625" s="62">
        <f t="shared" si="310"/>
        <v>0</v>
      </c>
      <c r="O625" s="63"/>
      <c r="P625" s="63"/>
      <c r="Q625" s="63"/>
      <c r="R625" s="63"/>
      <c r="S625" s="63"/>
      <c r="T625" s="63"/>
      <c r="U625" s="62">
        <f t="shared" si="311"/>
        <v>158</v>
      </c>
      <c r="V625" s="62">
        <f t="shared" si="311"/>
        <v>158</v>
      </c>
      <c r="W625" s="63">
        <v>57</v>
      </c>
      <c r="X625" s="63">
        <v>57</v>
      </c>
      <c r="Y625" s="63">
        <v>46</v>
      </c>
      <c r="Z625" s="63">
        <v>46</v>
      </c>
      <c r="AA625" s="705" t="str">
        <f t="shared" si="317"/>
        <v>IE7533-28</v>
      </c>
      <c r="AB625" s="705"/>
      <c r="AC625" s="705" t="str">
        <f t="shared" si="318"/>
        <v>Оёмол бүтээгдэхүүний оёдолчин</v>
      </c>
      <c r="AD625" s="705"/>
      <c r="AE625" s="705"/>
      <c r="AF625" s="705"/>
      <c r="AG625" s="705"/>
      <c r="AH625" s="705"/>
      <c r="AI625" s="705"/>
      <c r="AJ625" s="56">
        <f t="shared" si="309"/>
        <v>611</v>
      </c>
      <c r="AK625" s="73">
        <v>55</v>
      </c>
      <c r="AL625" s="92">
        <v>55</v>
      </c>
      <c r="AM625" s="73"/>
      <c r="AN625" s="73"/>
      <c r="AO625" s="54">
        <v>158</v>
      </c>
      <c r="AP625" s="73"/>
      <c r="AQ625" s="73"/>
      <c r="AR625" s="73"/>
      <c r="AS625" s="57">
        <f t="shared" si="312"/>
        <v>55</v>
      </c>
      <c r="AT625" s="73"/>
      <c r="AU625" s="73"/>
      <c r="AV625" s="73">
        <v>55</v>
      </c>
      <c r="AW625" s="73"/>
      <c r="AX625" s="73"/>
      <c r="AY625" s="73"/>
      <c r="AZ625" s="73"/>
    </row>
    <row r="626" spans="1:52" s="55" customFormat="1" ht="18" customHeight="1">
      <c r="A626" s="737" t="s">
        <v>279</v>
      </c>
      <c r="B626" s="738"/>
      <c r="C626" s="739" t="s">
        <v>280</v>
      </c>
      <c r="D626" s="740"/>
      <c r="E626" s="740"/>
      <c r="F626" s="740"/>
      <c r="G626" s="740"/>
      <c r="H626" s="740"/>
      <c r="I626" s="741"/>
      <c r="J626" s="56">
        <f t="shared" si="308"/>
        <v>612</v>
      </c>
      <c r="K626" s="62">
        <f t="shared" si="313"/>
        <v>132</v>
      </c>
      <c r="L626" s="62">
        <f t="shared" si="313"/>
        <v>123</v>
      </c>
      <c r="M626" s="62">
        <f t="shared" si="310"/>
        <v>0</v>
      </c>
      <c r="N626" s="62">
        <f t="shared" si="310"/>
        <v>0</v>
      </c>
      <c r="O626" s="63"/>
      <c r="P626" s="63"/>
      <c r="Q626" s="63"/>
      <c r="R626" s="63"/>
      <c r="S626" s="63"/>
      <c r="T626" s="63"/>
      <c r="U626" s="62">
        <f t="shared" si="311"/>
        <v>132</v>
      </c>
      <c r="V626" s="62">
        <f t="shared" si="311"/>
        <v>123</v>
      </c>
      <c r="W626" s="63">
        <v>27</v>
      </c>
      <c r="X626" s="63">
        <v>27</v>
      </c>
      <c r="Y626" s="63">
        <v>52</v>
      </c>
      <c r="Z626" s="63">
        <v>51</v>
      </c>
      <c r="AA626" s="705" t="str">
        <f t="shared" si="317"/>
        <v>IE8152-33</v>
      </c>
      <c r="AB626" s="705"/>
      <c r="AC626" s="705" t="str">
        <f t="shared" si="318"/>
        <v>Сүлжмэлийн үйлдвэрийн технологийн ажилтан /сүлжигч/</v>
      </c>
      <c r="AD626" s="705"/>
      <c r="AE626" s="705"/>
      <c r="AF626" s="705"/>
      <c r="AG626" s="705"/>
      <c r="AH626" s="705"/>
      <c r="AI626" s="705"/>
      <c r="AJ626" s="56">
        <f t="shared" si="309"/>
        <v>612</v>
      </c>
      <c r="AK626" s="73">
        <v>53</v>
      </c>
      <c r="AL626" s="92">
        <v>45</v>
      </c>
      <c r="AM626" s="73"/>
      <c r="AN626" s="73"/>
      <c r="AO626" s="54">
        <v>132</v>
      </c>
      <c r="AP626" s="73"/>
      <c r="AQ626" s="73"/>
      <c r="AR626" s="73"/>
      <c r="AS626" s="57">
        <f t="shared" si="312"/>
        <v>53</v>
      </c>
      <c r="AT626" s="73"/>
      <c r="AU626" s="73"/>
      <c r="AV626" s="73">
        <v>53</v>
      </c>
      <c r="AW626" s="73"/>
      <c r="AX626" s="73"/>
      <c r="AY626" s="73"/>
      <c r="AZ626" s="73"/>
    </row>
    <row r="627" spans="1:52" s="55" customFormat="1" ht="18" customHeight="1">
      <c r="A627" s="737" t="s">
        <v>447</v>
      </c>
      <c r="B627" s="738"/>
      <c r="C627" s="739" t="s">
        <v>448</v>
      </c>
      <c r="D627" s="740"/>
      <c r="E627" s="740"/>
      <c r="F627" s="740"/>
      <c r="G627" s="740"/>
      <c r="H627" s="740"/>
      <c r="I627" s="741"/>
      <c r="J627" s="56">
        <f t="shared" si="308"/>
        <v>613</v>
      </c>
      <c r="K627" s="62">
        <f t="shared" si="313"/>
        <v>87</v>
      </c>
      <c r="L627" s="62">
        <f t="shared" si="313"/>
        <v>44</v>
      </c>
      <c r="M627" s="62">
        <f t="shared" si="310"/>
        <v>0</v>
      </c>
      <c r="N627" s="62">
        <f t="shared" si="310"/>
        <v>0</v>
      </c>
      <c r="O627" s="63"/>
      <c r="P627" s="63"/>
      <c r="Q627" s="63"/>
      <c r="R627" s="63"/>
      <c r="S627" s="63"/>
      <c r="T627" s="63"/>
      <c r="U627" s="62">
        <f t="shared" si="311"/>
        <v>87</v>
      </c>
      <c r="V627" s="62">
        <f t="shared" si="311"/>
        <v>44</v>
      </c>
      <c r="W627" s="63">
        <v>30</v>
      </c>
      <c r="X627" s="63">
        <v>12</v>
      </c>
      <c r="Y627" s="63">
        <v>31</v>
      </c>
      <c r="Z627" s="63">
        <v>13</v>
      </c>
      <c r="AA627" s="705" t="str">
        <f t="shared" si="317"/>
        <v>IE8152-12</v>
      </c>
      <c r="AB627" s="705"/>
      <c r="AC627" s="705" t="str">
        <f t="shared" si="318"/>
        <v>Сүлжих машины оператор</v>
      </c>
      <c r="AD627" s="705"/>
      <c r="AE627" s="705"/>
      <c r="AF627" s="705"/>
      <c r="AG627" s="705"/>
      <c r="AH627" s="705"/>
      <c r="AI627" s="705"/>
      <c r="AJ627" s="56">
        <f t="shared" si="309"/>
        <v>613</v>
      </c>
      <c r="AK627" s="73">
        <v>26</v>
      </c>
      <c r="AL627" s="92">
        <v>19</v>
      </c>
      <c r="AM627" s="73"/>
      <c r="AN627" s="73"/>
      <c r="AO627" s="54">
        <v>87</v>
      </c>
      <c r="AP627" s="73"/>
      <c r="AQ627" s="73"/>
      <c r="AR627" s="73"/>
      <c r="AS627" s="57">
        <f t="shared" si="312"/>
        <v>26</v>
      </c>
      <c r="AT627" s="73"/>
      <c r="AU627" s="73"/>
      <c r="AV627" s="73">
        <v>26</v>
      </c>
      <c r="AW627" s="73"/>
      <c r="AX627" s="73"/>
      <c r="AY627" s="73"/>
      <c r="AZ627" s="73"/>
    </row>
    <row r="628" spans="1:52" s="55" customFormat="1" ht="18" customHeight="1">
      <c r="A628" s="737" t="s">
        <v>449</v>
      </c>
      <c r="B628" s="738"/>
      <c r="C628" s="739" t="s">
        <v>450</v>
      </c>
      <c r="D628" s="740"/>
      <c r="E628" s="740"/>
      <c r="F628" s="740"/>
      <c r="G628" s="740"/>
      <c r="H628" s="740"/>
      <c r="I628" s="741"/>
      <c r="J628" s="56">
        <f t="shared" si="308"/>
        <v>614</v>
      </c>
      <c r="K628" s="62">
        <f t="shared" si="313"/>
        <v>63</v>
      </c>
      <c r="L628" s="62">
        <f t="shared" si="313"/>
        <v>42</v>
      </c>
      <c r="M628" s="62">
        <f t="shared" si="310"/>
        <v>0</v>
      </c>
      <c r="N628" s="62">
        <f t="shared" si="310"/>
        <v>0</v>
      </c>
      <c r="O628" s="63"/>
      <c r="P628" s="63"/>
      <c r="Q628" s="63"/>
      <c r="R628" s="63"/>
      <c r="S628" s="63"/>
      <c r="T628" s="63"/>
      <c r="U628" s="62">
        <f t="shared" si="311"/>
        <v>63</v>
      </c>
      <c r="V628" s="62">
        <f t="shared" si="311"/>
        <v>42</v>
      </c>
      <c r="W628" s="63">
        <v>13</v>
      </c>
      <c r="X628" s="63">
        <v>8</v>
      </c>
      <c r="Y628" s="63">
        <v>24</v>
      </c>
      <c r="Z628" s="63">
        <v>16</v>
      </c>
      <c r="AA628" s="705" t="str">
        <f t="shared" si="317"/>
        <v>IE8152-32</v>
      </c>
      <c r="AB628" s="705"/>
      <c r="AC628" s="705" t="str">
        <f t="shared" si="318"/>
        <v>Нэхмэлийн үйлдвэрийн технологийн ажилтан</v>
      </c>
      <c r="AD628" s="705"/>
      <c r="AE628" s="705"/>
      <c r="AF628" s="705"/>
      <c r="AG628" s="705"/>
      <c r="AH628" s="705"/>
      <c r="AI628" s="705"/>
      <c r="AJ628" s="56">
        <f t="shared" si="309"/>
        <v>614</v>
      </c>
      <c r="AK628" s="73">
        <v>26</v>
      </c>
      <c r="AL628" s="92">
        <v>18</v>
      </c>
      <c r="AM628" s="73"/>
      <c r="AN628" s="73"/>
      <c r="AO628" s="54">
        <v>63</v>
      </c>
      <c r="AP628" s="73"/>
      <c r="AQ628" s="73"/>
      <c r="AR628" s="73"/>
      <c r="AS628" s="57">
        <f t="shared" si="312"/>
        <v>26</v>
      </c>
      <c r="AT628" s="73"/>
      <c r="AU628" s="73"/>
      <c r="AV628" s="73">
        <v>26</v>
      </c>
      <c r="AW628" s="73"/>
      <c r="AX628" s="73"/>
      <c r="AY628" s="73"/>
      <c r="AZ628" s="73"/>
    </row>
    <row r="629" spans="1:52" s="55" customFormat="1" ht="18" customHeight="1">
      <c r="A629" s="737" t="s">
        <v>451</v>
      </c>
      <c r="B629" s="738"/>
      <c r="C629" s="739" t="s">
        <v>452</v>
      </c>
      <c r="D629" s="740"/>
      <c r="E629" s="740"/>
      <c r="F629" s="740"/>
      <c r="G629" s="740"/>
      <c r="H629" s="740"/>
      <c r="I629" s="741"/>
      <c r="J629" s="56">
        <f t="shared" si="308"/>
        <v>615</v>
      </c>
      <c r="K629" s="62">
        <f t="shared" si="313"/>
        <v>42</v>
      </c>
      <c r="L629" s="62">
        <f t="shared" si="313"/>
        <v>6</v>
      </c>
      <c r="M629" s="62">
        <f t="shared" si="310"/>
        <v>0</v>
      </c>
      <c r="N629" s="62">
        <f t="shared" si="310"/>
        <v>0</v>
      </c>
      <c r="O629" s="63"/>
      <c r="P629" s="63"/>
      <c r="Q629" s="63"/>
      <c r="R629" s="63"/>
      <c r="S629" s="63"/>
      <c r="T629" s="63"/>
      <c r="U629" s="62">
        <f t="shared" si="311"/>
        <v>42</v>
      </c>
      <c r="V629" s="62">
        <f t="shared" si="311"/>
        <v>6</v>
      </c>
      <c r="W629" s="63">
        <v>0</v>
      </c>
      <c r="X629" s="63">
        <v>0</v>
      </c>
      <c r="Y629" s="63">
        <v>23</v>
      </c>
      <c r="Z629" s="63">
        <v>1</v>
      </c>
      <c r="AA629" s="705" t="str">
        <f t="shared" si="317"/>
        <v>IE7535-52</v>
      </c>
      <c r="AB629" s="705"/>
      <c r="AC629" s="705" t="str">
        <f t="shared" si="318"/>
        <v>Арьс, шир боловсруулалтын технологийн ажилтан</v>
      </c>
      <c r="AD629" s="705"/>
      <c r="AE629" s="705"/>
      <c r="AF629" s="705"/>
      <c r="AG629" s="705"/>
      <c r="AH629" s="705"/>
      <c r="AI629" s="705"/>
      <c r="AJ629" s="56">
        <f t="shared" si="309"/>
        <v>615</v>
      </c>
      <c r="AK629" s="73">
        <v>19</v>
      </c>
      <c r="AL629" s="92">
        <v>5</v>
      </c>
      <c r="AM629" s="73"/>
      <c r="AN629" s="73"/>
      <c r="AO629" s="54">
        <v>42</v>
      </c>
      <c r="AP629" s="73"/>
      <c r="AQ629" s="73"/>
      <c r="AR629" s="73"/>
      <c r="AS629" s="57">
        <f t="shared" si="312"/>
        <v>19</v>
      </c>
      <c r="AT629" s="73"/>
      <c r="AU629" s="73"/>
      <c r="AV629" s="73">
        <v>19</v>
      </c>
      <c r="AW629" s="73"/>
      <c r="AX629" s="73"/>
      <c r="AY629" s="73"/>
      <c r="AZ629" s="73"/>
    </row>
    <row r="630" spans="1:52" s="55" customFormat="1" ht="18" customHeight="1">
      <c r="A630" s="737" t="s">
        <v>134</v>
      </c>
      <c r="B630" s="738"/>
      <c r="C630" s="739" t="s">
        <v>135</v>
      </c>
      <c r="D630" s="740"/>
      <c r="E630" s="740"/>
      <c r="F630" s="740"/>
      <c r="G630" s="740"/>
      <c r="H630" s="740"/>
      <c r="I630" s="741"/>
      <c r="J630" s="56">
        <f t="shared" si="308"/>
        <v>616</v>
      </c>
      <c r="K630" s="62">
        <f t="shared" si="313"/>
        <v>63</v>
      </c>
      <c r="L630" s="62">
        <f t="shared" si="313"/>
        <v>22</v>
      </c>
      <c r="M630" s="62">
        <f t="shared" si="310"/>
        <v>0</v>
      </c>
      <c r="N630" s="62">
        <f t="shared" si="310"/>
        <v>0</v>
      </c>
      <c r="O630" s="63"/>
      <c r="P630" s="63"/>
      <c r="Q630" s="63"/>
      <c r="R630" s="63"/>
      <c r="S630" s="63"/>
      <c r="T630" s="63"/>
      <c r="U630" s="62">
        <f t="shared" si="311"/>
        <v>63</v>
      </c>
      <c r="V630" s="62">
        <f t="shared" si="311"/>
        <v>22</v>
      </c>
      <c r="W630" s="63">
        <v>21</v>
      </c>
      <c r="X630" s="63">
        <v>2</v>
      </c>
      <c r="Y630" s="63">
        <v>22</v>
      </c>
      <c r="Z630" s="63">
        <v>9</v>
      </c>
      <c r="AA630" s="705" t="str">
        <f t="shared" si="317"/>
        <v>IE8152-36</v>
      </c>
      <c r="AB630" s="705"/>
      <c r="AC630" s="705" t="str">
        <f t="shared" si="318"/>
        <v xml:space="preserve">Ноос, ноолуур боловсруулалтын технологийн ажилтан </v>
      </c>
      <c r="AD630" s="705"/>
      <c r="AE630" s="705"/>
      <c r="AF630" s="705"/>
      <c r="AG630" s="705"/>
      <c r="AH630" s="705"/>
      <c r="AI630" s="705"/>
      <c r="AJ630" s="56">
        <f t="shared" si="309"/>
        <v>616</v>
      </c>
      <c r="AK630" s="73">
        <v>20</v>
      </c>
      <c r="AL630" s="92">
        <v>11</v>
      </c>
      <c r="AM630" s="73"/>
      <c r="AN630" s="73"/>
      <c r="AO630" s="54">
        <v>63</v>
      </c>
      <c r="AP630" s="73"/>
      <c r="AQ630" s="73"/>
      <c r="AR630" s="73"/>
      <c r="AS630" s="57">
        <f t="shared" si="312"/>
        <v>20</v>
      </c>
      <c r="AT630" s="73"/>
      <c r="AU630" s="73"/>
      <c r="AV630" s="73">
        <v>20</v>
      </c>
      <c r="AW630" s="73"/>
      <c r="AX630" s="73"/>
      <c r="AY630" s="73"/>
      <c r="AZ630" s="73"/>
    </row>
    <row r="631" spans="1:52" s="55" customFormat="1" ht="18" customHeight="1">
      <c r="A631" s="737" t="s">
        <v>453</v>
      </c>
      <c r="B631" s="738"/>
      <c r="C631" s="739" t="s">
        <v>454</v>
      </c>
      <c r="D631" s="740"/>
      <c r="E631" s="740"/>
      <c r="F631" s="740"/>
      <c r="G631" s="740"/>
      <c r="H631" s="740"/>
      <c r="I631" s="741"/>
      <c r="J631" s="56">
        <f t="shared" si="308"/>
        <v>617</v>
      </c>
      <c r="K631" s="62">
        <f t="shared" si="313"/>
        <v>88</v>
      </c>
      <c r="L631" s="62">
        <f t="shared" si="313"/>
        <v>0</v>
      </c>
      <c r="M631" s="62">
        <f t="shared" si="310"/>
        <v>0</v>
      </c>
      <c r="N631" s="62">
        <f t="shared" si="310"/>
        <v>0</v>
      </c>
      <c r="O631" s="63"/>
      <c r="P631" s="63"/>
      <c r="Q631" s="63"/>
      <c r="R631" s="63"/>
      <c r="S631" s="63"/>
      <c r="T631" s="63"/>
      <c r="U631" s="62">
        <f t="shared" si="311"/>
        <v>88</v>
      </c>
      <c r="V631" s="62">
        <f t="shared" si="311"/>
        <v>0</v>
      </c>
      <c r="W631" s="63">
        <v>31</v>
      </c>
      <c r="X631" s="63">
        <v>0</v>
      </c>
      <c r="Y631" s="63">
        <v>29</v>
      </c>
      <c r="Z631" s="63">
        <v>0</v>
      </c>
      <c r="AA631" s="705" t="str">
        <f t="shared" si="317"/>
        <v>IS7521-34</v>
      </c>
      <c r="AB631" s="705"/>
      <c r="AC631" s="705" t="str">
        <f t="shared" si="318"/>
        <v>Мод боловсруулагч, дизайнч</v>
      </c>
      <c r="AD631" s="705"/>
      <c r="AE631" s="705"/>
      <c r="AF631" s="705"/>
      <c r="AG631" s="705"/>
      <c r="AH631" s="705"/>
      <c r="AI631" s="705"/>
      <c r="AJ631" s="56">
        <f t="shared" si="309"/>
        <v>617</v>
      </c>
      <c r="AK631" s="73">
        <v>28</v>
      </c>
      <c r="AL631" s="92">
        <v>0</v>
      </c>
      <c r="AM631" s="73"/>
      <c r="AN631" s="73"/>
      <c r="AO631" s="54">
        <v>88</v>
      </c>
      <c r="AP631" s="73"/>
      <c r="AQ631" s="73"/>
      <c r="AR631" s="73"/>
      <c r="AS631" s="57">
        <f t="shared" si="312"/>
        <v>28</v>
      </c>
      <c r="AT631" s="73"/>
      <c r="AU631" s="73"/>
      <c r="AV631" s="73">
        <v>28</v>
      </c>
      <c r="AW631" s="73"/>
      <c r="AX631" s="73"/>
      <c r="AY631" s="73"/>
      <c r="AZ631" s="73"/>
    </row>
    <row r="632" spans="1:52" s="55" customFormat="1" ht="18" customHeight="1">
      <c r="A632" s="737" t="s">
        <v>301</v>
      </c>
      <c r="B632" s="738"/>
      <c r="C632" s="739" t="s">
        <v>302</v>
      </c>
      <c r="D632" s="740"/>
      <c r="E632" s="740"/>
      <c r="F632" s="740"/>
      <c r="G632" s="740"/>
      <c r="H632" s="740"/>
      <c r="I632" s="741"/>
      <c r="J632" s="56">
        <f t="shared" si="308"/>
        <v>618</v>
      </c>
      <c r="K632" s="62">
        <f t="shared" si="313"/>
        <v>86</v>
      </c>
      <c r="L632" s="62">
        <f t="shared" si="313"/>
        <v>76</v>
      </c>
      <c r="M632" s="62">
        <f t="shared" si="310"/>
        <v>0</v>
      </c>
      <c r="N632" s="62">
        <f t="shared" si="310"/>
        <v>0</v>
      </c>
      <c r="O632" s="63"/>
      <c r="P632" s="63"/>
      <c r="Q632" s="63"/>
      <c r="R632" s="63"/>
      <c r="S632" s="63"/>
      <c r="T632" s="63"/>
      <c r="U632" s="62">
        <f t="shared" si="311"/>
        <v>86</v>
      </c>
      <c r="V632" s="62">
        <f t="shared" si="311"/>
        <v>76</v>
      </c>
      <c r="W632" s="63">
        <v>25</v>
      </c>
      <c r="X632" s="63">
        <v>24</v>
      </c>
      <c r="Y632" s="63">
        <v>29</v>
      </c>
      <c r="Z632" s="63">
        <v>23</v>
      </c>
      <c r="AA632" s="705" t="str">
        <f t="shared" si="317"/>
        <v>AD7532-27</v>
      </c>
      <c r="AB632" s="705"/>
      <c r="AC632" s="705" t="str">
        <f t="shared" si="318"/>
        <v>Хувцасны дизайнч</v>
      </c>
      <c r="AD632" s="705"/>
      <c r="AE632" s="705"/>
      <c r="AF632" s="705"/>
      <c r="AG632" s="705"/>
      <c r="AH632" s="705"/>
      <c r="AI632" s="705"/>
      <c r="AJ632" s="56">
        <f t="shared" si="309"/>
        <v>618</v>
      </c>
      <c r="AK632" s="73">
        <v>32</v>
      </c>
      <c r="AL632" s="92">
        <v>29</v>
      </c>
      <c r="AM632" s="73"/>
      <c r="AN632" s="73"/>
      <c r="AO632" s="54">
        <v>86</v>
      </c>
      <c r="AP632" s="73"/>
      <c r="AQ632" s="73"/>
      <c r="AR632" s="73"/>
      <c r="AS632" s="57">
        <f t="shared" si="312"/>
        <v>32</v>
      </c>
      <c r="AT632" s="73"/>
      <c r="AU632" s="73"/>
      <c r="AV632" s="73">
        <v>32</v>
      </c>
      <c r="AW632" s="73"/>
      <c r="AX632" s="73"/>
      <c r="AY632" s="73"/>
      <c r="AZ632" s="73"/>
    </row>
    <row r="633" spans="1:52" s="55" customFormat="1" ht="18" customHeight="1">
      <c r="A633" s="737" t="s">
        <v>455</v>
      </c>
      <c r="B633" s="738"/>
      <c r="C633" s="739" t="s">
        <v>456</v>
      </c>
      <c r="D633" s="740"/>
      <c r="E633" s="740"/>
      <c r="F633" s="740"/>
      <c r="G633" s="740"/>
      <c r="H633" s="740"/>
      <c r="I633" s="741"/>
      <c r="J633" s="56">
        <f t="shared" si="308"/>
        <v>619</v>
      </c>
      <c r="K633" s="62">
        <f t="shared" si="313"/>
        <v>87</v>
      </c>
      <c r="L633" s="62">
        <f t="shared" si="313"/>
        <v>4</v>
      </c>
      <c r="M633" s="62">
        <f t="shared" si="310"/>
        <v>0</v>
      </c>
      <c r="N633" s="62">
        <f t="shared" si="310"/>
        <v>0</v>
      </c>
      <c r="O633" s="63"/>
      <c r="P633" s="63"/>
      <c r="Q633" s="63"/>
      <c r="R633" s="63"/>
      <c r="S633" s="63"/>
      <c r="T633" s="63"/>
      <c r="U633" s="62">
        <f t="shared" si="311"/>
        <v>87</v>
      </c>
      <c r="V633" s="62">
        <f t="shared" si="311"/>
        <v>4</v>
      </c>
      <c r="W633" s="63">
        <v>31</v>
      </c>
      <c r="X633" s="63">
        <v>2</v>
      </c>
      <c r="Y633" s="63">
        <v>30</v>
      </c>
      <c r="Z633" s="63">
        <v>1</v>
      </c>
      <c r="AA633" s="705" t="str">
        <f t="shared" si="317"/>
        <v>PL7412-31</v>
      </c>
      <c r="AB633" s="705"/>
      <c r="AC633" s="705" t="str">
        <f t="shared" si="318"/>
        <v>Нар, салхины үүсгүүртэй тоног төхөөрөмжийн угсрагч, засварчин</v>
      </c>
      <c r="AD633" s="705"/>
      <c r="AE633" s="705"/>
      <c r="AF633" s="705"/>
      <c r="AG633" s="705"/>
      <c r="AH633" s="705"/>
      <c r="AI633" s="705"/>
      <c r="AJ633" s="56">
        <f t="shared" si="309"/>
        <v>619</v>
      </c>
      <c r="AK633" s="73">
        <v>26</v>
      </c>
      <c r="AL633" s="92">
        <v>1</v>
      </c>
      <c r="AM633" s="73"/>
      <c r="AN633" s="73"/>
      <c r="AO633" s="54">
        <v>87</v>
      </c>
      <c r="AP633" s="73"/>
      <c r="AQ633" s="73"/>
      <c r="AR633" s="73"/>
      <c r="AS633" s="57">
        <f t="shared" si="312"/>
        <v>26</v>
      </c>
      <c r="AT633" s="73"/>
      <c r="AU633" s="73"/>
      <c r="AV633" s="73">
        <v>26</v>
      </c>
      <c r="AW633" s="73"/>
      <c r="AX633" s="73"/>
      <c r="AY633" s="73"/>
      <c r="AZ633" s="73"/>
    </row>
    <row r="634" spans="1:52" s="55" customFormat="1" ht="18" customHeight="1">
      <c r="A634" s="737" t="s">
        <v>457</v>
      </c>
      <c r="B634" s="738"/>
      <c r="C634" s="739" t="s">
        <v>458</v>
      </c>
      <c r="D634" s="740"/>
      <c r="E634" s="740"/>
      <c r="F634" s="740"/>
      <c r="G634" s="740"/>
      <c r="H634" s="740"/>
      <c r="I634" s="741"/>
      <c r="J634" s="56">
        <f t="shared" si="308"/>
        <v>620</v>
      </c>
      <c r="K634" s="62">
        <f t="shared" si="313"/>
        <v>12</v>
      </c>
      <c r="L634" s="62">
        <f t="shared" si="313"/>
        <v>9</v>
      </c>
      <c r="M634" s="62">
        <f t="shared" si="310"/>
        <v>0</v>
      </c>
      <c r="N634" s="62">
        <f t="shared" si="310"/>
        <v>0</v>
      </c>
      <c r="O634" s="63"/>
      <c r="P634" s="63"/>
      <c r="Q634" s="63"/>
      <c r="R634" s="63"/>
      <c r="S634" s="63"/>
      <c r="T634" s="63"/>
      <c r="U634" s="62">
        <f t="shared" si="311"/>
        <v>12</v>
      </c>
      <c r="V634" s="62">
        <f t="shared" si="311"/>
        <v>9</v>
      </c>
      <c r="W634" s="63">
        <v>12</v>
      </c>
      <c r="X634" s="63">
        <v>9</v>
      </c>
      <c r="Y634" s="63">
        <v>0</v>
      </c>
      <c r="Z634" s="63">
        <v>0</v>
      </c>
      <c r="AA634" s="705" t="str">
        <f t="shared" si="317"/>
        <v>IE8151-24</v>
      </c>
      <c r="AB634" s="705"/>
      <c r="AC634" s="705" t="str">
        <f t="shared" si="318"/>
        <v>Ээрмэлийн үйлдвэрийн технологийн ажилтан</v>
      </c>
      <c r="AD634" s="705"/>
      <c r="AE634" s="705"/>
      <c r="AF634" s="705"/>
      <c r="AG634" s="705"/>
      <c r="AH634" s="705"/>
      <c r="AI634" s="705"/>
      <c r="AJ634" s="56">
        <f t="shared" si="309"/>
        <v>620</v>
      </c>
      <c r="AK634" s="73">
        <v>0</v>
      </c>
      <c r="AL634" s="73">
        <v>0</v>
      </c>
      <c r="AM634" s="73"/>
      <c r="AN634" s="73"/>
      <c r="AO634" s="54">
        <v>12</v>
      </c>
      <c r="AP634" s="73"/>
      <c r="AQ634" s="73"/>
      <c r="AR634" s="73"/>
      <c r="AS634" s="57">
        <f t="shared" si="312"/>
        <v>0</v>
      </c>
      <c r="AT634" s="73"/>
      <c r="AU634" s="73"/>
      <c r="AV634" s="73">
        <v>0</v>
      </c>
      <c r="AW634" s="73"/>
      <c r="AX634" s="73"/>
      <c r="AY634" s="73"/>
      <c r="AZ634" s="73"/>
    </row>
    <row r="635" spans="1:52" s="66" customFormat="1" ht="18" customHeight="1">
      <c r="A635" s="745" t="s">
        <v>459</v>
      </c>
      <c r="B635" s="746"/>
      <c r="C635" s="746"/>
      <c r="D635" s="746"/>
      <c r="E635" s="746"/>
      <c r="F635" s="746"/>
      <c r="G635" s="746"/>
      <c r="H635" s="746"/>
      <c r="I635" s="747"/>
      <c r="J635" s="60">
        <f t="shared" si="308"/>
        <v>621</v>
      </c>
      <c r="K635" s="61">
        <f t="shared" ref="K635:N635" si="319">SUM(K636:K649)</f>
        <v>884</v>
      </c>
      <c r="L635" s="61">
        <f t="shared" si="319"/>
        <v>239</v>
      </c>
      <c r="M635" s="61">
        <f t="shared" si="319"/>
        <v>0</v>
      </c>
      <c r="N635" s="61">
        <f t="shared" si="319"/>
        <v>0</v>
      </c>
      <c r="O635" s="61">
        <f>SUM(O636:O649)</f>
        <v>0</v>
      </c>
      <c r="P635" s="61">
        <f t="shared" ref="P635:Z635" si="320">SUM(P636:P649)</f>
        <v>0</v>
      </c>
      <c r="Q635" s="61">
        <f t="shared" si="320"/>
        <v>0</v>
      </c>
      <c r="R635" s="61">
        <f t="shared" si="320"/>
        <v>0</v>
      </c>
      <c r="S635" s="61">
        <f t="shared" si="320"/>
        <v>0</v>
      </c>
      <c r="T635" s="61">
        <f t="shared" si="320"/>
        <v>0</v>
      </c>
      <c r="U635" s="61">
        <f t="shared" si="320"/>
        <v>884</v>
      </c>
      <c r="V635" s="61">
        <f t="shared" si="320"/>
        <v>239</v>
      </c>
      <c r="W635" s="61">
        <f t="shared" si="320"/>
        <v>388</v>
      </c>
      <c r="X635" s="61">
        <f t="shared" si="320"/>
        <v>105</v>
      </c>
      <c r="Y635" s="61">
        <f t="shared" si="320"/>
        <v>270</v>
      </c>
      <c r="Z635" s="61">
        <f t="shared" si="320"/>
        <v>73</v>
      </c>
      <c r="AA635" s="748" t="str">
        <f>+A635</f>
        <v>11 .Налайх дүүрэг дэх политехник коллеж</v>
      </c>
      <c r="AB635" s="749"/>
      <c r="AC635" s="749"/>
      <c r="AD635" s="749"/>
      <c r="AE635" s="749"/>
      <c r="AF635" s="749"/>
      <c r="AG635" s="749"/>
      <c r="AH635" s="749"/>
      <c r="AI635" s="750"/>
      <c r="AJ635" s="60">
        <f t="shared" si="309"/>
        <v>621</v>
      </c>
      <c r="AK635" s="61">
        <f t="shared" ref="AK635:AN635" si="321">SUM(AK636:AK649)</f>
        <v>226</v>
      </c>
      <c r="AL635" s="61">
        <f t="shared" si="321"/>
        <v>61</v>
      </c>
      <c r="AM635" s="61">
        <f t="shared" si="321"/>
        <v>0</v>
      </c>
      <c r="AN635" s="61">
        <f t="shared" si="321"/>
        <v>0</v>
      </c>
      <c r="AO635" s="61">
        <f>SUM(AO636:AO649)</f>
        <v>884</v>
      </c>
      <c r="AP635" s="61">
        <f t="shared" ref="AP635:AZ635" si="322">SUM(AP636:AP649)</f>
        <v>0</v>
      </c>
      <c r="AQ635" s="61">
        <f t="shared" si="322"/>
        <v>0</v>
      </c>
      <c r="AR635" s="61">
        <f t="shared" si="322"/>
        <v>0</v>
      </c>
      <c r="AS635" s="61">
        <f t="shared" si="322"/>
        <v>336</v>
      </c>
      <c r="AT635" s="61">
        <f t="shared" si="322"/>
        <v>0</v>
      </c>
      <c r="AU635" s="61">
        <f t="shared" si="322"/>
        <v>0</v>
      </c>
      <c r="AV635" s="61">
        <f t="shared" si="322"/>
        <v>226</v>
      </c>
      <c r="AW635" s="61">
        <f t="shared" si="322"/>
        <v>110</v>
      </c>
      <c r="AX635" s="61">
        <f t="shared" si="322"/>
        <v>0</v>
      </c>
      <c r="AY635" s="61">
        <f t="shared" si="322"/>
        <v>0</v>
      </c>
      <c r="AZ635" s="61">
        <f t="shared" si="322"/>
        <v>0</v>
      </c>
    </row>
    <row r="636" spans="1:52" s="55" customFormat="1" ht="18" customHeight="1">
      <c r="A636" s="737" t="s">
        <v>144</v>
      </c>
      <c r="B636" s="738"/>
      <c r="C636" s="739" t="s">
        <v>145</v>
      </c>
      <c r="D636" s="740"/>
      <c r="E636" s="740"/>
      <c r="F636" s="740"/>
      <c r="G636" s="740"/>
      <c r="H636" s="740"/>
      <c r="I636" s="741"/>
      <c r="J636" s="56">
        <f t="shared" si="308"/>
        <v>622</v>
      </c>
      <c r="K636" s="62">
        <f t="shared" ref="K636:L649" si="323">+M636+U636+AM636</f>
        <v>88</v>
      </c>
      <c r="L636" s="62">
        <f t="shared" si="323"/>
        <v>66</v>
      </c>
      <c r="M636" s="62">
        <f t="shared" si="310"/>
        <v>0</v>
      </c>
      <c r="N636" s="62">
        <f t="shared" si="310"/>
        <v>0</v>
      </c>
      <c r="O636" s="54"/>
      <c r="P636" s="54"/>
      <c r="Q636" s="54"/>
      <c r="R636" s="54"/>
      <c r="S636" s="54"/>
      <c r="T636" s="54"/>
      <c r="U636" s="62">
        <f t="shared" si="311"/>
        <v>88</v>
      </c>
      <c r="V636" s="62">
        <f t="shared" si="311"/>
        <v>66</v>
      </c>
      <c r="W636" s="54">
        <v>42</v>
      </c>
      <c r="X636" s="54">
        <v>37</v>
      </c>
      <c r="Y636" s="54">
        <v>25</v>
      </c>
      <c r="Z636" s="54">
        <v>14</v>
      </c>
      <c r="AA636" s="705" t="str">
        <f>+A636</f>
        <v>IF5120-11</v>
      </c>
      <c r="AB636" s="705"/>
      <c r="AC636" s="705" t="str">
        <f>+C636</f>
        <v>Тогооч</v>
      </c>
      <c r="AD636" s="705"/>
      <c r="AE636" s="705"/>
      <c r="AF636" s="705"/>
      <c r="AG636" s="705"/>
      <c r="AH636" s="705"/>
      <c r="AI636" s="705"/>
      <c r="AJ636" s="56">
        <f t="shared" si="309"/>
        <v>622</v>
      </c>
      <c r="AK636" s="52">
        <v>21</v>
      </c>
      <c r="AL636" s="52">
        <v>15</v>
      </c>
      <c r="AM636" s="54"/>
      <c r="AN636" s="54"/>
      <c r="AO636" s="54">
        <v>88</v>
      </c>
      <c r="AP636" s="54"/>
      <c r="AQ636" s="54"/>
      <c r="AR636" s="54"/>
      <c r="AS636" s="57">
        <f t="shared" si="312"/>
        <v>41</v>
      </c>
      <c r="AT636" s="54"/>
      <c r="AU636" s="54"/>
      <c r="AV636" s="54">
        <v>21</v>
      </c>
      <c r="AW636" s="54">
        <v>20</v>
      </c>
      <c r="AX636" s="54"/>
      <c r="AY636" s="54"/>
      <c r="AZ636" s="54"/>
    </row>
    <row r="637" spans="1:52" s="55" customFormat="1" ht="18" customHeight="1">
      <c r="A637" s="737" t="s">
        <v>118</v>
      </c>
      <c r="B637" s="738"/>
      <c r="C637" s="739" t="s">
        <v>119</v>
      </c>
      <c r="D637" s="740"/>
      <c r="E637" s="740"/>
      <c r="F637" s="740"/>
      <c r="G637" s="740"/>
      <c r="H637" s="740"/>
      <c r="I637" s="741"/>
      <c r="J637" s="56">
        <f t="shared" si="308"/>
        <v>623</v>
      </c>
      <c r="K637" s="62">
        <f t="shared" si="323"/>
        <v>47</v>
      </c>
      <c r="L637" s="62">
        <f t="shared" si="323"/>
        <v>28</v>
      </c>
      <c r="M637" s="62">
        <f t="shared" si="310"/>
        <v>0</v>
      </c>
      <c r="N637" s="62">
        <f t="shared" si="310"/>
        <v>0</v>
      </c>
      <c r="O637" s="54"/>
      <c r="P637" s="54"/>
      <c r="Q637" s="54"/>
      <c r="R637" s="54"/>
      <c r="S637" s="54"/>
      <c r="T637" s="54"/>
      <c r="U637" s="62">
        <f t="shared" si="311"/>
        <v>47</v>
      </c>
      <c r="V637" s="62">
        <f t="shared" si="311"/>
        <v>28</v>
      </c>
      <c r="W637" s="54">
        <v>17</v>
      </c>
      <c r="X637" s="54">
        <v>7</v>
      </c>
      <c r="Y637" s="54">
        <v>19</v>
      </c>
      <c r="Z637" s="54">
        <v>15</v>
      </c>
      <c r="AA637" s="705" t="str">
        <f t="shared" ref="AA637:AA649" si="324">+A637</f>
        <v>CF7123-20</v>
      </c>
      <c r="AB637" s="705"/>
      <c r="AC637" s="705" t="str">
        <f t="shared" ref="AC637:AC649" si="325">+C637</f>
        <v>Барилгын засал-чимэглэлчин</v>
      </c>
      <c r="AD637" s="705"/>
      <c r="AE637" s="705"/>
      <c r="AF637" s="705"/>
      <c r="AG637" s="705"/>
      <c r="AH637" s="705"/>
      <c r="AI637" s="705"/>
      <c r="AJ637" s="56">
        <f t="shared" si="309"/>
        <v>623</v>
      </c>
      <c r="AK637" s="54">
        <v>11</v>
      </c>
      <c r="AL637" s="54">
        <v>6</v>
      </c>
      <c r="AM637" s="54"/>
      <c r="AN637" s="54"/>
      <c r="AO637" s="54">
        <v>47</v>
      </c>
      <c r="AP637" s="54"/>
      <c r="AQ637" s="54"/>
      <c r="AR637" s="54"/>
      <c r="AS637" s="57">
        <f t="shared" si="312"/>
        <v>11</v>
      </c>
      <c r="AT637" s="54"/>
      <c r="AU637" s="54"/>
      <c r="AV637" s="54">
        <v>11</v>
      </c>
      <c r="AW637" s="54">
        <v>0</v>
      </c>
      <c r="AX637" s="54"/>
      <c r="AY637" s="54"/>
      <c r="AZ637" s="54"/>
    </row>
    <row r="638" spans="1:52" s="55" customFormat="1" ht="18" customHeight="1">
      <c r="A638" s="737" t="s">
        <v>212</v>
      </c>
      <c r="B638" s="738"/>
      <c r="C638" s="739" t="s">
        <v>213</v>
      </c>
      <c r="D638" s="740"/>
      <c r="E638" s="740"/>
      <c r="F638" s="740"/>
      <c r="G638" s="740"/>
      <c r="H638" s="740"/>
      <c r="I638" s="741"/>
      <c r="J638" s="56">
        <f t="shared" si="308"/>
        <v>624</v>
      </c>
      <c r="K638" s="62">
        <f t="shared" si="323"/>
        <v>39</v>
      </c>
      <c r="L638" s="62">
        <f t="shared" si="323"/>
        <v>9</v>
      </c>
      <c r="M638" s="62">
        <f t="shared" si="310"/>
        <v>0</v>
      </c>
      <c r="N638" s="62">
        <f t="shared" si="310"/>
        <v>0</v>
      </c>
      <c r="O638" s="54"/>
      <c r="P638" s="54"/>
      <c r="Q638" s="54"/>
      <c r="R638" s="54"/>
      <c r="S638" s="54"/>
      <c r="T638" s="54"/>
      <c r="U638" s="62">
        <f t="shared" si="311"/>
        <v>39</v>
      </c>
      <c r="V638" s="62">
        <f t="shared" si="311"/>
        <v>9</v>
      </c>
      <c r="W638" s="54">
        <v>13</v>
      </c>
      <c r="X638" s="54">
        <v>2</v>
      </c>
      <c r="Y638" s="54">
        <v>13</v>
      </c>
      <c r="Z638" s="54">
        <v>5</v>
      </c>
      <c r="AA638" s="705" t="str">
        <f t="shared" si="324"/>
        <v>IM7223-17</v>
      </c>
      <c r="AB638" s="705"/>
      <c r="AC638" s="705" t="str">
        <f t="shared" si="325"/>
        <v>Метал боловсруулах машины оператор /токарь-фрезер/</v>
      </c>
      <c r="AD638" s="705"/>
      <c r="AE638" s="705"/>
      <c r="AF638" s="705"/>
      <c r="AG638" s="705"/>
      <c r="AH638" s="705"/>
      <c r="AI638" s="705"/>
      <c r="AJ638" s="56">
        <f t="shared" si="309"/>
        <v>624</v>
      </c>
      <c r="AK638" s="54">
        <v>13</v>
      </c>
      <c r="AL638" s="54">
        <v>2</v>
      </c>
      <c r="AM638" s="54"/>
      <c r="AN638" s="54"/>
      <c r="AO638" s="54">
        <v>39</v>
      </c>
      <c r="AP638" s="54"/>
      <c r="AQ638" s="54"/>
      <c r="AR638" s="54"/>
      <c r="AS638" s="57">
        <f t="shared" si="312"/>
        <v>13</v>
      </c>
      <c r="AT638" s="54"/>
      <c r="AU638" s="54"/>
      <c r="AV638" s="54">
        <v>13</v>
      </c>
      <c r="AW638" s="54">
        <v>0</v>
      </c>
      <c r="AX638" s="54"/>
      <c r="AY638" s="54"/>
      <c r="AZ638" s="54"/>
    </row>
    <row r="639" spans="1:52" s="55" customFormat="1" ht="18" customHeight="1">
      <c r="A639" s="737" t="s">
        <v>243</v>
      </c>
      <c r="B639" s="738"/>
      <c r="C639" s="739" t="s">
        <v>244</v>
      </c>
      <c r="D639" s="740"/>
      <c r="E639" s="740"/>
      <c r="F639" s="740"/>
      <c r="G639" s="740"/>
      <c r="H639" s="740"/>
      <c r="I639" s="741"/>
      <c r="J639" s="56">
        <f t="shared" si="308"/>
        <v>625</v>
      </c>
      <c r="K639" s="62">
        <f t="shared" si="323"/>
        <v>105</v>
      </c>
      <c r="L639" s="62">
        <f t="shared" si="323"/>
        <v>0</v>
      </c>
      <c r="M639" s="62">
        <f t="shared" si="310"/>
        <v>0</v>
      </c>
      <c r="N639" s="62">
        <f t="shared" si="310"/>
        <v>0</v>
      </c>
      <c r="O639" s="54"/>
      <c r="P639" s="54"/>
      <c r="Q639" s="54"/>
      <c r="R639" s="54"/>
      <c r="S639" s="54"/>
      <c r="T639" s="54"/>
      <c r="U639" s="62">
        <f t="shared" si="311"/>
        <v>105</v>
      </c>
      <c r="V639" s="62">
        <f t="shared" si="311"/>
        <v>0</v>
      </c>
      <c r="W639" s="54">
        <v>40</v>
      </c>
      <c r="X639" s="54">
        <v>0</v>
      </c>
      <c r="Y639" s="54">
        <v>24</v>
      </c>
      <c r="Z639" s="54">
        <v>0</v>
      </c>
      <c r="AA639" s="705" t="str">
        <f t="shared" si="324"/>
        <v>MT7233-45</v>
      </c>
      <c r="AB639" s="705"/>
      <c r="AC639" s="705" t="str">
        <f t="shared" si="325"/>
        <v>Хүнд машин механизмын засварчин</v>
      </c>
      <c r="AD639" s="705"/>
      <c r="AE639" s="705"/>
      <c r="AF639" s="705"/>
      <c r="AG639" s="705"/>
      <c r="AH639" s="705"/>
      <c r="AI639" s="705"/>
      <c r="AJ639" s="56">
        <f t="shared" si="309"/>
        <v>625</v>
      </c>
      <c r="AK639" s="54">
        <v>41</v>
      </c>
      <c r="AL639" s="54">
        <v>0</v>
      </c>
      <c r="AM639" s="54"/>
      <c r="AN639" s="54"/>
      <c r="AO639" s="54">
        <v>105</v>
      </c>
      <c r="AP639" s="54"/>
      <c r="AQ639" s="54"/>
      <c r="AR639" s="54"/>
      <c r="AS639" s="57">
        <f t="shared" si="312"/>
        <v>56</v>
      </c>
      <c r="AT639" s="54"/>
      <c r="AU639" s="54"/>
      <c r="AV639" s="54">
        <v>41</v>
      </c>
      <c r="AW639" s="54">
        <v>15</v>
      </c>
      <c r="AX639" s="54"/>
      <c r="AY639" s="54"/>
      <c r="AZ639" s="54"/>
    </row>
    <row r="640" spans="1:52" s="55" customFormat="1" ht="18" customHeight="1">
      <c r="A640" s="737" t="s">
        <v>257</v>
      </c>
      <c r="B640" s="738"/>
      <c r="C640" s="739" t="s">
        <v>258</v>
      </c>
      <c r="D640" s="740"/>
      <c r="E640" s="740"/>
      <c r="F640" s="740"/>
      <c r="G640" s="740"/>
      <c r="H640" s="740"/>
      <c r="I640" s="741"/>
      <c r="J640" s="56">
        <f t="shared" si="308"/>
        <v>626</v>
      </c>
      <c r="K640" s="62">
        <f t="shared" si="323"/>
        <v>60</v>
      </c>
      <c r="L640" s="62">
        <f t="shared" si="323"/>
        <v>13</v>
      </c>
      <c r="M640" s="62">
        <f t="shared" si="310"/>
        <v>0</v>
      </c>
      <c r="N640" s="62">
        <f t="shared" si="310"/>
        <v>0</v>
      </c>
      <c r="O640" s="54"/>
      <c r="P640" s="54"/>
      <c r="Q640" s="54"/>
      <c r="R640" s="54"/>
      <c r="S640" s="54"/>
      <c r="T640" s="54"/>
      <c r="U640" s="62">
        <f t="shared" si="311"/>
        <v>60</v>
      </c>
      <c r="V640" s="62">
        <f t="shared" si="311"/>
        <v>13</v>
      </c>
      <c r="W640" s="54">
        <v>18</v>
      </c>
      <c r="X640" s="54">
        <v>4</v>
      </c>
      <c r="Y640" s="54">
        <v>25</v>
      </c>
      <c r="Z640" s="54">
        <v>4</v>
      </c>
      <c r="AA640" s="705" t="str">
        <f t="shared" si="324"/>
        <v>IM7411-11</v>
      </c>
      <c r="AB640" s="705"/>
      <c r="AC640" s="705" t="str">
        <f t="shared" si="325"/>
        <v xml:space="preserve">Цахилгаанчин </v>
      </c>
      <c r="AD640" s="705"/>
      <c r="AE640" s="705"/>
      <c r="AF640" s="705"/>
      <c r="AG640" s="705"/>
      <c r="AH640" s="705"/>
      <c r="AI640" s="705"/>
      <c r="AJ640" s="56">
        <f t="shared" si="309"/>
        <v>626</v>
      </c>
      <c r="AK640" s="54">
        <v>17</v>
      </c>
      <c r="AL640" s="54">
        <v>5</v>
      </c>
      <c r="AM640" s="54"/>
      <c r="AN640" s="54"/>
      <c r="AO640" s="54">
        <v>60</v>
      </c>
      <c r="AP640" s="54"/>
      <c r="AQ640" s="54"/>
      <c r="AR640" s="54"/>
      <c r="AS640" s="57">
        <f t="shared" si="312"/>
        <v>17</v>
      </c>
      <c r="AT640" s="54"/>
      <c r="AU640" s="54"/>
      <c r="AV640" s="54">
        <v>17</v>
      </c>
      <c r="AW640" s="54">
        <v>0</v>
      </c>
      <c r="AX640" s="54"/>
      <c r="AY640" s="54"/>
      <c r="AZ640" s="54"/>
    </row>
    <row r="641" spans="1:52" s="55" customFormat="1" ht="18" customHeight="1">
      <c r="A641" s="737" t="s">
        <v>122</v>
      </c>
      <c r="B641" s="738"/>
      <c r="C641" s="739" t="s">
        <v>123</v>
      </c>
      <c r="D641" s="740"/>
      <c r="E641" s="740"/>
      <c r="F641" s="740"/>
      <c r="G641" s="740"/>
      <c r="H641" s="740"/>
      <c r="I641" s="741"/>
      <c r="J641" s="56">
        <f t="shared" si="308"/>
        <v>627</v>
      </c>
      <c r="K641" s="62">
        <f t="shared" si="323"/>
        <v>53</v>
      </c>
      <c r="L641" s="62">
        <f t="shared" si="323"/>
        <v>7</v>
      </c>
      <c r="M641" s="62">
        <f t="shared" si="310"/>
        <v>0</v>
      </c>
      <c r="N641" s="62">
        <f t="shared" si="310"/>
        <v>0</v>
      </c>
      <c r="O641" s="54"/>
      <c r="P641" s="54"/>
      <c r="Q641" s="54"/>
      <c r="R641" s="54"/>
      <c r="S641" s="54"/>
      <c r="T641" s="54"/>
      <c r="U641" s="62">
        <f t="shared" si="311"/>
        <v>53</v>
      </c>
      <c r="V641" s="62">
        <f t="shared" si="311"/>
        <v>7</v>
      </c>
      <c r="W641" s="54">
        <v>18</v>
      </c>
      <c r="X641" s="54">
        <v>3</v>
      </c>
      <c r="Y641" s="54">
        <v>19</v>
      </c>
      <c r="Z641" s="54">
        <v>2</v>
      </c>
      <c r="AA641" s="705" t="str">
        <f t="shared" si="324"/>
        <v>CF7411-12</v>
      </c>
      <c r="AB641" s="705"/>
      <c r="AC641" s="705" t="str">
        <f t="shared" si="325"/>
        <v>Барилгын цахилгаанчин</v>
      </c>
      <c r="AD641" s="705"/>
      <c r="AE641" s="705"/>
      <c r="AF641" s="705"/>
      <c r="AG641" s="705"/>
      <c r="AH641" s="705"/>
      <c r="AI641" s="705"/>
      <c r="AJ641" s="56">
        <f t="shared" si="309"/>
        <v>627</v>
      </c>
      <c r="AK641" s="54">
        <v>16</v>
      </c>
      <c r="AL641" s="54">
        <v>2</v>
      </c>
      <c r="AM641" s="54"/>
      <c r="AN641" s="54"/>
      <c r="AO641" s="54">
        <v>53</v>
      </c>
      <c r="AP641" s="54"/>
      <c r="AQ641" s="54"/>
      <c r="AR641" s="54"/>
      <c r="AS641" s="57">
        <f t="shared" si="312"/>
        <v>16</v>
      </c>
      <c r="AT641" s="54"/>
      <c r="AU641" s="54"/>
      <c r="AV641" s="54">
        <v>16</v>
      </c>
      <c r="AW641" s="54">
        <v>0</v>
      </c>
      <c r="AX641" s="54"/>
      <c r="AY641" s="54"/>
      <c r="AZ641" s="54"/>
    </row>
    <row r="642" spans="1:52" s="55" customFormat="1" ht="18" customHeight="1">
      <c r="A642" s="737" t="s">
        <v>132</v>
      </c>
      <c r="B642" s="738"/>
      <c r="C642" s="739" t="s">
        <v>133</v>
      </c>
      <c r="D642" s="740"/>
      <c r="E642" s="740"/>
      <c r="F642" s="740"/>
      <c r="G642" s="740"/>
      <c r="H642" s="740"/>
      <c r="I642" s="741"/>
      <c r="J642" s="56">
        <f t="shared" si="308"/>
        <v>628</v>
      </c>
      <c r="K642" s="62">
        <f t="shared" si="323"/>
        <v>73</v>
      </c>
      <c r="L642" s="62">
        <f t="shared" si="323"/>
        <v>50</v>
      </c>
      <c r="M642" s="62">
        <f t="shared" si="310"/>
        <v>0</v>
      </c>
      <c r="N642" s="62">
        <f t="shared" si="310"/>
        <v>0</v>
      </c>
      <c r="O642" s="54"/>
      <c r="P642" s="54"/>
      <c r="Q642" s="54"/>
      <c r="R642" s="54"/>
      <c r="S642" s="54"/>
      <c r="T642" s="54"/>
      <c r="U642" s="62">
        <f t="shared" si="311"/>
        <v>73</v>
      </c>
      <c r="V642" s="62">
        <f t="shared" si="311"/>
        <v>50</v>
      </c>
      <c r="W642" s="54">
        <v>25</v>
      </c>
      <c r="X642" s="54">
        <v>16</v>
      </c>
      <c r="Y642" s="54">
        <v>25</v>
      </c>
      <c r="Z642" s="54">
        <v>16</v>
      </c>
      <c r="AA642" s="705" t="str">
        <f t="shared" si="324"/>
        <v>IO7421-16</v>
      </c>
      <c r="AB642" s="705"/>
      <c r="AC642" s="705" t="str">
        <f t="shared" si="325"/>
        <v>Цахим тоног төхөөрөмжийн үйлчилгээний ажилтан</v>
      </c>
      <c r="AD642" s="705"/>
      <c r="AE642" s="705"/>
      <c r="AF642" s="705"/>
      <c r="AG642" s="705"/>
      <c r="AH642" s="705"/>
      <c r="AI642" s="705"/>
      <c r="AJ642" s="56">
        <f t="shared" si="309"/>
        <v>628</v>
      </c>
      <c r="AK642" s="54">
        <v>23</v>
      </c>
      <c r="AL642" s="54">
        <v>18</v>
      </c>
      <c r="AM642" s="54"/>
      <c r="AN642" s="54"/>
      <c r="AO642" s="54">
        <v>73</v>
      </c>
      <c r="AP642" s="54"/>
      <c r="AQ642" s="54"/>
      <c r="AR642" s="54"/>
      <c r="AS642" s="57">
        <f t="shared" si="312"/>
        <v>23</v>
      </c>
      <c r="AT642" s="54"/>
      <c r="AU642" s="54"/>
      <c r="AV642" s="54">
        <v>23</v>
      </c>
      <c r="AW642" s="54">
        <v>0</v>
      </c>
      <c r="AX642" s="54"/>
      <c r="AY642" s="54"/>
      <c r="AZ642" s="54"/>
    </row>
    <row r="643" spans="1:52" s="55" customFormat="1" ht="18" customHeight="1">
      <c r="A643" s="737" t="s">
        <v>460</v>
      </c>
      <c r="B643" s="738"/>
      <c r="C643" s="739" t="s">
        <v>461</v>
      </c>
      <c r="D643" s="740"/>
      <c r="E643" s="740"/>
      <c r="F643" s="740"/>
      <c r="G643" s="740"/>
      <c r="H643" s="740"/>
      <c r="I643" s="741"/>
      <c r="J643" s="56">
        <f t="shared" si="308"/>
        <v>629</v>
      </c>
      <c r="K643" s="62">
        <f t="shared" si="323"/>
        <v>51</v>
      </c>
      <c r="L643" s="62">
        <f t="shared" si="323"/>
        <v>0</v>
      </c>
      <c r="M643" s="62">
        <f t="shared" si="310"/>
        <v>0</v>
      </c>
      <c r="N643" s="62">
        <f t="shared" si="310"/>
        <v>0</v>
      </c>
      <c r="O643" s="54"/>
      <c r="P643" s="54"/>
      <c r="Q643" s="54"/>
      <c r="R643" s="54"/>
      <c r="S643" s="54"/>
      <c r="T643" s="54"/>
      <c r="U643" s="62">
        <f t="shared" si="311"/>
        <v>51</v>
      </c>
      <c r="V643" s="62">
        <f t="shared" si="311"/>
        <v>0</v>
      </c>
      <c r="W643" s="54">
        <v>20</v>
      </c>
      <c r="X643" s="54">
        <v>0</v>
      </c>
      <c r="Y643" s="54">
        <v>20</v>
      </c>
      <c r="Z643" s="54">
        <v>0</v>
      </c>
      <c r="AA643" s="705" t="str">
        <f t="shared" si="324"/>
        <v>MT8111-11</v>
      </c>
      <c r="AB643" s="705"/>
      <c r="AC643" s="705" t="str">
        <f t="shared" si="325"/>
        <v>Өрмийн машины оператор</v>
      </c>
      <c r="AD643" s="705"/>
      <c r="AE643" s="705"/>
      <c r="AF643" s="705"/>
      <c r="AG643" s="705"/>
      <c r="AH643" s="705"/>
      <c r="AI643" s="705"/>
      <c r="AJ643" s="56">
        <f t="shared" si="309"/>
        <v>629</v>
      </c>
      <c r="AK643" s="54">
        <v>11</v>
      </c>
      <c r="AL643" s="54">
        <v>0</v>
      </c>
      <c r="AM643" s="54"/>
      <c r="AN643" s="54"/>
      <c r="AO643" s="54">
        <v>51</v>
      </c>
      <c r="AP643" s="54"/>
      <c r="AQ643" s="54"/>
      <c r="AR643" s="54"/>
      <c r="AS643" s="57">
        <f t="shared" si="312"/>
        <v>11</v>
      </c>
      <c r="AT643" s="54"/>
      <c r="AU643" s="54"/>
      <c r="AV643" s="54">
        <v>11</v>
      </c>
      <c r="AW643" s="54">
        <v>0</v>
      </c>
      <c r="AX643" s="54"/>
      <c r="AY643" s="54"/>
      <c r="AZ643" s="54"/>
    </row>
    <row r="644" spans="1:52" s="55" customFormat="1" ht="18" customHeight="1">
      <c r="A644" s="737" t="s">
        <v>114</v>
      </c>
      <c r="B644" s="738"/>
      <c r="C644" s="739" t="s">
        <v>115</v>
      </c>
      <c r="D644" s="740"/>
      <c r="E644" s="740"/>
      <c r="F644" s="740"/>
      <c r="G644" s="740"/>
      <c r="H644" s="740"/>
      <c r="I644" s="741"/>
      <c r="J644" s="56">
        <f t="shared" si="308"/>
        <v>630</v>
      </c>
      <c r="K644" s="62">
        <f t="shared" si="323"/>
        <v>62</v>
      </c>
      <c r="L644" s="62">
        <f t="shared" si="323"/>
        <v>0</v>
      </c>
      <c r="M644" s="62">
        <f t="shared" si="310"/>
        <v>0</v>
      </c>
      <c r="N644" s="62">
        <f t="shared" si="310"/>
        <v>0</v>
      </c>
      <c r="O644" s="54"/>
      <c r="P644" s="54"/>
      <c r="Q644" s="54"/>
      <c r="R644" s="54"/>
      <c r="S644" s="54"/>
      <c r="T644" s="54"/>
      <c r="U644" s="62">
        <f t="shared" si="311"/>
        <v>62</v>
      </c>
      <c r="V644" s="62">
        <f t="shared" si="311"/>
        <v>0</v>
      </c>
      <c r="W644" s="54">
        <v>23</v>
      </c>
      <c r="X644" s="54">
        <v>0</v>
      </c>
      <c r="Y644" s="54">
        <v>20</v>
      </c>
      <c r="Z644" s="54">
        <v>0</v>
      </c>
      <c r="AA644" s="705" t="str">
        <f t="shared" si="324"/>
        <v>TC8211-20</v>
      </c>
      <c r="AB644" s="705"/>
      <c r="AC644" s="705" t="str">
        <f t="shared" si="325"/>
        <v>Автомашины засварчин</v>
      </c>
      <c r="AD644" s="705"/>
      <c r="AE644" s="705"/>
      <c r="AF644" s="705"/>
      <c r="AG644" s="705"/>
      <c r="AH644" s="705"/>
      <c r="AI644" s="705"/>
      <c r="AJ644" s="56">
        <f t="shared" si="309"/>
        <v>630</v>
      </c>
      <c r="AK644" s="54">
        <v>19</v>
      </c>
      <c r="AL644" s="54">
        <v>0</v>
      </c>
      <c r="AM644" s="54"/>
      <c r="AN644" s="54"/>
      <c r="AO644" s="54">
        <v>62</v>
      </c>
      <c r="AP644" s="54"/>
      <c r="AQ644" s="54"/>
      <c r="AR644" s="54"/>
      <c r="AS644" s="57">
        <f t="shared" si="312"/>
        <v>19</v>
      </c>
      <c r="AT644" s="54"/>
      <c r="AU644" s="54"/>
      <c r="AV644" s="54">
        <v>19</v>
      </c>
      <c r="AW644" s="54">
        <v>0</v>
      </c>
      <c r="AX644" s="54"/>
      <c r="AY644" s="54"/>
      <c r="AZ644" s="54"/>
    </row>
    <row r="645" spans="1:52" s="55" customFormat="1" ht="18" customHeight="1">
      <c r="A645" s="737" t="s">
        <v>372</v>
      </c>
      <c r="B645" s="738"/>
      <c r="C645" s="739" t="s">
        <v>373</v>
      </c>
      <c r="D645" s="740"/>
      <c r="E645" s="740"/>
      <c r="F645" s="740"/>
      <c r="G645" s="740"/>
      <c r="H645" s="740"/>
      <c r="I645" s="741"/>
      <c r="J645" s="56">
        <f t="shared" si="308"/>
        <v>631</v>
      </c>
      <c r="K645" s="62">
        <f t="shared" si="323"/>
        <v>131</v>
      </c>
      <c r="L645" s="62">
        <f t="shared" si="323"/>
        <v>4</v>
      </c>
      <c r="M645" s="62">
        <f t="shared" si="310"/>
        <v>0</v>
      </c>
      <c r="N645" s="62">
        <f t="shared" si="310"/>
        <v>0</v>
      </c>
      <c r="O645" s="54"/>
      <c r="P645" s="54"/>
      <c r="Q645" s="54"/>
      <c r="R645" s="54"/>
      <c r="S645" s="54"/>
      <c r="T645" s="54"/>
      <c r="U645" s="62">
        <f t="shared" si="311"/>
        <v>131</v>
      </c>
      <c r="V645" s="62">
        <f t="shared" si="311"/>
        <v>4</v>
      </c>
      <c r="W645" s="54">
        <v>70</v>
      </c>
      <c r="X645" s="54">
        <v>2</v>
      </c>
      <c r="Y645" s="54">
        <v>40</v>
      </c>
      <c r="Z645" s="54">
        <v>0</v>
      </c>
      <c r="AA645" s="705" t="str">
        <f t="shared" si="324"/>
        <v>CT8342-27</v>
      </c>
      <c r="AB645" s="705"/>
      <c r="AC645" s="705" t="str">
        <f t="shared" si="325"/>
        <v>Зам барилгын машин механизмын оператор</v>
      </c>
      <c r="AD645" s="705"/>
      <c r="AE645" s="705"/>
      <c r="AF645" s="705"/>
      <c r="AG645" s="705"/>
      <c r="AH645" s="705"/>
      <c r="AI645" s="705"/>
      <c r="AJ645" s="56">
        <f t="shared" si="309"/>
        <v>631</v>
      </c>
      <c r="AK645" s="54">
        <v>21</v>
      </c>
      <c r="AL645" s="54">
        <v>2</v>
      </c>
      <c r="AM645" s="54"/>
      <c r="AN645" s="54"/>
      <c r="AO645" s="54">
        <v>131</v>
      </c>
      <c r="AP645" s="54"/>
      <c r="AQ645" s="54"/>
      <c r="AR645" s="54"/>
      <c r="AS645" s="57">
        <f t="shared" si="312"/>
        <v>41</v>
      </c>
      <c r="AT645" s="54"/>
      <c r="AU645" s="54"/>
      <c r="AV645" s="54">
        <v>21</v>
      </c>
      <c r="AW645" s="54">
        <v>20</v>
      </c>
      <c r="AX645" s="54"/>
      <c r="AY645" s="54"/>
      <c r="AZ645" s="54"/>
    </row>
    <row r="646" spans="1:52" s="55" customFormat="1" ht="18" customHeight="1">
      <c r="A646" s="737" t="s">
        <v>124</v>
      </c>
      <c r="B646" s="738"/>
      <c r="C646" s="739" t="s">
        <v>125</v>
      </c>
      <c r="D646" s="740"/>
      <c r="E646" s="740"/>
      <c r="F646" s="740"/>
      <c r="G646" s="740"/>
      <c r="H646" s="740"/>
      <c r="I646" s="741"/>
      <c r="J646" s="56">
        <f t="shared" si="308"/>
        <v>632</v>
      </c>
      <c r="K646" s="62">
        <f t="shared" si="323"/>
        <v>86</v>
      </c>
      <c r="L646" s="62">
        <f t="shared" si="323"/>
        <v>2</v>
      </c>
      <c r="M646" s="62">
        <f t="shared" si="310"/>
        <v>0</v>
      </c>
      <c r="N646" s="62">
        <f t="shared" si="310"/>
        <v>0</v>
      </c>
      <c r="O646" s="54"/>
      <c r="P646" s="54"/>
      <c r="Q646" s="54"/>
      <c r="R646" s="54"/>
      <c r="S646" s="54"/>
      <c r="T646" s="54"/>
      <c r="U646" s="62">
        <f t="shared" si="311"/>
        <v>86</v>
      </c>
      <c r="V646" s="62">
        <f t="shared" si="311"/>
        <v>2</v>
      </c>
      <c r="W646" s="54">
        <v>40</v>
      </c>
      <c r="X646" s="54">
        <v>1</v>
      </c>
      <c r="Y646" s="54">
        <v>24</v>
      </c>
      <c r="Z646" s="54">
        <v>1</v>
      </c>
      <c r="AA646" s="705" t="str">
        <f t="shared" si="324"/>
        <v>IM7212-14</v>
      </c>
      <c r="AB646" s="705"/>
      <c r="AC646" s="705" t="str">
        <f t="shared" si="325"/>
        <v>Гагнуурчин</v>
      </c>
      <c r="AD646" s="705"/>
      <c r="AE646" s="705"/>
      <c r="AF646" s="705"/>
      <c r="AG646" s="705"/>
      <c r="AH646" s="705"/>
      <c r="AI646" s="705"/>
      <c r="AJ646" s="56">
        <f t="shared" si="309"/>
        <v>632</v>
      </c>
      <c r="AK646" s="54">
        <v>22</v>
      </c>
      <c r="AL646" s="54">
        <v>0</v>
      </c>
      <c r="AM646" s="54"/>
      <c r="AN646" s="54"/>
      <c r="AO646" s="54">
        <v>86</v>
      </c>
      <c r="AP646" s="54"/>
      <c r="AQ646" s="54"/>
      <c r="AR646" s="54"/>
      <c r="AS646" s="57">
        <f t="shared" si="312"/>
        <v>38</v>
      </c>
      <c r="AT646" s="54"/>
      <c r="AU646" s="54"/>
      <c r="AV646" s="54">
        <v>22</v>
      </c>
      <c r="AW646" s="54">
        <v>16</v>
      </c>
      <c r="AX646" s="54"/>
      <c r="AY646" s="54"/>
      <c r="AZ646" s="54"/>
    </row>
    <row r="647" spans="1:52" s="55" customFormat="1" ht="18" customHeight="1">
      <c r="A647" s="737" t="s">
        <v>214</v>
      </c>
      <c r="B647" s="738"/>
      <c r="C647" s="739" t="s">
        <v>215</v>
      </c>
      <c r="D647" s="740"/>
      <c r="E647" s="740"/>
      <c r="F647" s="740"/>
      <c r="G647" s="740"/>
      <c r="H647" s="740"/>
      <c r="I647" s="741"/>
      <c r="J647" s="56">
        <f t="shared" si="308"/>
        <v>633</v>
      </c>
      <c r="K647" s="62">
        <f t="shared" si="323"/>
        <v>11</v>
      </c>
      <c r="L647" s="62">
        <f t="shared" si="323"/>
        <v>4</v>
      </c>
      <c r="M647" s="62">
        <f t="shared" si="310"/>
        <v>0</v>
      </c>
      <c r="N647" s="62">
        <f t="shared" si="310"/>
        <v>0</v>
      </c>
      <c r="O647" s="54"/>
      <c r="P647" s="54"/>
      <c r="Q647" s="54"/>
      <c r="R647" s="54"/>
      <c r="S647" s="54"/>
      <c r="T647" s="54"/>
      <c r="U647" s="62">
        <f t="shared" si="311"/>
        <v>11</v>
      </c>
      <c r="V647" s="62">
        <f t="shared" si="311"/>
        <v>4</v>
      </c>
      <c r="W647" s="54">
        <v>11</v>
      </c>
      <c r="X647" s="54">
        <v>4</v>
      </c>
      <c r="Y647" s="54">
        <v>0</v>
      </c>
      <c r="Z647" s="54">
        <v>0</v>
      </c>
      <c r="AA647" s="705" t="str">
        <f t="shared" si="324"/>
        <v>IM7411-13</v>
      </c>
      <c r="AB647" s="705"/>
      <c r="AC647" s="705" t="str">
        <f t="shared" si="325"/>
        <v>Үйлдвэрийн цахилгаанчин</v>
      </c>
      <c r="AD647" s="705"/>
      <c r="AE647" s="705"/>
      <c r="AF647" s="705"/>
      <c r="AG647" s="705"/>
      <c r="AH647" s="705"/>
      <c r="AI647" s="705"/>
      <c r="AJ647" s="56">
        <f t="shared" si="309"/>
        <v>633</v>
      </c>
      <c r="AK647" s="54">
        <v>0</v>
      </c>
      <c r="AL647" s="54">
        <v>0</v>
      </c>
      <c r="AM647" s="54"/>
      <c r="AN647" s="54"/>
      <c r="AO647" s="54">
        <v>11</v>
      </c>
      <c r="AP647" s="54"/>
      <c r="AQ647" s="54"/>
      <c r="AR647" s="54"/>
      <c r="AS647" s="57">
        <f t="shared" si="312"/>
        <v>0</v>
      </c>
      <c r="AT647" s="54"/>
      <c r="AU647" s="54"/>
      <c r="AV647" s="54">
        <v>0</v>
      </c>
      <c r="AW647" s="54">
        <v>0</v>
      </c>
      <c r="AX647" s="54"/>
      <c r="AY647" s="54"/>
      <c r="AZ647" s="54"/>
    </row>
    <row r="648" spans="1:52" s="55" customFormat="1" ht="18" customHeight="1">
      <c r="A648" s="737" t="s">
        <v>130</v>
      </c>
      <c r="B648" s="738"/>
      <c r="C648" s="739" t="s">
        <v>131</v>
      </c>
      <c r="D648" s="740"/>
      <c r="E648" s="740"/>
      <c r="F648" s="740"/>
      <c r="G648" s="740"/>
      <c r="H648" s="740"/>
      <c r="I648" s="741"/>
      <c r="J648" s="56">
        <f t="shared" si="308"/>
        <v>634</v>
      </c>
      <c r="K648" s="62">
        <f t="shared" si="323"/>
        <v>53</v>
      </c>
      <c r="L648" s="62">
        <f t="shared" si="323"/>
        <v>52</v>
      </c>
      <c r="M648" s="62">
        <f t="shared" si="310"/>
        <v>0</v>
      </c>
      <c r="N648" s="62">
        <f t="shared" si="310"/>
        <v>0</v>
      </c>
      <c r="O648" s="54"/>
      <c r="P648" s="54"/>
      <c r="Q648" s="54"/>
      <c r="R648" s="54"/>
      <c r="S648" s="54"/>
      <c r="T648" s="54"/>
      <c r="U648" s="62">
        <f t="shared" si="311"/>
        <v>53</v>
      </c>
      <c r="V648" s="62">
        <f t="shared" si="311"/>
        <v>52</v>
      </c>
      <c r="W648" s="54">
        <v>26</v>
      </c>
      <c r="X648" s="54">
        <v>25</v>
      </c>
      <c r="Y648" s="54">
        <v>16</v>
      </c>
      <c r="Z648" s="54">
        <v>16</v>
      </c>
      <c r="AA648" s="705" t="str">
        <f t="shared" si="324"/>
        <v>IE7533-28</v>
      </c>
      <c r="AB648" s="705"/>
      <c r="AC648" s="705" t="str">
        <f t="shared" si="325"/>
        <v>Оёмол бүтээгдэхүүний оёдолчин</v>
      </c>
      <c r="AD648" s="705"/>
      <c r="AE648" s="705"/>
      <c r="AF648" s="705"/>
      <c r="AG648" s="705"/>
      <c r="AH648" s="705"/>
      <c r="AI648" s="705"/>
      <c r="AJ648" s="56">
        <f t="shared" si="309"/>
        <v>634</v>
      </c>
      <c r="AK648" s="54">
        <v>11</v>
      </c>
      <c r="AL648" s="54">
        <v>11</v>
      </c>
      <c r="AM648" s="54"/>
      <c r="AN648" s="54"/>
      <c r="AO648" s="54">
        <v>53</v>
      </c>
      <c r="AP648" s="54"/>
      <c r="AQ648" s="54"/>
      <c r="AR648" s="54"/>
      <c r="AS648" s="57">
        <f t="shared" si="312"/>
        <v>25</v>
      </c>
      <c r="AT648" s="54"/>
      <c r="AU648" s="54"/>
      <c r="AV648" s="54">
        <v>11</v>
      </c>
      <c r="AW648" s="54">
        <v>14</v>
      </c>
      <c r="AX648" s="54"/>
      <c r="AY648" s="54"/>
      <c r="AZ648" s="54"/>
    </row>
    <row r="649" spans="1:52" s="55" customFormat="1" ht="18" customHeight="1">
      <c r="A649" s="737" t="s">
        <v>161</v>
      </c>
      <c r="B649" s="738"/>
      <c r="C649" s="739" t="s">
        <v>162</v>
      </c>
      <c r="D649" s="740"/>
      <c r="E649" s="740"/>
      <c r="F649" s="740"/>
      <c r="G649" s="740"/>
      <c r="H649" s="740"/>
      <c r="I649" s="741"/>
      <c r="J649" s="56">
        <f t="shared" si="308"/>
        <v>635</v>
      </c>
      <c r="K649" s="62">
        <f t="shared" si="323"/>
        <v>25</v>
      </c>
      <c r="L649" s="62">
        <f t="shared" si="323"/>
        <v>4</v>
      </c>
      <c r="M649" s="62">
        <f t="shared" si="310"/>
        <v>0</v>
      </c>
      <c r="N649" s="62">
        <f t="shared" si="310"/>
        <v>0</v>
      </c>
      <c r="O649" s="54"/>
      <c r="P649" s="54"/>
      <c r="Q649" s="54"/>
      <c r="R649" s="54"/>
      <c r="S649" s="54"/>
      <c r="T649" s="54"/>
      <c r="U649" s="62">
        <f t="shared" si="311"/>
        <v>25</v>
      </c>
      <c r="V649" s="62">
        <f t="shared" si="311"/>
        <v>4</v>
      </c>
      <c r="W649" s="54">
        <v>25</v>
      </c>
      <c r="X649" s="54">
        <v>4</v>
      </c>
      <c r="Y649" s="54">
        <v>0</v>
      </c>
      <c r="Z649" s="54"/>
      <c r="AA649" s="705" t="str">
        <f t="shared" si="324"/>
        <v>MT8111-35</v>
      </c>
      <c r="AB649" s="705"/>
      <c r="AC649" s="705" t="str">
        <f t="shared" si="325"/>
        <v>Хүнд машин механизмын оператор</v>
      </c>
      <c r="AD649" s="705"/>
      <c r="AE649" s="705"/>
      <c r="AF649" s="705"/>
      <c r="AG649" s="705"/>
      <c r="AH649" s="705"/>
      <c r="AI649" s="705"/>
      <c r="AJ649" s="56">
        <f t="shared" si="309"/>
        <v>635</v>
      </c>
      <c r="AK649" s="54">
        <v>0</v>
      </c>
      <c r="AL649" s="54">
        <v>0</v>
      </c>
      <c r="AM649" s="54"/>
      <c r="AN649" s="54"/>
      <c r="AO649" s="54">
        <v>25</v>
      </c>
      <c r="AP649" s="54"/>
      <c r="AQ649" s="54"/>
      <c r="AR649" s="54"/>
      <c r="AS649" s="57">
        <f t="shared" si="312"/>
        <v>25</v>
      </c>
      <c r="AT649" s="54"/>
      <c r="AU649" s="54"/>
      <c r="AV649" s="54">
        <v>0</v>
      </c>
      <c r="AW649" s="54">
        <v>25</v>
      </c>
      <c r="AX649" s="54"/>
      <c r="AY649" s="54"/>
      <c r="AZ649" s="54"/>
    </row>
    <row r="650" spans="1:52" s="55" customFormat="1" ht="18" customHeight="1">
      <c r="A650" s="745" t="s">
        <v>462</v>
      </c>
      <c r="B650" s="746"/>
      <c r="C650" s="746"/>
      <c r="D650" s="746"/>
      <c r="E650" s="746"/>
      <c r="F650" s="746"/>
      <c r="G650" s="746"/>
      <c r="H650" s="746"/>
      <c r="I650" s="747"/>
      <c r="J650" s="60">
        <f t="shared" si="308"/>
        <v>636</v>
      </c>
      <c r="K650" s="61">
        <f t="shared" ref="K650:Z650" si="326">SUM(K651:K676)</f>
        <v>1270</v>
      </c>
      <c r="L650" s="61">
        <f t="shared" si="326"/>
        <v>650</v>
      </c>
      <c r="M650" s="61">
        <f t="shared" si="326"/>
        <v>37</v>
      </c>
      <c r="N650" s="61">
        <f t="shared" si="326"/>
        <v>24</v>
      </c>
      <c r="O650" s="61">
        <f t="shared" ref="O650:Y650" si="327">SUM(O651:O676)</f>
        <v>0</v>
      </c>
      <c r="P650" s="61">
        <f t="shared" si="326"/>
        <v>0</v>
      </c>
      <c r="Q650" s="61">
        <f t="shared" si="326"/>
        <v>37</v>
      </c>
      <c r="R650" s="61">
        <f t="shared" si="326"/>
        <v>24</v>
      </c>
      <c r="S650" s="61">
        <f t="shared" si="326"/>
        <v>0</v>
      </c>
      <c r="T650" s="61">
        <f t="shared" si="327"/>
        <v>0</v>
      </c>
      <c r="U650" s="61">
        <f t="shared" si="326"/>
        <v>1233</v>
      </c>
      <c r="V650" s="61">
        <f t="shared" si="326"/>
        <v>626</v>
      </c>
      <c r="W650" s="61">
        <f t="shared" si="326"/>
        <v>816</v>
      </c>
      <c r="X650" s="61">
        <f t="shared" si="326"/>
        <v>468</v>
      </c>
      <c r="Y650" s="61">
        <f t="shared" si="327"/>
        <v>212</v>
      </c>
      <c r="Z650" s="61">
        <f t="shared" si="326"/>
        <v>86</v>
      </c>
      <c r="AA650" s="748" t="str">
        <f>+A650</f>
        <v>12. Өвөрхангай аймаг дахь Политехник Коллеж</v>
      </c>
      <c r="AB650" s="749"/>
      <c r="AC650" s="749"/>
      <c r="AD650" s="749"/>
      <c r="AE650" s="749"/>
      <c r="AF650" s="749"/>
      <c r="AG650" s="749"/>
      <c r="AH650" s="749"/>
      <c r="AI650" s="750"/>
      <c r="AJ650" s="60">
        <f t="shared" si="309"/>
        <v>636</v>
      </c>
      <c r="AK650" s="61">
        <f t="shared" ref="AK650:AZ650" si="328">SUM(AK651:AK676)</f>
        <v>205</v>
      </c>
      <c r="AL650" s="61">
        <f t="shared" si="328"/>
        <v>72</v>
      </c>
      <c r="AM650" s="61">
        <f t="shared" si="328"/>
        <v>0</v>
      </c>
      <c r="AN650" s="61">
        <f t="shared" si="328"/>
        <v>0</v>
      </c>
      <c r="AO650" s="61">
        <f t="shared" si="328"/>
        <v>1270</v>
      </c>
      <c r="AP650" s="61">
        <f t="shared" si="328"/>
        <v>0</v>
      </c>
      <c r="AQ650" s="61">
        <f t="shared" si="328"/>
        <v>0</v>
      </c>
      <c r="AR650" s="61">
        <f t="shared" si="328"/>
        <v>0</v>
      </c>
      <c r="AS650" s="61">
        <f t="shared" si="328"/>
        <v>771</v>
      </c>
      <c r="AT650" s="61">
        <f t="shared" si="328"/>
        <v>0</v>
      </c>
      <c r="AU650" s="61">
        <f t="shared" si="328"/>
        <v>0</v>
      </c>
      <c r="AV650" s="61">
        <f t="shared" si="328"/>
        <v>205</v>
      </c>
      <c r="AW650" s="61">
        <f t="shared" si="328"/>
        <v>566</v>
      </c>
      <c r="AX650" s="61">
        <f t="shared" si="328"/>
        <v>0</v>
      </c>
      <c r="AY650" s="61">
        <f t="shared" si="328"/>
        <v>0</v>
      </c>
      <c r="AZ650" s="61">
        <f t="shared" si="328"/>
        <v>0</v>
      </c>
    </row>
    <row r="651" spans="1:52" s="55" customFormat="1" ht="18" customHeight="1">
      <c r="A651" s="737" t="s">
        <v>122</v>
      </c>
      <c r="B651" s="738"/>
      <c r="C651" s="739" t="s">
        <v>123</v>
      </c>
      <c r="D651" s="740"/>
      <c r="E651" s="740"/>
      <c r="F651" s="740"/>
      <c r="G651" s="740"/>
      <c r="H651" s="740"/>
      <c r="I651" s="741"/>
      <c r="J651" s="56">
        <f t="shared" si="308"/>
        <v>637</v>
      </c>
      <c r="K651" s="62">
        <f t="shared" si="313"/>
        <v>104</v>
      </c>
      <c r="L651" s="62">
        <f t="shared" si="313"/>
        <v>6</v>
      </c>
      <c r="M651" s="62">
        <f t="shared" si="310"/>
        <v>0</v>
      </c>
      <c r="N651" s="62">
        <f t="shared" si="310"/>
        <v>0</v>
      </c>
      <c r="O651" s="63"/>
      <c r="P651" s="63"/>
      <c r="Q651" s="63"/>
      <c r="R651" s="63"/>
      <c r="S651" s="63"/>
      <c r="T651" s="63"/>
      <c r="U651" s="62">
        <f t="shared" si="311"/>
        <v>104</v>
      </c>
      <c r="V651" s="62">
        <f t="shared" si="311"/>
        <v>6</v>
      </c>
      <c r="W651" s="54">
        <v>57</v>
      </c>
      <c r="X651" s="54">
        <v>5</v>
      </c>
      <c r="Y651" s="54">
        <v>24</v>
      </c>
      <c r="Z651" s="54">
        <v>0</v>
      </c>
      <c r="AA651" s="705" t="str">
        <f>+A651</f>
        <v>CF7411-12</v>
      </c>
      <c r="AB651" s="705"/>
      <c r="AC651" s="705" t="str">
        <f>+C651</f>
        <v>Барилгын цахилгаанчин</v>
      </c>
      <c r="AD651" s="705"/>
      <c r="AE651" s="705"/>
      <c r="AF651" s="705"/>
      <c r="AG651" s="705"/>
      <c r="AH651" s="705"/>
      <c r="AI651" s="705"/>
      <c r="AJ651" s="56">
        <f t="shared" si="309"/>
        <v>637</v>
      </c>
      <c r="AK651" s="52">
        <v>23</v>
      </c>
      <c r="AL651" s="52">
        <v>1</v>
      </c>
      <c r="AM651" s="54"/>
      <c r="AN651" s="54"/>
      <c r="AO651" s="54">
        <v>104</v>
      </c>
      <c r="AP651" s="54"/>
      <c r="AQ651" s="54"/>
      <c r="AR651" s="54"/>
      <c r="AS651" s="57">
        <f t="shared" si="312"/>
        <v>52</v>
      </c>
      <c r="AT651" s="54"/>
      <c r="AU651" s="54"/>
      <c r="AV651" s="52">
        <v>23</v>
      </c>
      <c r="AW651" s="54">
        <v>29</v>
      </c>
      <c r="AX651" s="54"/>
      <c r="AY651" s="54"/>
      <c r="AZ651" s="54"/>
    </row>
    <row r="652" spans="1:52" s="55" customFormat="1" ht="18" customHeight="1">
      <c r="A652" s="737" t="s">
        <v>118</v>
      </c>
      <c r="B652" s="738"/>
      <c r="C652" s="739" t="s">
        <v>119</v>
      </c>
      <c r="D652" s="740"/>
      <c r="E652" s="740"/>
      <c r="F652" s="740"/>
      <c r="G652" s="740"/>
      <c r="H652" s="740"/>
      <c r="I652" s="741"/>
      <c r="J652" s="56">
        <f t="shared" si="308"/>
        <v>638</v>
      </c>
      <c r="K652" s="62">
        <f t="shared" si="313"/>
        <v>98</v>
      </c>
      <c r="L652" s="62">
        <f t="shared" si="313"/>
        <v>51</v>
      </c>
      <c r="M652" s="62">
        <f t="shared" si="310"/>
        <v>0</v>
      </c>
      <c r="N652" s="62">
        <f t="shared" si="310"/>
        <v>0</v>
      </c>
      <c r="O652" s="63"/>
      <c r="P652" s="63"/>
      <c r="Q652" s="63"/>
      <c r="R652" s="63"/>
      <c r="S652" s="63"/>
      <c r="T652" s="63"/>
      <c r="U652" s="62">
        <f t="shared" si="311"/>
        <v>98</v>
      </c>
      <c r="V652" s="62">
        <f t="shared" si="311"/>
        <v>51</v>
      </c>
      <c r="W652" s="54">
        <v>53</v>
      </c>
      <c r="X652" s="54">
        <v>29</v>
      </c>
      <c r="Y652" s="54">
        <v>20</v>
      </c>
      <c r="Z652" s="54">
        <v>10</v>
      </c>
      <c r="AA652" s="705" t="str">
        <f t="shared" ref="AA652:AA676" si="329">+A652</f>
        <v>CF7123-20</v>
      </c>
      <c r="AB652" s="705"/>
      <c r="AC652" s="705" t="str">
        <f t="shared" ref="AC652:AC676" si="330">+C652</f>
        <v>Барилгын засал-чимэглэлчин</v>
      </c>
      <c r="AD652" s="705"/>
      <c r="AE652" s="705"/>
      <c r="AF652" s="705"/>
      <c r="AG652" s="705"/>
      <c r="AH652" s="705"/>
      <c r="AI652" s="705"/>
      <c r="AJ652" s="56">
        <f t="shared" si="309"/>
        <v>638</v>
      </c>
      <c r="AK652" s="52">
        <v>25</v>
      </c>
      <c r="AL652" s="52">
        <v>12</v>
      </c>
      <c r="AM652" s="54"/>
      <c r="AN652" s="54"/>
      <c r="AO652" s="54">
        <v>98</v>
      </c>
      <c r="AP652" s="54"/>
      <c r="AQ652" s="54"/>
      <c r="AR652" s="54"/>
      <c r="AS652" s="57">
        <f t="shared" si="312"/>
        <v>61</v>
      </c>
      <c r="AT652" s="54"/>
      <c r="AU652" s="54"/>
      <c r="AV652" s="52">
        <v>25</v>
      </c>
      <c r="AW652" s="54">
        <v>36</v>
      </c>
      <c r="AX652" s="54"/>
      <c r="AY652" s="54"/>
      <c r="AZ652" s="54"/>
    </row>
    <row r="653" spans="1:52" s="55" customFormat="1" ht="18" customHeight="1">
      <c r="A653" s="737" t="s">
        <v>120</v>
      </c>
      <c r="B653" s="738"/>
      <c r="C653" s="739" t="s">
        <v>121</v>
      </c>
      <c r="D653" s="740"/>
      <c r="E653" s="740"/>
      <c r="F653" s="740"/>
      <c r="G653" s="740"/>
      <c r="H653" s="740"/>
      <c r="I653" s="741"/>
      <c r="J653" s="56">
        <f t="shared" si="308"/>
        <v>639</v>
      </c>
      <c r="K653" s="62">
        <f t="shared" si="313"/>
        <v>13</v>
      </c>
      <c r="L653" s="62">
        <f t="shared" si="313"/>
        <v>1</v>
      </c>
      <c r="M653" s="62">
        <f t="shared" si="310"/>
        <v>0</v>
      </c>
      <c r="N653" s="62">
        <f t="shared" si="310"/>
        <v>0</v>
      </c>
      <c r="O653" s="63"/>
      <c r="P653" s="63"/>
      <c r="Q653" s="63"/>
      <c r="R653" s="63"/>
      <c r="S653" s="63"/>
      <c r="T653" s="63"/>
      <c r="U653" s="62">
        <f t="shared" si="311"/>
        <v>13</v>
      </c>
      <c r="V653" s="62">
        <f t="shared" si="311"/>
        <v>1</v>
      </c>
      <c r="W653" s="54">
        <v>13</v>
      </c>
      <c r="X653" s="54">
        <v>1</v>
      </c>
      <c r="Y653" s="54"/>
      <c r="Z653" s="54"/>
      <c r="AA653" s="705" t="str">
        <f t="shared" si="329"/>
        <v>CF7112-19</v>
      </c>
      <c r="AB653" s="705"/>
      <c r="AC653" s="705" t="str">
        <f t="shared" si="330"/>
        <v>Барилгын өрөг угсрагч</v>
      </c>
      <c r="AD653" s="705"/>
      <c r="AE653" s="705"/>
      <c r="AF653" s="705"/>
      <c r="AG653" s="705"/>
      <c r="AH653" s="705"/>
      <c r="AI653" s="705"/>
      <c r="AJ653" s="56">
        <f t="shared" si="309"/>
        <v>639</v>
      </c>
      <c r="AK653" s="54"/>
      <c r="AL653" s="54"/>
      <c r="AM653" s="54"/>
      <c r="AN653" s="54"/>
      <c r="AO653" s="54">
        <v>13</v>
      </c>
      <c r="AP653" s="54"/>
      <c r="AQ653" s="54"/>
      <c r="AR653" s="54"/>
      <c r="AS653" s="57">
        <f t="shared" si="312"/>
        <v>0</v>
      </c>
      <c r="AT653" s="54"/>
      <c r="AU653" s="54"/>
      <c r="AV653" s="54"/>
      <c r="AW653" s="54"/>
      <c r="AX653" s="54"/>
      <c r="AY653" s="54"/>
      <c r="AZ653" s="54"/>
    </row>
    <row r="654" spans="1:52" s="55" customFormat="1" ht="18" customHeight="1">
      <c r="A654" s="737" t="s">
        <v>114</v>
      </c>
      <c r="B654" s="738"/>
      <c r="C654" s="739" t="s">
        <v>115</v>
      </c>
      <c r="D654" s="740"/>
      <c r="E654" s="740"/>
      <c r="F654" s="740"/>
      <c r="G654" s="740"/>
      <c r="H654" s="740"/>
      <c r="I654" s="741"/>
      <c r="J654" s="56">
        <f t="shared" si="308"/>
        <v>640</v>
      </c>
      <c r="K654" s="62">
        <f t="shared" si="313"/>
        <v>87</v>
      </c>
      <c r="L654" s="62">
        <f t="shared" si="313"/>
        <v>0</v>
      </c>
      <c r="M654" s="62">
        <f t="shared" si="310"/>
        <v>0</v>
      </c>
      <c r="N654" s="62">
        <f t="shared" si="310"/>
        <v>0</v>
      </c>
      <c r="O654" s="63"/>
      <c r="P654" s="63"/>
      <c r="Q654" s="63"/>
      <c r="R654" s="63"/>
      <c r="S654" s="63"/>
      <c r="T654" s="63"/>
      <c r="U654" s="62">
        <f t="shared" si="311"/>
        <v>87</v>
      </c>
      <c r="V654" s="62">
        <f t="shared" si="311"/>
        <v>0</v>
      </c>
      <c r="W654" s="54">
        <v>69</v>
      </c>
      <c r="X654" s="54">
        <v>0</v>
      </c>
      <c r="Y654" s="54"/>
      <c r="Z654" s="54"/>
      <c r="AA654" s="705" t="str">
        <f t="shared" si="329"/>
        <v>TC8211-20</v>
      </c>
      <c r="AB654" s="705"/>
      <c r="AC654" s="705" t="str">
        <f t="shared" si="330"/>
        <v>Автомашины засварчин</v>
      </c>
      <c r="AD654" s="705"/>
      <c r="AE654" s="705"/>
      <c r="AF654" s="705"/>
      <c r="AG654" s="705"/>
      <c r="AH654" s="705"/>
      <c r="AI654" s="705"/>
      <c r="AJ654" s="56">
        <f t="shared" si="309"/>
        <v>640</v>
      </c>
      <c r="AK654" s="54">
        <v>18</v>
      </c>
      <c r="AL654" s="54">
        <v>0</v>
      </c>
      <c r="AM654" s="54"/>
      <c r="AN654" s="54"/>
      <c r="AO654" s="54">
        <v>87</v>
      </c>
      <c r="AP654" s="54"/>
      <c r="AQ654" s="54"/>
      <c r="AR654" s="54"/>
      <c r="AS654" s="57">
        <f t="shared" si="312"/>
        <v>57</v>
      </c>
      <c r="AT654" s="54"/>
      <c r="AU654" s="54"/>
      <c r="AV654" s="54">
        <v>18</v>
      </c>
      <c r="AW654" s="54">
        <v>39</v>
      </c>
      <c r="AX654" s="54"/>
      <c r="AY654" s="54"/>
      <c r="AZ654" s="54"/>
    </row>
    <row r="655" spans="1:52" s="55" customFormat="1" ht="18" customHeight="1">
      <c r="A655" s="737" t="s">
        <v>243</v>
      </c>
      <c r="B655" s="738"/>
      <c r="C655" s="739" t="s">
        <v>244</v>
      </c>
      <c r="D655" s="740"/>
      <c r="E655" s="740"/>
      <c r="F655" s="740"/>
      <c r="G655" s="740"/>
      <c r="H655" s="740"/>
      <c r="I655" s="741"/>
      <c r="J655" s="56">
        <f t="shared" ref="J655:J718" si="331">+J654+1</f>
        <v>641</v>
      </c>
      <c r="K655" s="62">
        <f t="shared" si="313"/>
        <v>138</v>
      </c>
      <c r="L655" s="62">
        <f t="shared" si="313"/>
        <v>0</v>
      </c>
      <c r="M655" s="62">
        <f t="shared" si="310"/>
        <v>0</v>
      </c>
      <c r="N655" s="62">
        <f t="shared" si="310"/>
        <v>0</v>
      </c>
      <c r="O655" s="63"/>
      <c r="P655" s="63"/>
      <c r="Q655" s="63"/>
      <c r="R655" s="63"/>
      <c r="S655" s="63"/>
      <c r="T655" s="63"/>
      <c r="U655" s="62">
        <f t="shared" si="311"/>
        <v>138</v>
      </c>
      <c r="V655" s="62">
        <f t="shared" si="311"/>
        <v>0</v>
      </c>
      <c r="W655" s="54">
        <v>64</v>
      </c>
      <c r="X655" s="54">
        <v>0</v>
      </c>
      <c r="Y655" s="54">
        <v>25</v>
      </c>
      <c r="Z655" s="54">
        <v>0</v>
      </c>
      <c r="AA655" s="705" t="str">
        <f t="shared" si="329"/>
        <v>MT7233-45</v>
      </c>
      <c r="AB655" s="705"/>
      <c r="AC655" s="705" t="str">
        <f t="shared" si="330"/>
        <v>Хүнд машин механизмын засварчин</v>
      </c>
      <c r="AD655" s="705"/>
      <c r="AE655" s="705"/>
      <c r="AF655" s="705"/>
      <c r="AG655" s="705"/>
      <c r="AH655" s="705"/>
      <c r="AI655" s="705"/>
      <c r="AJ655" s="56">
        <f t="shared" si="309"/>
        <v>641</v>
      </c>
      <c r="AK655" s="54">
        <v>49</v>
      </c>
      <c r="AL655" s="54">
        <v>0</v>
      </c>
      <c r="AM655" s="54"/>
      <c r="AN655" s="54"/>
      <c r="AO655" s="54">
        <v>138</v>
      </c>
      <c r="AP655" s="54"/>
      <c r="AQ655" s="54"/>
      <c r="AR655" s="54"/>
      <c r="AS655" s="57">
        <f t="shared" si="312"/>
        <v>49</v>
      </c>
      <c r="AT655" s="54"/>
      <c r="AU655" s="54"/>
      <c r="AV655" s="54">
        <v>49</v>
      </c>
      <c r="AW655" s="54">
        <v>0</v>
      </c>
      <c r="AX655" s="54"/>
      <c r="AY655" s="54"/>
      <c r="AZ655" s="54"/>
    </row>
    <row r="656" spans="1:52" s="55" customFormat="1" ht="18" customHeight="1">
      <c r="A656" s="737" t="s">
        <v>144</v>
      </c>
      <c r="B656" s="738"/>
      <c r="C656" s="739" t="s">
        <v>145</v>
      </c>
      <c r="D656" s="740"/>
      <c r="E656" s="740"/>
      <c r="F656" s="740"/>
      <c r="G656" s="740"/>
      <c r="H656" s="740"/>
      <c r="I656" s="741"/>
      <c r="J656" s="56">
        <f t="shared" si="331"/>
        <v>642</v>
      </c>
      <c r="K656" s="62">
        <f t="shared" si="313"/>
        <v>113</v>
      </c>
      <c r="L656" s="62">
        <f t="shared" si="313"/>
        <v>99</v>
      </c>
      <c r="M656" s="62">
        <f t="shared" si="310"/>
        <v>0</v>
      </c>
      <c r="N656" s="62">
        <f t="shared" si="310"/>
        <v>0</v>
      </c>
      <c r="O656" s="63"/>
      <c r="P656" s="63"/>
      <c r="Q656" s="63"/>
      <c r="R656" s="63"/>
      <c r="S656" s="63"/>
      <c r="T656" s="63"/>
      <c r="U656" s="62">
        <f t="shared" si="311"/>
        <v>113</v>
      </c>
      <c r="V656" s="62">
        <f t="shared" si="311"/>
        <v>99</v>
      </c>
      <c r="W656" s="54">
        <v>68</v>
      </c>
      <c r="X656" s="54">
        <v>61</v>
      </c>
      <c r="Y656" s="54">
        <v>23</v>
      </c>
      <c r="Z656" s="54">
        <v>18</v>
      </c>
      <c r="AA656" s="705" t="str">
        <f t="shared" si="329"/>
        <v>IF5120-11</v>
      </c>
      <c r="AB656" s="705"/>
      <c r="AC656" s="705" t="str">
        <f t="shared" si="330"/>
        <v>Тогооч</v>
      </c>
      <c r="AD656" s="705"/>
      <c r="AE656" s="705"/>
      <c r="AF656" s="705"/>
      <c r="AG656" s="705"/>
      <c r="AH656" s="705"/>
      <c r="AI656" s="705"/>
      <c r="AJ656" s="56">
        <f t="shared" ref="AJ656:AJ719" si="332">+J656</f>
        <v>642</v>
      </c>
      <c r="AK656" s="54">
        <v>22</v>
      </c>
      <c r="AL656" s="54">
        <v>20</v>
      </c>
      <c r="AM656" s="54"/>
      <c r="AN656" s="54"/>
      <c r="AO656" s="54">
        <v>113</v>
      </c>
      <c r="AP656" s="54"/>
      <c r="AQ656" s="54"/>
      <c r="AR656" s="54"/>
      <c r="AS656" s="57">
        <f t="shared" si="312"/>
        <v>61</v>
      </c>
      <c r="AT656" s="54"/>
      <c r="AU656" s="54"/>
      <c r="AV656" s="54">
        <v>22</v>
      </c>
      <c r="AW656" s="54">
        <v>39</v>
      </c>
      <c r="AX656" s="54"/>
      <c r="AY656" s="54"/>
      <c r="AZ656" s="54"/>
    </row>
    <row r="657" spans="1:52" s="55" customFormat="1" ht="18" customHeight="1">
      <c r="A657" s="737" t="s">
        <v>130</v>
      </c>
      <c r="B657" s="738"/>
      <c r="C657" s="739" t="s">
        <v>131</v>
      </c>
      <c r="D657" s="740"/>
      <c r="E657" s="740"/>
      <c r="F657" s="740"/>
      <c r="G657" s="740"/>
      <c r="H657" s="740"/>
      <c r="I657" s="741"/>
      <c r="J657" s="56">
        <f t="shared" si="331"/>
        <v>643</v>
      </c>
      <c r="K657" s="62">
        <f t="shared" si="313"/>
        <v>118</v>
      </c>
      <c r="L657" s="62">
        <f t="shared" si="313"/>
        <v>117</v>
      </c>
      <c r="M657" s="62">
        <f t="shared" si="310"/>
        <v>0</v>
      </c>
      <c r="N657" s="62">
        <f t="shared" si="310"/>
        <v>0</v>
      </c>
      <c r="O657" s="63"/>
      <c r="P657" s="63"/>
      <c r="Q657" s="63"/>
      <c r="R657" s="63"/>
      <c r="S657" s="63"/>
      <c r="T657" s="63"/>
      <c r="U657" s="62">
        <f t="shared" si="311"/>
        <v>118</v>
      </c>
      <c r="V657" s="62">
        <f t="shared" si="311"/>
        <v>117</v>
      </c>
      <c r="W657" s="54">
        <v>80</v>
      </c>
      <c r="X657" s="54">
        <v>79</v>
      </c>
      <c r="Y657" s="54">
        <v>21</v>
      </c>
      <c r="Z657" s="54">
        <v>21</v>
      </c>
      <c r="AA657" s="705" t="str">
        <f t="shared" si="329"/>
        <v>IE7533-28</v>
      </c>
      <c r="AB657" s="705"/>
      <c r="AC657" s="705" t="str">
        <f t="shared" si="330"/>
        <v>Оёмол бүтээгдэхүүний оёдолчин</v>
      </c>
      <c r="AD657" s="705"/>
      <c r="AE657" s="705"/>
      <c r="AF657" s="705"/>
      <c r="AG657" s="705"/>
      <c r="AH657" s="705"/>
      <c r="AI657" s="705"/>
      <c r="AJ657" s="56">
        <f t="shared" si="332"/>
        <v>643</v>
      </c>
      <c r="AK657" s="54">
        <v>17</v>
      </c>
      <c r="AL657" s="54">
        <v>17</v>
      </c>
      <c r="AM657" s="54"/>
      <c r="AN657" s="54"/>
      <c r="AO657" s="54">
        <v>118</v>
      </c>
      <c r="AP657" s="54"/>
      <c r="AQ657" s="54"/>
      <c r="AR657" s="54"/>
      <c r="AS657" s="57">
        <f t="shared" si="312"/>
        <v>78</v>
      </c>
      <c r="AT657" s="54"/>
      <c r="AU657" s="54"/>
      <c r="AV657" s="54">
        <v>17</v>
      </c>
      <c r="AW657" s="54">
        <v>61</v>
      </c>
      <c r="AX657" s="54"/>
      <c r="AY657" s="54"/>
      <c r="AZ657" s="54"/>
    </row>
    <row r="658" spans="1:52" s="55" customFormat="1" ht="18" customHeight="1">
      <c r="A658" s="737" t="s">
        <v>155</v>
      </c>
      <c r="B658" s="738"/>
      <c r="C658" s="739" t="s">
        <v>156</v>
      </c>
      <c r="D658" s="740"/>
      <c r="E658" s="740"/>
      <c r="F658" s="740"/>
      <c r="G658" s="740"/>
      <c r="H658" s="740"/>
      <c r="I658" s="741"/>
      <c r="J658" s="56">
        <f t="shared" si="331"/>
        <v>644</v>
      </c>
      <c r="K658" s="62">
        <f t="shared" si="313"/>
        <v>49</v>
      </c>
      <c r="L658" s="62">
        <f t="shared" si="313"/>
        <v>25</v>
      </c>
      <c r="M658" s="62">
        <f t="shared" si="310"/>
        <v>0</v>
      </c>
      <c r="N658" s="62">
        <f t="shared" si="310"/>
        <v>0</v>
      </c>
      <c r="O658" s="63"/>
      <c r="P658" s="63"/>
      <c r="Q658" s="63"/>
      <c r="R658" s="63"/>
      <c r="S658" s="63"/>
      <c r="T658" s="63"/>
      <c r="U658" s="62">
        <f t="shared" si="311"/>
        <v>49</v>
      </c>
      <c r="V658" s="62">
        <f t="shared" si="311"/>
        <v>25</v>
      </c>
      <c r="W658" s="54">
        <v>27</v>
      </c>
      <c r="X658" s="54">
        <v>13</v>
      </c>
      <c r="Y658" s="54"/>
      <c r="Z658" s="54"/>
      <c r="AA658" s="705" t="str">
        <f t="shared" si="329"/>
        <v>IO4120-13</v>
      </c>
      <c r="AB658" s="705"/>
      <c r="AC658" s="705" t="str">
        <f t="shared" si="330"/>
        <v>Компьютерийн оператор</v>
      </c>
      <c r="AD658" s="705"/>
      <c r="AE658" s="705"/>
      <c r="AF658" s="705"/>
      <c r="AG658" s="705"/>
      <c r="AH658" s="705"/>
      <c r="AI658" s="705"/>
      <c r="AJ658" s="56">
        <f t="shared" si="332"/>
        <v>644</v>
      </c>
      <c r="AK658" s="54">
        <v>22</v>
      </c>
      <c r="AL658" s="54">
        <v>12</v>
      </c>
      <c r="AM658" s="54"/>
      <c r="AN658" s="54"/>
      <c r="AO658" s="54">
        <v>49</v>
      </c>
      <c r="AP658" s="54"/>
      <c r="AQ658" s="54"/>
      <c r="AR658" s="54"/>
      <c r="AS658" s="57">
        <f t="shared" si="312"/>
        <v>22</v>
      </c>
      <c r="AT658" s="54"/>
      <c r="AU658" s="54"/>
      <c r="AV658" s="54">
        <v>22</v>
      </c>
      <c r="AW658" s="54">
        <v>0</v>
      </c>
      <c r="AX658" s="54"/>
      <c r="AY658" s="54"/>
      <c r="AZ658" s="54"/>
    </row>
    <row r="659" spans="1:52" s="55" customFormat="1" ht="18" customHeight="1">
      <c r="A659" s="737" t="s">
        <v>218</v>
      </c>
      <c r="B659" s="738"/>
      <c r="C659" s="739" t="s">
        <v>219</v>
      </c>
      <c r="D659" s="740"/>
      <c r="E659" s="740"/>
      <c r="F659" s="740"/>
      <c r="G659" s="740"/>
      <c r="H659" s="740"/>
      <c r="I659" s="741"/>
      <c r="J659" s="56">
        <f t="shared" si="331"/>
        <v>645</v>
      </c>
      <c r="K659" s="62">
        <f t="shared" si="313"/>
        <v>45</v>
      </c>
      <c r="L659" s="62">
        <f t="shared" si="313"/>
        <v>30</v>
      </c>
      <c r="M659" s="62">
        <f t="shared" ref="M659:N722" si="333">+O659+Q659+S659</f>
        <v>0</v>
      </c>
      <c r="N659" s="62">
        <f t="shared" si="333"/>
        <v>0</v>
      </c>
      <c r="O659" s="63"/>
      <c r="P659" s="63"/>
      <c r="Q659" s="63"/>
      <c r="R659" s="63"/>
      <c r="S659" s="63"/>
      <c r="T659" s="63"/>
      <c r="U659" s="62">
        <f t="shared" ref="U659:V722" si="334">+W659+Y659+AK659</f>
        <v>45</v>
      </c>
      <c r="V659" s="62">
        <f t="shared" si="334"/>
        <v>30</v>
      </c>
      <c r="W659" s="54">
        <v>23</v>
      </c>
      <c r="X659" s="54">
        <v>17</v>
      </c>
      <c r="Y659" s="54">
        <v>22</v>
      </c>
      <c r="Z659" s="54">
        <v>13</v>
      </c>
      <c r="AA659" s="705" t="str">
        <f t="shared" si="329"/>
        <v>AD7321-11</v>
      </c>
      <c r="AB659" s="705"/>
      <c r="AC659" s="705" t="str">
        <f t="shared" si="330"/>
        <v>Хэвлэлийн график дизайнч</v>
      </c>
      <c r="AD659" s="705"/>
      <c r="AE659" s="705"/>
      <c r="AF659" s="705"/>
      <c r="AG659" s="705"/>
      <c r="AH659" s="705"/>
      <c r="AI659" s="705"/>
      <c r="AJ659" s="56">
        <f t="shared" si="332"/>
        <v>645</v>
      </c>
      <c r="AK659" s="54"/>
      <c r="AL659" s="54"/>
      <c r="AM659" s="54"/>
      <c r="AN659" s="54"/>
      <c r="AO659" s="54">
        <v>45</v>
      </c>
      <c r="AP659" s="54"/>
      <c r="AQ659" s="54"/>
      <c r="AR659" s="54"/>
      <c r="AS659" s="57">
        <f t="shared" si="312"/>
        <v>0</v>
      </c>
      <c r="AT659" s="54"/>
      <c r="AU659" s="54"/>
      <c r="AV659" s="54"/>
      <c r="AW659" s="54"/>
      <c r="AX659" s="54"/>
      <c r="AY659" s="54"/>
      <c r="AZ659" s="54"/>
    </row>
    <row r="660" spans="1:52" s="55" customFormat="1" ht="18" customHeight="1">
      <c r="A660" s="737" t="s">
        <v>195</v>
      </c>
      <c r="B660" s="738"/>
      <c r="C660" s="739" t="s">
        <v>196</v>
      </c>
      <c r="D660" s="740"/>
      <c r="E660" s="740"/>
      <c r="F660" s="740"/>
      <c r="G660" s="740"/>
      <c r="H660" s="740"/>
      <c r="I660" s="741"/>
      <c r="J660" s="56">
        <f t="shared" si="331"/>
        <v>646</v>
      </c>
      <c r="K660" s="62">
        <f t="shared" si="313"/>
        <v>37</v>
      </c>
      <c r="L660" s="62">
        <f t="shared" si="313"/>
        <v>34</v>
      </c>
      <c r="M660" s="62">
        <f t="shared" si="333"/>
        <v>0</v>
      </c>
      <c r="N660" s="62">
        <f t="shared" si="333"/>
        <v>0</v>
      </c>
      <c r="O660" s="63"/>
      <c r="P660" s="63"/>
      <c r="Q660" s="63"/>
      <c r="R660" s="63"/>
      <c r="S660" s="63"/>
      <c r="T660" s="63"/>
      <c r="U660" s="62">
        <f t="shared" si="334"/>
        <v>37</v>
      </c>
      <c r="V660" s="62">
        <f t="shared" si="334"/>
        <v>34</v>
      </c>
      <c r="W660" s="54"/>
      <c r="X660" s="54"/>
      <c r="Y660" s="54">
        <v>25</v>
      </c>
      <c r="Z660" s="54">
        <v>24</v>
      </c>
      <c r="AA660" s="705" t="str">
        <f t="shared" si="329"/>
        <v>ID4120-11</v>
      </c>
      <c r="AB660" s="705"/>
      <c r="AC660" s="705" t="str">
        <f t="shared" si="330"/>
        <v>Нарийн бичгийн дарга-албан хэргийн ажилтан</v>
      </c>
      <c r="AD660" s="705"/>
      <c r="AE660" s="705"/>
      <c r="AF660" s="705"/>
      <c r="AG660" s="705"/>
      <c r="AH660" s="705"/>
      <c r="AI660" s="705"/>
      <c r="AJ660" s="56">
        <f t="shared" si="332"/>
        <v>646</v>
      </c>
      <c r="AK660" s="54">
        <v>12</v>
      </c>
      <c r="AL660" s="54">
        <v>10</v>
      </c>
      <c r="AM660" s="54"/>
      <c r="AN660" s="54"/>
      <c r="AO660" s="54">
        <v>37</v>
      </c>
      <c r="AP660" s="54"/>
      <c r="AQ660" s="54"/>
      <c r="AR660" s="54"/>
      <c r="AS660" s="57">
        <f t="shared" ref="AS660:AS722" si="335">+AT660+AU660+AV660+AW660+AX660+AY660+AZ660</f>
        <v>12</v>
      </c>
      <c r="AT660" s="54"/>
      <c r="AU660" s="54"/>
      <c r="AV660" s="54">
        <v>12</v>
      </c>
      <c r="AW660" s="54">
        <v>0</v>
      </c>
      <c r="AX660" s="54"/>
      <c r="AY660" s="54"/>
      <c r="AZ660" s="54"/>
    </row>
    <row r="661" spans="1:52" s="55" customFormat="1" ht="18" customHeight="1">
      <c r="A661" s="737" t="s">
        <v>116</v>
      </c>
      <c r="B661" s="738"/>
      <c r="C661" s="739" t="s">
        <v>117</v>
      </c>
      <c r="D661" s="740"/>
      <c r="E661" s="740"/>
      <c r="F661" s="740"/>
      <c r="G661" s="740"/>
      <c r="H661" s="740"/>
      <c r="I661" s="741"/>
      <c r="J661" s="56">
        <f t="shared" si="331"/>
        <v>647</v>
      </c>
      <c r="K661" s="62">
        <f t="shared" si="313"/>
        <v>38</v>
      </c>
      <c r="L661" s="62">
        <f t="shared" si="313"/>
        <v>0</v>
      </c>
      <c r="M661" s="62">
        <f t="shared" si="333"/>
        <v>0</v>
      </c>
      <c r="N661" s="62">
        <f t="shared" si="333"/>
        <v>0</v>
      </c>
      <c r="O661" s="63"/>
      <c r="P661" s="63"/>
      <c r="Q661" s="63"/>
      <c r="R661" s="63"/>
      <c r="S661" s="63"/>
      <c r="T661" s="63"/>
      <c r="U661" s="62">
        <f t="shared" si="334"/>
        <v>38</v>
      </c>
      <c r="V661" s="62">
        <f t="shared" si="334"/>
        <v>0</v>
      </c>
      <c r="W661" s="54"/>
      <c r="X661" s="54"/>
      <c r="Y661" s="54">
        <v>21</v>
      </c>
      <c r="Z661" s="54">
        <v>0</v>
      </c>
      <c r="AA661" s="705" t="str">
        <f t="shared" si="329"/>
        <v>CF7126-36</v>
      </c>
      <c r="AB661" s="705"/>
      <c r="AC661" s="705" t="str">
        <f t="shared" si="330"/>
        <v>Барилгын сантехникч</v>
      </c>
      <c r="AD661" s="705"/>
      <c r="AE661" s="705"/>
      <c r="AF661" s="705"/>
      <c r="AG661" s="705"/>
      <c r="AH661" s="705"/>
      <c r="AI661" s="705"/>
      <c r="AJ661" s="56">
        <f t="shared" si="332"/>
        <v>647</v>
      </c>
      <c r="AK661" s="54">
        <v>17</v>
      </c>
      <c r="AL661" s="54">
        <v>0</v>
      </c>
      <c r="AM661" s="54"/>
      <c r="AN661" s="54"/>
      <c r="AO661" s="54">
        <v>38</v>
      </c>
      <c r="AP661" s="54"/>
      <c r="AQ661" s="54"/>
      <c r="AR661" s="54"/>
      <c r="AS661" s="57">
        <f t="shared" si="335"/>
        <v>17</v>
      </c>
      <c r="AT661" s="54"/>
      <c r="AU661" s="54"/>
      <c r="AV661" s="54">
        <v>17</v>
      </c>
      <c r="AW661" s="54">
        <v>0</v>
      </c>
      <c r="AX661" s="54"/>
      <c r="AY661" s="54"/>
      <c r="AZ661" s="54"/>
    </row>
    <row r="662" spans="1:52" s="55" customFormat="1" ht="18" customHeight="1">
      <c r="A662" s="737" t="s">
        <v>259</v>
      </c>
      <c r="B662" s="738"/>
      <c r="C662" s="739" t="s">
        <v>260</v>
      </c>
      <c r="D662" s="740"/>
      <c r="E662" s="740"/>
      <c r="F662" s="740"/>
      <c r="G662" s="740"/>
      <c r="H662" s="740"/>
      <c r="I662" s="741"/>
      <c r="J662" s="56">
        <f t="shared" si="331"/>
        <v>648</v>
      </c>
      <c r="K662" s="62">
        <f t="shared" si="313"/>
        <v>31</v>
      </c>
      <c r="L662" s="62">
        <f t="shared" si="313"/>
        <v>0</v>
      </c>
      <c r="M662" s="62">
        <f t="shared" si="333"/>
        <v>0</v>
      </c>
      <c r="N662" s="62">
        <f t="shared" si="333"/>
        <v>0</v>
      </c>
      <c r="O662" s="63"/>
      <c r="P662" s="63"/>
      <c r="Q662" s="63"/>
      <c r="R662" s="63"/>
      <c r="S662" s="63"/>
      <c r="T662" s="63"/>
      <c r="U662" s="62">
        <f t="shared" si="334"/>
        <v>31</v>
      </c>
      <c r="V662" s="62">
        <f t="shared" si="334"/>
        <v>0</v>
      </c>
      <c r="W662" s="54"/>
      <c r="X662" s="54"/>
      <c r="Y662" s="54">
        <v>31</v>
      </c>
      <c r="Z662" s="54">
        <v>0</v>
      </c>
      <c r="AA662" s="705" t="str">
        <f t="shared" si="329"/>
        <v>MT7233-17</v>
      </c>
      <c r="AB662" s="705"/>
      <c r="AC662" s="705" t="str">
        <f t="shared" si="330"/>
        <v>Уул уурхайн машин, тоног төхөөрөмжийн механик</v>
      </c>
      <c r="AD662" s="705"/>
      <c r="AE662" s="705"/>
      <c r="AF662" s="705"/>
      <c r="AG662" s="705"/>
      <c r="AH662" s="705"/>
      <c r="AI662" s="705"/>
      <c r="AJ662" s="56">
        <f t="shared" si="332"/>
        <v>648</v>
      </c>
      <c r="AK662" s="54"/>
      <c r="AL662" s="54"/>
      <c r="AM662" s="54"/>
      <c r="AN662" s="54"/>
      <c r="AO662" s="54">
        <v>31</v>
      </c>
      <c r="AP662" s="54"/>
      <c r="AQ662" s="54"/>
      <c r="AR662" s="54"/>
      <c r="AS662" s="57">
        <f t="shared" si="335"/>
        <v>0</v>
      </c>
      <c r="AT662" s="54"/>
      <c r="AU662" s="54"/>
      <c r="AV662" s="54"/>
      <c r="AW662" s="54"/>
      <c r="AX662" s="54"/>
      <c r="AY662" s="54"/>
      <c r="AZ662" s="54"/>
    </row>
    <row r="663" spans="1:52" s="55" customFormat="1" ht="18" customHeight="1">
      <c r="A663" s="737" t="s">
        <v>142</v>
      </c>
      <c r="B663" s="738"/>
      <c r="C663" s="739" t="s">
        <v>143</v>
      </c>
      <c r="D663" s="740"/>
      <c r="E663" s="740"/>
      <c r="F663" s="740"/>
      <c r="G663" s="740"/>
      <c r="H663" s="740"/>
      <c r="I663" s="741"/>
      <c r="J663" s="56">
        <f t="shared" si="331"/>
        <v>649</v>
      </c>
      <c r="K663" s="62">
        <f t="shared" si="313"/>
        <v>26</v>
      </c>
      <c r="L663" s="62">
        <f t="shared" si="313"/>
        <v>17</v>
      </c>
      <c r="M663" s="62">
        <f t="shared" si="333"/>
        <v>0</v>
      </c>
      <c r="N663" s="62">
        <f t="shared" si="333"/>
        <v>0</v>
      </c>
      <c r="O663" s="63"/>
      <c r="P663" s="63"/>
      <c r="Q663" s="63"/>
      <c r="R663" s="63"/>
      <c r="S663" s="63"/>
      <c r="T663" s="63"/>
      <c r="U663" s="62">
        <f t="shared" si="334"/>
        <v>26</v>
      </c>
      <c r="V663" s="62">
        <f t="shared" si="334"/>
        <v>17</v>
      </c>
      <c r="W663" s="54">
        <v>26</v>
      </c>
      <c r="X663" s="54">
        <v>17</v>
      </c>
      <c r="Y663" s="54"/>
      <c r="Z663" s="54"/>
      <c r="AA663" s="705" t="str">
        <f t="shared" si="329"/>
        <v>AF6112-24</v>
      </c>
      <c r="AB663" s="705"/>
      <c r="AC663" s="705" t="str">
        <f t="shared" si="330"/>
        <v>Хүнсний ногооны фермер</v>
      </c>
      <c r="AD663" s="705"/>
      <c r="AE663" s="705"/>
      <c r="AF663" s="705"/>
      <c r="AG663" s="705"/>
      <c r="AH663" s="705"/>
      <c r="AI663" s="705"/>
      <c r="AJ663" s="56">
        <f t="shared" si="332"/>
        <v>649</v>
      </c>
      <c r="AK663" s="54"/>
      <c r="AL663" s="54"/>
      <c r="AM663" s="54"/>
      <c r="AN663" s="54"/>
      <c r="AO663" s="54">
        <v>26</v>
      </c>
      <c r="AP663" s="54"/>
      <c r="AQ663" s="54"/>
      <c r="AR663" s="54"/>
      <c r="AS663" s="57">
        <f t="shared" si="335"/>
        <v>26</v>
      </c>
      <c r="AT663" s="54"/>
      <c r="AU663" s="54"/>
      <c r="AV663" s="54"/>
      <c r="AW663" s="54">
        <v>26</v>
      </c>
      <c r="AX663" s="54"/>
      <c r="AY663" s="54"/>
      <c r="AZ663" s="54"/>
    </row>
    <row r="664" spans="1:52" s="55" customFormat="1" ht="18" customHeight="1">
      <c r="A664" s="737" t="s">
        <v>163</v>
      </c>
      <c r="B664" s="738"/>
      <c r="C664" s="739" t="s">
        <v>164</v>
      </c>
      <c r="D664" s="740"/>
      <c r="E664" s="740"/>
      <c r="F664" s="740"/>
      <c r="G664" s="740"/>
      <c r="H664" s="740"/>
      <c r="I664" s="741"/>
      <c r="J664" s="56">
        <f t="shared" si="331"/>
        <v>650</v>
      </c>
      <c r="K664" s="62">
        <f t="shared" si="313"/>
        <v>30</v>
      </c>
      <c r="L664" s="62">
        <f t="shared" si="313"/>
        <v>23</v>
      </c>
      <c r="M664" s="62">
        <f t="shared" si="333"/>
        <v>0</v>
      </c>
      <c r="N664" s="62">
        <f t="shared" si="333"/>
        <v>0</v>
      </c>
      <c r="O664" s="63"/>
      <c r="P664" s="63"/>
      <c r="Q664" s="63"/>
      <c r="R664" s="63"/>
      <c r="S664" s="63"/>
      <c r="T664" s="63"/>
      <c r="U664" s="62">
        <f t="shared" si="334"/>
        <v>30</v>
      </c>
      <c r="V664" s="62">
        <f t="shared" si="334"/>
        <v>23</v>
      </c>
      <c r="W664" s="54">
        <v>30</v>
      </c>
      <c r="X664" s="54">
        <v>23</v>
      </c>
      <c r="Y664" s="54"/>
      <c r="Z664" s="54"/>
      <c r="AA664" s="705" t="str">
        <f t="shared" si="329"/>
        <v>AF6112-25</v>
      </c>
      <c r="AB664" s="705"/>
      <c r="AC664" s="705" t="str">
        <f t="shared" si="330"/>
        <v>Хүлэмжийн аж ахуйн фермер</v>
      </c>
      <c r="AD664" s="705"/>
      <c r="AE664" s="705"/>
      <c r="AF664" s="705"/>
      <c r="AG664" s="705"/>
      <c r="AH664" s="705"/>
      <c r="AI664" s="705"/>
      <c r="AJ664" s="56">
        <f t="shared" si="332"/>
        <v>650</v>
      </c>
      <c r="AK664" s="54"/>
      <c r="AL664" s="54"/>
      <c r="AM664" s="54"/>
      <c r="AN664" s="54"/>
      <c r="AO664" s="54">
        <v>30</v>
      </c>
      <c r="AP664" s="54"/>
      <c r="AQ664" s="54"/>
      <c r="AR664" s="54"/>
      <c r="AS664" s="57">
        <f t="shared" si="335"/>
        <v>30</v>
      </c>
      <c r="AT664" s="54"/>
      <c r="AU664" s="54"/>
      <c r="AV664" s="54"/>
      <c r="AW664" s="54">
        <v>30</v>
      </c>
      <c r="AX664" s="54"/>
      <c r="AY664" s="54"/>
      <c r="AZ664" s="54"/>
    </row>
    <row r="665" spans="1:52" s="55" customFormat="1" ht="18" customHeight="1">
      <c r="A665" s="737" t="s">
        <v>168</v>
      </c>
      <c r="B665" s="738"/>
      <c r="C665" s="739" t="s">
        <v>169</v>
      </c>
      <c r="D665" s="740"/>
      <c r="E665" s="740"/>
      <c r="F665" s="740"/>
      <c r="G665" s="740"/>
      <c r="H665" s="740"/>
      <c r="I665" s="741"/>
      <c r="J665" s="56">
        <f t="shared" si="331"/>
        <v>651</v>
      </c>
      <c r="K665" s="62">
        <f t="shared" si="313"/>
        <v>37</v>
      </c>
      <c r="L665" s="62">
        <f t="shared" si="313"/>
        <v>28</v>
      </c>
      <c r="M665" s="62">
        <f t="shared" si="333"/>
        <v>0</v>
      </c>
      <c r="N665" s="62">
        <f t="shared" si="333"/>
        <v>0</v>
      </c>
      <c r="O665" s="63"/>
      <c r="P665" s="63"/>
      <c r="Q665" s="63"/>
      <c r="R665" s="63"/>
      <c r="S665" s="63"/>
      <c r="T665" s="63"/>
      <c r="U665" s="62">
        <f t="shared" si="334"/>
        <v>37</v>
      </c>
      <c r="V665" s="62">
        <f t="shared" si="334"/>
        <v>28</v>
      </c>
      <c r="W665" s="54">
        <v>37</v>
      </c>
      <c r="X665" s="54">
        <v>28</v>
      </c>
      <c r="Y665" s="54"/>
      <c r="Z665" s="54"/>
      <c r="AA665" s="705" t="str">
        <f t="shared" si="329"/>
        <v>BT5223-15</v>
      </c>
      <c r="AB665" s="705"/>
      <c r="AC665" s="705" t="str">
        <f t="shared" si="330"/>
        <v>Худалдааны газрын үндсэн ажилтан /худалдагч/</v>
      </c>
      <c r="AD665" s="705"/>
      <c r="AE665" s="705"/>
      <c r="AF665" s="705"/>
      <c r="AG665" s="705"/>
      <c r="AH665" s="705"/>
      <c r="AI665" s="705"/>
      <c r="AJ665" s="56">
        <f t="shared" si="332"/>
        <v>651</v>
      </c>
      <c r="AK665" s="54"/>
      <c r="AL665" s="54"/>
      <c r="AM665" s="54"/>
      <c r="AN665" s="54"/>
      <c r="AO665" s="54">
        <v>37</v>
      </c>
      <c r="AP665" s="54"/>
      <c r="AQ665" s="54"/>
      <c r="AR665" s="54"/>
      <c r="AS665" s="57">
        <f t="shared" si="335"/>
        <v>37</v>
      </c>
      <c r="AT665" s="54"/>
      <c r="AU665" s="54"/>
      <c r="AV665" s="54"/>
      <c r="AW665" s="54">
        <v>37</v>
      </c>
      <c r="AX665" s="54"/>
      <c r="AY665" s="54"/>
      <c r="AZ665" s="54"/>
    </row>
    <row r="666" spans="1:52" s="55" customFormat="1" ht="18" customHeight="1">
      <c r="A666" s="737" t="s">
        <v>138</v>
      </c>
      <c r="B666" s="738"/>
      <c r="C666" s="739" t="s">
        <v>139</v>
      </c>
      <c r="D666" s="740"/>
      <c r="E666" s="740"/>
      <c r="F666" s="740"/>
      <c r="G666" s="740"/>
      <c r="H666" s="740"/>
      <c r="I666" s="741"/>
      <c r="J666" s="56">
        <f t="shared" si="331"/>
        <v>652</v>
      </c>
      <c r="K666" s="62">
        <f t="shared" si="313"/>
        <v>30</v>
      </c>
      <c r="L666" s="62">
        <f t="shared" si="313"/>
        <v>30</v>
      </c>
      <c r="M666" s="62">
        <f t="shared" si="333"/>
        <v>0</v>
      </c>
      <c r="N666" s="62">
        <f t="shared" si="333"/>
        <v>0</v>
      </c>
      <c r="O666" s="63"/>
      <c r="P666" s="63"/>
      <c r="Q666" s="63"/>
      <c r="R666" s="63"/>
      <c r="S666" s="63"/>
      <c r="T666" s="63"/>
      <c r="U666" s="62">
        <f t="shared" si="334"/>
        <v>30</v>
      </c>
      <c r="V666" s="62">
        <f t="shared" si="334"/>
        <v>30</v>
      </c>
      <c r="W666" s="54">
        <v>30</v>
      </c>
      <c r="X666" s="54">
        <v>30</v>
      </c>
      <c r="Y666" s="54"/>
      <c r="Z666" s="54"/>
      <c r="AA666" s="705" t="str">
        <f t="shared" si="329"/>
        <v>SO5141-11</v>
      </c>
      <c r="AB666" s="705"/>
      <c r="AC666" s="705" t="str">
        <f t="shared" si="330"/>
        <v>Үсчин</v>
      </c>
      <c r="AD666" s="705"/>
      <c r="AE666" s="705"/>
      <c r="AF666" s="705"/>
      <c r="AG666" s="705"/>
      <c r="AH666" s="705"/>
      <c r="AI666" s="705"/>
      <c r="AJ666" s="56">
        <f t="shared" si="332"/>
        <v>652</v>
      </c>
      <c r="AK666" s="54"/>
      <c r="AL666" s="54"/>
      <c r="AM666" s="54"/>
      <c r="AN666" s="54"/>
      <c r="AO666" s="54">
        <v>30</v>
      </c>
      <c r="AP666" s="54"/>
      <c r="AQ666" s="54"/>
      <c r="AR666" s="54"/>
      <c r="AS666" s="57">
        <f t="shared" si="335"/>
        <v>30</v>
      </c>
      <c r="AT666" s="54"/>
      <c r="AU666" s="54"/>
      <c r="AV666" s="54"/>
      <c r="AW666" s="54">
        <v>30</v>
      </c>
      <c r="AX666" s="54"/>
      <c r="AY666" s="54"/>
      <c r="AZ666" s="54"/>
    </row>
    <row r="667" spans="1:52" s="55" customFormat="1" ht="18" customHeight="1">
      <c r="A667" s="737" t="s">
        <v>153</v>
      </c>
      <c r="B667" s="738"/>
      <c r="C667" s="739" t="s">
        <v>154</v>
      </c>
      <c r="D667" s="740"/>
      <c r="E667" s="740"/>
      <c r="F667" s="740"/>
      <c r="G667" s="740"/>
      <c r="H667" s="740"/>
      <c r="I667" s="741"/>
      <c r="J667" s="56">
        <f t="shared" si="331"/>
        <v>653</v>
      </c>
      <c r="K667" s="62">
        <f t="shared" si="313"/>
        <v>26</v>
      </c>
      <c r="L667" s="62">
        <f t="shared" si="313"/>
        <v>24</v>
      </c>
      <c r="M667" s="62">
        <f t="shared" si="333"/>
        <v>0</v>
      </c>
      <c r="N667" s="62">
        <f t="shared" si="333"/>
        <v>0</v>
      </c>
      <c r="O667" s="63"/>
      <c r="P667" s="63"/>
      <c r="Q667" s="63"/>
      <c r="R667" s="63"/>
      <c r="S667" s="63"/>
      <c r="T667" s="63"/>
      <c r="U667" s="62">
        <f t="shared" si="334"/>
        <v>26</v>
      </c>
      <c r="V667" s="62">
        <f t="shared" si="334"/>
        <v>24</v>
      </c>
      <c r="W667" s="54">
        <v>26</v>
      </c>
      <c r="X667" s="54">
        <v>24</v>
      </c>
      <c r="Y667" s="54"/>
      <c r="Z667" s="54"/>
      <c r="AA667" s="705" t="str">
        <f t="shared" si="329"/>
        <v>SO5142-11</v>
      </c>
      <c r="AB667" s="705"/>
      <c r="AC667" s="705" t="str">
        <f t="shared" si="330"/>
        <v>Гоо засалч</v>
      </c>
      <c r="AD667" s="705"/>
      <c r="AE667" s="705"/>
      <c r="AF667" s="705"/>
      <c r="AG667" s="705"/>
      <c r="AH667" s="705"/>
      <c r="AI667" s="705"/>
      <c r="AJ667" s="56">
        <f t="shared" si="332"/>
        <v>653</v>
      </c>
      <c r="AK667" s="54"/>
      <c r="AL667" s="54"/>
      <c r="AM667" s="54"/>
      <c r="AN667" s="54"/>
      <c r="AO667" s="54">
        <v>26</v>
      </c>
      <c r="AP667" s="54"/>
      <c r="AQ667" s="54"/>
      <c r="AR667" s="54"/>
      <c r="AS667" s="57">
        <f t="shared" si="335"/>
        <v>26</v>
      </c>
      <c r="AT667" s="54"/>
      <c r="AU667" s="54"/>
      <c r="AV667" s="54"/>
      <c r="AW667" s="54">
        <v>26</v>
      </c>
      <c r="AX667" s="54"/>
      <c r="AY667" s="54"/>
      <c r="AZ667" s="54"/>
    </row>
    <row r="668" spans="1:52" s="55" customFormat="1" ht="18" customHeight="1">
      <c r="A668" s="737" t="s">
        <v>463</v>
      </c>
      <c r="B668" s="738"/>
      <c r="C668" s="739" t="s">
        <v>464</v>
      </c>
      <c r="D668" s="740"/>
      <c r="E668" s="740"/>
      <c r="F668" s="740"/>
      <c r="G668" s="740"/>
      <c r="H668" s="740"/>
      <c r="I668" s="741"/>
      <c r="J668" s="56">
        <f t="shared" si="331"/>
        <v>654</v>
      </c>
      <c r="K668" s="62">
        <f t="shared" si="313"/>
        <v>26</v>
      </c>
      <c r="L668" s="62">
        <f t="shared" si="313"/>
        <v>18</v>
      </c>
      <c r="M668" s="62">
        <f t="shared" si="333"/>
        <v>0</v>
      </c>
      <c r="N668" s="62">
        <f t="shared" si="333"/>
        <v>0</v>
      </c>
      <c r="O668" s="63"/>
      <c r="P668" s="63"/>
      <c r="Q668" s="63"/>
      <c r="R668" s="63"/>
      <c r="S668" s="63"/>
      <c r="T668" s="63"/>
      <c r="U668" s="62">
        <f t="shared" si="334"/>
        <v>26</v>
      </c>
      <c r="V668" s="62">
        <f t="shared" si="334"/>
        <v>18</v>
      </c>
      <c r="W668" s="54">
        <v>26</v>
      </c>
      <c r="X668" s="54">
        <v>18</v>
      </c>
      <c r="Y668" s="54"/>
      <c r="Z668" s="54"/>
      <c r="AA668" s="705" t="str">
        <f t="shared" si="329"/>
        <v>AM8111-35</v>
      </c>
      <c r="AB668" s="705"/>
      <c r="AC668" s="705" t="str">
        <f t="shared" si="330"/>
        <v>Арьсаар гар урлалын зүйл урлаач</v>
      </c>
      <c r="AD668" s="705"/>
      <c r="AE668" s="705"/>
      <c r="AF668" s="705"/>
      <c r="AG668" s="705"/>
      <c r="AH668" s="705"/>
      <c r="AI668" s="705"/>
      <c r="AJ668" s="56">
        <f t="shared" si="332"/>
        <v>654</v>
      </c>
      <c r="AK668" s="54"/>
      <c r="AL668" s="54"/>
      <c r="AM668" s="54"/>
      <c r="AN668" s="54"/>
      <c r="AO668" s="54">
        <v>26</v>
      </c>
      <c r="AP668" s="54"/>
      <c r="AQ668" s="54"/>
      <c r="AR668" s="54"/>
      <c r="AS668" s="57">
        <f t="shared" si="335"/>
        <v>26</v>
      </c>
      <c r="AT668" s="54"/>
      <c r="AU668" s="54"/>
      <c r="AV668" s="54"/>
      <c r="AW668" s="54">
        <v>26</v>
      </c>
      <c r="AX668" s="54"/>
      <c r="AY668" s="54"/>
      <c r="AZ668" s="54"/>
    </row>
    <row r="669" spans="1:52" s="55" customFormat="1" ht="18" customHeight="1">
      <c r="A669" s="737" t="s">
        <v>134</v>
      </c>
      <c r="B669" s="738"/>
      <c r="C669" s="739" t="s">
        <v>135</v>
      </c>
      <c r="D669" s="740"/>
      <c r="E669" s="740"/>
      <c r="F669" s="740"/>
      <c r="G669" s="740"/>
      <c r="H669" s="740"/>
      <c r="I669" s="741"/>
      <c r="J669" s="56">
        <f t="shared" si="331"/>
        <v>655</v>
      </c>
      <c r="K669" s="62">
        <f t="shared" si="313"/>
        <v>25</v>
      </c>
      <c r="L669" s="62">
        <f t="shared" si="313"/>
        <v>25</v>
      </c>
      <c r="M669" s="62">
        <f t="shared" si="333"/>
        <v>0</v>
      </c>
      <c r="N669" s="62">
        <f t="shared" si="333"/>
        <v>0</v>
      </c>
      <c r="O669" s="63"/>
      <c r="P669" s="63"/>
      <c r="Q669" s="63"/>
      <c r="R669" s="63"/>
      <c r="S669" s="63"/>
      <c r="T669" s="63"/>
      <c r="U669" s="62">
        <f t="shared" si="334"/>
        <v>25</v>
      </c>
      <c r="V669" s="62">
        <f t="shared" si="334"/>
        <v>25</v>
      </c>
      <c r="W669" s="54">
        <v>25</v>
      </c>
      <c r="X669" s="54">
        <v>25</v>
      </c>
      <c r="Y669" s="54"/>
      <c r="Z669" s="54"/>
      <c r="AA669" s="705" t="str">
        <f t="shared" si="329"/>
        <v>IE8152-36</v>
      </c>
      <c r="AB669" s="705"/>
      <c r="AC669" s="705" t="str">
        <f t="shared" si="330"/>
        <v xml:space="preserve">Ноос, ноолуур боловсруулалтын технологийн ажилтан </v>
      </c>
      <c r="AD669" s="705"/>
      <c r="AE669" s="705"/>
      <c r="AF669" s="705"/>
      <c r="AG669" s="705"/>
      <c r="AH669" s="705"/>
      <c r="AI669" s="705"/>
      <c r="AJ669" s="56">
        <f t="shared" si="332"/>
        <v>655</v>
      </c>
      <c r="AK669" s="54"/>
      <c r="AL669" s="54"/>
      <c r="AM669" s="54"/>
      <c r="AN669" s="54"/>
      <c r="AO669" s="54">
        <v>25</v>
      </c>
      <c r="AP669" s="54"/>
      <c r="AQ669" s="54"/>
      <c r="AR669" s="54"/>
      <c r="AS669" s="57">
        <f t="shared" si="335"/>
        <v>25</v>
      </c>
      <c r="AT669" s="54"/>
      <c r="AU669" s="54"/>
      <c r="AV669" s="54"/>
      <c r="AW669" s="54">
        <v>25</v>
      </c>
      <c r="AX669" s="54"/>
      <c r="AY669" s="54"/>
      <c r="AZ669" s="54"/>
    </row>
    <row r="670" spans="1:52" s="55" customFormat="1" ht="18" customHeight="1">
      <c r="A670" s="737" t="s">
        <v>157</v>
      </c>
      <c r="B670" s="738"/>
      <c r="C670" s="739" t="s">
        <v>158</v>
      </c>
      <c r="D670" s="740"/>
      <c r="E670" s="740"/>
      <c r="F670" s="740"/>
      <c r="G670" s="740"/>
      <c r="H670" s="740"/>
      <c r="I670" s="741"/>
      <c r="J670" s="56">
        <f t="shared" si="331"/>
        <v>656</v>
      </c>
      <c r="K670" s="62">
        <f t="shared" si="313"/>
        <v>26</v>
      </c>
      <c r="L670" s="62">
        <f t="shared" si="313"/>
        <v>25</v>
      </c>
      <c r="M670" s="62">
        <f t="shared" si="333"/>
        <v>0</v>
      </c>
      <c r="N670" s="62">
        <f t="shared" si="333"/>
        <v>0</v>
      </c>
      <c r="O670" s="63"/>
      <c r="P670" s="63"/>
      <c r="Q670" s="63"/>
      <c r="R670" s="63"/>
      <c r="S670" s="63"/>
      <c r="T670" s="63"/>
      <c r="U670" s="62">
        <f t="shared" si="334"/>
        <v>26</v>
      </c>
      <c r="V670" s="62">
        <f t="shared" si="334"/>
        <v>25</v>
      </c>
      <c r="W670" s="54">
        <v>26</v>
      </c>
      <c r="X670" s="54">
        <v>25</v>
      </c>
      <c r="Y670" s="54"/>
      <c r="Z670" s="54"/>
      <c r="AA670" s="705" t="str">
        <f t="shared" si="329"/>
        <v>IF7512-34</v>
      </c>
      <c r="AB670" s="705"/>
      <c r="AC670" s="705" t="str">
        <f t="shared" si="330"/>
        <v>Талх, нарийн боов үйлдвэрлэлийн технологийн ажилтан</v>
      </c>
      <c r="AD670" s="705"/>
      <c r="AE670" s="705"/>
      <c r="AF670" s="705"/>
      <c r="AG670" s="705"/>
      <c r="AH670" s="705"/>
      <c r="AI670" s="705"/>
      <c r="AJ670" s="56">
        <f t="shared" si="332"/>
        <v>656</v>
      </c>
      <c r="AK670" s="54"/>
      <c r="AL670" s="54"/>
      <c r="AM670" s="54"/>
      <c r="AN670" s="54"/>
      <c r="AO670" s="54">
        <v>26</v>
      </c>
      <c r="AP670" s="54"/>
      <c r="AQ670" s="54"/>
      <c r="AR670" s="54"/>
      <c r="AS670" s="57">
        <f t="shared" si="335"/>
        <v>26</v>
      </c>
      <c r="AT670" s="54"/>
      <c r="AU670" s="54"/>
      <c r="AV670" s="54"/>
      <c r="AW670" s="54">
        <v>26</v>
      </c>
      <c r="AX670" s="54"/>
      <c r="AY670" s="54"/>
      <c r="AZ670" s="54"/>
    </row>
    <row r="671" spans="1:52" s="55" customFormat="1" ht="18" customHeight="1">
      <c r="A671" s="737" t="s">
        <v>132</v>
      </c>
      <c r="B671" s="738"/>
      <c r="C671" s="739" t="s">
        <v>133</v>
      </c>
      <c r="D671" s="740"/>
      <c r="E671" s="740"/>
      <c r="F671" s="740"/>
      <c r="G671" s="740"/>
      <c r="H671" s="740"/>
      <c r="I671" s="741"/>
      <c r="J671" s="56">
        <f t="shared" si="331"/>
        <v>657</v>
      </c>
      <c r="K671" s="62">
        <f t="shared" si="313"/>
        <v>66</v>
      </c>
      <c r="L671" s="62">
        <f t="shared" si="313"/>
        <v>45</v>
      </c>
      <c r="M671" s="62">
        <f t="shared" si="333"/>
        <v>0</v>
      </c>
      <c r="N671" s="62">
        <f t="shared" si="333"/>
        <v>0</v>
      </c>
      <c r="O671" s="63"/>
      <c r="P671" s="63"/>
      <c r="Q671" s="63"/>
      <c r="R671" s="63"/>
      <c r="S671" s="63"/>
      <c r="T671" s="63"/>
      <c r="U671" s="62">
        <f t="shared" si="334"/>
        <v>66</v>
      </c>
      <c r="V671" s="62">
        <f t="shared" si="334"/>
        <v>45</v>
      </c>
      <c r="W671" s="54">
        <v>66</v>
      </c>
      <c r="X671" s="54">
        <v>45</v>
      </c>
      <c r="Y671" s="54"/>
      <c r="Z671" s="54"/>
      <c r="AA671" s="705" t="str">
        <f t="shared" si="329"/>
        <v>IO7421-16</v>
      </c>
      <c r="AB671" s="705"/>
      <c r="AC671" s="705" t="str">
        <f t="shared" si="330"/>
        <v>Цахим тоног төхөөрөмжийн үйлчилгээний ажилтан</v>
      </c>
      <c r="AD671" s="705"/>
      <c r="AE671" s="705"/>
      <c r="AF671" s="705"/>
      <c r="AG671" s="705"/>
      <c r="AH671" s="705"/>
      <c r="AI671" s="705"/>
      <c r="AJ671" s="56">
        <f t="shared" si="332"/>
        <v>657</v>
      </c>
      <c r="AK671" s="54"/>
      <c r="AL671" s="54"/>
      <c r="AM671" s="54"/>
      <c r="AN671" s="54"/>
      <c r="AO671" s="54">
        <v>66</v>
      </c>
      <c r="AP671" s="54"/>
      <c r="AQ671" s="54"/>
      <c r="AR671" s="54"/>
      <c r="AS671" s="57">
        <f t="shared" si="335"/>
        <v>66</v>
      </c>
      <c r="AT671" s="54"/>
      <c r="AU671" s="54"/>
      <c r="AV671" s="54"/>
      <c r="AW671" s="54">
        <v>66</v>
      </c>
      <c r="AX671" s="54"/>
      <c r="AY671" s="54"/>
      <c r="AZ671" s="54"/>
    </row>
    <row r="672" spans="1:52" s="55" customFormat="1" ht="18" customHeight="1">
      <c r="A672" s="737" t="s">
        <v>272</v>
      </c>
      <c r="B672" s="738"/>
      <c r="C672" s="739" t="s">
        <v>273</v>
      </c>
      <c r="D672" s="740"/>
      <c r="E672" s="740"/>
      <c r="F672" s="740"/>
      <c r="G672" s="740"/>
      <c r="H672" s="740"/>
      <c r="I672" s="741"/>
      <c r="J672" s="56">
        <f t="shared" si="331"/>
        <v>658</v>
      </c>
      <c r="K672" s="62">
        <f t="shared" si="313"/>
        <v>31</v>
      </c>
      <c r="L672" s="62">
        <f t="shared" si="313"/>
        <v>28</v>
      </c>
      <c r="M672" s="62">
        <f t="shared" si="333"/>
        <v>0</v>
      </c>
      <c r="N672" s="62">
        <f t="shared" si="333"/>
        <v>0</v>
      </c>
      <c r="O672" s="63"/>
      <c r="P672" s="63"/>
      <c r="Q672" s="63"/>
      <c r="R672" s="63"/>
      <c r="S672" s="63"/>
      <c r="T672" s="63"/>
      <c r="U672" s="62">
        <f t="shared" si="334"/>
        <v>31</v>
      </c>
      <c r="V672" s="62">
        <f t="shared" si="334"/>
        <v>28</v>
      </c>
      <c r="W672" s="54">
        <v>31</v>
      </c>
      <c r="X672" s="54">
        <v>28</v>
      </c>
      <c r="Y672" s="54"/>
      <c r="Z672" s="54"/>
      <c r="AA672" s="705" t="str">
        <f t="shared" si="329"/>
        <v>NT5111-19</v>
      </c>
      <c r="AB672" s="705"/>
      <c r="AC672" s="705" t="str">
        <f t="shared" si="330"/>
        <v>Зочид буудал, жуулчны баазын үйлчилгээний ажилтан</v>
      </c>
      <c r="AD672" s="705"/>
      <c r="AE672" s="705"/>
      <c r="AF672" s="705"/>
      <c r="AG672" s="705"/>
      <c r="AH672" s="705"/>
      <c r="AI672" s="705"/>
      <c r="AJ672" s="56">
        <f t="shared" si="332"/>
        <v>658</v>
      </c>
      <c r="AK672" s="54"/>
      <c r="AL672" s="54"/>
      <c r="AM672" s="54"/>
      <c r="AN672" s="54"/>
      <c r="AO672" s="54">
        <v>31</v>
      </c>
      <c r="AP672" s="54"/>
      <c r="AQ672" s="54"/>
      <c r="AR672" s="54"/>
      <c r="AS672" s="57">
        <f t="shared" si="335"/>
        <v>31</v>
      </c>
      <c r="AT672" s="54"/>
      <c r="AU672" s="54"/>
      <c r="AV672" s="54"/>
      <c r="AW672" s="54">
        <v>31</v>
      </c>
      <c r="AX672" s="54"/>
      <c r="AY672" s="54"/>
      <c r="AZ672" s="54"/>
    </row>
    <row r="673" spans="1:52" s="55" customFormat="1" ht="18" customHeight="1">
      <c r="A673" s="737" t="s">
        <v>161</v>
      </c>
      <c r="B673" s="738"/>
      <c r="C673" s="739" t="s">
        <v>162</v>
      </c>
      <c r="D673" s="740"/>
      <c r="E673" s="740"/>
      <c r="F673" s="740"/>
      <c r="G673" s="740"/>
      <c r="H673" s="740"/>
      <c r="I673" s="741"/>
      <c r="J673" s="56">
        <f t="shared" si="331"/>
        <v>659</v>
      </c>
      <c r="K673" s="62">
        <f t="shared" si="313"/>
        <v>39</v>
      </c>
      <c r="L673" s="62">
        <f t="shared" si="313"/>
        <v>0</v>
      </c>
      <c r="M673" s="62">
        <f t="shared" si="333"/>
        <v>0</v>
      </c>
      <c r="N673" s="62">
        <f t="shared" si="333"/>
        <v>0</v>
      </c>
      <c r="O673" s="63"/>
      <c r="P673" s="63"/>
      <c r="Q673" s="63"/>
      <c r="R673" s="63"/>
      <c r="S673" s="63"/>
      <c r="T673" s="63"/>
      <c r="U673" s="62">
        <f t="shared" si="334"/>
        <v>39</v>
      </c>
      <c r="V673" s="62">
        <f t="shared" si="334"/>
        <v>0</v>
      </c>
      <c r="W673" s="54">
        <v>39</v>
      </c>
      <c r="X673" s="54">
        <v>0</v>
      </c>
      <c r="Y673" s="54"/>
      <c r="Z673" s="54"/>
      <c r="AA673" s="705" t="str">
        <f t="shared" si="329"/>
        <v>MT8111-35</v>
      </c>
      <c r="AB673" s="705"/>
      <c r="AC673" s="705" t="str">
        <f t="shared" si="330"/>
        <v>Хүнд машин механизмын оператор</v>
      </c>
      <c r="AD673" s="705"/>
      <c r="AE673" s="705"/>
      <c r="AF673" s="705"/>
      <c r="AG673" s="705"/>
      <c r="AH673" s="705"/>
      <c r="AI673" s="705"/>
      <c r="AJ673" s="56">
        <f t="shared" si="332"/>
        <v>659</v>
      </c>
      <c r="AK673" s="54"/>
      <c r="AL673" s="54"/>
      <c r="AM673" s="54"/>
      <c r="AN673" s="54"/>
      <c r="AO673" s="54">
        <v>39</v>
      </c>
      <c r="AP673" s="54"/>
      <c r="AQ673" s="54"/>
      <c r="AR673" s="54"/>
      <c r="AS673" s="57">
        <f t="shared" si="335"/>
        <v>39</v>
      </c>
      <c r="AT673" s="54"/>
      <c r="AU673" s="54"/>
      <c r="AV673" s="54"/>
      <c r="AW673" s="54">
        <v>39</v>
      </c>
      <c r="AX673" s="54"/>
      <c r="AY673" s="54"/>
      <c r="AZ673" s="54"/>
    </row>
    <row r="674" spans="1:52" s="55" customFormat="1" ht="18" customHeight="1">
      <c r="A674" s="737" t="s">
        <v>443</v>
      </c>
      <c r="B674" s="738"/>
      <c r="C674" s="739" t="s">
        <v>444</v>
      </c>
      <c r="D674" s="740"/>
      <c r="E674" s="740"/>
      <c r="F674" s="740"/>
      <c r="G674" s="740"/>
      <c r="H674" s="740"/>
      <c r="I674" s="741"/>
      <c r="J674" s="56">
        <f t="shared" si="331"/>
        <v>660</v>
      </c>
      <c r="K674" s="62">
        <f t="shared" si="313"/>
        <v>13</v>
      </c>
      <c r="L674" s="62">
        <f t="shared" si="313"/>
        <v>10</v>
      </c>
      <c r="M674" s="62">
        <f t="shared" si="333"/>
        <v>13</v>
      </c>
      <c r="N674" s="62">
        <f t="shared" si="333"/>
        <v>10</v>
      </c>
      <c r="O674" s="63"/>
      <c r="P674" s="63"/>
      <c r="Q674" s="63">
        <v>13</v>
      </c>
      <c r="R674" s="63">
        <v>10</v>
      </c>
      <c r="S674" s="63"/>
      <c r="T674" s="63"/>
      <c r="U674" s="62">
        <f t="shared" si="334"/>
        <v>0</v>
      </c>
      <c r="V674" s="62">
        <f t="shared" si="334"/>
        <v>0</v>
      </c>
      <c r="W674" s="54"/>
      <c r="X674" s="54"/>
      <c r="Y674" s="54"/>
      <c r="Z674" s="54"/>
      <c r="AA674" s="705" t="str">
        <f t="shared" si="329"/>
        <v>IT3511-13</v>
      </c>
      <c r="AB674" s="705"/>
      <c r="AC674" s="705" t="str">
        <f t="shared" si="330"/>
        <v>Мэдээллийн технологич</v>
      </c>
      <c r="AD674" s="705"/>
      <c r="AE674" s="705"/>
      <c r="AF674" s="705"/>
      <c r="AG674" s="705"/>
      <c r="AH674" s="705"/>
      <c r="AI674" s="705"/>
      <c r="AJ674" s="56">
        <f t="shared" si="332"/>
        <v>660</v>
      </c>
      <c r="AK674" s="54"/>
      <c r="AL674" s="54"/>
      <c r="AM674" s="54"/>
      <c r="AN674" s="54"/>
      <c r="AO674" s="54">
        <v>13</v>
      </c>
      <c r="AP674" s="54"/>
      <c r="AQ674" s="54"/>
      <c r="AR674" s="54"/>
      <c r="AS674" s="57">
        <f t="shared" si="335"/>
        <v>0</v>
      </c>
      <c r="AT674" s="54"/>
      <c r="AU674" s="54"/>
      <c r="AV674" s="54"/>
      <c r="AW674" s="54"/>
      <c r="AX674" s="54"/>
      <c r="AY674" s="54"/>
      <c r="AZ674" s="54"/>
    </row>
    <row r="675" spans="1:52" s="55" customFormat="1" ht="18" customHeight="1">
      <c r="A675" s="737" t="s">
        <v>350</v>
      </c>
      <c r="B675" s="738"/>
      <c r="C675" s="739" t="s">
        <v>351</v>
      </c>
      <c r="D675" s="740"/>
      <c r="E675" s="740"/>
      <c r="F675" s="740"/>
      <c r="G675" s="740"/>
      <c r="H675" s="740"/>
      <c r="I675" s="741"/>
      <c r="J675" s="56">
        <f t="shared" si="331"/>
        <v>661</v>
      </c>
      <c r="K675" s="62">
        <f t="shared" si="313"/>
        <v>11</v>
      </c>
      <c r="L675" s="62">
        <f t="shared" si="313"/>
        <v>3</v>
      </c>
      <c r="M675" s="62">
        <f t="shared" si="333"/>
        <v>11</v>
      </c>
      <c r="N675" s="62">
        <f t="shared" si="333"/>
        <v>3</v>
      </c>
      <c r="O675" s="63"/>
      <c r="P675" s="63"/>
      <c r="Q675" s="63">
        <v>11</v>
      </c>
      <c r="R675" s="63">
        <v>3</v>
      </c>
      <c r="S675" s="63"/>
      <c r="T675" s="63"/>
      <c r="U675" s="62">
        <f t="shared" si="334"/>
        <v>0</v>
      </c>
      <c r="V675" s="62">
        <f t="shared" si="334"/>
        <v>0</v>
      </c>
      <c r="W675" s="54"/>
      <c r="X675" s="54"/>
      <c r="Y675" s="54"/>
      <c r="Z675" s="54"/>
      <c r="AA675" s="705" t="str">
        <f t="shared" si="329"/>
        <v>CF3112-11</v>
      </c>
      <c r="AB675" s="705"/>
      <c r="AC675" s="705" t="str">
        <f t="shared" si="330"/>
        <v>Иргэний барилгын техникч</v>
      </c>
      <c r="AD675" s="705"/>
      <c r="AE675" s="705"/>
      <c r="AF675" s="705"/>
      <c r="AG675" s="705"/>
      <c r="AH675" s="705"/>
      <c r="AI675" s="705"/>
      <c r="AJ675" s="56">
        <f t="shared" si="332"/>
        <v>661</v>
      </c>
      <c r="AK675" s="54"/>
      <c r="AL675" s="54"/>
      <c r="AM675" s="54"/>
      <c r="AN675" s="54"/>
      <c r="AO675" s="54">
        <v>11</v>
      </c>
      <c r="AP675" s="54"/>
      <c r="AQ675" s="54"/>
      <c r="AR675" s="54"/>
      <c r="AS675" s="57">
        <f t="shared" si="335"/>
        <v>0</v>
      </c>
      <c r="AT675" s="54"/>
      <c r="AU675" s="54"/>
      <c r="AV675" s="54"/>
      <c r="AW675" s="54"/>
      <c r="AX675" s="54"/>
      <c r="AY675" s="54"/>
      <c r="AZ675" s="54"/>
    </row>
    <row r="676" spans="1:52" s="55" customFormat="1" ht="18" customHeight="1">
      <c r="A676" s="737" t="s">
        <v>367</v>
      </c>
      <c r="B676" s="738"/>
      <c r="C676" s="739" t="s">
        <v>368</v>
      </c>
      <c r="D676" s="740"/>
      <c r="E676" s="740"/>
      <c r="F676" s="740"/>
      <c r="G676" s="740"/>
      <c r="H676" s="740"/>
      <c r="I676" s="741"/>
      <c r="J676" s="56">
        <f t="shared" si="331"/>
        <v>662</v>
      </c>
      <c r="K676" s="62">
        <f t="shared" si="313"/>
        <v>13</v>
      </c>
      <c r="L676" s="62">
        <f t="shared" si="313"/>
        <v>11</v>
      </c>
      <c r="M676" s="62">
        <f t="shared" si="333"/>
        <v>13</v>
      </c>
      <c r="N676" s="62">
        <f t="shared" si="333"/>
        <v>11</v>
      </c>
      <c r="O676" s="63"/>
      <c r="P676" s="63"/>
      <c r="Q676" s="63">
        <v>13</v>
      </c>
      <c r="R676" s="63">
        <v>11</v>
      </c>
      <c r="S676" s="63"/>
      <c r="T676" s="63"/>
      <c r="U676" s="62">
        <f t="shared" si="334"/>
        <v>0</v>
      </c>
      <c r="V676" s="62">
        <f t="shared" si="334"/>
        <v>0</v>
      </c>
      <c r="W676" s="54"/>
      <c r="X676" s="54"/>
      <c r="Y676" s="54"/>
      <c r="Z676" s="54"/>
      <c r="AA676" s="705" t="str">
        <f t="shared" si="329"/>
        <v>IF3434-14</v>
      </c>
      <c r="AB676" s="705"/>
      <c r="AC676" s="705" t="str">
        <f t="shared" si="330"/>
        <v>Хоол үйлдвэрлэл, үйлчилгээний техник- технологич</v>
      </c>
      <c r="AD676" s="705"/>
      <c r="AE676" s="705"/>
      <c r="AF676" s="705"/>
      <c r="AG676" s="705"/>
      <c r="AH676" s="705"/>
      <c r="AI676" s="705"/>
      <c r="AJ676" s="56">
        <f t="shared" si="332"/>
        <v>662</v>
      </c>
      <c r="AK676" s="54"/>
      <c r="AL676" s="54"/>
      <c r="AM676" s="54"/>
      <c r="AN676" s="54"/>
      <c r="AO676" s="54">
        <v>13</v>
      </c>
      <c r="AP676" s="54"/>
      <c r="AQ676" s="54"/>
      <c r="AR676" s="54"/>
      <c r="AS676" s="57">
        <f t="shared" si="335"/>
        <v>0</v>
      </c>
      <c r="AT676" s="54"/>
      <c r="AU676" s="54"/>
      <c r="AV676" s="54"/>
      <c r="AW676" s="54"/>
      <c r="AX676" s="54"/>
      <c r="AY676" s="54"/>
      <c r="AZ676" s="54"/>
    </row>
    <row r="677" spans="1:52" s="55" customFormat="1" ht="18" customHeight="1">
      <c r="A677" s="745" t="s">
        <v>465</v>
      </c>
      <c r="B677" s="746"/>
      <c r="C677" s="746"/>
      <c r="D677" s="746"/>
      <c r="E677" s="746"/>
      <c r="F677" s="746"/>
      <c r="G677" s="746"/>
      <c r="H677" s="746"/>
      <c r="I677" s="747"/>
      <c r="J677" s="60">
        <f t="shared" si="331"/>
        <v>663</v>
      </c>
      <c r="K677" s="61">
        <f t="shared" ref="K677:Z677" si="336">SUM(K678:K695)</f>
        <v>845</v>
      </c>
      <c r="L677" s="61">
        <f t="shared" si="336"/>
        <v>276</v>
      </c>
      <c r="M677" s="61">
        <f t="shared" si="336"/>
        <v>91</v>
      </c>
      <c r="N677" s="61">
        <f t="shared" si="336"/>
        <v>41</v>
      </c>
      <c r="O677" s="61">
        <f t="shared" ref="O677:Y677" si="337">SUM(O678:O695)</f>
        <v>56</v>
      </c>
      <c r="P677" s="61">
        <f t="shared" si="336"/>
        <v>22</v>
      </c>
      <c r="Q677" s="61">
        <f t="shared" si="336"/>
        <v>25</v>
      </c>
      <c r="R677" s="61">
        <f t="shared" si="336"/>
        <v>15</v>
      </c>
      <c r="S677" s="61">
        <f t="shared" si="336"/>
        <v>10</v>
      </c>
      <c r="T677" s="61">
        <f t="shared" si="337"/>
        <v>4</v>
      </c>
      <c r="U677" s="61">
        <f t="shared" si="336"/>
        <v>754</v>
      </c>
      <c r="V677" s="61">
        <f t="shared" si="336"/>
        <v>235</v>
      </c>
      <c r="W677" s="61">
        <f t="shared" si="336"/>
        <v>307</v>
      </c>
      <c r="X677" s="61">
        <f t="shared" si="336"/>
        <v>101</v>
      </c>
      <c r="Y677" s="61">
        <f t="shared" si="337"/>
        <v>222</v>
      </c>
      <c r="Z677" s="61">
        <f t="shared" si="336"/>
        <v>70</v>
      </c>
      <c r="AA677" s="748" t="str">
        <f>+A677</f>
        <v xml:space="preserve">13. Өмнөговь аймаг дахь Политехник коллеж </v>
      </c>
      <c r="AB677" s="749"/>
      <c r="AC677" s="749"/>
      <c r="AD677" s="749"/>
      <c r="AE677" s="749"/>
      <c r="AF677" s="749"/>
      <c r="AG677" s="749"/>
      <c r="AH677" s="749"/>
      <c r="AI677" s="750"/>
      <c r="AJ677" s="60">
        <f t="shared" si="332"/>
        <v>663</v>
      </c>
      <c r="AK677" s="61">
        <f t="shared" ref="AK677:AZ677" si="338">SUM(AK678:AK695)</f>
        <v>225</v>
      </c>
      <c r="AL677" s="61">
        <f t="shared" si="338"/>
        <v>64</v>
      </c>
      <c r="AM677" s="61">
        <f t="shared" si="338"/>
        <v>0</v>
      </c>
      <c r="AN677" s="61">
        <f t="shared" si="338"/>
        <v>0</v>
      </c>
      <c r="AO677" s="61">
        <f t="shared" si="338"/>
        <v>827</v>
      </c>
      <c r="AP677" s="61">
        <f t="shared" si="338"/>
        <v>18</v>
      </c>
      <c r="AQ677" s="61">
        <f t="shared" si="338"/>
        <v>0</v>
      </c>
      <c r="AR677" s="61">
        <f t="shared" si="338"/>
        <v>0</v>
      </c>
      <c r="AS677" s="61">
        <f t="shared" si="338"/>
        <v>354</v>
      </c>
      <c r="AT677" s="61">
        <f t="shared" si="338"/>
        <v>0</v>
      </c>
      <c r="AU677" s="61">
        <f t="shared" si="338"/>
        <v>10</v>
      </c>
      <c r="AV677" s="61">
        <f t="shared" si="338"/>
        <v>225</v>
      </c>
      <c r="AW677" s="61">
        <f t="shared" si="338"/>
        <v>119</v>
      </c>
      <c r="AX677" s="61">
        <f t="shared" si="338"/>
        <v>0</v>
      </c>
      <c r="AY677" s="61">
        <f t="shared" si="338"/>
        <v>0</v>
      </c>
      <c r="AZ677" s="61">
        <f t="shared" si="338"/>
        <v>0</v>
      </c>
    </row>
    <row r="678" spans="1:52" s="55" customFormat="1" ht="18" customHeight="1">
      <c r="A678" s="737" t="s">
        <v>118</v>
      </c>
      <c r="B678" s="738"/>
      <c r="C678" s="739" t="s">
        <v>119</v>
      </c>
      <c r="D678" s="740"/>
      <c r="E678" s="740"/>
      <c r="F678" s="740"/>
      <c r="G678" s="740"/>
      <c r="H678" s="740"/>
      <c r="I678" s="741"/>
      <c r="J678" s="56">
        <f t="shared" si="331"/>
        <v>664</v>
      </c>
      <c r="K678" s="62">
        <f t="shared" si="313"/>
        <v>59</v>
      </c>
      <c r="L678" s="62">
        <f t="shared" si="313"/>
        <v>26</v>
      </c>
      <c r="M678" s="62">
        <f t="shared" si="333"/>
        <v>0</v>
      </c>
      <c r="N678" s="62">
        <f t="shared" si="333"/>
        <v>0</v>
      </c>
      <c r="O678" s="54"/>
      <c r="P678" s="54"/>
      <c r="Q678" s="54"/>
      <c r="R678" s="54"/>
      <c r="S678" s="54"/>
      <c r="T678" s="54"/>
      <c r="U678" s="62">
        <f t="shared" si="334"/>
        <v>59</v>
      </c>
      <c r="V678" s="62">
        <f t="shared" si="334"/>
        <v>26</v>
      </c>
      <c r="W678" s="54">
        <v>17</v>
      </c>
      <c r="X678" s="54">
        <v>6</v>
      </c>
      <c r="Y678" s="54">
        <v>24</v>
      </c>
      <c r="Z678" s="54">
        <v>12</v>
      </c>
      <c r="AA678" s="705" t="str">
        <f>+A678</f>
        <v>CF7123-20</v>
      </c>
      <c r="AB678" s="705"/>
      <c r="AC678" s="705" t="str">
        <f>+C678</f>
        <v>Барилгын засал-чимэглэлчин</v>
      </c>
      <c r="AD678" s="705"/>
      <c r="AE678" s="705"/>
      <c r="AF678" s="705"/>
      <c r="AG678" s="705"/>
      <c r="AH678" s="705"/>
      <c r="AI678" s="705"/>
      <c r="AJ678" s="56">
        <f t="shared" si="332"/>
        <v>664</v>
      </c>
      <c r="AK678" s="52">
        <v>18</v>
      </c>
      <c r="AL678" s="52">
        <v>8</v>
      </c>
      <c r="AM678" s="54"/>
      <c r="AN678" s="54"/>
      <c r="AO678" s="54">
        <v>59</v>
      </c>
      <c r="AP678" s="54"/>
      <c r="AQ678" s="54"/>
      <c r="AR678" s="54"/>
      <c r="AS678" s="57">
        <f t="shared" si="335"/>
        <v>18</v>
      </c>
      <c r="AT678" s="54"/>
      <c r="AU678" s="54"/>
      <c r="AV678" s="54">
        <v>18</v>
      </c>
      <c r="AW678" s="54"/>
      <c r="AX678" s="54"/>
      <c r="AY678" s="54"/>
      <c r="AZ678" s="54"/>
    </row>
    <row r="679" spans="1:52" s="55" customFormat="1" ht="18" customHeight="1">
      <c r="A679" s="737" t="s">
        <v>124</v>
      </c>
      <c r="B679" s="738"/>
      <c r="C679" s="739" t="s">
        <v>125</v>
      </c>
      <c r="D679" s="740"/>
      <c r="E679" s="740"/>
      <c r="F679" s="740"/>
      <c r="G679" s="740"/>
      <c r="H679" s="740"/>
      <c r="I679" s="741"/>
      <c r="J679" s="56">
        <f t="shared" si="331"/>
        <v>665</v>
      </c>
      <c r="K679" s="62">
        <f t="shared" si="313"/>
        <v>97</v>
      </c>
      <c r="L679" s="62">
        <f t="shared" si="313"/>
        <v>12</v>
      </c>
      <c r="M679" s="62">
        <f t="shared" si="333"/>
        <v>0</v>
      </c>
      <c r="N679" s="62">
        <f t="shared" si="333"/>
        <v>0</v>
      </c>
      <c r="O679" s="54"/>
      <c r="P679" s="54"/>
      <c r="Q679" s="54"/>
      <c r="R679" s="54"/>
      <c r="S679" s="54"/>
      <c r="T679" s="54"/>
      <c r="U679" s="62">
        <f t="shared" si="334"/>
        <v>97</v>
      </c>
      <c r="V679" s="62">
        <f t="shared" si="334"/>
        <v>12</v>
      </c>
      <c r="W679" s="54">
        <v>48</v>
      </c>
      <c r="X679" s="54">
        <v>6</v>
      </c>
      <c r="Y679" s="54">
        <v>22</v>
      </c>
      <c r="Z679" s="54">
        <v>3</v>
      </c>
      <c r="AA679" s="705" t="str">
        <f t="shared" ref="AA679:AA695" si="339">+A679</f>
        <v>IM7212-14</v>
      </c>
      <c r="AB679" s="705"/>
      <c r="AC679" s="705" t="str">
        <f t="shared" ref="AC679:AC695" si="340">+C679</f>
        <v>Гагнуурчин</v>
      </c>
      <c r="AD679" s="705"/>
      <c r="AE679" s="705"/>
      <c r="AF679" s="705"/>
      <c r="AG679" s="705"/>
      <c r="AH679" s="705"/>
      <c r="AI679" s="705"/>
      <c r="AJ679" s="56">
        <f t="shared" si="332"/>
        <v>665</v>
      </c>
      <c r="AK679" s="52">
        <v>27</v>
      </c>
      <c r="AL679" s="52">
        <v>3</v>
      </c>
      <c r="AM679" s="54"/>
      <c r="AN679" s="54"/>
      <c r="AO679" s="54">
        <v>79</v>
      </c>
      <c r="AP679" s="54">
        <v>18</v>
      </c>
      <c r="AQ679" s="54"/>
      <c r="AR679" s="54"/>
      <c r="AS679" s="57">
        <f t="shared" si="335"/>
        <v>45</v>
      </c>
      <c r="AT679" s="54"/>
      <c r="AU679" s="54"/>
      <c r="AV679" s="54">
        <v>27</v>
      </c>
      <c r="AW679" s="54">
        <v>18</v>
      </c>
      <c r="AX679" s="54"/>
      <c r="AY679" s="54"/>
      <c r="AZ679" s="54"/>
    </row>
    <row r="680" spans="1:52" s="55" customFormat="1" ht="18" customHeight="1">
      <c r="A680" s="737" t="s">
        <v>151</v>
      </c>
      <c r="B680" s="738"/>
      <c r="C680" s="739" t="s">
        <v>152</v>
      </c>
      <c r="D680" s="740"/>
      <c r="E680" s="740"/>
      <c r="F680" s="740"/>
      <c r="G680" s="740"/>
      <c r="H680" s="740"/>
      <c r="I680" s="741"/>
      <c r="J680" s="56">
        <f t="shared" si="331"/>
        <v>666</v>
      </c>
      <c r="K680" s="62">
        <f t="shared" si="313"/>
        <v>37</v>
      </c>
      <c r="L680" s="62">
        <f t="shared" si="313"/>
        <v>1</v>
      </c>
      <c r="M680" s="62">
        <f t="shared" si="333"/>
        <v>0</v>
      </c>
      <c r="N680" s="62">
        <f t="shared" si="333"/>
        <v>0</v>
      </c>
      <c r="O680" s="54"/>
      <c r="P680" s="54"/>
      <c r="Q680" s="54"/>
      <c r="R680" s="54"/>
      <c r="S680" s="54"/>
      <c r="T680" s="54"/>
      <c r="U680" s="62">
        <f t="shared" si="334"/>
        <v>37</v>
      </c>
      <c r="V680" s="62">
        <f t="shared" si="334"/>
        <v>1</v>
      </c>
      <c r="W680" s="54">
        <v>5</v>
      </c>
      <c r="X680" s="54"/>
      <c r="Y680" s="54">
        <v>18</v>
      </c>
      <c r="Z680" s="54">
        <v>1</v>
      </c>
      <c r="AA680" s="705" t="str">
        <f t="shared" si="339"/>
        <v>CF7115-22</v>
      </c>
      <c r="AB680" s="705"/>
      <c r="AC680" s="705" t="str">
        <f t="shared" si="340"/>
        <v>Барилгын мужаан</v>
      </c>
      <c r="AD680" s="705"/>
      <c r="AE680" s="705"/>
      <c r="AF680" s="705"/>
      <c r="AG680" s="705"/>
      <c r="AH680" s="705"/>
      <c r="AI680" s="705"/>
      <c r="AJ680" s="56">
        <f t="shared" si="332"/>
        <v>666</v>
      </c>
      <c r="AK680" s="54">
        <v>14</v>
      </c>
      <c r="AL680" s="54"/>
      <c r="AM680" s="54"/>
      <c r="AN680" s="54"/>
      <c r="AO680" s="54">
        <v>37</v>
      </c>
      <c r="AP680" s="54"/>
      <c r="AQ680" s="54"/>
      <c r="AR680" s="54"/>
      <c r="AS680" s="57">
        <f t="shared" si="335"/>
        <v>14</v>
      </c>
      <c r="AT680" s="54"/>
      <c r="AU680" s="54"/>
      <c r="AV680" s="54">
        <v>14</v>
      </c>
      <c r="AW680" s="54"/>
      <c r="AX680" s="54"/>
      <c r="AY680" s="54"/>
      <c r="AZ680" s="54"/>
    </row>
    <row r="681" spans="1:52" s="55" customFormat="1" ht="18" customHeight="1">
      <c r="A681" s="737" t="s">
        <v>144</v>
      </c>
      <c r="B681" s="738"/>
      <c r="C681" s="739" t="s">
        <v>145</v>
      </c>
      <c r="D681" s="740"/>
      <c r="E681" s="740"/>
      <c r="F681" s="740"/>
      <c r="G681" s="740"/>
      <c r="H681" s="740"/>
      <c r="I681" s="741"/>
      <c r="J681" s="56">
        <f t="shared" si="331"/>
        <v>667</v>
      </c>
      <c r="K681" s="62">
        <f t="shared" ref="K681:L756" si="341">+M681+U681+AM681</f>
        <v>53</v>
      </c>
      <c r="L681" s="62">
        <f t="shared" si="341"/>
        <v>37</v>
      </c>
      <c r="M681" s="62">
        <f t="shared" si="333"/>
        <v>0</v>
      </c>
      <c r="N681" s="62">
        <f t="shared" si="333"/>
        <v>0</v>
      </c>
      <c r="O681" s="54"/>
      <c r="P681" s="54"/>
      <c r="Q681" s="54"/>
      <c r="R681" s="54"/>
      <c r="S681" s="54"/>
      <c r="T681" s="54"/>
      <c r="U681" s="62">
        <f t="shared" si="334"/>
        <v>53</v>
      </c>
      <c r="V681" s="62">
        <f t="shared" si="334"/>
        <v>37</v>
      </c>
      <c r="W681" s="54">
        <v>18</v>
      </c>
      <c r="X681" s="54">
        <v>13</v>
      </c>
      <c r="Y681" s="54">
        <v>22</v>
      </c>
      <c r="Z681" s="54">
        <v>18</v>
      </c>
      <c r="AA681" s="705" t="str">
        <f t="shared" si="339"/>
        <v>IF5120-11</v>
      </c>
      <c r="AB681" s="705"/>
      <c r="AC681" s="705" t="str">
        <f t="shared" si="340"/>
        <v>Тогооч</v>
      </c>
      <c r="AD681" s="705"/>
      <c r="AE681" s="705"/>
      <c r="AF681" s="705"/>
      <c r="AG681" s="705"/>
      <c r="AH681" s="705"/>
      <c r="AI681" s="705"/>
      <c r="AJ681" s="56">
        <f t="shared" si="332"/>
        <v>667</v>
      </c>
      <c r="AK681" s="54">
        <v>13</v>
      </c>
      <c r="AL681" s="54">
        <v>6</v>
      </c>
      <c r="AM681" s="54"/>
      <c r="AN681" s="54"/>
      <c r="AO681" s="54">
        <v>53</v>
      </c>
      <c r="AP681" s="54"/>
      <c r="AQ681" s="54"/>
      <c r="AR681" s="54"/>
      <c r="AS681" s="57">
        <f t="shared" si="335"/>
        <v>13</v>
      </c>
      <c r="AT681" s="54"/>
      <c r="AU681" s="54"/>
      <c r="AV681" s="54">
        <v>13</v>
      </c>
      <c r="AW681" s="54"/>
      <c r="AX681" s="54"/>
      <c r="AY681" s="54"/>
      <c r="AZ681" s="54"/>
    </row>
    <row r="682" spans="1:52" s="55" customFormat="1" ht="18" customHeight="1">
      <c r="A682" s="737" t="s">
        <v>114</v>
      </c>
      <c r="B682" s="738"/>
      <c r="C682" s="739" t="s">
        <v>115</v>
      </c>
      <c r="D682" s="740"/>
      <c r="E682" s="740"/>
      <c r="F682" s="740"/>
      <c r="G682" s="740"/>
      <c r="H682" s="740"/>
      <c r="I682" s="741"/>
      <c r="J682" s="56">
        <f t="shared" si="331"/>
        <v>668</v>
      </c>
      <c r="K682" s="62">
        <f t="shared" si="341"/>
        <v>61</v>
      </c>
      <c r="L682" s="62">
        <f t="shared" si="341"/>
        <v>0</v>
      </c>
      <c r="M682" s="62">
        <f t="shared" si="333"/>
        <v>0</v>
      </c>
      <c r="N682" s="62">
        <f t="shared" si="333"/>
        <v>0</v>
      </c>
      <c r="O682" s="54"/>
      <c r="P682" s="54"/>
      <c r="Q682" s="54"/>
      <c r="R682" s="54"/>
      <c r="S682" s="54"/>
      <c r="T682" s="54"/>
      <c r="U682" s="62">
        <f t="shared" si="334"/>
        <v>61</v>
      </c>
      <c r="V682" s="62">
        <f t="shared" si="334"/>
        <v>0</v>
      </c>
      <c r="W682" s="54">
        <v>22</v>
      </c>
      <c r="X682" s="54"/>
      <c r="Y682" s="54">
        <v>17</v>
      </c>
      <c r="Z682" s="54"/>
      <c r="AA682" s="705" t="str">
        <f t="shared" si="339"/>
        <v>TC8211-20</v>
      </c>
      <c r="AB682" s="705"/>
      <c r="AC682" s="705" t="str">
        <f t="shared" si="340"/>
        <v>Автомашины засварчин</v>
      </c>
      <c r="AD682" s="705"/>
      <c r="AE682" s="705"/>
      <c r="AF682" s="705"/>
      <c r="AG682" s="705"/>
      <c r="AH682" s="705"/>
      <c r="AI682" s="705"/>
      <c r="AJ682" s="56">
        <f t="shared" si="332"/>
        <v>668</v>
      </c>
      <c r="AK682" s="54">
        <v>22</v>
      </c>
      <c r="AL682" s="54"/>
      <c r="AM682" s="54"/>
      <c r="AN682" s="54"/>
      <c r="AO682" s="54">
        <v>61</v>
      </c>
      <c r="AP682" s="54"/>
      <c r="AQ682" s="54"/>
      <c r="AR682" s="54"/>
      <c r="AS682" s="57">
        <f t="shared" si="335"/>
        <v>22</v>
      </c>
      <c r="AT682" s="54"/>
      <c r="AU682" s="54"/>
      <c r="AV682" s="54">
        <v>22</v>
      </c>
      <c r="AW682" s="54"/>
      <c r="AX682" s="54"/>
      <c r="AY682" s="54"/>
      <c r="AZ682" s="54"/>
    </row>
    <row r="683" spans="1:52" s="55" customFormat="1" ht="18" customHeight="1">
      <c r="A683" s="737" t="s">
        <v>218</v>
      </c>
      <c r="B683" s="738"/>
      <c r="C683" s="739" t="s">
        <v>219</v>
      </c>
      <c r="D683" s="740"/>
      <c r="E683" s="740"/>
      <c r="F683" s="740"/>
      <c r="G683" s="740"/>
      <c r="H683" s="740"/>
      <c r="I683" s="741"/>
      <c r="J683" s="56">
        <f t="shared" si="331"/>
        <v>669</v>
      </c>
      <c r="K683" s="62">
        <f t="shared" si="341"/>
        <v>68</v>
      </c>
      <c r="L683" s="62">
        <f t="shared" si="341"/>
        <v>47</v>
      </c>
      <c r="M683" s="62">
        <f t="shared" si="333"/>
        <v>0</v>
      </c>
      <c r="N683" s="62">
        <f t="shared" si="333"/>
        <v>0</v>
      </c>
      <c r="O683" s="54"/>
      <c r="P683" s="54"/>
      <c r="Q683" s="54"/>
      <c r="R683" s="54"/>
      <c r="S683" s="54"/>
      <c r="T683" s="54"/>
      <c r="U683" s="62">
        <f t="shared" si="334"/>
        <v>68</v>
      </c>
      <c r="V683" s="62">
        <f t="shared" si="334"/>
        <v>47</v>
      </c>
      <c r="W683" s="54">
        <v>31</v>
      </c>
      <c r="X683" s="54">
        <v>22</v>
      </c>
      <c r="Y683" s="54">
        <v>19</v>
      </c>
      <c r="Z683" s="54">
        <v>11</v>
      </c>
      <c r="AA683" s="705" t="str">
        <f t="shared" si="339"/>
        <v>AD7321-11</v>
      </c>
      <c r="AB683" s="705"/>
      <c r="AC683" s="705" t="str">
        <f t="shared" si="340"/>
        <v>Хэвлэлийн график дизайнч</v>
      </c>
      <c r="AD683" s="705"/>
      <c r="AE683" s="705"/>
      <c r="AF683" s="705"/>
      <c r="AG683" s="705"/>
      <c r="AH683" s="705"/>
      <c r="AI683" s="705"/>
      <c r="AJ683" s="56">
        <f t="shared" si="332"/>
        <v>669</v>
      </c>
      <c r="AK683" s="54">
        <v>18</v>
      </c>
      <c r="AL683" s="54">
        <v>14</v>
      </c>
      <c r="AM683" s="54"/>
      <c r="AN683" s="54"/>
      <c r="AO683" s="54">
        <v>68</v>
      </c>
      <c r="AP683" s="54"/>
      <c r="AQ683" s="54"/>
      <c r="AR683" s="54"/>
      <c r="AS683" s="57">
        <f t="shared" si="335"/>
        <v>27</v>
      </c>
      <c r="AT683" s="54"/>
      <c r="AU683" s="54"/>
      <c r="AV683" s="54">
        <v>18</v>
      </c>
      <c r="AW683" s="54">
        <v>9</v>
      </c>
      <c r="AX683" s="54"/>
      <c r="AY683" s="54"/>
      <c r="AZ683" s="54"/>
    </row>
    <row r="684" spans="1:52" s="55" customFormat="1" ht="18" customHeight="1">
      <c r="A684" s="737" t="s">
        <v>138</v>
      </c>
      <c r="B684" s="738"/>
      <c r="C684" s="739" t="s">
        <v>139</v>
      </c>
      <c r="D684" s="740"/>
      <c r="E684" s="740"/>
      <c r="F684" s="740"/>
      <c r="G684" s="740"/>
      <c r="H684" s="740"/>
      <c r="I684" s="741"/>
      <c r="J684" s="56">
        <f t="shared" si="331"/>
        <v>670</v>
      </c>
      <c r="K684" s="62">
        <f t="shared" si="341"/>
        <v>39</v>
      </c>
      <c r="L684" s="62">
        <f t="shared" si="341"/>
        <v>37</v>
      </c>
      <c r="M684" s="62">
        <f t="shared" si="333"/>
        <v>0</v>
      </c>
      <c r="N684" s="62">
        <f t="shared" si="333"/>
        <v>0</v>
      </c>
      <c r="O684" s="54"/>
      <c r="P684" s="54"/>
      <c r="Q684" s="54"/>
      <c r="R684" s="54"/>
      <c r="S684" s="54"/>
      <c r="T684" s="54"/>
      <c r="U684" s="62">
        <f t="shared" si="334"/>
        <v>39</v>
      </c>
      <c r="V684" s="62">
        <f t="shared" si="334"/>
        <v>37</v>
      </c>
      <c r="W684" s="54">
        <v>23</v>
      </c>
      <c r="X684" s="54">
        <v>22</v>
      </c>
      <c r="Y684" s="54"/>
      <c r="Z684" s="54"/>
      <c r="AA684" s="705" t="str">
        <f t="shared" si="339"/>
        <v>SO5141-11</v>
      </c>
      <c r="AB684" s="705"/>
      <c r="AC684" s="705" t="str">
        <f t="shared" si="340"/>
        <v>Үсчин</v>
      </c>
      <c r="AD684" s="705"/>
      <c r="AE684" s="705"/>
      <c r="AF684" s="705"/>
      <c r="AG684" s="705"/>
      <c r="AH684" s="705"/>
      <c r="AI684" s="705"/>
      <c r="AJ684" s="56">
        <f t="shared" si="332"/>
        <v>670</v>
      </c>
      <c r="AK684" s="54">
        <v>16</v>
      </c>
      <c r="AL684" s="54">
        <v>15</v>
      </c>
      <c r="AM684" s="54"/>
      <c r="AN684" s="54"/>
      <c r="AO684" s="54">
        <v>39</v>
      </c>
      <c r="AP684" s="54"/>
      <c r="AQ684" s="54"/>
      <c r="AR684" s="54"/>
      <c r="AS684" s="57">
        <f t="shared" si="335"/>
        <v>39</v>
      </c>
      <c r="AT684" s="54"/>
      <c r="AU684" s="54"/>
      <c r="AV684" s="54">
        <v>16</v>
      </c>
      <c r="AW684" s="54">
        <v>23</v>
      </c>
      <c r="AX684" s="54"/>
      <c r="AY684" s="54"/>
      <c r="AZ684" s="54"/>
    </row>
    <row r="685" spans="1:52" s="55" customFormat="1" ht="18" customHeight="1">
      <c r="A685" s="737" t="s">
        <v>243</v>
      </c>
      <c r="B685" s="738"/>
      <c r="C685" s="739" t="s">
        <v>244</v>
      </c>
      <c r="D685" s="740"/>
      <c r="E685" s="740"/>
      <c r="F685" s="740"/>
      <c r="G685" s="740"/>
      <c r="H685" s="740"/>
      <c r="I685" s="741"/>
      <c r="J685" s="56">
        <f t="shared" si="331"/>
        <v>671</v>
      </c>
      <c r="K685" s="62">
        <f t="shared" si="341"/>
        <v>82</v>
      </c>
      <c r="L685" s="62">
        <f t="shared" si="341"/>
        <v>2</v>
      </c>
      <c r="M685" s="62">
        <f t="shared" si="333"/>
        <v>0</v>
      </c>
      <c r="N685" s="62">
        <f t="shared" si="333"/>
        <v>0</v>
      </c>
      <c r="O685" s="54"/>
      <c r="P685" s="54"/>
      <c r="Q685" s="54"/>
      <c r="R685" s="54"/>
      <c r="S685" s="54"/>
      <c r="T685" s="54"/>
      <c r="U685" s="62">
        <f t="shared" si="334"/>
        <v>82</v>
      </c>
      <c r="V685" s="62">
        <f t="shared" si="334"/>
        <v>2</v>
      </c>
      <c r="W685" s="54">
        <v>32</v>
      </c>
      <c r="X685" s="54"/>
      <c r="Y685" s="54">
        <v>28</v>
      </c>
      <c r="Z685" s="54">
        <v>2</v>
      </c>
      <c r="AA685" s="705" t="str">
        <f t="shared" si="339"/>
        <v>MT7233-45</v>
      </c>
      <c r="AB685" s="705"/>
      <c r="AC685" s="705" t="str">
        <f t="shared" si="340"/>
        <v>Хүнд машин механизмын засварчин</v>
      </c>
      <c r="AD685" s="705"/>
      <c r="AE685" s="705"/>
      <c r="AF685" s="705"/>
      <c r="AG685" s="705"/>
      <c r="AH685" s="705"/>
      <c r="AI685" s="705"/>
      <c r="AJ685" s="56">
        <f t="shared" si="332"/>
        <v>671</v>
      </c>
      <c r="AK685" s="54">
        <v>22</v>
      </c>
      <c r="AL685" s="54"/>
      <c r="AM685" s="54"/>
      <c r="AN685" s="54"/>
      <c r="AO685" s="54">
        <v>82</v>
      </c>
      <c r="AP685" s="54"/>
      <c r="AQ685" s="54"/>
      <c r="AR685" s="54"/>
      <c r="AS685" s="57">
        <f t="shared" si="335"/>
        <v>22</v>
      </c>
      <c r="AT685" s="54"/>
      <c r="AU685" s="54"/>
      <c r="AV685" s="54">
        <v>22</v>
      </c>
      <c r="AW685" s="54"/>
      <c r="AX685" s="54"/>
      <c r="AY685" s="54"/>
      <c r="AZ685" s="54"/>
    </row>
    <row r="686" spans="1:52" s="55" customFormat="1" ht="18" customHeight="1">
      <c r="A686" s="737" t="s">
        <v>130</v>
      </c>
      <c r="B686" s="738"/>
      <c r="C686" s="739" t="s">
        <v>131</v>
      </c>
      <c r="D686" s="740"/>
      <c r="E686" s="740"/>
      <c r="F686" s="740"/>
      <c r="G686" s="740"/>
      <c r="H686" s="740"/>
      <c r="I686" s="741"/>
      <c r="J686" s="56">
        <f t="shared" si="331"/>
        <v>672</v>
      </c>
      <c r="K686" s="62">
        <f t="shared" si="341"/>
        <v>38</v>
      </c>
      <c r="L686" s="62">
        <f t="shared" si="341"/>
        <v>38</v>
      </c>
      <c r="M686" s="62">
        <f t="shared" si="333"/>
        <v>0</v>
      </c>
      <c r="N686" s="62">
        <f t="shared" si="333"/>
        <v>0</v>
      </c>
      <c r="O686" s="54"/>
      <c r="P686" s="54"/>
      <c r="Q686" s="54"/>
      <c r="R686" s="54"/>
      <c r="S686" s="54"/>
      <c r="T686" s="54"/>
      <c r="U686" s="62">
        <f t="shared" si="334"/>
        <v>38</v>
      </c>
      <c r="V686" s="62">
        <f t="shared" si="334"/>
        <v>38</v>
      </c>
      <c r="W686" s="54">
        <v>10</v>
      </c>
      <c r="X686" s="54">
        <v>10</v>
      </c>
      <c r="Y686" s="54">
        <v>13</v>
      </c>
      <c r="Z686" s="54">
        <v>13</v>
      </c>
      <c r="AA686" s="705" t="str">
        <f t="shared" si="339"/>
        <v>IE7533-28</v>
      </c>
      <c r="AB686" s="705"/>
      <c r="AC686" s="705" t="str">
        <f t="shared" si="340"/>
        <v>Оёмол бүтээгдэхүүний оёдолчин</v>
      </c>
      <c r="AD686" s="705"/>
      <c r="AE686" s="705"/>
      <c r="AF686" s="705"/>
      <c r="AG686" s="705"/>
      <c r="AH686" s="705"/>
      <c r="AI686" s="705"/>
      <c r="AJ686" s="56">
        <f t="shared" si="332"/>
        <v>672</v>
      </c>
      <c r="AK686" s="54">
        <v>15</v>
      </c>
      <c r="AL686" s="54">
        <v>15</v>
      </c>
      <c r="AM686" s="54"/>
      <c r="AN686" s="54"/>
      <c r="AO686" s="54">
        <v>38</v>
      </c>
      <c r="AP686" s="54"/>
      <c r="AQ686" s="54"/>
      <c r="AR686" s="54"/>
      <c r="AS686" s="57">
        <f t="shared" si="335"/>
        <v>15</v>
      </c>
      <c r="AT686" s="54"/>
      <c r="AU686" s="54"/>
      <c r="AV686" s="54">
        <v>15</v>
      </c>
      <c r="AW686" s="54"/>
      <c r="AX686" s="54"/>
      <c r="AY686" s="54"/>
      <c r="AZ686" s="54"/>
    </row>
    <row r="687" spans="1:52" s="55" customFormat="1" ht="18" customHeight="1">
      <c r="A687" s="737" t="s">
        <v>122</v>
      </c>
      <c r="B687" s="738"/>
      <c r="C687" s="739" t="s">
        <v>123</v>
      </c>
      <c r="D687" s="740"/>
      <c r="E687" s="740"/>
      <c r="F687" s="740"/>
      <c r="G687" s="740"/>
      <c r="H687" s="740"/>
      <c r="I687" s="741"/>
      <c r="J687" s="56">
        <f t="shared" si="331"/>
        <v>673</v>
      </c>
      <c r="K687" s="62">
        <f t="shared" si="341"/>
        <v>72</v>
      </c>
      <c r="L687" s="62">
        <f t="shared" si="341"/>
        <v>9</v>
      </c>
      <c r="M687" s="62">
        <f t="shared" si="333"/>
        <v>0</v>
      </c>
      <c r="N687" s="62">
        <f t="shared" si="333"/>
        <v>0</v>
      </c>
      <c r="O687" s="54"/>
      <c r="P687" s="54"/>
      <c r="Q687" s="54"/>
      <c r="R687" s="54"/>
      <c r="S687" s="54"/>
      <c r="T687" s="54"/>
      <c r="U687" s="62">
        <f t="shared" si="334"/>
        <v>72</v>
      </c>
      <c r="V687" s="62">
        <f t="shared" si="334"/>
        <v>9</v>
      </c>
      <c r="W687" s="54">
        <v>25</v>
      </c>
      <c r="X687" s="54">
        <v>1</v>
      </c>
      <c r="Y687" s="54">
        <v>27</v>
      </c>
      <c r="Z687" s="54">
        <v>5</v>
      </c>
      <c r="AA687" s="705" t="str">
        <f t="shared" si="339"/>
        <v>CF7411-12</v>
      </c>
      <c r="AB687" s="705"/>
      <c r="AC687" s="705" t="str">
        <f t="shared" si="340"/>
        <v>Барилгын цахилгаанчин</v>
      </c>
      <c r="AD687" s="705"/>
      <c r="AE687" s="705"/>
      <c r="AF687" s="705"/>
      <c r="AG687" s="705"/>
      <c r="AH687" s="705"/>
      <c r="AI687" s="705"/>
      <c r="AJ687" s="56">
        <f t="shared" si="332"/>
        <v>673</v>
      </c>
      <c r="AK687" s="54">
        <v>20</v>
      </c>
      <c r="AL687" s="54">
        <v>3</v>
      </c>
      <c r="AM687" s="54"/>
      <c r="AN687" s="54"/>
      <c r="AO687" s="54">
        <v>72</v>
      </c>
      <c r="AP687" s="54"/>
      <c r="AQ687" s="54"/>
      <c r="AR687" s="54"/>
      <c r="AS687" s="57">
        <f t="shared" si="335"/>
        <v>20</v>
      </c>
      <c r="AT687" s="54"/>
      <c r="AU687" s="54"/>
      <c r="AV687" s="54">
        <v>20</v>
      </c>
      <c r="AW687" s="54"/>
      <c r="AX687" s="54"/>
      <c r="AY687" s="54"/>
      <c r="AZ687" s="54"/>
    </row>
    <row r="688" spans="1:52" s="55" customFormat="1" ht="18" customHeight="1">
      <c r="A688" s="737" t="s">
        <v>116</v>
      </c>
      <c r="B688" s="738"/>
      <c r="C688" s="739" t="s">
        <v>117</v>
      </c>
      <c r="D688" s="740"/>
      <c r="E688" s="740"/>
      <c r="F688" s="740"/>
      <c r="G688" s="740"/>
      <c r="H688" s="740"/>
      <c r="I688" s="741"/>
      <c r="J688" s="56">
        <f t="shared" si="331"/>
        <v>674</v>
      </c>
      <c r="K688" s="62">
        <f t="shared" si="341"/>
        <v>33</v>
      </c>
      <c r="L688" s="62">
        <f t="shared" si="341"/>
        <v>3</v>
      </c>
      <c r="M688" s="62">
        <f t="shared" si="333"/>
        <v>0</v>
      </c>
      <c r="N688" s="62">
        <f t="shared" si="333"/>
        <v>0</v>
      </c>
      <c r="O688" s="54"/>
      <c r="P688" s="54"/>
      <c r="Q688" s="54"/>
      <c r="R688" s="54"/>
      <c r="S688" s="54"/>
      <c r="T688" s="54"/>
      <c r="U688" s="62">
        <f t="shared" si="334"/>
        <v>33</v>
      </c>
      <c r="V688" s="62">
        <f t="shared" si="334"/>
        <v>3</v>
      </c>
      <c r="W688" s="54"/>
      <c r="X688" s="54"/>
      <c r="Y688" s="54">
        <v>19</v>
      </c>
      <c r="Z688" s="54">
        <v>3</v>
      </c>
      <c r="AA688" s="705" t="str">
        <f t="shared" si="339"/>
        <v>CF7126-36</v>
      </c>
      <c r="AB688" s="705"/>
      <c r="AC688" s="705" t="str">
        <f t="shared" si="340"/>
        <v>Барилгын сантехникч</v>
      </c>
      <c r="AD688" s="705"/>
      <c r="AE688" s="705"/>
      <c r="AF688" s="705"/>
      <c r="AG688" s="705"/>
      <c r="AH688" s="705"/>
      <c r="AI688" s="705"/>
      <c r="AJ688" s="56">
        <f t="shared" si="332"/>
        <v>674</v>
      </c>
      <c r="AK688" s="54">
        <v>14</v>
      </c>
      <c r="AL688" s="54"/>
      <c r="AM688" s="54"/>
      <c r="AN688" s="54"/>
      <c r="AO688" s="54">
        <v>33</v>
      </c>
      <c r="AP688" s="54"/>
      <c r="AQ688" s="54"/>
      <c r="AR688" s="54"/>
      <c r="AS688" s="57">
        <f t="shared" si="335"/>
        <v>14</v>
      </c>
      <c r="AT688" s="54"/>
      <c r="AU688" s="54"/>
      <c r="AV688" s="54">
        <v>14</v>
      </c>
      <c r="AW688" s="54"/>
      <c r="AX688" s="54"/>
      <c r="AY688" s="54"/>
      <c r="AZ688" s="54"/>
    </row>
    <row r="689" spans="1:52" s="55" customFormat="1" ht="18" customHeight="1">
      <c r="A689" s="737" t="s">
        <v>190</v>
      </c>
      <c r="B689" s="738"/>
      <c r="C689" s="739" t="s">
        <v>191</v>
      </c>
      <c r="D689" s="740"/>
      <c r="E689" s="740"/>
      <c r="F689" s="740"/>
      <c r="G689" s="740"/>
      <c r="H689" s="740"/>
      <c r="I689" s="741"/>
      <c r="J689" s="56">
        <f t="shared" si="331"/>
        <v>675</v>
      </c>
      <c r="K689" s="62">
        <f t="shared" si="341"/>
        <v>32</v>
      </c>
      <c r="L689" s="62">
        <f t="shared" si="341"/>
        <v>5</v>
      </c>
      <c r="M689" s="62">
        <f t="shared" si="333"/>
        <v>0</v>
      </c>
      <c r="N689" s="62">
        <f t="shared" si="333"/>
        <v>0</v>
      </c>
      <c r="O689" s="54"/>
      <c r="P689" s="54"/>
      <c r="Q689" s="54"/>
      <c r="R689" s="54"/>
      <c r="S689" s="54"/>
      <c r="T689" s="54"/>
      <c r="U689" s="62">
        <f t="shared" si="334"/>
        <v>32</v>
      </c>
      <c r="V689" s="62">
        <f t="shared" si="334"/>
        <v>5</v>
      </c>
      <c r="W689" s="54">
        <v>17</v>
      </c>
      <c r="X689" s="93">
        <v>5</v>
      </c>
      <c r="Y689" s="54"/>
      <c r="Z689" s="54"/>
      <c r="AA689" s="705" t="str">
        <f t="shared" si="339"/>
        <v>IM7233-18</v>
      </c>
      <c r="AB689" s="705"/>
      <c r="AC689" s="705" t="str">
        <f t="shared" si="340"/>
        <v>Үйлдвэрийн машин, тоног төхөөрөмжийн механик</v>
      </c>
      <c r="AD689" s="705"/>
      <c r="AE689" s="705"/>
      <c r="AF689" s="705"/>
      <c r="AG689" s="705"/>
      <c r="AH689" s="705"/>
      <c r="AI689" s="705"/>
      <c r="AJ689" s="56">
        <f t="shared" si="332"/>
        <v>675</v>
      </c>
      <c r="AK689" s="54">
        <v>15</v>
      </c>
      <c r="AL689" s="54"/>
      <c r="AM689" s="54"/>
      <c r="AN689" s="54"/>
      <c r="AO689" s="54">
        <v>32</v>
      </c>
      <c r="AP689" s="54"/>
      <c r="AQ689" s="54"/>
      <c r="AR689" s="54"/>
      <c r="AS689" s="57">
        <f t="shared" si="335"/>
        <v>25</v>
      </c>
      <c r="AT689" s="54"/>
      <c r="AU689" s="54"/>
      <c r="AV689" s="54">
        <v>15</v>
      </c>
      <c r="AW689" s="54">
        <v>10</v>
      </c>
      <c r="AX689" s="54"/>
      <c r="AY689" s="54"/>
      <c r="AZ689" s="54"/>
    </row>
    <row r="690" spans="1:52" s="55" customFormat="1" ht="18" customHeight="1">
      <c r="A690" s="737" t="s">
        <v>202</v>
      </c>
      <c r="B690" s="738"/>
      <c r="C690" s="739" t="s">
        <v>203</v>
      </c>
      <c r="D690" s="740"/>
      <c r="E690" s="740"/>
      <c r="F690" s="740"/>
      <c r="G690" s="740"/>
      <c r="H690" s="740"/>
      <c r="I690" s="741"/>
      <c r="J690" s="56">
        <f t="shared" si="331"/>
        <v>676</v>
      </c>
      <c r="K690" s="62">
        <f t="shared" si="341"/>
        <v>24</v>
      </c>
      <c r="L690" s="62">
        <f t="shared" si="341"/>
        <v>2</v>
      </c>
      <c r="M690" s="62">
        <f t="shared" si="333"/>
        <v>0</v>
      </c>
      <c r="N690" s="62">
        <f t="shared" si="333"/>
        <v>0</v>
      </c>
      <c r="O690" s="54"/>
      <c r="P690" s="54"/>
      <c r="Q690" s="54"/>
      <c r="R690" s="54"/>
      <c r="S690" s="54"/>
      <c r="T690" s="54"/>
      <c r="U690" s="62">
        <f t="shared" si="334"/>
        <v>24</v>
      </c>
      <c r="V690" s="62">
        <f t="shared" si="334"/>
        <v>2</v>
      </c>
      <c r="W690" s="54"/>
      <c r="X690" s="54"/>
      <c r="Y690" s="54">
        <v>13</v>
      </c>
      <c r="Z690" s="54">
        <v>2</v>
      </c>
      <c r="AA690" s="705" t="str">
        <f t="shared" si="339"/>
        <v>CF7114-20</v>
      </c>
      <c r="AB690" s="705"/>
      <c r="AC690" s="705" t="str">
        <f t="shared" si="340"/>
        <v>Бетон арматурчин</v>
      </c>
      <c r="AD690" s="705"/>
      <c r="AE690" s="705"/>
      <c r="AF690" s="705"/>
      <c r="AG690" s="705"/>
      <c r="AH690" s="705"/>
      <c r="AI690" s="705"/>
      <c r="AJ690" s="56">
        <f t="shared" si="332"/>
        <v>676</v>
      </c>
      <c r="AK690" s="54">
        <v>11</v>
      </c>
      <c r="AL690" s="54"/>
      <c r="AM690" s="54"/>
      <c r="AN690" s="54"/>
      <c r="AO690" s="54">
        <v>24</v>
      </c>
      <c r="AP690" s="54"/>
      <c r="AQ690" s="54"/>
      <c r="AR690" s="54"/>
      <c r="AS690" s="57">
        <f t="shared" si="335"/>
        <v>11</v>
      </c>
      <c r="AT690" s="54"/>
      <c r="AU690" s="54"/>
      <c r="AV690" s="54">
        <v>11</v>
      </c>
      <c r="AW690" s="54"/>
      <c r="AX690" s="54"/>
      <c r="AY690" s="54"/>
      <c r="AZ690" s="54"/>
    </row>
    <row r="691" spans="1:52" s="55" customFormat="1" ht="18" customHeight="1">
      <c r="A691" s="737" t="s">
        <v>161</v>
      </c>
      <c r="B691" s="738"/>
      <c r="C691" s="739" t="s">
        <v>162</v>
      </c>
      <c r="D691" s="740"/>
      <c r="E691" s="740"/>
      <c r="F691" s="740"/>
      <c r="G691" s="740"/>
      <c r="H691" s="740"/>
      <c r="I691" s="741"/>
      <c r="J691" s="56">
        <f t="shared" si="331"/>
        <v>677</v>
      </c>
      <c r="K691" s="62">
        <f t="shared" si="341"/>
        <v>42</v>
      </c>
      <c r="L691" s="62">
        <f t="shared" si="341"/>
        <v>12</v>
      </c>
      <c r="M691" s="62">
        <f t="shared" si="333"/>
        <v>0</v>
      </c>
      <c r="N691" s="62">
        <f t="shared" si="333"/>
        <v>0</v>
      </c>
      <c r="O691" s="54"/>
      <c r="P691" s="54"/>
      <c r="Q691" s="54"/>
      <c r="R691" s="54"/>
      <c r="S691" s="54"/>
      <c r="T691" s="54"/>
      <c r="U691" s="62">
        <f t="shared" si="334"/>
        <v>42</v>
      </c>
      <c r="V691" s="62">
        <f t="shared" si="334"/>
        <v>12</v>
      </c>
      <c r="W691" s="54">
        <v>42</v>
      </c>
      <c r="X691" s="54">
        <v>12</v>
      </c>
      <c r="Y691" s="54"/>
      <c r="Z691" s="54"/>
      <c r="AA691" s="705" t="str">
        <f t="shared" si="339"/>
        <v>MT8111-35</v>
      </c>
      <c r="AB691" s="705"/>
      <c r="AC691" s="705" t="str">
        <f t="shared" si="340"/>
        <v>Хүнд машин механизмын оператор</v>
      </c>
      <c r="AD691" s="705"/>
      <c r="AE691" s="705"/>
      <c r="AF691" s="705"/>
      <c r="AG691" s="705"/>
      <c r="AH691" s="705"/>
      <c r="AI691" s="705"/>
      <c r="AJ691" s="56">
        <f t="shared" si="332"/>
        <v>677</v>
      </c>
      <c r="AK691" s="54"/>
      <c r="AL691" s="54"/>
      <c r="AM691" s="54"/>
      <c r="AN691" s="54"/>
      <c r="AO691" s="54">
        <v>42</v>
      </c>
      <c r="AP691" s="54"/>
      <c r="AQ691" s="54"/>
      <c r="AR691" s="54"/>
      <c r="AS691" s="57">
        <f t="shared" si="335"/>
        <v>42</v>
      </c>
      <c r="AT691" s="54"/>
      <c r="AU691" s="54"/>
      <c r="AV691" s="54"/>
      <c r="AW691" s="54">
        <v>42</v>
      </c>
      <c r="AX691" s="54"/>
      <c r="AY691" s="54"/>
      <c r="AZ691" s="54"/>
    </row>
    <row r="692" spans="1:52" s="55" customFormat="1" ht="18" customHeight="1">
      <c r="A692" s="737" t="s">
        <v>460</v>
      </c>
      <c r="B692" s="738"/>
      <c r="C692" s="739" t="s">
        <v>461</v>
      </c>
      <c r="D692" s="740"/>
      <c r="E692" s="740"/>
      <c r="F692" s="740"/>
      <c r="G692" s="740"/>
      <c r="H692" s="740"/>
      <c r="I692" s="741"/>
      <c r="J692" s="56">
        <f t="shared" si="331"/>
        <v>678</v>
      </c>
      <c r="K692" s="62">
        <f t="shared" si="341"/>
        <v>17</v>
      </c>
      <c r="L692" s="62">
        <f t="shared" si="341"/>
        <v>4</v>
      </c>
      <c r="M692" s="62">
        <f t="shared" si="333"/>
        <v>0</v>
      </c>
      <c r="N692" s="62">
        <f t="shared" si="333"/>
        <v>0</v>
      </c>
      <c r="O692" s="54"/>
      <c r="P692" s="54"/>
      <c r="Q692" s="54"/>
      <c r="R692" s="54"/>
      <c r="S692" s="54"/>
      <c r="T692" s="54"/>
      <c r="U692" s="62">
        <f t="shared" si="334"/>
        <v>17</v>
      </c>
      <c r="V692" s="62">
        <f t="shared" si="334"/>
        <v>4</v>
      </c>
      <c r="W692" s="54">
        <v>17</v>
      </c>
      <c r="X692" s="54">
        <v>4</v>
      </c>
      <c r="Y692" s="54"/>
      <c r="Z692" s="54"/>
      <c r="AA692" s="705" t="str">
        <f t="shared" si="339"/>
        <v>MT8111-11</v>
      </c>
      <c r="AB692" s="705"/>
      <c r="AC692" s="705" t="str">
        <f t="shared" si="340"/>
        <v>Өрмийн машины оператор</v>
      </c>
      <c r="AD692" s="705"/>
      <c r="AE692" s="705"/>
      <c r="AF692" s="705"/>
      <c r="AG692" s="705"/>
      <c r="AH692" s="705"/>
      <c r="AI692" s="705"/>
      <c r="AJ692" s="56">
        <f t="shared" si="332"/>
        <v>678</v>
      </c>
      <c r="AK692" s="54"/>
      <c r="AL692" s="54"/>
      <c r="AM692" s="54"/>
      <c r="AN692" s="54"/>
      <c r="AO692" s="54">
        <v>17</v>
      </c>
      <c r="AP692" s="54"/>
      <c r="AQ692" s="54"/>
      <c r="AR692" s="54"/>
      <c r="AS692" s="57">
        <f t="shared" si="335"/>
        <v>17</v>
      </c>
      <c r="AT692" s="54"/>
      <c r="AU692" s="54"/>
      <c r="AV692" s="54"/>
      <c r="AW692" s="54">
        <v>17</v>
      </c>
      <c r="AX692" s="54"/>
      <c r="AY692" s="54"/>
      <c r="AZ692" s="54"/>
    </row>
    <row r="693" spans="1:52" s="55" customFormat="1" ht="18" customHeight="1">
      <c r="A693" s="737" t="s">
        <v>358</v>
      </c>
      <c r="B693" s="738"/>
      <c r="C693" s="739" t="s">
        <v>359</v>
      </c>
      <c r="D693" s="740"/>
      <c r="E693" s="740"/>
      <c r="F693" s="740"/>
      <c r="G693" s="740"/>
      <c r="H693" s="740"/>
      <c r="I693" s="741"/>
      <c r="J693" s="56">
        <f t="shared" si="331"/>
        <v>679</v>
      </c>
      <c r="K693" s="62">
        <f t="shared" si="341"/>
        <v>35</v>
      </c>
      <c r="L693" s="62">
        <f t="shared" si="341"/>
        <v>6</v>
      </c>
      <c r="M693" s="62">
        <f t="shared" si="333"/>
        <v>35</v>
      </c>
      <c r="N693" s="62">
        <f t="shared" si="333"/>
        <v>6</v>
      </c>
      <c r="O693" s="54">
        <v>21</v>
      </c>
      <c r="P693" s="54">
        <v>1</v>
      </c>
      <c r="Q693" s="54">
        <v>14</v>
      </c>
      <c r="R693" s="54">
        <v>5</v>
      </c>
      <c r="S693" s="54"/>
      <c r="T693" s="54"/>
      <c r="U693" s="62">
        <f t="shared" si="334"/>
        <v>0</v>
      </c>
      <c r="V693" s="62">
        <f t="shared" si="334"/>
        <v>0</v>
      </c>
      <c r="W693" s="54"/>
      <c r="X693" s="54"/>
      <c r="Y693" s="54"/>
      <c r="Z693" s="54"/>
      <c r="AA693" s="705" t="str">
        <f t="shared" si="339"/>
        <v>IM3113-17</v>
      </c>
      <c r="AB693" s="705"/>
      <c r="AC693" s="705" t="str">
        <f t="shared" si="340"/>
        <v>Цахилгааны техникч</v>
      </c>
      <c r="AD693" s="705"/>
      <c r="AE693" s="705"/>
      <c r="AF693" s="705"/>
      <c r="AG693" s="705"/>
      <c r="AH693" s="705"/>
      <c r="AI693" s="705"/>
      <c r="AJ693" s="56">
        <f t="shared" si="332"/>
        <v>679</v>
      </c>
      <c r="AK693" s="54"/>
      <c r="AL693" s="54"/>
      <c r="AM693" s="54"/>
      <c r="AN693" s="54"/>
      <c r="AO693" s="54">
        <v>35</v>
      </c>
      <c r="AP693" s="54"/>
      <c r="AQ693" s="54"/>
      <c r="AR693" s="54"/>
      <c r="AS693" s="57">
        <f t="shared" si="335"/>
        <v>0</v>
      </c>
      <c r="AT693" s="54"/>
      <c r="AU693" s="54"/>
      <c r="AV693" s="54"/>
      <c r="AW693" s="54"/>
      <c r="AX693" s="54"/>
      <c r="AY693" s="54"/>
      <c r="AZ693" s="54"/>
    </row>
    <row r="694" spans="1:52" s="55" customFormat="1" ht="18" customHeight="1">
      <c r="A694" s="737" t="s">
        <v>369</v>
      </c>
      <c r="B694" s="738"/>
      <c r="C694" s="739" t="s">
        <v>370</v>
      </c>
      <c r="D694" s="740"/>
      <c r="E694" s="740"/>
      <c r="F694" s="740"/>
      <c r="G694" s="740"/>
      <c r="H694" s="740"/>
      <c r="I694" s="741"/>
      <c r="J694" s="56">
        <f t="shared" si="331"/>
        <v>680</v>
      </c>
      <c r="K694" s="62">
        <f t="shared" si="341"/>
        <v>51</v>
      </c>
      <c r="L694" s="62">
        <f t="shared" si="341"/>
        <v>34</v>
      </c>
      <c r="M694" s="62">
        <f t="shared" si="333"/>
        <v>51</v>
      </c>
      <c r="N694" s="62">
        <f t="shared" si="333"/>
        <v>34</v>
      </c>
      <c r="O694" s="54">
        <v>30</v>
      </c>
      <c r="P694" s="54">
        <v>20</v>
      </c>
      <c r="Q694" s="54">
        <v>11</v>
      </c>
      <c r="R694" s="54">
        <v>10</v>
      </c>
      <c r="S694" s="54">
        <v>10</v>
      </c>
      <c r="T694" s="54">
        <v>4</v>
      </c>
      <c r="U694" s="62">
        <f t="shared" si="334"/>
        <v>0</v>
      </c>
      <c r="V694" s="62">
        <f t="shared" si="334"/>
        <v>0</v>
      </c>
      <c r="W694" s="54"/>
      <c r="X694" s="54"/>
      <c r="Y694" s="54"/>
      <c r="Z694" s="54"/>
      <c r="AA694" s="705" t="str">
        <f t="shared" si="339"/>
        <v>IM3119-11</v>
      </c>
      <c r="AB694" s="705"/>
      <c r="AC694" s="705" t="str">
        <f t="shared" si="340"/>
        <v>Аюулгүй ажиллагааны техникч</v>
      </c>
      <c r="AD694" s="705"/>
      <c r="AE694" s="705"/>
      <c r="AF694" s="705"/>
      <c r="AG694" s="705"/>
      <c r="AH694" s="705"/>
      <c r="AI694" s="705"/>
      <c r="AJ694" s="56">
        <f t="shared" si="332"/>
        <v>680</v>
      </c>
      <c r="AK694" s="54"/>
      <c r="AL694" s="54"/>
      <c r="AM694" s="54"/>
      <c r="AN694" s="54"/>
      <c r="AO694" s="54">
        <v>51</v>
      </c>
      <c r="AP694" s="54"/>
      <c r="AQ694" s="54"/>
      <c r="AR694" s="54"/>
      <c r="AS694" s="57">
        <f t="shared" si="335"/>
        <v>10</v>
      </c>
      <c r="AT694" s="54"/>
      <c r="AU694" s="54">
        <v>10</v>
      </c>
      <c r="AV694" s="54"/>
      <c r="AW694" s="54"/>
      <c r="AX694" s="54"/>
      <c r="AY694" s="54"/>
      <c r="AZ694" s="54"/>
    </row>
    <row r="695" spans="1:52" s="55" customFormat="1" ht="18" customHeight="1">
      <c r="A695" s="737" t="s">
        <v>466</v>
      </c>
      <c r="B695" s="738"/>
      <c r="C695" s="739" t="s">
        <v>467</v>
      </c>
      <c r="D695" s="740"/>
      <c r="E695" s="740"/>
      <c r="F695" s="740"/>
      <c r="G695" s="740"/>
      <c r="H695" s="740"/>
      <c r="I695" s="741"/>
      <c r="J695" s="56">
        <f t="shared" si="331"/>
        <v>681</v>
      </c>
      <c r="K695" s="62">
        <f t="shared" si="341"/>
        <v>5</v>
      </c>
      <c r="L695" s="62">
        <f t="shared" si="341"/>
        <v>1</v>
      </c>
      <c r="M695" s="62">
        <f t="shared" si="333"/>
        <v>5</v>
      </c>
      <c r="N695" s="62">
        <f t="shared" si="333"/>
        <v>1</v>
      </c>
      <c r="O695" s="54">
        <v>5</v>
      </c>
      <c r="P695" s="54">
        <v>1</v>
      </c>
      <c r="Q695" s="54"/>
      <c r="R695" s="54"/>
      <c r="S695" s="54"/>
      <c r="T695" s="54"/>
      <c r="U695" s="62">
        <f t="shared" si="334"/>
        <v>0</v>
      </c>
      <c r="V695" s="62">
        <f t="shared" si="334"/>
        <v>0</v>
      </c>
      <c r="W695" s="54"/>
      <c r="X695" s="54"/>
      <c r="Y695" s="54"/>
      <c r="Z695" s="54"/>
      <c r="AA695" s="705" t="str">
        <f t="shared" si="339"/>
        <v>IM3112-16</v>
      </c>
      <c r="AB695" s="705"/>
      <c r="AC695" s="705" t="str">
        <f t="shared" si="340"/>
        <v>Барилгын угсралтын техникч</v>
      </c>
      <c r="AD695" s="705"/>
      <c r="AE695" s="705"/>
      <c r="AF695" s="705"/>
      <c r="AG695" s="705"/>
      <c r="AH695" s="705"/>
      <c r="AI695" s="705"/>
      <c r="AJ695" s="56">
        <f t="shared" si="332"/>
        <v>681</v>
      </c>
      <c r="AK695" s="54"/>
      <c r="AL695" s="54"/>
      <c r="AM695" s="54"/>
      <c r="AN695" s="54"/>
      <c r="AO695" s="54">
        <v>5</v>
      </c>
      <c r="AP695" s="54"/>
      <c r="AQ695" s="54"/>
      <c r="AR695" s="54"/>
      <c r="AS695" s="57">
        <f t="shared" si="335"/>
        <v>0</v>
      </c>
      <c r="AT695" s="54"/>
      <c r="AU695" s="54"/>
      <c r="AV695" s="54"/>
      <c r="AW695" s="54"/>
      <c r="AX695" s="54"/>
      <c r="AY695" s="54"/>
      <c r="AZ695" s="54"/>
    </row>
    <row r="696" spans="1:52" s="55" customFormat="1" ht="18" customHeight="1">
      <c r="A696" s="745" t="s">
        <v>468</v>
      </c>
      <c r="B696" s="746"/>
      <c r="C696" s="746"/>
      <c r="D696" s="746"/>
      <c r="E696" s="746"/>
      <c r="F696" s="746"/>
      <c r="G696" s="746"/>
      <c r="H696" s="746"/>
      <c r="I696" s="747"/>
      <c r="J696" s="60">
        <f t="shared" si="331"/>
        <v>682</v>
      </c>
      <c r="K696" s="61">
        <f t="shared" ref="K696:N696" si="342">SUM(K697:K710)</f>
        <v>361</v>
      </c>
      <c r="L696" s="61">
        <f t="shared" si="342"/>
        <v>163</v>
      </c>
      <c r="M696" s="61">
        <f t="shared" si="342"/>
        <v>48</v>
      </c>
      <c r="N696" s="61">
        <f t="shared" si="342"/>
        <v>30</v>
      </c>
      <c r="O696" s="61">
        <f>SUM(O697:O710)</f>
        <v>0</v>
      </c>
      <c r="P696" s="61">
        <f t="shared" ref="P696:Z696" si="343">SUM(P697:P710)</f>
        <v>0</v>
      </c>
      <c r="Q696" s="61">
        <f t="shared" si="343"/>
        <v>48</v>
      </c>
      <c r="R696" s="61">
        <f t="shared" si="343"/>
        <v>30</v>
      </c>
      <c r="S696" s="61">
        <f t="shared" si="343"/>
        <v>0</v>
      </c>
      <c r="T696" s="61">
        <f t="shared" si="343"/>
        <v>0</v>
      </c>
      <c r="U696" s="61">
        <f t="shared" si="343"/>
        <v>313</v>
      </c>
      <c r="V696" s="61">
        <f t="shared" si="343"/>
        <v>133</v>
      </c>
      <c r="W696" s="61">
        <f t="shared" si="343"/>
        <v>177</v>
      </c>
      <c r="X696" s="61">
        <f t="shared" si="343"/>
        <v>95</v>
      </c>
      <c r="Y696" s="61">
        <f t="shared" si="343"/>
        <v>68</v>
      </c>
      <c r="Z696" s="61">
        <f t="shared" si="343"/>
        <v>16</v>
      </c>
      <c r="AA696" s="748" t="str">
        <f>+A696</f>
        <v>14. Сэлэнгэ аймаг дахь "Зүүнхараа" Политехник коллеж</v>
      </c>
      <c r="AB696" s="749"/>
      <c r="AC696" s="749"/>
      <c r="AD696" s="749"/>
      <c r="AE696" s="749"/>
      <c r="AF696" s="749"/>
      <c r="AG696" s="749"/>
      <c r="AH696" s="749"/>
      <c r="AI696" s="750"/>
      <c r="AJ696" s="60">
        <f t="shared" si="332"/>
        <v>682</v>
      </c>
      <c r="AK696" s="61">
        <f t="shared" ref="AK696:AN696" si="344">SUM(AK697:AK710)</f>
        <v>68</v>
      </c>
      <c r="AL696" s="61">
        <f t="shared" si="344"/>
        <v>22</v>
      </c>
      <c r="AM696" s="61">
        <f t="shared" si="344"/>
        <v>0</v>
      </c>
      <c r="AN696" s="61">
        <f t="shared" si="344"/>
        <v>0</v>
      </c>
      <c r="AO696" s="61">
        <f>SUM(AO697:AO710)</f>
        <v>361</v>
      </c>
      <c r="AP696" s="61">
        <f t="shared" ref="AP696:AZ696" si="345">SUM(AP697:AP710)</f>
        <v>0</v>
      </c>
      <c r="AQ696" s="61">
        <f t="shared" si="345"/>
        <v>0</v>
      </c>
      <c r="AR696" s="61">
        <f t="shared" si="345"/>
        <v>0</v>
      </c>
      <c r="AS696" s="61">
        <f t="shared" si="345"/>
        <v>237</v>
      </c>
      <c r="AT696" s="61">
        <f t="shared" si="345"/>
        <v>48</v>
      </c>
      <c r="AU696" s="61">
        <f t="shared" si="345"/>
        <v>0</v>
      </c>
      <c r="AV696" s="61">
        <f t="shared" si="345"/>
        <v>68</v>
      </c>
      <c r="AW696" s="61">
        <f t="shared" si="345"/>
        <v>121</v>
      </c>
      <c r="AX696" s="61">
        <f t="shared" si="345"/>
        <v>0</v>
      </c>
      <c r="AY696" s="61">
        <f t="shared" si="345"/>
        <v>0</v>
      </c>
      <c r="AZ696" s="61">
        <f t="shared" si="345"/>
        <v>0</v>
      </c>
    </row>
    <row r="697" spans="1:52" s="55" customFormat="1" ht="18" customHeight="1">
      <c r="A697" s="737" t="s">
        <v>163</v>
      </c>
      <c r="B697" s="738"/>
      <c r="C697" s="739" t="s">
        <v>164</v>
      </c>
      <c r="D697" s="740"/>
      <c r="E697" s="740"/>
      <c r="F697" s="740"/>
      <c r="G697" s="740"/>
      <c r="H697" s="740"/>
      <c r="I697" s="741"/>
      <c r="J697" s="56">
        <f t="shared" si="331"/>
        <v>683</v>
      </c>
      <c r="K697" s="62">
        <f t="shared" si="341"/>
        <v>25</v>
      </c>
      <c r="L697" s="62">
        <f t="shared" si="341"/>
        <v>16</v>
      </c>
      <c r="M697" s="62">
        <f t="shared" si="333"/>
        <v>0</v>
      </c>
      <c r="N697" s="62">
        <f t="shared" si="333"/>
        <v>0</v>
      </c>
      <c r="O697" s="54"/>
      <c r="P697" s="54"/>
      <c r="Q697" s="54"/>
      <c r="R697" s="54"/>
      <c r="S697" s="54"/>
      <c r="T697" s="54"/>
      <c r="U697" s="62">
        <f t="shared" si="334"/>
        <v>25</v>
      </c>
      <c r="V697" s="62">
        <f t="shared" si="334"/>
        <v>16</v>
      </c>
      <c r="W697" s="54">
        <v>19</v>
      </c>
      <c r="X697" s="54">
        <v>14</v>
      </c>
      <c r="Y697" s="54">
        <v>6</v>
      </c>
      <c r="Z697" s="54">
        <v>2</v>
      </c>
      <c r="AA697" s="705" t="str">
        <f>+A697</f>
        <v>AF6112-25</v>
      </c>
      <c r="AB697" s="705"/>
      <c r="AC697" s="705" t="str">
        <f>+C697</f>
        <v>Хүлэмжийн аж ахуйн фермер</v>
      </c>
      <c r="AD697" s="705"/>
      <c r="AE697" s="705"/>
      <c r="AF697" s="705"/>
      <c r="AG697" s="705"/>
      <c r="AH697" s="705"/>
      <c r="AI697" s="705"/>
      <c r="AJ697" s="56">
        <f t="shared" si="332"/>
        <v>683</v>
      </c>
      <c r="AK697" s="52"/>
      <c r="AL697" s="52"/>
      <c r="AM697" s="54"/>
      <c r="AN697" s="54"/>
      <c r="AO697" s="54">
        <v>25</v>
      </c>
      <c r="AP697" s="54"/>
      <c r="AQ697" s="54"/>
      <c r="AR697" s="54"/>
      <c r="AS697" s="57">
        <f t="shared" si="335"/>
        <v>19</v>
      </c>
      <c r="AT697" s="54"/>
      <c r="AU697" s="54"/>
      <c r="AV697" s="54"/>
      <c r="AW697" s="54">
        <v>19</v>
      </c>
      <c r="AX697" s="54"/>
      <c r="AY697" s="54"/>
      <c r="AZ697" s="54"/>
    </row>
    <row r="698" spans="1:52" s="55" customFormat="1" ht="18" customHeight="1">
      <c r="A698" s="737" t="s">
        <v>124</v>
      </c>
      <c r="B698" s="738"/>
      <c r="C698" s="739" t="s">
        <v>125</v>
      </c>
      <c r="D698" s="740"/>
      <c r="E698" s="740"/>
      <c r="F698" s="740"/>
      <c r="G698" s="740"/>
      <c r="H698" s="740"/>
      <c r="I698" s="741"/>
      <c r="J698" s="56">
        <f t="shared" si="331"/>
        <v>684</v>
      </c>
      <c r="K698" s="62">
        <f t="shared" si="341"/>
        <v>74</v>
      </c>
      <c r="L698" s="62">
        <f t="shared" si="341"/>
        <v>1</v>
      </c>
      <c r="M698" s="62">
        <f t="shared" si="333"/>
        <v>0</v>
      </c>
      <c r="N698" s="62">
        <f t="shared" si="333"/>
        <v>0</v>
      </c>
      <c r="O698" s="54"/>
      <c r="P698" s="54"/>
      <c r="Q698" s="54"/>
      <c r="R698" s="54"/>
      <c r="S698" s="54"/>
      <c r="T698" s="54"/>
      <c r="U698" s="62">
        <f t="shared" si="334"/>
        <v>74</v>
      </c>
      <c r="V698" s="62">
        <f t="shared" si="334"/>
        <v>1</v>
      </c>
      <c r="W698" s="54">
        <v>21</v>
      </c>
      <c r="X698" s="54">
        <v>1</v>
      </c>
      <c r="Y698" s="54">
        <v>26</v>
      </c>
      <c r="Z698" s="54">
        <v>0</v>
      </c>
      <c r="AA698" s="705" t="str">
        <f t="shared" ref="AA698:AA710" si="346">+A698</f>
        <v>IM7212-14</v>
      </c>
      <c r="AB698" s="705"/>
      <c r="AC698" s="705" t="str">
        <f t="shared" ref="AC698:AC710" si="347">+C698</f>
        <v>Гагнуурчин</v>
      </c>
      <c r="AD698" s="705"/>
      <c r="AE698" s="705"/>
      <c r="AF698" s="705"/>
      <c r="AG698" s="705"/>
      <c r="AH698" s="705"/>
      <c r="AI698" s="705"/>
      <c r="AJ698" s="56">
        <f t="shared" si="332"/>
        <v>684</v>
      </c>
      <c r="AK698" s="52">
        <v>27</v>
      </c>
      <c r="AL698" s="52">
        <v>0</v>
      </c>
      <c r="AM698" s="54"/>
      <c r="AN698" s="54"/>
      <c r="AO698" s="54">
        <v>74</v>
      </c>
      <c r="AP698" s="54"/>
      <c r="AQ698" s="54"/>
      <c r="AR698" s="54"/>
      <c r="AS698" s="57">
        <f t="shared" si="335"/>
        <v>27</v>
      </c>
      <c r="AT698" s="54"/>
      <c r="AU698" s="54"/>
      <c r="AV698" s="54">
        <v>27</v>
      </c>
      <c r="AW698" s="54"/>
      <c r="AX698" s="54"/>
      <c r="AY698" s="54"/>
      <c r="AZ698" s="54"/>
    </row>
    <row r="699" spans="1:52" s="55" customFormat="1" ht="18" customHeight="1">
      <c r="A699" s="737" t="s">
        <v>130</v>
      </c>
      <c r="B699" s="738"/>
      <c r="C699" s="739" t="s">
        <v>131</v>
      </c>
      <c r="D699" s="740"/>
      <c r="E699" s="740"/>
      <c r="F699" s="740"/>
      <c r="G699" s="740"/>
      <c r="H699" s="740"/>
      <c r="I699" s="741"/>
      <c r="J699" s="56">
        <f t="shared" si="331"/>
        <v>685</v>
      </c>
      <c r="K699" s="62">
        <f t="shared" si="341"/>
        <v>35</v>
      </c>
      <c r="L699" s="62">
        <f t="shared" si="341"/>
        <v>35</v>
      </c>
      <c r="M699" s="62">
        <f t="shared" si="333"/>
        <v>0</v>
      </c>
      <c r="N699" s="62">
        <f t="shared" si="333"/>
        <v>0</v>
      </c>
      <c r="O699" s="54"/>
      <c r="P699" s="54"/>
      <c r="Q699" s="54"/>
      <c r="R699" s="54"/>
      <c r="S699" s="54"/>
      <c r="T699" s="54"/>
      <c r="U699" s="62">
        <f t="shared" si="334"/>
        <v>35</v>
      </c>
      <c r="V699" s="62">
        <f t="shared" si="334"/>
        <v>35</v>
      </c>
      <c r="W699" s="54">
        <v>20</v>
      </c>
      <c r="X699" s="54">
        <v>20</v>
      </c>
      <c r="Y699" s="54">
        <v>6</v>
      </c>
      <c r="Z699" s="54">
        <v>6</v>
      </c>
      <c r="AA699" s="705" t="str">
        <f t="shared" si="346"/>
        <v>IE7533-28</v>
      </c>
      <c r="AB699" s="705"/>
      <c r="AC699" s="705" t="str">
        <f t="shared" si="347"/>
        <v>Оёмол бүтээгдэхүүний оёдолчин</v>
      </c>
      <c r="AD699" s="705"/>
      <c r="AE699" s="705"/>
      <c r="AF699" s="705"/>
      <c r="AG699" s="705"/>
      <c r="AH699" s="705"/>
      <c r="AI699" s="705"/>
      <c r="AJ699" s="56">
        <f t="shared" si="332"/>
        <v>685</v>
      </c>
      <c r="AK699" s="54">
        <v>9</v>
      </c>
      <c r="AL699" s="54">
        <v>9</v>
      </c>
      <c r="AM699" s="54"/>
      <c r="AN699" s="54"/>
      <c r="AO699" s="54">
        <v>35</v>
      </c>
      <c r="AP699" s="54"/>
      <c r="AQ699" s="54"/>
      <c r="AR699" s="54"/>
      <c r="AS699" s="57">
        <f t="shared" si="335"/>
        <v>29</v>
      </c>
      <c r="AT699" s="54"/>
      <c r="AU699" s="54"/>
      <c r="AV699" s="54">
        <v>9</v>
      </c>
      <c r="AW699" s="54">
        <v>20</v>
      </c>
      <c r="AX699" s="54"/>
      <c r="AY699" s="54"/>
      <c r="AZ699" s="54"/>
    </row>
    <row r="700" spans="1:52" s="55" customFormat="1" ht="18" customHeight="1">
      <c r="A700" s="737" t="s">
        <v>159</v>
      </c>
      <c r="B700" s="738"/>
      <c r="C700" s="739" t="s">
        <v>160</v>
      </c>
      <c r="D700" s="740"/>
      <c r="E700" s="740"/>
      <c r="F700" s="740"/>
      <c r="G700" s="740"/>
      <c r="H700" s="740"/>
      <c r="I700" s="741"/>
      <c r="J700" s="56">
        <f t="shared" si="331"/>
        <v>686</v>
      </c>
      <c r="K700" s="62">
        <f t="shared" si="341"/>
        <v>6</v>
      </c>
      <c r="L700" s="62">
        <f t="shared" si="341"/>
        <v>4</v>
      </c>
      <c r="M700" s="62">
        <f t="shared" si="333"/>
        <v>0</v>
      </c>
      <c r="N700" s="62">
        <f t="shared" si="333"/>
        <v>0</v>
      </c>
      <c r="O700" s="54"/>
      <c r="P700" s="54"/>
      <c r="Q700" s="54"/>
      <c r="R700" s="54"/>
      <c r="S700" s="54"/>
      <c r="T700" s="54"/>
      <c r="U700" s="62">
        <f t="shared" si="334"/>
        <v>6</v>
      </c>
      <c r="V700" s="62">
        <f t="shared" si="334"/>
        <v>4</v>
      </c>
      <c r="W700" s="54"/>
      <c r="X700" s="54"/>
      <c r="Y700" s="54"/>
      <c r="Z700" s="54"/>
      <c r="AA700" s="705" t="str">
        <f t="shared" si="346"/>
        <v>AF6330-11</v>
      </c>
      <c r="AB700" s="705"/>
      <c r="AC700" s="705" t="str">
        <f t="shared" si="347"/>
        <v>Фермерийн аж ахуй эрхлэгч /ГТ-МАА/</v>
      </c>
      <c r="AD700" s="705"/>
      <c r="AE700" s="705"/>
      <c r="AF700" s="705"/>
      <c r="AG700" s="705"/>
      <c r="AH700" s="705"/>
      <c r="AI700" s="705"/>
      <c r="AJ700" s="56">
        <f t="shared" si="332"/>
        <v>686</v>
      </c>
      <c r="AK700" s="54">
        <v>6</v>
      </c>
      <c r="AL700" s="54">
        <v>4</v>
      </c>
      <c r="AM700" s="54"/>
      <c r="AN700" s="54"/>
      <c r="AO700" s="54">
        <v>6</v>
      </c>
      <c r="AP700" s="54"/>
      <c r="AQ700" s="54"/>
      <c r="AR700" s="54"/>
      <c r="AS700" s="57">
        <f t="shared" si="335"/>
        <v>6</v>
      </c>
      <c r="AT700" s="54"/>
      <c r="AU700" s="54"/>
      <c r="AV700" s="54">
        <v>6</v>
      </c>
      <c r="AW700" s="54"/>
      <c r="AX700" s="54"/>
      <c r="AY700" s="54"/>
      <c r="AZ700" s="54"/>
    </row>
    <row r="701" spans="1:52" s="55" customFormat="1" ht="18" customHeight="1">
      <c r="A701" s="737" t="s">
        <v>144</v>
      </c>
      <c r="B701" s="738"/>
      <c r="C701" s="739" t="s">
        <v>145</v>
      </c>
      <c r="D701" s="740"/>
      <c r="E701" s="740"/>
      <c r="F701" s="740"/>
      <c r="G701" s="740"/>
      <c r="H701" s="740"/>
      <c r="I701" s="741"/>
      <c r="J701" s="56">
        <f t="shared" si="331"/>
        <v>687</v>
      </c>
      <c r="K701" s="62">
        <f t="shared" si="341"/>
        <v>37</v>
      </c>
      <c r="L701" s="62">
        <f t="shared" si="341"/>
        <v>29</v>
      </c>
      <c r="M701" s="62">
        <f t="shared" si="333"/>
        <v>0</v>
      </c>
      <c r="N701" s="62">
        <f t="shared" si="333"/>
        <v>0</v>
      </c>
      <c r="O701" s="54"/>
      <c r="P701" s="54"/>
      <c r="Q701" s="54"/>
      <c r="R701" s="54"/>
      <c r="S701" s="54"/>
      <c r="T701" s="54"/>
      <c r="U701" s="62">
        <f t="shared" si="334"/>
        <v>37</v>
      </c>
      <c r="V701" s="62">
        <f t="shared" si="334"/>
        <v>29</v>
      </c>
      <c r="W701" s="54">
        <v>15</v>
      </c>
      <c r="X701" s="54">
        <v>12</v>
      </c>
      <c r="Y701" s="54">
        <v>10</v>
      </c>
      <c r="Z701" s="54">
        <v>8</v>
      </c>
      <c r="AA701" s="705" t="str">
        <f t="shared" si="346"/>
        <v>IF5120-11</v>
      </c>
      <c r="AB701" s="705"/>
      <c r="AC701" s="705" t="str">
        <f t="shared" si="347"/>
        <v>Тогооч</v>
      </c>
      <c r="AD701" s="705"/>
      <c r="AE701" s="705"/>
      <c r="AF701" s="705"/>
      <c r="AG701" s="705"/>
      <c r="AH701" s="705"/>
      <c r="AI701" s="705"/>
      <c r="AJ701" s="56">
        <f t="shared" si="332"/>
        <v>687</v>
      </c>
      <c r="AK701" s="54">
        <v>12</v>
      </c>
      <c r="AL701" s="54">
        <v>9</v>
      </c>
      <c r="AM701" s="54"/>
      <c r="AN701" s="54"/>
      <c r="AO701" s="54">
        <v>37</v>
      </c>
      <c r="AP701" s="54"/>
      <c r="AQ701" s="54"/>
      <c r="AR701" s="54"/>
      <c r="AS701" s="57">
        <f t="shared" si="335"/>
        <v>12</v>
      </c>
      <c r="AT701" s="54"/>
      <c r="AU701" s="54"/>
      <c r="AV701" s="54">
        <v>12</v>
      </c>
      <c r="AW701" s="54"/>
      <c r="AX701" s="54"/>
      <c r="AY701" s="54"/>
      <c r="AZ701" s="54"/>
    </row>
    <row r="702" spans="1:52" s="55" customFormat="1" ht="18" customHeight="1">
      <c r="A702" s="737" t="s">
        <v>114</v>
      </c>
      <c r="B702" s="738"/>
      <c r="C702" s="739" t="s">
        <v>115</v>
      </c>
      <c r="D702" s="740"/>
      <c r="E702" s="740"/>
      <c r="F702" s="740"/>
      <c r="G702" s="740"/>
      <c r="H702" s="740"/>
      <c r="I702" s="741"/>
      <c r="J702" s="56">
        <f t="shared" si="331"/>
        <v>688</v>
      </c>
      <c r="K702" s="62">
        <f t="shared" si="341"/>
        <v>54</v>
      </c>
      <c r="L702" s="62">
        <f t="shared" si="341"/>
        <v>0</v>
      </c>
      <c r="M702" s="62">
        <f t="shared" si="333"/>
        <v>0</v>
      </c>
      <c r="N702" s="62">
        <f t="shared" si="333"/>
        <v>0</v>
      </c>
      <c r="O702" s="54"/>
      <c r="P702" s="54"/>
      <c r="Q702" s="54"/>
      <c r="R702" s="54"/>
      <c r="S702" s="54"/>
      <c r="T702" s="54"/>
      <c r="U702" s="62">
        <f t="shared" si="334"/>
        <v>54</v>
      </c>
      <c r="V702" s="62">
        <f t="shared" si="334"/>
        <v>0</v>
      </c>
      <c r="W702" s="54">
        <v>20</v>
      </c>
      <c r="X702" s="54">
        <v>0</v>
      </c>
      <c r="Y702" s="54">
        <v>20</v>
      </c>
      <c r="Z702" s="54">
        <v>0</v>
      </c>
      <c r="AA702" s="705" t="str">
        <f t="shared" si="346"/>
        <v>TC8211-20</v>
      </c>
      <c r="AB702" s="705"/>
      <c r="AC702" s="705" t="str">
        <f t="shared" si="347"/>
        <v>Автомашины засварчин</v>
      </c>
      <c r="AD702" s="705"/>
      <c r="AE702" s="705"/>
      <c r="AF702" s="705"/>
      <c r="AG702" s="705"/>
      <c r="AH702" s="705"/>
      <c r="AI702" s="705"/>
      <c r="AJ702" s="56">
        <f t="shared" si="332"/>
        <v>688</v>
      </c>
      <c r="AK702" s="54">
        <v>14</v>
      </c>
      <c r="AL702" s="54">
        <v>0</v>
      </c>
      <c r="AM702" s="54"/>
      <c r="AN702" s="54"/>
      <c r="AO702" s="54">
        <v>54</v>
      </c>
      <c r="AP702" s="54"/>
      <c r="AQ702" s="54"/>
      <c r="AR702" s="54"/>
      <c r="AS702" s="57">
        <f t="shared" si="335"/>
        <v>14</v>
      </c>
      <c r="AT702" s="54"/>
      <c r="AU702" s="54"/>
      <c r="AV702" s="54">
        <v>14</v>
      </c>
      <c r="AW702" s="54"/>
      <c r="AX702" s="54"/>
      <c r="AY702" s="54"/>
      <c r="AZ702" s="54"/>
    </row>
    <row r="703" spans="1:52" s="55" customFormat="1" ht="18" customHeight="1">
      <c r="A703" s="737" t="s">
        <v>136</v>
      </c>
      <c r="B703" s="738"/>
      <c r="C703" s="739" t="s">
        <v>137</v>
      </c>
      <c r="D703" s="740"/>
      <c r="E703" s="740"/>
      <c r="F703" s="740"/>
      <c r="G703" s="740"/>
      <c r="H703" s="740"/>
      <c r="I703" s="741"/>
      <c r="J703" s="56">
        <f t="shared" si="331"/>
        <v>689</v>
      </c>
      <c r="K703" s="62">
        <f t="shared" si="341"/>
        <v>31</v>
      </c>
      <c r="L703" s="62">
        <f t="shared" si="341"/>
        <v>21</v>
      </c>
      <c r="M703" s="62">
        <f t="shared" si="333"/>
        <v>0</v>
      </c>
      <c r="N703" s="62">
        <f t="shared" si="333"/>
        <v>0</v>
      </c>
      <c r="O703" s="54"/>
      <c r="P703" s="54"/>
      <c r="Q703" s="54"/>
      <c r="R703" s="54"/>
      <c r="S703" s="54"/>
      <c r="T703" s="54"/>
      <c r="U703" s="62">
        <f t="shared" si="334"/>
        <v>31</v>
      </c>
      <c r="V703" s="62">
        <f t="shared" si="334"/>
        <v>21</v>
      </c>
      <c r="W703" s="54">
        <v>31</v>
      </c>
      <c r="X703" s="54">
        <v>21</v>
      </c>
      <c r="Y703" s="54"/>
      <c r="Z703" s="54"/>
      <c r="AA703" s="705" t="str">
        <f t="shared" si="346"/>
        <v>NF6210-21</v>
      </c>
      <c r="AB703" s="705"/>
      <c r="AC703" s="705" t="str">
        <f t="shared" si="347"/>
        <v>Ойжуулагч</v>
      </c>
      <c r="AD703" s="705"/>
      <c r="AE703" s="705"/>
      <c r="AF703" s="705"/>
      <c r="AG703" s="705"/>
      <c r="AH703" s="705"/>
      <c r="AI703" s="705"/>
      <c r="AJ703" s="56">
        <f t="shared" si="332"/>
        <v>689</v>
      </c>
      <c r="AK703" s="54"/>
      <c r="AL703" s="54"/>
      <c r="AM703" s="54"/>
      <c r="AN703" s="54"/>
      <c r="AO703" s="54">
        <v>31</v>
      </c>
      <c r="AP703" s="54"/>
      <c r="AQ703" s="54"/>
      <c r="AR703" s="54"/>
      <c r="AS703" s="57">
        <f t="shared" si="335"/>
        <v>31</v>
      </c>
      <c r="AT703" s="54"/>
      <c r="AU703" s="54"/>
      <c r="AV703" s="54"/>
      <c r="AW703" s="54">
        <v>31</v>
      </c>
      <c r="AX703" s="54"/>
      <c r="AY703" s="54"/>
      <c r="AZ703" s="54"/>
    </row>
    <row r="704" spans="1:52" s="55" customFormat="1" ht="18" customHeight="1">
      <c r="A704" s="737" t="s">
        <v>153</v>
      </c>
      <c r="B704" s="738"/>
      <c r="C704" s="739" t="s">
        <v>154</v>
      </c>
      <c r="D704" s="740"/>
      <c r="E704" s="740"/>
      <c r="F704" s="740"/>
      <c r="G704" s="740"/>
      <c r="H704" s="740"/>
      <c r="I704" s="741"/>
      <c r="J704" s="56">
        <f t="shared" si="331"/>
        <v>690</v>
      </c>
      <c r="K704" s="62">
        <f t="shared" si="341"/>
        <v>18</v>
      </c>
      <c r="L704" s="62">
        <f t="shared" si="341"/>
        <v>18</v>
      </c>
      <c r="M704" s="62">
        <f t="shared" si="333"/>
        <v>0</v>
      </c>
      <c r="N704" s="62">
        <f t="shared" si="333"/>
        <v>0</v>
      </c>
      <c r="O704" s="54"/>
      <c r="P704" s="54"/>
      <c r="Q704" s="54"/>
      <c r="R704" s="54"/>
      <c r="S704" s="54"/>
      <c r="T704" s="54"/>
      <c r="U704" s="62">
        <f t="shared" si="334"/>
        <v>18</v>
      </c>
      <c r="V704" s="62">
        <f t="shared" si="334"/>
        <v>18</v>
      </c>
      <c r="W704" s="54">
        <v>18</v>
      </c>
      <c r="X704" s="54">
        <v>18</v>
      </c>
      <c r="Y704" s="54"/>
      <c r="Z704" s="54"/>
      <c r="AA704" s="705" t="str">
        <f t="shared" si="346"/>
        <v>SO5142-11</v>
      </c>
      <c r="AB704" s="705"/>
      <c r="AC704" s="705" t="str">
        <f t="shared" si="347"/>
        <v>Гоо засалч</v>
      </c>
      <c r="AD704" s="705"/>
      <c r="AE704" s="705"/>
      <c r="AF704" s="705"/>
      <c r="AG704" s="705"/>
      <c r="AH704" s="705"/>
      <c r="AI704" s="705"/>
      <c r="AJ704" s="56">
        <f t="shared" si="332"/>
        <v>690</v>
      </c>
      <c r="AK704" s="54"/>
      <c r="AL704" s="54"/>
      <c r="AM704" s="54"/>
      <c r="AN704" s="54"/>
      <c r="AO704" s="54">
        <v>18</v>
      </c>
      <c r="AP704" s="54"/>
      <c r="AQ704" s="54"/>
      <c r="AR704" s="54"/>
      <c r="AS704" s="57">
        <f t="shared" si="335"/>
        <v>18</v>
      </c>
      <c r="AT704" s="54"/>
      <c r="AU704" s="54"/>
      <c r="AV704" s="54"/>
      <c r="AW704" s="54">
        <v>18</v>
      </c>
      <c r="AX704" s="54"/>
      <c r="AY704" s="54"/>
      <c r="AZ704" s="54"/>
    </row>
    <row r="705" spans="1:52" s="55" customFormat="1" ht="18" customHeight="1">
      <c r="A705" s="737" t="s">
        <v>290</v>
      </c>
      <c r="B705" s="738"/>
      <c r="C705" s="739" t="s">
        <v>291</v>
      </c>
      <c r="D705" s="740"/>
      <c r="E705" s="740"/>
      <c r="F705" s="740"/>
      <c r="G705" s="740"/>
      <c r="H705" s="740"/>
      <c r="I705" s="741"/>
      <c r="J705" s="56">
        <f t="shared" si="331"/>
        <v>691</v>
      </c>
      <c r="K705" s="62">
        <f t="shared" si="341"/>
        <v>22</v>
      </c>
      <c r="L705" s="62">
        <f t="shared" si="341"/>
        <v>3</v>
      </c>
      <c r="M705" s="62">
        <f t="shared" si="333"/>
        <v>0</v>
      </c>
      <c r="N705" s="62">
        <f t="shared" si="333"/>
        <v>0</v>
      </c>
      <c r="O705" s="54"/>
      <c r="P705" s="54"/>
      <c r="Q705" s="54"/>
      <c r="R705" s="54"/>
      <c r="S705" s="54"/>
      <c r="T705" s="54"/>
      <c r="U705" s="62">
        <f t="shared" si="334"/>
        <v>22</v>
      </c>
      <c r="V705" s="62">
        <f t="shared" si="334"/>
        <v>3</v>
      </c>
      <c r="W705" s="54">
        <v>22</v>
      </c>
      <c r="X705" s="54">
        <v>3</v>
      </c>
      <c r="Y705" s="54"/>
      <c r="Z705" s="54"/>
      <c r="AA705" s="705" t="str">
        <f t="shared" si="346"/>
        <v>TR4323-27</v>
      </c>
      <c r="AB705" s="705"/>
      <c r="AC705" s="705" t="str">
        <f t="shared" si="347"/>
        <v>Вагон үзэгч, засварчин</v>
      </c>
      <c r="AD705" s="705"/>
      <c r="AE705" s="705"/>
      <c r="AF705" s="705"/>
      <c r="AG705" s="705"/>
      <c r="AH705" s="705"/>
      <c r="AI705" s="705"/>
      <c r="AJ705" s="56">
        <f t="shared" si="332"/>
        <v>691</v>
      </c>
      <c r="AK705" s="54"/>
      <c r="AL705" s="54"/>
      <c r="AM705" s="54"/>
      <c r="AN705" s="54"/>
      <c r="AO705" s="54">
        <v>22</v>
      </c>
      <c r="AP705" s="54"/>
      <c r="AQ705" s="54"/>
      <c r="AR705" s="54"/>
      <c r="AS705" s="57">
        <f t="shared" si="335"/>
        <v>22</v>
      </c>
      <c r="AT705" s="54"/>
      <c r="AU705" s="54"/>
      <c r="AV705" s="54"/>
      <c r="AW705" s="54">
        <v>22</v>
      </c>
      <c r="AX705" s="54"/>
      <c r="AY705" s="54"/>
      <c r="AZ705" s="54"/>
    </row>
    <row r="706" spans="1:52" s="55" customFormat="1" ht="18" customHeight="1">
      <c r="A706" s="737" t="s">
        <v>240</v>
      </c>
      <c r="B706" s="738"/>
      <c r="C706" s="739" t="s">
        <v>185</v>
      </c>
      <c r="D706" s="740"/>
      <c r="E706" s="740"/>
      <c r="F706" s="740"/>
      <c r="G706" s="740"/>
      <c r="H706" s="740"/>
      <c r="I706" s="741"/>
      <c r="J706" s="56">
        <f t="shared" si="331"/>
        <v>692</v>
      </c>
      <c r="K706" s="62">
        <f t="shared" si="341"/>
        <v>11</v>
      </c>
      <c r="L706" s="62">
        <f t="shared" si="341"/>
        <v>6</v>
      </c>
      <c r="M706" s="62">
        <f t="shared" si="333"/>
        <v>0</v>
      </c>
      <c r="N706" s="62">
        <f t="shared" si="333"/>
        <v>0</v>
      </c>
      <c r="O706" s="54"/>
      <c r="P706" s="54"/>
      <c r="Q706" s="54"/>
      <c r="R706" s="54"/>
      <c r="S706" s="54"/>
      <c r="T706" s="54"/>
      <c r="U706" s="62">
        <f t="shared" si="334"/>
        <v>11</v>
      </c>
      <c r="V706" s="62">
        <f t="shared" si="334"/>
        <v>6</v>
      </c>
      <c r="W706" s="54">
        <v>11</v>
      </c>
      <c r="X706" s="54">
        <v>6</v>
      </c>
      <c r="Y706" s="54"/>
      <c r="Z706" s="54"/>
      <c r="AA706" s="705" t="str">
        <f t="shared" si="346"/>
        <v>AH6320-12</v>
      </c>
      <c r="AB706" s="705"/>
      <c r="AC706" s="705" t="str">
        <f t="shared" si="347"/>
        <v>Фермерийн аж ахуй эрхлэгч /МАА-ГТ/</v>
      </c>
      <c r="AD706" s="705"/>
      <c r="AE706" s="705"/>
      <c r="AF706" s="705"/>
      <c r="AG706" s="705"/>
      <c r="AH706" s="705"/>
      <c r="AI706" s="705"/>
      <c r="AJ706" s="56">
        <f t="shared" si="332"/>
        <v>692</v>
      </c>
      <c r="AK706" s="54"/>
      <c r="AL706" s="54"/>
      <c r="AM706" s="54"/>
      <c r="AN706" s="54"/>
      <c r="AO706" s="54">
        <v>11</v>
      </c>
      <c r="AP706" s="54"/>
      <c r="AQ706" s="54"/>
      <c r="AR706" s="54"/>
      <c r="AS706" s="57">
        <f t="shared" si="335"/>
        <v>11</v>
      </c>
      <c r="AT706" s="54"/>
      <c r="AU706" s="54"/>
      <c r="AV706" s="54"/>
      <c r="AW706" s="54">
        <v>11</v>
      </c>
      <c r="AX706" s="54"/>
      <c r="AY706" s="54"/>
      <c r="AZ706" s="54"/>
    </row>
    <row r="707" spans="1:52" s="55" customFormat="1" ht="18" customHeight="1">
      <c r="A707" s="737" t="s">
        <v>367</v>
      </c>
      <c r="B707" s="738"/>
      <c r="C707" s="739" t="s">
        <v>368</v>
      </c>
      <c r="D707" s="740"/>
      <c r="E707" s="740"/>
      <c r="F707" s="740"/>
      <c r="G707" s="740"/>
      <c r="H707" s="740"/>
      <c r="I707" s="741"/>
      <c r="J707" s="56">
        <f t="shared" si="331"/>
        <v>693</v>
      </c>
      <c r="K707" s="62">
        <f t="shared" si="341"/>
        <v>15</v>
      </c>
      <c r="L707" s="62">
        <f t="shared" si="341"/>
        <v>12</v>
      </c>
      <c r="M707" s="62">
        <f t="shared" si="333"/>
        <v>15</v>
      </c>
      <c r="N707" s="62">
        <f t="shared" si="333"/>
        <v>12</v>
      </c>
      <c r="O707" s="54"/>
      <c r="P707" s="54"/>
      <c r="Q707" s="54">
        <v>15</v>
      </c>
      <c r="R707" s="54">
        <v>12</v>
      </c>
      <c r="S707" s="54"/>
      <c r="T707" s="54"/>
      <c r="U707" s="62">
        <f t="shared" si="334"/>
        <v>0</v>
      </c>
      <c r="V707" s="62">
        <f t="shared" si="334"/>
        <v>0</v>
      </c>
      <c r="W707" s="54"/>
      <c r="X707" s="54"/>
      <c r="Y707" s="54"/>
      <c r="Z707" s="54"/>
      <c r="AA707" s="705" t="str">
        <f t="shared" si="346"/>
        <v>IF3434-14</v>
      </c>
      <c r="AB707" s="705"/>
      <c r="AC707" s="705" t="str">
        <f t="shared" si="347"/>
        <v>Хоол үйлдвэрлэл, үйлчилгээний техник- технологич</v>
      </c>
      <c r="AD707" s="705"/>
      <c r="AE707" s="705"/>
      <c r="AF707" s="705"/>
      <c r="AG707" s="705"/>
      <c r="AH707" s="705"/>
      <c r="AI707" s="705"/>
      <c r="AJ707" s="56">
        <f t="shared" si="332"/>
        <v>693</v>
      </c>
      <c r="AK707" s="54"/>
      <c r="AL707" s="54"/>
      <c r="AM707" s="54"/>
      <c r="AN707" s="54"/>
      <c r="AO707" s="54">
        <v>15</v>
      </c>
      <c r="AP707" s="54"/>
      <c r="AQ707" s="54"/>
      <c r="AR707" s="54"/>
      <c r="AS707" s="57">
        <f t="shared" si="335"/>
        <v>15</v>
      </c>
      <c r="AT707" s="54">
        <v>15</v>
      </c>
      <c r="AU707" s="54"/>
      <c r="AV707" s="54"/>
      <c r="AW707" s="54"/>
      <c r="AX707" s="54"/>
      <c r="AY707" s="54"/>
      <c r="AZ707" s="54"/>
    </row>
    <row r="708" spans="1:52" s="55" customFormat="1" ht="18" customHeight="1">
      <c r="A708" s="737" t="s">
        <v>469</v>
      </c>
      <c r="B708" s="738"/>
      <c r="C708" s="739" t="s">
        <v>470</v>
      </c>
      <c r="D708" s="740"/>
      <c r="E708" s="740"/>
      <c r="F708" s="740"/>
      <c r="G708" s="740"/>
      <c r="H708" s="740"/>
      <c r="I708" s="741"/>
      <c r="J708" s="56">
        <f t="shared" si="331"/>
        <v>694</v>
      </c>
      <c r="K708" s="62">
        <f t="shared" si="341"/>
        <v>10</v>
      </c>
      <c r="L708" s="62">
        <f t="shared" si="341"/>
        <v>8</v>
      </c>
      <c r="M708" s="62">
        <f t="shared" si="333"/>
        <v>10</v>
      </c>
      <c r="N708" s="62">
        <f t="shared" si="333"/>
        <v>8</v>
      </c>
      <c r="O708" s="54"/>
      <c r="P708" s="54"/>
      <c r="Q708" s="54">
        <v>10</v>
      </c>
      <c r="R708" s="54">
        <v>8</v>
      </c>
      <c r="S708" s="54"/>
      <c r="T708" s="54"/>
      <c r="U708" s="62">
        <f t="shared" si="334"/>
        <v>0</v>
      </c>
      <c r="V708" s="62">
        <f t="shared" si="334"/>
        <v>0</v>
      </c>
      <c r="W708" s="54"/>
      <c r="X708" s="54"/>
      <c r="Y708" s="54"/>
      <c r="Z708" s="54"/>
      <c r="AA708" s="705" t="str">
        <f t="shared" si="346"/>
        <v>AF3142-13</v>
      </c>
      <c r="AB708" s="705"/>
      <c r="AC708" s="705" t="str">
        <f t="shared" si="347"/>
        <v>Агротехникч</v>
      </c>
      <c r="AD708" s="705"/>
      <c r="AE708" s="705"/>
      <c r="AF708" s="705"/>
      <c r="AG708" s="705"/>
      <c r="AH708" s="705"/>
      <c r="AI708" s="705"/>
      <c r="AJ708" s="56">
        <f t="shared" si="332"/>
        <v>694</v>
      </c>
      <c r="AK708" s="54"/>
      <c r="AL708" s="54"/>
      <c r="AM708" s="54"/>
      <c r="AN708" s="54"/>
      <c r="AO708" s="54">
        <v>10</v>
      </c>
      <c r="AP708" s="54"/>
      <c r="AQ708" s="54"/>
      <c r="AR708" s="54"/>
      <c r="AS708" s="57">
        <f t="shared" si="335"/>
        <v>10</v>
      </c>
      <c r="AT708" s="54">
        <v>10</v>
      </c>
      <c r="AU708" s="54"/>
      <c r="AV708" s="54"/>
      <c r="AW708" s="54"/>
      <c r="AX708" s="54"/>
      <c r="AY708" s="54"/>
      <c r="AZ708" s="54"/>
    </row>
    <row r="709" spans="1:52" s="55" customFormat="1" ht="18" customHeight="1">
      <c r="A709" s="737" t="s">
        <v>434</v>
      </c>
      <c r="B709" s="738"/>
      <c r="C709" s="739" t="s">
        <v>435</v>
      </c>
      <c r="D709" s="740"/>
      <c r="E709" s="740"/>
      <c r="F709" s="740"/>
      <c r="G709" s="740"/>
      <c r="H709" s="740"/>
      <c r="I709" s="741"/>
      <c r="J709" s="56">
        <f t="shared" si="331"/>
        <v>695</v>
      </c>
      <c r="K709" s="62">
        <f t="shared" si="341"/>
        <v>10</v>
      </c>
      <c r="L709" s="62">
        <f t="shared" si="341"/>
        <v>10</v>
      </c>
      <c r="M709" s="62">
        <f t="shared" si="333"/>
        <v>10</v>
      </c>
      <c r="N709" s="62">
        <f t="shared" si="333"/>
        <v>10</v>
      </c>
      <c r="O709" s="54"/>
      <c r="P709" s="54"/>
      <c r="Q709" s="54">
        <v>10</v>
      </c>
      <c r="R709" s="54">
        <v>10</v>
      </c>
      <c r="S709" s="54"/>
      <c r="T709" s="54"/>
      <c r="U709" s="62">
        <f t="shared" si="334"/>
        <v>0</v>
      </c>
      <c r="V709" s="62">
        <f t="shared" si="334"/>
        <v>0</v>
      </c>
      <c r="W709" s="54"/>
      <c r="X709" s="54"/>
      <c r="Y709" s="54"/>
      <c r="Z709" s="54"/>
      <c r="AA709" s="705" t="str">
        <f t="shared" si="346"/>
        <v>AD3432-11</v>
      </c>
      <c r="AB709" s="705"/>
      <c r="AC709" s="705" t="str">
        <f t="shared" si="347"/>
        <v>Хувцасны загвар зохион бүтээгч</v>
      </c>
      <c r="AD709" s="705"/>
      <c r="AE709" s="705"/>
      <c r="AF709" s="705"/>
      <c r="AG709" s="705"/>
      <c r="AH709" s="705"/>
      <c r="AI709" s="705"/>
      <c r="AJ709" s="56">
        <f t="shared" si="332"/>
        <v>695</v>
      </c>
      <c r="AK709" s="54"/>
      <c r="AL709" s="54"/>
      <c r="AM709" s="54"/>
      <c r="AN709" s="54"/>
      <c r="AO709" s="54">
        <v>10</v>
      </c>
      <c r="AP709" s="54"/>
      <c r="AQ709" s="54"/>
      <c r="AR709" s="54"/>
      <c r="AS709" s="57">
        <f t="shared" si="335"/>
        <v>10</v>
      </c>
      <c r="AT709" s="54">
        <v>10</v>
      </c>
      <c r="AU709" s="54"/>
      <c r="AV709" s="54"/>
      <c r="AW709" s="54"/>
      <c r="AX709" s="54"/>
      <c r="AY709" s="54"/>
      <c r="AZ709" s="54"/>
    </row>
    <row r="710" spans="1:52" s="55" customFormat="1" ht="18" customHeight="1">
      <c r="A710" s="737" t="s">
        <v>471</v>
      </c>
      <c r="B710" s="738"/>
      <c r="C710" s="739" t="s">
        <v>472</v>
      </c>
      <c r="D710" s="740"/>
      <c r="E710" s="740"/>
      <c r="F710" s="740"/>
      <c r="G710" s="740"/>
      <c r="H710" s="740"/>
      <c r="I710" s="741"/>
      <c r="J710" s="56">
        <f t="shared" si="331"/>
        <v>696</v>
      </c>
      <c r="K710" s="62">
        <f t="shared" si="341"/>
        <v>13</v>
      </c>
      <c r="L710" s="62">
        <f t="shared" si="341"/>
        <v>0</v>
      </c>
      <c r="M710" s="62">
        <f t="shared" si="333"/>
        <v>13</v>
      </c>
      <c r="N710" s="62">
        <f t="shared" si="333"/>
        <v>0</v>
      </c>
      <c r="O710" s="54"/>
      <c r="P710" s="54"/>
      <c r="Q710" s="54">
        <v>13</v>
      </c>
      <c r="R710" s="54">
        <v>0</v>
      </c>
      <c r="S710" s="54"/>
      <c r="T710" s="54"/>
      <c r="U710" s="62">
        <f t="shared" si="334"/>
        <v>0</v>
      </c>
      <c r="V710" s="62">
        <f t="shared" si="334"/>
        <v>0</v>
      </c>
      <c r="W710" s="54"/>
      <c r="X710" s="54"/>
      <c r="Y710" s="54"/>
      <c r="Z710" s="54"/>
      <c r="AA710" s="705" t="str">
        <f t="shared" si="346"/>
        <v>AT3115-29</v>
      </c>
      <c r="AB710" s="705"/>
      <c r="AC710" s="705" t="str">
        <f t="shared" si="347"/>
        <v>Хөдөө аж ахуйн машин, тоног төхөөрөмжийн техникч</v>
      </c>
      <c r="AD710" s="705"/>
      <c r="AE710" s="705"/>
      <c r="AF710" s="705"/>
      <c r="AG710" s="705"/>
      <c r="AH710" s="705"/>
      <c r="AI710" s="705"/>
      <c r="AJ710" s="56">
        <f t="shared" si="332"/>
        <v>696</v>
      </c>
      <c r="AK710" s="54"/>
      <c r="AL710" s="54"/>
      <c r="AM710" s="54"/>
      <c r="AN710" s="54"/>
      <c r="AO710" s="54">
        <v>13</v>
      </c>
      <c r="AP710" s="54"/>
      <c r="AQ710" s="54"/>
      <c r="AR710" s="54"/>
      <c r="AS710" s="57">
        <f t="shared" si="335"/>
        <v>13</v>
      </c>
      <c r="AT710" s="54">
        <v>13</v>
      </c>
      <c r="AU710" s="54"/>
      <c r="AV710" s="54"/>
      <c r="AW710" s="54"/>
      <c r="AX710" s="54"/>
      <c r="AY710" s="54"/>
      <c r="AZ710" s="54"/>
    </row>
    <row r="711" spans="1:52" s="66" customFormat="1" ht="25.5" customHeight="1">
      <c r="A711" s="745" t="s">
        <v>473</v>
      </c>
      <c r="B711" s="746"/>
      <c r="C711" s="746"/>
      <c r="D711" s="746"/>
      <c r="E711" s="746"/>
      <c r="F711" s="746"/>
      <c r="G711" s="746"/>
      <c r="H711" s="746"/>
      <c r="I711" s="747"/>
      <c r="J711" s="60">
        <f t="shared" si="331"/>
        <v>697</v>
      </c>
      <c r="K711" s="61">
        <f t="shared" ref="K711:N711" si="348">SUM(K712:K722)</f>
        <v>422</v>
      </c>
      <c r="L711" s="61">
        <f t="shared" si="348"/>
        <v>171</v>
      </c>
      <c r="M711" s="61">
        <f t="shared" si="348"/>
        <v>0</v>
      </c>
      <c r="N711" s="61">
        <f t="shared" si="348"/>
        <v>0</v>
      </c>
      <c r="O711" s="61">
        <f>SUM(O712:O722)</f>
        <v>0</v>
      </c>
      <c r="P711" s="61">
        <f t="shared" ref="P711:Z711" si="349">SUM(P712:P722)</f>
        <v>0</v>
      </c>
      <c r="Q711" s="61">
        <f t="shared" si="349"/>
        <v>0</v>
      </c>
      <c r="R711" s="61">
        <f t="shared" si="349"/>
        <v>0</v>
      </c>
      <c r="S711" s="61">
        <f t="shared" si="349"/>
        <v>0</v>
      </c>
      <c r="T711" s="61">
        <f t="shared" si="349"/>
        <v>0</v>
      </c>
      <c r="U711" s="61">
        <f t="shared" si="349"/>
        <v>410</v>
      </c>
      <c r="V711" s="61">
        <f t="shared" si="349"/>
        <v>159</v>
      </c>
      <c r="W711" s="61">
        <f t="shared" si="349"/>
        <v>253</v>
      </c>
      <c r="X711" s="61">
        <f t="shared" si="349"/>
        <v>107</v>
      </c>
      <c r="Y711" s="61">
        <f t="shared" si="349"/>
        <v>88</v>
      </c>
      <c r="Z711" s="61">
        <f t="shared" si="349"/>
        <v>31</v>
      </c>
      <c r="AA711" s="748" t="str">
        <f>+A711</f>
        <v>15. Төв аймаг дахь политехник коллеж</v>
      </c>
      <c r="AB711" s="749"/>
      <c r="AC711" s="749"/>
      <c r="AD711" s="749"/>
      <c r="AE711" s="749"/>
      <c r="AF711" s="749"/>
      <c r="AG711" s="749"/>
      <c r="AH711" s="749"/>
      <c r="AI711" s="750"/>
      <c r="AJ711" s="60">
        <f t="shared" si="332"/>
        <v>697</v>
      </c>
      <c r="AK711" s="61">
        <f t="shared" ref="AK711:AN711" si="350">SUM(AK712:AK722)</f>
        <v>69</v>
      </c>
      <c r="AL711" s="61">
        <f t="shared" si="350"/>
        <v>21</v>
      </c>
      <c r="AM711" s="61">
        <f t="shared" si="350"/>
        <v>12</v>
      </c>
      <c r="AN711" s="61">
        <f t="shared" si="350"/>
        <v>12</v>
      </c>
      <c r="AO711" s="61">
        <f>SUM(AO712:AO722)</f>
        <v>410</v>
      </c>
      <c r="AP711" s="61">
        <f t="shared" ref="AP711:AZ711" si="351">SUM(AP712:AP722)</f>
        <v>12</v>
      </c>
      <c r="AQ711" s="61">
        <f t="shared" si="351"/>
        <v>0</v>
      </c>
      <c r="AR711" s="61">
        <f t="shared" si="351"/>
        <v>0</v>
      </c>
      <c r="AS711" s="61">
        <f t="shared" si="351"/>
        <v>268</v>
      </c>
      <c r="AT711" s="61">
        <f t="shared" si="351"/>
        <v>0</v>
      </c>
      <c r="AU711" s="61">
        <f t="shared" si="351"/>
        <v>0</v>
      </c>
      <c r="AV711" s="61">
        <f t="shared" si="351"/>
        <v>69</v>
      </c>
      <c r="AW711" s="61">
        <f t="shared" si="351"/>
        <v>187</v>
      </c>
      <c r="AX711" s="61">
        <f t="shared" si="351"/>
        <v>12</v>
      </c>
      <c r="AY711" s="61">
        <f t="shared" si="351"/>
        <v>0</v>
      </c>
      <c r="AZ711" s="61">
        <f t="shared" si="351"/>
        <v>0</v>
      </c>
    </row>
    <row r="712" spans="1:52" s="55" customFormat="1" ht="18" customHeight="1">
      <c r="A712" s="737" t="s">
        <v>144</v>
      </c>
      <c r="B712" s="738"/>
      <c r="C712" s="739" t="s">
        <v>145</v>
      </c>
      <c r="D712" s="740"/>
      <c r="E712" s="740"/>
      <c r="F712" s="740"/>
      <c r="G712" s="740"/>
      <c r="H712" s="740"/>
      <c r="I712" s="741"/>
      <c r="J712" s="56">
        <f t="shared" si="331"/>
        <v>698</v>
      </c>
      <c r="K712" s="62">
        <f t="shared" ref="K712:L722" si="352">+M712+U712+AM712</f>
        <v>56</v>
      </c>
      <c r="L712" s="62">
        <f t="shared" si="352"/>
        <v>40</v>
      </c>
      <c r="M712" s="62">
        <f t="shared" si="333"/>
        <v>0</v>
      </c>
      <c r="N712" s="62">
        <f t="shared" si="333"/>
        <v>0</v>
      </c>
      <c r="O712" s="54"/>
      <c r="P712" s="54"/>
      <c r="Q712" s="54"/>
      <c r="R712" s="54"/>
      <c r="S712" s="54"/>
      <c r="T712" s="54"/>
      <c r="U712" s="62">
        <f t="shared" si="334"/>
        <v>44</v>
      </c>
      <c r="V712" s="62">
        <f t="shared" si="334"/>
        <v>28</v>
      </c>
      <c r="W712" s="54">
        <v>19</v>
      </c>
      <c r="X712" s="54">
        <v>15</v>
      </c>
      <c r="Y712" s="54">
        <v>16</v>
      </c>
      <c r="Z712" s="54">
        <v>9</v>
      </c>
      <c r="AA712" s="705" t="str">
        <f>+A712</f>
        <v>IF5120-11</v>
      </c>
      <c r="AB712" s="705"/>
      <c r="AC712" s="705" t="str">
        <f>+C712</f>
        <v>Тогооч</v>
      </c>
      <c r="AD712" s="705"/>
      <c r="AE712" s="705"/>
      <c r="AF712" s="705"/>
      <c r="AG712" s="705"/>
      <c r="AH712" s="705"/>
      <c r="AI712" s="705"/>
      <c r="AJ712" s="56">
        <f t="shared" si="332"/>
        <v>698</v>
      </c>
      <c r="AK712" s="52">
        <v>9</v>
      </c>
      <c r="AL712" s="52">
        <v>4</v>
      </c>
      <c r="AM712" s="54">
        <v>12</v>
      </c>
      <c r="AN712" s="54">
        <v>12</v>
      </c>
      <c r="AO712" s="54">
        <v>44</v>
      </c>
      <c r="AP712" s="54">
        <v>12</v>
      </c>
      <c r="AQ712" s="54"/>
      <c r="AR712" s="54"/>
      <c r="AS712" s="57">
        <f t="shared" si="335"/>
        <v>21</v>
      </c>
      <c r="AT712" s="54"/>
      <c r="AU712" s="54"/>
      <c r="AV712" s="54">
        <v>9</v>
      </c>
      <c r="AW712" s="54"/>
      <c r="AX712" s="54">
        <v>12</v>
      </c>
      <c r="AY712" s="54"/>
      <c r="AZ712" s="54"/>
    </row>
    <row r="713" spans="1:52" s="55" customFormat="1" ht="18" customHeight="1">
      <c r="A713" s="737" t="s">
        <v>118</v>
      </c>
      <c r="B713" s="738"/>
      <c r="C713" s="739" t="s">
        <v>119</v>
      </c>
      <c r="D713" s="740"/>
      <c r="E713" s="740"/>
      <c r="F713" s="740"/>
      <c r="G713" s="740"/>
      <c r="H713" s="740"/>
      <c r="I713" s="741"/>
      <c r="J713" s="56">
        <f t="shared" si="331"/>
        <v>699</v>
      </c>
      <c r="K713" s="62">
        <f t="shared" si="352"/>
        <v>28</v>
      </c>
      <c r="L713" s="62">
        <f t="shared" si="352"/>
        <v>16</v>
      </c>
      <c r="M713" s="62">
        <f t="shared" si="333"/>
        <v>0</v>
      </c>
      <c r="N713" s="62">
        <f t="shared" si="333"/>
        <v>0</v>
      </c>
      <c r="O713" s="54"/>
      <c r="P713" s="54"/>
      <c r="Q713" s="54"/>
      <c r="R713" s="54"/>
      <c r="S713" s="54"/>
      <c r="T713" s="54"/>
      <c r="U713" s="62">
        <f t="shared" si="334"/>
        <v>28</v>
      </c>
      <c r="V713" s="62">
        <f t="shared" si="334"/>
        <v>16</v>
      </c>
      <c r="W713" s="54">
        <v>16</v>
      </c>
      <c r="X713" s="54">
        <v>13</v>
      </c>
      <c r="Y713" s="54"/>
      <c r="Z713" s="54"/>
      <c r="AA713" s="705" t="str">
        <f t="shared" ref="AA713:AA723" si="353">+A713</f>
        <v>CF7123-20</v>
      </c>
      <c r="AB713" s="705"/>
      <c r="AC713" s="705" t="str">
        <f t="shared" ref="AC713:AC722" si="354">+C713</f>
        <v>Барилгын засал-чимэглэлчин</v>
      </c>
      <c r="AD713" s="705"/>
      <c r="AE713" s="705"/>
      <c r="AF713" s="705"/>
      <c r="AG713" s="705"/>
      <c r="AH713" s="705"/>
      <c r="AI713" s="705"/>
      <c r="AJ713" s="56">
        <f t="shared" si="332"/>
        <v>699</v>
      </c>
      <c r="AK713" s="52">
        <v>12</v>
      </c>
      <c r="AL713" s="52">
        <v>3</v>
      </c>
      <c r="AM713" s="54"/>
      <c r="AN713" s="54"/>
      <c r="AO713" s="54">
        <v>28</v>
      </c>
      <c r="AP713" s="54"/>
      <c r="AQ713" s="54"/>
      <c r="AR713" s="54"/>
      <c r="AS713" s="57">
        <f t="shared" si="335"/>
        <v>28</v>
      </c>
      <c r="AT713" s="54"/>
      <c r="AU713" s="54"/>
      <c r="AV713" s="54">
        <v>12</v>
      </c>
      <c r="AW713" s="54">
        <v>16</v>
      </c>
      <c r="AX713" s="54"/>
      <c r="AY713" s="54"/>
      <c r="AZ713" s="54"/>
    </row>
    <row r="714" spans="1:52" s="55" customFormat="1" ht="18" customHeight="1">
      <c r="A714" s="737" t="s">
        <v>124</v>
      </c>
      <c r="B714" s="738"/>
      <c r="C714" s="739" t="s">
        <v>125</v>
      </c>
      <c r="D714" s="740"/>
      <c r="E714" s="740"/>
      <c r="F714" s="740"/>
      <c r="G714" s="740"/>
      <c r="H714" s="740"/>
      <c r="I714" s="741"/>
      <c r="J714" s="56">
        <f t="shared" si="331"/>
        <v>700</v>
      </c>
      <c r="K714" s="62">
        <f t="shared" si="352"/>
        <v>71</v>
      </c>
      <c r="L714" s="62">
        <f t="shared" si="352"/>
        <v>0</v>
      </c>
      <c r="M714" s="62">
        <f t="shared" si="333"/>
        <v>0</v>
      </c>
      <c r="N714" s="62">
        <f t="shared" si="333"/>
        <v>0</v>
      </c>
      <c r="O714" s="54"/>
      <c r="P714" s="54"/>
      <c r="Q714" s="54"/>
      <c r="R714" s="54"/>
      <c r="S714" s="54"/>
      <c r="T714" s="54"/>
      <c r="U714" s="62">
        <f t="shared" si="334"/>
        <v>71</v>
      </c>
      <c r="V714" s="62">
        <f t="shared" si="334"/>
        <v>0</v>
      </c>
      <c r="W714" s="54">
        <v>41</v>
      </c>
      <c r="X714" s="54">
        <v>0</v>
      </c>
      <c r="Y714" s="54">
        <v>12</v>
      </c>
      <c r="Z714" s="54">
        <v>0</v>
      </c>
      <c r="AA714" s="705" t="str">
        <f t="shared" si="353"/>
        <v>IM7212-14</v>
      </c>
      <c r="AB714" s="705"/>
      <c r="AC714" s="705" t="str">
        <f t="shared" si="354"/>
        <v>Гагнуурчин</v>
      </c>
      <c r="AD714" s="705"/>
      <c r="AE714" s="705"/>
      <c r="AF714" s="705"/>
      <c r="AG714" s="705"/>
      <c r="AH714" s="705"/>
      <c r="AI714" s="705"/>
      <c r="AJ714" s="56">
        <f t="shared" si="332"/>
        <v>700</v>
      </c>
      <c r="AK714" s="54">
        <v>18</v>
      </c>
      <c r="AL714" s="54">
        <v>0</v>
      </c>
      <c r="AM714" s="54"/>
      <c r="AN714" s="54"/>
      <c r="AO714" s="54">
        <v>71</v>
      </c>
      <c r="AP714" s="54"/>
      <c r="AQ714" s="54"/>
      <c r="AR714" s="54"/>
      <c r="AS714" s="57">
        <f t="shared" si="335"/>
        <v>41</v>
      </c>
      <c r="AT714" s="54"/>
      <c r="AU714" s="54"/>
      <c r="AV714" s="54">
        <v>18</v>
      </c>
      <c r="AW714" s="54">
        <v>23</v>
      </c>
      <c r="AX714" s="54"/>
      <c r="AY714" s="54"/>
      <c r="AZ714" s="54"/>
    </row>
    <row r="715" spans="1:52" s="55" customFormat="1" ht="18" customHeight="1">
      <c r="A715" s="737" t="s">
        <v>116</v>
      </c>
      <c r="B715" s="738"/>
      <c r="C715" s="739" t="s">
        <v>117</v>
      </c>
      <c r="D715" s="740"/>
      <c r="E715" s="740"/>
      <c r="F715" s="740"/>
      <c r="G715" s="740"/>
      <c r="H715" s="740"/>
      <c r="I715" s="741"/>
      <c r="J715" s="56">
        <f t="shared" si="331"/>
        <v>701</v>
      </c>
      <c r="K715" s="62">
        <f t="shared" si="352"/>
        <v>17</v>
      </c>
      <c r="L715" s="62">
        <f t="shared" si="352"/>
        <v>0</v>
      </c>
      <c r="M715" s="62">
        <f t="shared" si="333"/>
        <v>0</v>
      </c>
      <c r="N715" s="62">
        <f t="shared" si="333"/>
        <v>0</v>
      </c>
      <c r="O715" s="54"/>
      <c r="P715" s="54"/>
      <c r="Q715" s="54"/>
      <c r="R715" s="54"/>
      <c r="S715" s="54"/>
      <c r="T715" s="54"/>
      <c r="U715" s="62">
        <f t="shared" si="334"/>
        <v>17</v>
      </c>
      <c r="V715" s="62">
        <f t="shared" si="334"/>
        <v>0</v>
      </c>
      <c r="W715" s="54">
        <v>0</v>
      </c>
      <c r="X715" s="54">
        <v>0</v>
      </c>
      <c r="Y715" s="54">
        <v>17</v>
      </c>
      <c r="Z715" s="54">
        <v>0</v>
      </c>
      <c r="AA715" s="705" t="str">
        <f t="shared" si="353"/>
        <v>CF7126-36</v>
      </c>
      <c r="AB715" s="705"/>
      <c r="AC715" s="705" t="str">
        <f t="shared" si="354"/>
        <v>Барилгын сантехникч</v>
      </c>
      <c r="AD715" s="705"/>
      <c r="AE715" s="705"/>
      <c r="AF715" s="705"/>
      <c r="AG715" s="705"/>
      <c r="AH715" s="705"/>
      <c r="AI715" s="705"/>
      <c r="AJ715" s="56">
        <f t="shared" si="332"/>
        <v>701</v>
      </c>
      <c r="AK715" s="54"/>
      <c r="AL715" s="54"/>
      <c r="AM715" s="54"/>
      <c r="AN715" s="54"/>
      <c r="AO715" s="54">
        <v>17</v>
      </c>
      <c r="AP715" s="54"/>
      <c r="AQ715" s="54"/>
      <c r="AR715" s="54"/>
      <c r="AS715" s="57">
        <f t="shared" si="335"/>
        <v>0</v>
      </c>
      <c r="AT715" s="54"/>
      <c r="AU715" s="54"/>
      <c r="AV715" s="54"/>
      <c r="AW715" s="54"/>
      <c r="AX715" s="54"/>
      <c r="AY715" s="54"/>
      <c r="AZ715" s="54"/>
    </row>
    <row r="716" spans="1:52" s="55" customFormat="1" ht="18" customHeight="1">
      <c r="A716" s="737" t="s">
        <v>138</v>
      </c>
      <c r="B716" s="738"/>
      <c r="C716" s="739" t="s">
        <v>139</v>
      </c>
      <c r="D716" s="740"/>
      <c r="E716" s="740"/>
      <c r="F716" s="740"/>
      <c r="G716" s="740"/>
      <c r="H716" s="740"/>
      <c r="I716" s="741"/>
      <c r="J716" s="56">
        <f t="shared" si="331"/>
        <v>702</v>
      </c>
      <c r="K716" s="62">
        <f t="shared" si="352"/>
        <v>18</v>
      </c>
      <c r="L716" s="62">
        <f t="shared" si="352"/>
        <v>14</v>
      </c>
      <c r="M716" s="62">
        <f t="shared" si="333"/>
        <v>0</v>
      </c>
      <c r="N716" s="62">
        <f t="shared" si="333"/>
        <v>0</v>
      </c>
      <c r="O716" s="54"/>
      <c r="P716" s="54"/>
      <c r="Q716" s="54"/>
      <c r="R716" s="54"/>
      <c r="S716" s="54"/>
      <c r="T716" s="54"/>
      <c r="U716" s="62">
        <f t="shared" si="334"/>
        <v>18</v>
      </c>
      <c r="V716" s="62">
        <f t="shared" si="334"/>
        <v>14</v>
      </c>
      <c r="W716" s="54">
        <v>0</v>
      </c>
      <c r="X716" s="54">
        <v>0</v>
      </c>
      <c r="Y716" s="54">
        <v>11</v>
      </c>
      <c r="Z716" s="54">
        <v>7</v>
      </c>
      <c r="AA716" s="705" t="str">
        <f t="shared" si="353"/>
        <v>SO5141-11</v>
      </c>
      <c r="AB716" s="705"/>
      <c r="AC716" s="705" t="str">
        <f t="shared" si="354"/>
        <v>Үсчин</v>
      </c>
      <c r="AD716" s="705"/>
      <c r="AE716" s="705"/>
      <c r="AF716" s="705"/>
      <c r="AG716" s="705"/>
      <c r="AH716" s="705"/>
      <c r="AI716" s="705"/>
      <c r="AJ716" s="56">
        <f t="shared" si="332"/>
        <v>702</v>
      </c>
      <c r="AK716" s="54">
        <v>7</v>
      </c>
      <c r="AL716" s="54">
        <v>7</v>
      </c>
      <c r="AM716" s="54"/>
      <c r="AN716" s="54"/>
      <c r="AO716" s="54">
        <v>18</v>
      </c>
      <c r="AP716" s="54"/>
      <c r="AQ716" s="54"/>
      <c r="AR716" s="54"/>
      <c r="AS716" s="57">
        <f t="shared" si="335"/>
        <v>7</v>
      </c>
      <c r="AT716" s="54"/>
      <c r="AU716" s="54"/>
      <c r="AV716" s="54">
        <v>7</v>
      </c>
      <c r="AW716" s="54"/>
      <c r="AX716" s="54"/>
      <c r="AY716" s="54"/>
      <c r="AZ716" s="54"/>
    </row>
    <row r="717" spans="1:52" s="55" customFormat="1" ht="18" customHeight="1">
      <c r="A717" s="737" t="s">
        <v>195</v>
      </c>
      <c r="B717" s="738"/>
      <c r="C717" s="739" t="s">
        <v>196</v>
      </c>
      <c r="D717" s="740"/>
      <c r="E717" s="740"/>
      <c r="F717" s="740"/>
      <c r="G717" s="740"/>
      <c r="H717" s="740"/>
      <c r="I717" s="741"/>
      <c r="J717" s="56">
        <f t="shared" si="331"/>
        <v>703</v>
      </c>
      <c r="K717" s="62">
        <f t="shared" si="352"/>
        <v>21</v>
      </c>
      <c r="L717" s="62">
        <f t="shared" si="352"/>
        <v>18</v>
      </c>
      <c r="M717" s="62">
        <f t="shared" si="333"/>
        <v>0</v>
      </c>
      <c r="N717" s="62">
        <f t="shared" si="333"/>
        <v>0</v>
      </c>
      <c r="O717" s="54"/>
      <c r="P717" s="54"/>
      <c r="Q717" s="54"/>
      <c r="R717" s="54"/>
      <c r="S717" s="54"/>
      <c r="T717" s="54"/>
      <c r="U717" s="62">
        <f t="shared" si="334"/>
        <v>21</v>
      </c>
      <c r="V717" s="62">
        <f t="shared" si="334"/>
        <v>18</v>
      </c>
      <c r="W717" s="54">
        <v>21</v>
      </c>
      <c r="X717" s="54">
        <v>18</v>
      </c>
      <c r="Y717" s="54"/>
      <c r="Z717" s="54"/>
      <c r="AA717" s="705" t="str">
        <f t="shared" si="353"/>
        <v>ID4120-11</v>
      </c>
      <c r="AB717" s="705"/>
      <c r="AC717" s="705" t="str">
        <f t="shared" si="354"/>
        <v>Нарийн бичгийн дарга-албан хэргийн ажилтан</v>
      </c>
      <c r="AD717" s="705"/>
      <c r="AE717" s="705"/>
      <c r="AF717" s="705"/>
      <c r="AG717" s="705"/>
      <c r="AH717" s="705"/>
      <c r="AI717" s="705"/>
      <c r="AJ717" s="56">
        <f t="shared" si="332"/>
        <v>703</v>
      </c>
      <c r="AK717" s="54"/>
      <c r="AL717" s="54"/>
      <c r="AM717" s="54"/>
      <c r="AN717" s="54"/>
      <c r="AO717" s="54">
        <v>21</v>
      </c>
      <c r="AP717" s="54"/>
      <c r="AQ717" s="54"/>
      <c r="AR717" s="54"/>
      <c r="AS717" s="57">
        <f t="shared" si="335"/>
        <v>21</v>
      </c>
      <c r="AT717" s="54"/>
      <c r="AU717" s="54"/>
      <c r="AV717" s="54"/>
      <c r="AW717" s="54">
        <v>21</v>
      </c>
      <c r="AX717" s="54"/>
      <c r="AY717" s="54"/>
      <c r="AZ717" s="54"/>
    </row>
    <row r="718" spans="1:52" s="55" customFormat="1" ht="18" customHeight="1">
      <c r="A718" s="737" t="s">
        <v>181</v>
      </c>
      <c r="B718" s="738"/>
      <c r="C718" s="739" t="s">
        <v>182</v>
      </c>
      <c r="D718" s="740"/>
      <c r="E718" s="740"/>
      <c r="F718" s="740"/>
      <c r="G718" s="740"/>
      <c r="H718" s="740"/>
      <c r="I718" s="741"/>
      <c r="J718" s="56">
        <f t="shared" si="331"/>
        <v>704</v>
      </c>
      <c r="K718" s="62">
        <f t="shared" si="352"/>
        <v>35</v>
      </c>
      <c r="L718" s="62">
        <f t="shared" si="352"/>
        <v>11</v>
      </c>
      <c r="M718" s="62">
        <f t="shared" si="333"/>
        <v>0</v>
      </c>
      <c r="N718" s="62">
        <f t="shared" si="333"/>
        <v>0</v>
      </c>
      <c r="O718" s="54"/>
      <c r="P718" s="54"/>
      <c r="Q718" s="54"/>
      <c r="R718" s="54"/>
      <c r="S718" s="54"/>
      <c r="T718" s="54"/>
      <c r="U718" s="62">
        <f t="shared" si="334"/>
        <v>35</v>
      </c>
      <c r="V718" s="62">
        <f t="shared" si="334"/>
        <v>11</v>
      </c>
      <c r="W718" s="54">
        <v>35</v>
      </c>
      <c r="X718" s="54">
        <v>11</v>
      </c>
      <c r="Y718" s="54"/>
      <c r="Z718" s="54"/>
      <c r="AA718" s="705" t="str">
        <f t="shared" si="353"/>
        <v>AH6121-24</v>
      </c>
      <c r="AB718" s="705"/>
      <c r="AC718" s="705" t="str">
        <f t="shared" si="354"/>
        <v>Малчин</v>
      </c>
      <c r="AD718" s="705"/>
      <c r="AE718" s="705"/>
      <c r="AF718" s="705"/>
      <c r="AG718" s="705"/>
      <c r="AH718" s="705"/>
      <c r="AI718" s="705"/>
      <c r="AJ718" s="56">
        <f t="shared" si="332"/>
        <v>704</v>
      </c>
      <c r="AK718" s="54"/>
      <c r="AL718" s="54"/>
      <c r="AM718" s="54"/>
      <c r="AN718" s="54"/>
      <c r="AO718" s="54">
        <v>35</v>
      </c>
      <c r="AP718" s="54"/>
      <c r="AQ718" s="54"/>
      <c r="AR718" s="54"/>
      <c r="AS718" s="57">
        <f t="shared" si="335"/>
        <v>35</v>
      </c>
      <c r="AT718" s="54"/>
      <c r="AU718" s="54"/>
      <c r="AV718" s="54"/>
      <c r="AW718" s="54">
        <v>35</v>
      </c>
      <c r="AX718" s="54"/>
      <c r="AY718" s="54"/>
      <c r="AZ718" s="54"/>
    </row>
    <row r="719" spans="1:52" s="55" customFormat="1" ht="18" customHeight="1">
      <c r="A719" s="737" t="s">
        <v>122</v>
      </c>
      <c r="B719" s="738"/>
      <c r="C719" s="739" t="s">
        <v>123</v>
      </c>
      <c r="D719" s="740"/>
      <c r="E719" s="740"/>
      <c r="F719" s="740"/>
      <c r="G719" s="740"/>
      <c r="H719" s="740"/>
      <c r="I719" s="741"/>
      <c r="J719" s="56">
        <f t="shared" ref="J719:J782" si="355">+J718+1</f>
        <v>705</v>
      </c>
      <c r="K719" s="62">
        <f t="shared" si="352"/>
        <v>68</v>
      </c>
      <c r="L719" s="62">
        <f t="shared" si="352"/>
        <v>7</v>
      </c>
      <c r="M719" s="62">
        <f t="shared" si="333"/>
        <v>0</v>
      </c>
      <c r="N719" s="62">
        <f t="shared" si="333"/>
        <v>0</v>
      </c>
      <c r="O719" s="54"/>
      <c r="P719" s="54"/>
      <c r="Q719" s="54"/>
      <c r="R719" s="54"/>
      <c r="S719" s="54"/>
      <c r="T719" s="54"/>
      <c r="U719" s="62">
        <f t="shared" si="334"/>
        <v>68</v>
      </c>
      <c r="V719" s="62">
        <f t="shared" si="334"/>
        <v>7</v>
      </c>
      <c r="W719" s="54">
        <v>38</v>
      </c>
      <c r="X719" s="54">
        <v>2</v>
      </c>
      <c r="Y719" s="54">
        <v>18</v>
      </c>
      <c r="Z719" s="54">
        <v>4</v>
      </c>
      <c r="AA719" s="705" t="str">
        <f t="shared" si="353"/>
        <v>CF7411-12</v>
      </c>
      <c r="AB719" s="705"/>
      <c r="AC719" s="705" t="str">
        <f t="shared" si="354"/>
        <v>Барилгын цахилгаанчин</v>
      </c>
      <c r="AD719" s="705"/>
      <c r="AE719" s="705"/>
      <c r="AF719" s="705"/>
      <c r="AG719" s="705"/>
      <c r="AH719" s="705"/>
      <c r="AI719" s="705"/>
      <c r="AJ719" s="56">
        <f t="shared" si="332"/>
        <v>705</v>
      </c>
      <c r="AK719" s="54">
        <v>12</v>
      </c>
      <c r="AL719" s="54">
        <v>1</v>
      </c>
      <c r="AM719" s="54"/>
      <c r="AN719" s="54"/>
      <c r="AO719" s="54">
        <v>68</v>
      </c>
      <c r="AP719" s="54"/>
      <c r="AQ719" s="54"/>
      <c r="AR719" s="54"/>
      <c r="AS719" s="57">
        <f t="shared" si="335"/>
        <v>34</v>
      </c>
      <c r="AT719" s="54"/>
      <c r="AU719" s="54"/>
      <c r="AV719" s="54">
        <v>12</v>
      </c>
      <c r="AW719" s="54">
        <v>22</v>
      </c>
      <c r="AX719" s="54"/>
      <c r="AY719" s="54"/>
      <c r="AZ719" s="54"/>
    </row>
    <row r="720" spans="1:52" s="55" customFormat="1" ht="18" customHeight="1">
      <c r="A720" s="737" t="s">
        <v>132</v>
      </c>
      <c r="B720" s="738"/>
      <c r="C720" s="739" t="s">
        <v>133</v>
      </c>
      <c r="D720" s="740"/>
      <c r="E720" s="740"/>
      <c r="F720" s="740"/>
      <c r="G720" s="740"/>
      <c r="H720" s="740"/>
      <c r="I720" s="741"/>
      <c r="J720" s="56">
        <f t="shared" si="355"/>
        <v>706</v>
      </c>
      <c r="K720" s="62">
        <f t="shared" si="352"/>
        <v>62</v>
      </c>
      <c r="L720" s="62">
        <f t="shared" si="352"/>
        <v>44</v>
      </c>
      <c r="M720" s="62">
        <f t="shared" si="333"/>
        <v>0</v>
      </c>
      <c r="N720" s="62">
        <f t="shared" si="333"/>
        <v>0</v>
      </c>
      <c r="O720" s="54"/>
      <c r="P720" s="54"/>
      <c r="Q720" s="54"/>
      <c r="R720" s="54"/>
      <c r="S720" s="54"/>
      <c r="T720" s="54"/>
      <c r="U720" s="62">
        <f t="shared" si="334"/>
        <v>62</v>
      </c>
      <c r="V720" s="62">
        <f t="shared" si="334"/>
        <v>44</v>
      </c>
      <c r="W720" s="54">
        <v>37</v>
      </c>
      <c r="X720" s="54">
        <v>27</v>
      </c>
      <c r="Y720" s="54">
        <v>14</v>
      </c>
      <c r="Z720" s="54">
        <v>11</v>
      </c>
      <c r="AA720" s="705" t="str">
        <f t="shared" si="353"/>
        <v>IO7421-16</v>
      </c>
      <c r="AB720" s="705"/>
      <c r="AC720" s="705" t="str">
        <f t="shared" si="354"/>
        <v>Цахим тоног төхөөрөмжийн үйлчилгээний ажилтан</v>
      </c>
      <c r="AD720" s="705"/>
      <c r="AE720" s="705"/>
      <c r="AF720" s="705"/>
      <c r="AG720" s="705"/>
      <c r="AH720" s="705"/>
      <c r="AI720" s="705"/>
      <c r="AJ720" s="56">
        <f t="shared" ref="AJ720:AJ783" si="356">+J720</f>
        <v>706</v>
      </c>
      <c r="AK720" s="54">
        <v>11</v>
      </c>
      <c r="AL720" s="54">
        <v>6</v>
      </c>
      <c r="AM720" s="54"/>
      <c r="AN720" s="54"/>
      <c r="AO720" s="54">
        <v>62</v>
      </c>
      <c r="AP720" s="54"/>
      <c r="AQ720" s="54"/>
      <c r="AR720" s="54"/>
      <c r="AS720" s="57">
        <f t="shared" si="335"/>
        <v>35</v>
      </c>
      <c r="AT720" s="54"/>
      <c r="AU720" s="54"/>
      <c r="AV720" s="54">
        <v>11</v>
      </c>
      <c r="AW720" s="54">
        <v>24</v>
      </c>
      <c r="AX720" s="54"/>
      <c r="AY720" s="54"/>
      <c r="AZ720" s="54"/>
    </row>
    <row r="721" spans="1:52" s="55" customFormat="1" ht="18" customHeight="1">
      <c r="A721" s="737" t="s">
        <v>202</v>
      </c>
      <c r="B721" s="738"/>
      <c r="C721" s="739" t="s">
        <v>203</v>
      </c>
      <c r="D721" s="740"/>
      <c r="E721" s="740"/>
      <c r="F721" s="740"/>
      <c r="G721" s="740"/>
      <c r="H721" s="740"/>
      <c r="I721" s="741"/>
      <c r="J721" s="56">
        <f t="shared" si="355"/>
        <v>707</v>
      </c>
      <c r="K721" s="62">
        <f t="shared" si="352"/>
        <v>22</v>
      </c>
      <c r="L721" s="62">
        <f t="shared" si="352"/>
        <v>4</v>
      </c>
      <c r="M721" s="62">
        <f t="shared" si="333"/>
        <v>0</v>
      </c>
      <c r="N721" s="62">
        <f t="shared" si="333"/>
        <v>0</v>
      </c>
      <c r="O721" s="54"/>
      <c r="P721" s="54"/>
      <c r="Q721" s="54"/>
      <c r="R721" s="54"/>
      <c r="S721" s="54"/>
      <c r="T721" s="54"/>
      <c r="U721" s="62">
        <f t="shared" si="334"/>
        <v>22</v>
      </c>
      <c r="V721" s="62">
        <f t="shared" si="334"/>
        <v>4</v>
      </c>
      <c r="W721" s="54">
        <v>22</v>
      </c>
      <c r="X721" s="54">
        <v>4</v>
      </c>
      <c r="Y721" s="54"/>
      <c r="Z721" s="54"/>
      <c r="AA721" s="705" t="str">
        <f t="shared" si="353"/>
        <v>CF7114-20</v>
      </c>
      <c r="AB721" s="705"/>
      <c r="AC721" s="705" t="str">
        <f t="shared" si="354"/>
        <v>Бетон арматурчин</v>
      </c>
      <c r="AD721" s="705"/>
      <c r="AE721" s="705"/>
      <c r="AF721" s="705"/>
      <c r="AG721" s="705"/>
      <c r="AH721" s="705"/>
      <c r="AI721" s="705"/>
      <c r="AJ721" s="56">
        <f t="shared" si="356"/>
        <v>707</v>
      </c>
      <c r="AK721" s="54"/>
      <c r="AL721" s="54"/>
      <c r="AM721" s="54"/>
      <c r="AN721" s="54"/>
      <c r="AO721" s="54">
        <v>22</v>
      </c>
      <c r="AP721" s="54"/>
      <c r="AQ721" s="54"/>
      <c r="AR721" s="54"/>
      <c r="AS721" s="57">
        <f t="shared" si="335"/>
        <v>22</v>
      </c>
      <c r="AT721" s="54"/>
      <c r="AU721" s="54"/>
      <c r="AV721" s="54"/>
      <c r="AW721" s="54">
        <v>22</v>
      </c>
      <c r="AX721" s="54"/>
      <c r="AY721" s="54"/>
      <c r="AZ721" s="54"/>
    </row>
    <row r="722" spans="1:52" s="55" customFormat="1" ht="18" customHeight="1">
      <c r="A722" s="737" t="s">
        <v>163</v>
      </c>
      <c r="B722" s="738"/>
      <c r="C722" s="739" t="s">
        <v>164</v>
      </c>
      <c r="D722" s="740"/>
      <c r="E722" s="740"/>
      <c r="F722" s="740"/>
      <c r="G722" s="740"/>
      <c r="H722" s="740"/>
      <c r="I722" s="741"/>
      <c r="J722" s="56">
        <f t="shared" si="355"/>
        <v>708</v>
      </c>
      <c r="K722" s="62">
        <f t="shared" si="352"/>
        <v>24</v>
      </c>
      <c r="L722" s="62">
        <f t="shared" si="352"/>
        <v>17</v>
      </c>
      <c r="M722" s="62">
        <f t="shared" si="333"/>
        <v>0</v>
      </c>
      <c r="N722" s="62">
        <f t="shared" si="333"/>
        <v>0</v>
      </c>
      <c r="O722" s="54"/>
      <c r="P722" s="54"/>
      <c r="Q722" s="54"/>
      <c r="R722" s="54"/>
      <c r="S722" s="54"/>
      <c r="T722" s="54"/>
      <c r="U722" s="62">
        <f t="shared" si="334"/>
        <v>24</v>
      </c>
      <c r="V722" s="62">
        <f t="shared" si="334"/>
        <v>17</v>
      </c>
      <c r="W722" s="54">
        <v>24</v>
      </c>
      <c r="X722" s="54">
        <v>17</v>
      </c>
      <c r="Y722" s="54"/>
      <c r="Z722" s="54"/>
      <c r="AA722" s="705" t="str">
        <f t="shared" si="353"/>
        <v>AF6112-25</v>
      </c>
      <c r="AB722" s="705"/>
      <c r="AC722" s="705" t="str">
        <f t="shared" si="354"/>
        <v>Хүлэмжийн аж ахуйн фермер</v>
      </c>
      <c r="AD722" s="705"/>
      <c r="AE722" s="705"/>
      <c r="AF722" s="705"/>
      <c r="AG722" s="705"/>
      <c r="AH722" s="705"/>
      <c r="AI722" s="705"/>
      <c r="AJ722" s="56">
        <f t="shared" si="356"/>
        <v>708</v>
      </c>
      <c r="AK722" s="54"/>
      <c r="AL722" s="54"/>
      <c r="AM722" s="54"/>
      <c r="AN722" s="54"/>
      <c r="AO722" s="54">
        <v>24</v>
      </c>
      <c r="AP722" s="54"/>
      <c r="AQ722" s="54"/>
      <c r="AR722" s="54"/>
      <c r="AS722" s="57">
        <f t="shared" si="335"/>
        <v>24</v>
      </c>
      <c r="AT722" s="54"/>
      <c r="AU722" s="54"/>
      <c r="AV722" s="54"/>
      <c r="AW722" s="54">
        <v>24</v>
      </c>
      <c r="AX722" s="54"/>
      <c r="AY722" s="54"/>
      <c r="AZ722" s="54"/>
    </row>
    <row r="723" spans="1:52" s="55" customFormat="1" ht="18" customHeight="1">
      <c r="A723" s="745" t="s">
        <v>474</v>
      </c>
      <c r="B723" s="746"/>
      <c r="C723" s="746"/>
      <c r="D723" s="746"/>
      <c r="E723" s="746"/>
      <c r="F723" s="746"/>
      <c r="G723" s="746"/>
      <c r="H723" s="746"/>
      <c r="I723" s="747"/>
      <c r="J723" s="60">
        <f t="shared" si="355"/>
        <v>709</v>
      </c>
      <c r="K723" s="61">
        <f t="shared" ref="K723:Z723" si="357">SUM(K724:K737)</f>
        <v>571</v>
      </c>
      <c r="L723" s="61">
        <f t="shared" si="357"/>
        <v>193</v>
      </c>
      <c r="M723" s="61">
        <f t="shared" si="357"/>
        <v>26</v>
      </c>
      <c r="N723" s="61">
        <f t="shared" si="357"/>
        <v>0</v>
      </c>
      <c r="O723" s="61">
        <f t="shared" ref="O723:Y723" si="358">SUM(O724:O737)</f>
        <v>0</v>
      </c>
      <c r="P723" s="61">
        <f t="shared" si="357"/>
        <v>0</v>
      </c>
      <c r="Q723" s="61">
        <f t="shared" si="357"/>
        <v>26</v>
      </c>
      <c r="R723" s="61">
        <f t="shared" si="357"/>
        <v>0</v>
      </c>
      <c r="S723" s="61">
        <f t="shared" si="357"/>
        <v>0</v>
      </c>
      <c r="T723" s="61">
        <f t="shared" si="358"/>
        <v>0</v>
      </c>
      <c r="U723" s="61">
        <f t="shared" si="357"/>
        <v>545</v>
      </c>
      <c r="V723" s="61">
        <f t="shared" si="357"/>
        <v>193</v>
      </c>
      <c r="W723" s="61">
        <f t="shared" si="357"/>
        <v>294</v>
      </c>
      <c r="X723" s="61">
        <f t="shared" si="357"/>
        <v>135</v>
      </c>
      <c r="Y723" s="61">
        <f t="shared" si="358"/>
        <v>123</v>
      </c>
      <c r="Z723" s="61">
        <f t="shared" si="357"/>
        <v>32</v>
      </c>
      <c r="AA723" s="748" t="str">
        <f t="shared" si="353"/>
        <v>16.Төв аймгийн Баянчандмань суман дахь Политехник коллеж</v>
      </c>
      <c r="AB723" s="749"/>
      <c r="AC723" s="749"/>
      <c r="AD723" s="749"/>
      <c r="AE723" s="749"/>
      <c r="AF723" s="749"/>
      <c r="AG723" s="749"/>
      <c r="AH723" s="749"/>
      <c r="AI723" s="750"/>
      <c r="AJ723" s="60">
        <f t="shared" si="356"/>
        <v>709</v>
      </c>
      <c r="AK723" s="61">
        <f t="shared" ref="AK723:AZ723" si="359">SUM(AK724:AK737)</f>
        <v>128</v>
      </c>
      <c r="AL723" s="61">
        <f t="shared" si="359"/>
        <v>26</v>
      </c>
      <c r="AM723" s="61">
        <f t="shared" si="359"/>
        <v>0</v>
      </c>
      <c r="AN723" s="61">
        <f t="shared" si="359"/>
        <v>0</v>
      </c>
      <c r="AO723" s="61">
        <f t="shared" si="359"/>
        <v>571</v>
      </c>
      <c r="AP723" s="61">
        <f t="shared" si="359"/>
        <v>0</v>
      </c>
      <c r="AQ723" s="61">
        <f t="shared" si="359"/>
        <v>0</v>
      </c>
      <c r="AR723" s="61">
        <f t="shared" si="359"/>
        <v>0</v>
      </c>
      <c r="AS723" s="61">
        <f t="shared" si="359"/>
        <v>355</v>
      </c>
      <c r="AT723" s="61">
        <f t="shared" si="359"/>
        <v>26</v>
      </c>
      <c r="AU723" s="61">
        <f t="shared" si="359"/>
        <v>0</v>
      </c>
      <c r="AV723" s="61">
        <f t="shared" si="359"/>
        <v>128</v>
      </c>
      <c r="AW723" s="61">
        <f t="shared" si="359"/>
        <v>201</v>
      </c>
      <c r="AX723" s="61">
        <f t="shared" si="359"/>
        <v>0</v>
      </c>
      <c r="AY723" s="61">
        <f t="shared" si="359"/>
        <v>0</v>
      </c>
      <c r="AZ723" s="61">
        <f t="shared" si="359"/>
        <v>0</v>
      </c>
    </row>
    <row r="724" spans="1:52" s="55" customFormat="1" ht="18" customHeight="1">
      <c r="A724" s="737" t="s">
        <v>114</v>
      </c>
      <c r="B724" s="738"/>
      <c r="C724" s="739" t="s">
        <v>115</v>
      </c>
      <c r="D724" s="740"/>
      <c r="E724" s="740"/>
      <c r="F724" s="740"/>
      <c r="G724" s="740"/>
      <c r="H724" s="740"/>
      <c r="I724" s="741"/>
      <c r="J724" s="56">
        <f t="shared" si="355"/>
        <v>710</v>
      </c>
      <c r="K724" s="62">
        <f t="shared" si="341"/>
        <v>111</v>
      </c>
      <c r="L724" s="62">
        <f t="shared" si="341"/>
        <v>1</v>
      </c>
      <c r="M724" s="62">
        <f t="shared" ref="M724:N786" si="360">+O724+Q724+S724</f>
        <v>0</v>
      </c>
      <c r="N724" s="62">
        <f t="shared" si="360"/>
        <v>0</v>
      </c>
      <c r="O724" s="63"/>
      <c r="P724" s="63"/>
      <c r="Q724" s="63"/>
      <c r="R724" s="63"/>
      <c r="S724" s="63"/>
      <c r="T724" s="63"/>
      <c r="U724" s="62">
        <f t="shared" ref="U724:V786" si="361">+W724+Y724+AK724</f>
        <v>111</v>
      </c>
      <c r="V724" s="62">
        <f t="shared" si="361"/>
        <v>1</v>
      </c>
      <c r="W724" s="63">
        <v>57</v>
      </c>
      <c r="X724" s="63">
        <v>1</v>
      </c>
      <c r="Y724" s="63">
        <v>25</v>
      </c>
      <c r="Z724" s="63">
        <v>0</v>
      </c>
      <c r="AA724" s="705" t="str">
        <f>+A724</f>
        <v>TC8211-20</v>
      </c>
      <c r="AB724" s="705"/>
      <c r="AC724" s="705" t="str">
        <f>+C724</f>
        <v>Автомашины засварчин</v>
      </c>
      <c r="AD724" s="705"/>
      <c r="AE724" s="705"/>
      <c r="AF724" s="705"/>
      <c r="AG724" s="705"/>
      <c r="AH724" s="705"/>
      <c r="AI724" s="705"/>
      <c r="AJ724" s="56">
        <f t="shared" si="356"/>
        <v>710</v>
      </c>
      <c r="AK724" s="54">
        <v>29</v>
      </c>
      <c r="AL724" s="54">
        <v>0</v>
      </c>
      <c r="AM724" s="54"/>
      <c r="AN724" s="54"/>
      <c r="AO724" s="54">
        <v>111</v>
      </c>
      <c r="AP724" s="54"/>
      <c r="AQ724" s="54"/>
      <c r="AR724" s="54"/>
      <c r="AS724" s="57">
        <f t="shared" ref="AS724:AS787" si="362">+AT724+AU724+AV724+AW724+AX724+AY724+AZ724</f>
        <v>57</v>
      </c>
      <c r="AT724" s="54"/>
      <c r="AU724" s="54"/>
      <c r="AV724" s="54">
        <v>29</v>
      </c>
      <c r="AW724" s="54">
        <v>28</v>
      </c>
      <c r="AX724" s="54"/>
      <c r="AY724" s="54"/>
      <c r="AZ724" s="54"/>
    </row>
    <row r="725" spans="1:52" s="55" customFormat="1" ht="18" customHeight="1">
      <c r="A725" s="737" t="s">
        <v>124</v>
      </c>
      <c r="B725" s="738"/>
      <c r="C725" s="739" t="s">
        <v>125</v>
      </c>
      <c r="D725" s="740"/>
      <c r="E725" s="740"/>
      <c r="F725" s="740"/>
      <c r="G725" s="740"/>
      <c r="H725" s="740"/>
      <c r="I725" s="741"/>
      <c r="J725" s="56">
        <f t="shared" si="355"/>
        <v>711</v>
      </c>
      <c r="K725" s="62">
        <f t="shared" si="341"/>
        <v>45</v>
      </c>
      <c r="L725" s="62">
        <f t="shared" si="341"/>
        <v>2</v>
      </c>
      <c r="M725" s="62">
        <f t="shared" si="360"/>
        <v>0</v>
      </c>
      <c r="N725" s="62">
        <f t="shared" si="360"/>
        <v>0</v>
      </c>
      <c r="O725" s="63"/>
      <c r="P725" s="63"/>
      <c r="Q725" s="63"/>
      <c r="R725" s="63"/>
      <c r="S725" s="63"/>
      <c r="T725" s="63"/>
      <c r="U725" s="62">
        <f t="shared" si="361"/>
        <v>45</v>
      </c>
      <c r="V725" s="62">
        <f t="shared" si="361"/>
        <v>2</v>
      </c>
      <c r="W725" s="63">
        <v>13</v>
      </c>
      <c r="X725" s="63">
        <v>0</v>
      </c>
      <c r="Y725" s="63">
        <v>16</v>
      </c>
      <c r="Z725" s="63">
        <v>2</v>
      </c>
      <c r="AA725" s="705" t="str">
        <f t="shared" ref="AA725:AA737" si="363">+A725</f>
        <v>IM7212-14</v>
      </c>
      <c r="AB725" s="705"/>
      <c r="AC725" s="705" t="str">
        <f t="shared" ref="AC725:AC737" si="364">+C725</f>
        <v>Гагнуурчин</v>
      </c>
      <c r="AD725" s="705"/>
      <c r="AE725" s="705"/>
      <c r="AF725" s="705"/>
      <c r="AG725" s="705"/>
      <c r="AH725" s="705"/>
      <c r="AI725" s="705"/>
      <c r="AJ725" s="56">
        <f t="shared" si="356"/>
        <v>711</v>
      </c>
      <c r="AK725" s="54">
        <v>16</v>
      </c>
      <c r="AL725" s="54">
        <v>0</v>
      </c>
      <c r="AM725" s="54"/>
      <c r="AN725" s="54"/>
      <c r="AO725" s="54">
        <v>45</v>
      </c>
      <c r="AP725" s="54"/>
      <c r="AQ725" s="54"/>
      <c r="AR725" s="54"/>
      <c r="AS725" s="57">
        <f t="shared" si="362"/>
        <v>16</v>
      </c>
      <c r="AT725" s="54"/>
      <c r="AU725" s="54"/>
      <c r="AV725" s="54">
        <v>16</v>
      </c>
      <c r="AW725" s="54"/>
      <c r="AX725" s="54"/>
      <c r="AY725" s="54"/>
      <c r="AZ725" s="54"/>
    </row>
    <row r="726" spans="1:52" s="55" customFormat="1" ht="18" customHeight="1">
      <c r="A726" s="737" t="s">
        <v>146</v>
      </c>
      <c r="B726" s="738"/>
      <c r="C726" s="739" t="s">
        <v>147</v>
      </c>
      <c r="D726" s="740"/>
      <c r="E726" s="740"/>
      <c r="F726" s="740"/>
      <c r="G726" s="740"/>
      <c r="H726" s="740"/>
      <c r="I726" s="741"/>
      <c r="J726" s="56">
        <f t="shared" si="355"/>
        <v>712</v>
      </c>
      <c r="K726" s="62">
        <f t="shared" si="341"/>
        <v>39</v>
      </c>
      <c r="L726" s="62">
        <f t="shared" si="341"/>
        <v>0</v>
      </c>
      <c r="M726" s="62">
        <f t="shared" si="360"/>
        <v>0</v>
      </c>
      <c r="N726" s="62">
        <f t="shared" si="360"/>
        <v>0</v>
      </c>
      <c r="O726" s="63"/>
      <c r="P726" s="63"/>
      <c r="Q726" s="63"/>
      <c r="R726" s="63"/>
      <c r="S726" s="63"/>
      <c r="T726" s="63"/>
      <c r="U726" s="62">
        <f t="shared" si="361"/>
        <v>39</v>
      </c>
      <c r="V726" s="62">
        <f t="shared" si="361"/>
        <v>0</v>
      </c>
      <c r="W726" s="63">
        <v>16</v>
      </c>
      <c r="X726" s="63">
        <v>0</v>
      </c>
      <c r="Y726" s="63">
        <v>10</v>
      </c>
      <c r="Z726" s="63">
        <v>0</v>
      </c>
      <c r="AA726" s="705" t="str">
        <f t="shared" si="363"/>
        <v>AT7231-20</v>
      </c>
      <c r="AB726" s="705"/>
      <c r="AC726" s="705" t="str">
        <f t="shared" si="364"/>
        <v>ХАА-н машин механизмын ашиглалт, засварчин</v>
      </c>
      <c r="AD726" s="705"/>
      <c r="AE726" s="705"/>
      <c r="AF726" s="705"/>
      <c r="AG726" s="705"/>
      <c r="AH726" s="705"/>
      <c r="AI726" s="705"/>
      <c r="AJ726" s="56">
        <f t="shared" si="356"/>
        <v>712</v>
      </c>
      <c r="AK726" s="54">
        <v>13</v>
      </c>
      <c r="AL726" s="54">
        <v>0</v>
      </c>
      <c r="AM726" s="54"/>
      <c r="AN726" s="54"/>
      <c r="AO726" s="54">
        <v>39</v>
      </c>
      <c r="AP726" s="54"/>
      <c r="AQ726" s="54"/>
      <c r="AR726" s="54"/>
      <c r="AS726" s="57">
        <f t="shared" si="362"/>
        <v>13</v>
      </c>
      <c r="AT726" s="54"/>
      <c r="AU726" s="54"/>
      <c r="AV726" s="54">
        <v>13</v>
      </c>
      <c r="AW726" s="54"/>
      <c r="AX726" s="54"/>
      <c r="AY726" s="54"/>
      <c r="AZ726" s="54"/>
    </row>
    <row r="727" spans="1:52" s="55" customFormat="1" ht="18" customHeight="1">
      <c r="A727" s="737" t="s">
        <v>116</v>
      </c>
      <c r="B727" s="738"/>
      <c r="C727" s="739" t="s">
        <v>117</v>
      </c>
      <c r="D727" s="740"/>
      <c r="E727" s="740"/>
      <c r="F727" s="740"/>
      <c r="G727" s="740"/>
      <c r="H727" s="740"/>
      <c r="I727" s="741"/>
      <c r="J727" s="56">
        <f t="shared" si="355"/>
        <v>713</v>
      </c>
      <c r="K727" s="62">
        <f t="shared" si="341"/>
        <v>24</v>
      </c>
      <c r="L727" s="62">
        <f t="shared" si="341"/>
        <v>0</v>
      </c>
      <c r="M727" s="62">
        <f t="shared" si="360"/>
        <v>0</v>
      </c>
      <c r="N727" s="62">
        <f t="shared" si="360"/>
        <v>0</v>
      </c>
      <c r="O727" s="63"/>
      <c r="P727" s="63"/>
      <c r="Q727" s="63"/>
      <c r="R727" s="63"/>
      <c r="S727" s="63"/>
      <c r="T727" s="63"/>
      <c r="U727" s="62">
        <f t="shared" si="361"/>
        <v>24</v>
      </c>
      <c r="V727" s="62">
        <f t="shared" si="361"/>
        <v>0</v>
      </c>
      <c r="W727" s="63">
        <v>4</v>
      </c>
      <c r="X727" s="63">
        <v>0</v>
      </c>
      <c r="Y727" s="63">
        <v>9</v>
      </c>
      <c r="Z727" s="63">
        <v>0</v>
      </c>
      <c r="AA727" s="705" t="str">
        <f t="shared" si="363"/>
        <v>CF7126-36</v>
      </c>
      <c r="AB727" s="705"/>
      <c r="AC727" s="705" t="str">
        <f t="shared" si="364"/>
        <v>Барилгын сантехникч</v>
      </c>
      <c r="AD727" s="705"/>
      <c r="AE727" s="705"/>
      <c r="AF727" s="705"/>
      <c r="AG727" s="705"/>
      <c r="AH727" s="705"/>
      <c r="AI727" s="705"/>
      <c r="AJ727" s="56">
        <f t="shared" si="356"/>
        <v>713</v>
      </c>
      <c r="AK727" s="54">
        <v>11</v>
      </c>
      <c r="AL727" s="54">
        <v>0</v>
      </c>
      <c r="AM727" s="54"/>
      <c r="AN727" s="54"/>
      <c r="AO727" s="54">
        <v>24</v>
      </c>
      <c r="AP727" s="54"/>
      <c r="AQ727" s="54"/>
      <c r="AR727" s="54"/>
      <c r="AS727" s="57">
        <f t="shared" si="362"/>
        <v>11</v>
      </c>
      <c r="AT727" s="54"/>
      <c r="AU727" s="54"/>
      <c r="AV727" s="54">
        <v>11</v>
      </c>
      <c r="AW727" s="54"/>
      <c r="AX727" s="54"/>
      <c r="AY727" s="54"/>
      <c r="AZ727" s="54"/>
    </row>
    <row r="728" spans="1:52" s="55" customFormat="1" ht="18" customHeight="1">
      <c r="A728" s="737" t="s">
        <v>122</v>
      </c>
      <c r="B728" s="738"/>
      <c r="C728" s="739" t="s">
        <v>123</v>
      </c>
      <c r="D728" s="740"/>
      <c r="E728" s="740"/>
      <c r="F728" s="740"/>
      <c r="G728" s="740"/>
      <c r="H728" s="740"/>
      <c r="I728" s="741"/>
      <c r="J728" s="56">
        <f t="shared" si="355"/>
        <v>714</v>
      </c>
      <c r="K728" s="62">
        <f t="shared" si="341"/>
        <v>39</v>
      </c>
      <c r="L728" s="62">
        <f t="shared" si="341"/>
        <v>1</v>
      </c>
      <c r="M728" s="62">
        <f t="shared" si="360"/>
        <v>0</v>
      </c>
      <c r="N728" s="62">
        <f t="shared" si="360"/>
        <v>0</v>
      </c>
      <c r="O728" s="63"/>
      <c r="P728" s="63"/>
      <c r="Q728" s="63"/>
      <c r="R728" s="63"/>
      <c r="S728" s="63"/>
      <c r="T728" s="63"/>
      <c r="U728" s="62">
        <f t="shared" si="361"/>
        <v>39</v>
      </c>
      <c r="V728" s="62">
        <f t="shared" si="361"/>
        <v>1</v>
      </c>
      <c r="W728" s="63">
        <v>7</v>
      </c>
      <c r="X728" s="63">
        <v>0</v>
      </c>
      <c r="Y728" s="63">
        <v>15</v>
      </c>
      <c r="Z728" s="63">
        <v>0</v>
      </c>
      <c r="AA728" s="705" t="str">
        <f t="shared" si="363"/>
        <v>CF7411-12</v>
      </c>
      <c r="AB728" s="705"/>
      <c r="AC728" s="705" t="str">
        <f t="shared" si="364"/>
        <v>Барилгын цахилгаанчин</v>
      </c>
      <c r="AD728" s="705"/>
      <c r="AE728" s="705"/>
      <c r="AF728" s="705"/>
      <c r="AG728" s="705"/>
      <c r="AH728" s="705"/>
      <c r="AI728" s="705"/>
      <c r="AJ728" s="56">
        <f t="shared" si="356"/>
        <v>714</v>
      </c>
      <c r="AK728" s="54">
        <v>17</v>
      </c>
      <c r="AL728" s="54">
        <v>1</v>
      </c>
      <c r="AM728" s="54"/>
      <c r="AN728" s="54"/>
      <c r="AO728" s="54">
        <v>39</v>
      </c>
      <c r="AP728" s="54"/>
      <c r="AQ728" s="54"/>
      <c r="AR728" s="54"/>
      <c r="AS728" s="57">
        <f t="shared" si="362"/>
        <v>17</v>
      </c>
      <c r="AT728" s="54"/>
      <c r="AU728" s="54"/>
      <c r="AV728" s="54">
        <v>17</v>
      </c>
      <c r="AW728" s="54"/>
      <c r="AX728" s="54"/>
      <c r="AY728" s="54"/>
      <c r="AZ728" s="54"/>
    </row>
    <row r="729" spans="1:52" s="55" customFormat="1" ht="18" customHeight="1">
      <c r="A729" s="737" t="s">
        <v>118</v>
      </c>
      <c r="B729" s="738"/>
      <c r="C729" s="739" t="s">
        <v>119</v>
      </c>
      <c r="D729" s="740"/>
      <c r="E729" s="740"/>
      <c r="F729" s="740"/>
      <c r="G729" s="740"/>
      <c r="H729" s="740"/>
      <c r="I729" s="741"/>
      <c r="J729" s="56">
        <f t="shared" si="355"/>
        <v>715</v>
      </c>
      <c r="K729" s="62">
        <f t="shared" si="341"/>
        <v>21</v>
      </c>
      <c r="L729" s="62">
        <f t="shared" si="341"/>
        <v>14</v>
      </c>
      <c r="M729" s="62">
        <f t="shared" si="360"/>
        <v>0</v>
      </c>
      <c r="N729" s="62">
        <f t="shared" si="360"/>
        <v>0</v>
      </c>
      <c r="O729" s="63"/>
      <c r="P729" s="63"/>
      <c r="Q729" s="63"/>
      <c r="R729" s="63"/>
      <c r="S729" s="63"/>
      <c r="T729" s="63"/>
      <c r="U729" s="62">
        <f t="shared" si="361"/>
        <v>21</v>
      </c>
      <c r="V729" s="62">
        <f t="shared" si="361"/>
        <v>14</v>
      </c>
      <c r="W729" s="63">
        <v>2</v>
      </c>
      <c r="X729" s="63">
        <v>2</v>
      </c>
      <c r="Y729" s="63">
        <v>11</v>
      </c>
      <c r="Z729" s="63">
        <v>7</v>
      </c>
      <c r="AA729" s="705" t="str">
        <f t="shared" si="363"/>
        <v>CF7123-20</v>
      </c>
      <c r="AB729" s="705"/>
      <c r="AC729" s="705" t="str">
        <f t="shared" si="364"/>
        <v>Барилгын засал-чимэглэлчин</v>
      </c>
      <c r="AD729" s="705"/>
      <c r="AE729" s="705"/>
      <c r="AF729" s="705"/>
      <c r="AG729" s="705"/>
      <c r="AH729" s="705"/>
      <c r="AI729" s="705"/>
      <c r="AJ729" s="56">
        <f t="shared" si="356"/>
        <v>715</v>
      </c>
      <c r="AK729" s="54">
        <v>8</v>
      </c>
      <c r="AL729" s="54">
        <v>5</v>
      </c>
      <c r="AM729" s="54"/>
      <c r="AN729" s="54"/>
      <c r="AO729" s="54">
        <v>21</v>
      </c>
      <c r="AP729" s="54"/>
      <c r="AQ729" s="54"/>
      <c r="AR729" s="54"/>
      <c r="AS729" s="57">
        <f t="shared" si="362"/>
        <v>8</v>
      </c>
      <c r="AT729" s="54"/>
      <c r="AU729" s="54"/>
      <c r="AV729" s="54">
        <v>8</v>
      </c>
      <c r="AW729" s="54"/>
      <c r="AX729" s="54"/>
      <c r="AY729" s="54"/>
      <c r="AZ729" s="54"/>
    </row>
    <row r="730" spans="1:52" s="55" customFormat="1" ht="18" customHeight="1">
      <c r="A730" s="737" t="s">
        <v>144</v>
      </c>
      <c r="B730" s="738"/>
      <c r="C730" s="739" t="s">
        <v>145</v>
      </c>
      <c r="D730" s="740"/>
      <c r="E730" s="740"/>
      <c r="F730" s="740"/>
      <c r="G730" s="740"/>
      <c r="H730" s="740"/>
      <c r="I730" s="741"/>
      <c r="J730" s="56">
        <f t="shared" si="355"/>
        <v>716</v>
      </c>
      <c r="K730" s="62">
        <f t="shared" si="341"/>
        <v>98</v>
      </c>
      <c r="L730" s="62">
        <f t="shared" si="341"/>
        <v>80</v>
      </c>
      <c r="M730" s="62">
        <f t="shared" si="360"/>
        <v>0</v>
      </c>
      <c r="N730" s="62">
        <f t="shared" si="360"/>
        <v>0</v>
      </c>
      <c r="O730" s="63"/>
      <c r="P730" s="63"/>
      <c r="Q730" s="63"/>
      <c r="R730" s="63"/>
      <c r="S730" s="63"/>
      <c r="T730" s="63"/>
      <c r="U730" s="62">
        <f t="shared" si="361"/>
        <v>98</v>
      </c>
      <c r="V730" s="62">
        <f t="shared" si="361"/>
        <v>80</v>
      </c>
      <c r="W730" s="63">
        <v>65</v>
      </c>
      <c r="X730" s="63">
        <v>59</v>
      </c>
      <c r="Y730" s="63">
        <v>16</v>
      </c>
      <c r="Z730" s="63">
        <v>10</v>
      </c>
      <c r="AA730" s="705" t="str">
        <f t="shared" si="363"/>
        <v>IF5120-11</v>
      </c>
      <c r="AB730" s="705"/>
      <c r="AC730" s="705" t="str">
        <f t="shared" si="364"/>
        <v>Тогооч</v>
      </c>
      <c r="AD730" s="705"/>
      <c r="AE730" s="705"/>
      <c r="AF730" s="705"/>
      <c r="AG730" s="705"/>
      <c r="AH730" s="705"/>
      <c r="AI730" s="705"/>
      <c r="AJ730" s="56">
        <f t="shared" si="356"/>
        <v>716</v>
      </c>
      <c r="AK730" s="54">
        <v>17</v>
      </c>
      <c r="AL730" s="54">
        <v>11</v>
      </c>
      <c r="AM730" s="54"/>
      <c r="AN730" s="54"/>
      <c r="AO730" s="54">
        <v>98</v>
      </c>
      <c r="AP730" s="54"/>
      <c r="AQ730" s="54"/>
      <c r="AR730" s="54"/>
      <c r="AS730" s="57">
        <f t="shared" si="362"/>
        <v>72</v>
      </c>
      <c r="AT730" s="54"/>
      <c r="AU730" s="54"/>
      <c r="AV730" s="54">
        <v>17</v>
      </c>
      <c r="AW730" s="54">
        <v>55</v>
      </c>
      <c r="AX730" s="54"/>
      <c r="AY730" s="54"/>
      <c r="AZ730" s="54"/>
    </row>
    <row r="731" spans="1:52" s="55" customFormat="1" ht="18" customHeight="1">
      <c r="A731" s="737" t="s">
        <v>155</v>
      </c>
      <c r="B731" s="738"/>
      <c r="C731" s="739" t="s">
        <v>156</v>
      </c>
      <c r="D731" s="740"/>
      <c r="E731" s="740"/>
      <c r="F731" s="740"/>
      <c r="G731" s="740"/>
      <c r="H731" s="740"/>
      <c r="I731" s="741"/>
      <c r="J731" s="56">
        <f t="shared" si="355"/>
        <v>717</v>
      </c>
      <c r="K731" s="62">
        <f t="shared" si="341"/>
        <v>45</v>
      </c>
      <c r="L731" s="62">
        <f t="shared" si="341"/>
        <v>26</v>
      </c>
      <c r="M731" s="62">
        <f t="shared" si="360"/>
        <v>0</v>
      </c>
      <c r="N731" s="62">
        <f t="shared" si="360"/>
        <v>0</v>
      </c>
      <c r="O731" s="63"/>
      <c r="P731" s="63"/>
      <c r="Q731" s="63"/>
      <c r="R731" s="63"/>
      <c r="S731" s="63"/>
      <c r="T731" s="63"/>
      <c r="U731" s="62">
        <f t="shared" si="361"/>
        <v>45</v>
      </c>
      <c r="V731" s="62">
        <f t="shared" si="361"/>
        <v>26</v>
      </c>
      <c r="W731" s="63">
        <v>12</v>
      </c>
      <c r="X731" s="63">
        <v>9</v>
      </c>
      <c r="Y731" s="63">
        <v>16</v>
      </c>
      <c r="Z731" s="63">
        <v>8</v>
      </c>
      <c r="AA731" s="705" t="str">
        <f t="shared" si="363"/>
        <v>IO4120-13</v>
      </c>
      <c r="AB731" s="705"/>
      <c r="AC731" s="705" t="str">
        <f t="shared" si="364"/>
        <v>Компьютерийн оператор</v>
      </c>
      <c r="AD731" s="705"/>
      <c r="AE731" s="705"/>
      <c r="AF731" s="705"/>
      <c r="AG731" s="705"/>
      <c r="AH731" s="705"/>
      <c r="AI731" s="705"/>
      <c r="AJ731" s="56">
        <f t="shared" si="356"/>
        <v>717</v>
      </c>
      <c r="AK731" s="54">
        <v>17</v>
      </c>
      <c r="AL731" s="54">
        <v>9</v>
      </c>
      <c r="AM731" s="54"/>
      <c r="AN731" s="54"/>
      <c r="AO731" s="54">
        <v>45</v>
      </c>
      <c r="AP731" s="54"/>
      <c r="AQ731" s="54"/>
      <c r="AR731" s="54"/>
      <c r="AS731" s="57">
        <f t="shared" si="362"/>
        <v>17</v>
      </c>
      <c r="AT731" s="54"/>
      <c r="AU731" s="54"/>
      <c r="AV731" s="54">
        <v>17</v>
      </c>
      <c r="AW731" s="54"/>
      <c r="AX731" s="54"/>
      <c r="AY731" s="54"/>
      <c r="AZ731" s="54"/>
    </row>
    <row r="732" spans="1:52" s="55" customFormat="1" ht="18" customHeight="1">
      <c r="A732" s="737" t="s">
        <v>134</v>
      </c>
      <c r="B732" s="738"/>
      <c r="C732" s="739" t="s">
        <v>135</v>
      </c>
      <c r="D732" s="740"/>
      <c r="E732" s="740"/>
      <c r="F732" s="740"/>
      <c r="G732" s="740"/>
      <c r="H732" s="740"/>
      <c r="I732" s="741"/>
      <c r="J732" s="56">
        <f t="shared" si="355"/>
        <v>718</v>
      </c>
      <c r="K732" s="62">
        <f t="shared" si="341"/>
        <v>27</v>
      </c>
      <c r="L732" s="62">
        <f t="shared" si="341"/>
        <v>25</v>
      </c>
      <c r="M732" s="62">
        <f t="shared" si="360"/>
        <v>0</v>
      </c>
      <c r="N732" s="62">
        <f t="shared" si="360"/>
        <v>0</v>
      </c>
      <c r="O732" s="63"/>
      <c r="P732" s="63"/>
      <c r="Q732" s="63"/>
      <c r="R732" s="63"/>
      <c r="S732" s="63"/>
      <c r="T732" s="63"/>
      <c r="U732" s="62">
        <f t="shared" si="361"/>
        <v>27</v>
      </c>
      <c r="V732" s="62">
        <f t="shared" si="361"/>
        <v>25</v>
      </c>
      <c r="W732" s="63">
        <v>22</v>
      </c>
      <c r="X732" s="63">
        <v>20</v>
      </c>
      <c r="Y732" s="63">
        <v>5</v>
      </c>
      <c r="Z732" s="63">
        <v>5</v>
      </c>
      <c r="AA732" s="705" t="str">
        <f t="shared" si="363"/>
        <v>IE8152-36</v>
      </c>
      <c r="AB732" s="705"/>
      <c r="AC732" s="705" t="str">
        <f t="shared" si="364"/>
        <v xml:space="preserve">Ноос, ноолуур боловсруулалтын технологийн ажилтан </v>
      </c>
      <c r="AD732" s="705"/>
      <c r="AE732" s="705"/>
      <c r="AF732" s="705"/>
      <c r="AG732" s="705"/>
      <c r="AH732" s="705"/>
      <c r="AI732" s="705"/>
      <c r="AJ732" s="56">
        <f t="shared" si="356"/>
        <v>718</v>
      </c>
      <c r="AK732" s="54"/>
      <c r="AL732" s="54"/>
      <c r="AM732" s="54"/>
      <c r="AN732" s="54"/>
      <c r="AO732" s="54">
        <v>27</v>
      </c>
      <c r="AP732" s="54"/>
      <c r="AQ732" s="54"/>
      <c r="AR732" s="54"/>
      <c r="AS732" s="57">
        <f t="shared" si="362"/>
        <v>22</v>
      </c>
      <c r="AT732" s="54"/>
      <c r="AU732" s="54"/>
      <c r="AV732" s="54"/>
      <c r="AW732" s="54">
        <v>22</v>
      </c>
      <c r="AX732" s="54"/>
      <c r="AY732" s="54"/>
      <c r="AZ732" s="54"/>
    </row>
    <row r="733" spans="1:52" s="55" customFormat="1" ht="18" customHeight="1">
      <c r="A733" s="737" t="s">
        <v>161</v>
      </c>
      <c r="B733" s="738"/>
      <c r="C733" s="739" t="s">
        <v>162</v>
      </c>
      <c r="D733" s="740"/>
      <c r="E733" s="740"/>
      <c r="F733" s="740"/>
      <c r="G733" s="740"/>
      <c r="H733" s="740"/>
      <c r="I733" s="741"/>
      <c r="J733" s="56">
        <f t="shared" si="355"/>
        <v>719</v>
      </c>
      <c r="K733" s="62">
        <f t="shared" si="341"/>
        <v>50</v>
      </c>
      <c r="L733" s="62">
        <f t="shared" si="341"/>
        <v>1</v>
      </c>
      <c r="M733" s="62">
        <f t="shared" si="360"/>
        <v>0</v>
      </c>
      <c r="N733" s="62">
        <f t="shared" si="360"/>
        <v>0</v>
      </c>
      <c r="O733" s="63"/>
      <c r="P733" s="63"/>
      <c r="Q733" s="63"/>
      <c r="R733" s="63"/>
      <c r="S733" s="63"/>
      <c r="T733" s="63"/>
      <c r="U733" s="62">
        <f t="shared" si="361"/>
        <v>50</v>
      </c>
      <c r="V733" s="62">
        <f t="shared" si="361"/>
        <v>1</v>
      </c>
      <c r="W733" s="63">
        <v>50</v>
      </c>
      <c r="X733" s="63">
        <v>1</v>
      </c>
      <c r="Y733" s="63"/>
      <c r="Z733" s="63"/>
      <c r="AA733" s="705" t="str">
        <f t="shared" si="363"/>
        <v>MT8111-35</v>
      </c>
      <c r="AB733" s="705"/>
      <c r="AC733" s="705" t="str">
        <f t="shared" si="364"/>
        <v>Хүнд машин механизмын оператор</v>
      </c>
      <c r="AD733" s="705"/>
      <c r="AE733" s="705"/>
      <c r="AF733" s="705"/>
      <c r="AG733" s="705"/>
      <c r="AH733" s="705"/>
      <c r="AI733" s="705"/>
      <c r="AJ733" s="56">
        <f t="shared" si="356"/>
        <v>719</v>
      </c>
      <c r="AK733" s="54"/>
      <c r="AL733" s="54"/>
      <c r="AM733" s="54"/>
      <c r="AN733" s="54"/>
      <c r="AO733" s="54">
        <v>50</v>
      </c>
      <c r="AP733" s="54"/>
      <c r="AQ733" s="54"/>
      <c r="AR733" s="54"/>
      <c r="AS733" s="57">
        <f t="shared" si="362"/>
        <v>50</v>
      </c>
      <c r="AT733" s="54"/>
      <c r="AU733" s="54"/>
      <c r="AV733" s="54"/>
      <c r="AW733" s="54">
        <v>50</v>
      </c>
      <c r="AX733" s="54"/>
      <c r="AY733" s="54"/>
      <c r="AZ733" s="54"/>
    </row>
    <row r="734" spans="1:52" s="55" customFormat="1" ht="18" customHeight="1">
      <c r="A734" s="737" t="s">
        <v>163</v>
      </c>
      <c r="B734" s="738"/>
      <c r="C734" s="739" t="s">
        <v>164</v>
      </c>
      <c r="D734" s="740"/>
      <c r="E734" s="740"/>
      <c r="F734" s="740"/>
      <c r="G734" s="740"/>
      <c r="H734" s="740"/>
      <c r="I734" s="741"/>
      <c r="J734" s="56">
        <f t="shared" si="355"/>
        <v>720</v>
      </c>
      <c r="K734" s="62">
        <f t="shared" si="341"/>
        <v>36</v>
      </c>
      <c r="L734" s="62">
        <f t="shared" si="341"/>
        <v>33</v>
      </c>
      <c r="M734" s="62">
        <f t="shared" si="360"/>
        <v>0</v>
      </c>
      <c r="N734" s="62">
        <f t="shared" si="360"/>
        <v>0</v>
      </c>
      <c r="O734" s="63"/>
      <c r="P734" s="63"/>
      <c r="Q734" s="63"/>
      <c r="R734" s="63"/>
      <c r="S734" s="63"/>
      <c r="T734" s="63"/>
      <c r="U734" s="62">
        <f t="shared" si="361"/>
        <v>36</v>
      </c>
      <c r="V734" s="62">
        <f t="shared" si="361"/>
        <v>33</v>
      </c>
      <c r="W734" s="63">
        <v>36</v>
      </c>
      <c r="X734" s="63">
        <v>33</v>
      </c>
      <c r="Y734" s="63"/>
      <c r="Z734" s="63"/>
      <c r="AA734" s="705" t="str">
        <f t="shared" si="363"/>
        <v>AF6112-25</v>
      </c>
      <c r="AB734" s="705"/>
      <c r="AC734" s="705" t="str">
        <f t="shared" si="364"/>
        <v>Хүлэмжийн аж ахуйн фермер</v>
      </c>
      <c r="AD734" s="705"/>
      <c r="AE734" s="705"/>
      <c r="AF734" s="705"/>
      <c r="AG734" s="705"/>
      <c r="AH734" s="705"/>
      <c r="AI734" s="705"/>
      <c r="AJ734" s="56">
        <f t="shared" si="356"/>
        <v>720</v>
      </c>
      <c r="AK734" s="54"/>
      <c r="AL734" s="54"/>
      <c r="AM734" s="54"/>
      <c r="AN734" s="54"/>
      <c r="AO734" s="54">
        <v>36</v>
      </c>
      <c r="AP734" s="54"/>
      <c r="AQ734" s="54"/>
      <c r="AR734" s="54"/>
      <c r="AS734" s="57">
        <f t="shared" si="362"/>
        <v>36</v>
      </c>
      <c r="AT734" s="54"/>
      <c r="AU734" s="54"/>
      <c r="AV734" s="54"/>
      <c r="AW734" s="54">
        <v>36</v>
      </c>
      <c r="AX734" s="54"/>
      <c r="AY734" s="54"/>
      <c r="AZ734" s="54"/>
    </row>
    <row r="735" spans="1:52" s="55" customFormat="1" ht="18" customHeight="1">
      <c r="A735" s="737" t="s">
        <v>142</v>
      </c>
      <c r="B735" s="738"/>
      <c r="C735" s="739" t="s">
        <v>143</v>
      </c>
      <c r="D735" s="740"/>
      <c r="E735" s="740"/>
      <c r="F735" s="740"/>
      <c r="G735" s="740"/>
      <c r="H735" s="740"/>
      <c r="I735" s="741"/>
      <c r="J735" s="56">
        <f t="shared" si="355"/>
        <v>721</v>
      </c>
      <c r="K735" s="62">
        <f t="shared" si="341"/>
        <v>10</v>
      </c>
      <c r="L735" s="62">
        <f t="shared" si="341"/>
        <v>10</v>
      </c>
      <c r="M735" s="62">
        <f t="shared" si="360"/>
        <v>0</v>
      </c>
      <c r="N735" s="62">
        <f t="shared" si="360"/>
        <v>0</v>
      </c>
      <c r="O735" s="63"/>
      <c r="P735" s="63"/>
      <c r="Q735" s="63"/>
      <c r="R735" s="63"/>
      <c r="S735" s="63"/>
      <c r="T735" s="63"/>
      <c r="U735" s="62">
        <f t="shared" si="361"/>
        <v>10</v>
      </c>
      <c r="V735" s="62">
        <f t="shared" si="361"/>
        <v>10</v>
      </c>
      <c r="W735" s="63">
        <v>10</v>
      </c>
      <c r="X735" s="63">
        <v>10</v>
      </c>
      <c r="Y735" s="63"/>
      <c r="Z735" s="63"/>
      <c r="AA735" s="705" t="str">
        <f t="shared" si="363"/>
        <v>AF6112-24</v>
      </c>
      <c r="AB735" s="705"/>
      <c r="AC735" s="705" t="str">
        <f t="shared" si="364"/>
        <v>Хүнсний ногооны фермер</v>
      </c>
      <c r="AD735" s="705"/>
      <c r="AE735" s="705"/>
      <c r="AF735" s="705"/>
      <c r="AG735" s="705"/>
      <c r="AH735" s="705"/>
      <c r="AI735" s="705"/>
      <c r="AJ735" s="56">
        <f t="shared" si="356"/>
        <v>721</v>
      </c>
      <c r="AK735" s="54"/>
      <c r="AL735" s="54"/>
      <c r="AM735" s="54"/>
      <c r="AN735" s="54"/>
      <c r="AO735" s="54">
        <v>10</v>
      </c>
      <c r="AP735" s="54"/>
      <c r="AQ735" s="54"/>
      <c r="AR735" s="54"/>
      <c r="AS735" s="57">
        <f t="shared" si="362"/>
        <v>10</v>
      </c>
      <c r="AT735" s="54"/>
      <c r="AU735" s="54"/>
      <c r="AV735" s="54"/>
      <c r="AW735" s="54">
        <v>10</v>
      </c>
      <c r="AX735" s="54"/>
      <c r="AY735" s="54"/>
      <c r="AZ735" s="54"/>
    </row>
    <row r="736" spans="1:52" s="55" customFormat="1" ht="18" customHeight="1">
      <c r="A736" s="737" t="s">
        <v>387</v>
      </c>
      <c r="B736" s="738"/>
      <c r="C736" s="739" t="s">
        <v>388</v>
      </c>
      <c r="D736" s="740"/>
      <c r="E736" s="740"/>
      <c r="F736" s="740"/>
      <c r="G736" s="740"/>
      <c r="H736" s="740"/>
      <c r="I736" s="741"/>
      <c r="J736" s="56">
        <f t="shared" si="355"/>
        <v>722</v>
      </c>
      <c r="K736" s="62">
        <f t="shared" si="341"/>
        <v>15</v>
      </c>
      <c r="L736" s="62">
        <f t="shared" si="341"/>
        <v>0</v>
      </c>
      <c r="M736" s="62">
        <f t="shared" si="360"/>
        <v>15</v>
      </c>
      <c r="N736" s="62">
        <f t="shared" si="360"/>
        <v>0</v>
      </c>
      <c r="O736" s="63"/>
      <c r="P736" s="63"/>
      <c r="Q736" s="63">
        <v>15</v>
      </c>
      <c r="R736" s="63">
        <v>0</v>
      </c>
      <c r="S736" s="63"/>
      <c r="T736" s="63"/>
      <c r="U736" s="62">
        <f t="shared" si="361"/>
        <v>0</v>
      </c>
      <c r="V736" s="62">
        <f t="shared" si="361"/>
        <v>0</v>
      </c>
      <c r="W736" s="63"/>
      <c r="X736" s="63"/>
      <c r="Y736" s="63"/>
      <c r="Z736" s="63"/>
      <c r="AA736" s="705" t="str">
        <f t="shared" si="363"/>
        <v>TC3115-13</v>
      </c>
      <c r="AB736" s="705"/>
      <c r="AC736" s="705" t="str">
        <f t="shared" si="364"/>
        <v>Автомашины механик</v>
      </c>
      <c r="AD736" s="705"/>
      <c r="AE736" s="705"/>
      <c r="AF736" s="705"/>
      <c r="AG736" s="705"/>
      <c r="AH736" s="705"/>
      <c r="AI736" s="705"/>
      <c r="AJ736" s="56">
        <f t="shared" si="356"/>
        <v>722</v>
      </c>
      <c r="AK736" s="54"/>
      <c r="AL736" s="54"/>
      <c r="AM736" s="54"/>
      <c r="AN736" s="54"/>
      <c r="AO736" s="54">
        <v>15</v>
      </c>
      <c r="AP736" s="54"/>
      <c r="AQ736" s="54"/>
      <c r="AR736" s="54"/>
      <c r="AS736" s="57">
        <f t="shared" si="362"/>
        <v>15</v>
      </c>
      <c r="AT736" s="54">
        <v>15</v>
      </c>
      <c r="AU736" s="54"/>
      <c r="AV736" s="54"/>
      <c r="AW736" s="54"/>
      <c r="AX736" s="54"/>
      <c r="AY736" s="54"/>
      <c r="AZ736" s="54"/>
    </row>
    <row r="737" spans="1:52" s="55" customFormat="1" ht="18" customHeight="1">
      <c r="A737" s="737" t="s">
        <v>471</v>
      </c>
      <c r="B737" s="738"/>
      <c r="C737" s="739" t="s">
        <v>472</v>
      </c>
      <c r="D737" s="740"/>
      <c r="E737" s="740"/>
      <c r="F737" s="740"/>
      <c r="G737" s="740"/>
      <c r="H737" s="740"/>
      <c r="I737" s="741"/>
      <c r="J737" s="56">
        <f t="shared" si="355"/>
        <v>723</v>
      </c>
      <c r="K737" s="62">
        <f t="shared" si="341"/>
        <v>11</v>
      </c>
      <c r="L737" s="62">
        <f t="shared" si="341"/>
        <v>0</v>
      </c>
      <c r="M737" s="62">
        <f t="shared" si="360"/>
        <v>11</v>
      </c>
      <c r="N737" s="62">
        <f t="shared" si="360"/>
        <v>0</v>
      </c>
      <c r="O737" s="63"/>
      <c r="P737" s="63"/>
      <c r="Q737" s="63">
        <v>11</v>
      </c>
      <c r="R737" s="63">
        <v>0</v>
      </c>
      <c r="S737" s="63"/>
      <c r="T737" s="63"/>
      <c r="U737" s="62">
        <f t="shared" si="361"/>
        <v>0</v>
      </c>
      <c r="V737" s="62">
        <f t="shared" si="361"/>
        <v>0</v>
      </c>
      <c r="W737" s="63"/>
      <c r="X737" s="63"/>
      <c r="Y737" s="63"/>
      <c r="Z737" s="63"/>
      <c r="AA737" s="705" t="str">
        <f t="shared" si="363"/>
        <v>AT3115-29</v>
      </c>
      <c r="AB737" s="705"/>
      <c r="AC737" s="705" t="str">
        <f t="shared" si="364"/>
        <v>Хөдөө аж ахуйн машин, тоног төхөөрөмжийн техникч</v>
      </c>
      <c r="AD737" s="705"/>
      <c r="AE737" s="705"/>
      <c r="AF737" s="705"/>
      <c r="AG737" s="705"/>
      <c r="AH737" s="705"/>
      <c r="AI737" s="705"/>
      <c r="AJ737" s="56">
        <f t="shared" si="356"/>
        <v>723</v>
      </c>
      <c r="AK737" s="54"/>
      <c r="AL737" s="54"/>
      <c r="AM737" s="54"/>
      <c r="AN737" s="54"/>
      <c r="AO737" s="54">
        <v>11</v>
      </c>
      <c r="AP737" s="54"/>
      <c r="AQ737" s="54"/>
      <c r="AR737" s="54"/>
      <c r="AS737" s="57">
        <f t="shared" si="362"/>
        <v>11</v>
      </c>
      <c r="AT737" s="54">
        <v>11</v>
      </c>
      <c r="AU737" s="54"/>
      <c r="AV737" s="54"/>
      <c r="AW737" s="54"/>
      <c r="AX737" s="54"/>
      <c r="AY737" s="54"/>
      <c r="AZ737" s="54"/>
    </row>
    <row r="738" spans="1:52" s="55" customFormat="1" ht="18" customHeight="1">
      <c r="A738" s="745" t="s">
        <v>475</v>
      </c>
      <c r="B738" s="746"/>
      <c r="C738" s="746"/>
      <c r="D738" s="746"/>
      <c r="E738" s="746"/>
      <c r="F738" s="746"/>
      <c r="G738" s="746"/>
      <c r="H738" s="746"/>
      <c r="I738" s="747"/>
      <c r="J738" s="60">
        <f t="shared" si="355"/>
        <v>724</v>
      </c>
      <c r="K738" s="61">
        <f t="shared" ref="K738:N738" si="365">SUM(K739:K771)</f>
        <v>1065</v>
      </c>
      <c r="L738" s="61">
        <f t="shared" si="365"/>
        <v>504</v>
      </c>
      <c r="M738" s="61">
        <f t="shared" si="365"/>
        <v>212</v>
      </c>
      <c r="N738" s="61">
        <f t="shared" si="365"/>
        <v>124</v>
      </c>
      <c r="O738" s="61">
        <f>SUM(O739:O771)</f>
        <v>55</v>
      </c>
      <c r="P738" s="61">
        <f t="shared" ref="P738:Z738" si="366">SUM(P739:P771)</f>
        <v>24</v>
      </c>
      <c r="Q738" s="61">
        <f t="shared" si="366"/>
        <v>117</v>
      </c>
      <c r="R738" s="61">
        <f t="shared" si="366"/>
        <v>75</v>
      </c>
      <c r="S738" s="61">
        <f t="shared" si="366"/>
        <v>40</v>
      </c>
      <c r="T738" s="61">
        <f t="shared" si="366"/>
        <v>25</v>
      </c>
      <c r="U738" s="61">
        <f t="shared" si="366"/>
        <v>853</v>
      </c>
      <c r="V738" s="61">
        <f t="shared" si="366"/>
        <v>380</v>
      </c>
      <c r="W738" s="61">
        <f t="shared" si="366"/>
        <v>347</v>
      </c>
      <c r="X738" s="61">
        <f t="shared" si="366"/>
        <v>148</v>
      </c>
      <c r="Y738" s="61">
        <f t="shared" si="366"/>
        <v>304</v>
      </c>
      <c r="Z738" s="61">
        <f t="shared" si="366"/>
        <v>132</v>
      </c>
      <c r="AA738" s="748" t="str">
        <f>+A738</f>
        <v>17. Увс аймаг дахь Улаангом Политехник коллеж</v>
      </c>
      <c r="AB738" s="749"/>
      <c r="AC738" s="749"/>
      <c r="AD738" s="749"/>
      <c r="AE738" s="749"/>
      <c r="AF738" s="749"/>
      <c r="AG738" s="749"/>
      <c r="AH738" s="749"/>
      <c r="AI738" s="750"/>
      <c r="AJ738" s="60">
        <f t="shared" si="356"/>
        <v>724</v>
      </c>
      <c r="AK738" s="61">
        <f t="shared" ref="AK738:AN738" si="367">SUM(AK739:AK771)</f>
        <v>202</v>
      </c>
      <c r="AL738" s="61">
        <f t="shared" si="367"/>
        <v>100</v>
      </c>
      <c r="AM738" s="61">
        <f t="shared" si="367"/>
        <v>0</v>
      </c>
      <c r="AN738" s="61">
        <f t="shared" si="367"/>
        <v>0</v>
      </c>
      <c r="AO738" s="61">
        <f>SUM(AO739:AO771)</f>
        <v>1065</v>
      </c>
      <c r="AP738" s="61">
        <f t="shared" ref="AP738:AZ738" si="368">SUM(AP739:AP771)</f>
        <v>0</v>
      </c>
      <c r="AQ738" s="61">
        <f t="shared" si="368"/>
        <v>0</v>
      </c>
      <c r="AR738" s="61">
        <f t="shared" si="368"/>
        <v>0</v>
      </c>
      <c r="AS738" s="61">
        <f t="shared" si="368"/>
        <v>548</v>
      </c>
      <c r="AT738" s="61">
        <f t="shared" si="368"/>
        <v>117</v>
      </c>
      <c r="AU738" s="61">
        <f t="shared" si="368"/>
        <v>40</v>
      </c>
      <c r="AV738" s="61">
        <f t="shared" si="368"/>
        <v>202</v>
      </c>
      <c r="AW738" s="61">
        <f t="shared" si="368"/>
        <v>189</v>
      </c>
      <c r="AX738" s="61">
        <f t="shared" si="368"/>
        <v>0</v>
      </c>
      <c r="AY738" s="61">
        <f t="shared" si="368"/>
        <v>0</v>
      </c>
      <c r="AZ738" s="61">
        <f t="shared" si="368"/>
        <v>0</v>
      </c>
    </row>
    <row r="739" spans="1:52" s="55" customFormat="1" ht="18" customHeight="1">
      <c r="A739" s="737" t="s">
        <v>350</v>
      </c>
      <c r="B739" s="738"/>
      <c r="C739" s="739" t="s">
        <v>351</v>
      </c>
      <c r="D739" s="740"/>
      <c r="E739" s="740"/>
      <c r="F739" s="740"/>
      <c r="G739" s="740"/>
      <c r="H739" s="740"/>
      <c r="I739" s="741"/>
      <c r="J739" s="56">
        <f t="shared" si="355"/>
        <v>725</v>
      </c>
      <c r="K739" s="62">
        <f t="shared" si="341"/>
        <v>42</v>
      </c>
      <c r="L739" s="62">
        <f t="shared" si="341"/>
        <v>17</v>
      </c>
      <c r="M739" s="62">
        <f t="shared" si="360"/>
        <v>42</v>
      </c>
      <c r="N739" s="62">
        <f t="shared" si="360"/>
        <v>17</v>
      </c>
      <c r="O739" s="54">
        <v>15</v>
      </c>
      <c r="P739" s="54">
        <v>3</v>
      </c>
      <c r="Q739" s="54">
        <v>11</v>
      </c>
      <c r="R739" s="54">
        <v>4</v>
      </c>
      <c r="S739" s="54">
        <v>16</v>
      </c>
      <c r="T739" s="54">
        <v>10</v>
      </c>
      <c r="U739" s="62">
        <f t="shared" si="361"/>
        <v>0</v>
      </c>
      <c r="V739" s="62">
        <f t="shared" si="361"/>
        <v>0</v>
      </c>
      <c r="W739" s="54"/>
      <c r="X739" s="54"/>
      <c r="Y739" s="54"/>
      <c r="Z739" s="54"/>
      <c r="AA739" s="705" t="str">
        <f>+A739</f>
        <v>CF3112-11</v>
      </c>
      <c r="AB739" s="705"/>
      <c r="AC739" s="705" t="s">
        <v>476</v>
      </c>
      <c r="AD739" s="705"/>
      <c r="AE739" s="705"/>
      <c r="AF739" s="705"/>
      <c r="AG739" s="705"/>
      <c r="AH739" s="705"/>
      <c r="AI739" s="705"/>
      <c r="AJ739" s="56">
        <f t="shared" si="356"/>
        <v>725</v>
      </c>
      <c r="AK739" s="52"/>
      <c r="AL739" s="52"/>
      <c r="AM739" s="54"/>
      <c r="AN739" s="54"/>
      <c r="AO739" s="54">
        <v>42</v>
      </c>
      <c r="AP739" s="54"/>
      <c r="AQ739" s="54"/>
      <c r="AR739" s="54"/>
      <c r="AS739" s="57">
        <f t="shared" si="362"/>
        <v>27</v>
      </c>
      <c r="AT739" s="54">
        <v>11</v>
      </c>
      <c r="AU739" s="54">
        <v>16</v>
      </c>
      <c r="AV739" s="54"/>
      <c r="AW739" s="54"/>
      <c r="AX739" s="54"/>
      <c r="AY739" s="54"/>
      <c r="AZ739" s="54"/>
    </row>
    <row r="740" spans="1:52" s="55" customFormat="1" ht="18" customHeight="1">
      <c r="A740" s="737" t="s">
        <v>369</v>
      </c>
      <c r="B740" s="738"/>
      <c r="C740" s="739" t="s">
        <v>370</v>
      </c>
      <c r="D740" s="740"/>
      <c r="E740" s="740"/>
      <c r="F740" s="740"/>
      <c r="G740" s="740"/>
      <c r="H740" s="740"/>
      <c r="I740" s="741"/>
      <c r="J740" s="56">
        <f t="shared" si="355"/>
        <v>726</v>
      </c>
      <c r="K740" s="62">
        <f t="shared" si="341"/>
        <v>52</v>
      </c>
      <c r="L740" s="62">
        <f t="shared" si="341"/>
        <v>36</v>
      </c>
      <c r="M740" s="62">
        <f t="shared" si="360"/>
        <v>52</v>
      </c>
      <c r="N740" s="62">
        <f t="shared" si="360"/>
        <v>36</v>
      </c>
      <c r="O740" s="54">
        <v>26</v>
      </c>
      <c r="P740" s="54">
        <v>19</v>
      </c>
      <c r="Q740" s="54">
        <v>26</v>
      </c>
      <c r="R740" s="54">
        <v>17</v>
      </c>
      <c r="S740" s="54"/>
      <c r="T740" s="54"/>
      <c r="U740" s="62">
        <f t="shared" si="361"/>
        <v>0</v>
      </c>
      <c r="V740" s="62">
        <f t="shared" si="361"/>
        <v>0</v>
      </c>
      <c r="W740" s="54"/>
      <c r="X740" s="54"/>
      <c r="Y740" s="54"/>
      <c r="Z740" s="54"/>
      <c r="AA740" s="705" t="str">
        <f t="shared" ref="AA740:AA772" si="369">+A740</f>
        <v>IM3119-11</v>
      </c>
      <c r="AB740" s="705"/>
      <c r="AC740" s="705" t="str">
        <f t="shared" ref="AC740:AC771" si="370">+C740</f>
        <v>Аюулгүй ажиллагааны техникч</v>
      </c>
      <c r="AD740" s="705"/>
      <c r="AE740" s="705"/>
      <c r="AF740" s="705"/>
      <c r="AG740" s="705"/>
      <c r="AH740" s="705"/>
      <c r="AI740" s="705"/>
      <c r="AJ740" s="56">
        <f t="shared" si="356"/>
        <v>726</v>
      </c>
      <c r="AK740" s="52"/>
      <c r="AL740" s="52"/>
      <c r="AM740" s="54"/>
      <c r="AN740" s="54"/>
      <c r="AO740" s="54">
        <v>52</v>
      </c>
      <c r="AP740" s="54"/>
      <c r="AQ740" s="54"/>
      <c r="AR740" s="54"/>
      <c r="AS740" s="57">
        <f t="shared" si="362"/>
        <v>26</v>
      </c>
      <c r="AT740" s="54">
        <v>26</v>
      </c>
      <c r="AU740" s="54"/>
      <c r="AV740" s="54"/>
      <c r="AW740" s="54"/>
      <c r="AX740" s="54"/>
      <c r="AY740" s="54"/>
      <c r="AZ740" s="54"/>
    </row>
    <row r="741" spans="1:52" s="55" customFormat="1" ht="18" customHeight="1">
      <c r="A741" s="737" t="s">
        <v>367</v>
      </c>
      <c r="B741" s="738"/>
      <c r="C741" s="739" t="s">
        <v>368</v>
      </c>
      <c r="D741" s="740"/>
      <c r="E741" s="740"/>
      <c r="F741" s="740"/>
      <c r="G741" s="740"/>
      <c r="H741" s="740"/>
      <c r="I741" s="741"/>
      <c r="J741" s="56">
        <f t="shared" si="355"/>
        <v>727</v>
      </c>
      <c r="K741" s="62">
        <f t="shared" si="341"/>
        <v>33</v>
      </c>
      <c r="L741" s="62">
        <f t="shared" si="341"/>
        <v>32</v>
      </c>
      <c r="M741" s="62">
        <f t="shared" si="360"/>
        <v>33</v>
      </c>
      <c r="N741" s="62">
        <f t="shared" si="360"/>
        <v>32</v>
      </c>
      <c r="O741" s="54"/>
      <c r="P741" s="54"/>
      <c r="Q741" s="54">
        <v>20</v>
      </c>
      <c r="R741" s="54">
        <v>19</v>
      </c>
      <c r="S741" s="54">
        <v>13</v>
      </c>
      <c r="T741" s="54">
        <v>13</v>
      </c>
      <c r="U741" s="62">
        <f t="shared" si="361"/>
        <v>0</v>
      </c>
      <c r="V741" s="62">
        <f t="shared" si="361"/>
        <v>0</v>
      </c>
      <c r="W741" s="54"/>
      <c r="X741" s="54"/>
      <c r="Y741" s="54"/>
      <c r="Z741" s="54"/>
      <c r="AA741" s="705" t="str">
        <f t="shared" si="369"/>
        <v>IF3434-14</v>
      </c>
      <c r="AB741" s="705"/>
      <c r="AC741" s="705" t="str">
        <f t="shared" si="370"/>
        <v>Хоол үйлдвэрлэл, үйлчилгээний техник- технологич</v>
      </c>
      <c r="AD741" s="705"/>
      <c r="AE741" s="705"/>
      <c r="AF741" s="705"/>
      <c r="AG741" s="705"/>
      <c r="AH741" s="705"/>
      <c r="AI741" s="705"/>
      <c r="AJ741" s="56">
        <f t="shared" si="356"/>
        <v>727</v>
      </c>
      <c r="AK741" s="54"/>
      <c r="AL741" s="54"/>
      <c r="AM741" s="54"/>
      <c r="AN741" s="54"/>
      <c r="AO741" s="54">
        <v>33</v>
      </c>
      <c r="AP741" s="54"/>
      <c r="AQ741" s="54"/>
      <c r="AR741" s="54"/>
      <c r="AS741" s="57">
        <f t="shared" si="362"/>
        <v>33</v>
      </c>
      <c r="AT741" s="54">
        <v>20</v>
      </c>
      <c r="AU741" s="54">
        <v>13</v>
      </c>
      <c r="AV741" s="54"/>
      <c r="AW741" s="54"/>
      <c r="AX741" s="54"/>
      <c r="AY741" s="54"/>
      <c r="AZ741" s="54"/>
    </row>
    <row r="742" spans="1:52" s="55" customFormat="1" ht="18" customHeight="1">
      <c r="A742" s="737" t="s">
        <v>365</v>
      </c>
      <c r="B742" s="738"/>
      <c r="C742" s="739" t="s">
        <v>366</v>
      </c>
      <c r="D742" s="740"/>
      <c r="E742" s="740"/>
      <c r="F742" s="740"/>
      <c r="G742" s="740"/>
      <c r="H742" s="740"/>
      <c r="I742" s="741"/>
      <c r="J742" s="56">
        <f t="shared" si="355"/>
        <v>728</v>
      </c>
      <c r="K742" s="62">
        <f t="shared" si="341"/>
        <v>18</v>
      </c>
      <c r="L742" s="62">
        <f t="shared" si="341"/>
        <v>18</v>
      </c>
      <c r="M742" s="62">
        <f t="shared" si="360"/>
        <v>18</v>
      </c>
      <c r="N742" s="62">
        <f t="shared" si="360"/>
        <v>18</v>
      </c>
      <c r="O742" s="54"/>
      <c r="P742" s="54"/>
      <c r="Q742" s="54">
        <v>18</v>
      </c>
      <c r="R742" s="54">
        <v>18</v>
      </c>
      <c r="S742" s="54"/>
      <c r="T742" s="54"/>
      <c r="U742" s="62">
        <f t="shared" si="361"/>
        <v>0</v>
      </c>
      <c r="V742" s="62">
        <f t="shared" si="361"/>
        <v>0</v>
      </c>
      <c r="W742" s="54"/>
      <c r="X742" s="54"/>
      <c r="Y742" s="54"/>
      <c r="Z742" s="54"/>
      <c r="AA742" s="705" t="str">
        <f t="shared" si="369"/>
        <v>IE3139-14</v>
      </c>
      <c r="AB742" s="705"/>
      <c r="AC742" s="705" t="str">
        <f t="shared" si="370"/>
        <v>Оёдолын техник-технологич</v>
      </c>
      <c r="AD742" s="705"/>
      <c r="AE742" s="705"/>
      <c r="AF742" s="705"/>
      <c r="AG742" s="705"/>
      <c r="AH742" s="705"/>
      <c r="AI742" s="705"/>
      <c r="AJ742" s="56">
        <f t="shared" si="356"/>
        <v>728</v>
      </c>
      <c r="AK742" s="54"/>
      <c r="AL742" s="54"/>
      <c r="AM742" s="54"/>
      <c r="AN742" s="54"/>
      <c r="AO742" s="54">
        <v>18</v>
      </c>
      <c r="AP742" s="54"/>
      <c r="AQ742" s="54"/>
      <c r="AR742" s="54"/>
      <c r="AS742" s="57">
        <f t="shared" si="362"/>
        <v>18</v>
      </c>
      <c r="AT742" s="54">
        <v>18</v>
      </c>
      <c r="AU742" s="54"/>
      <c r="AV742" s="54"/>
      <c r="AW742" s="54"/>
      <c r="AX742" s="54"/>
      <c r="AY742" s="54"/>
      <c r="AZ742" s="54"/>
    </row>
    <row r="743" spans="1:52" s="55" customFormat="1" ht="18" customHeight="1">
      <c r="A743" s="737" t="s">
        <v>469</v>
      </c>
      <c r="B743" s="738"/>
      <c r="C743" s="739" t="s">
        <v>470</v>
      </c>
      <c r="D743" s="740"/>
      <c r="E743" s="740"/>
      <c r="F743" s="740"/>
      <c r="G743" s="740"/>
      <c r="H743" s="740"/>
      <c r="I743" s="741"/>
      <c r="J743" s="56">
        <f t="shared" si="355"/>
        <v>729</v>
      </c>
      <c r="K743" s="62">
        <f t="shared" si="341"/>
        <v>9</v>
      </c>
      <c r="L743" s="62">
        <f t="shared" si="341"/>
        <v>5</v>
      </c>
      <c r="M743" s="62">
        <f t="shared" si="360"/>
        <v>9</v>
      </c>
      <c r="N743" s="62">
        <f t="shared" si="360"/>
        <v>5</v>
      </c>
      <c r="O743" s="54"/>
      <c r="P743" s="54"/>
      <c r="Q743" s="54">
        <v>9</v>
      </c>
      <c r="R743" s="54">
        <v>5</v>
      </c>
      <c r="S743" s="54"/>
      <c r="T743" s="54"/>
      <c r="U743" s="62">
        <f t="shared" si="361"/>
        <v>0</v>
      </c>
      <c r="V743" s="62">
        <f t="shared" si="361"/>
        <v>0</v>
      </c>
      <c r="W743" s="54"/>
      <c r="X743" s="54"/>
      <c r="Y743" s="54"/>
      <c r="Z743" s="54"/>
      <c r="AA743" s="705" t="str">
        <f t="shared" si="369"/>
        <v>AF3142-13</v>
      </c>
      <c r="AB743" s="705"/>
      <c r="AC743" s="705" t="str">
        <f t="shared" si="370"/>
        <v>Агротехникч</v>
      </c>
      <c r="AD743" s="705"/>
      <c r="AE743" s="705"/>
      <c r="AF743" s="705"/>
      <c r="AG743" s="705"/>
      <c r="AH743" s="705"/>
      <c r="AI743" s="705"/>
      <c r="AJ743" s="56">
        <f t="shared" si="356"/>
        <v>729</v>
      </c>
      <c r="AK743" s="54"/>
      <c r="AL743" s="54"/>
      <c r="AM743" s="54"/>
      <c r="AN743" s="54"/>
      <c r="AO743" s="54">
        <v>9</v>
      </c>
      <c r="AP743" s="54"/>
      <c r="AQ743" s="54"/>
      <c r="AR743" s="54"/>
      <c r="AS743" s="57">
        <f t="shared" si="362"/>
        <v>9</v>
      </c>
      <c r="AT743" s="54">
        <v>9</v>
      </c>
      <c r="AU743" s="54"/>
      <c r="AV743" s="54"/>
      <c r="AW743" s="54"/>
      <c r="AX743" s="54"/>
      <c r="AY743" s="54"/>
      <c r="AZ743" s="54"/>
    </row>
    <row r="744" spans="1:52" s="55" customFormat="1" ht="18" customHeight="1">
      <c r="A744" s="737" t="s">
        <v>360</v>
      </c>
      <c r="B744" s="738"/>
      <c r="C744" s="739" t="s">
        <v>361</v>
      </c>
      <c r="D744" s="740"/>
      <c r="E744" s="740"/>
      <c r="F744" s="740"/>
      <c r="G744" s="740"/>
      <c r="H744" s="740"/>
      <c r="I744" s="741"/>
      <c r="J744" s="56">
        <f t="shared" si="355"/>
        <v>730</v>
      </c>
      <c r="K744" s="62">
        <f t="shared" si="341"/>
        <v>14</v>
      </c>
      <c r="L744" s="62">
        <f t="shared" si="341"/>
        <v>2</v>
      </c>
      <c r="M744" s="62">
        <f t="shared" si="360"/>
        <v>14</v>
      </c>
      <c r="N744" s="62">
        <f t="shared" si="360"/>
        <v>2</v>
      </c>
      <c r="O744" s="54">
        <v>14</v>
      </c>
      <c r="P744" s="54">
        <v>2</v>
      </c>
      <c r="Q744" s="54"/>
      <c r="R744" s="54"/>
      <c r="S744" s="54"/>
      <c r="T744" s="54"/>
      <c r="U744" s="62">
        <f t="shared" si="361"/>
        <v>0</v>
      </c>
      <c r="V744" s="62">
        <f t="shared" si="361"/>
        <v>0</v>
      </c>
      <c r="W744" s="54"/>
      <c r="X744" s="54"/>
      <c r="Y744" s="54"/>
      <c r="Z744" s="54"/>
      <c r="AA744" s="705" t="str">
        <f t="shared" si="369"/>
        <v>CF3115-41</v>
      </c>
      <c r="AB744" s="705"/>
      <c r="AC744" s="705" t="str">
        <f t="shared" si="370"/>
        <v>Сантехникийн техникч</v>
      </c>
      <c r="AD744" s="705"/>
      <c r="AE744" s="705"/>
      <c r="AF744" s="705"/>
      <c r="AG744" s="705"/>
      <c r="AH744" s="705"/>
      <c r="AI744" s="705"/>
      <c r="AJ744" s="56">
        <f t="shared" si="356"/>
        <v>730</v>
      </c>
      <c r="AK744" s="54"/>
      <c r="AL744" s="54"/>
      <c r="AM744" s="54"/>
      <c r="AN744" s="54"/>
      <c r="AO744" s="54">
        <v>14</v>
      </c>
      <c r="AP744" s="54"/>
      <c r="AQ744" s="54"/>
      <c r="AR744" s="54"/>
      <c r="AS744" s="57">
        <f t="shared" si="362"/>
        <v>0</v>
      </c>
      <c r="AT744" s="54"/>
      <c r="AU744" s="54"/>
      <c r="AV744" s="54"/>
      <c r="AW744" s="54"/>
      <c r="AX744" s="54"/>
      <c r="AY744" s="54"/>
      <c r="AZ744" s="54"/>
    </row>
    <row r="745" spans="1:52" s="55" customFormat="1" ht="18" customHeight="1">
      <c r="A745" s="737" t="s">
        <v>477</v>
      </c>
      <c r="B745" s="738"/>
      <c r="C745" s="739" t="s">
        <v>478</v>
      </c>
      <c r="D745" s="740"/>
      <c r="E745" s="740"/>
      <c r="F745" s="740"/>
      <c r="G745" s="740"/>
      <c r="H745" s="740"/>
      <c r="I745" s="741"/>
      <c r="J745" s="56">
        <f t="shared" si="355"/>
        <v>731</v>
      </c>
      <c r="K745" s="62">
        <f t="shared" si="341"/>
        <v>12</v>
      </c>
      <c r="L745" s="62">
        <f t="shared" si="341"/>
        <v>11</v>
      </c>
      <c r="M745" s="62">
        <f t="shared" si="360"/>
        <v>12</v>
      </c>
      <c r="N745" s="62">
        <f t="shared" si="360"/>
        <v>11</v>
      </c>
      <c r="O745" s="54"/>
      <c r="P745" s="54"/>
      <c r="Q745" s="54">
        <v>12</v>
      </c>
      <c r="R745" s="54">
        <v>11</v>
      </c>
      <c r="S745" s="54"/>
      <c r="T745" s="54"/>
      <c r="U745" s="62">
        <f t="shared" si="361"/>
        <v>0</v>
      </c>
      <c r="V745" s="62">
        <f t="shared" si="361"/>
        <v>0</v>
      </c>
      <c r="W745" s="54"/>
      <c r="X745" s="54"/>
      <c r="Y745" s="54"/>
      <c r="Z745" s="54"/>
      <c r="AA745" s="705" t="str">
        <f t="shared" si="369"/>
        <v>IF3142-19</v>
      </c>
      <c r="AB745" s="705"/>
      <c r="AC745" s="705" t="str">
        <f t="shared" si="370"/>
        <v>Ургамлын гаралтай хүнсний бүтээгдэхүүн үйлдвэрлэлийн техник-технологич</v>
      </c>
      <c r="AD745" s="705"/>
      <c r="AE745" s="705"/>
      <c r="AF745" s="705"/>
      <c r="AG745" s="705"/>
      <c r="AH745" s="705"/>
      <c r="AI745" s="705"/>
      <c r="AJ745" s="56">
        <f t="shared" si="356"/>
        <v>731</v>
      </c>
      <c r="AK745" s="54"/>
      <c r="AL745" s="54"/>
      <c r="AM745" s="54"/>
      <c r="AN745" s="54"/>
      <c r="AO745" s="54">
        <v>12</v>
      </c>
      <c r="AP745" s="54"/>
      <c r="AQ745" s="54"/>
      <c r="AR745" s="54"/>
      <c r="AS745" s="57">
        <f t="shared" si="362"/>
        <v>12</v>
      </c>
      <c r="AT745" s="54">
        <v>12</v>
      </c>
      <c r="AU745" s="54"/>
      <c r="AV745" s="54"/>
      <c r="AW745" s="54"/>
      <c r="AX745" s="54"/>
      <c r="AY745" s="54"/>
      <c r="AZ745" s="54"/>
    </row>
    <row r="746" spans="1:52" s="55" customFormat="1" ht="18" customHeight="1">
      <c r="A746" s="737" t="s">
        <v>387</v>
      </c>
      <c r="B746" s="738"/>
      <c r="C746" s="739" t="s">
        <v>388</v>
      </c>
      <c r="D746" s="740"/>
      <c r="E746" s="740"/>
      <c r="F746" s="740"/>
      <c r="G746" s="740"/>
      <c r="H746" s="740"/>
      <c r="I746" s="741"/>
      <c r="J746" s="56">
        <f t="shared" si="355"/>
        <v>732</v>
      </c>
      <c r="K746" s="62">
        <f t="shared" si="341"/>
        <v>21</v>
      </c>
      <c r="L746" s="62">
        <f t="shared" si="341"/>
        <v>1</v>
      </c>
      <c r="M746" s="62">
        <f t="shared" si="360"/>
        <v>21</v>
      </c>
      <c r="N746" s="62">
        <f t="shared" si="360"/>
        <v>1</v>
      </c>
      <c r="O746" s="54"/>
      <c r="P746" s="54"/>
      <c r="Q746" s="54">
        <v>21</v>
      </c>
      <c r="R746" s="54">
        <v>1</v>
      </c>
      <c r="S746" s="54"/>
      <c r="T746" s="54"/>
      <c r="U746" s="62">
        <f t="shared" si="361"/>
        <v>0</v>
      </c>
      <c r="V746" s="62">
        <f t="shared" si="361"/>
        <v>0</v>
      </c>
      <c r="W746" s="54"/>
      <c r="X746" s="54"/>
      <c r="Y746" s="54"/>
      <c r="Z746" s="54"/>
      <c r="AA746" s="705" t="str">
        <f t="shared" si="369"/>
        <v>TC3115-13</v>
      </c>
      <c r="AB746" s="705"/>
      <c r="AC746" s="705" t="str">
        <f t="shared" si="370"/>
        <v>Автомашины механик</v>
      </c>
      <c r="AD746" s="705"/>
      <c r="AE746" s="705"/>
      <c r="AF746" s="705"/>
      <c r="AG746" s="705"/>
      <c r="AH746" s="705"/>
      <c r="AI746" s="705"/>
      <c r="AJ746" s="56">
        <f t="shared" si="356"/>
        <v>732</v>
      </c>
      <c r="AK746" s="54"/>
      <c r="AL746" s="54"/>
      <c r="AM746" s="54"/>
      <c r="AN746" s="54"/>
      <c r="AO746" s="54">
        <v>21</v>
      </c>
      <c r="AP746" s="54"/>
      <c r="AQ746" s="54"/>
      <c r="AR746" s="54"/>
      <c r="AS746" s="57">
        <f t="shared" si="362"/>
        <v>21</v>
      </c>
      <c r="AT746" s="54">
        <v>21</v>
      </c>
      <c r="AU746" s="54"/>
      <c r="AV746" s="54"/>
      <c r="AW746" s="54"/>
      <c r="AX746" s="54"/>
      <c r="AY746" s="54"/>
      <c r="AZ746" s="54"/>
    </row>
    <row r="747" spans="1:52" s="55" customFormat="1" ht="18" customHeight="1">
      <c r="A747" s="737" t="s">
        <v>426</v>
      </c>
      <c r="B747" s="738"/>
      <c r="C747" s="739" t="s">
        <v>427</v>
      </c>
      <c r="D747" s="740"/>
      <c r="E747" s="740"/>
      <c r="F747" s="740"/>
      <c r="G747" s="740"/>
      <c r="H747" s="740"/>
      <c r="I747" s="741"/>
      <c r="J747" s="56">
        <f t="shared" si="355"/>
        <v>733</v>
      </c>
      <c r="K747" s="62">
        <f t="shared" si="341"/>
        <v>11</v>
      </c>
      <c r="L747" s="62">
        <f t="shared" si="341"/>
        <v>2</v>
      </c>
      <c r="M747" s="62">
        <f t="shared" si="360"/>
        <v>11</v>
      </c>
      <c r="N747" s="62">
        <f t="shared" si="360"/>
        <v>2</v>
      </c>
      <c r="O747" s="54"/>
      <c r="P747" s="54"/>
      <c r="Q747" s="54"/>
      <c r="R747" s="54"/>
      <c r="S747" s="54">
        <v>11</v>
      </c>
      <c r="T747" s="54">
        <v>2</v>
      </c>
      <c r="U747" s="62">
        <f t="shared" si="361"/>
        <v>0</v>
      </c>
      <c r="V747" s="62">
        <f t="shared" si="361"/>
        <v>0</v>
      </c>
      <c r="W747" s="54"/>
      <c r="X747" s="54"/>
      <c r="Y747" s="54"/>
      <c r="Z747" s="54"/>
      <c r="AA747" s="705" t="str">
        <f t="shared" si="369"/>
        <v>IM3119-14</v>
      </c>
      <c r="AB747" s="705"/>
      <c r="AC747" s="705" t="str">
        <f t="shared" si="370"/>
        <v xml:space="preserve">Үйлдвэрлэлийн техникч </v>
      </c>
      <c r="AD747" s="705"/>
      <c r="AE747" s="705"/>
      <c r="AF747" s="705"/>
      <c r="AG747" s="705"/>
      <c r="AH747" s="705"/>
      <c r="AI747" s="705"/>
      <c r="AJ747" s="56">
        <f t="shared" si="356"/>
        <v>733</v>
      </c>
      <c r="AK747" s="54"/>
      <c r="AL747" s="54"/>
      <c r="AM747" s="54"/>
      <c r="AN747" s="54"/>
      <c r="AO747" s="54">
        <v>11</v>
      </c>
      <c r="AP747" s="54"/>
      <c r="AQ747" s="54"/>
      <c r="AR747" s="54"/>
      <c r="AS747" s="57">
        <f t="shared" si="362"/>
        <v>11</v>
      </c>
      <c r="AT747" s="54"/>
      <c r="AU747" s="54">
        <v>11</v>
      </c>
      <c r="AV747" s="54"/>
      <c r="AW747" s="54"/>
      <c r="AX747" s="54"/>
      <c r="AY747" s="54"/>
      <c r="AZ747" s="54"/>
    </row>
    <row r="748" spans="1:52" s="55" customFormat="1" ht="18" customHeight="1">
      <c r="A748" s="737" t="s">
        <v>118</v>
      </c>
      <c r="B748" s="738"/>
      <c r="C748" s="739" t="s">
        <v>119</v>
      </c>
      <c r="D748" s="740"/>
      <c r="E748" s="740"/>
      <c r="F748" s="740"/>
      <c r="G748" s="740"/>
      <c r="H748" s="740"/>
      <c r="I748" s="741"/>
      <c r="J748" s="56">
        <f t="shared" si="355"/>
        <v>734</v>
      </c>
      <c r="K748" s="62">
        <f t="shared" si="341"/>
        <v>67</v>
      </c>
      <c r="L748" s="62">
        <f t="shared" si="341"/>
        <v>30</v>
      </c>
      <c r="M748" s="62">
        <f t="shared" si="360"/>
        <v>0</v>
      </c>
      <c r="N748" s="62">
        <f t="shared" si="360"/>
        <v>0</v>
      </c>
      <c r="O748" s="54"/>
      <c r="P748" s="54"/>
      <c r="Q748" s="54"/>
      <c r="R748" s="54"/>
      <c r="S748" s="54"/>
      <c r="T748" s="54"/>
      <c r="U748" s="62">
        <f t="shared" si="361"/>
        <v>67</v>
      </c>
      <c r="V748" s="62">
        <f t="shared" si="361"/>
        <v>30</v>
      </c>
      <c r="W748" s="54">
        <v>19</v>
      </c>
      <c r="X748" s="54">
        <v>7</v>
      </c>
      <c r="Y748" s="54">
        <v>26</v>
      </c>
      <c r="Z748" s="54">
        <v>10</v>
      </c>
      <c r="AA748" s="705" t="str">
        <f t="shared" si="369"/>
        <v>CF7123-20</v>
      </c>
      <c r="AB748" s="705"/>
      <c r="AC748" s="705" t="str">
        <f t="shared" si="370"/>
        <v>Барилгын засал-чимэглэлчин</v>
      </c>
      <c r="AD748" s="705"/>
      <c r="AE748" s="705"/>
      <c r="AF748" s="705"/>
      <c r="AG748" s="705"/>
      <c r="AH748" s="705"/>
      <c r="AI748" s="705"/>
      <c r="AJ748" s="56">
        <f t="shared" si="356"/>
        <v>734</v>
      </c>
      <c r="AK748" s="54">
        <v>22</v>
      </c>
      <c r="AL748" s="54">
        <v>13</v>
      </c>
      <c r="AM748" s="54"/>
      <c r="AN748" s="54"/>
      <c r="AO748" s="54">
        <v>67</v>
      </c>
      <c r="AP748" s="54"/>
      <c r="AQ748" s="54"/>
      <c r="AR748" s="54"/>
      <c r="AS748" s="57">
        <f t="shared" si="362"/>
        <v>22</v>
      </c>
      <c r="AT748" s="54"/>
      <c r="AU748" s="54"/>
      <c r="AV748" s="54">
        <v>22</v>
      </c>
      <c r="AW748" s="54"/>
      <c r="AX748" s="54"/>
      <c r="AY748" s="54"/>
      <c r="AZ748" s="54"/>
    </row>
    <row r="749" spans="1:52" s="55" customFormat="1" ht="18" customHeight="1">
      <c r="A749" s="737" t="s">
        <v>128</v>
      </c>
      <c r="B749" s="738"/>
      <c r="C749" s="739" t="s">
        <v>129</v>
      </c>
      <c r="D749" s="740"/>
      <c r="E749" s="740"/>
      <c r="F749" s="740"/>
      <c r="G749" s="740"/>
      <c r="H749" s="740"/>
      <c r="I749" s="741"/>
      <c r="J749" s="56">
        <f t="shared" si="355"/>
        <v>735</v>
      </c>
      <c r="K749" s="62">
        <f t="shared" si="341"/>
        <v>39</v>
      </c>
      <c r="L749" s="62">
        <f t="shared" si="341"/>
        <v>0</v>
      </c>
      <c r="M749" s="62">
        <f t="shared" si="360"/>
        <v>0</v>
      </c>
      <c r="N749" s="62">
        <f t="shared" si="360"/>
        <v>0</v>
      </c>
      <c r="O749" s="54"/>
      <c r="P749" s="54"/>
      <c r="Q749" s="54"/>
      <c r="R749" s="54"/>
      <c r="S749" s="54"/>
      <c r="T749" s="54"/>
      <c r="U749" s="62">
        <f t="shared" si="361"/>
        <v>39</v>
      </c>
      <c r="V749" s="62">
        <f t="shared" si="361"/>
        <v>0</v>
      </c>
      <c r="W749" s="54">
        <v>16</v>
      </c>
      <c r="X749" s="54"/>
      <c r="Y749" s="54">
        <v>23</v>
      </c>
      <c r="Z749" s="54"/>
      <c r="AA749" s="705" t="str">
        <f t="shared" si="369"/>
        <v>CF7115-24</v>
      </c>
      <c r="AB749" s="705"/>
      <c r="AC749" s="705" t="str">
        <f t="shared" si="370"/>
        <v>Модон эдлэлийн мужаан</v>
      </c>
      <c r="AD749" s="705"/>
      <c r="AE749" s="705"/>
      <c r="AF749" s="705"/>
      <c r="AG749" s="705"/>
      <c r="AH749" s="705"/>
      <c r="AI749" s="705"/>
      <c r="AJ749" s="56">
        <f t="shared" si="356"/>
        <v>735</v>
      </c>
      <c r="AK749" s="54"/>
      <c r="AL749" s="54"/>
      <c r="AM749" s="54"/>
      <c r="AN749" s="54"/>
      <c r="AO749" s="54">
        <v>39</v>
      </c>
      <c r="AP749" s="54"/>
      <c r="AQ749" s="54"/>
      <c r="AR749" s="54"/>
      <c r="AS749" s="57">
        <f t="shared" si="362"/>
        <v>0</v>
      </c>
      <c r="AT749" s="54"/>
      <c r="AU749" s="54"/>
      <c r="AV749" s="54"/>
      <c r="AW749" s="54"/>
      <c r="AX749" s="54"/>
      <c r="AY749" s="54"/>
      <c r="AZ749" s="54"/>
    </row>
    <row r="750" spans="1:52" s="55" customFormat="1" ht="18" customHeight="1">
      <c r="A750" s="737" t="s">
        <v>157</v>
      </c>
      <c r="B750" s="738"/>
      <c r="C750" s="739" t="s">
        <v>158</v>
      </c>
      <c r="D750" s="740"/>
      <c r="E750" s="740"/>
      <c r="F750" s="740"/>
      <c r="G750" s="740"/>
      <c r="H750" s="740"/>
      <c r="I750" s="741"/>
      <c r="J750" s="56">
        <f t="shared" si="355"/>
        <v>736</v>
      </c>
      <c r="K750" s="62">
        <f t="shared" si="341"/>
        <v>27</v>
      </c>
      <c r="L750" s="62">
        <f t="shared" si="341"/>
        <v>27</v>
      </c>
      <c r="M750" s="62">
        <f t="shared" si="360"/>
        <v>0</v>
      </c>
      <c r="N750" s="62">
        <f t="shared" si="360"/>
        <v>0</v>
      </c>
      <c r="O750" s="54"/>
      <c r="P750" s="54"/>
      <c r="Q750" s="54"/>
      <c r="R750" s="54"/>
      <c r="S750" s="54"/>
      <c r="T750" s="54"/>
      <c r="U750" s="62">
        <f t="shared" si="361"/>
        <v>27</v>
      </c>
      <c r="V750" s="62">
        <f t="shared" si="361"/>
        <v>27</v>
      </c>
      <c r="W750" s="54">
        <v>11</v>
      </c>
      <c r="X750" s="54">
        <v>11</v>
      </c>
      <c r="Y750" s="54"/>
      <c r="Z750" s="54"/>
      <c r="AA750" s="705" t="str">
        <f t="shared" si="369"/>
        <v>IF7512-34</v>
      </c>
      <c r="AB750" s="705"/>
      <c r="AC750" s="705" t="str">
        <f t="shared" si="370"/>
        <v>Талх, нарийн боов үйлдвэрлэлийн технологийн ажилтан</v>
      </c>
      <c r="AD750" s="705"/>
      <c r="AE750" s="705"/>
      <c r="AF750" s="705"/>
      <c r="AG750" s="705"/>
      <c r="AH750" s="705"/>
      <c r="AI750" s="705"/>
      <c r="AJ750" s="56">
        <f t="shared" si="356"/>
        <v>736</v>
      </c>
      <c r="AK750" s="54">
        <v>16</v>
      </c>
      <c r="AL750" s="54">
        <v>16</v>
      </c>
      <c r="AM750" s="54"/>
      <c r="AN750" s="54"/>
      <c r="AO750" s="54">
        <v>27</v>
      </c>
      <c r="AP750" s="54"/>
      <c r="AQ750" s="54"/>
      <c r="AR750" s="54"/>
      <c r="AS750" s="57">
        <f t="shared" si="362"/>
        <v>16</v>
      </c>
      <c r="AT750" s="54"/>
      <c r="AU750" s="54"/>
      <c r="AV750" s="54">
        <v>16</v>
      </c>
      <c r="AW750" s="54"/>
      <c r="AX750" s="54"/>
      <c r="AY750" s="54"/>
      <c r="AZ750" s="54"/>
    </row>
    <row r="751" spans="1:52" s="55" customFormat="1" ht="18" customHeight="1">
      <c r="A751" s="737" t="s">
        <v>130</v>
      </c>
      <c r="B751" s="738"/>
      <c r="C751" s="739" t="s">
        <v>131</v>
      </c>
      <c r="D751" s="740"/>
      <c r="E751" s="740"/>
      <c r="F751" s="740"/>
      <c r="G751" s="740"/>
      <c r="H751" s="740"/>
      <c r="I751" s="741"/>
      <c r="J751" s="56">
        <f t="shared" si="355"/>
        <v>737</v>
      </c>
      <c r="K751" s="62">
        <f t="shared" si="341"/>
        <v>96</v>
      </c>
      <c r="L751" s="62">
        <f t="shared" si="341"/>
        <v>96</v>
      </c>
      <c r="M751" s="62">
        <f t="shared" si="360"/>
        <v>0</v>
      </c>
      <c r="N751" s="62">
        <f t="shared" si="360"/>
        <v>0</v>
      </c>
      <c r="O751" s="54"/>
      <c r="P751" s="54"/>
      <c r="Q751" s="54"/>
      <c r="R751" s="54"/>
      <c r="S751" s="54"/>
      <c r="T751" s="54"/>
      <c r="U751" s="62">
        <f t="shared" si="361"/>
        <v>96</v>
      </c>
      <c r="V751" s="62">
        <f t="shared" si="361"/>
        <v>96</v>
      </c>
      <c r="W751" s="54">
        <v>43</v>
      </c>
      <c r="X751" s="54">
        <v>43</v>
      </c>
      <c r="Y751" s="54">
        <v>24</v>
      </c>
      <c r="Z751" s="54">
        <v>24</v>
      </c>
      <c r="AA751" s="705" t="str">
        <f t="shared" si="369"/>
        <v>IE7533-28</v>
      </c>
      <c r="AB751" s="705"/>
      <c r="AC751" s="705" t="str">
        <f t="shared" si="370"/>
        <v>Оёмол бүтээгдэхүүний оёдолчин</v>
      </c>
      <c r="AD751" s="705"/>
      <c r="AE751" s="705"/>
      <c r="AF751" s="705"/>
      <c r="AG751" s="705"/>
      <c r="AH751" s="705"/>
      <c r="AI751" s="705"/>
      <c r="AJ751" s="56">
        <f t="shared" si="356"/>
        <v>737</v>
      </c>
      <c r="AK751" s="54">
        <v>29</v>
      </c>
      <c r="AL751" s="54">
        <v>29</v>
      </c>
      <c r="AM751" s="54"/>
      <c r="AN751" s="54"/>
      <c r="AO751" s="54">
        <v>96</v>
      </c>
      <c r="AP751" s="54"/>
      <c r="AQ751" s="54"/>
      <c r="AR751" s="54"/>
      <c r="AS751" s="57">
        <f t="shared" si="362"/>
        <v>49</v>
      </c>
      <c r="AT751" s="54"/>
      <c r="AU751" s="54"/>
      <c r="AV751" s="54">
        <v>29</v>
      </c>
      <c r="AW751" s="54">
        <v>20</v>
      </c>
      <c r="AX751" s="54"/>
      <c r="AY751" s="54"/>
      <c r="AZ751" s="54"/>
    </row>
    <row r="752" spans="1:52" s="55" customFormat="1" ht="18" customHeight="1">
      <c r="A752" s="737" t="s">
        <v>172</v>
      </c>
      <c r="B752" s="738"/>
      <c r="C752" s="739" t="s">
        <v>173</v>
      </c>
      <c r="D752" s="740"/>
      <c r="E752" s="740"/>
      <c r="F752" s="740"/>
      <c r="G752" s="740"/>
      <c r="H752" s="740"/>
      <c r="I752" s="741"/>
      <c r="J752" s="56">
        <f t="shared" si="355"/>
        <v>738</v>
      </c>
      <c r="K752" s="62">
        <f t="shared" si="341"/>
        <v>40</v>
      </c>
      <c r="L752" s="62">
        <f t="shared" si="341"/>
        <v>28</v>
      </c>
      <c r="M752" s="62">
        <f t="shared" si="360"/>
        <v>0</v>
      </c>
      <c r="N752" s="62">
        <f t="shared" si="360"/>
        <v>0</v>
      </c>
      <c r="O752" s="54"/>
      <c r="P752" s="54"/>
      <c r="Q752" s="54"/>
      <c r="R752" s="54"/>
      <c r="S752" s="54"/>
      <c r="T752" s="54"/>
      <c r="U752" s="62">
        <f t="shared" si="361"/>
        <v>40</v>
      </c>
      <c r="V752" s="62">
        <f t="shared" si="361"/>
        <v>28</v>
      </c>
      <c r="W752" s="54">
        <v>19</v>
      </c>
      <c r="X752" s="54">
        <v>7</v>
      </c>
      <c r="Y752" s="54">
        <v>21</v>
      </c>
      <c r="Z752" s="54">
        <v>21</v>
      </c>
      <c r="AA752" s="705" t="str">
        <f t="shared" si="369"/>
        <v>AM7317-11</v>
      </c>
      <c r="AB752" s="705"/>
      <c r="AC752" s="705" t="str">
        <f t="shared" si="370"/>
        <v>Бэлэг дурсгалын зүйл урлаач</v>
      </c>
      <c r="AD752" s="705"/>
      <c r="AE752" s="705"/>
      <c r="AF752" s="705"/>
      <c r="AG752" s="705"/>
      <c r="AH752" s="705"/>
      <c r="AI752" s="705"/>
      <c r="AJ752" s="56">
        <f t="shared" si="356"/>
        <v>738</v>
      </c>
      <c r="AK752" s="54"/>
      <c r="AL752" s="54"/>
      <c r="AM752" s="54"/>
      <c r="AN752" s="54"/>
      <c r="AO752" s="54">
        <v>40</v>
      </c>
      <c r="AP752" s="54"/>
      <c r="AQ752" s="54"/>
      <c r="AR752" s="54"/>
      <c r="AS752" s="57">
        <f t="shared" si="362"/>
        <v>0</v>
      </c>
      <c r="AT752" s="54"/>
      <c r="AU752" s="54"/>
      <c r="AV752" s="54"/>
      <c r="AW752" s="54"/>
      <c r="AX752" s="54"/>
      <c r="AY752" s="54"/>
      <c r="AZ752" s="54"/>
    </row>
    <row r="753" spans="1:52" s="55" customFormat="1" ht="18" customHeight="1">
      <c r="A753" s="737" t="s">
        <v>186</v>
      </c>
      <c r="B753" s="738"/>
      <c r="C753" s="739" t="s">
        <v>187</v>
      </c>
      <c r="D753" s="740"/>
      <c r="E753" s="740"/>
      <c r="F753" s="740"/>
      <c r="G753" s="740"/>
      <c r="H753" s="740"/>
      <c r="I753" s="741"/>
      <c r="J753" s="56">
        <f t="shared" si="355"/>
        <v>739</v>
      </c>
      <c r="K753" s="62">
        <f t="shared" si="341"/>
        <v>61</v>
      </c>
      <c r="L753" s="62">
        <f t="shared" si="341"/>
        <v>60</v>
      </c>
      <c r="M753" s="62">
        <f t="shared" si="360"/>
        <v>0</v>
      </c>
      <c r="N753" s="62">
        <f t="shared" si="360"/>
        <v>0</v>
      </c>
      <c r="O753" s="54"/>
      <c r="P753" s="54"/>
      <c r="Q753" s="54"/>
      <c r="R753" s="54"/>
      <c r="S753" s="54"/>
      <c r="T753" s="54"/>
      <c r="U753" s="62">
        <f t="shared" si="361"/>
        <v>61</v>
      </c>
      <c r="V753" s="62">
        <f t="shared" si="361"/>
        <v>60</v>
      </c>
      <c r="W753" s="54">
        <v>23</v>
      </c>
      <c r="X753" s="54">
        <v>23</v>
      </c>
      <c r="Y753" s="54">
        <v>19</v>
      </c>
      <c r="Z753" s="54">
        <v>19</v>
      </c>
      <c r="AA753" s="705" t="str">
        <f t="shared" si="369"/>
        <v>SO7536-21</v>
      </c>
      <c r="AB753" s="705"/>
      <c r="AC753" s="705" t="str">
        <f t="shared" si="370"/>
        <v>Захиалгын гуталчин</v>
      </c>
      <c r="AD753" s="705"/>
      <c r="AE753" s="705"/>
      <c r="AF753" s="705"/>
      <c r="AG753" s="705"/>
      <c r="AH753" s="705"/>
      <c r="AI753" s="705"/>
      <c r="AJ753" s="56">
        <f t="shared" si="356"/>
        <v>739</v>
      </c>
      <c r="AK753" s="54">
        <v>19</v>
      </c>
      <c r="AL753" s="54">
        <v>18</v>
      </c>
      <c r="AM753" s="54"/>
      <c r="AN753" s="54"/>
      <c r="AO753" s="54">
        <v>61</v>
      </c>
      <c r="AP753" s="54"/>
      <c r="AQ753" s="54"/>
      <c r="AR753" s="54"/>
      <c r="AS753" s="57">
        <f t="shared" si="362"/>
        <v>19</v>
      </c>
      <c r="AT753" s="54"/>
      <c r="AU753" s="54"/>
      <c r="AV753" s="54">
        <v>19</v>
      </c>
      <c r="AW753" s="54"/>
      <c r="AX753" s="54"/>
      <c r="AY753" s="54"/>
      <c r="AZ753" s="54"/>
    </row>
    <row r="754" spans="1:52" s="55" customFormat="1" ht="18" customHeight="1">
      <c r="A754" s="737" t="s">
        <v>116</v>
      </c>
      <c r="B754" s="738"/>
      <c r="C754" s="739" t="s">
        <v>117</v>
      </c>
      <c r="D754" s="740"/>
      <c r="E754" s="740"/>
      <c r="F754" s="740"/>
      <c r="G754" s="740"/>
      <c r="H754" s="740"/>
      <c r="I754" s="741"/>
      <c r="J754" s="56">
        <f t="shared" si="355"/>
        <v>740</v>
      </c>
      <c r="K754" s="62">
        <f t="shared" si="341"/>
        <v>48</v>
      </c>
      <c r="L754" s="62">
        <f t="shared" si="341"/>
        <v>0</v>
      </c>
      <c r="M754" s="62">
        <f t="shared" si="360"/>
        <v>0</v>
      </c>
      <c r="N754" s="62">
        <f t="shared" si="360"/>
        <v>0</v>
      </c>
      <c r="O754" s="54"/>
      <c r="P754" s="54"/>
      <c r="Q754" s="54"/>
      <c r="R754" s="54"/>
      <c r="S754" s="54"/>
      <c r="T754" s="54"/>
      <c r="U754" s="62">
        <f t="shared" si="361"/>
        <v>48</v>
      </c>
      <c r="V754" s="62">
        <f t="shared" si="361"/>
        <v>0</v>
      </c>
      <c r="W754" s="54">
        <v>23</v>
      </c>
      <c r="X754" s="54"/>
      <c r="Y754" s="54">
        <v>25</v>
      </c>
      <c r="Z754" s="54"/>
      <c r="AA754" s="705" t="str">
        <f t="shared" si="369"/>
        <v>CF7126-36</v>
      </c>
      <c r="AB754" s="705"/>
      <c r="AC754" s="705" t="str">
        <f t="shared" si="370"/>
        <v>Барилгын сантехникч</v>
      </c>
      <c r="AD754" s="705"/>
      <c r="AE754" s="705"/>
      <c r="AF754" s="705"/>
      <c r="AG754" s="705"/>
      <c r="AH754" s="705"/>
      <c r="AI754" s="705"/>
      <c r="AJ754" s="56">
        <f t="shared" si="356"/>
        <v>740</v>
      </c>
      <c r="AK754" s="54"/>
      <c r="AL754" s="54"/>
      <c r="AM754" s="54"/>
      <c r="AN754" s="54"/>
      <c r="AO754" s="54">
        <v>48</v>
      </c>
      <c r="AP754" s="54"/>
      <c r="AQ754" s="54"/>
      <c r="AR754" s="54"/>
      <c r="AS754" s="57">
        <f t="shared" si="362"/>
        <v>0</v>
      </c>
      <c r="AT754" s="54"/>
      <c r="AU754" s="54"/>
      <c r="AV754" s="54"/>
      <c r="AW754" s="54"/>
      <c r="AX754" s="54"/>
      <c r="AY754" s="54"/>
      <c r="AZ754" s="54"/>
    </row>
    <row r="755" spans="1:52" s="55" customFormat="1" ht="18" customHeight="1">
      <c r="A755" s="737" t="s">
        <v>120</v>
      </c>
      <c r="B755" s="738"/>
      <c r="C755" s="739" t="s">
        <v>121</v>
      </c>
      <c r="D755" s="740"/>
      <c r="E755" s="740"/>
      <c r="F755" s="740"/>
      <c r="G755" s="740"/>
      <c r="H755" s="740"/>
      <c r="I755" s="741"/>
      <c r="J755" s="56">
        <f t="shared" si="355"/>
        <v>741</v>
      </c>
      <c r="K755" s="62">
        <f t="shared" si="341"/>
        <v>21</v>
      </c>
      <c r="L755" s="62">
        <f t="shared" si="341"/>
        <v>4</v>
      </c>
      <c r="M755" s="62">
        <f t="shared" si="360"/>
        <v>0</v>
      </c>
      <c r="N755" s="62">
        <f t="shared" si="360"/>
        <v>0</v>
      </c>
      <c r="O755" s="54"/>
      <c r="P755" s="54"/>
      <c r="Q755" s="54"/>
      <c r="R755" s="54"/>
      <c r="S755" s="54"/>
      <c r="T755" s="54"/>
      <c r="U755" s="62">
        <f t="shared" si="361"/>
        <v>21</v>
      </c>
      <c r="V755" s="62">
        <f t="shared" si="361"/>
        <v>4</v>
      </c>
      <c r="W755" s="54">
        <v>8</v>
      </c>
      <c r="X755" s="54"/>
      <c r="Y755" s="54"/>
      <c r="Z755" s="54"/>
      <c r="AA755" s="705" t="str">
        <f t="shared" si="369"/>
        <v>CF7112-19</v>
      </c>
      <c r="AB755" s="705"/>
      <c r="AC755" s="705" t="str">
        <f t="shared" si="370"/>
        <v>Барилгын өрөг угсрагч</v>
      </c>
      <c r="AD755" s="705"/>
      <c r="AE755" s="705"/>
      <c r="AF755" s="705"/>
      <c r="AG755" s="705"/>
      <c r="AH755" s="705"/>
      <c r="AI755" s="705"/>
      <c r="AJ755" s="56">
        <f t="shared" si="356"/>
        <v>741</v>
      </c>
      <c r="AK755" s="54">
        <v>13</v>
      </c>
      <c r="AL755" s="54">
        <v>4</v>
      </c>
      <c r="AM755" s="54"/>
      <c r="AN755" s="54"/>
      <c r="AO755" s="54">
        <v>21</v>
      </c>
      <c r="AP755" s="54"/>
      <c r="AQ755" s="54"/>
      <c r="AR755" s="54"/>
      <c r="AS755" s="57">
        <f t="shared" si="362"/>
        <v>13</v>
      </c>
      <c r="AT755" s="54"/>
      <c r="AU755" s="54"/>
      <c r="AV755" s="54">
        <v>13</v>
      </c>
      <c r="AW755" s="54"/>
      <c r="AX755" s="54"/>
      <c r="AY755" s="54"/>
      <c r="AZ755" s="54"/>
    </row>
    <row r="756" spans="1:52" s="55" customFormat="1" ht="18" customHeight="1">
      <c r="A756" s="737" t="s">
        <v>202</v>
      </c>
      <c r="B756" s="738"/>
      <c r="C756" s="739" t="s">
        <v>203</v>
      </c>
      <c r="D756" s="740"/>
      <c r="E756" s="740"/>
      <c r="F756" s="740"/>
      <c r="G756" s="740"/>
      <c r="H756" s="740"/>
      <c r="I756" s="741"/>
      <c r="J756" s="56">
        <f t="shared" si="355"/>
        <v>742</v>
      </c>
      <c r="K756" s="62">
        <f t="shared" si="341"/>
        <v>42</v>
      </c>
      <c r="L756" s="62">
        <f t="shared" si="341"/>
        <v>6</v>
      </c>
      <c r="M756" s="62">
        <f t="shared" si="360"/>
        <v>0</v>
      </c>
      <c r="N756" s="62">
        <f t="shared" si="360"/>
        <v>0</v>
      </c>
      <c r="O756" s="54"/>
      <c r="P756" s="54"/>
      <c r="Q756" s="54"/>
      <c r="R756" s="54"/>
      <c r="S756" s="54"/>
      <c r="T756" s="54"/>
      <c r="U756" s="62">
        <f t="shared" si="361"/>
        <v>42</v>
      </c>
      <c r="V756" s="62">
        <f t="shared" si="361"/>
        <v>6</v>
      </c>
      <c r="W756" s="54">
        <v>10</v>
      </c>
      <c r="X756" s="54">
        <v>2</v>
      </c>
      <c r="Y756" s="54">
        <v>18</v>
      </c>
      <c r="Z756" s="54">
        <v>2</v>
      </c>
      <c r="AA756" s="705" t="str">
        <f t="shared" si="369"/>
        <v>CF7114-20</v>
      </c>
      <c r="AB756" s="705"/>
      <c r="AC756" s="705" t="str">
        <f t="shared" si="370"/>
        <v>Бетон арматурчин</v>
      </c>
      <c r="AD756" s="705"/>
      <c r="AE756" s="705"/>
      <c r="AF756" s="705"/>
      <c r="AG756" s="705"/>
      <c r="AH756" s="705"/>
      <c r="AI756" s="705"/>
      <c r="AJ756" s="56">
        <f t="shared" si="356"/>
        <v>742</v>
      </c>
      <c r="AK756" s="54">
        <v>14</v>
      </c>
      <c r="AL756" s="54">
        <v>2</v>
      </c>
      <c r="AM756" s="54"/>
      <c r="AN756" s="54"/>
      <c r="AO756" s="54">
        <v>42</v>
      </c>
      <c r="AP756" s="54"/>
      <c r="AQ756" s="54"/>
      <c r="AR756" s="54"/>
      <c r="AS756" s="57">
        <f t="shared" si="362"/>
        <v>32</v>
      </c>
      <c r="AT756" s="54"/>
      <c r="AU756" s="54"/>
      <c r="AV756" s="54">
        <v>14</v>
      </c>
      <c r="AW756" s="54">
        <v>18</v>
      </c>
      <c r="AX756" s="54"/>
      <c r="AY756" s="54"/>
      <c r="AZ756" s="54"/>
    </row>
    <row r="757" spans="1:52" s="55" customFormat="1" ht="18" customHeight="1">
      <c r="A757" s="737" t="s">
        <v>218</v>
      </c>
      <c r="B757" s="738"/>
      <c r="C757" s="739" t="s">
        <v>219</v>
      </c>
      <c r="D757" s="740"/>
      <c r="E757" s="740"/>
      <c r="F757" s="740"/>
      <c r="G757" s="740"/>
      <c r="H757" s="740"/>
      <c r="I757" s="741"/>
      <c r="J757" s="56">
        <f t="shared" si="355"/>
        <v>743</v>
      </c>
      <c r="K757" s="62">
        <f t="shared" ref="K757:L823" si="371">+M757+U757+AM757</f>
        <v>60</v>
      </c>
      <c r="L757" s="62">
        <f t="shared" si="371"/>
        <v>38</v>
      </c>
      <c r="M757" s="62">
        <f t="shared" si="360"/>
        <v>0</v>
      </c>
      <c r="N757" s="62">
        <f t="shared" si="360"/>
        <v>0</v>
      </c>
      <c r="O757" s="54"/>
      <c r="P757" s="54"/>
      <c r="Q757" s="54"/>
      <c r="R757" s="54"/>
      <c r="S757" s="54"/>
      <c r="T757" s="54"/>
      <c r="U757" s="62">
        <f t="shared" si="361"/>
        <v>60</v>
      </c>
      <c r="V757" s="62">
        <f t="shared" si="361"/>
        <v>38</v>
      </c>
      <c r="W757" s="54">
        <v>18</v>
      </c>
      <c r="X757" s="54">
        <v>11</v>
      </c>
      <c r="Y757" s="54">
        <v>24</v>
      </c>
      <c r="Z757" s="54">
        <v>17</v>
      </c>
      <c r="AA757" s="705" t="str">
        <f t="shared" si="369"/>
        <v>AD7321-11</v>
      </c>
      <c r="AB757" s="705"/>
      <c r="AC757" s="705" t="str">
        <f t="shared" si="370"/>
        <v>Хэвлэлийн график дизайнч</v>
      </c>
      <c r="AD757" s="705"/>
      <c r="AE757" s="705"/>
      <c r="AF757" s="705"/>
      <c r="AG757" s="705"/>
      <c r="AH757" s="705"/>
      <c r="AI757" s="705"/>
      <c r="AJ757" s="56">
        <f t="shared" si="356"/>
        <v>743</v>
      </c>
      <c r="AK757" s="54">
        <v>18</v>
      </c>
      <c r="AL757" s="54">
        <v>10</v>
      </c>
      <c r="AM757" s="54"/>
      <c r="AN757" s="54"/>
      <c r="AO757" s="54">
        <v>60</v>
      </c>
      <c r="AP757" s="54"/>
      <c r="AQ757" s="54"/>
      <c r="AR757" s="54"/>
      <c r="AS757" s="57">
        <f t="shared" si="362"/>
        <v>18</v>
      </c>
      <c r="AT757" s="54"/>
      <c r="AU757" s="54"/>
      <c r="AV757" s="54">
        <v>18</v>
      </c>
      <c r="AW757" s="54"/>
      <c r="AX757" s="54"/>
      <c r="AY757" s="54"/>
      <c r="AZ757" s="54"/>
    </row>
    <row r="758" spans="1:52" s="55" customFormat="1" ht="18" customHeight="1">
      <c r="A758" s="737" t="s">
        <v>170</v>
      </c>
      <c r="B758" s="738"/>
      <c r="C758" s="739" t="s">
        <v>171</v>
      </c>
      <c r="D758" s="740"/>
      <c r="E758" s="740"/>
      <c r="F758" s="740"/>
      <c r="G758" s="740"/>
      <c r="H758" s="740"/>
      <c r="I758" s="741"/>
      <c r="J758" s="56">
        <f t="shared" si="355"/>
        <v>744</v>
      </c>
      <c r="K758" s="62">
        <f t="shared" si="371"/>
        <v>22</v>
      </c>
      <c r="L758" s="62">
        <f t="shared" si="371"/>
        <v>0</v>
      </c>
      <c r="M758" s="62">
        <f t="shared" si="360"/>
        <v>0</v>
      </c>
      <c r="N758" s="62">
        <f t="shared" si="360"/>
        <v>0</v>
      </c>
      <c r="O758" s="54"/>
      <c r="P758" s="54"/>
      <c r="Q758" s="54"/>
      <c r="R758" s="54"/>
      <c r="S758" s="54"/>
      <c r="T758" s="54"/>
      <c r="U758" s="62">
        <f t="shared" si="361"/>
        <v>22</v>
      </c>
      <c r="V758" s="62">
        <f t="shared" si="361"/>
        <v>0</v>
      </c>
      <c r="W758" s="54">
        <v>13</v>
      </c>
      <c r="X758" s="54"/>
      <c r="Y758" s="54"/>
      <c r="Z758" s="54"/>
      <c r="AA758" s="705" t="str">
        <f t="shared" si="369"/>
        <v>AT7231-18</v>
      </c>
      <c r="AB758" s="705"/>
      <c r="AC758" s="705" t="str">
        <f t="shared" si="370"/>
        <v>Тракторын механик</v>
      </c>
      <c r="AD758" s="705"/>
      <c r="AE758" s="705"/>
      <c r="AF758" s="705"/>
      <c r="AG758" s="705"/>
      <c r="AH758" s="705"/>
      <c r="AI758" s="705"/>
      <c r="AJ758" s="56">
        <f t="shared" si="356"/>
        <v>744</v>
      </c>
      <c r="AK758" s="54">
        <v>9</v>
      </c>
      <c r="AL758" s="54"/>
      <c r="AM758" s="54"/>
      <c r="AN758" s="54"/>
      <c r="AO758" s="54">
        <v>22</v>
      </c>
      <c r="AP758" s="54"/>
      <c r="AQ758" s="54"/>
      <c r="AR758" s="54"/>
      <c r="AS758" s="57">
        <f t="shared" si="362"/>
        <v>9</v>
      </c>
      <c r="AT758" s="54"/>
      <c r="AU758" s="54"/>
      <c r="AV758" s="54">
        <v>9</v>
      </c>
      <c r="AW758" s="54"/>
      <c r="AX758" s="54"/>
      <c r="AY758" s="54"/>
      <c r="AZ758" s="54"/>
    </row>
    <row r="759" spans="1:52" s="55" customFormat="1" ht="18" customHeight="1">
      <c r="A759" s="737" t="s">
        <v>114</v>
      </c>
      <c r="B759" s="738"/>
      <c r="C759" s="739" t="s">
        <v>115</v>
      </c>
      <c r="D759" s="740"/>
      <c r="E759" s="740"/>
      <c r="F759" s="740"/>
      <c r="G759" s="740"/>
      <c r="H759" s="740"/>
      <c r="I759" s="741"/>
      <c r="J759" s="56">
        <f t="shared" si="355"/>
        <v>745</v>
      </c>
      <c r="K759" s="62">
        <f t="shared" si="371"/>
        <v>74</v>
      </c>
      <c r="L759" s="62">
        <f t="shared" si="371"/>
        <v>0</v>
      </c>
      <c r="M759" s="62">
        <f t="shared" si="360"/>
        <v>0</v>
      </c>
      <c r="N759" s="62">
        <f t="shared" si="360"/>
        <v>0</v>
      </c>
      <c r="O759" s="54"/>
      <c r="P759" s="54"/>
      <c r="Q759" s="54"/>
      <c r="R759" s="54"/>
      <c r="S759" s="54"/>
      <c r="T759" s="54"/>
      <c r="U759" s="62">
        <f t="shared" si="361"/>
        <v>74</v>
      </c>
      <c r="V759" s="62">
        <f t="shared" si="361"/>
        <v>0</v>
      </c>
      <c r="W759" s="54">
        <v>27</v>
      </c>
      <c r="X759" s="54"/>
      <c r="Y759" s="54">
        <v>24</v>
      </c>
      <c r="Z759" s="54"/>
      <c r="AA759" s="705" t="str">
        <f t="shared" si="369"/>
        <v>TC8211-20</v>
      </c>
      <c r="AB759" s="705"/>
      <c r="AC759" s="705" t="str">
        <f t="shared" si="370"/>
        <v>Автомашины засварчин</v>
      </c>
      <c r="AD759" s="705"/>
      <c r="AE759" s="705"/>
      <c r="AF759" s="705"/>
      <c r="AG759" s="705"/>
      <c r="AH759" s="705"/>
      <c r="AI759" s="705"/>
      <c r="AJ759" s="56">
        <f t="shared" si="356"/>
        <v>745</v>
      </c>
      <c r="AK759" s="54">
        <v>23</v>
      </c>
      <c r="AL759" s="54"/>
      <c r="AM759" s="54"/>
      <c r="AN759" s="54"/>
      <c r="AO759" s="54">
        <v>74</v>
      </c>
      <c r="AP759" s="54"/>
      <c r="AQ759" s="54"/>
      <c r="AR759" s="54"/>
      <c r="AS759" s="57">
        <f t="shared" si="362"/>
        <v>23</v>
      </c>
      <c r="AT759" s="54"/>
      <c r="AU759" s="54"/>
      <c r="AV759" s="54">
        <v>23</v>
      </c>
      <c r="AW759" s="54"/>
      <c r="AX759" s="54"/>
      <c r="AY759" s="54"/>
      <c r="AZ759" s="54"/>
    </row>
    <row r="760" spans="1:52" s="55" customFormat="1" ht="18" customHeight="1">
      <c r="A760" s="737" t="s">
        <v>122</v>
      </c>
      <c r="B760" s="738"/>
      <c r="C760" s="739" t="s">
        <v>123</v>
      </c>
      <c r="D760" s="740"/>
      <c r="E760" s="740"/>
      <c r="F760" s="740"/>
      <c r="G760" s="740"/>
      <c r="H760" s="740"/>
      <c r="I760" s="741"/>
      <c r="J760" s="56">
        <f t="shared" si="355"/>
        <v>746</v>
      </c>
      <c r="K760" s="62">
        <f t="shared" si="371"/>
        <v>44</v>
      </c>
      <c r="L760" s="62">
        <f t="shared" si="371"/>
        <v>1</v>
      </c>
      <c r="M760" s="62">
        <f t="shared" si="360"/>
        <v>0</v>
      </c>
      <c r="N760" s="62">
        <f t="shared" si="360"/>
        <v>0</v>
      </c>
      <c r="O760" s="54"/>
      <c r="P760" s="54"/>
      <c r="Q760" s="54"/>
      <c r="R760" s="54"/>
      <c r="S760" s="54"/>
      <c r="T760" s="54"/>
      <c r="U760" s="62">
        <f t="shared" si="361"/>
        <v>44</v>
      </c>
      <c r="V760" s="62">
        <f t="shared" si="361"/>
        <v>1</v>
      </c>
      <c r="W760" s="54">
        <v>20</v>
      </c>
      <c r="X760" s="54">
        <v>1</v>
      </c>
      <c r="Y760" s="54">
        <v>24</v>
      </c>
      <c r="Z760" s="54"/>
      <c r="AA760" s="705" t="str">
        <f t="shared" si="369"/>
        <v>CF7411-12</v>
      </c>
      <c r="AB760" s="705"/>
      <c r="AC760" s="705" t="str">
        <f t="shared" si="370"/>
        <v>Барилгын цахилгаанчин</v>
      </c>
      <c r="AD760" s="705"/>
      <c r="AE760" s="705"/>
      <c r="AF760" s="705"/>
      <c r="AG760" s="705"/>
      <c r="AH760" s="705"/>
      <c r="AI760" s="705"/>
      <c r="AJ760" s="56">
        <f t="shared" si="356"/>
        <v>746</v>
      </c>
      <c r="AK760" s="54"/>
      <c r="AL760" s="54"/>
      <c r="AM760" s="54"/>
      <c r="AN760" s="54"/>
      <c r="AO760" s="54">
        <v>44</v>
      </c>
      <c r="AP760" s="54"/>
      <c r="AQ760" s="54"/>
      <c r="AR760" s="54"/>
      <c r="AS760" s="57">
        <f t="shared" si="362"/>
        <v>20</v>
      </c>
      <c r="AT760" s="54"/>
      <c r="AU760" s="54"/>
      <c r="AV760" s="54"/>
      <c r="AW760" s="54">
        <v>20</v>
      </c>
      <c r="AX760" s="54"/>
      <c r="AY760" s="54"/>
      <c r="AZ760" s="54"/>
    </row>
    <row r="761" spans="1:52" s="55" customFormat="1" ht="18" customHeight="1">
      <c r="A761" s="737" t="s">
        <v>148</v>
      </c>
      <c r="B761" s="738"/>
      <c r="C761" s="739" t="s">
        <v>149</v>
      </c>
      <c r="D761" s="740"/>
      <c r="E761" s="740"/>
      <c r="F761" s="740"/>
      <c r="G761" s="740"/>
      <c r="H761" s="740"/>
      <c r="I761" s="741"/>
      <c r="J761" s="56">
        <f t="shared" si="355"/>
        <v>747</v>
      </c>
      <c r="K761" s="62">
        <f t="shared" si="371"/>
        <v>10</v>
      </c>
      <c r="L761" s="62">
        <f t="shared" si="371"/>
        <v>8</v>
      </c>
      <c r="M761" s="62">
        <f t="shared" si="360"/>
        <v>0</v>
      </c>
      <c r="N761" s="62">
        <f t="shared" si="360"/>
        <v>0</v>
      </c>
      <c r="O761" s="54"/>
      <c r="P761" s="54"/>
      <c r="Q761" s="54"/>
      <c r="R761" s="54"/>
      <c r="S761" s="54"/>
      <c r="T761" s="54"/>
      <c r="U761" s="62">
        <f t="shared" si="361"/>
        <v>10</v>
      </c>
      <c r="V761" s="62">
        <f t="shared" si="361"/>
        <v>8</v>
      </c>
      <c r="W761" s="54"/>
      <c r="X761" s="54"/>
      <c r="Y761" s="54">
        <v>10</v>
      </c>
      <c r="Z761" s="54">
        <v>8</v>
      </c>
      <c r="AA761" s="705" t="str">
        <f t="shared" si="369"/>
        <v>NT5113-13</v>
      </c>
      <c r="AB761" s="705"/>
      <c r="AC761" s="705" t="str">
        <f t="shared" si="370"/>
        <v>Аяллын хөтөч</v>
      </c>
      <c r="AD761" s="705"/>
      <c r="AE761" s="705"/>
      <c r="AF761" s="705"/>
      <c r="AG761" s="705"/>
      <c r="AH761" s="705"/>
      <c r="AI761" s="705"/>
      <c r="AJ761" s="56">
        <f t="shared" si="356"/>
        <v>747</v>
      </c>
      <c r="AK761" s="54"/>
      <c r="AL761" s="54"/>
      <c r="AM761" s="54"/>
      <c r="AN761" s="54"/>
      <c r="AO761" s="54">
        <v>10</v>
      </c>
      <c r="AP761" s="54"/>
      <c r="AQ761" s="54"/>
      <c r="AR761" s="54"/>
      <c r="AS761" s="57">
        <f t="shared" si="362"/>
        <v>0</v>
      </c>
      <c r="AT761" s="54"/>
      <c r="AU761" s="54"/>
      <c r="AV761" s="54"/>
      <c r="AW761" s="54"/>
      <c r="AX761" s="54"/>
      <c r="AY761" s="54"/>
      <c r="AZ761" s="54"/>
    </row>
    <row r="762" spans="1:52" s="55" customFormat="1" ht="18" customHeight="1">
      <c r="A762" s="737" t="s">
        <v>124</v>
      </c>
      <c r="B762" s="738"/>
      <c r="C762" s="739" t="s">
        <v>125</v>
      </c>
      <c r="D762" s="740"/>
      <c r="E762" s="740"/>
      <c r="F762" s="740"/>
      <c r="G762" s="740"/>
      <c r="H762" s="740"/>
      <c r="I762" s="741"/>
      <c r="J762" s="56">
        <f t="shared" si="355"/>
        <v>748</v>
      </c>
      <c r="K762" s="62">
        <f t="shared" si="371"/>
        <v>42</v>
      </c>
      <c r="L762" s="62">
        <f t="shared" si="371"/>
        <v>1</v>
      </c>
      <c r="M762" s="62">
        <f t="shared" si="360"/>
        <v>0</v>
      </c>
      <c r="N762" s="62">
        <f t="shared" si="360"/>
        <v>0</v>
      </c>
      <c r="O762" s="54"/>
      <c r="P762" s="54"/>
      <c r="Q762" s="54"/>
      <c r="R762" s="54"/>
      <c r="S762" s="54"/>
      <c r="T762" s="54"/>
      <c r="U762" s="62">
        <f t="shared" si="361"/>
        <v>42</v>
      </c>
      <c r="V762" s="62">
        <f t="shared" si="361"/>
        <v>1</v>
      </c>
      <c r="W762" s="54"/>
      <c r="X762" s="54"/>
      <c r="Y762" s="54">
        <v>22</v>
      </c>
      <c r="Z762" s="54"/>
      <c r="AA762" s="705" t="str">
        <f t="shared" si="369"/>
        <v>IM7212-14</v>
      </c>
      <c r="AB762" s="705"/>
      <c r="AC762" s="705" t="str">
        <f t="shared" si="370"/>
        <v>Гагнуурчин</v>
      </c>
      <c r="AD762" s="705"/>
      <c r="AE762" s="705"/>
      <c r="AF762" s="705"/>
      <c r="AG762" s="705"/>
      <c r="AH762" s="705"/>
      <c r="AI762" s="705"/>
      <c r="AJ762" s="56">
        <f t="shared" si="356"/>
        <v>748</v>
      </c>
      <c r="AK762" s="54">
        <v>20</v>
      </c>
      <c r="AL762" s="54">
        <v>1</v>
      </c>
      <c r="AM762" s="54"/>
      <c r="AN762" s="54"/>
      <c r="AO762" s="54">
        <v>42</v>
      </c>
      <c r="AP762" s="54"/>
      <c r="AQ762" s="54"/>
      <c r="AR762" s="54"/>
      <c r="AS762" s="57">
        <f t="shared" si="362"/>
        <v>20</v>
      </c>
      <c r="AT762" s="54"/>
      <c r="AU762" s="54"/>
      <c r="AV762" s="54">
        <v>20</v>
      </c>
      <c r="AW762" s="54"/>
      <c r="AX762" s="54"/>
      <c r="AY762" s="54"/>
      <c r="AZ762" s="54"/>
    </row>
    <row r="763" spans="1:52" s="55" customFormat="1" ht="18" customHeight="1">
      <c r="A763" s="737" t="s">
        <v>142</v>
      </c>
      <c r="B763" s="738"/>
      <c r="C763" s="739" t="s">
        <v>143</v>
      </c>
      <c r="D763" s="740"/>
      <c r="E763" s="740"/>
      <c r="F763" s="740"/>
      <c r="G763" s="740"/>
      <c r="H763" s="740"/>
      <c r="I763" s="741"/>
      <c r="J763" s="56">
        <f t="shared" si="355"/>
        <v>749</v>
      </c>
      <c r="K763" s="62">
        <f t="shared" si="371"/>
        <v>19</v>
      </c>
      <c r="L763" s="62">
        <f t="shared" si="371"/>
        <v>16</v>
      </c>
      <c r="M763" s="62">
        <f t="shared" si="360"/>
        <v>0</v>
      </c>
      <c r="N763" s="62">
        <f t="shared" si="360"/>
        <v>0</v>
      </c>
      <c r="O763" s="54"/>
      <c r="P763" s="54"/>
      <c r="Q763" s="54"/>
      <c r="R763" s="54"/>
      <c r="S763" s="54"/>
      <c r="T763" s="54"/>
      <c r="U763" s="62">
        <f t="shared" si="361"/>
        <v>19</v>
      </c>
      <c r="V763" s="62">
        <f t="shared" si="361"/>
        <v>16</v>
      </c>
      <c r="W763" s="54"/>
      <c r="X763" s="54"/>
      <c r="Y763" s="54">
        <v>10</v>
      </c>
      <c r="Z763" s="54">
        <v>9</v>
      </c>
      <c r="AA763" s="705" t="str">
        <f t="shared" si="369"/>
        <v>AF6112-24</v>
      </c>
      <c r="AB763" s="705"/>
      <c r="AC763" s="705" t="str">
        <f t="shared" si="370"/>
        <v>Хүнсний ногооны фермер</v>
      </c>
      <c r="AD763" s="705"/>
      <c r="AE763" s="705"/>
      <c r="AF763" s="705"/>
      <c r="AG763" s="705"/>
      <c r="AH763" s="705"/>
      <c r="AI763" s="705"/>
      <c r="AJ763" s="56">
        <f t="shared" si="356"/>
        <v>749</v>
      </c>
      <c r="AK763" s="54">
        <v>9</v>
      </c>
      <c r="AL763" s="54">
        <v>7</v>
      </c>
      <c r="AM763" s="54"/>
      <c r="AN763" s="54"/>
      <c r="AO763" s="54">
        <v>19</v>
      </c>
      <c r="AP763" s="54"/>
      <c r="AQ763" s="54"/>
      <c r="AR763" s="54"/>
      <c r="AS763" s="57">
        <f t="shared" si="362"/>
        <v>9</v>
      </c>
      <c r="AT763" s="54"/>
      <c r="AU763" s="54"/>
      <c r="AV763" s="54">
        <v>9</v>
      </c>
      <c r="AW763" s="54"/>
      <c r="AX763" s="54"/>
      <c r="AY763" s="54"/>
      <c r="AZ763" s="54"/>
    </row>
    <row r="764" spans="1:52" s="55" customFormat="1" ht="18" customHeight="1">
      <c r="A764" s="737" t="s">
        <v>212</v>
      </c>
      <c r="B764" s="738"/>
      <c r="C764" s="739" t="s">
        <v>213</v>
      </c>
      <c r="D764" s="740"/>
      <c r="E764" s="740"/>
      <c r="F764" s="740"/>
      <c r="G764" s="740"/>
      <c r="H764" s="740"/>
      <c r="I764" s="741"/>
      <c r="J764" s="56">
        <f t="shared" si="355"/>
        <v>750</v>
      </c>
      <c r="K764" s="62">
        <f t="shared" si="371"/>
        <v>10</v>
      </c>
      <c r="L764" s="62">
        <f t="shared" si="371"/>
        <v>0</v>
      </c>
      <c r="M764" s="62">
        <f t="shared" si="360"/>
        <v>0</v>
      </c>
      <c r="N764" s="62">
        <f t="shared" si="360"/>
        <v>0</v>
      </c>
      <c r="O764" s="54"/>
      <c r="P764" s="54"/>
      <c r="Q764" s="54"/>
      <c r="R764" s="54"/>
      <c r="S764" s="54"/>
      <c r="T764" s="54"/>
      <c r="U764" s="62">
        <f t="shared" si="361"/>
        <v>10</v>
      </c>
      <c r="V764" s="62">
        <f t="shared" si="361"/>
        <v>0</v>
      </c>
      <c r="W764" s="54"/>
      <c r="X764" s="54"/>
      <c r="Y764" s="54"/>
      <c r="Z764" s="54"/>
      <c r="AA764" s="705" t="str">
        <f t="shared" si="369"/>
        <v>IM7223-17</v>
      </c>
      <c r="AB764" s="705"/>
      <c r="AC764" s="705" t="str">
        <f t="shared" si="370"/>
        <v>Метал боловсруулах машины оператор /токарь-фрезер/</v>
      </c>
      <c r="AD764" s="705"/>
      <c r="AE764" s="705"/>
      <c r="AF764" s="705"/>
      <c r="AG764" s="705"/>
      <c r="AH764" s="705"/>
      <c r="AI764" s="705"/>
      <c r="AJ764" s="56">
        <f t="shared" si="356"/>
        <v>750</v>
      </c>
      <c r="AK764" s="54">
        <v>10</v>
      </c>
      <c r="AL764" s="54"/>
      <c r="AM764" s="54"/>
      <c r="AN764" s="54"/>
      <c r="AO764" s="54">
        <v>10</v>
      </c>
      <c r="AP764" s="54"/>
      <c r="AQ764" s="54"/>
      <c r="AR764" s="54"/>
      <c r="AS764" s="57">
        <f t="shared" si="362"/>
        <v>10</v>
      </c>
      <c r="AT764" s="54"/>
      <c r="AU764" s="54"/>
      <c r="AV764" s="54">
        <v>10</v>
      </c>
      <c r="AW764" s="54"/>
      <c r="AX764" s="54"/>
      <c r="AY764" s="54"/>
      <c r="AZ764" s="54"/>
    </row>
    <row r="765" spans="1:52" s="55" customFormat="1" ht="18" customHeight="1">
      <c r="A765" s="737" t="s">
        <v>479</v>
      </c>
      <c r="B765" s="738"/>
      <c r="C765" s="739" t="s">
        <v>480</v>
      </c>
      <c r="D765" s="740"/>
      <c r="E765" s="740"/>
      <c r="F765" s="740"/>
      <c r="G765" s="740"/>
      <c r="H765" s="740"/>
      <c r="I765" s="741"/>
      <c r="J765" s="56">
        <f t="shared" si="355"/>
        <v>751</v>
      </c>
      <c r="K765" s="62">
        <f t="shared" si="371"/>
        <v>22</v>
      </c>
      <c r="L765" s="62">
        <f t="shared" si="371"/>
        <v>10</v>
      </c>
      <c r="M765" s="62">
        <f t="shared" si="360"/>
        <v>0</v>
      </c>
      <c r="N765" s="62">
        <f t="shared" si="360"/>
        <v>0</v>
      </c>
      <c r="O765" s="54"/>
      <c r="P765" s="54"/>
      <c r="Q765" s="54"/>
      <c r="R765" s="54"/>
      <c r="S765" s="54"/>
      <c r="T765" s="54"/>
      <c r="U765" s="62">
        <f t="shared" si="361"/>
        <v>22</v>
      </c>
      <c r="V765" s="62">
        <f t="shared" si="361"/>
        <v>10</v>
      </c>
      <c r="W765" s="54"/>
      <c r="X765" s="54"/>
      <c r="Y765" s="54">
        <v>22</v>
      </c>
      <c r="Z765" s="54">
        <v>10</v>
      </c>
      <c r="AA765" s="705" t="str">
        <f t="shared" si="369"/>
        <v>AH6320-14</v>
      </c>
      <c r="AB765" s="705"/>
      <c r="AC765" s="705" t="str">
        <f t="shared" si="370"/>
        <v>Уламжлалт мал, аж ахуйн фермер</v>
      </c>
      <c r="AD765" s="705"/>
      <c r="AE765" s="705"/>
      <c r="AF765" s="705"/>
      <c r="AG765" s="705"/>
      <c r="AH765" s="705"/>
      <c r="AI765" s="705"/>
      <c r="AJ765" s="56">
        <f t="shared" si="356"/>
        <v>751</v>
      </c>
      <c r="AK765" s="54"/>
      <c r="AL765" s="54"/>
      <c r="AM765" s="54"/>
      <c r="AN765" s="54"/>
      <c r="AO765" s="54">
        <v>22</v>
      </c>
      <c r="AP765" s="54"/>
      <c r="AQ765" s="54"/>
      <c r="AR765" s="54"/>
      <c r="AS765" s="57">
        <f t="shared" si="362"/>
        <v>22</v>
      </c>
      <c r="AT765" s="54"/>
      <c r="AU765" s="54"/>
      <c r="AV765" s="54"/>
      <c r="AW765" s="54">
        <v>22</v>
      </c>
      <c r="AX765" s="54"/>
      <c r="AY765" s="54"/>
      <c r="AZ765" s="54"/>
    </row>
    <row r="766" spans="1:52" s="55" customFormat="1" ht="18" customHeight="1">
      <c r="A766" s="737" t="s">
        <v>140</v>
      </c>
      <c r="B766" s="738"/>
      <c r="C766" s="739" t="s">
        <v>141</v>
      </c>
      <c r="D766" s="740"/>
      <c r="E766" s="740"/>
      <c r="F766" s="740"/>
      <c r="G766" s="740"/>
      <c r="H766" s="740"/>
      <c r="I766" s="741"/>
      <c r="J766" s="56">
        <f t="shared" si="355"/>
        <v>752</v>
      </c>
      <c r="K766" s="62">
        <f t="shared" si="371"/>
        <v>12</v>
      </c>
      <c r="L766" s="62">
        <f t="shared" si="371"/>
        <v>12</v>
      </c>
      <c r="M766" s="62">
        <f t="shared" si="360"/>
        <v>0</v>
      </c>
      <c r="N766" s="62">
        <f t="shared" si="360"/>
        <v>0</v>
      </c>
      <c r="O766" s="54"/>
      <c r="P766" s="54"/>
      <c r="Q766" s="54"/>
      <c r="R766" s="54"/>
      <c r="S766" s="54"/>
      <c r="T766" s="54"/>
      <c r="U766" s="62">
        <f t="shared" si="361"/>
        <v>12</v>
      </c>
      <c r="V766" s="62">
        <f t="shared" si="361"/>
        <v>12</v>
      </c>
      <c r="W766" s="54"/>
      <c r="X766" s="54"/>
      <c r="Y766" s="54">
        <v>12</v>
      </c>
      <c r="Z766" s="54">
        <v>12</v>
      </c>
      <c r="AA766" s="705" t="str">
        <f t="shared" si="369"/>
        <v>IF7513-23</v>
      </c>
      <c r="AB766" s="705"/>
      <c r="AC766" s="705" t="str">
        <f t="shared" si="370"/>
        <v>Сүү боловсруулах үйлдвэрлэлийн ажилтан</v>
      </c>
      <c r="AD766" s="705"/>
      <c r="AE766" s="705"/>
      <c r="AF766" s="705"/>
      <c r="AG766" s="705"/>
      <c r="AH766" s="705"/>
      <c r="AI766" s="705"/>
      <c r="AJ766" s="56">
        <f t="shared" si="356"/>
        <v>752</v>
      </c>
      <c r="AK766" s="54"/>
      <c r="AL766" s="54"/>
      <c r="AM766" s="54"/>
      <c r="AN766" s="54"/>
      <c r="AO766" s="54">
        <v>12</v>
      </c>
      <c r="AP766" s="54"/>
      <c r="AQ766" s="54"/>
      <c r="AR766" s="54"/>
      <c r="AS766" s="57">
        <f t="shared" si="362"/>
        <v>12</v>
      </c>
      <c r="AT766" s="54"/>
      <c r="AU766" s="54"/>
      <c r="AV766" s="54"/>
      <c r="AW766" s="54">
        <v>12</v>
      </c>
      <c r="AX766" s="54"/>
      <c r="AY766" s="54"/>
      <c r="AZ766" s="54"/>
    </row>
    <row r="767" spans="1:52" s="55" customFormat="1" ht="18" customHeight="1">
      <c r="A767" s="737" t="s">
        <v>134</v>
      </c>
      <c r="B767" s="738"/>
      <c r="C767" s="739" t="s">
        <v>135</v>
      </c>
      <c r="D767" s="740"/>
      <c r="E767" s="740"/>
      <c r="F767" s="740"/>
      <c r="G767" s="740"/>
      <c r="H767" s="740"/>
      <c r="I767" s="741"/>
      <c r="J767" s="56">
        <f t="shared" si="355"/>
        <v>753</v>
      </c>
      <c r="K767" s="62">
        <f t="shared" si="371"/>
        <v>17</v>
      </c>
      <c r="L767" s="62">
        <f t="shared" si="371"/>
        <v>12</v>
      </c>
      <c r="M767" s="62">
        <f t="shared" si="360"/>
        <v>0</v>
      </c>
      <c r="N767" s="62">
        <f t="shared" si="360"/>
        <v>0</v>
      </c>
      <c r="O767" s="54"/>
      <c r="P767" s="54"/>
      <c r="Q767" s="54"/>
      <c r="R767" s="54"/>
      <c r="S767" s="54"/>
      <c r="T767" s="54"/>
      <c r="U767" s="62">
        <f t="shared" si="361"/>
        <v>17</v>
      </c>
      <c r="V767" s="62">
        <f t="shared" si="361"/>
        <v>12</v>
      </c>
      <c r="W767" s="54">
        <v>17</v>
      </c>
      <c r="X767" s="54">
        <v>12</v>
      </c>
      <c r="Y767" s="54"/>
      <c r="Z767" s="54"/>
      <c r="AA767" s="705" t="str">
        <f t="shared" si="369"/>
        <v>IE8152-36</v>
      </c>
      <c r="AB767" s="705"/>
      <c r="AC767" s="705" t="str">
        <f t="shared" si="370"/>
        <v xml:space="preserve">Ноос, ноолуур боловсруулалтын технологийн ажилтан </v>
      </c>
      <c r="AD767" s="705"/>
      <c r="AE767" s="705"/>
      <c r="AF767" s="705"/>
      <c r="AG767" s="705"/>
      <c r="AH767" s="705"/>
      <c r="AI767" s="705"/>
      <c r="AJ767" s="56">
        <f t="shared" si="356"/>
        <v>753</v>
      </c>
      <c r="AK767" s="54"/>
      <c r="AL767" s="54"/>
      <c r="AM767" s="54"/>
      <c r="AN767" s="54"/>
      <c r="AO767" s="54">
        <v>17</v>
      </c>
      <c r="AP767" s="54"/>
      <c r="AQ767" s="54"/>
      <c r="AR767" s="54"/>
      <c r="AS767" s="57">
        <f t="shared" si="362"/>
        <v>17</v>
      </c>
      <c r="AT767" s="54"/>
      <c r="AU767" s="54"/>
      <c r="AV767" s="54"/>
      <c r="AW767" s="54">
        <v>17</v>
      </c>
      <c r="AX767" s="54"/>
      <c r="AY767" s="54"/>
      <c r="AZ767" s="54"/>
    </row>
    <row r="768" spans="1:52" s="55" customFormat="1" ht="18" customHeight="1">
      <c r="A768" s="737" t="s">
        <v>126</v>
      </c>
      <c r="B768" s="738"/>
      <c r="C768" s="739" t="s">
        <v>127</v>
      </c>
      <c r="D768" s="740"/>
      <c r="E768" s="740"/>
      <c r="F768" s="740"/>
      <c r="G768" s="740"/>
      <c r="H768" s="740"/>
      <c r="I768" s="741"/>
      <c r="J768" s="56">
        <f t="shared" si="355"/>
        <v>754</v>
      </c>
      <c r="K768" s="62">
        <f t="shared" si="371"/>
        <v>20</v>
      </c>
      <c r="L768" s="62">
        <f t="shared" si="371"/>
        <v>7</v>
      </c>
      <c r="M768" s="62">
        <f t="shared" si="360"/>
        <v>0</v>
      </c>
      <c r="N768" s="62">
        <f t="shared" si="360"/>
        <v>0</v>
      </c>
      <c r="O768" s="54"/>
      <c r="P768" s="54"/>
      <c r="Q768" s="54"/>
      <c r="R768" s="54"/>
      <c r="S768" s="54"/>
      <c r="T768" s="54"/>
      <c r="U768" s="62">
        <f t="shared" si="361"/>
        <v>20</v>
      </c>
      <c r="V768" s="62">
        <f t="shared" si="361"/>
        <v>7</v>
      </c>
      <c r="W768" s="54">
        <v>20</v>
      </c>
      <c r="X768" s="54">
        <v>7</v>
      </c>
      <c r="Y768" s="54"/>
      <c r="Z768" s="54"/>
      <c r="AA768" s="705" t="str">
        <f t="shared" si="369"/>
        <v>AH6221-23</v>
      </c>
      <c r="AB768" s="705"/>
      <c r="AC768" s="705" t="str">
        <f t="shared" si="370"/>
        <v>Малын асаргаа</v>
      </c>
      <c r="AD768" s="705"/>
      <c r="AE768" s="705"/>
      <c r="AF768" s="705"/>
      <c r="AG768" s="705"/>
      <c r="AH768" s="705"/>
      <c r="AI768" s="705"/>
      <c r="AJ768" s="56">
        <f t="shared" si="356"/>
        <v>754</v>
      </c>
      <c r="AK768" s="54"/>
      <c r="AL768" s="54"/>
      <c r="AM768" s="54"/>
      <c r="AN768" s="54"/>
      <c r="AO768" s="54">
        <v>20</v>
      </c>
      <c r="AP768" s="54"/>
      <c r="AQ768" s="54"/>
      <c r="AR768" s="54"/>
      <c r="AS768" s="57">
        <f t="shared" si="362"/>
        <v>20</v>
      </c>
      <c r="AT768" s="54"/>
      <c r="AU768" s="54"/>
      <c r="AV768" s="54"/>
      <c r="AW768" s="54">
        <v>20</v>
      </c>
      <c r="AX768" s="54"/>
      <c r="AY768" s="54"/>
      <c r="AZ768" s="54"/>
    </row>
    <row r="769" spans="1:52" s="55" customFormat="1" ht="18" customHeight="1">
      <c r="A769" s="737" t="s">
        <v>144</v>
      </c>
      <c r="B769" s="738"/>
      <c r="C769" s="739" t="s">
        <v>145</v>
      </c>
      <c r="D769" s="740"/>
      <c r="E769" s="740"/>
      <c r="F769" s="740"/>
      <c r="G769" s="740"/>
      <c r="H769" s="740"/>
      <c r="I769" s="741"/>
      <c r="J769" s="56">
        <f t="shared" si="355"/>
        <v>755</v>
      </c>
      <c r="K769" s="62">
        <f t="shared" si="371"/>
        <v>20</v>
      </c>
      <c r="L769" s="62">
        <f t="shared" si="371"/>
        <v>16</v>
      </c>
      <c r="M769" s="62">
        <f t="shared" si="360"/>
        <v>0</v>
      </c>
      <c r="N769" s="62">
        <f t="shared" si="360"/>
        <v>0</v>
      </c>
      <c r="O769" s="54"/>
      <c r="P769" s="54"/>
      <c r="Q769" s="54"/>
      <c r="R769" s="54"/>
      <c r="S769" s="54"/>
      <c r="T769" s="54"/>
      <c r="U769" s="62">
        <f t="shared" si="361"/>
        <v>20</v>
      </c>
      <c r="V769" s="62">
        <f t="shared" si="361"/>
        <v>16</v>
      </c>
      <c r="W769" s="54">
        <v>20</v>
      </c>
      <c r="X769" s="54">
        <v>16</v>
      </c>
      <c r="Y769" s="54"/>
      <c r="Z769" s="54"/>
      <c r="AA769" s="705" t="str">
        <f t="shared" si="369"/>
        <v>IF5120-11</v>
      </c>
      <c r="AB769" s="705"/>
      <c r="AC769" s="705" t="str">
        <f t="shared" si="370"/>
        <v>Тогооч</v>
      </c>
      <c r="AD769" s="705"/>
      <c r="AE769" s="705"/>
      <c r="AF769" s="705"/>
      <c r="AG769" s="705"/>
      <c r="AH769" s="705"/>
      <c r="AI769" s="705"/>
      <c r="AJ769" s="56">
        <f t="shared" si="356"/>
        <v>755</v>
      </c>
      <c r="AK769" s="54"/>
      <c r="AL769" s="54"/>
      <c r="AM769" s="54"/>
      <c r="AN769" s="54"/>
      <c r="AO769" s="54">
        <v>20</v>
      </c>
      <c r="AP769" s="54"/>
      <c r="AQ769" s="54"/>
      <c r="AR769" s="54"/>
      <c r="AS769" s="57">
        <f t="shared" si="362"/>
        <v>20</v>
      </c>
      <c r="AT769" s="54"/>
      <c r="AU769" s="54"/>
      <c r="AV769" s="54"/>
      <c r="AW769" s="54">
        <v>20</v>
      </c>
      <c r="AX769" s="54"/>
      <c r="AY769" s="54"/>
      <c r="AZ769" s="54"/>
    </row>
    <row r="770" spans="1:52" s="55" customFormat="1" ht="18" customHeight="1">
      <c r="A770" s="737" t="s">
        <v>209</v>
      </c>
      <c r="B770" s="738"/>
      <c r="C770" s="739" t="s">
        <v>210</v>
      </c>
      <c r="D770" s="740"/>
      <c r="E770" s="740"/>
      <c r="F770" s="740"/>
      <c r="G770" s="740"/>
      <c r="H770" s="740"/>
      <c r="I770" s="741"/>
      <c r="J770" s="56">
        <f t="shared" si="355"/>
        <v>756</v>
      </c>
      <c r="K770" s="62">
        <f t="shared" si="371"/>
        <v>20</v>
      </c>
      <c r="L770" s="62">
        <f t="shared" si="371"/>
        <v>8</v>
      </c>
      <c r="M770" s="62">
        <f t="shared" si="360"/>
        <v>0</v>
      </c>
      <c r="N770" s="62">
        <f t="shared" si="360"/>
        <v>0</v>
      </c>
      <c r="O770" s="54"/>
      <c r="P770" s="54"/>
      <c r="Q770" s="54"/>
      <c r="R770" s="54"/>
      <c r="S770" s="54"/>
      <c r="T770" s="54"/>
      <c r="U770" s="62">
        <f t="shared" si="361"/>
        <v>20</v>
      </c>
      <c r="V770" s="62">
        <f t="shared" si="361"/>
        <v>8</v>
      </c>
      <c r="W770" s="54">
        <v>20</v>
      </c>
      <c r="X770" s="54">
        <v>8</v>
      </c>
      <c r="Y770" s="54"/>
      <c r="Z770" s="54"/>
      <c r="AA770" s="705" t="str">
        <f t="shared" si="369"/>
        <v>NF6210-27</v>
      </c>
      <c r="AB770" s="705"/>
      <c r="AC770" s="705" t="str">
        <f t="shared" si="370"/>
        <v>Ой арчилгаа, ашиглалтын ажилтан</v>
      </c>
      <c r="AD770" s="705"/>
      <c r="AE770" s="705"/>
      <c r="AF770" s="705"/>
      <c r="AG770" s="705"/>
      <c r="AH770" s="705"/>
      <c r="AI770" s="705"/>
      <c r="AJ770" s="56">
        <f t="shared" si="356"/>
        <v>756</v>
      </c>
      <c r="AK770" s="54"/>
      <c r="AL770" s="54"/>
      <c r="AM770" s="54"/>
      <c r="AN770" s="54"/>
      <c r="AO770" s="54">
        <v>20</v>
      </c>
      <c r="AP770" s="54"/>
      <c r="AQ770" s="54"/>
      <c r="AR770" s="54"/>
      <c r="AS770" s="57">
        <f t="shared" si="362"/>
        <v>20</v>
      </c>
      <c r="AT770" s="54"/>
      <c r="AU770" s="54"/>
      <c r="AV770" s="54"/>
      <c r="AW770" s="54">
        <v>20</v>
      </c>
      <c r="AX770" s="54"/>
      <c r="AY770" s="54"/>
      <c r="AZ770" s="54"/>
    </row>
    <row r="771" spans="1:52" s="55" customFormat="1" ht="18" customHeight="1">
      <c r="A771" s="737" t="s">
        <v>400</v>
      </c>
      <c r="B771" s="738"/>
      <c r="C771" s="739" t="s">
        <v>401</v>
      </c>
      <c r="D771" s="740"/>
      <c r="E771" s="740"/>
      <c r="F771" s="740"/>
      <c r="G771" s="740"/>
      <c r="H771" s="740"/>
      <c r="I771" s="741"/>
      <c r="J771" s="56">
        <f t="shared" si="355"/>
        <v>757</v>
      </c>
      <c r="K771" s="62">
        <f t="shared" si="371"/>
        <v>20</v>
      </c>
      <c r="L771" s="62">
        <f t="shared" si="371"/>
        <v>0</v>
      </c>
      <c r="M771" s="62">
        <f t="shared" si="360"/>
        <v>0</v>
      </c>
      <c r="N771" s="62">
        <f t="shared" si="360"/>
        <v>0</v>
      </c>
      <c r="O771" s="54"/>
      <c r="P771" s="54"/>
      <c r="Q771" s="54"/>
      <c r="R771" s="54"/>
      <c r="S771" s="54"/>
      <c r="T771" s="54"/>
      <c r="U771" s="62">
        <f t="shared" si="361"/>
        <v>20</v>
      </c>
      <c r="V771" s="62">
        <f t="shared" si="361"/>
        <v>0</v>
      </c>
      <c r="W771" s="54">
        <v>20</v>
      </c>
      <c r="X771" s="54"/>
      <c r="Y771" s="54"/>
      <c r="Z771" s="54"/>
      <c r="AA771" s="705" t="str">
        <f t="shared" si="369"/>
        <v>PS8182-27</v>
      </c>
      <c r="AB771" s="705"/>
      <c r="AC771" s="705" t="str">
        <f t="shared" si="370"/>
        <v>Зуухны машинч</v>
      </c>
      <c r="AD771" s="705"/>
      <c r="AE771" s="705"/>
      <c r="AF771" s="705"/>
      <c r="AG771" s="705"/>
      <c r="AH771" s="705"/>
      <c r="AI771" s="705"/>
      <c r="AJ771" s="56">
        <f t="shared" si="356"/>
        <v>757</v>
      </c>
      <c r="AK771" s="54"/>
      <c r="AL771" s="54"/>
      <c r="AM771" s="54"/>
      <c r="AN771" s="54"/>
      <c r="AO771" s="54">
        <v>20</v>
      </c>
      <c r="AP771" s="54"/>
      <c r="AQ771" s="54"/>
      <c r="AR771" s="54"/>
      <c r="AS771" s="57">
        <f t="shared" si="362"/>
        <v>20</v>
      </c>
      <c r="AT771" s="54"/>
      <c r="AU771" s="54"/>
      <c r="AV771" s="54"/>
      <c r="AW771" s="54">
        <v>20</v>
      </c>
      <c r="AX771" s="54"/>
      <c r="AY771" s="54"/>
      <c r="AZ771" s="54"/>
    </row>
    <row r="772" spans="1:52" s="55" customFormat="1" ht="18" customHeight="1">
      <c r="A772" s="748" t="s">
        <v>481</v>
      </c>
      <c r="B772" s="749"/>
      <c r="C772" s="749"/>
      <c r="D772" s="749"/>
      <c r="E772" s="749"/>
      <c r="F772" s="749"/>
      <c r="G772" s="749"/>
      <c r="H772" s="749"/>
      <c r="I772" s="750"/>
      <c r="J772" s="60">
        <f t="shared" si="355"/>
        <v>758</v>
      </c>
      <c r="K772" s="61">
        <f t="shared" ref="K772:N772" si="372">SUM(K773:K808)</f>
        <v>2180</v>
      </c>
      <c r="L772" s="61">
        <f t="shared" si="372"/>
        <v>1127</v>
      </c>
      <c r="M772" s="61">
        <f t="shared" si="372"/>
        <v>207</v>
      </c>
      <c r="N772" s="61">
        <f t="shared" si="372"/>
        <v>106</v>
      </c>
      <c r="O772" s="61">
        <f>SUM(O773:O808)</f>
        <v>84</v>
      </c>
      <c r="P772" s="61">
        <f t="shared" ref="P772:Z772" si="373">SUM(P773:P808)</f>
        <v>57</v>
      </c>
      <c r="Q772" s="61">
        <f t="shared" si="373"/>
        <v>110</v>
      </c>
      <c r="R772" s="61">
        <f t="shared" si="373"/>
        <v>47</v>
      </c>
      <c r="S772" s="61">
        <f t="shared" si="373"/>
        <v>13</v>
      </c>
      <c r="T772" s="61">
        <f t="shared" si="373"/>
        <v>2</v>
      </c>
      <c r="U772" s="61">
        <f t="shared" si="373"/>
        <v>1973</v>
      </c>
      <c r="V772" s="61">
        <f t="shared" si="373"/>
        <v>1021</v>
      </c>
      <c r="W772" s="61">
        <f t="shared" si="373"/>
        <v>755</v>
      </c>
      <c r="X772" s="61">
        <f t="shared" si="373"/>
        <v>398</v>
      </c>
      <c r="Y772" s="61">
        <f t="shared" si="373"/>
        <v>599</v>
      </c>
      <c r="Z772" s="61">
        <f t="shared" si="373"/>
        <v>313</v>
      </c>
      <c r="AA772" s="748" t="str">
        <f t="shared" si="369"/>
        <v>18. Үйлдвэрлэл Урлалын Политехник коллеж</v>
      </c>
      <c r="AB772" s="749"/>
      <c r="AC772" s="749"/>
      <c r="AD772" s="749"/>
      <c r="AE772" s="749"/>
      <c r="AF772" s="749"/>
      <c r="AG772" s="749"/>
      <c r="AH772" s="749"/>
      <c r="AI772" s="750"/>
      <c r="AJ772" s="60">
        <f t="shared" si="356"/>
        <v>758</v>
      </c>
      <c r="AK772" s="61">
        <f t="shared" ref="AK772:AN772" si="374">SUM(AK773:AK808)</f>
        <v>619</v>
      </c>
      <c r="AL772" s="61">
        <f t="shared" si="374"/>
        <v>310</v>
      </c>
      <c r="AM772" s="61">
        <f t="shared" si="374"/>
        <v>0</v>
      </c>
      <c r="AN772" s="61">
        <f t="shared" si="374"/>
        <v>0</v>
      </c>
      <c r="AO772" s="61">
        <f>SUM(AO773:AO808)</f>
        <v>23</v>
      </c>
      <c r="AP772" s="61">
        <f t="shared" ref="AP772:AZ772" si="375">SUM(AP773:AP808)</f>
        <v>5</v>
      </c>
      <c r="AQ772" s="61">
        <f t="shared" si="375"/>
        <v>2152</v>
      </c>
      <c r="AR772" s="61">
        <f t="shared" si="375"/>
        <v>0</v>
      </c>
      <c r="AS772" s="61">
        <f t="shared" si="375"/>
        <v>880</v>
      </c>
      <c r="AT772" s="61">
        <f t="shared" si="375"/>
        <v>101</v>
      </c>
      <c r="AU772" s="61">
        <f t="shared" si="375"/>
        <v>13</v>
      </c>
      <c r="AV772" s="61">
        <f t="shared" si="375"/>
        <v>619</v>
      </c>
      <c r="AW772" s="61">
        <f t="shared" si="375"/>
        <v>147</v>
      </c>
      <c r="AX772" s="61">
        <f t="shared" si="375"/>
        <v>0</v>
      </c>
      <c r="AY772" s="61">
        <f t="shared" si="375"/>
        <v>0</v>
      </c>
      <c r="AZ772" s="61">
        <f t="shared" si="375"/>
        <v>0</v>
      </c>
    </row>
    <row r="773" spans="1:52" s="55" customFormat="1" ht="18" customHeight="1">
      <c r="A773" s="737" t="s">
        <v>114</v>
      </c>
      <c r="B773" s="738"/>
      <c r="C773" s="739" t="s">
        <v>115</v>
      </c>
      <c r="D773" s="740"/>
      <c r="E773" s="740"/>
      <c r="F773" s="740"/>
      <c r="G773" s="740"/>
      <c r="H773" s="740"/>
      <c r="I773" s="741"/>
      <c r="J773" s="56">
        <f t="shared" si="355"/>
        <v>759</v>
      </c>
      <c r="K773" s="62">
        <f t="shared" si="371"/>
        <v>191</v>
      </c>
      <c r="L773" s="62">
        <f t="shared" si="371"/>
        <v>2</v>
      </c>
      <c r="M773" s="62">
        <f t="shared" si="360"/>
        <v>0</v>
      </c>
      <c r="N773" s="62">
        <f t="shared" si="360"/>
        <v>0</v>
      </c>
      <c r="O773" s="54"/>
      <c r="P773" s="54"/>
      <c r="Q773" s="54"/>
      <c r="R773" s="54"/>
      <c r="S773" s="54"/>
      <c r="T773" s="54"/>
      <c r="U773" s="62">
        <f t="shared" si="361"/>
        <v>191</v>
      </c>
      <c r="V773" s="62">
        <f t="shared" si="361"/>
        <v>2</v>
      </c>
      <c r="W773" s="54">
        <v>64</v>
      </c>
      <c r="X773" s="54">
        <v>2</v>
      </c>
      <c r="Y773" s="54">
        <v>56</v>
      </c>
      <c r="Z773" s="54">
        <v>0</v>
      </c>
      <c r="AA773" s="705" t="str">
        <f>+A773</f>
        <v>TC8211-20</v>
      </c>
      <c r="AB773" s="705"/>
      <c r="AC773" s="705" t="str">
        <f>+C773</f>
        <v>Автомашины засварчин</v>
      </c>
      <c r="AD773" s="705"/>
      <c r="AE773" s="705"/>
      <c r="AF773" s="705"/>
      <c r="AG773" s="705"/>
      <c r="AH773" s="705"/>
      <c r="AI773" s="705"/>
      <c r="AJ773" s="56">
        <f t="shared" si="356"/>
        <v>759</v>
      </c>
      <c r="AK773" s="52">
        <v>71</v>
      </c>
      <c r="AL773" s="52">
        <v>0</v>
      </c>
      <c r="AM773" s="54"/>
      <c r="AN773" s="54"/>
      <c r="AO773" s="54">
        <v>3</v>
      </c>
      <c r="AP773" s="54">
        <v>1</v>
      </c>
      <c r="AQ773" s="54">
        <v>187</v>
      </c>
      <c r="AR773" s="54"/>
      <c r="AS773" s="57">
        <f t="shared" si="362"/>
        <v>71</v>
      </c>
      <c r="AT773" s="54"/>
      <c r="AU773" s="54"/>
      <c r="AV773" s="54">
        <v>71</v>
      </c>
      <c r="AW773" s="54"/>
      <c r="AX773" s="54"/>
      <c r="AY773" s="54"/>
      <c r="AZ773" s="54"/>
    </row>
    <row r="774" spans="1:52" s="55" customFormat="1" ht="18" customHeight="1">
      <c r="A774" s="737" t="s">
        <v>482</v>
      </c>
      <c r="B774" s="738"/>
      <c r="C774" s="739" t="s">
        <v>464</v>
      </c>
      <c r="D774" s="740"/>
      <c r="E774" s="740"/>
      <c r="F774" s="740"/>
      <c r="G774" s="740"/>
      <c r="H774" s="740"/>
      <c r="I774" s="741"/>
      <c r="J774" s="56">
        <f t="shared" si="355"/>
        <v>760</v>
      </c>
      <c r="K774" s="62">
        <f t="shared" si="371"/>
        <v>21</v>
      </c>
      <c r="L774" s="62">
        <f t="shared" si="371"/>
        <v>15</v>
      </c>
      <c r="M774" s="62">
        <f t="shared" si="360"/>
        <v>0</v>
      </c>
      <c r="N774" s="62">
        <f t="shared" si="360"/>
        <v>0</v>
      </c>
      <c r="O774" s="54"/>
      <c r="P774" s="54"/>
      <c r="Q774" s="54"/>
      <c r="R774" s="54"/>
      <c r="S774" s="54"/>
      <c r="T774" s="54"/>
      <c r="U774" s="62">
        <f t="shared" si="361"/>
        <v>21</v>
      </c>
      <c r="V774" s="62">
        <f t="shared" si="361"/>
        <v>15</v>
      </c>
      <c r="W774" s="54">
        <v>21</v>
      </c>
      <c r="X774" s="54">
        <v>15</v>
      </c>
      <c r="Y774" s="54"/>
      <c r="Z774" s="54"/>
      <c r="AA774" s="705" t="str">
        <f t="shared" ref="AA774:AA808" si="376">+A774</f>
        <v>AM7318-24</v>
      </c>
      <c r="AB774" s="705"/>
      <c r="AC774" s="705" t="str">
        <f t="shared" ref="AC774:AC808" si="377">+C774</f>
        <v>Арьсаар гар урлалын зүйл урлаач</v>
      </c>
      <c r="AD774" s="705"/>
      <c r="AE774" s="705"/>
      <c r="AF774" s="705"/>
      <c r="AG774" s="705"/>
      <c r="AH774" s="705"/>
      <c r="AI774" s="705"/>
      <c r="AJ774" s="56">
        <f t="shared" si="356"/>
        <v>760</v>
      </c>
      <c r="AK774" s="52"/>
      <c r="AL774" s="52"/>
      <c r="AM774" s="54"/>
      <c r="AN774" s="54"/>
      <c r="AO774" s="54">
        <v>1</v>
      </c>
      <c r="AP774" s="54"/>
      <c r="AQ774" s="54">
        <v>20</v>
      </c>
      <c r="AR774" s="54"/>
      <c r="AS774" s="57">
        <f t="shared" si="362"/>
        <v>0</v>
      </c>
      <c r="AT774" s="54"/>
      <c r="AU774" s="54"/>
      <c r="AV774" s="54"/>
      <c r="AW774" s="54"/>
      <c r="AX774" s="54"/>
      <c r="AY774" s="54"/>
      <c r="AZ774" s="54"/>
    </row>
    <row r="775" spans="1:52" s="55" customFormat="1" ht="18" customHeight="1">
      <c r="A775" s="737" t="s">
        <v>172</v>
      </c>
      <c r="B775" s="738"/>
      <c r="C775" s="739" t="s">
        <v>173</v>
      </c>
      <c r="D775" s="740"/>
      <c r="E775" s="740"/>
      <c r="F775" s="740"/>
      <c r="G775" s="740"/>
      <c r="H775" s="740"/>
      <c r="I775" s="741"/>
      <c r="J775" s="56">
        <f t="shared" si="355"/>
        <v>761</v>
      </c>
      <c r="K775" s="62">
        <f t="shared" si="371"/>
        <v>16</v>
      </c>
      <c r="L775" s="62">
        <f t="shared" si="371"/>
        <v>10</v>
      </c>
      <c r="M775" s="62">
        <f t="shared" si="360"/>
        <v>0</v>
      </c>
      <c r="N775" s="62">
        <f t="shared" si="360"/>
        <v>0</v>
      </c>
      <c r="O775" s="54"/>
      <c r="P775" s="54"/>
      <c r="Q775" s="54"/>
      <c r="R775" s="54"/>
      <c r="S775" s="54"/>
      <c r="T775" s="54"/>
      <c r="U775" s="62">
        <f t="shared" si="361"/>
        <v>16</v>
      </c>
      <c r="V775" s="62">
        <f t="shared" si="361"/>
        <v>10</v>
      </c>
      <c r="W775" s="54"/>
      <c r="X775" s="54"/>
      <c r="Y775" s="54">
        <v>16</v>
      </c>
      <c r="Z775" s="54">
        <v>10</v>
      </c>
      <c r="AA775" s="705" t="str">
        <f t="shared" si="376"/>
        <v>AM7317-11</v>
      </c>
      <c r="AB775" s="705"/>
      <c r="AC775" s="705" t="str">
        <f t="shared" si="377"/>
        <v>Бэлэг дурсгалын зүйл урлаач</v>
      </c>
      <c r="AD775" s="705"/>
      <c r="AE775" s="705"/>
      <c r="AF775" s="705"/>
      <c r="AG775" s="705"/>
      <c r="AH775" s="705"/>
      <c r="AI775" s="705"/>
      <c r="AJ775" s="56">
        <f t="shared" si="356"/>
        <v>761</v>
      </c>
      <c r="AK775" s="52"/>
      <c r="AL775" s="52"/>
      <c r="AM775" s="54"/>
      <c r="AN775" s="54"/>
      <c r="AO775" s="54">
        <v>1</v>
      </c>
      <c r="AP775" s="54"/>
      <c r="AQ775" s="54">
        <v>15</v>
      </c>
      <c r="AR775" s="54"/>
      <c r="AS775" s="57">
        <f t="shared" si="362"/>
        <v>0</v>
      </c>
      <c r="AT775" s="54"/>
      <c r="AU775" s="54"/>
      <c r="AV775" s="54"/>
      <c r="AW775" s="54"/>
      <c r="AX775" s="54"/>
      <c r="AY775" s="54"/>
      <c r="AZ775" s="54"/>
    </row>
    <row r="776" spans="1:52" s="55" customFormat="1" ht="18" customHeight="1">
      <c r="A776" s="737" t="s">
        <v>272</v>
      </c>
      <c r="B776" s="738"/>
      <c r="C776" s="739" t="s">
        <v>273</v>
      </c>
      <c r="D776" s="740"/>
      <c r="E776" s="740"/>
      <c r="F776" s="740"/>
      <c r="G776" s="740"/>
      <c r="H776" s="740"/>
      <c r="I776" s="741"/>
      <c r="J776" s="56">
        <f t="shared" si="355"/>
        <v>762</v>
      </c>
      <c r="K776" s="62">
        <f t="shared" si="371"/>
        <v>85</v>
      </c>
      <c r="L776" s="62">
        <f t="shared" si="371"/>
        <v>76</v>
      </c>
      <c r="M776" s="62">
        <f t="shared" si="360"/>
        <v>0</v>
      </c>
      <c r="N776" s="62">
        <f t="shared" si="360"/>
        <v>0</v>
      </c>
      <c r="O776" s="54"/>
      <c r="P776" s="94"/>
      <c r="Q776" s="54"/>
      <c r="R776" s="94"/>
      <c r="S776" s="54"/>
      <c r="T776" s="94"/>
      <c r="U776" s="62">
        <f t="shared" si="361"/>
        <v>85</v>
      </c>
      <c r="V776" s="62">
        <f t="shared" si="361"/>
        <v>76</v>
      </c>
      <c r="W776" s="54">
        <v>30</v>
      </c>
      <c r="X776" s="94">
        <v>27</v>
      </c>
      <c r="Y776" s="54">
        <v>28</v>
      </c>
      <c r="Z776" s="94">
        <v>28</v>
      </c>
      <c r="AA776" s="705" t="str">
        <f t="shared" si="376"/>
        <v>NT5111-19</v>
      </c>
      <c r="AB776" s="705"/>
      <c r="AC776" s="705" t="str">
        <f t="shared" si="377"/>
        <v>Зочид буудал, жуулчны баазын үйлчилгээний ажилтан</v>
      </c>
      <c r="AD776" s="705"/>
      <c r="AE776" s="705"/>
      <c r="AF776" s="705"/>
      <c r="AG776" s="705"/>
      <c r="AH776" s="705"/>
      <c r="AI776" s="705"/>
      <c r="AJ776" s="56">
        <f t="shared" si="356"/>
        <v>762</v>
      </c>
      <c r="AK776" s="52">
        <v>27</v>
      </c>
      <c r="AL776" s="52">
        <v>21</v>
      </c>
      <c r="AM776" s="54"/>
      <c r="AN776" s="54"/>
      <c r="AO776" s="54"/>
      <c r="AP776" s="54"/>
      <c r="AQ776" s="54">
        <v>85</v>
      </c>
      <c r="AR776" s="54"/>
      <c r="AS776" s="57">
        <f t="shared" si="362"/>
        <v>27</v>
      </c>
      <c r="AT776" s="54"/>
      <c r="AU776" s="54"/>
      <c r="AV776" s="54">
        <v>27</v>
      </c>
      <c r="AW776" s="54"/>
      <c r="AX776" s="54"/>
      <c r="AY776" s="54"/>
      <c r="AZ776" s="54"/>
    </row>
    <row r="777" spans="1:52" s="55" customFormat="1" ht="18" customHeight="1">
      <c r="A777" s="737" t="s">
        <v>252</v>
      </c>
      <c r="B777" s="738"/>
      <c r="C777" s="739" t="s">
        <v>253</v>
      </c>
      <c r="D777" s="740"/>
      <c r="E777" s="740"/>
      <c r="F777" s="740"/>
      <c r="G777" s="740"/>
      <c r="H777" s="740"/>
      <c r="I777" s="741"/>
      <c r="J777" s="56">
        <f t="shared" si="355"/>
        <v>763</v>
      </c>
      <c r="K777" s="62">
        <f t="shared" si="371"/>
        <v>76</v>
      </c>
      <c r="L777" s="62">
        <f t="shared" si="371"/>
        <v>45</v>
      </c>
      <c r="M777" s="62">
        <f t="shared" si="360"/>
        <v>12</v>
      </c>
      <c r="N777" s="62">
        <f t="shared" si="360"/>
        <v>7</v>
      </c>
      <c r="O777" s="54">
        <v>12</v>
      </c>
      <c r="P777" s="94">
        <v>7</v>
      </c>
      <c r="Q777" s="54"/>
      <c r="R777" s="94"/>
      <c r="S777" s="54"/>
      <c r="T777" s="94"/>
      <c r="U777" s="62">
        <f t="shared" si="361"/>
        <v>64</v>
      </c>
      <c r="V777" s="62">
        <f t="shared" si="361"/>
        <v>38</v>
      </c>
      <c r="W777" s="54">
        <v>22</v>
      </c>
      <c r="X777" s="94">
        <v>15</v>
      </c>
      <c r="Y777" s="54">
        <v>21</v>
      </c>
      <c r="Z777" s="94">
        <v>15</v>
      </c>
      <c r="AA777" s="705" t="str">
        <f t="shared" si="376"/>
        <v>AM7316-15</v>
      </c>
      <c r="AB777" s="705"/>
      <c r="AC777" s="705" t="str">
        <f t="shared" si="377"/>
        <v>Зураач-чимэглэгч</v>
      </c>
      <c r="AD777" s="705"/>
      <c r="AE777" s="705"/>
      <c r="AF777" s="705"/>
      <c r="AG777" s="705"/>
      <c r="AH777" s="705"/>
      <c r="AI777" s="705"/>
      <c r="AJ777" s="56">
        <f t="shared" si="356"/>
        <v>763</v>
      </c>
      <c r="AK777" s="52">
        <v>21</v>
      </c>
      <c r="AL777" s="52">
        <v>8</v>
      </c>
      <c r="AM777" s="54"/>
      <c r="AN777" s="54"/>
      <c r="AO777" s="54"/>
      <c r="AP777" s="54"/>
      <c r="AQ777" s="54">
        <v>76</v>
      </c>
      <c r="AR777" s="54"/>
      <c r="AS777" s="57">
        <f t="shared" si="362"/>
        <v>21</v>
      </c>
      <c r="AT777" s="54"/>
      <c r="AU777" s="54"/>
      <c r="AV777" s="54">
        <v>21</v>
      </c>
      <c r="AW777" s="54"/>
      <c r="AX777" s="54"/>
      <c r="AY777" s="54"/>
      <c r="AZ777" s="54"/>
    </row>
    <row r="778" spans="1:52" s="55" customFormat="1" ht="18" customHeight="1">
      <c r="A778" s="737" t="s">
        <v>483</v>
      </c>
      <c r="B778" s="738"/>
      <c r="C778" s="739" t="s">
        <v>484</v>
      </c>
      <c r="D778" s="740"/>
      <c r="E778" s="740"/>
      <c r="F778" s="740"/>
      <c r="G778" s="740"/>
      <c r="H778" s="740"/>
      <c r="I778" s="741"/>
      <c r="J778" s="56">
        <f t="shared" si="355"/>
        <v>764</v>
      </c>
      <c r="K778" s="62">
        <f t="shared" si="371"/>
        <v>24</v>
      </c>
      <c r="L778" s="62">
        <f t="shared" si="371"/>
        <v>2</v>
      </c>
      <c r="M778" s="62">
        <f t="shared" si="360"/>
        <v>0</v>
      </c>
      <c r="N778" s="62">
        <f t="shared" si="360"/>
        <v>0</v>
      </c>
      <c r="O778" s="54"/>
      <c r="P778" s="94"/>
      <c r="Q778" s="54"/>
      <c r="R778" s="94"/>
      <c r="S778" s="54"/>
      <c r="T778" s="94"/>
      <c r="U778" s="62">
        <f t="shared" si="361"/>
        <v>24</v>
      </c>
      <c r="V778" s="62">
        <f t="shared" si="361"/>
        <v>2</v>
      </c>
      <c r="W778" s="54"/>
      <c r="X778" s="94"/>
      <c r="Y778" s="54">
        <v>12</v>
      </c>
      <c r="Z778" s="94">
        <v>1</v>
      </c>
      <c r="AA778" s="705" t="str">
        <f t="shared" si="376"/>
        <v>AM7313-39</v>
      </c>
      <c r="AB778" s="705"/>
      <c r="AC778" s="705" t="str">
        <f t="shared" si="377"/>
        <v>Монгол дархан</v>
      </c>
      <c r="AD778" s="705"/>
      <c r="AE778" s="705"/>
      <c r="AF778" s="705"/>
      <c r="AG778" s="705"/>
      <c r="AH778" s="705"/>
      <c r="AI778" s="705"/>
      <c r="AJ778" s="56">
        <f t="shared" si="356"/>
        <v>764</v>
      </c>
      <c r="AK778" s="52">
        <v>12</v>
      </c>
      <c r="AL778" s="52">
        <v>1</v>
      </c>
      <c r="AM778" s="54"/>
      <c r="AN778" s="54"/>
      <c r="AO778" s="54"/>
      <c r="AP778" s="54"/>
      <c r="AQ778" s="54">
        <v>24</v>
      </c>
      <c r="AR778" s="54"/>
      <c r="AS778" s="57">
        <f t="shared" si="362"/>
        <v>12</v>
      </c>
      <c r="AT778" s="54"/>
      <c r="AU778" s="54"/>
      <c r="AV778" s="54">
        <v>12</v>
      </c>
      <c r="AW778" s="54"/>
      <c r="AX778" s="54"/>
      <c r="AY778" s="54"/>
      <c r="AZ778" s="54"/>
    </row>
    <row r="779" spans="1:52" s="55" customFormat="1" ht="18" customHeight="1">
      <c r="A779" s="737" t="s">
        <v>195</v>
      </c>
      <c r="B779" s="738"/>
      <c r="C779" s="739" t="s">
        <v>196</v>
      </c>
      <c r="D779" s="740"/>
      <c r="E779" s="740"/>
      <c r="F779" s="740"/>
      <c r="G779" s="740"/>
      <c r="H779" s="740"/>
      <c r="I779" s="741"/>
      <c r="J779" s="56">
        <f t="shared" si="355"/>
        <v>765</v>
      </c>
      <c r="K779" s="62">
        <f t="shared" si="371"/>
        <v>142</v>
      </c>
      <c r="L779" s="62">
        <f t="shared" si="371"/>
        <v>127</v>
      </c>
      <c r="M779" s="62">
        <f t="shared" si="360"/>
        <v>0</v>
      </c>
      <c r="N779" s="62">
        <f t="shared" si="360"/>
        <v>0</v>
      </c>
      <c r="O779" s="54"/>
      <c r="P779" s="94"/>
      <c r="Q779" s="54"/>
      <c r="R779" s="94"/>
      <c r="S779" s="54"/>
      <c r="T779" s="94"/>
      <c r="U779" s="62">
        <f t="shared" si="361"/>
        <v>142</v>
      </c>
      <c r="V779" s="62">
        <f t="shared" si="361"/>
        <v>127</v>
      </c>
      <c r="W779" s="54">
        <v>30</v>
      </c>
      <c r="X779" s="94">
        <v>29</v>
      </c>
      <c r="Y779" s="54">
        <v>54</v>
      </c>
      <c r="Z779" s="94">
        <v>49</v>
      </c>
      <c r="AA779" s="705" t="str">
        <f t="shared" si="376"/>
        <v>ID4120-11</v>
      </c>
      <c r="AB779" s="705"/>
      <c r="AC779" s="705" t="str">
        <f t="shared" si="377"/>
        <v>Нарийн бичгийн дарга-албан хэргийн ажилтан</v>
      </c>
      <c r="AD779" s="705"/>
      <c r="AE779" s="705"/>
      <c r="AF779" s="705"/>
      <c r="AG779" s="705"/>
      <c r="AH779" s="705"/>
      <c r="AI779" s="705"/>
      <c r="AJ779" s="56">
        <f t="shared" si="356"/>
        <v>765</v>
      </c>
      <c r="AK779" s="52">
        <v>58</v>
      </c>
      <c r="AL779" s="52">
        <v>49</v>
      </c>
      <c r="AM779" s="54"/>
      <c r="AN779" s="54"/>
      <c r="AO779" s="54"/>
      <c r="AP779" s="54"/>
      <c r="AQ779" s="54">
        <v>142</v>
      </c>
      <c r="AR779" s="54"/>
      <c r="AS779" s="57">
        <f t="shared" si="362"/>
        <v>58</v>
      </c>
      <c r="AT779" s="54"/>
      <c r="AU779" s="54"/>
      <c r="AV779" s="54">
        <v>58</v>
      </c>
      <c r="AW779" s="54"/>
      <c r="AX779" s="54"/>
      <c r="AY779" s="54"/>
      <c r="AZ779" s="54"/>
    </row>
    <row r="780" spans="1:52" s="55" customFormat="1" ht="18" customHeight="1">
      <c r="A780" s="737" t="s">
        <v>485</v>
      </c>
      <c r="B780" s="738"/>
      <c r="C780" s="739" t="s">
        <v>486</v>
      </c>
      <c r="D780" s="740"/>
      <c r="E780" s="740"/>
      <c r="F780" s="740"/>
      <c r="G780" s="740"/>
      <c r="H780" s="740"/>
      <c r="I780" s="741"/>
      <c r="J780" s="56">
        <f t="shared" si="355"/>
        <v>766</v>
      </c>
      <c r="K780" s="62">
        <f t="shared" si="371"/>
        <v>16</v>
      </c>
      <c r="L780" s="62">
        <f t="shared" si="371"/>
        <v>9</v>
      </c>
      <c r="M780" s="62">
        <f t="shared" si="360"/>
        <v>0</v>
      </c>
      <c r="N780" s="62">
        <f t="shared" si="360"/>
        <v>0</v>
      </c>
      <c r="O780" s="54"/>
      <c r="P780" s="94"/>
      <c r="Q780" s="54"/>
      <c r="R780" s="94"/>
      <c r="S780" s="54"/>
      <c r="T780" s="94"/>
      <c r="U780" s="62">
        <f t="shared" si="361"/>
        <v>16</v>
      </c>
      <c r="V780" s="62">
        <f t="shared" si="361"/>
        <v>9</v>
      </c>
      <c r="W780" s="54"/>
      <c r="X780" s="94"/>
      <c r="Y780" s="54">
        <v>16</v>
      </c>
      <c r="Z780" s="94">
        <v>9</v>
      </c>
      <c r="AA780" s="705" t="str">
        <f t="shared" si="376"/>
        <v>AD3432-27</v>
      </c>
      <c r="AB780" s="705"/>
      <c r="AC780" s="705" t="str">
        <f t="shared" si="377"/>
        <v>Орчны дизайнч</v>
      </c>
      <c r="AD780" s="705"/>
      <c r="AE780" s="705"/>
      <c r="AF780" s="705"/>
      <c r="AG780" s="705"/>
      <c r="AH780" s="705"/>
      <c r="AI780" s="705"/>
      <c r="AJ780" s="56">
        <f t="shared" si="356"/>
        <v>766</v>
      </c>
      <c r="AK780" s="52"/>
      <c r="AL780" s="52"/>
      <c r="AM780" s="54"/>
      <c r="AN780" s="54"/>
      <c r="AO780" s="54"/>
      <c r="AP780" s="54"/>
      <c r="AQ780" s="54">
        <v>16</v>
      </c>
      <c r="AR780" s="54"/>
      <c r="AS780" s="57">
        <f t="shared" si="362"/>
        <v>0</v>
      </c>
      <c r="AT780" s="54"/>
      <c r="AU780" s="54"/>
      <c r="AV780" s="54"/>
      <c r="AW780" s="54"/>
      <c r="AX780" s="54"/>
      <c r="AY780" s="54"/>
      <c r="AZ780" s="54"/>
    </row>
    <row r="781" spans="1:52" s="55" customFormat="1" ht="18" customHeight="1">
      <c r="A781" s="737" t="s">
        <v>487</v>
      </c>
      <c r="B781" s="738"/>
      <c r="C781" s="739" t="s">
        <v>488</v>
      </c>
      <c r="D781" s="740"/>
      <c r="E781" s="740"/>
      <c r="F781" s="740"/>
      <c r="G781" s="740"/>
      <c r="H781" s="740"/>
      <c r="I781" s="741"/>
      <c r="J781" s="56">
        <f t="shared" si="355"/>
        <v>767</v>
      </c>
      <c r="K781" s="62">
        <f t="shared" si="371"/>
        <v>192</v>
      </c>
      <c r="L781" s="62">
        <f t="shared" si="371"/>
        <v>76</v>
      </c>
      <c r="M781" s="62">
        <f t="shared" si="360"/>
        <v>0</v>
      </c>
      <c r="N781" s="62">
        <f t="shared" si="360"/>
        <v>0</v>
      </c>
      <c r="O781" s="54"/>
      <c r="P781" s="94"/>
      <c r="Q781" s="54"/>
      <c r="R781" s="94"/>
      <c r="S781" s="54"/>
      <c r="T781" s="94"/>
      <c r="U781" s="62">
        <f t="shared" si="361"/>
        <v>192</v>
      </c>
      <c r="V781" s="62">
        <f t="shared" si="361"/>
        <v>76</v>
      </c>
      <c r="W781" s="54">
        <v>64</v>
      </c>
      <c r="X781" s="94">
        <v>22</v>
      </c>
      <c r="Y781" s="54">
        <v>59</v>
      </c>
      <c r="Z781" s="94">
        <v>23</v>
      </c>
      <c r="AA781" s="705" t="str">
        <f t="shared" si="376"/>
        <v>IC3513-21</v>
      </c>
      <c r="AB781" s="705"/>
      <c r="AC781" s="705" t="str">
        <f t="shared" si="377"/>
        <v>Өгөгдлийн сангийн оператор</v>
      </c>
      <c r="AD781" s="705"/>
      <c r="AE781" s="705"/>
      <c r="AF781" s="705"/>
      <c r="AG781" s="705"/>
      <c r="AH781" s="705"/>
      <c r="AI781" s="705"/>
      <c r="AJ781" s="56">
        <f t="shared" si="356"/>
        <v>767</v>
      </c>
      <c r="AK781" s="52">
        <v>69</v>
      </c>
      <c r="AL781" s="52">
        <v>31</v>
      </c>
      <c r="AM781" s="54"/>
      <c r="AN781" s="54"/>
      <c r="AO781" s="54">
        <v>3</v>
      </c>
      <c r="AP781" s="54"/>
      <c r="AQ781" s="54">
        <v>189</v>
      </c>
      <c r="AR781" s="54"/>
      <c r="AS781" s="57">
        <f t="shared" si="362"/>
        <v>69</v>
      </c>
      <c r="AT781" s="54"/>
      <c r="AU781" s="54"/>
      <c r="AV781" s="54">
        <v>69</v>
      </c>
      <c r="AW781" s="54"/>
      <c r="AX781" s="54"/>
      <c r="AY781" s="54"/>
      <c r="AZ781" s="54"/>
    </row>
    <row r="782" spans="1:52" s="55" customFormat="1" ht="18" customHeight="1">
      <c r="A782" s="737" t="s">
        <v>237</v>
      </c>
      <c r="B782" s="738"/>
      <c r="C782" s="739" t="s">
        <v>238</v>
      </c>
      <c r="D782" s="740"/>
      <c r="E782" s="740"/>
      <c r="F782" s="740"/>
      <c r="G782" s="740"/>
      <c r="H782" s="740"/>
      <c r="I782" s="741"/>
      <c r="J782" s="56">
        <f t="shared" si="355"/>
        <v>768</v>
      </c>
      <c r="K782" s="62">
        <f t="shared" si="371"/>
        <v>28</v>
      </c>
      <c r="L782" s="62">
        <f t="shared" si="371"/>
        <v>4</v>
      </c>
      <c r="M782" s="62">
        <f t="shared" si="360"/>
        <v>0</v>
      </c>
      <c r="N782" s="62">
        <f t="shared" si="360"/>
        <v>0</v>
      </c>
      <c r="O782" s="54"/>
      <c r="P782" s="94"/>
      <c r="Q782" s="54"/>
      <c r="R782" s="94"/>
      <c r="S782" s="54"/>
      <c r="T782" s="94"/>
      <c r="U782" s="62">
        <f t="shared" si="361"/>
        <v>28</v>
      </c>
      <c r="V782" s="62">
        <f t="shared" si="361"/>
        <v>4</v>
      </c>
      <c r="W782" s="54">
        <v>19</v>
      </c>
      <c r="X782" s="94">
        <v>4</v>
      </c>
      <c r="Y782" s="54"/>
      <c r="Z782" s="94"/>
      <c r="AA782" s="705" t="str">
        <f t="shared" si="376"/>
        <v>AM7313-28</v>
      </c>
      <c r="AB782" s="705"/>
      <c r="AC782" s="705" t="str">
        <f t="shared" si="377"/>
        <v>Сийлбэрчин</v>
      </c>
      <c r="AD782" s="705"/>
      <c r="AE782" s="705"/>
      <c r="AF782" s="705"/>
      <c r="AG782" s="705"/>
      <c r="AH782" s="705"/>
      <c r="AI782" s="705"/>
      <c r="AJ782" s="56">
        <f t="shared" si="356"/>
        <v>768</v>
      </c>
      <c r="AK782" s="52">
        <v>9</v>
      </c>
      <c r="AL782" s="52">
        <v>0</v>
      </c>
      <c r="AM782" s="54"/>
      <c r="AN782" s="54"/>
      <c r="AO782" s="54"/>
      <c r="AP782" s="54"/>
      <c r="AQ782" s="54">
        <v>28</v>
      </c>
      <c r="AR782" s="54"/>
      <c r="AS782" s="57">
        <f t="shared" si="362"/>
        <v>9</v>
      </c>
      <c r="AT782" s="54"/>
      <c r="AU782" s="54"/>
      <c r="AV782" s="54">
        <v>9</v>
      </c>
      <c r="AW782" s="54"/>
      <c r="AX782" s="54"/>
      <c r="AY782" s="54"/>
      <c r="AZ782" s="54"/>
    </row>
    <row r="783" spans="1:52" s="55" customFormat="1" ht="18" customHeight="1">
      <c r="A783" s="737" t="s">
        <v>489</v>
      </c>
      <c r="B783" s="738"/>
      <c r="C783" s="739" t="s">
        <v>490</v>
      </c>
      <c r="D783" s="740"/>
      <c r="E783" s="740"/>
      <c r="F783" s="740"/>
      <c r="G783" s="740"/>
      <c r="H783" s="740"/>
      <c r="I783" s="741"/>
      <c r="J783" s="56">
        <f t="shared" ref="J783:J846" si="378">+J782+1</f>
        <v>769</v>
      </c>
      <c r="K783" s="62">
        <f t="shared" si="371"/>
        <v>20</v>
      </c>
      <c r="L783" s="62">
        <f t="shared" si="371"/>
        <v>2</v>
      </c>
      <c r="M783" s="62">
        <f t="shared" si="360"/>
        <v>0</v>
      </c>
      <c r="N783" s="62">
        <f t="shared" si="360"/>
        <v>0</v>
      </c>
      <c r="O783" s="54"/>
      <c r="P783" s="94"/>
      <c r="Q783" s="54"/>
      <c r="R783" s="94"/>
      <c r="S783" s="54"/>
      <c r="T783" s="94"/>
      <c r="U783" s="62">
        <f t="shared" si="361"/>
        <v>20</v>
      </c>
      <c r="V783" s="62">
        <f t="shared" si="361"/>
        <v>2</v>
      </c>
      <c r="W783" s="54">
        <v>20</v>
      </c>
      <c r="X783" s="94">
        <v>2</v>
      </c>
      <c r="Y783" s="54"/>
      <c r="Z783" s="94"/>
      <c r="AA783" s="705" t="str">
        <f t="shared" si="376"/>
        <v>AM7313-15</v>
      </c>
      <c r="AB783" s="705"/>
      <c r="AC783" s="705" t="str">
        <f t="shared" si="377"/>
        <v xml:space="preserve">Үнэт эдлэлийн дархан </v>
      </c>
      <c r="AD783" s="705"/>
      <c r="AE783" s="705"/>
      <c r="AF783" s="705"/>
      <c r="AG783" s="705"/>
      <c r="AH783" s="705"/>
      <c r="AI783" s="705"/>
      <c r="AJ783" s="56">
        <f t="shared" si="356"/>
        <v>769</v>
      </c>
      <c r="AK783" s="52"/>
      <c r="AL783" s="52"/>
      <c r="AM783" s="54"/>
      <c r="AN783" s="54"/>
      <c r="AO783" s="54"/>
      <c r="AP783" s="54"/>
      <c r="AQ783" s="54">
        <v>20</v>
      </c>
      <c r="AR783" s="54"/>
      <c r="AS783" s="57">
        <f t="shared" si="362"/>
        <v>0</v>
      </c>
      <c r="AT783" s="54"/>
      <c r="AU783" s="54"/>
      <c r="AV783" s="54"/>
      <c r="AW783" s="54"/>
      <c r="AX783" s="54"/>
      <c r="AY783" s="54"/>
      <c r="AZ783" s="54"/>
    </row>
    <row r="784" spans="1:52" s="55" customFormat="1" ht="18" customHeight="1">
      <c r="A784" s="737" t="s">
        <v>218</v>
      </c>
      <c r="B784" s="738"/>
      <c r="C784" s="739" t="s">
        <v>219</v>
      </c>
      <c r="D784" s="740"/>
      <c r="E784" s="740"/>
      <c r="F784" s="740"/>
      <c r="G784" s="740"/>
      <c r="H784" s="740"/>
      <c r="I784" s="741"/>
      <c r="J784" s="56">
        <f t="shared" si="378"/>
        <v>770</v>
      </c>
      <c r="K784" s="62">
        <f t="shared" si="371"/>
        <v>88</v>
      </c>
      <c r="L784" s="62">
        <f t="shared" si="371"/>
        <v>34</v>
      </c>
      <c r="M784" s="62">
        <f t="shared" si="360"/>
        <v>0</v>
      </c>
      <c r="N784" s="62">
        <f t="shared" si="360"/>
        <v>0</v>
      </c>
      <c r="O784" s="54"/>
      <c r="P784" s="94"/>
      <c r="Q784" s="54"/>
      <c r="R784" s="94"/>
      <c r="S784" s="54"/>
      <c r="T784" s="94"/>
      <c r="U784" s="62">
        <f t="shared" si="361"/>
        <v>88</v>
      </c>
      <c r="V784" s="62">
        <f t="shared" si="361"/>
        <v>34</v>
      </c>
      <c r="W784" s="54">
        <v>33</v>
      </c>
      <c r="X784" s="94">
        <v>12</v>
      </c>
      <c r="Y784" s="54">
        <v>29</v>
      </c>
      <c r="Z784" s="94">
        <v>14</v>
      </c>
      <c r="AA784" s="705" t="str">
        <f t="shared" si="376"/>
        <v>AD7321-11</v>
      </c>
      <c r="AB784" s="705"/>
      <c r="AC784" s="705" t="str">
        <f t="shared" si="377"/>
        <v>Хэвлэлийн график дизайнч</v>
      </c>
      <c r="AD784" s="705"/>
      <c r="AE784" s="705"/>
      <c r="AF784" s="705"/>
      <c r="AG784" s="705"/>
      <c r="AH784" s="705"/>
      <c r="AI784" s="705"/>
      <c r="AJ784" s="56">
        <f t="shared" ref="AJ784:AJ847" si="379">+J784</f>
        <v>770</v>
      </c>
      <c r="AK784" s="52">
        <v>26</v>
      </c>
      <c r="AL784" s="52">
        <v>8</v>
      </c>
      <c r="AM784" s="54"/>
      <c r="AN784" s="54"/>
      <c r="AO784" s="54">
        <v>5</v>
      </c>
      <c r="AP784" s="54"/>
      <c r="AQ784" s="54">
        <v>83</v>
      </c>
      <c r="AR784" s="54"/>
      <c r="AS784" s="57">
        <f t="shared" si="362"/>
        <v>26</v>
      </c>
      <c r="AT784" s="54"/>
      <c r="AU784" s="54"/>
      <c r="AV784" s="54">
        <v>26</v>
      </c>
      <c r="AW784" s="54"/>
      <c r="AX784" s="54"/>
      <c r="AY784" s="54"/>
      <c r="AZ784" s="54"/>
    </row>
    <row r="785" spans="1:52" s="55" customFormat="1" ht="18" customHeight="1">
      <c r="A785" s="737" t="s">
        <v>257</v>
      </c>
      <c r="B785" s="738"/>
      <c r="C785" s="739" t="s">
        <v>258</v>
      </c>
      <c r="D785" s="740"/>
      <c r="E785" s="740"/>
      <c r="F785" s="740"/>
      <c r="G785" s="740"/>
      <c r="H785" s="740"/>
      <c r="I785" s="741"/>
      <c r="J785" s="56">
        <f t="shared" si="378"/>
        <v>771</v>
      </c>
      <c r="K785" s="62">
        <f t="shared" si="371"/>
        <v>88</v>
      </c>
      <c r="L785" s="62">
        <f t="shared" si="371"/>
        <v>1</v>
      </c>
      <c r="M785" s="62">
        <f t="shared" si="360"/>
        <v>0</v>
      </c>
      <c r="N785" s="62">
        <f t="shared" si="360"/>
        <v>0</v>
      </c>
      <c r="O785" s="54"/>
      <c r="P785" s="94"/>
      <c r="Q785" s="54"/>
      <c r="R785" s="94"/>
      <c r="S785" s="54"/>
      <c r="T785" s="94"/>
      <c r="U785" s="62">
        <f t="shared" si="361"/>
        <v>88</v>
      </c>
      <c r="V785" s="62">
        <f t="shared" si="361"/>
        <v>1</v>
      </c>
      <c r="W785" s="54">
        <v>32</v>
      </c>
      <c r="X785" s="94">
        <v>0</v>
      </c>
      <c r="Y785" s="54">
        <v>26</v>
      </c>
      <c r="Z785" s="94">
        <v>0</v>
      </c>
      <c r="AA785" s="705" t="str">
        <f t="shared" si="376"/>
        <v>IM7411-11</v>
      </c>
      <c r="AB785" s="705"/>
      <c r="AC785" s="705" t="str">
        <f t="shared" si="377"/>
        <v xml:space="preserve">Цахилгаанчин </v>
      </c>
      <c r="AD785" s="705"/>
      <c r="AE785" s="705"/>
      <c r="AF785" s="705"/>
      <c r="AG785" s="705"/>
      <c r="AH785" s="705"/>
      <c r="AI785" s="705"/>
      <c r="AJ785" s="56">
        <f t="shared" si="379"/>
        <v>771</v>
      </c>
      <c r="AK785" s="52">
        <v>30</v>
      </c>
      <c r="AL785" s="52">
        <v>1</v>
      </c>
      <c r="AM785" s="54"/>
      <c r="AN785" s="54"/>
      <c r="AO785" s="54"/>
      <c r="AP785" s="54"/>
      <c r="AQ785" s="54">
        <v>88</v>
      </c>
      <c r="AR785" s="54"/>
      <c r="AS785" s="57">
        <f t="shared" si="362"/>
        <v>30</v>
      </c>
      <c r="AT785" s="54"/>
      <c r="AU785" s="54"/>
      <c r="AV785" s="54">
        <v>30</v>
      </c>
      <c r="AW785" s="54"/>
      <c r="AX785" s="54"/>
      <c r="AY785" s="54"/>
      <c r="AZ785" s="54"/>
    </row>
    <row r="786" spans="1:52" s="55" customFormat="1" ht="18" customHeight="1">
      <c r="A786" s="737" t="s">
        <v>132</v>
      </c>
      <c r="B786" s="738"/>
      <c r="C786" s="739" t="s">
        <v>133</v>
      </c>
      <c r="D786" s="740"/>
      <c r="E786" s="740"/>
      <c r="F786" s="740"/>
      <c r="G786" s="740"/>
      <c r="H786" s="740"/>
      <c r="I786" s="741"/>
      <c r="J786" s="56">
        <f t="shared" si="378"/>
        <v>772</v>
      </c>
      <c r="K786" s="62">
        <f t="shared" si="371"/>
        <v>87</v>
      </c>
      <c r="L786" s="62">
        <f t="shared" si="371"/>
        <v>9</v>
      </c>
      <c r="M786" s="62">
        <f t="shared" si="360"/>
        <v>0</v>
      </c>
      <c r="N786" s="62">
        <f t="shared" si="360"/>
        <v>0</v>
      </c>
      <c r="O786" s="54"/>
      <c r="P786" s="94"/>
      <c r="Q786" s="54"/>
      <c r="R786" s="94"/>
      <c r="S786" s="54"/>
      <c r="T786" s="94"/>
      <c r="U786" s="62">
        <f t="shared" si="361"/>
        <v>87</v>
      </c>
      <c r="V786" s="62">
        <f t="shared" si="361"/>
        <v>9</v>
      </c>
      <c r="W786" s="54">
        <v>29</v>
      </c>
      <c r="X786" s="94">
        <v>5</v>
      </c>
      <c r="Y786" s="54">
        <v>28</v>
      </c>
      <c r="Z786" s="94">
        <v>1</v>
      </c>
      <c r="AA786" s="705" t="str">
        <f t="shared" si="376"/>
        <v>IO7421-16</v>
      </c>
      <c r="AB786" s="705"/>
      <c r="AC786" s="705" t="str">
        <f t="shared" si="377"/>
        <v>Цахим тоног төхөөрөмжийн үйлчилгээний ажилтан</v>
      </c>
      <c r="AD786" s="705"/>
      <c r="AE786" s="705"/>
      <c r="AF786" s="705"/>
      <c r="AG786" s="705"/>
      <c r="AH786" s="705"/>
      <c r="AI786" s="705"/>
      <c r="AJ786" s="56">
        <f t="shared" si="379"/>
        <v>772</v>
      </c>
      <c r="AK786" s="52">
        <v>30</v>
      </c>
      <c r="AL786" s="52">
        <v>3</v>
      </c>
      <c r="AM786" s="54"/>
      <c r="AN786" s="54"/>
      <c r="AO786" s="54"/>
      <c r="AP786" s="54"/>
      <c r="AQ786" s="54">
        <v>87</v>
      </c>
      <c r="AR786" s="54"/>
      <c r="AS786" s="57">
        <f t="shared" si="362"/>
        <v>30</v>
      </c>
      <c r="AT786" s="54"/>
      <c r="AU786" s="54"/>
      <c r="AV786" s="54">
        <v>30</v>
      </c>
      <c r="AW786" s="54"/>
      <c r="AX786" s="54"/>
      <c r="AY786" s="54"/>
      <c r="AZ786" s="54"/>
    </row>
    <row r="787" spans="1:52" s="55" customFormat="1" ht="18" customHeight="1">
      <c r="A787" s="737" t="s">
        <v>207</v>
      </c>
      <c r="B787" s="738"/>
      <c r="C787" s="739" t="s">
        <v>208</v>
      </c>
      <c r="D787" s="740"/>
      <c r="E787" s="740"/>
      <c r="F787" s="740"/>
      <c r="G787" s="740"/>
      <c r="H787" s="740"/>
      <c r="I787" s="741"/>
      <c r="J787" s="56">
        <f t="shared" si="378"/>
        <v>773</v>
      </c>
      <c r="K787" s="62">
        <f t="shared" si="371"/>
        <v>88</v>
      </c>
      <c r="L787" s="62">
        <f t="shared" si="371"/>
        <v>7</v>
      </c>
      <c r="M787" s="62">
        <f t="shared" ref="M787:N850" si="380">+O787+Q787+S787</f>
        <v>0</v>
      </c>
      <c r="N787" s="62">
        <f t="shared" si="380"/>
        <v>0</v>
      </c>
      <c r="O787" s="54"/>
      <c r="P787" s="94"/>
      <c r="Q787" s="54"/>
      <c r="R787" s="94"/>
      <c r="S787" s="54"/>
      <c r="T787" s="94"/>
      <c r="U787" s="62">
        <f t="shared" ref="U787:V850" si="381">+W787+Y787+AK787</f>
        <v>88</v>
      </c>
      <c r="V787" s="62">
        <f t="shared" si="381"/>
        <v>7</v>
      </c>
      <c r="W787" s="54">
        <v>30</v>
      </c>
      <c r="X787" s="94">
        <v>2</v>
      </c>
      <c r="Y787" s="54">
        <v>28</v>
      </c>
      <c r="Z787" s="94">
        <v>3</v>
      </c>
      <c r="AA787" s="705" t="str">
        <f t="shared" si="376"/>
        <v>IO7422-14</v>
      </c>
      <c r="AB787" s="705"/>
      <c r="AC787" s="705" t="str">
        <f t="shared" si="377"/>
        <v>Цахим хэрэгслийн засварчин</v>
      </c>
      <c r="AD787" s="705"/>
      <c r="AE787" s="705"/>
      <c r="AF787" s="705"/>
      <c r="AG787" s="705"/>
      <c r="AH787" s="705"/>
      <c r="AI787" s="705"/>
      <c r="AJ787" s="56">
        <f t="shared" si="379"/>
        <v>773</v>
      </c>
      <c r="AK787" s="52">
        <v>30</v>
      </c>
      <c r="AL787" s="52">
        <v>2</v>
      </c>
      <c r="AM787" s="54"/>
      <c r="AN787" s="54"/>
      <c r="AO787" s="54">
        <v>1</v>
      </c>
      <c r="AP787" s="54"/>
      <c r="AQ787" s="54">
        <v>87</v>
      </c>
      <c r="AR787" s="54"/>
      <c r="AS787" s="57">
        <f t="shared" si="362"/>
        <v>30</v>
      </c>
      <c r="AT787" s="54"/>
      <c r="AU787" s="54"/>
      <c r="AV787" s="54">
        <v>30</v>
      </c>
      <c r="AW787" s="54"/>
      <c r="AX787" s="54"/>
      <c r="AY787" s="54"/>
      <c r="AZ787" s="54"/>
    </row>
    <row r="788" spans="1:52" s="55" customFormat="1" ht="18" customHeight="1">
      <c r="A788" s="737" t="s">
        <v>124</v>
      </c>
      <c r="B788" s="738"/>
      <c r="C788" s="739" t="s">
        <v>125</v>
      </c>
      <c r="D788" s="740"/>
      <c r="E788" s="740"/>
      <c r="F788" s="740"/>
      <c r="G788" s="740"/>
      <c r="H788" s="740"/>
      <c r="I788" s="741"/>
      <c r="J788" s="56">
        <f t="shared" si="378"/>
        <v>774</v>
      </c>
      <c r="K788" s="62">
        <f t="shared" si="371"/>
        <v>119</v>
      </c>
      <c r="L788" s="62">
        <f t="shared" si="371"/>
        <v>5</v>
      </c>
      <c r="M788" s="62">
        <f t="shared" si="380"/>
        <v>0</v>
      </c>
      <c r="N788" s="62">
        <f t="shared" si="380"/>
        <v>0</v>
      </c>
      <c r="O788" s="54"/>
      <c r="P788" s="94"/>
      <c r="Q788" s="54"/>
      <c r="R788" s="94"/>
      <c r="S788" s="54"/>
      <c r="T788" s="94"/>
      <c r="U788" s="62">
        <f t="shared" si="381"/>
        <v>119</v>
      </c>
      <c r="V788" s="62">
        <f t="shared" si="381"/>
        <v>5</v>
      </c>
      <c r="W788" s="54">
        <v>46</v>
      </c>
      <c r="X788" s="94">
        <v>2</v>
      </c>
      <c r="Y788" s="54">
        <v>46</v>
      </c>
      <c r="Z788" s="94">
        <v>2</v>
      </c>
      <c r="AA788" s="705" t="str">
        <f t="shared" si="376"/>
        <v>IM7212-14</v>
      </c>
      <c r="AB788" s="705"/>
      <c r="AC788" s="705" t="str">
        <f t="shared" si="377"/>
        <v>Гагнуурчин</v>
      </c>
      <c r="AD788" s="705"/>
      <c r="AE788" s="705"/>
      <c r="AF788" s="705"/>
      <c r="AG788" s="705"/>
      <c r="AH788" s="705"/>
      <c r="AI788" s="705"/>
      <c r="AJ788" s="56">
        <f t="shared" si="379"/>
        <v>774</v>
      </c>
      <c r="AK788" s="52">
        <v>27</v>
      </c>
      <c r="AL788" s="52">
        <v>1</v>
      </c>
      <c r="AM788" s="54"/>
      <c r="AN788" s="54"/>
      <c r="AO788" s="54">
        <v>2</v>
      </c>
      <c r="AP788" s="54">
        <v>1</v>
      </c>
      <c r="AQ788" s="54">
        <v>116</v>
      </c>
      <c r="AR788" s="54"/>
      <c r="AS788" s="57">
        <f t="shared" ref="AS788:AS851" si="382">+AT788+AU788+AV788+AW788+AX788+AY788+AZ788</f>
        <v>40</v>
      </c>
      <c r="AT788" s="54"/>
      <c r="AU788" s="54"/>
      <c r="AV788" s="54">
        <v>27</v>
      </c>
      <c r="AW788" s="54">
        <v>13</v>
      </c>
      <c r="AX788" s="54"/>
      <c r="AY788" s="54"/>
      <c r="AZ788" s="54"/>
    </row>
    <row r="789" spans="1:52" s="55" customFormat="1" ht="18" customHeight="1">
      <c r="A789" s="737" t="s">
        <v>153</v>
      </c>
      <c r="B789" s="738"/>
      <c r="C789" s="739" t="s">
        <v>154</v>
      </c>
      <c r="D789" s="740"/>
      <c r="E789" s="740"/>
      <c r="F789" s="740"/>
      <c r="G789" s="740"/>
      <c r="H789" s="740"/>
      <c r="I789" s="741"/>
      <c r="J789" s="56">
        <f t="shared" si="378"/>
        <v>775</v>
      </c>
      <c r="K789" s="62">
        <f t="shared" si="371"/>
        <v>184</v>
      </c>
      <c r="L789" s="62">
        <f t="shared" si="371"/>
        <v>184</v>
      </c>
      <c r="M789" s="62">
        <f t="shared" si="380"/>
        <v>0</v>
      </c>
      <c r="N789" s="62">
        <f t="shared" si="380"/>
        <v>0</v>
      </c>
      <c r="O789" s="54"/>
      <c r="P789" s="94"/>
      <c r="Q789" s="54"/>
      <c r="R789" s="94"/>
      <c r="S789" s="54"/>
      <c r="T789" s="94"/>
      <c r="U789" s="62">
        <f t="shared" si="381"/>
        <v>184</v>
      </c>
      <c r="V789" s="62">
        <f t="shared" si="381"/>
        <v>184</v>
      </c>
      <c r="W789" s="54">
        <v>82</v>
      </c>
      <c r="X789" s="94">
        <v>82</v>
      </c>
      <c r="Y789" s="54">
        <v>35</v>
      </c>
      <c r="Z789" s="94">
        <v>35</v>
      </c>
      <c r="AA789" s="705" t="str">
        <f t="shared" si="376"/>
        <v>SO5142-11</v>
      </c>
      <c r="AB789" s="705"/>
      <c r="AC789" s="705" t="str">
        <f t="shared" si="377"/>
        <v>Гоо засалч</v>
      </c>
      <c r="AD789" s="705"/>
      <c r="AE789" s="705"/>
      <c r="AF789" s="705"/>
      <c r="AG789" s="705"/>
      <c r="AH789" s="705"/>
      <c r="AI789" s="705"/>
      <c r="AJ789" s="56">
        <f t="shared" si="379"/>
        <v>775</v>
      </c>
      <c r="AK789" s="52">
        <v>67</v>
      </c>
      <c r="AL789" s="52">
        <v>67</v>
      </c>
      <c r="AM789" s="54"/>
      <c r="AN789" s="54"/>
      <c r="AO789" s="54">
        <v>1</v>
      </c>
      <c r="AP789" s="54"/>
      <c r="AQ789" s="54">
        <v>183</v>
      </c>
      <c r="AR789" s="54"/>
      <c r="AS789" s="57">
        <f t="shared" si="382"/>
        <v>89</v>
      </c>
      <c r="AT789" s="54"/>
      <c r="AU789" s="54"/>
      <c r="AV789" s="54">
        <v>67</v>
      </c>
      <c r="AW789" s="54">
        <v>22</v>
      </c>
      <c r="AX789" s="54"/>
      <c r="AY789" s="54"/>
      <c r="AZ789" s="54"/>
    </row>
    <row r="790" spans="1:52" s="55" customFormat="1" ht="18" customHeight="1">
      <c r="A790" s="737" t="s">
        <v>144</v>
      </c>
      <c r="B790" s="738"/>
      <c r="C790" s="739" t="s">
        <v>145</v>
      </c>
      <c r="D790" s="740"/>
      <c r="E790" s="740"/>
      <c r="F790" s="740"/>
      <c r="G790" s="740"/>
      <c r="H790" s="740"/>
      <c r="I790" s="741"/>
      <c r="J790" s="56">
        <f t="shared" si="378"/>
        <v>776</v>
      </c>
      <c r="K790" s="62">
        <f t="shared" si="371"/>
        <v>105</v>
      </c>
      <c r="L790" s="62">
        <f t="shared" si="371"/>
        <v>50</v>
      </c>
      <c r="M790" s="62">
        <f t="shared" si="380"/>
        <v>0</v>
      </c>
      <c r="N790" s="62">
        <f t="shared" si="380"/>
        <v>0</v>
      </c>
      <c r="O790" s="54"/>
      <c r="P790" s="94"/>
      <c r="Q790" s="54"/>
      <c r="R790" s="94"/>
      <c r="S790" s="54"/>
      <c r="T790" s="94"/>
      <c r="U790" s="62">
        <f t="shared" si="381"/>
        <v>105</v>
      </c>
      <c r="V790" s="62">
        <f t="shared" si="381"/>
        <v>50</v>
      </c>
      <c r="W790" s="54">
        <v>51</v>
      </c>
      <c r="X790" s="94">
        <v>23</v>
      </c>
      <c r="Y790" s="54">
        <v>32</v>
      </c>
      <c r="Z790" s="94">
        <v>18</v>
      </c>
      <c r="AA790" s="705" t="str">
        <f t="shared" si="376"/>
        <v>IF5120-11</v>
      </c>
      <c r="AB790" s="705"/>
      <c r="AC790" s="705" t="str">
        <f t="shared" si="377"/>
        <v>Тогооч</v>
      </c>
      <c r="AD790" s="705"/>
      <c r="AE790" s="705"/>
      <c r="AF790" s="705"/>
      <c r="AG790" s="705"/>
      <c r="AH790" s="705"/>
      <c r="AI790" s="705"/>
      <c r="AJ790" s="56">
        <f t="shared" si="379"/>
        <v>776</v>
      </c>
      <c r="AK790" s="52">
        <v>22</v>
      </c>
      <c r="AL790" s="52">
        <v>9</v>
      </c>
      <c r="AM790" s="54"/>
      <c r="AN790" s="54"/>
      <c r="AO790" s="54">
        <v>1</v>
      </c>
      <c r="AP790" s="54"/>
      <c r="AQ790" s="54">
        <v>104</v>
      </c>
      <c r="AR790" s="54"/>
      <c r="AS790" s="57">
        <f t="shared" si="382"/>
        <v>40</v>
      </c>
      <c r="AT790" s="54"/>
      <c r="AU790" s="54"/>
      <c r="AV790" s="54">
        <v>22</v>
      </c>
      <c r="AW790" s="54">
        <v>18</v>
      </c>
      <c r="AX790" s="54"/>
      <c r="AY790" s="54"/>
      <c r="AZ790" s="54"/>
    </row>
    <row r="791" spans="1:52" s="55" customFormat="1" ht="18" customHeight="1">
      <c r="A791" s="737" t="s">
        <v>138</v>
      </c>
      <c r="B791" s="738"/>
      <c r="C791" s="739" t="s">
        <v>139</v>
      </c>
      <c r="D791" s="740"/>
      <c r="E791" s="740"/>
      <c r="F791" s="740"/>
      <c r="G791" s="740"/>
      <c r="H791" s="740"/>
      <c r="I791" s="741"/>
      <c r="J791" s="56">
        <f t="shared" si="378"/>
        <v>777</v>
      </c>
      <c r="K791" s="62">
        <f t="shared" si="371"/>
        <v>190</v>
      </c>
      <c r="L791" s="62">
        <f t="shared" si="371"/>
        <v>157</v>
      </c>
      <c r="M791" s="62">
        <f t="shared" si="380"/>
        <v>0</v>
      </c>
      <c r="N791" s="62">
        <f t="shared" si="380"/>
        <v>0</v>
      </c>
      <c r="O791" s="54"/>
      <c r="P791" s="94"/>
      <c r="Q791" s="54"/>
      <c r="R791" s="94"/>
      <c r="S791" s="54"/>
      <c r="T791" s="94"/>
      <c r="U791" s="62">
        <f t="shared" si="381"/>
        <v>190</v>
      </c>
      <c r="V791" s="62">
        <f t="shared" si="381"/>
        <v>157</v>
      </c>
      <c r="W791" s="54">
        <v>77</v>
      </c>
      <c r="X791" s="94">
        <v>61</v>
      </c>
      <c r="Y791" s="54">
        <v>55</v>
      </c>
      <c r="Z791" s="94">
        <v>48</v>
      </c>
      <c r="AA791" s="705" t="str">
        <f t="shared" si="376"/>
        <v>SO5141-11</v>
      </c>
      <c r="AB791" s="705"/>
      <c r="AC791" s="705" t="str">
        <f t="shared" si="377"/>
        <v>Үсчин</v>
      </c>
      <c r="AD791" s="705"/>
      <c r="AE791" s="705"/>
      <c r="AF791" s="705"/>
      <c r="AG791" s="705"/>
      <c r="AH791" s="705"/>
      <c r="AI791" s="705"/>
      <c r="AJ791" s="56">
        <f t="shared" si="379"/>
        <v>777</v>
      </c>
      <c r="AK791" s="52">
        <v>58</v>
      </c>
      <c r="AL791" s="52">
        <v>48</v>
      </c>
      <c r="AM791" s="54"/>
      <c r="AN791" s="54"/>
      <c r="AO791" s="54">
        <v>4</v>
      </c>
      <c r="AP791" s="54">
        <v>1</v>
      </c>
      <c r="AQ791" s="54">
        <v>185</v>
      </c>
      <c r="AR791" s="54"/>
      <c r="AS791" s="57">
        <f t="shared" si="382"/>
        <v>77</v>
      </c>
      <c r="AT791" s="54"/>
      <c r="AU791" s="54"/>
      <c r="AV791" s="54">
        <v>58</v>
      </c>
      <c r="AW791" s="54">
        <v>19</v>
      </c>
      <c r="AX791" s="54"/>
      <c r="AY791" s="54"/>
      <c r="AZ791" s="54"/>
    </row>
    <row r="792" spans="1:52" s="55" customFormat="1" ht="18" customHeight="1">
      <c r="A792" s="737" t="s">
        <v>130</v>
      </c>
      <c r="B792" s="738"/>
      <c r="C792" s="739" t="s">
        <v>131</v>
      </c>
      <c r="D792" s="740"/>
      <c r="E792" s="740"/>
      <c r="F792" s="740"/>
      <c r="G792" s="740"/>
      <c r="H792" s="740"/>
      <c r="I792" s="741"/>
      <c r="J792" s="56">
        <f t="shared" si="378"/>
        <v>778</v>
      </c>
      <c r="K792" s="62">
        <f t="shared" si="371"/>
        <v>165</v>
      </c>
      <c r="L792" s="62">
        <f t="shared" si="371"/>
        <v>163</v>
      </c>
      <c r="M792" s="62">
        <f t="shared" si="380"/>
        <v>0</v>
      </c>
      <c r="N792" s="62">
        <f t="shared" si="380"/>
        <v>0</v>
      </c>
      <c r="O792" s="54"/>
      <c r="P792" s="94"/>
      <c r="Q792" s="54"/>
      <c r="R792" s="94"/>
      <c r="S792" s="54"/>
      <c r="T792" s="94"/>
      <c r="U792" s="62">
        <f t="shared" si="381"/>
        <v>165</v>
      </c>
      <c r="V792" s="62">
        <f t="shared" si="381"/>
        <v>163</v>
      </c>
      <c r="W792" s="54">
        <v>45</v>
      </c>
      <c r="X792" s="94">
        <v>45</v>
      </c>
      <c r="Y792" s="54">
        <v>58</v>
      </c>
      <c r="Z792" s="94">
        <v>57</v>
      </c>
      <c r="AA792" s="705" t="str">
        <f t="shared" si="376"/>
        <v>IE7533-28</v>
      </c>
      <c r="AB792" s="705"/>
      <c r="AC792" s="705" t="str">
        <f t="shared" si="377"/>
        <v>Оёмол бүтээгдэхүүний оёдолчин</v>
      </c>
      <c r="AD792" s="705"/>
      <c r="AE792" s="705"/>
      <c r="AF792" s="705"/>
      <c r="AG792" s="705"/>
      <c r="AH792" s="705"/>
      <c r="AI792" s="705"/>
      <c r="AJ792" s="56">
        <f t="shared" si="379"/>
        <v>778</v>
      </c>
      <c r="AK792" s="52">
        <v>62</v>
      </c>
      <c r="AL792" s="52">
        <v>61</v>
      </c>
      <c r="AM792" s="54"/>
      <c r="AN792" s="54"/>
      <c r="AO792" s="54"/>
      <c r="AP792" s="54"/>
      <c r="AQ792" s="54">
        <v>165</v>
      </c>
      <c r="AR792" s="54"/>
      <c r="AS792" s="57">
        <f t="shared" si="382"/>
        <v>77</v>
      </c>
      <c r="AT792" s="54"/>
      <c r="AU792" s="54"/>
      <c r="AV792" s="54">
        <v>62</v>
      </c>
      <c r="AW792" s="54">
        <v>15</v>
      </c>
      <c r="AX792" s="54"/>
      <c r="AY792" s="54"/>
      <c r="AZ792" s="54"/>
    </row>
    <row r="793" spans="1:52" s="55" customFormat="1" ht="18" customHeight="1">
      <c r="A793" s="737" t="s">
        <v>491</v>
      </c>
      <c r="B793" s="738"/>
      <c r="C793" s="739" t="s">
        <v>492</v>
      </c>
      <c r="D793" s="740"/>
      <c r="E793" s="740"/>
      <c r="F793" s="740"/>
      <c r="G793" s="740"/>
      <c r="H793" s="740"/>
      <c r="I793" s="741"/>
      <c r="J793" s="56">
        <f t="shared" si="378"/>
        <v>779</v>
      </c>
      <c r="K793" s="62">
        <f t="shared" si="371"/>
        <v>24</v>
      </c>
      <c r="L793" s="62">
        <f t="shared" si="371"/>
        <v>24</v>
      </c>
      <c r="M793" s="62">
        <f t="shared" si="380"/>
        <v>0</v>
      </c>
      <c r="N793" s="62">
        <f t="shared" si="380"/>
        <v>0</v>
      </c>
      <c r="O793" s="54"/>
      <c r="P793" s="94"/>
      <c r="Q793" s="54"/>
      <c r="R793" s="94"/>
      <c r="S793" s="54"/>
      <c r="T793" s="94"/>
      <c r="U793" s="62">
        <f t="shared" si="381"/>
        <v>24</v>
      </c>
      <c r="V793" s="62">
        <f t="shared" si="381"/>
        <v>24</v>
      </c>
      <c r="W793" s="54">
        <v>24</v>
      </c>
      <c r="X793" s="94">
        <v>24</v>
      </c>
      <c r="Y793" s="54"/>
      <c r="Z793" s="94"/>
      <c r="AA793" s="705" t="str">
        <f t="shared" si="376"/>
        <v>TF5111-12</v>
      </c>
      <c r="AB793" s="705"/>
      <c r="AC793" s="705" t="str">
        <f t="shared" si="377"/>
        <v>Агаарын хөлгийн үйлчилгээний ажилтан</v>
      </c>
      <c r="AD793" s="705"/>
      <c r="AE793" s="705"/>
      <c r="AF793" s="705"/>
      <c r="AG793" s="705"/>
      <c r="AH793" s="705"/>
      <c r="AI793" s="705"/>
      <c r="AJ793" s="56">
        <f t="shared" si="379"/>
        <v>779</v>
      </c>
      <c r="AK793" s="52"/>
      <c r="AL793" s="52"/>
      <c r="AM793" s="54"/>
      <c r="AN793" s="54"/>
      <c r="AO793" s="54"/>
      <c r="AP793" s="54"/>
      <c r="AQ793" s="54">
        <v>24</v>
      </c>
      <c r="AR793" s="54"/>
      <c r="AS793" s="57">
        <f t="shared" si="382"/>
        <v>24</v>
      </c>
      <c r="AT793" s="54"/>
      <c r="AU793" s="54"/>
      <c r="AV793" s="54"/>
      <c r="AW793" s="54">
        <v>24</v>
      </c>
      <c r="AX793" s="54"/>
      <c r="AY793" s="54"/>
      <c r="AZ793" s="54"/>
    </row>
    <row r="794" spans="1:52" s="55" customFormat="1" ht="18" customHeight="1">
      <c r="A794" s="737" t="s">
        <v>493</v>
      </c>
      <c r="B794" s="738"/>
      <c r="C794" s="739" t="s">
        <v>494</v>
      </c>
      <c r="D794" s="740"/>
      <c r="E794" s="740"/>
      <c r="F794" s="740"/>
      <c r="G794" s="740"/>
      <c r="H794" s="740"/>
      <c r="I794" s="741"/>
      <c r="J794" s="56">
        <f t="shared" si="378"/>
        <v>780</v>
      </c>
      <c r="K794" s="62">
        <f t="shared" si="371"/>
        <v>8</v>
      </c>
      <c r="L794" s="62">
        <f t="shared" si="371"/>
        <v>6</v>
      </c>
      <c r="M794" s="62">
        <f t="shared" si="380"/>
        <v>0</v>
      </c>
      <c r="N794" s="62">
        <f t="shared" si="380"/>
        <v>0</v>
      </c>
      <c r="O794" s="54"/>
      <c r="P794" s="94"/>
      <c r="Q794" s="54"/>
      <c r="R794" s="94"/>
      <c r="S794" s="54"/>
      <c r="T794" s="94"/>
      <c r="U794" s="62">
        <f t="shared" si="381"/>
        <v>8</v>
      </c>
      <c r="V794" s="62">
        <f t="shared" si="381"/>
        <v>6</v>
      </c>
      <c r="W794" s="54">
        <v>8</v>
      </c>
      <c r="X794" s="94">
        <v>6</v>
      </c>
      <c r="Y794" s="54"/>
      <c r="Z794" s="94"/>
      <c r="AA794" s="705" t="str">
        <f t="shared" si="376"/>
        <v>IE7531-20</v>
      </c>
      <c r="AB794" s="705"/>
      <c r="AC794" s="705" t="str">
        <f t="shared" si="377"/>
        <v>Ангийн үс, үслэг эдлэл, арьс, савхин бүтээгдэхүүний оёдолчин</v>
      </c>
      <c r="AD794" s="705"/>
      <c r="AE794" s="705"/>
      <c r="AF794" s="705"/>
      <c r="AG794" s="705"/>
      <c r="AH794" s="705"/>
      <c r="AI794" s="705"/>
      <c r="AJ794" s="56">
        <f t="shared" si="379"/>
        <v>780</v>
      </c>
      <c r="AK794" s="52"/>
      <c r="AL794" s="52"/>
      <c r="AM794" s="54"/>
      <c r="AN794" s="54"/>
      <c r="AO794" s="54"/>
      <c r="AP794" s="54"/>
      <c r="AQ794" s="54">
        <v>8</v>
      </c>
      <c r="AR794" s="54"/>
      <c r="AS794" s="57">
        <f t="shared" si="382"/>
        <v>8</v>
      </c>
      <c r="AT794" s="54"/>
      <c r="AU794" s="54"/>
      <c r="AV794" s="54"/>
      <c r="AW794" s="54">
        <v>8</v>
      </c>
      <c r="AX794" s="54"/>
      <c r="AY794" s="54"/>
      <c r="AZ794" s="54"/>
    </row>
    <row r="795" spans="1:52" s="55" customFormat="1" ht="18" customHeight="1">
      <c r="A795" s="737" t="s">
        <v>495</v>
      </c>
      <c r="B795" s="738"/>
      <c r="C795" s="739" t="s">
        <v>496</v>
      </c>
      <c r="D795" s="740"/>
      <c r="E795" s="740"/>
      <c r="F795" s="740"/>
      <c r="G795" s="740"/>
      <c r="H795" s="740"/>
      <c r="I795" s="741"/>
      <c r="J795" s="56">
        <f t="shared" si="378"/>
        <v>781</v>
      </c>
      <c r="K795" s="62">
        <f t="shared" si="371"/>
        <v>11</v>
      </c>
      <c r="L795" s="62">
        <f t="shared" si="371"/>
        <v>4</v>
      </c>
      <c r="M795" s="62">
        <f t="shared" si="380"/>
        <v>0</v>
      </c>
      <c r="N795" s="62">
        <f t="shared" si="380"/>
        <v>0</v>
      </c>
      <c r="O795" s="54"/>
      <c r="P795" s="94"/>
      <c r="Q795" s="54"/>
      <c r="R795" s="94"/>
      <c r="S795" s="54"/>
      <c r="T795" s="94"/>
      <c r="U795" s="62">
        <f t="shared" si="381"/>
        <v>11</v>
      </c>
      <c r="V795" s="62">
        <f t="shared" si="381"/>
        <v>4</v>
      </c>
      <c r="W795" s="54">
        <v>11</v>
      </c>
      <c r="X795" s="94">
        <v>4</v>
      </c>
      <c r="Y795" s="54"/>
      <c r="Z795" s="94"/>
      <c r="AA795" s="705" t="str">
        <f t="shared" si="376"/>
        <v>IE7536-53</v>
      </c>
      <c r="AB795" s="705"/>
      <c r="AC795" s="705" t="str">
        <f t="shared" si="377"/>
        <v>Гутлын үйлдвэрийн технологийн ажилтан</v>
      </c>
      <c r="AD795" s="705"/>
      <c r="AE795" s="705"/>
      <c r="AF795" s="705"/>
      <c r="AG795" s="705"/>
      <c r="AH795" s="705"/>
      <c r="AI795" s="705"/>
      <c r="AJ795" s="56">
        <f t="shared" si="379"/>
        <v>781</v>
      </c>
      <c r="AK795" s="52"/>
      <c r="AL795" s="52"/>
      <c r="AM795" s="54"/>
      <c r="AN795" s="54"/>
      <c r="AO795" s="54"/>
      <c r="AP795" s="54"/>
      <c r="AQ795" s="54">
        <v>11</v>
      </c>
      <c r="AR795" s="54"/>
      <c r="AS795" s="57">
        <f t="shared" si="382"/>
        <v>11</v>
      </c>
      <c r="AT795" s="54"/>
      <c r="AU795" s="54"/>
      <c r="AV795" s="54"/>
      <c r="AW795" s="54">
        <v>11</v>
      </c>
      <c r="AX795" s="54"/>
      <c r="AY795" s="54"/>
      <c r="AZ795" s="54"/>
    </row>
    <row r="796" spans="1:52" s="55" customFormat="1" ht="18" customHeight="1">
      <c r="A796" s="737" t="s">
        <v>230</v>
      </c>
      <c r="B796" s="738"/>
      <c r="C796" s="739" t="s">
        <v>231</v>
      </c>
      <c r="D796" s="740"/>
      <c r="E796" s="740"/>
      <c r="F796" s="740"/>
      <c r="G796" s="740"/>
      <c r="H796" s="740"/>
      <c r="I796" s="741"/>
      <c r="J796" s="56">
        <f t="shared" si="378"/>
        <v>782</v>
      </c>
      <c r="K796" s="62">
        <f t="shared" si="371"/>
        <v>17</v>
      </c>
      <c r="L796" s="62">
        <f t="shared" si="371"/>
        <v>16</v>
      </c>
      <c r="M796" s="62">
        <f t="shared" si="380"/>
        <v>0</v>
      </c>
      <c r="N796" s="62">
        <f t="shared" si="380"/>
        <v>0</v>
      </c>
      <c r="O796" s="54"/>
      <c r="P796" s="94"/>
      <c r="Q796" s="54"/>
      <c r="R796" s="94"/>
      <c r="S796" s="54"/>
      <c r="T796" s="94"/>
      <c r="U796" s="62">
        <f t="shared" si="381"/>
        <v>17</v>
      </c>
      <c r="V796" s="62">
        <f t="shared" si="381"/>
        <v>16</v>
      </c>
      <c r="W796" s="54">
        <v>17</v>
      </c>
      <c r="X796" s="94">
        <v>16</v>
      </c>
      <c r="Y796" s="54"/>
      <c r="Z796" s="94"/>
      <c r="AA796" s="705" t="str">
        <f t="shared" si="376"/>
        <v>BT4311-14</v>
      </c>
      <c r="AB796" s="705"/>
      <c r="AC796" s="705" t="str">
        <f t="shared" si="377"/>
        <v>Нягтлан бодохын бүртгэл, тооцооны ажилтан</v>
      </c>
      <c r="AD796" s="705"/>
      <c r="AE796" s="705"/>
      <c r="AF796" s="705"/>
      <c r="AG796" s="705"/>
      <c r="AH796" s="705"/>
      <c r="AI796" s="705"/>
      <c r="AJ796" s="56">
        <f t="shared" si="379"/>
        <v>782</v>
      </c>
      <c r="AK796" s="52"/>
      <c r="AL796" s="52"/>
      <c r="AM796" s="54"/>
      <c r="AN796" s="54"/>
      <c r="AO796" s="54">
        <v>1</v>
      </c>
      <c r="AP796" s="54"/>
      <c r="AQ796" s="54">
        <v>16</v>
      </c>
      <c r="AR796" s="54"/>
      <c r="AS796" s="57">
        <f t="shared" si="382"/>
        <v>17</v>
      </c>
      <c r="AT796" s="54"/>
      <c r="AU796" s="54"/>
      <c r="AV796" s="54"/>
      <c r="AW796" s="54">
        <v>17</v>
      </c>
      <c r="AX796" s="54"/>
      <c r="AY796" s="54"/>
      <c r="AZ796" s="54"/>
    </row>
    <row r="797" spans="1:52" s="55" customFormat="1" ht="18" customHeight="1">
      <c r="A797" s="737" t="s">
        <v>387</v>
      </c>
      <c r="B797" s="738"/>
      <c r="C797" s="739" t="s">
        <v>388</v>
      </c>
      <c r="D797" s="740"/>
      <c r="E797" s="740"/>
      <c r="F797" s="740"/>
      <c r="G797" s="740"/>
      <c r="H797" s="740"/>
      <c r="I797" s="741"/>
      <c r="J797" s="56">
        <f t="shared" si="378"/>
        <v>783</v>
      </c>
      <c r="K797" s="62">
        <f t="shared" si="371"/>
        <v>11</v>
      </c>
      <c r="L797" s="62">
        <f t="shared" si="371"/>
        <v>0</v>
      </c>
      <c r="M797" s="62">
        <f t="shared" si="380"/>
        <v>11</v>
      </c>
      <c r="N797" s="62">
        <f t="shared" si="380"/>
        <v>0</v>
      </c>
      <c r="O797" s="54"/>
      <c r="P797" s="94"/>
      <c r="Q797" s="54">
        <v>11</v>
      </c>
      <c r="R797" s="94">
        <v>0</v>
      </c>
      <c r="S797" s="54"/>
      <c r="T797" s="94"/>
      <c r="U797" s="62">
        <f t="shared" si="381"/>
        <v>0</v>
      </c>
      <c r="V797" s="62">
        <f t="shared" si="381"/>
        <v>0</v>
      </c>
      <c r="W797" s="54"/>
      <c r="X797" s="94"/>
      <c r="Y797" s="54"/>
      <c r="Z797" s="94"/>
      <c r="AA797" s="705" t="str">
        <f t="shared" si="376"/>
        <v>TC3115-13</v>
      </c>
      <c r="AB797" s="705"/>
      <c r="AC797" s="705" t="str">
        <f t="shared" si="377"/>
        <v>Автомашины механик</v>
      </c>
      <c r="AD797" s="705"/>
      <c r="AE797" s="705"/>
      <c r="AF797" s="705"/>
      <c r="AG797" s="705"/>
      <c r="AH797" s="705"/>
      <c r="AI797" s="705"/>
      <c r="AJ797" s="56">
        <f t="shared" si="379"/>
        <v>783</v>
      </c>
      <c r="AK797" s="52"/>
      <c r="AL797" s="52"/>
      <c r="AM797" s="54"/>
      <c r="AN797" s="54"/>
      <c r="AO797" s="54"/>
      <c r="AP797" s="54"/>
      <c r="AQ797" s="54">
        <v>11</v>
      </c>
      <c r="AR797" s="54"/>
      <c r="AS797" s="57">
        <f t="shared" si="382"/>
        <v>11</v>
      </c>
      <c r="AT797" s="54">
        <v>11</v>
      </c>
      <c r="AU797" s="54"/>
      <c r="AV797" s="54"/>
      <c r="AW797" s="54"/>
      <c r="AX797" s="54"/>
      <c r="AY797" s="54"/>
      <c r="AZ797" s="54"/>
    </row>
    <row r="798" spans="1:52" s="55" customFormat="1" ht="18" customHeight="1">
      <c r="A798" s="737" t="s">
        <v>380</v>
      </c>
      <c r="B798" s="738"/>
      <c r="C798" s="739" t="s">
        <v>381</v>
      </c>
      <c r="D798" s="740"/>
      <c r="E798" s="740"/>
      <c r="F798" s="740"/>
      <c r="G798" s="740"/>
      <c r="H798" s="740"/>
      <c r="I798" s="741"/>
      <c r="J798" s="56">
        <f t="shared" si="378"/>
        <v>784</v>
      </c>
      <c r="K798" s="62">
        <f t="shared" si="371"/>
        <v>12</v>
      </c>
      <c r="L798" s="62">
        <f t="shared" si="371"/>
        <v>6</v>
      </c>
      <c r="M798" s="62">
        <f t="shared" si="380"/>
        <v>12</v>
      </c>
      <c r="N798" s="62">
        <f t="shared" si="380"/>
        <v>6</v>
      </c>
      <c r="O798" s="54"/>
      <c r="P798" s="94"/>
      <c r="Q798" s="54">
        <v>12</v>
      </c>
      <c r="R798" s="94">
        <v>6</v>
      </c>
      <c r="S798" s="54"/>
      <c r="T798" s="94"/>
      <c r="U798" s="62">
        <f t="shared" si="381"/>
        <v>0</v>
      </c>
      <c r="V798" s="62">
        <f t="shared" si="381"/>
        <v>0</v>
      </c>
      <c r="W798" s="54"/>
      <c r="X798" s="94"/>
      <c r="Y798" s="54"/>
      <c r="Z798" s="94"/>
      <c r="AA798" s="705" t="str">
        <f t="shared" si="376"/>
        <v>IW3514-15</v>
      </c>
      <c r="AB798" s="705"/>
      <c r="AC798" s="705" t="str">
        <f t="shared" si="377"/>
        <v>Вэб мультмедиа зохиогч</v>
      </c>
      <c r="AD798" s="705"/>
      <c r="AE798" s="705"/>
      <c r="AF798" s="705"/>
      <c r="AG798" s="705"/>
      <c r="AH798" s="705"/>
      <c r="AI798" s="705"/>
      <c r="AJ798" s="56">
        <f t="shared" si="379"/>
        <v>784</v>
      </c>
      <c r="AK798" s="52"/>
      <c r="AL798" s="52"/>
      <c r="AM798" s="54"/>
      <c r="AN798" s="54"/>
      <c r="AO798" s="54"/>
      <c r="AP798" s="54"/>
      <c r="AQ798" s="54">
        <v>12</v>
      </c>
      <c r="AR798" s="54"/>
      <c r="AS798" s="57">
        <f t="shared" si="382"/>
        <v>12</v>
      </c>
      <c r="AT798" s="54">
        <v>12</v>
      </c>
      <c r="AU798" s="54"/>
      <c r="AV798" s="54"/>
      <c r="AW798" s="54"/>
      <c r="AX798" s="54"/>
      <c r="AY798" s="54"/>
      <c r="AZ798" s="54"/>
    </row>
    <row r="799" spans="1:52" s="55" customFormat="1" ht="18" customHeight="1">
      <c r="A799" s="737" t="s">
        <v>497</v>
      </c>
      <c r="B799" s="738"/>
      <c r="C799" s="739" t="s">
        <v>498</v>
      </c>
      <c r="D799" s="740"/>
      <c r="E799" s="740"/>
      <c r="F799" s="740"/>
      <c r="G799" s="740"/>
      <c r="H799" s="740"/>
      <c r="I799" s="741"/>
      <c r="J799" s="56">
        <f t="shared" si="378"/>
        <v>785</v>
      </c>
      <c r="K799" s="62">
        <f t="shared" si="371"/>
        <v>11</v>
      </c>
      <c r="L799" s="62">
        <f t="shared" si="371"/>
        <v>11</v>
      </c>
      <c r="M799" s="62">
        <f t="shared" si="380"/>
        <v>11</v>
      </c>
      <c r="N799" s="62">
        <f t="shared" si="380"/>
        <v>11</v>
      </c>
      <c r="O799" s="54"/>
      <c r="P799" s="94"/>
      <c r="Q799" s="54">
        <v>11</v>
      </c>
      <c r="R799" s="94">
        <v>11</v>
      </c>
      <c r="S799" s="54"/>
      <c r="T799" s="94"/>
      <c r="U799" s="62">
        <f t="shared" si="381"/>
        <v>0</v>
      </c>
      <c r="V799" s="62">
        <f t="shared" si="381"/>
        <v>0</v>
      </c>
      <c r="W799" s="54"/>
      <c r="X799" s="94"/>
      <c r="Y799" s="54"/>
      <c r="Z799" s="94"/>
      <c r="AA799" s="705" t="str">
        <f t="shared" si="376"/>
        <v>SO5142-21</v>
      </c>
      <c r="AB799" s="705"/>
      <c r="AC799" s="705" t="str">
        <f t="shared" si="377"/>
        <v>Гоо заслын технологич</v>
      </c>
      <c r="AD799" s="705"/>
      <c r="AE799" s="705"/>
      <c r="AF799" s="705"/>
      <c r="AG799" s="705"/>
      <c r="AH799" s="705"/>
      <c r="AI799" s="705"/>
      <c r="AJ799" s="56">
        <f t="shared" si="379"/>
        <v>785</v>
      </c>
      <c r="AK799" s="52"/>
      <c r="AL799" s="52"/>
      <c r="AM799" s="54"/>
      <c r="AN799" s="54"/>
      <c r="AO799" s="54"/>
      <c r="AP799" s="54"/>
      <c r="AQ799" s="54">
        <v>11</v>
      </c>
      <c r="AR799" s="54"/>
      <c r="AS799" s="57">
        <f t="shared" si="382"/>
        <v>11</v>
      </c>
      <c r="AT799" s="54">
        <v>11</v>
      </c>
      <c r="AU799" s="54"/>
      <c r="AV799" s="54"/>
      <c r="AW799" s="54"/>
      <c r="AX799" s="54"/>
      <c r="AY799" s="54"/>
      <c r="AZ799" s="54"/>
    </row>
    <row r="800" spans="1:52" s="55" customFormat="1" ht="18" customHeight="1">
      <c r="A800" s="737" t="s">
        <v>410</v>
      </c>
      <c r="B800" s="738"/>
      <c r="C800" s="739" t="s">
        <v>411</v>
      </c>
      <c r="D800" s="740"/>
      <c r="E800" s="740"/>
      <c r="F800" s="740"/>
      <c r="G800" s="740"/>
      <c r="H800" s="740"/>
      <c r="I800" s="741"/>
      <c r="J800" s="56">
        <f t="shared" si="378"/>
        <v>786</v>
      </c>
      <c r="K800" s="62">
        <f t="shared" si="371"/>
        <v>13</v>
      </c>
      <c r="L800" s="62">
        <f t="shared" si="371"/>
        <v>0</v>
      </c>
      <c r="M800" s="62">
        <f t="shared" si="380"/>
        <v>13</v>
      </c>
      <c r="N800" s="62">
        <f t="shared" si="380"/>
        <v>0</v>
      </c>
      <c r="O800" s="54"/>
      <c r="P800" s="94"/>
      <c r="Q800" s="54">
        <v>13</v>
      </c>
      <c r="R800" s="94">
        <v>0</v>
      </c>
      <c r="S800" s="54"/>
      <c r="T800" s="94"/>
      <c r="U800" s="62">
        <f t="shared" si="381"/>
        <v>0</v>
      </c>
      <c r="V800" s="62">
        <f t="shared" si="381"/>
        <v>0</v>
      </c>
      <c r="W800" s="54"/>
      <c r="X800" s="94"/>
      <c r="Y800" s="54"/>
      <c r="Z800" s="94"/>
      <c r="AA800" s="705" t="str">
        <f t="shared" si="376"/>
        <v>IM3119-23</v>
      </c>
      <c r="AB800" s="705"/>
      <c r="AC800" s="705" t="str">
        <f t="shared" si="377"/>
        <v>Мехатроникч</v>
      </c>
      <c r="AD800" s="705"/>
      <c r="AE800" s="705"/>
      <c r="AF800" s="705"/>
      <c r="AG800" s="705"/>
      <c r="AH800" s="705"/>
      <c r="AI800" s="705"/>
      <c r="AJ800" s="56">
        <f t="shared" si="379"/>
        <v>786</v>
      </c>
      <c r="AK800" s="52"/>
      <c r="AL800" s="52"/>
      <c r="AM800" s="54"/>
      <c r="AN800" s="54"/>
      <c r="AO800" s="54"/>
      <c r="AP800" s="54"/>
      <c r="AQ800" s="54">
        <v>13</v>
      </c>
      <c r="AR800" s="54"/>
      <c r="AS800" s="57">
        <f t="shared" si="382"/>
        <v>13</v>
      </c>
      <c r="AT800" s="54">
        <v>13</v>
      </c>
      <c r="AU800" s="54"/>
      <c r="AV800" s="54"/>
      <c r="AW800" s="54"/>
      <c r="AX800" s="54"/>
      <c r="AY800" s="54"/>
      <c r="AZ800" s="54"/>
    </row>
    <row r="801" spans="1:52" s="55" customFormat="1" ht="18" customHeight="1">
      <c r="A801" s="737" t="s">
        <v>422</v>
      </c>
      <c r="B801" s="738"/>
      <c r="C801" s="739" t="s">
        <v>423</v>
      </c>
      <c r="D801" s="740"/>
      <c r="E801" s="740"/>
      <c r="F801" s="740"/>
      <c r="G801" s="740"/>
      <c r="H801" s="740"/>
      <c r="I801" s="741"/>
      <c r="J801" s="56">
        <f t="shared" si="378"/>
        <v>787</v>
      </c>
      <c r="K801" s="62">
        <f t="shared" si="371"/>
        <v>15</v>
      </c>
      <c r="L801" s="62">
        <f t="shared" si="371"/>
        <v>12</v>
      </c>
      <c r="M801" s="62">
        <f t="shared" si="380"/>
        <v>15</v>
      </c>
      <c r="N801" s="62">
        <f t="shared" si="380"/>
        <v>12</v>
      </c>
      <c r="O801" s="54">
        <v>15</v>
      </c>
      <c r="P801" s="94">
        <v>12</v>
      </c>
      <c r="Q801" s="54"/>
      <c r="R801" s="94"/>
      <c r="S801" s="54"/>
      <c r="T801" s="94"/>
      <c r="U801" s="62">
        <f t="shared" si="381"/>
        <v>0</v>
      </c>
      <c r="V801" s="62">
        <f t="shared" si="381"/>
        <v>0</v>
      </c>
      <c r="W801" s="54"/>
      <c r="X801" s="94"/>
      <c r="Y801" s="54"/>
      <c r="Z801" s="94"/>
      <c r="AA801" s="705" t="str">
        <f t="shared" si="376"/>
        <v>BF3313-14</v>
      </c>
      <c r="AB801" s="705"/>
      <c r="AC801" s="705" t="str">
        <f t="shared" si="377"/>
        <v>Төлбөр тооцоо, цалин хөлсний нягтлан бодогч</v>
      </c>
      <c r="AD801" s="705"/>
      <c r="AE801" s="705"/>
      <c r="AF801" s="705"/>
      <c r="AG801" s="705"/>
      <c r="AH801" s="705"/>
      <c r="AI801" s="705"/>
      <c r="AJ801" s="56">
        <f t="shared" si="379"/>
        <v>787</v>
      </c>
      <c r="AK801" s="52"/>
      <c r="AL801" s="52"/>
      <c r="AM801" s="54"/>
      <c r="AN801" s="54"/>
      <c r="AO801" s="54"/>
      <c r="AP801" s="54"/>
      <c r="AQ801" s="54">
        <v>15</v>
      </c>
      <c r="AR801" s="54"/>
      <c r="AS801" s="57">
        <f t="shared" si="382"/>
        <v>0</v>
      </c>
      <c r="AT801" s="54"/>
      <c r="AU801" s="54"/>
      <c r="AV801" s="54"/>
      <c r="AW801" s="54"/>
      <c r="AX801" s="54"/>
      <c r="AY801" s="54"/>
      <c r="AZ801" s="54"/>
    </row>
    <row r="802" spans="1:52" s="55" customFormat="1" ht="18" customHeight="1">
      <c r="A802" s="737" t="s">
        <v>395</v>
      </c>
      <c r="B802" s="738"/>
      <c r="C802" s="739" t="s">
        <v>396</v>
      </c>
      <c r="D802" s="740"/>
      <c r="E802" s="740"/>
      <c r="F802" s="740"/>
      <c r="G802" s="740"/>
      <c r="H802" s="740"/>
      <c r="I802" s="741"/>
      <c r="J802" s="56">
        <f t="shared" si="378"/>
        <v>788</v>
      </c>
      <c r="K802" s="62">
        <f t="shared" si="371"/>
        <v>24</v>
      </c>
      <c r="L802" s="62">
        <f t="shared" si="371"/>
        <v>18</v>
      </c>
      <c r="M802" s="62">
        <f t="shared" si="380"/>
        <v>24</v>
      </c>
      <c r="N802" s="62">
        <f t="shared" si="380"/>
        <v>18</v>
      </c>
      <c r="O802" s="54"/>
      <c r="P802" s="94"/>
      <c r="Q802" s="54">
        <v>24</v>
      </c>
      <c r="R802" s="94">
        <v>18</v>
      </c>
      <c r="S802" s="54"/>
      <c r="T802" s="94"/>
      <c r="U802" s="62">
        <f t="shared" si="381"/>
        <v>0</v>
      </c>
      <c r="V802" s="62">
        <f t="shared" si="381"/>
        <v>0</v>
      </c>
      <c r="W802" s="54"/>
      <c r="X802" s="94"/>
      <c r="Y802" s="54"/>
      <c r="Z802" s="94"/>
      <c r="AA802" s="705" t="str">
        <f t="shared" si="376"/>
        <v>SO5141-14</v>
      </c>
      <c r="AB802" s="705"/>
      <c r="AC802" s="705" t="str">
        <f t="shared" si="377"/>
        <v>Үс заслын  технологич</v>
      </c>
      <c r="AD802" s="705"/>
      <c r="AE802" s="705"/>
      <c r="AF802" s="705"/>
      <c r="AG802" s="705"/>
      <c r="AH802" s="705"/>
      <c r="AI802" s="705"/>
      <c r="AJ802" s="56">
        <f t="shared" si="379"/>
        <v>788</v>
      </c>
      <c r="AK802" s="52"/>
      <c r="AL802" s="52"/>
      <c r="AM802" s="54"/>
      <c r="AN802" s="54"/>
      <c r="AO802" s="54"/>
      <c r="AP802" s="54"/>
      <c r="AQ802" s="54">
        <v>24</v>
      </c>
      <c r="AR802" s="54"/>
      <c r="AS802" s="57">
        <f t="shared" si="382"/>
        <v>24</v>
      </c>
      <c r="AT802" s="54">
        <v>24</v>
      </c>
      <c r="AU802" s="54"/>
      <c r="AV802" s="54"/>
      <c r="AW802" s="54"/>
      <c r="AX802" s="54"/>
      <c r="AY802" s="54"/>
      <c r="AZ802" s="54"/>
    </row>
    <row r="803" spans="1:52" s="55" customFormat="1" ht="18" customHeight="1">
      <c r="A803" s="737" t="s">
        <v>358</v>
      </c>
      <c r="B803" s="738"/>
      <c r="C803" s="739" t="s">
        <v>359</v>
      </c>
      <c r="D803" s="740"/>
      <c r="E803" s="740"/>
      <c r="F803" s="740"/>
      <c r="G803" s="740"/>
      <c r="H803" s="740"/>
      <c r="I803" s="741"/>
      <c r="J803" s="56">
        <f t="shared" si="378"/>
        <v>789</v>
      </c>
      <c r="K803" s="62">
        <f t="shared" si="371"/>
        <v>16</v>
      </c>
      <c r="L803" s="62">
        <f t="shared" si="371"/>
        <v>0</v>
      </c>
      <c r="M803" s="62">
        <f t="shared" si="380"/>
        <v>16</v>
      </c>
      <c r="N803" s="62">
        <f t="shared" si="380"/>
        <v>0</v>
      </c>
      <c r="O803" s="54"/>
      <c r="P803" s="94"/>
      <c r="Q803" s="54">
        <v>16</v>
      </c>
      <c r="R803" s="94">
        <v>0</v>
      </c>
      <c r="S803" s="54"/>
      <c r="T803" s="94"/>
      <c r="U803" s="62">
        <f t="shared" si="381"/>
        <v>0</v>
      </c>
      <c r="V803" s="62">
        <f t="shared" si="381"/>
        <v>0</v>
      </c>
      <c r="W803" s="54"/>
      <c r="X803" s="94"/>
      <c r="Y803" s="54"/>
      <c r="Z803" s="94"/>
      <c r="AA803" s="705" t="str">
        <f t="shared" si="376"/>
        <v>IM3113-17</v>
      </c>
      <c r="AB803" s="705"/>
      <c r="AC803" s="705" t="str">
        <f t="shared" si="377"/>
        <v>Цахилгааны техникч</v>
      </c>
      <c r="AD803" s="705"/>
      <c r="AE803" s="705"/>
      <c r="AF803" s="705"/>
      <c r="AG803" s="705"/>
      <c r="AH803" s="705"/>
      <c r="AI803" s="705"/>
      <c r="AJ803" s="56">
        <f t="shared" si="379"/>
        <v>789</v>
      </c>
      <c r="AK803" s="52"/>
      <c r="AL803" s="52"/>
      <c r="AM803" s="54"/>
      <c r="AN803" s="54"/>
      <c r="AO803" s="54"/>
      <c r="AP803" s="54"/>
      <c r="AQ803" s="54">
        <v>16</v>
      </c>
      <c r="AR803" s="54"/>
      <c r="AS803" s="57">
        <f t="shared" si="382"/>
        <v>16</v>
      </c>
      <c r="AT803" s="54">
        <v>16</v>
      </c>
      <c r="AU803" s="54"/>
      <c r="AV803" s="54"/>
      <c r="AW803" s="54"/>
      <c r="AX803" s="54"/>
      <c r="AY803" s="54"/>
      <c r="AZ803" s="54"/>
    </row>
    <row r="804" spans="1:52" s="55" customFormat="1" ht="18" customHeight="1">
      <c r="A804" s="737" t="s">
        <v>499</v>
      </c>
      <c r="B804" s="738"/>
      <c r="C804" s="739" t="s">
        <v>500</v>
      </c>
      <c r="D804" s="740"/>
      <c r="E804" s="740"/>
      <c r="F804" s="740"/>
      <c r="G804" s="740"/>
      <c r="H804" s="740"/>
      <c r="I804" s="741"/>
      <c r="J804" s="56">
        <f t="shared" si="378"/>
        <v>790</v>
      </c>
      <c r="K804" s="62">
        <f t="shared" si="371"/>
        <v>14</v>
      </c>
      <c r="L804" s="62">
        <f t="shared" si="371"/>
        <v>3</v>
      </c>
      <c r="M804" s="62">
        <f t="shared" si="380"/>
        <v>14</v>
      </c>
      <c r="N804" s="62">
        <f t="shared" si="380"/>
        <v>3</v>
      </c>
      <c r="O804" s="54"/>
      <c r="P804" s="94"/>
      <c r="Q804" s="54">
        <v>14</v>
      </c>
      <c r="R804" s="94">
        <v>3</v>
      </c>
      <c r="S804" s="54"/>
      <c r="T804" s="94"/>
      <c r="U804" s="62">
        <f t="shared" si="381"/>
        <v>0</v>
      </c>
      <c r="V804" s="62">
        <f t="shared" si="381"/>
        <v>0</v>
      </c>
      <c r="W804" s="54"/>
      <c r="X804" s="94"/>
      <c r="Y804" s="54"/>
      <c r="Z804" s="94"/>
      <c r="AA804" s="705" t="str">
        <f t="shared" si="376"/>
        <v>AD3432-29</v>
      </c>
      <c r="AB804" s="705"/>
      <c r="AC804" s="705" t="str">
        <f t="shared" si="377"/>
        <v>Чимэглэх  урлаг</v>
      </c>
      <c r="AD804" s="705"/>
      <c r="AE804" s="705"/>
      <c r="AF804" s="705"/>
      <c r="AG804" s="705"/>
      <c r="AH804" s="705"/>
      <c r="AI804" s="705"/>
      <c r="AJ804" s="56">
        <f t="shared" si="379"/>
        <v>790</v>
      </c>
      <c r="AK804" s="52"/>
      <c r="AL804" s="52"/>
      <c r="AM804" s="54"/>
      <c r="AN804" s="54"/>
      <c r="AO804" s="54"/>
      <c r="AP804" s="54"/>
      <c r="AQ804" s="54">
        <v>14</v>
      </c>
      <c r="AR804" s="54"/>
      <c r="AS804" s="57">
        <f t="shared" si="382"/>
        <v>14</v>
      </c>
      <c r="AT804" s="54">
        <v>14</v>
      </c>
      <c r="AU804" s="54"/>
      <c r="AV804" s="54"/>
      <c r="AW804" s="54"/>
      <c r="AX804" s="54"/>
      <c r="AY804" s="54"/>
      <c r="AZ804" s="54"/>
    </row>
    <row r="805" spans="1:52" s="55" customFormat="1" ht="18" customHeight="1">
      <c r="A805" s="737" t="s">
        <v>367</v>
      </c>
      <c r="B805" s="738"/>
      <c r="C805" s="739" t="s">
        <v>368</v>
      </c>
      <c r="D805" s="740"/>
      <c r="E805" s="740"/>
      <c r="F805" s="740"/>
      <c r="G805" s="740"/>
      <c r="H805" s="740"/>
      <c r="I805" s="741"/>
      <c r="J805" s="56">
        <f t="shared" si="378"/>
        <v>791</v>
      </c>
      <c r="K805" s="62">
        <f t="shared" si="371"/>
        <v>32</v>
      </c>
      <c r="L805" s="62">
        <f t="shared" si="371"/>
        <v>19</v>
      </c>
      <c r="M805" s="62">
        <f t="shared" si="380"/>
        <v>32</v>
      </c>
      <c r="N805" s="62">
        <f t="shared" si="380"/>
        <v>19</v>
      </c>
      <c r="O805" s="54">
        <v>32</v>
      </c>
      <c r="P805" s="94">
        <v>19</v>
      </c>
      <c r="Q805" s="54"/>
      <c r="R805" s="94"/>
      <c r="S805" s="54"/>
      <c r="T805" s="94"/>
      <c r="U805" s="62">
        <f t="shared" si="381"/>
        <v>0</v>
      </c>
      <c r="V805" s="62">
        <f t="shared" si="381"/>
        <v>0</v>
      </c>
      <c r="W805" s="54"/>
      <c r="X805" s="94"/>
      <c r="Y805" s="54"/>
      <c r="Z805" s="94"/>
      <c r="AA805" s="705" t="str">
        <f t="shared" si="376"/>
        <v>IF3434-14</v>
      </c>
      <c r="AB805" s="705"/>
      <c r="AC805" s="705" t="str">
        <f t="shared" si="377"/>
        <v>Хоол үйлдвэрлэл, үйлчилгээний техник- технологич</v>
      </c>
      <c r="AD805" s="705"/>
      <c r="AE805" s="705"/>
      <c r="AF805" s="705"/>
      <c r="AG805" s="705"/>
      <c r="AH805" s="705"/>
      <c r="AI805" s="705"/>
      <c r="AJ805" s="56">
        <f t="shared" si="379"/>
        <v>791</v>
      </c>
      <c r="AK805" s="52"/>
      <c r="AL805" s="52"/>
      <c r="AM805" s="54"/>
      <c r="AN805" s="54"/>
      <c r="AO805" s="54"/>
      <c r="AP805" s="54"/>
      <c r="AQ805" s="54">
        <v>32</v>
      </c>
      <c r="AR805" s="54"/>
      <c r="AS805" s="57">
        <f t="shared" si="382"/>
        <v>0</v>
      </c>
      <c r="AT805" s="54"/>
      <c r="AU805" s="54"/>
      <c r="AV805" s="54"/>
      <c r="AW805" s="54"/>
      <c r="AX805" s="54"/>
      <c r="AY805" s="54"/>
      <c r="AZ805" s="54"/>
    </row>
    <row r="806" spans="1:52" s="55" customFormat="1" ht="18" customHeight="1">
      <c r="A806" s="737" t="s">
        <v>501</v>
      </c>
      <c r="B806" s="738"/>
      <c r="C806" s="739" t="s">
        <v>502</v>
      </c>
      <c r="D806" s="740"/>
      <c r="E806" s="740"/>
      <c r="F806" s="740"/>
      <c r="G806" s="740"/>
      <c r="H806" s="740"/>
      <c r="I806" s="741"/>
      <c r="J806" s="56">
        <f t="shared" si="378"/>
        <v>792</v>
      </c>
      <c r="K806" s="62">
        <f t="shared" si="371"/>
        <v>7</v>
      </c>
      <c r="L806" s="62">
        <f t="shared" si="371"/>
        <v>1</v>
      </c>
      <c r="M806" s="62">
        <f t="shared" si="380"/>
        <v>7</v>
      </c>
      <c r="N806" s="62">
        <f t="shared" si="380"/>
        <v>1</v>
      </c>
      <c r="O806" s="54"/>
      <c r="P806" s="94"/>
      <c r="Q806" s="54"/>
      <c r="R806" s="94"/>
      <c r="S806" s="54">
        <v>7</v>
      </c>
      <c r="T806" s="94">
        <v>1</v>
      </c>
      <c r="U806" s="62">
        <f t="shared" si="381"/>
        <v>0</v>
      </c>
      <c r="V806" s="62">
        <f t="shared" si="381"/>
        <v>0</v>
      </c>
      <c r="W806" s="54"/>
      <c r="X806" s="94"/>
      <c r="Y806" s="54"/>
      <c r="Z806" s="94"/>
      <c r="AA806" s="705" t="str">
        <f t="shared" si="376"/>
        <v>AD3432-28</v>
      </c>
      <c r="AB806" s="705"/>
      <c r="AC806" s="705" t="str">
        <f t="shared" si="377"/>
        <v>Үйлдвэрлэлийн график дизайнч</v>
      </c>
      <c r="AD806" s="705"/>
      <c r="AE806" s="705"/>
      <c r="AF806" s="705"/>
      <c r="AG806" s="705"/>
      <c r="AH806" s="705"/>
      <c r="AI806" s="705"/>
      <c r="AJ806" s="56">
        <f t="shared" si="379"/>
        <v>792</v>
      </c>
      <c r="AK806" s="52"/>
      <c r="AL806" s="52"/>
      <c r="AM806" s="54"/>
      <c r="AN806" s="54"/>
      <c r="AO806" s="54"/>
      <c r="AP806" s="54"/>
      <c r="AQ806" s="54">
        <v>7</v>
      </c>
      <c r="AR806" s="54"/>
      <c r="AS806" s="57">
        <f t="shared" si="382"/>
        <v>7</v>
      </c>
      <c r="AT806" s="54"/>
      <c r="AU806" s="54">
        <v>7</v>
      </c>
      <c r="AV806" s="54"/>
      <c r="AW806" s="54"/>
      <c r="AX806" s="54"/>
      <c r="AY806" s="54"/>
      <c r="AZ806" s="54"/>
    </row>
    <row r="807" spans="1:52" s="55" customFormat="1" ht="18" customHeight="1">
      <c r="A807" s="737" t="s">
        <v>439</v>
      </c>
      <c r="B807" s="738"/>
      <c r="C807" s="739" t="s">
        <v>440</v>
      </c>
      <c r="D807" s="740"/>
      <c r="E807" s="740"/>
      <c r="F807" s="740"/>
      <c r="G807" s="740"/>
      <c r="H807" s="740"/>
      <c r="I807" s="741"/>
      <c r="J807" s="56">
        <f t="shared" si="378"/>
        <v>793</v>
      </c>
      <c r="K807" s="62">
        <f t="shared" si="371"/>
        <v>17</v>
      </c>
      <c r="L807" s="62">
        <f t="shared" si="371"/>
        <v>6</v>
      </c>
      <c r="M807" s="62">
        <f t="shared" si="380"/>
        <v>17</v>
      </c>
      <c r="N807" s="62">
        <f t="shared" si="380"/>
        <v>6</v>
      </c>
      <c r="O807" s="54">
        <v>11</v>
      </c>
      <c r="P807" s="94">
        <v>5</v>
      </c>
      <c r="Q807" s="54"/>
      <c r="R807" s="94"/>
      <c r="S807" s="54">
        <v>6</v>
      </c>
      <c r="T807" s="94">
        <v>1</v>
      </c>
      <c r="U807" s="62">
        <f t="shared" si="381"/>
        <v>0</v>
      </c>
      <c r="V807" s="62">
        <f t="shared" si="381"/>
        <v>0</v>
      </c>
      <c r="W807" s="54"/>
      <c r="X807" s="94"/>
      <c r="Y807" s="54"/>
      <c r="Z807" s="94"/>
      <c r="AA807" s="705" t="str">
        <f t="shared" si="376"/>
        <v>AD3432-18</v>
      </c>
      <c r="AB807" s="705"/>
      <c r="AC807" s="705" t="str">
        <f t="shared" si="377"/>
        <v>Интерьер дизайнч</v>
      </c>
      <c r="AD807" s="705"/>
      <c r="AE807" s="705"/>
      <c r="AF807" s="705"/>
      <c r="AG807" s="705"/>
      <c r="AH807" s="705"/>
      <c r="AI807" s="705"/>
      <c r="AJ807" s="56">
        <f t="shared" si="379"/>
        <v>793</v>
      </c>
      <c r="AK807" s="52"/>
      <c r="AL807" s="52"/>
      <c r="AM807" s="54"/>
      <c r="AN807" s="54"/>
      <c r="AO807" s="54"/>
      <c r="AP807" s="54">
        <v>2</v>
      </c>
      <c r="AQ807" s="54">
        <v>15</v>
      </c>
      <c r="AR807" s="54"/>
      <c r="AS807" s="57">
        <f t="shared" si="382"/>
        <v>6</v>
      </c>
      <c r="AT807" s="54"/>
      <c r="AU807" s="54">
        <v>6</v>
      </c>
      <c r="AV807" s="54"/>
      <c r="AW807" s="54"/>
      <c r="AX807" s="54"/>
      <c r="AY807" s="54"/>
      <c r="AZ807" s="54"/>
    </row>
    <row r="808" spans="1:52" s="55" customFormat="1" ht="18" customHeight="1">
      <c r="A808" s="737" t="s">
        <v>434</v>
      </c>
      <c r="B808" s="738"/>
      <c r="C808" s="739" t="s">
        <v>435</v>
      </c>
      <c r="D808" s="740"/>
      <c r="E808" s="740"/>
      <c r="F808" s="740"/>
      <c r="G808" s="740"/>
      <c r="H808" s="740"/>
      <c r="I808" s="741"/>
      <c r="J808" s="56">
        <f t="shared" si="378"/>
        <v>794</v>
      </c>
      <c r="K808" s="62">
        <f t="shared" si="371"/>
        <v>23</v>
      </c>
      <c r="L808" s="62">
        <f t="shared" si="371"/>
        <v>23</v>
      </c>
      <c r="M808" s="62">
        <f t="shared" si="380"/>
        <v>23</v>
      </c>
      <c r="N808" s="62">
        <f t="shared" si="380"/>
        <v>23</v>
      </c>
      <c r="O808" s="54">
        <v>14</v>
      </c>
      <c r="P808" s="94">
        <v>14</v>
      </c>
      <c r="Q808" s="54">
        <v>9</v>
      </c>
      <c r="R808" s="94">
        <v>9</v>
      </c>
      <c r="S808" s="54"/>
      <c r="T808" s="94"/>
      <c r="U808" s="62">
        <f t="shared" si="381"/>
        <v>0</v>
      </c>
      <c r="V808" s="62">
        <f t="shared" si="381"/>
        <v>0</v>
      </c>
      <c r="W808" s="54"/>
      <c r="X808" s="94"/>
      <c r="Y808" s="54"/>
      <c r="Z808" s="94"/>
      <c r="AA808" s="705" t="str">
        <f t="shared" si="376"/>
        <v>AD3432-11</v>
      </c>
      <c r="AB808" s="705"/>
      <c r="AC808" s="705" t="str">
        <f t="shared" si="377"/>
        <v>Хувцасны загвар зохион бүтээгч</v>
      </c>
      <c r="AD808" s="705"/>
      <c r="AE808" s="705"/>
      <c r="AF808" s="705"/>
      <c r="AG808" s="705"/>
      <c r="AH808" s="705"/>
      <c r="AI808" s="705"/>
      <c r="AJ808" s="56">
        <f t="shared" si="379"/>
        <v>794</v>
      </c>
      <c r="AK808" s="52"/>
      <c r="AL808" s="52"/>
      <c r="AM808" s="54"/>
      <c r="AN808" s="54"/>
      <c r="AO808" s="54"/>
      <c r="AP808" s="54"/>
      <c r="AQ808" s="54">
        <v>23</v>
      </c>
      <c r="AR808" s="54"/>
      <c r="AS808" s="57">
        <f t="shared" si="382"/>
        <v>0</v>
      </c>
      <c r="AT808" s="54"/>
      <c r="AU808" s="54"/>
      <c r="AV808" s="54"/>
      <c r="AW808" s="54"/>
      <c r="AX808" s="54"/>
      <c r="AY808" s="54"/>
      <c r="AZ808" s="54"/>
    </row>
    <row r="809" spans="1:52" s="55" customFormat="1" ht="18" customHeight="1">
      <c r="A809" s="748" t="s">
        <v>503</v>
      </c>
      <c r="B809" s="749"/>
      <c r="C809" s="749"/>
      <c r="D809" s="749"/>
      <c r="E809" s="749"/>
      <c r="F809" s="749"/>
      <c r="G809" s="749"/>
      <c r="H809" s="749"/>
      <c r="I809" s="750"/>
      <c r="J809" s="60">
        <f t="shared" si="378"/>
        <v>795</v>
      </c>
      <c r="K809" s="61">
        <f t="shared" ref="K809:Z809" si="383">SUM(K810:K829)</f>
        <v>589</v>
      </c>
      <c r="L809" s="61">
        <f t="shared" si="383"/>
        <v>258</v>
      </c>
      <c r="M809" s="61">
        <f t="shared" si="383"/>
        <v>58</v>
      </c>
      <c r="N809" s="61">
        <f t="shared" si="383"/>
        <v>34</v>
      </c>
      <c r="O809" s="61">
        <f t="shared" ref="O809:Y809" si="384">SUM(O810:O829)</f>
        <v>14</v>
      </c>
      <c r="P809" s="61">
        <f t="shared" si="383"/>
        <v>7</v>
      </c>
      <c r="Q809" s="61">
        <f t="shared" si="383"/>
        <v>44</v>
      </c>
      <c r="R809" s="61">
        <f t="shared" si="383"/>
        <v>27</v>
      </c>
      <c r="S809" s="61">
        <f t="shared" si="383"/>
        <v>0</v>
      </c>
      <c r="T809" s="61">
        <f t="shared" si="384"/>
        <v>0</v>
      </c>
      <c r="U809" s="61">
        <f t="shared" si="383"/>
        <v>531</v>
      </c>
      <c r="V809" s="61">
        <f t="shared" si="383"/>
        <v>224</v>
      </c>
      <c r="W809" s="61">
        <f t="shared" si="383"/>
        <v>275</v>
      </c>
      <c r="X809" s="61">
        <f t="shared" si="383"/>
        <v>144</v>
      </c>
      <c r="Y809" s="61">
        <f t="shared" si="384"/>
        <v>145</v>
      </c>
      <c r="Z809" s="61">
        <f t="shared" si="383"/>
        <v>37</v>
      </c>
      <c r="AA809" s="748" t="str">
        <f>+A809</f>
        <v>19. Хэнтий аймаг дахь Политехник коллеж</v>
      </c>
      <c r="AB809" s="749"/>
      <c r="AC809" s="749"/>
      <c r="AD809" s="749"/>
      <c r="AE809" s="749"/>
      <c r="AF809" s="749"/>
      <c r="AG809" s="749"/>
      <c r="AH809" s="749"/>
      <c r="AI809" s="750"/>
      <c r="AJ809" s="60">
        <f t="shared" si="379"/>
        <v>795</v>
      </c>
      <c r="AK809" s="61">
        <f t="shared" ref="AK809:AZ809" si="385">SUM(AK810:AK829)</f>
        <v>111</v>
      </c>
      <c r="AL809" s="61">
        <f t="shared" si="385"/>
        <v>43</v>
      </c>
      <c r="AM809" s="61">
        <f t="shared" si="385"/>
        <v>0</v>
      </c>
      <c r="AN809" s="61">
        <f t="shared" si="385"/>
        <v>0</v>
      </c>
      <c r="AO809" s="61">
        <f t="shared" si="385"/>
        <v>589</v>
      </c>
      <c r="AP809" s="61">
        <f t="shared" si="385"/>
        <v>0</v>
      </c>
      <c r="AQ809" s="61">
        <f t="shared" si="385"/>
        <v>0</v>
      </c>
      <c r="AR809" s="61">
        <f t="shared" si="385"/>
        <v>0</v>
      </c>
      <c r="AS809" s="61">
        <f t="shared" si="385"/>
        <v>318</v>
      </c>
      <c r="AT809" s="61">
        <f t="shared" si="385"/>
        <v>44</v>
      </c>
      <c r="AU809" s="61">
        <f t="shared" si="385"/>
        <v>0</v>
      </c>
      <c r="AV809" s="61">
        <f t="shared" si="385"/>
        <v>111</v>
      </c>
      <c r="AW809" s="61">
        <f t="shared" si="385"/>
        <v>163</v>
      </c>
      <c r="AX809" s="61">
        <f t="shared" si="385"/>
        <v>0</v>
      </c>
      <c r="AY809" s="61">
        <f t="shared" si="385"/>
        <v>0</v>
      </c>
      <c r="AZ809" s="61">
        <f t="shared" si="385"/>
        <v>0</v>
      </c>
    </row>
    <row r="810" spans="1:52" s="55" customFormat="1" ht="18" customHeight="1">
      <c r="A810" s="737" t="s">
        <v>116</v>
      </c>
      <c r="B810" s="738"/>
      <c r="C810" s="739" t="s">
        <v>117</v>
      </c>
      <c r="D810" s="740"/>
      <c r="E810" s="740"/>
      <c r="F810" s="740"/>
      <c r="G810" s="740"/>
      <c r="H810" s="740"/>
      <c r="I810" s="741"/>
      <c r="J810" s="56">
        <f t="shared" si="378"/>
        <v>796</v>
      </c>
      <c r="K810" s="62">
        <f t="shared" si="371"/>
        <v>30</v>
      </c>
      <c r="L810" s="62">
        <f t="shared" si="371"/>
        <v>0</v>
      </c>
      <c r="M810" s="62">
        <f t="shared" si="380"/>
        <v>0</v>
      </c>
      <c r="N810" s="62">
        <f t="shared" si="380"/>
        <v>0</v>
      </c>
      <c r="O810" s="54"/>
      <c r="P810" s="54"/>
      <c r="Q810" s="54"/>
      <c r="R810" s="54"/>
      <c r="S810" s="54"/>
      <c r="T810" s="54"/>
      <c r="U810" s="62">
        <f t="shared" si="381"/>
        <v>30</v>
      </c>
      <c r="V810" s="62">
        <f t="shared" si="381"/>
        <v>0</v>
      </c>
      <c r="W810" s="54">
        <v>15</v>
      </c>
      <c r="X810" s="54"/>
      <c r="Y810" s="54"/>
      <c r="Z810" s="54"/>
      <c r="AA810" s="705" t="str">
        <f>+A810</f>
        <v>CF7126-36</v>
      </c>
      <c r="AB810" s="705"/>
      <c r="AC810" s="705" t="str">
        <f>+C810</f>
        <v>Барилгын сантехникч</v>
      </c>
      <c r="AD810" s="705"/>
      <c r="AE810" s="705"/>
      <c r="AF810" s="705"/>
      <c r="AG810" s="705"/>
      <c r="AH810" s="705"/>
      <c r="AI810" s="705"/>
      <c r="AJ810" s="56">
        <f t="shared" si="379"/>
        <v>796</v>
      </c>
      <c r="AK810" s="52">
        <v>15</v>
      </c>
      <c r="AL810" s="52"/>
      <c r="AM810" s="54"/>
      <c r="AN810" s="54"/>
      <c r="AO810" s="54">
        <v>30</v>
      </c>
      <c r="AP810" s="54"/>
      <c r="AQ810" s="54"/>
      <c r="AR810" s="54"/>
      <c r="AS810" s="57">
        <f t="shared" si="382"/>
        <v>15</v>
      </c>
      <c r="AT810" s="54"/>
      <c r="AU810" s="54"/>
      <c r="AV810" s="54">
        <v>15</v>
      </c>
      <c r="AW810" s="54"/>
      <c r="AX810" s="54"/>
      <c r="AY810" s="54"/>
      <c r="AZ810" s="54"/>
    </row>
    <row r="811" spans="1:52" s="55" customFormat="1" ht="18" customHeight="1">
      <c r="A811" s="737" t="s">
        <v>151</v>
      </c>
      <c r="B811" s="738"/>
      <c r="C811" s="739" t="s">
        <v>152</v>
      </c>
      <c r="D811" s="740"/>
      <c r="E811" s="740"/>
      <c r="F811" s="740"/>
      <c r="G811" s="740"/>
      <c r="H811" s="740"/>
      <c r="I811" s="741"/>
      <c r="J811" s="56">
        <f t="shared" si="378"/>
        <v>797</v>
      </c>
      <c r="K811" s="62">
        <f t="shared" si="371"/>
        <v>33</v>
      </c>
      <c r="L811" s="62">
        <f t="shared" si="371"/>
        <v>0</v>
      </c>
      <c r="M811" s="62">
        <f t="shared" si="380"/>
        <v>0</v>
      </c>
      <c r="N811" s="62">
        <f t="shared" si="380"/>
        <v>0</v>
      </c>
      <c r="O811" s="54"/>
      <c r="P811" s="54"/>
      <c r="Q811" s="54"/>
      <c r="R811" s="54"/>
      <c r="S811" s="54"/>
      <c r="T811" s="54"/>
      <c r="U811" s="62">
        <f t="shared" si="381"/>
        <v>33</v>
      </c>
      <c r="V811" s="62">
        <f t="shared" si="381"/>
        <v>0</v>
      </c>
      <c r="W811" s="54">
        <v>20</v>
      </c>
      <c r="X811" s="54"/>
      <c r="Y811" s="54"/>
      <c r="Z811" s="54"/>
      <c r="AA811" s="705" t="str">
        <f t="shared" ref="AA811:AA829" si="386">+A811</f>
        <v>CF7115-22</v>
      </c>
      <c r="AB811" s="705"/>
      <c r="AC811" s="705" t="str">
        <f t="shared" ref="AC811:AC829" si="387">+C811</f>
        <v>Барилгын мужаан</v>
      </c>
      <c r="AD811" s="705"/>
      <c r="AE811" s="705"/>
      <c r="AF811" s="705"/>
      <c r="AG811" s="705"/>
      <c r="AH811" s="705"/>
      <c r="AI811" s="705"/>
      <c r="AJ811" s="56">
        <f t="shared" si="379"/>
        <v>797</v>
      </c>
      <c r="AK811" s="52">
        <v>13</v>
      </c>
      <c r="AL811" s="52"/>
      <c r="AM811" s="54"/>
      <c r="AN811" s="54"/>
      <c r="AO811" s="54">
        <v>33</v>
      </c>
      <c r="AP811" s="54"/>
      <c r="AQ811" s="54"/>
      <c r="AR811" s="54"/>
      <c r="AS811" s="57">
        <f t="shared" si="382"/>
        <v>13</v>
      </c>
      <c r="AT811" s="54"/>
      <c r="AU811" s="54"/>
      <c r="AV811" s="54">
        <v>13</v>
      </c>
      <c r="AW811" s="54"/>
      <c r="AX811" s="54"/>
      <c r="AY811" s="54"/>
      <c r="AZ811" s="54"/>
    </row>
    <row r="812" spans="1:52" s="55" customFormat="1" ht="18" customHeight="1">
      <c r="A812" s="737" t="s">
        <v>257</v>
      </c>
      <c r="B812" s="738"/>
      <c r="C812" s="739" t="s">
        <v>258</v>
      </c>
      <c r="D812" s="740"/>
      <c r="E812" s="740"/>
      <c r="F812" s="740"/>
      <c r="G812" s="740"/>
      <c r="H812" s="740"/>
      <c r="I812" s="741"/>
      <c r="J812" s="56">
        <f t="shared" si="378"/>
        <v>798</v>
      </c>
      <c r="K812" s="62">
        <f t="shared" si="371"/>
        <v>61</v>
      </c>
      <c r="L812" s="62">
        <f t="shared" si="371"/>
        <v>1</v>
      </c>
      <c r="M812" s="62">
        <f t="shared" si="380"/>
        <v>0</v>
      </c>
      <c r="N812" s="62">
        <f t="shared" si="380"/>
        <v>0</v>
      </c>
      <c r="O812" s="54"/>
      <c r="P812" s="54"/>
      <c r="Q812" s="54"/>
      <c r="R812" s="54"/>
      <c r="S812" s="54"/>
      <c r="T812" s="54"/>
      <c r="U812" s="62">
        <f t="shared" si="381"/>
        <v>61</v>
      </c>
      <c r="V812" s="62">
        <f t="shared" si="381"/>
        <v>1</v>
      </c>
      <c r="W812" s="54">
        <v>33</v>
      </c>
      <c r="X812" s="54"/>
      <c r="Y812" s="54"/>
      <c r="Z812" s="54"/>
      <c r="AA812" s="705" t="str">
        <f t="shared" si="386"/>
        <v>IM7411-11</v>
      </c>
      <c r="AB812" s="705"/>
      <c r="AC812" s="705" t="str">
        <f t="shared" si="387"/>
        <v xml:space="preserve">Цахилгаанчин </v>
      </c>
      <c r="AD812" s="705"/>
      <c r="AE812" s="705"/>
      <c r="AF812" s="705"/>
      <c r="AG812" s="705"/>
      <c r="AH812" s="705"/>
      <c r="AI812" s="705"/>
      <c r="AJ812" s="56">
        <f t="shared" si="379"/>
        <v>798</v>
      </c>
      <c r="AK812" s="52">
        <v>28</v>
      </c>
      <c r="AL812" s="52">
        <v>1</v>
      </c>
      <c r="AM812" s="54"/>
      <c r="AN812" s="54"/>
      <c r="AO812" s="54">
        <v>61</v>
      </c>
      <c r="AP812" s="54"/>
      <c r="AQ812" s="54"/>
      <c r="AR812" s="54"/>
      <c r="AS812" s="57">
        <f t="shared" si="382"/>
        <v>28</v>
      </c>
      <c r="AT812" s="54"/>
      <c r="AU812" s="54"/>
      <c r="AV812" s="54">
        <v>28</v>
      </c>
      <c r="AW812" s="54"/>
      <c r="AX812" s="54"/>
      <c r="AY812" s="54"/>
      <c r="AZ812" s="54"/>
    </row>
    <row r="813" spans="1:52" s="55" customFormat="1" ht="18" customHeight="1">
      <c r="A813" s="737" t="s">
        <v>118</v>
      </c>
      <c r="B813" s="738"/>
      <c r="C813" s="739" t="s">
        <v>119</v>
      </c>
      <c r="D813" s="740"/>
      <c r="E813" s="740"/>
      <c r="F813" s="740"/>
      <c r="G813" s="740"/>
      <c r="H813" s="740"/>
      <c r="I813" s="741"/>
      <c r="J813" s="56">
        <f t="shared" si="378"/>
        <v>799</v>
      </c>
      <c r="K813" s="62">
        <f t="shared" si="371"/>
        <v>62</v>
      </c>
      <c r="L813" s="62">
        <f t="shared" si="371"/>
        <v>23</v>
      </c>
      <c r="M813" s="62">
        <f t="shared" si="380"/>
        <v>0</v>
      </c>
      <c r="N813" s="62">
        <f t="shared" si="380"/>
        <v>0</v>
      </c>
      <c r="O813" s="54"/>
      <c r="P813" s="54"/>
      <c r="Q813" s="54"/>
      <c r="R813" s="54"/>
      <c r="S813" s="54"/>
      <c r="T813" s="54"/>
      <c r="U813" s="62">
        <f t="shared" si="381"/>
        <v>62</v>
      </c>
      <c r="V813" s="62">
        <f t="shared" si="381"/>
        <v>23</v>
      </c>
      <c r="W813" s="54">
        <v>20</v>
      </c>
      <c r="X813" s="54">
        <v>5</v>
      </c>
      <c r="Y813" s="54">
        <v>23</v>
      </c>
      <c r="Z813" s="54">
        <v>6</v>
      </c>
      <c r="AA813" s="705" t="str">
        <f t="shared" si="386"/>
        <v>CF7123-20</v>
      </c>
      <c r="AB813" s="705"/>
      <c r="AC813" s="705" t="str">
        <f t="shared" si="387"/>
        <v>Барилгын засал-чимэглэлчин</v>
      </c>
      <c r="AD813" s="705"/>
      <c r="AE813" s="705"/>
      <c r="AF813" s="705"/>
      <c r="AG813" s="705"/>
      <c r="AH813" s="705"/>
      <c r="AI813" s="705"/>
      <c r="AJ813" s="56">
        <f t="shared" si="379"/>
        <v>799</v>
      </c>
      <c r="AK813" s="52">
        <v>19</v>
      </c>
      <c r="AL813" s="52">
        <v>12</v>
      </c>
      <c r="AM813" s="54"/>
      <c r="AN813" s="54"/>
      <c r="AO813" s="54">
        <v>62</v>
      </c>
      <c r="AP813" s="54"/>
      <c r="AQ813" s="54"/>
      <c r="AR813" s="54"/>
      <c r="AS813" s="57">
        <f t="shared" si="382"/>
        <v>19</v>
      </c>
      <c r="AT813" s="54"/>
      <c r="AU813" s="54"/>
      <c r="AV813" s="54">
        <v>19</v>
      </c>
      <c r="AW813" s="54"/>
      <c r="AX813" s="54"/>
      <c r="AY813" s="54"/>
      <c r="AZ813" s="54"/>
    </row>
    <row r="814" spans="1:52" s="55" customFormat="1" ht="18" customHeight="1">
      <c r="A814" s="737" t="s">
        <v>218</v>
      </c>
      <c r="B814" s="738"/>
      <c r="C814" s="739" t="s">
        <v>219</v>
      </c>
      <c r="D814" s="740"/>
      <c r="E814" s="740"/>
      <c r="F814" s="740"/>
      <c r="G814" s="740"/>
      <c r="H814" s="740"/>
      <c r="I814" s="741"/>
      <c r="J814" s="56">
        <f t="shared" si="378"/>
        <v>800</v>
      </c>
      <c r="K814" s="62">
        <f t="shared" si="371"/>
        <v>16</v>
      </c>
      <c r="L814" s="62">
        <f t="shared" si="371"/>
        <v>6</v>
      </c>
      <c r="M814" s="62">
        <f t="shared" si="380"/>
        <v>0</v>
      </c>
      <c r="N814" s="62">
        <f t="shared" si="380"/>
        <v>0</v>
      </c>
      <c r="O814" s="54"/>
      <c r="P814" s="54"/>
      <c r="Q814" s="54"/>
      <c r="R814" s="54"/>
      <c r="S814" s="54"/>
      <c r="T814" s="54"/>
      <c r="U814" s="62">
        <f t="shared" si="381"/>
        <v>16</v>
      </c>
      <c r="V814" s="62">
        <f t="shared" si="381"/>
        <v>6</v>
      </c>
      <c r="W814" s="54">
        <v>16</v>
      </c>
      <c r="X814" s="54">
        <v>6</v>
      </c>
      <c r="Y814" s="54"/>
      <c r="Z814" s="54"/>
      <c r="AA814" s="705" t="str">
        <f t="shared" si="386"/>
        <v>AD7321-11</v>
      </c>
      <c r="AB814" s="705"/>
      <c r="AC814" s="705" t="str">
        <f t="shared" si="387"/>
        <v>Хэвлэлийн график дизайнч</v>
      </c>
      <c r="AD814" s="705"/>
      <c r="AE814" s="705"/>
      <c r="AF814" s="705"/>
      <c r="AG814" s="705"/>
      <c r="AH814" s="705"/>
      <c r="AI814" s="705"/>
      <c r="AJ814" s="56">
        <f t="shared" si="379"/>
        <v>800</v>
      </c>
      <c r="AK814" s="54"/>
      <c r="AL814" s="54"/>
      <c r="AM814" s="54"/>
      <c r="AN814" s="54"/>
      <c r="AO814" s="54">
        <v>16</v>
      </c>
      <c r="AP814" s="54"/>
      <c r="AQ814" s="54"/>
      <c r="AR814" s="54"/>
      <c r="AS814" s="57">
        <f t="shared" si="382"/>
        <v>0</v>
      </c>
      <c r="AT814" s="54"/>
      <c r="AU814" s="54"/>
      <c r="AV814" s="54"/>
      <c r="AW814" s="54"/>
      <c r="AX814" s="54"/>
      <c r="AY814" s="54"/>
      <c r="AZ814" s="54"/>
    </row>
    <row r="815" spans="1:52" s="55" customFormat="1" ht="18" customHeight="1">
      <c r="A815" s="737" t="s">
        <v>130</v>
      </c>
      <c r="B815" s="738"/>
      <c r="C815" s="739" t="s">
        <v>131</v>
      </c>
      <c r="D815" s="740"/>
      <c r="E815" s="740"/>
      <c r="F815" s="740"/>
      <c r="G815" s="740"/>
      <c r="H815" s="740"/>
      <c r="I815" s="741"/>
      <c r="J815" s="56">
        <f t="shared" si="378"/>
        <v>801</v>
      </c>
      <c r="K815" s="62">
        <f t="shared" si="371"/>
        <v>47</v>
      </c>
      <c r="L815" s="62">
        <f t="shared" si="371"/>
        <v>47</v>
      </c>
      <c r="M815" s="62">
        <f t="shared" si="380"/>
        <v>0</v>
      </c>
      <c r="N815" s="62">
        <f t="shared" si="380"/>
        <v>0</v>
      </c>
      <c r="O815" s="54"/>
      <c r="P815" s="54"/>
      <c r="Q815" s="54"/>
      <c r="R815" s="54"/>
      <c r="S815" s="54"/>
      <c r="T815" s="54"/>
      <c r="U815" s="62">
        <f t="shared" si="381"/>
        <v>47</v>
      </c>
      <c r="V815" s="62">
        <f t="shared" si="381"/>
        <v>47</v>
      </c>
      <c r="W815" s="54">
        <v>29</v>
      </c>
      <c r="X815" s="54">
        <v>29</v>
      </c>
      <c r="Y815" s="54"/>
      <c r="Z815" s="54"/>
      <c r="AA815" s="705" t="str">
        <f t="shared" si="386"/>
        <v>IE7533-28</v>
      </c>
      <c r="AB815" s="705"/>
      <c r="AC815" s="705" t="str">
        <f t="shared" si="387"/>
        <v>Оёмол бүтээгдэхүүний оёдолчин</v>
      </c>
      <c r="AD815" s="705"/>
      <c r="AE815" s="705"/>
      <c r="AF815" s="705"/>
      <c r="AG815" s="705"/>
      <c r="AH815" s="705"/>
      <c r="AI815" s="705"/>
      <c r="AJ815" s="56">
        <f t="shared" si="379"/>
        <v>801</v>
      </c>
      <c r="AK815" s="54">
        <v>18</v>
      </c>
      <c r="AL815" s="54">
        <v>18</v>
      </c>
      <c r="AM815" s="54"/>
      <c r="AN815" s="54"/>
      <c r="AO815" s="54">
        <v>47</v>
      </c>
      <c r="AP815" s="54"/>
      <c r="AQ815" s="54"/>
      <c r="AR815" s="54"/>
      <c r="AS815" s="57">
        <f t="shared" si="382"/>
        <v>39</v>
      </c>
      <c r="AT815" s="54"/>
      <c r="AU815" s="54"/>
      <c r="AV815" s="54">
        <v>18</v>
      </c>
      <c r="AW815" s="54">
        <v>21</v>
      </c>
      <c r="AX815" s="54"/>
      <c r="AY815" s="54"/>
      <c r="AZ815" s="54"/>
    </row>
    <row r="816" spans="1:52" s="55" customFormat="1" ht="18" customHeight="1">
      <c r="A816" s="737" t="s">
        <v>202</v>
      </c>
      <c r="B816" s="738"/>
      <c r="C816" s="739" t="s">
        <v>203</v>
      </c>
      <c r="D816" s="740"/>
      <c r="E816" s="740"/>
      <c r="F816" s="740"/>
      <c r="G816" s="740"/>
      <c r="H816" s="740"/>
      <c r="I816" s="741"/>
      <c r="J816" s="56">
        <f t="shared" si="378"/>
        <v>802</v>
      </c>
      <c r="K816" s="62">
        <f t="shared" si="371"/>
        <v>20</v>
      </c>
      <c r="L816" s="62">
        <f t="shared" si="371"/>
        <v>0</v>
      </c>
      <c r="M816" s="62">
        <f t="shared" si="380"/>
        <v>0</v>
      </c>
      <c r="N816" s="62">
        <f t="shared" si="380"/>
        <v>0</v>
      </c>
      <c r="O816" s="54"/>
      <c r="P816" s="54"/>
      <c r="Q816" s="54"/>
      <c r="R816" s="54"/>
      <c r="S816" s="54"/>
      <c r="T816" s="54"/>
      <c r="U816" s="62">
        <f t="shared" si="381"/>
        <v>20</v>
      </c>
      <c r="V816" s="62">
        <f t="shared" si="381"/>
        <v>0</v>
      </c>
      <c r="W816" s="54"/>
      <c r="X816" s="54"/>
      <c r="Y816" s="54">
        <v>20</v>
      </c>
      <c r="Z816" s="54">
        <v>0</v>
      </c>
      <c r="AA816" s="705" t="str">
        <f t="shared" si="386"/>
        <v>CF7114-20</v>
      </c>
      <c r="AB816" s="705"/>
      <c r="AC816" s="705" t="str">
        <f t="shared" si="387"/>
        <v>Бетон арматурчин</v>
      </c>
      <c r="AD816" s="705"/>
      <c r="AE816" s="705"/>
      <c r="AF816" s="705"/>
      <c r="AG816" s="705"/>
      <c r="AH816" s="705"/>
      <c r="AI816" s="705"/>
      <c r="AJ816" s="56">
        <f t="shared" si="379"/>
        <v>802</v>
      </c>
      <c r="AK816" s="54"/>
      <c r="AL816" s="54"/>
      <c r="AM816" s="54"/>
      <c r="AN816" s="54"/>
      <c r="AO816" s="54">
        <v>20</v>
      </c>
      <c r="AP816" s="54"/>
      <c r="AQ816" s="54"/>
      <c r="AR816" s="54"/>
      <c r="AS816" s="57">
        <f t="shared" si="382"/>
        <v>0</v>
      </c>
      <c r="AT816" s="54"/>
      <c r="AU816" s="54"/>
      <c r="AV816" s="54"/>
      <c r="AW816" s="54"/>
      <c r="AX816" s="54"/>
      <c r="AY816" s="54"/>
      <c r="AZ816" s="54"/>
    </row>
    <row r="817" spans="1:52" s="55" customFormat="1" ht="18" customHeight="1">
      <c r="A817" s="737" t="s">
        <v>124</v>
      </c>
      <c r="B817" s="738"/>
      <c r="C817" s="739" t="s">
        <v>125</v>
      </c>
      <c r="D817" s="740"/>
      <c r="E817" s="740"/>
      <c r="F817" s="740"/>
      <c r="G817" s="740"/>
      <c r="H817" s="740"/>
      <c r="I817" s="741"/>
      <c r="J817" s="56">
        <f t="shared" si="378"/>
        <v>803</v>
      </c>
      <c r="K817" s="62">
        <f t="shared" si="371"/>
        <v>23</v>
      </c>
      <c r="L817" s="62">
        <f t="shared" si="371"/>
        <v>2</v>
      </c>
      <c r="M817" s="62">
        <f t="shared" si="380"/>
        <v>0</v>
      </c>
      <c r="N817" s="62">
        <f t="shared" si="380"/>
        <v>0</v>
      </c>
      <c r="O817" s="54"/>
      <c r="P817" s="54"/>
      <c r="Q817" s="54"/>
      <c r="R817" s="54"/>
      <c r="S817" s="54"/>
      <c r="T817" s="54"/>
      <c r="U817" s="62">
        <f t="shared" si="381"/>
        <v>23</v>
      </c>
      <c r="V817" s="62">
        <f t="shared" si="381"/>
        <v>2</v>
      </c>
      <c r="W817" s="54"/>
      <c r="X817" s="54"/>
      <c r="Y817" s="54">
        <v>23</v>
      </c>
      <c r="Z817" s="54">
        <v>2</v>
      </c>
      <c r="AA817" s="705" t="str">
        <f t="shared" si="386"/>
        <v>IM7212-14</v>
      </c>
      <c r="AB817" s="705"/>
      <c r="AC817" s="705" t="str">
        <f t="shared" si="387"/>
        <v>Гагнуурчин</v>
      </c>
      <c r="AD817" s="705"/>
      <c r="AE817" s="705"/>
      <c r="AF817" s="705"/>
      <c r="AG817" s="705"/>
      <c r="AH817" s="705"/>
      <c r="AI817" s="705"/>
      <c r="AJ817" s="56">
        <f t="shared" si="379"/>
        <v>803</v>
      </c>
      <c r="AK817" s="54"/>
      <c r="AL817" s="54"/>
      <c r="AM817" s="54"/>
      <c r="AN817" s="54"/>
      <c r="AO817" s="54">
        <v>23</v>
      </c>
      <c r="AP817" s="54"/>
      <c r="AQ817" s="54"/>
      <c r="AR817" s="54"/>
      <c r="AS817" s="57">
        <f t="shared" si="382"/>
        <v>0</v>
      </c>
      <c r="AT817" s="54"/>
      <c r="AU817" s="54"/>
      <c r="AV817" s="54"/>
      <c r="AW817" s="54"/>
      <c r="AX817" s="54"/>
      <c r="AY817" s="54"/>
      <c r="AZ817" s="54"/>
    </row>
    <row r="818" spans="1:52" s="55" customFormat="1" ht="18" customHeight="1">
      <c r="A818" s="737" t="s">
        <v>144</v>
      </c>
      <c r="B818" s="738"/>
      <c r="C818" s="739" t="s">
        <v>145</v>
      </c>
      <c r="D818" s="740"/>
      <c r="E818" s="740"/>
      <c r="F818" s="740"/>
      <c r="G818" s="740"/>
      <c r="H818" s="740"/>
      <c r="I818" s="741"/>
      <c r="J818" s="56">
        <f t="shared" si="378"/>
        <v>804</v>
      </c>
      <c r="K818" s="62">
        <f t="shared" si="371"/>
        <v>25</v>
      </c>
      <c r="L818" s="62">
        <f t="shared" si="371"/>
        <v>15</v>
      </c>
      <c r="M818" s="62">
        <f t="shared" si="380"/>
        <v>0</v>
      </c>
      <c r="N818" s="62">
        <f t="shared" si="380"/>
        <v>0</v>
      </c>
      <c r="O818" s="54"/>
      <c r="P818" s="54"/>
      <c r="Q818" s="54"/>
      <c r="R818" s="54"/>
      <c r="S818" s="54"/>
      <c r="T818" s="54"/>
      <c r="U818" s="62">
        <f t="shared" si="381"/>
        <v>25</v>
      </c>
      <c r="V818" s="62">
        <f t="shared" si="381"/>
        <v>15</v>
      </c>
      <c r="W818" s="54"/>
      <c r="X818" s="54"/>
      <c r="Y818" s="54">
        <v>25</v>
      </c>
      <c r="Z818" s="54">
        <v>15</v>
      </c>
      <c r="AA818" s="705" t="str">
        <f t="shared" si="386"/>
        <v>IF5120-11</v>
      </c>
      <c r="AB818" s="705"/>
      <c r="AC818" s="705" t="str">
        <f t="shared" si="387"/>
        <v>Тогооч</v>
      </c>
      <c r="AD818" s="705"/>
      <c r="AE818" s="705"/>
      <c r="AF818" s="705"/>
      <c r="AG818" s="705"/>
      <c r="AH818" s="705"/>
      <c r="AI818" s="705"/>
      <c r="AJ818" s="56">
        <f t="shared" si="379"/>
        <v>804</v>
      </c>
      <c r="AK818" s="54"/>
      <c r="AL818" s="54"/>
      <c r="AM818" s="54"/>
      <c r="AN818" s="54"/>
      <c r="AO818" s="54">
        <v>25</v>
      </c>
      <c r="AP818" s="54"/>
      <c r="AQ818" s="54"/>
      <c r="AR818" s="54"/>
      <c r="AS818" s="57">
        <f t="shared" si="382"/>
        <v>0</v>
      </c>
      <c r="AT818" s="54"/>
      <c r="AU818" s="54"/>
      <c r="AV818" s="54"/>
      <c r="AW818" s="54"/>
      <c r="AX818" s="54"/>
      <c r="AY818" s="54"/>
      <c r="AZ818" s="54"/>
    </row>
    <row r="819" spans="1:52" s="55" customFormat="1" ht="18" customHeight="1">
      <c r="A819" s="737" t="s">
        <v>114</v>
      </c>
      <c r="B819" s="738"/>
      <c r="C819" s="739" t="s">
        <v>115</v>
      </c>
      <c r="D819" s="740"/>
      <c r="E819" s="740"/>
      <c r="F819" s="740"/>
      <c r="G819" s="740"/>
      <c r="H819" s="740"/>
      <c r="I819" s="741"/>
      <c r="J819" s="56">
        <f t="shared" si="378"/>
        <v>805</v>
      </c>
      <c r="K819" s="62">
        <f t="shared" si="371"/>
        <v>24</v>
      </c>
      <c r="L819" s="62">
        <f t="shared" si="371"/>
        <v>0</v>
      </c>
      <c r="M819" s="62">
        <f t="shared" si="380"/>
        <v>0</v>
      </c>
      <c r="N819" s="62">
        <f t="shared" si="380"/>
        <v>0</v>
      </c>
      <c r="O819" s="54"/>
      <c r="P819" s="54"/>
      <c r="Q819" s="54"/>
      <c r="R819" s="54"/>
      <c r="S819" s="54"/>
      <c r="T819" s="54"/>
      <c r="U819" s="62">
        <f t="shared" si="381"/>
        <v>24</v>
      </c>
      <c r="V819" s="62">
        <f t="shared" si="381"/>
        <v>0</v>
      </c>
      <c r="W819" s="54"/>
      <c r="X819" s="54"/>
      <c r="Y819" s="54">
        <v>24</v>
      </c>
      <c r="Z819" s="54">
        <v>0</v>
      </c>
      <c r="AA819" s="705" t="str">
        <f t="shared" si="386"/>
        <v>TC8211-20</v>
      </c>
      <c r="AB819" s="705"/>
      <c r="AC819" s="705" t="str">
        <f t="shared" si="387"/>
        <v>Автомашины засварчин</v>
      </c>
      <c r="AD819" s="705"/>
      <c r="AE819" s="705"/>
      <c r="AF819" s="705"/>
      <c r="AG819" s="705"/>
      <c r="AH819" s="705"/>
      <c r="AI819" s="705"/>
      <c r="AJ819" s="56">
        <f t="shared" si="379"/>
        <v>805</v>
      </c>
      <c r="AK819" s="54"/>
      <c r="AL819" s="54"/>
      <c r="AM819" s="54"/>
      <c r="AN819" s="54"/>
      <c r="AO819" s="54">
        <v>24</v>
      </c>
      <c r="AP819" s="54"/>
      <c r="AQ819" s="54"/>
      <c r="AR819" s="54"/>
      <c r="AS819" s="57">
        <f t="shared" si="382"/>
        <v>0</v>
      </c>
      <c r="AT819" s="54"/>
      <c r="AU819" s="54"/>
      <c r="AV819" s="54"/>
      <c r="AW819" s="54"/>
      <c r="AX819" s="54"/>
      <c r="AY819" s="54"/>
      <c r="AZ819" s="54"/>
    </row>
    <row r="820" spans="1:52" s="55" customFormat="1" ht="18" customHeight="1">
      <c r="A820" s="737" t="s">
        <v>172</v>
      </c>
      <c r="B820" s="738"/>
      <c r="C820" s="739" t="s">
        <v>173</v>
      </c>
      <c r="D820" s="740"/>
      <c r="E820" s="740"/>
      <c r="F820" s="740"/>
      <c r="G820" s="740"/>
      <c r="H820" s="740"/>
      <c r="I820" s="741"/>
      <c r="J820" s="56">
        <f t="shared" si="378"/>
        <v>806</v>
      </c>
      <c r="K820" s="62">
        <f t="shared" si="371"/>
        <v>29</v>
      </c>
      <c r="L820" s="62">
        <f t="shared" si="371"/>
        <v>15</v>
      </c>
      <c r="M820" s="62">
        <f t="shared" si="380"/>
        <v>0</v>
      </c>
      <c r="N820" s="62">
        <f t="shared" si="380"/>
        <v>0</v>
      </c>
      <c r="O820" s="54"/>
      <c r="P820" s="54"/>
      <c r="Q820" s="54"/>
      <c r="R820" s="54"/>
      <c r="S820" s="54"/>
      <c r="T820" s="54"/>
      <c r="U820" s="62">
        <f t="shared" si="381"/>
        <v>29</v>
      </c>
      <c r="V820" s="62">
        <f t="shared" si="381"/>
        <v>15</v>
      </c>
      <c r="W820" s="54">
        <v>14</v>
      </c>
      <c r="X820" s="54">
        <v>7</v>
      </c>
      <c r="Y820" s="54">
        <v>15</v>
      </c>
      <c r="Z820" s="54">
        <v>8</v>
      </c>
      <c r="AA820" s="705" t="str">
        <f t="shared" si="386"/>
        <v>AM7317-11</v>
      </c>
      <c r="AB820" s="705"/>
      <c r="AC820" s="705" t="str">
        <f t="shared" si="387"/>
        <v>Бэлэг дурсгалын зүйл урлаач</v>
      </c>
      <c r="AD820" s="705"/>
      <c r="AE820" s="705"/>
      <c r="AF820" s="705"/>
      <c r="AG820" s="705"/>
      <c r="AH820" s="705"/>
      <c r="AI820" s="705"/>
      <c r="AJ820" s="56">
        <f t="shared" si="379"/>
        <v>806</v>
      </c>
      <c r="AK820" s="54"/>
      <c r="AL820" s="54"/>
      <c r="AM820" s="54"/>
      <c r="AN820" s="54"/>
      <c r="AO820" s="54">
        <v>29</v>
      </c>
      <c r="AP820" s="54"/>
      <c r="AQ820" s="54"/>
      <c r="AR820" s="54"/>
      <c r="AS820" s="57">
        <f t="shared" si="382"/>
        <v>14</v>
      </c>
      <c r="AT820" s="54"/>
      <c r="AU820" s="54"/>
      <c r="AV820" s="54"/>
      <c r="AW820" s="54">
        <v>14</v>
      </c>
      <c r="AX820" s="54"/>
      <c r="AY820" s="54"/>
      <c r="AZ820" s="54"/>
    </row>
    <row r="821" spans="1:52" s="55" customFormat="1" ht="18" customHeight="1">
      <c r="A821" s="737" t="s">
        <v>163</v>
      </c>
      <c r="B821" s="738"/>
      <c r="C821" s="739" t="s">
        <v>164</v>
      </c>
      <c r="D821" s="740"/>
      <c r="E821" s="740"/>
      <c r="F821" s="740"/>
      <c r="G821" s="740"/>
      <c r="H821" s="740"/>
      <c r="I821" s="741"/>
      <c r="J821" s="56">
        <f t="shared" si="378"/>
        <v>807</v>
      </c>
      <c r="K821" s="62">
        <f t="shared" si="371"/>
        <v>32</v>
      </c>
      <c r="L821" s="62">
        <f t="shared" si="371"/>
        <v>16</v>
      </c>
      <c r="M821" s="62">
        <f t="shared" si="380"/>
        <v>0</v>
      </c>
      <c r="N821" s="62">
        <f t="shared" si="380"/>
        <v>0</v>
      </c>
      <c r="O821" s="54"/>
      <c r="P821" s="54"/>
      <c r="Q821" s="54"/>
      <c r="R821" s="54"/>
      <c r="S821" s="54"/>
      <c r="T821" s="54"/>
      <c r="U821" s="62">
        <f t="shared" si="381"/>
        <v>32</v>
      </c>
      <c r="V821" s="62">
        <f t="shared" si="381"/>
        <v>16</v>
      </c>
      <c r="W821" s="54">
        <v>17</v>
      </c>
      <c r="X821" s="54">
        <v>10</v>
      </c>
      <c r="Y821" s="54">
        <v>15</v>
      </c>
      <c r="Z821" s="54">
        <v>6</v>
      </c>
      <c r="AA821" s="705" t="str">
        <f t="shared" si="386"/>
        <v>AF6112-25</v>
      </c>
      <c r="AB821" s="705"/>
      <c r="AC821" s="705" t="str">
        <f t="shared" si="387"/>
        <v>Хүлэмжийн аж ахуйн фермер</v>
      </c>
      <c r="AD821" s="705"/>
      <c r="AE821" s="705"/>
      <c r="AF821" s="705"/>
      <c r="AG821" s="705"/>
      <c r="AH821" s="705"/>
      <c r="AI821" s="705"/>
      <c r="AJ821" s="56">
        <f t="shared" si="379"/>
        <v>807</v>
      </c>
      <c r="AK821" s="54"/>
      <c r="AL821" s="54"/>
      <c r="AM821" s="54"/>
      <c r="AN821" s="54"/>
      <c r="AO821" s="54">
        <v>32</v>
      </c>
      <c r="AP821" s="54"/>
      <c r="AQ821" s="54"/>
      <c r="AR821" s="54"/>
      <c r="AS821" s="57">
        <f t="shared" si="382"/>
        <v>17</v>
      </c>
      <c r="AT821" s="54"/>
      <c r="AU821" s="54"/>
      <c r="AV821" s="54"/>
      <c r="AW821" s="54">
        <v>17</v>
      </c>
      <c r="AX821" s="54"/>
      <c r="AY821" s="54"/>
      <c r="AZ821" s="54"/>
    </row>
    <row r="822" spans="1:52" s="55" customFormat="1" ht="18" customHeight="1">
      <c r="A822" s="737" t="s">
        <v>168</v>
      </c>
      <c r="B822" s="738"/>
      <c r="C822" s="739" t="s">
        <v>169</v>
      </c>
      <c r="D822" s="740"/>
      <c r="E822" s="740"/>
      <c r="F822" s="740"/>
      <c r="G822" s="740"/>
      <c r="H822" s="740"/>
      <c r="I822" s="741"/>
      <c r="J822" s="56">
        <f t="shared" si="378"/>
        <v>808</v>
      </c>
      <c r="K822" s="62">
        <f t="shared" si="371"/>
        <v>34</v>
      </c>
      <c r="L822" s="62">
        <f t="shared" si="371"/>
        <v>28</v>
      </c>
      <c r="M822" s="62">
        <f t="shared" si="380"/>
        <v>0</v>
      </c>
      <c r="N822" s="62">
        <f t="shared" si="380"/>
        <v>0</v>
      </c>
      <c r="O822" s="54"/>
      <c r="P822" s="54"/>
      <c r="Q822" s="54"/>
      <c r="R822" s="54"/>
      <c r="S822" s="54"/>
      <c r="T822" s="54"/>
      <c r="U822" s="62">
        <f t="shared" si="381"/>
        <v>34</v>
      </c>
      <c r="V822" s="62">
        <f t="shared" si="381"/>
        <v>28</v>
      </c>
      <c r="W822" s="54">
        <v>16</v>
      </c>
      <c r="X822" s="54">
        <v>16</v>
      </c>
      <c r="Y822" s="54"/>
      <c r="Z822" s="54"/>
      <c r="AA822" s="705" t="str">
        <f t="shared" si="386"/>
        <v>BT5223-15</v>
      </c>
      <c r="AB822" s="705"/>
      <c r="AC822" s="705" t="str">
        <f t="shared" si="387"/>
        <v>Худалдааны газрын үндсэн ажилтан /худалдагч/</v>
      </c>
      <c r="AD822" s="705"/>
      <c r="AE822" s="705"/>
      <c r="AF822" s="705"/>
      <c r="AG822" s="705"/>
      <c r="AH822" s="705"/>
      <c r="AI822" s="705"/>
      <c r="AJ822" s="56">
        <f t="shared" si="379"/>
        <v>808</v>
      </c>
      <c r="AK822" s="54">
        <v>18</v>
      </c>
      <c r="AL822" s="54">
        <v>12</v>
      </c>
      <c r="AM822" s="54"/>
      <c r="AN822" s="54"/>
      <c r="AO822" s="54">
        <v>34</v>
      </c>
      <c r="AP822" s="54"/>
      <c r="AQ822" s="54"/>
      <c r="AR822" s="54"/>
      <c r="AS822" s="57">
        <f t="shared" si="382"/>
        <v>34</v>
      </c>
      <c r="AT822" s="54"/>
      <c r="AU822" s="54"/>
      <c r="AV822" s="54">
        <v>18</v>
      </c>
      <c r="AW822" s="54">
        <v>16</v>
      </c>
      <c r="AX822" s="54"/>
      <c r="AY822" s="54"/>
      <c r="AZ822" s="54"/>
    </row>
    <row r="823" spans="1:52" s="55" customFormat="1" ht="18" customHeight="1">
      <c r="A823" s="737" t="s">
        <v>148</v>
      </c>
      <c r="B823" s="738"/>
      <c r="C823" s="739" t="s">
        <v>149</v>
      </c>
      <c r="D823" s="740"/>
      <c r="E823" s="740"/>
      <c r="F823" s="740"/>
      <c r="G823" s="740"/>
      <c r="H823" s="740"/>
      <c r="I823" s="741"/>
      <c r="J823" s="56">
        <f t="shared" si="378"/>
        <v>809</v>
      </c>
      <c r="K823" s="62">
        <f t="shared" si="371"/>
        <v>22</v>
      </c>
      <c r="L823" s="62">
        <f t="shared" si="371"/>
        <v>11</v>
      </c>
      <c r="M823" s="62">
        <f t="shared" si="380"/>
        <v>0</v>
      </c>
      <c r="N823" s="62">
        <f t="shared" si="380"/>
        <v>0</v>
      </c>
      <c r="O823" s="54"/>
      <c r="P823" s="54"/>
      <c r="Q823" s="54"/>
      <c r="R823" s="54"/>
      <c r="S823" s="54"/>
      <c r="T823" s="54"/>
      <c r="U823" s="62">
        <f t="shared" si="381"/>
        <v>22</v>
      </c>
      <c r="V823" s="62">
        <f t="shared" si="381"/>
        <v>11</v>
      </c>
      <c r="W823" s="54">
        <v>22</v>
      </c>
      <c r="X823" s="54">
        <v>11</v>
      </c>
      <c r="Y823" s="54"/>
      <c r="Z823" s="54"/>
      <c r="AA823" s="705" t="str">
        <f t="shared" si="386"/>
        <v>NT5113-13</v>
      </c>
      <c r="AB823" s="705"/>
      <c r="AC823" s="705" t="str">
        <f t="shared" si="387"/>
        <v>Аяллын хөтөч</v>
      </c>
      <c r="AD823" s="705"/>
      <c r="AE823" s="705"/>
      <c r="AF823" s="705"/>
      <c r="AG823" s="705"/>
      <c r="AH823" s="705"/>
      <c r="AI823" s="705"/>
      <c r="AJ823" s="56">
        <f t="shared" si="379"/>
        <v>809</v>
      </c>
      <c r="AK823" s="54"/>
      <c r="AL823" s="54"/>
      <c r="AM823" s="54"/>
      <c r="AN823" s="54"/>
      <c r="AO823" s="54">
        <v>22</v>
      </c>
      <c r="AP823" s="54"/>
      <c r="AQ823" s="54"/>
      <c r="AR823" s="54"/>
      <c r="AS823" s="57">
        <f t="shared" si="382"/>
        <v>22</v>
      </c>
      <c r="AT823" s="54"/>
      <c r="AU823" s="54"/>
      <c r="AV823" s="54"/>
      <c r="AW823" s="54">
        <v>22</v>
      </c>
      <c r="AX823" s="54"/>
      <c r="AY823" s="54"/>
      <c r="AZ823" s="54"/>
    </row>
    <row r="824" spans="1:52" s="55" customFormat="1" ht="18" customHeight="1">
      <c r="A824" s="737" t="s">
        <v>157</v>
      </c>
      <c r="B824" s="738"/>
      <c r="C824" s="739" t="s">
        <v>158</v>
      </c>
      <c r="D824" s="740"/>
      <c r="E824" s="740"/>
      <c r="F824" s="740"/>
      <c r="G824" s="740"/>
      <c r="H824" s="740"/>
      <c r="I824" s="741"/>
      <c r="J824" s="56">
        <f t="shared" si="378"/>
        <v>810</v>
      </c>
      <c r="K824" s="62">
        <f t="shared" ref="K824:L890" si="388">+M824+U824+AM824</f>
        <v>20</v>
      </c>
      <c r="L824" s="62">
        <f t="shared" si="388"/>
        <v>16</v>
      </c>
      <c r="M824" s="62">
        <f t="shared" si="380"/>
        <v>0</v>
      </c>
      <c r="N824" s="62">
        <f t="shared" si="380"/>
        <v>0</v>
      </c>
      <c r="O824" s="54"/>
      <c r="P824" s="54"/>
      <c r="Q824" s="54"/>
      <c r="R824" s="54"/>
      <c r="S824" s="54"/>
      <c r="T824" s="54"/>
      <c r="U824" s="62">
        <f t="shared" si="381"/>
        <v>20</v>
      </c>
      <c r="V824" s="62">
        <f t="shared" si="381"/>
        <v>16</v>
      </c>
      <c r="W824" s="54">
        <v>20</v>
      </c>
      <c r="X824" s="54">
        <v>16</v>
      </c>
      <c r="Y824" s="54"/>
      <c r="Z824" s="54"/>
      <c r="AA824" s="705" t="str">
        <f t="shared" si="386"/>
        <v>IF7512-34</v>
      </c>
      <c r="AB824" s="705"/>
      <c r="AC824" s="705" t="str">
        <f t="shared" si="387"/>
        <v>Талх, нарийн боов үйлдвэрлэлийн технологийн ажилтан</v>
      </c>
      <c r="AD824" s="705"/>
      <c r="AE824" s="705"/>
      <c r="AF824" s="705"/>
      <c r="AG824" s="705"/>
      <c r="AH824" s="705"/>
      <c r="AI824" s="705"/>
      <c r="AJ824" s="56">
        <f t="shared" si="379"/>
        <v>810</v>
      </c>
      <c r="AK824" s="54"/>
      <c r="AL824" s="54"/>
      <c r="AM824" s="54"/>
      <c r="AN824" s="54"/>
      <c r="AO824" s="54">
        <v>20</v>
      </c>
      <c r="AP824" s="54"/>
      <c r="AQ824" s="54"/>
      <c r="AR824" s="54"/>
      <c r="AS824" s="57">
        <f t="shared" si="382"/>
        <v>20</v>
      </c>
      <c r="AT824" s="54"/>
      <c r="AU824" s="54"/>
      <c r="AV824" s="54"/>
      <c r="AW824" s="54">
        <v>20</v>
      </c>
      <c r="AX824" s="54"/>
      <c r="AY824" s="54"/>
      <c r="AZ824" s="54"/>
    </row>
    <row r="825" spans="1:52" s="55" customFormat="1" ht="18" customHeight="1">
      <c r="A825" s="737" t="s">
        <v>138</v>
      </c>
      <c r="B825" s="738"/>
      <c r="C825" s="739" t="s">
        <v>139</v>
      </c>
      <c r="D825" s="740"/>
      <c r="E825" s="740"/>
      <c r="F825" s="740"/>
      <c r="G825" s="740"/>
      <c r="H825" s="740"/>
      <c r="I825" s="741"/>
      <c r="J825" s="56">
        <f t="shared" si="378"/>
        <v>811</v>
      </c>
      <c r="K825" s="62">
        <f t="shared" si="388"/>
        <v>16</v>
      </c>
      <c r="L825" s="62">
        <f t="shared" si="388"/>
        <v>13</v>
      </c>
      <c r="M825" s="62">
        <f t="shared" si="380"/>
        <v>0</v>
      </c>
      <c r="N825" s="62">
        <f t="shared" si="380"/>
        <v>0</v>
      </c>
      <c r="O825" s="54"/>
      <c r="P825" s="54"/>
      <c r="Q825" s="54"/>
      <c r="R825" s="54"/>
      <c r="S825" s="54"/>
      <c r="T825" s="54"/>
      <c r="U825" s="62">
        <f t="shared" si="381"/>
        <v>16</v>
      </c>
      <c r="V825" s="62">
        <f t="shared" si="381"/>
        <v>13</v>
      </c>
      <c r="W825" s="54">
        <v>16</v>
      </c>
      <c r="X825" s="54">
        <v>13</v>
      </c>
      <c r="Y825" s="54"/>
      <c r="Z825" s="54"/>
      <c r="AA825" s="705" t="str">
        <f t="shared" si="386"/>
        <v>SO5141-11</v>
      </c>
      <c r="AB825" s="705"/>
      <c r="AC825" s="705" t="str">
        <f t="shared" si="387"/>
        <v>Үсчин</v>
      </c>
      <c r="AD825" s="705"/>
      <c r="AE825" s="705"/>
      <c r="AF825" s="705"/>
      <c r="AG825" s="705"/>
      <c r="AH825" s="705"/>
      <c r="AI825" s="705"/>
      <c r="AJ825" s="56">
        <f t="shared" si="379"/>
        <v>811</v>
      </c>
      <c r="AK825" s="54"/>
      <c r="AL825" s="54"/>
      <c r="AM825" s="54"/>
      <c r="AN825" s="54"/>
      <c r="AO825" s="54">
        <v>16</v>
      </c>
      <c r="AP825" s="54"/>
      <c r="AQ825" s="54"/>
      <c r="AR825" s="54"/>
      <c r="AS825" s="57">
        <f t="shared" si="382"/>
        <v>16</v>
      </c>
      <c r="AT825" s="54"/>
      <c r="AU825" s="54"/>
      <c r="AV825" s="54"/>
      <c r="AW825" s="54">
        <v>16</v>
      </c>
      <c r="AX825" s="54"/>
      <c r="AY825" s="54"/>
      <c r="AZ825" s="54"/>
    </row>
    <row r="826" spans="1:52" s="55" customFormat="1" ht="18" customHeight="1">
      <c r="A826" s="737" t="s">
        <v>195</v>
      </c>
      <c r="B826" s="738"/>
      <c r="C826" s="739" t="s">
        <v>196</v>
      </c>
      <c r="D826" s="740"/>
      <c r="E826" s="740"/>
      <c r="F826" s="740"/>
      <c r="G826" s="740"/>
      <c r="H826" s="740"/>
      <c r="I826" s="741"/>
      <c r="J826" s="56">
        <f t="shared" si="378"/>
        <v>812</v>
      </c>
      <c r="K826" s="62">
        <f t="shared" si="388"/>
        <v>19</v>
      </c>
      <c r="L826" s="62">
        <f t="shared" si="388"/>
        <v>15</v>
      </c>
      <c r="M826" s="62">
        <f t="shared" si="380"/>
        <v>0</v>
      </c>
      <c r="N826" s="62">
        <f t="shared" si="380"/>
        <v>0</v>
      </c>
      <c r="O826" s="54"/>
      <c r="P826" s="54"/>
      <c r="Q826" s="54"/>
      <c r="R826" s="54"/>
      <c r="S826" s="54"/>
      <c r="T826" s="54"/>
      <c r="U826" s="62">
        <f t="shared" si="381"/>
        <v>19</v>
      </c>
      <c r="V826" s="62">
        <f t="shared" si="381"/>
        <v>15</v>
      </c>
      <c r="W826" s="54">
        <v>19</v>
      </c>
      <c r="X826" s="54">
        <v>15</v>
      </c>
      <c r="Y826" s="54"/>
      <c r="Z826" s="54"/>
      <c r="AA826" s="705" t="str">
        <f t="shared" si="386"/>
        <v>ID4120-11</v>
      </c>
      <c r="AB826" s="705"/>
      <c r="AC826" s="705" t="str">
        <f t="shared" si="387"/>
        <v>Нарийн бичгийн дарга-албан хэргийн ажилтан</v>
      </c>
      <c r="AD826" s="705"/>
      <c r="AE826" s="705"/>
      <c r="AF826" s="705"/>
      <c r="AG826" s="705"/>
      <c r="AH826" s="705"/>
      <c r="AI826" s="705"/>
      <c r="AJ826" s="56">
        <f t="shared" si="379"/>
        <v>812</v>
      </c>
      <c r="AK826" s="54"/>
      <c r="AL826" s="54"/>
      <c r="AM826" s="54"/>
      <c r="AN826" s="54"/>
      <c r="AO826" s="54">
        <v>19</v>
      </c>
      <c r="AP826" s="54"/>
      <c r="AQ826" s="54"/>
      <c r="AR826" s="54"/>
      <c r="AS826" s="57">
        <f t="shared" si="382"/>
        <v>19</v>
      </c>
      <c r="AT826" s="54"/>
      <c r="AU826" s="54"/>
      <c r="AV826" s="54"/>
      <c r="AW826" s="54">
        <v>19</v>
      </c>
      <c r="AX826" s="54"/>
      <c r="AY826" s="54"/>
      <c r="AZ826" s="54"/>
    </row>
    <row r="827" spans="1:52" s="55" customFormat="1" ht="18" customHeight="1">
      <c r="A827" s="737" t="s">
        <v>142</v>
      </c>
      <c r="B827" s="738"/>
      <c r="C827" s="739" t="s">
        <v>143</v>
      </c>
      <c r="D827" s="740"/>
      <c r="E827" s="740"/>
      <c r="F827" s="740"/>
      <c r="G827" s="740"/>
      <c r="H827" s="740"/>
      <c r="I827" s="741"/>
      <c r="J827" s="56">
        <f t="shared" si="378"/>
        <v>813</v>
      </c>
      <c r="K827" s="62">
        <f t="shared" si="388"/>
        <v>18</v>
      </c>
      <c r="L827" s="62">
        <f t="shared" si="388"/>
        <v>16</v>
      </c>
      <c r="M827" s="62">
        <f t="shared" si="380"/>
        <v>0</v>
      </c>
      <c r="N827" s="62">
        <f t="shared" si="380"/>
        <v>0</v>
      </c>
      <c r="O827" s="54"/>
      <c r="P827" s="54"/>
      <c r="Q827" s="54"/>
      <c r="R827" s="54"/>
      <c r="S827" s="54"/>
      <c r="T827" s="54"/>
      <c r="U827" s="62">
        <f t="shared" si="381"/>
        <v>18</v>
      </c>
      <c r="V827" s="62">
        <f t="shared" si="381"/>
        <v>16</v>
      </c>
      <c r="W827" s="54">
        <v>18</v>
      </c>
      <c r="X827" s="54">
        <v>16</v>
      </c>
      <c r="Y827" s="54"/>
      <c r="Z827" s="54"/>
      <c r="AA827" s="705" t="str">
        <f t="shared" si="386"/>
        <v>AF6112-24</v>
      </c>
      <c r="AB827" s="705"/>
      <c r="AC827" s="705" t="str">
        <f t="shared" si="387"/>
        <v>Хүнсний ногооны фермер</v>
      </c>
      <c r="AD827" s="705"/>
      <c r="AE827" s="705"/>
      <c r="AF827" s="705"/>
      <c r="AG827" s="705"/>
      <c r="AH827" s="705"/>
      <c r="AI827" s="705"/>
      <c r="AJ827" s="56">
        <f t="shared" si="379"/>
        <v>813</v>
      </c>
      <c r="AK827" s="54"/>
      <c r="AL827" s="54"/>
      <c r="AM827" s="54"/>
      <c r="AN827" s="54"/>
      <c r="AO827" s="54">
        <v>18</v>
      </c>
      <c r="AP827" s="54"/>
      <c r="AQ827" s="54"/>
      <c r="AR827" s="54"/>
      <c r="AS827" s="57">
        <f t="shared" si="382"/>
        <v>18</v>
      </c>
      <c r="AT827" s="54"/>
      <c r="AU827" s="54"/>
      <c r="AV827" s="54"/>
      <c r="AW827" s="54">
        <v>18</v>
      </c>
      <c r="AX827" s="54"/>
      <c r="AY827" s="54"/>
      <c r="AZ827" s="54"/>
    </row>
    <row r="828" spans="1:52" s="55" customFormat="1" ht="18" customHeight="1">
      <c r="A828" s="737" t="s">
        <v>369</v>
      </c>
      <c r="B828" s="738"/>
      <c r="C828" s="739" t="s">
        <v>370</v>
      </c>
      <c r="D828" s="740"/>
      <c r="E828" s="740"/>
      <c r="F828" s="740"/>
      <c r="G828" s="740"/>
      <c r="H828" s="740"/>
      <c r="I828" s="741"/>
      <c r="J828" s="56">
        <f t="shared" si="378"/>
        <v>814</v>
      </c>
      <c r="K828" s="62">
        <f t="shared" si="388"/>
        <v>36</v>
      </c>
      <c r="L828" s="62">
        <f t="shared" si="388"/>
        <v>17</v>
      </c>
      <c r="M828" s="62">
        <f t="shared" si="380"/>
        <v>36</v>
      </c>
      <c r="N828" s="62">
        <f t="shared" si="380"/>
        <v>17</v>
      </c>
      <c r="O828" s="54">
        <v>14</v>
      </c>
      <c r="P828" s="54">
        <v>7</v>
      </c>
      <c r="Q828" s="54">
        <v>22</v>
      </c>
      <c r="R828" s="54">
        <v>10</v>
      </c>
      <c r="S828" s="54"/>
      <c r="T828" s="54"/>
      <c r="U828" s="62">
        <f t="shared" si="381"/>
        <v>0</v>
      </c>
      <c r="V828" s="62">
        <f t="shared" si="381"/>
        <v>0</v>
      </c>
      <c r="W828" s="54"/>
      <c r="X828" s="54"/>
      <c r="Y828" s="54"/>
      <c r="Z828" s="54"/>
      <c r="AA828" s="705" t="str">
        <f t="shared" si="386"/>
        <v>IM3119-11</v>
      </c>
      <c r="AB828" s="705"/>
      <c r="AC828" s="705" t="str">
        <f t="shared" si="387"/>
        <v>Аюулгүй ажиллагааны техникч</v>
      </c>
      <c r="AD828" s="705"/>
      <c r="AE828" s="705"/>
      <c r="AF828" s="705"/>
      <c r="AG828" s="705"/>
      <c r="AH828" s="705"/>
      <c r="AI828" s="705"/>
      <c r="AJ828" s="56">
        <f t="shared" si="379"/>
        <v>814</v>
      </c>
      <c r="AK828" s="54"/>
      <c r="AL828" s="54"/>
      <c r="AM828" s="54"/>
      <c r="AN828" s="54"/>
      <c r="AO828" s="54">
        <v>36</v>
      </c>
      <c r="AP828" s="54"/>
      <c r="AQ828" s="54"/>
      <c r="AR828" s="54"/>
      <c r="AS828" s="57">
        <f t="shared" si="382"/>
        <v>22</v>
      </c>
      <c r="AT828" s="54">
        <v>22</v>
      </c>
      <c r="AU828" s="54"/>
      <c r="AV828" s="54"/>
      <c r="AW828" s="54"/>
      <c r="AX828" s="54"/>
      <c r="AY828" s="54"/>
      <c r="AZ828" s="54"/>
    </row>
    <row r="829" spans="1:52" s="55" customFormat="1" ht="18" customHeight="1">
      <c r="A829" s="737" t="s">
        <v>367</v>
      </c>
      <c r="B829" s="738"/>
      <c r="C829" s="739" t="s">
        <v>368</v>
      </c>
      <c r="D829" s="740"/>
      <c r="E829" s="740"/>
      <c r="F829" s="740"/>
      <c r="G829" s="740"/>
      <c r="H829" s="740"/>
      <c r="I829" s="741"/>
      <c r="J829" s="56">
        <f t="shared" si="378"/>
        <v>815</v>
      </c>
      <c r="K829" s="62">
        <f t="shared" si="388"/>
        <v>22</v>
      </c>
      <c r="L829" s="62">
        <f t="shared" si="388"/>
        <v>17</v>
      </c>
      <c r="M829" s="62">
        <f t="shared" si="380"/>
        <v>22</v>
      </c>
      <c r="N829" s="62">
        <f t="shared" si="380"/>
        <v>17</v>
      </c>
      <c r="O829" s="54"/>
      <c r="P829" s="54"/>
      <c r="Q829" s="54">
        <v>22</v>
      </c>
      <c r="R829" s="54">
        <v>17</v>
      </c>
      <c r="S829" s="54"/>
      <c r="T829" s="54"/>
      <c r="U829" s="62">
        <f t="shared" si="381"/>
        <v>0</v>
      </c>
      <c r="V829" s="62">
        <f t="shared" si="381"/>
        <v>0</v>
      </c>
      <c r="W829" s="54"/>
      <c r="X829" s="54"/>
      <c r="Y829" s="54"/>
      <c r="Z829" s="54"/>
      <c r="AA829" s="705" t="str">
        <f t="shared" si="386"/>
        <v>IF3434-14</v>
      </c>
      <c r="AB829" s="705"/>
      <c r="AC829" s="705" t="str">
        <f t="shared" si="387"/>
        <v>Хоол үйлдвэрлэл, үйлчилгээний техник- технологич</v>
      </c>
      <c r="AD829" s="705"/>
      <c r="AE829" s="705"/>
      <c r="AF829" s="705"/>
      <c r="AG829" s="705"/>
      <c r="AH829" s="705"/>
      <c r="AI829" s="705"/>
      <c r="AJ829" s="56">
        <f t="shared" si="379"/>
        <v>815</v>
      </c>
      <c r="AK829" s="54"/>
      <c r="AL829" s="54"/>
      <c r="AM829" s="54"/>
      <c r="AN829" s="54"/>
      <c r="AO829" s="54">
        <v>22</v>
      </c>
      <c r="AP829" s="54"/>
      <c r="AQ829" s="54"/>
      <c r="AR829" s="54"/>
      <c r="AS829" s="57">
        <f t="shared" si="382"/>
        <v>22</v>
      </c>
      <c r="AT829" s="54">
        <v>22</v>
      </c>
      <c r="AU829" s="54"/>
      <c r="AV829" s="54"/>
      <c r="AW829" s="54"/>
      <c r="AX829" s="54"/>
      <c r="AY829" s="54"/>
      <c r="AZ829" s="54"/>
    </row>
    <row r="830" spans="1:52" s="55" customFormat="1" ht="18" customHeight="1">
      <c r="A830" s="748" t="s">
        <v>504</v>
      </c>
      <c r="B830" s="749"/>
      <c r="C830" s="749"/>
      <c r="D830" s="749"/>
      <c r="E830" s="749"/>
      <c r="F830" s="749"/>
      <c r="G830" s="749"/>
      <c r="H830" s="749"/>
      <c r="I830" s="750"/>
      <c r="J830" s="60">
        <f t="shared" si="378"/>
        <v>816</v>
      </c>
      <c r="K830" s="61">
        <f t="shared" ref="K830:Z830" si="389">SUM(K831:K861)</f>
        <v>1378</v>
      </c>
      <c r="L830" s="61">
        <f t="shared" si="389"/>
        <v>634</v>
      </c>
      <c r="M830" s="61">
        <f t="shared" si="389"/>
        <v>309</v>
      </c>
      <c r="N830" s="61">
        <f t="shared" si="389"/>
        <v>127</v>
      </c>
      <c r="O830" s="61">
        <f t="shared" ref="O830:Y830" si="390">SUM(O831:O861)</f>
        <v>137</v>
      </c>
      <c r="P830" s="61">
        <f t="shared" si="389"/>
        <v>62</v>
      </c>
      <c r="Q830" s="61">
        <f t="shared" si="389"/>
        <v>122</v>
      </c>
      <c r="R830" s="61">
        <f t="shared" si="389"/>
        <v>37</v>
      </c>
      <c r="S830" s="61">
        <f t="shared" si="389"/>
        <v>50</v>
      </c>
      <c r="T830" s="61">
        <f t="shared" si="390"/>
        <v>28</v>
      </c>
      <c r="U830" s="61">
        <f t="shared" si="389"/>
        <v>1069</v>
      </c>
      <c r="V830" s="61">
        <f t="shared" si="389"/>
        <v>507</v>
      </c>
      <c r="W830" s="61">
        <f t="shared" si="389"/>
        <v>681</v>
      </c>
      <c r="X830" s="61">
        <f t="shared" si="389"/>
        <v>349</v>
      </c>
      <c r="Y830" s="61">
        <f t="shared" si="390"/>
        <v>211</v>
      </c>
      <c r="Z830" s="61">
        <f t="shared" si="389"/>
        <v>74</v>
      </c>
      <c r="AA830" s="748" t="str">
        <f>+A830</f>
        <v>20. Ховд аймаг дахь "Хөгжил" Политехник коллеж</v>
      </c>
      <c r="AB830" s="749"/>
      <c r="AC830" s="749"/>
      <c r="AD830" s="749"/>
      <c r="AE830" s="749"/>
      <c r="AF830" s="749"/>
      <c r="AG830" s="749"/>
      <c r="AH830" s="749"/>
      <c r="AI830" s="750"/>
      <c r="AJ830" s="60">
        <f t="shared" si="379"/>
        <v>816</v>
      </c>
      <c r="AK830" s="61">
        <f t="shared" ref="AK830:AZ830" si="391">SUM(AK831:AK861)</f>
        <v>177</v>
      </c>
      <c r="AL830" s="61">
        <f t="shared" si="391"/>
        <v>84</v>
      </c>
      <c r="AM830" s="61">
        <f t="shared" si="391"/>
        <v>0</v>
      </c>
      <c r="AN830" s="61">
        <f t="shared" si="391"/>
        <v>0</v>
      </c>
      <c r="AO830" s="61">
        <f t="shared" si="391"/>
        <v>1378</v>
      </c>
      <c r="AP830" s="61">
        <f t="shared" si="391"/>
        <v>0</v>
      </c>
      <c r="AQ830" s="61">
        <f t="shared" si="391"/>
        <v>0</v>
      </c>
      <c r="AR830" s="61">
        <f t="shared" si="391"/>
        <v>0</v>
      </c>
      <c r="AS830" s="61">
        <f t="shared" si="391"/>
        <v>789</v>
      </c>
      <c r="AT830" s="61">
        <f t="shared" si="391"/>
        <v>62</v>
      </c>
      <c r="AU830" s="61">
        <f t="shared" si="391"/>
        <v>50</v>
      </c>
      <c r="AV830" s="61">
        <f t="shared" si="391"/>
        <v>177</v>
      </c>
      <c r="AW830" s="61">
        <f t="shared" si="391"/>
        <v>500</v>
      </c>
      <c r="AX830" s="61">
        <f t="shared" si="391"/>
        <v>0</v>
      </c>
      <c r="AY830" s="61">
        <f t="shared" si="391"/>
        <v>0</v>
      </c>
      <c r="AZ830" s="61">
        <f t="shared" si="391"/>
        <v>0</v>
      </c>
    </row>
    <row r="831" spans="1:52" s="55" customFormat="1" ht="18" customHeight="1">
      <c r="A831" s="737" t="s">
        <v>424</v>
      </c>
      <c r="B831" s="738"/>
      <c r="C831" s="739" t="s">
        <v>425</v>
      </c>
      <c r="D831" s="740"/>
      <c r="E831" s="740"/>
      <c r="F831" s="740"/>
      <c r="G831" s="740"/>
      <c r="H831" s="740"/>
      <c r="I831" s="741"/>
      <c r="J831" s="56">
        <f t="shared" si="378"/>
        <v>817</v>
      </c>
      <c r="K831" s="62">
        <f t="shared" si="388"/>
        <v>67</v>
      </c>
      <c r="L831" s="62">
        <f t="shared" si="388"/>
        <v>15</v>
      </c>
      <c r="M831" s="62">
        <f t="shared" si="380"/>
        <v>67</v>
      </c>
      <c r="N831" s="62">
        <f t="shared" si="380"/>
        <v>15</v>
      </c>
      <c r="O831" s="51">
        <v>29</v>
      </c>
      <c r="P831" s="51">
        <v>7</v>
      </c>
      <c r="Q831" s="51">
        <v>20</v>
      </c>
      <c r="R831" s="51">
        <v>3</v>
      </c>
      <c r="S831" s="51">
        <v>18</v>
      </c>
      <c r="T831" s="51">
        <v>5</v>
      </c>
      <c r="U831" s="62">
        <f t="shared" si="381"/>
        <v>0</v>
      </c>
      <c r="V831" s="62">
        <f t="shared" si="381"/>
        <v>0</v>
      </c>
      <c r="W831" s="54"/>
      <c r="X831" s="54"/>
      <c r="Y831" s="54"/>
      <c r="Z831" s="54"/>
      <c r="AA831" s="705" t="str">
        <f>+A831</f>
        <v>AH3240-17</v>
      </c>
      <c r="AB831" s="705"/>
      <c r="AC831" s="705" t="str">
        <f>+C831</f>
        <v>Малын бага эмч</v>
      </c>
      <c r="AD831" s="705"/>
      <c r="AE831" s="705"/>
      <c r="AF831" s="705"/>
      <c r="AG831" s="705"/>
      <c r="AH831" s="705"/>
      <c r="AI831" s="705"/>
      <c r="AJ831" s="56">
        <f t="shared" si="379"/>
        <v>817</v>
      </c>
      <c r="AK831" s="52"/>
      <c r="AL831" s="52"/>
      <c r="AM831" s="54"/>
      <c r="AN831" s="54"/>
      <c r="AO831" s="54">
        <v>67</v>
      </c>
      <c r="AP831" s="54"/>
      <c r="AQ831" s="54"/>
      <c r="AR831" s="54"/>
      <c r="AS831" s="57">
        <f t="shared" si="382"/>
        <v>18</v>
      </c>
      <c r="AT831" s="54"/>
      <c r="AU831" s="54">
        <v>18</v>
      </c>
      <c r="AV831" s="54"/>
      <c r="AW831" s="54"/>
      <c r="AX831" s="54"/>
      <c r="AY831" s="54"/>
      <c r="AZ831" s="54"/>
    </row>
    <row r="832" spans="1:52" s="55" customFormat="1" ht="18" customHeight="1">
      <c r="A832" s="737" t="s">
        <v>469</v>
      </c>
      <c r="B832" s="738"/>
      <c r="C832" s="739" t="s">
        <v>470</v>
      </c>
      <c r="D832" s="740"/>
      <c r="E832" s="740"/>
      <c r="F832" s="740"/>
      <c r="G832" s="740"/>
      <c r="H832" s="740"/>
      <c r="I832" s="741"/>
      <c r="J832" s="56">
        <f t="shared" si="378"/>
        <v>818</v>
      </c>
      <c r="K832" s="62">
        <f t="shared" si="388"/>
        <v>35</v>
      </c>
      <c r="L832" s="62">
        <f t="shared" si="388"/>
        <v>19</v>
      </c>
      <c r="M832" s="62">
        <f t="shared" si="380"/>
        <v>35</v>
      </c>
      <c r="N832" s="62">
        <f t="shared" si="380"/>
        <v>19</v>
      </c>
      <c r="O832" s="51">
        <v>16</v>
      </c>
      <c r="P832" s="51">
        <v>8</v>
      </c>
      <c r="Q832" s="51">
        <v>11</v>
      </c>
      <c r="R832" s="51">
        <v>4</v>
      </c>
      <c r="S832" s="51">
        <v>8</v>
      </c>
      <c r="T832" s="51">
        <v>7</v>
      </c>
      <c r="U832" s="62">
        <f t="shared" si="381"/>
        <v>0</v>
      </c>
      <c r="V832" s="62">
        <f t="shared" si="381"/>
        <v>0</v>
      </c>
      <c r="W832" s="54"/>
      <c r="X832" s="54"/>
      <c r="Y832" s="54"/>
      <c r="Z832" s="54"/>
      <c r="AA832" s="705" t="str">
        <f t="shared" ref="AA832:AA867" si="392">+A832</f>
        <v>AF3142-13</v>
      </c>
      <c r="AB832" s="705"/>
      <c r="AC832" s="705" t="str">
        <f t="shared" ref="AC832:AC861" si="393">+C832</f>
        <v>Агротехникч</v>
      </c>
      <c r="AD832" s="705"/>
      <c r="AE832" s="705"/>
      <c r="AF832" s="705"/>
      <c r="AG832" s="705"/>
      <c r="AH832" s="705"/>
      <c r="AI832" s="705"/>
      <c r="AJ832" s="56">
        <f t="shared" si="379"/>
        <v>818</v>
      </c>
      <c r="AK832" s="52"/>
      <c r="AL832" s="52"/>
      <c r="AM832" s="54"/>
      <c r="AN832" s="54"/>
      <c r="AO832" s="54">
        <v>35</v>
      </c>
      <c r="AP832" s="54"/>
      <c r="AQ832" s="54"/>
      <c r="AR832" s="54"/>
      <c r="AS832" s="57">
        <f t="shared" si="382"/>
        <v>8</v>
      </c>
      <c r="AT832" s="54"/>
      <c r="AU832" s="54">
        <v>8</v>
      </c>
      <c r="AV832" s="54"/>
      <c r="AW832" s="54"/>
      <c r="AX832" s="54"/>
      <c r="AY832" s="54"/>
      <c r="AZ832" s="54"/>
    </row>
    <row r="833" spans="1:52" s="55" customFormat="1" ht="18" customHeight="1">
      <c r="A833" s="737" t="s">
        <v>350</v>
      </c>
      <c r="B833" s="738"/>
      <c r="C833" s="739" t="s">
        <v>351</v>
      </c>
      <c r="D833" s="740"/>
      <c r="E833" s="740"/>
      <c r="F833" s="740"/>
      <c r="G833" s="740"/>
      <c r="H833" s="740"/>
      <c r="I833" s="741"/>
      <c r="J833" s="56">
        <f t="shared" si="378"/>
        <v>819</v>
      </c>
      <c r="K833" s="62">
        <f t="shared" si="388"/>
        <v>41</v>
      </c>
      <c r="L833" s="62">
        <f t="shared" si="388"/>
        <v>4</v>
      </c>
      <c r="M833" s="62">
        <f t="shared" si="380"/>
        <v>41</v>
      </c>
      <c r="N833" s="62">
        <f t="shared" si="380"/>
        <v>4</v>
      </c>
      <c r="O833" s="51">
        <v>15</v>
      </c>
      <c r="P833" s="51">
        <v>1</v>
      </c>
      <c r="Q833" s="51">
        <v>26</v>
      </c>
      <c r="R833" s="51">
        <v>3</v>
      </c>
      <c r="S833" s="51"/>
      <c r="T833" s="51"/>
      <c r="U833" s="62">
        <f t="shared" si="381"/>
        <v>0</v>
      </c>
      <c r="V833" s="62">
        <f t="shared" si="381"/>
        <v>0</v>
      </c>
      <c r="W833" s="54"/>
      <c r="X833" s="54"/>
      <c r="Y833" s="54"/>
      <c r="Z833" s="54"/>
      <c r="AA833" s="705" t="str">
        <f t="shared" si="392"/>
        <v>CF3112-11</v>
      </c>
      <c r="AB833" s="705"/>
      <c r="AC833" s="705" t="str">
        <f t="shared" si="393"/>
        <v>Иргэний барилгын техникч</v>
      </c>
      <c r="AD833" s="705"/>
      <c r="AE833" s="705"/>
      <c r="AF833" s="705"/>
      <c r="AG833" s="705"/>
      <c r="AH833" s="705"/>
      <c r="AI833" s="705"/>
      <c r="AJ833" s="56">
        <f t="shared" si="379"/>
        <v>819</v>
      </c>
      <c r="AK833" s="52"/>
      <c r="AL833" s="52"/>
      <c r="AM833" s="54"/>
      <c r="AN833" s="54"/>
      <c r="AO833" s="54">
        <v>41</v>
      </c>
      <c r="AP833" s="54"/>
      <c r="AQ833" s="54"/>
      <c r="AR833" s="54"/>
      <c r="AS833" s="57">
        <f t="shared" si="382"/>
        <v>26</v>
      </c>
      <c r="AT833" s="54">
        <v>26</v>
      </c>
      <c r="AU833" s="54"/>
      <c r="AV833" s="54"/>
      <c r="AW833" s="54"/>
      <c r="AX833" s="54"/>
      <c r="AY833" s="54"/>
      <c r="AZ833" s="54"/>
    </row>
    <row r="834" spans="1:52" s="55" customFormat="1" ht="18" customHeight="1">
      <c r="A834" s="737" t="s">
        <v>428</v>
      </c>
      <c r="B834" s="738"/>
      <c r="C834" s="739" t="s">
        <v>429</v>
      </c>
      <c r="D834" s="740"/>
      <c r="E834" s="740"/>
      <c r="F834" s="740"/>
      <c r="G834" s="740"/>
      <c r="H834" s="740"/>
      <c r="I834" s="741"/>
      <c r="J834" s="56">
        <f t="shared" si="378"/>
        <v>820</v>
      </c>
      <c r="K834" s="62">
        <f t="shared" si="388"/>
        <v>49</v>
      </c>
      <c r="L834" s="62">
        <f t="shared" si="388"/>
        <v>19</v>
      </c>
      <c r="M834" s="62">
        <f t="shared" si="380"/>
        <v>49</v>
      </c>
      <c r="N834" s="62">
        <f t="shared" si="380"/>
        <v>19</v>
      </c>
      <c r="O834" s="51">
        <v>20</v>
      </c>
      <c r="P834" s="51">
        <v>10</v>
      </c>
      <c r="Q834" s="51">
        <v>17</v>
      </c>
      <c r="R834" s="51">
        <v>4</v>
      </c>
      <c r="S834" s="51">
        <v>12</v>
      </c>
      <c r="T834" s="51">
        <v>5</v>
      </c>
      <c r="U834" s="62">
        <f t="shared" si="381"/>
        <v>0</v>
      </c>
      <c r="V834" s="62">
        <f t="shared" si="381"/>
        <v>0</v>
      </c>
      <c r="W834" s="54"/>
      <c r="X834" s="54"/>
      <c r="Y834" s="54"/>
      <c r="Z834" s="54"/>
      <c r="AA834" s="705" t="str">
        <f t="shared" si="392"/>
        <v>AH3240-16</v>
      </c>
      <c r="AB834" s="705"/>
      <c r="AC834" s="705" t="str">
        <f t="shared" si="393"/>
        <v>Зоотехникч</v>
      </c>
      <c r="AD834" s="705"/>
      <c r="AE834" s="705"/>
      <c r="AF834" s="705"/>
      <c r="AG834" s="705"/>
      <c r="AH834" s="705"/>
      <c r="AI834" s="705"/>
      <c r="AJ834" s="56">
        <f t="shared" si="379"/>
        <v>820</v>
      </c>
      <c r="AK834" s="52"/>
      <c r="AL834" s="52"/>
      <c r="AM834" s="54"/>
      <c r="AN834" s="54"/>
      <c r="AO834" s="54">
        <v>49</v>
      </c>
      <c r="AP834" s="54"/>
      <c r="AQ834" s="54"/>
      <c r="AR834" s="54"/>
      <c r="AS834" s="57">
        <f t="shared" si="382"/>
        <v>12</v>
      </c>
      <c r="AT834" s="54"/>
      <c r="AU834" s="54">
        <v>12</v>
      </c>
      <c r="AV834" s="54"/>
      <c r="AW834" s="54"/>
      <c r="AX834" s="54"/>
      <c r="AY834" s="54"/>
      <c r="AZ834" s="54"/>
    </row>
    <row r="835" spans="1:52" s="55" customFormat="1" ht="18" customHeight="1">
      <c r="A835" s="737" t="s">
        <v>367</v>
      </c>
      <c r="B835" s="738"/>
      <c r="C835" s="739" t="s">
        <v>368</v>
      </c>
      <c r="D835" s="740"/>
      <c r="E835" s="740"/>
      <c r="F835" s="740"/>
      <c r="G835" s="740"/>
      <c r="H835" s="740"/>
      <c r="I835" s="741"/>
      <c r="J835" s="56">
        <f t="shared" si="378"/>
        <v>821</v>
      </c>
      <c r="K835" s="62">
        <f t="shared" si="388"/>
        <v>43</v>
      </c>
      <c r="L835" s="62">
        <f t="shared" si="388"/>
        <v>36</v>
      </c>
      <c r="M835" s="62">
        <f t="shared" si="380"/>
        <v>43</v>
      </c>
      <c r="N835" s="62">
        <f t="shared" si="380"/>
        <v>36</v>
      </c>
      <c r="O835" s="51">
        <v>19</v>
      </c>
      <c r="P835" s="51">
        <v>17</v>
      </c>
      <c r="Q835" s="51">
        <v>12</v>
      </c>
      <c r="R835" s="51">
        <v>8</v>
      </c>
      <c r="S835" s="51">
        <v>12</v>
      </c>
      <c r="T835" s="51">
        <v>11</v>
      </c>
      <c r="U835" s="62">
        <f t="shared" si="381"/>
        <v>0</v>
      </c>
      <c r="V835" s="62">
        <f t="shared" si="381"/>
        <v>0</v>
      </c>
      <c r="W835" s="54"/>
      <c r="X835" s="54"/>
      <c r="Y835" s="54"/>
      <c r="Z835" s="54"/>
      <c r="AA835" s="705" t="str">
        <f t="shared" si="392"/>
        <v>IF3434-14</v>
      </c>
      <c r="AB835" s="705"/>
      <c r="AC835" s="705" t="str">
        <f t="shared" si="393"/>
        <v>Хоол үйлдвэрлэл, үйлчилгээний техник- технологич</v>
      </c>
      <c r="AD835" s="705"/>
      <c r="AE835" s="705"/>
      <c r="AF835" s="705"/>
      <c r="AG835" s="705"/>
      <c r="AH835" s="705"/>
      <c r="AI835" s="705"/>
      <c r="AJ835" s="56">
        <f t="shared" si="379"/>
        <v>821</v>
      </c>
      <c r="AK835" s="52"/>
      <c r="AL835" s="52"/>
      <c r="AM835" s="54"/>
      <c r="AN835" s="54"/>
      <c r="AO835" s="54">
        <v>43</v>
      </c>
      <c r="AP835" s="54"/>
      <c r="AQ835" s="54"/>
      <c r="AR835" s="54"/>
      <c r="AS835" s="57">
        <f t="shared" si="382"/>
        <v>12</v>
      </c>
      <c r="AT835" s="54"/>
      <c r="AU835" s="54">
        <v>12</v>
      </c>
      <c r="AV835" s="54"/>
      <c r="AW835" s="54"/>
      <c r="AX835" s="54"/>
      <c r="AY835" s="54"/>
      <c r="AZ835" s="54"/>
    </row>
    <row r="836" spans="1:52" s="55" customFormat="1" ht="18" customHeight="1">
      <c r="A836" s="737" t="s">
        <v>362</v>
      </c>
      <c r="B836" s="738"/>
      <c r="C836" s="739" t="s">
        <v>363</v>
      </c>
      <c r="D836" s="740"/>
      <c r="E836" s="740"/>
      <c r="F836" s="740"/>
      <c r="G836" s="740"/>
      <c r="H836" s="740"/>
      <c r="I836" s="741"/>
      <c r="J836" s="56">
        <f t="shared" si="378"/>
        <v>822</v>
      </c>
      <c r="K836" s="62">
        <f t="shared" si="388"/>
        <v>34</v>
      </c>
      <c r="L836" s="62">
        <f t="shared" si="388"/>
        <v>0</v>
      </c>
      <c r="M836" s="62">
        <f t="shared" si="380"/>
        <v>34</v>
      </c>
      <c r="N836" s="62">
        <f t="shared" si="380"/>
        <v>0</v>
      </c>
      <c r="O836" s="51">
        <v>15</v>
      </c>
      <c r="P836" s="51">
        <v>0</v>
      </c>
      <c r="Q836" s="51">
        <v>19</v>
      </c>
      <c r="R836" s="51">
        <v>0</v>
      </c>
      <c r="S836" s="51"/>
      <c r="T836" s="51"/>
      <c r="U836" s="62">
        <f t="shared" si="381"/>
        <v>0</v>
      </c>
      <c r="V836" s="62">
        <f t="shared" si="381"/>
        <v>0</v>
      </c>
      <c r="W836" s="54"/>
      <c r="X836" s="54"/>
      <c r="Y836" s="54"/>
      <c r="Z836" s="54"/>
      <c r="AA836" s="705" t="str">
        <f t="shared" si="392"/>
        <v>CF3115-67</v>
      </c>
      <c r="AB836" s="705"/>
      <c r="AC836" s="705" t="str">
        <f t="shared" si="393"/>
        <v>Сантехник, халаалт, агааржуулалтын төхөөрөмжийн техникч</v>
      </c>
      <c r="AD836" s="705"/>
      <c r="AE836" s="705"/>
      <c r="AF836" s="705"/>
      <c r="AG836" s="705"/>
      <c r="AH836" s="705"/>
      <c r="AI836" s="705"/>
      <c r="AJ836" s="56">
        <f t="shared" si="379"/>
        <v>822</v>
      </c>
      <c r="AK836" s="52"/>
      <c r="AL836" s="52"/>
      <c r="AM836" s="54"/>
      <c r="AN836" s="54"/>
      <c r="AO836" s="54">
        <v>34</v>
      </c>
      <c r="AP836" s="54"/>
      <c r="AQ836" s="54"/>
      <c r="AR836" s="54"/>
      <c r="AS836" s="57">
        <f t="shared" si="382"/>
        <v>19</v>
      </c>
      <c r="AT836" s="54">
        <v>19</v>
      </c>
      <c r="AU836" s="54"/>
      <c r="AV836" s="54"/>
      <c r="AW836" s="54"/>
      <c r="AX836" s="54"/>
      <c r="AY836" s="54"/>
      <c r="AZ836" s="54"/>
    </row>
    <row r="837" spans="1:52" s="55" customFormat="1" ht="18" customHeight="1">
      <c r="A837" s="737" t="s">
        <v>422</v>
      </c>
      <c r="B837" s="738"/>
      <c r="C837" s="739" t="s">
        <v>423</v>
      </c>
      <c r="D837" s="740"/>
      <c r="E837" s="740"/>
      <c r="F837" s="740"/>
      <c r="G837" s="740"/>
      <c r="H837" s="740"/>
      <c r="I837" s="741"/>
      <c r="J837" s="56">
        <f t="shared" si="378"/>
        <v>823</v>
      </c>
      <c r="K837" s="62">
        <f t="shared" si="388"/>
        <v>40</v>
      </c>
      <c r="L837" s="62">
        <f t="shared" si="388"/>
        <v>34</v>
      </c>
      <c r="M837" s="62">
        <f t="shared" si="380"/>
        <v>40</v>
      </c>
      <c r="N837" s="62">
        <f t="shared" si="380"/>
        <v>34</v>
      </c>
      <c r="O837" s="51">
        <v>23</v>
      </c>
      <c r="P837" s="51">
        <v>19</v>
      </c>
      <c r="Q837" s="51">
        <v>17</v>
      </c>
      <c r="R837" s="51">
        <v>15</v>
      </c>
      <c r="S837" s="51"/>
      <c r="T837" s="51"/>
      <c r="U837" s="62">
        <f t="shared" si="381"/>
        <v>0</v>
      </c>
      <c r="V837" s="62">
        <f t="shared" si="381"/>
        <v>0</v>
      </c>
      <c r="W837" s="54"/>
      <c r="X837" s="54"/>
      <c r="Y837" s="54"/>
      <c r="Z837" s="54"/>
      <c r="AA837" s="705" t="str">
        <f t="shared" si="392"/>
        <v>BF3313-14</v>
      </c>
      <c r="AB837" s="705"/>
      <c r="AC837" s="705" t="str">
        <f t="shared" si="393"/>
        <v>Төлбөр тооцоо, цалин хөлсний нягтлан бодогч</v>
      </c>
      <c r="AD837" s="705"/>
      <c r="AE837" s="705"/>
      <c r="AF837" s="705"/>
      <c r="AG837" s="705"/>
      <c r="AH837" s="705"/>
      <c r="AI837" s="705"/>
      <c r="AJ837" s="56">
        <f t="shared" si="379"/>
        <v>823</v>
      </c>
      <c r="AK837" s="52"/>
      <c r="AL837" s="52"/>
      <c r="AM837" s="54"/>
      <c r="AN837" s="54"/>
      <c r="AO837" s="54">
        <v>40</v>
      </c>
      <c r="AP837" s="54"/>
      <c r="AQ837" s="54"/>
      <c r="AR837" s="54"/>
      <c r="AS837" s="57">
        <f t="shared" si="382"/>
        <v>17</v>
      </c>
      <c r="AT837" s="54">
        <v>17</v>
      </c>
      <c r="AU837" s="54"/>
      <c r="AV837" s="54"/>
      <c r="AW837" s="54"/>
      <c r="AX837" s="54"/>
      <c r="AY837" s="54"/>
      <c r="AZ837" s="54"/>
    </row>
    <row r="838" spans="1:52" s="55" customFormat="1" ht="18" customHeight="1">
      <c r="A838" s="737" t="s">
        <v>116</v>
      </c>
      <c r="B838" s="738"/>
      <c r="C838" s="739" t="s">
        <v>117</v>
      </c>
      <c r="D838" s="740"/>
      <c r="E838" s="740"/>
      <c r="F838" s="740"/>
      <c r="G838" s="740"/>
      <c r="H838" s="740"/>
      <c r="I838" s="741"/>
      <c r="J838" s="56">
        <f t="shared" si="378"/>
        <v>824</v>
      </c>
      <c r="K838" s="62">
        <f t="shared" si="388"/>
        <v>72</v>
      </c>
      <c r="L838" s="62">
        <f t="shared" si="388"/>
        <v>0</v>
      </c>
      <c r="M838" s="62">
        <f t="shared" si="380"/>
        <v>0</v>
      </c>
      <c r="N838" s="62">
        <f t="shared" si="380"/>
        <v>0</v>
      </c>
      <c r="O838" s="54"/>
      <c r="P838" s="54"/>
      <c r="Q838" s="54"/>
      <c r="R838" s="54"/>
      <c r="S838" s="54"/>
      <c r="T838" s="54"/>
      <c r="U838" s="62">
        <f t="shared" si="381"/>
        <v>72</v>
      </c>
      <c r="V838" s="62">
        <f t="shared" si="381"/>
        <v>0</v>
      </c>
      <c r="W838" s="54">
        <v>41</v>
      </c>
      <c r="X838" s="54">
        <v>0</v>
      </c>
      <c r="Y838" s="54">
        <v>19</v>
      </c>
      <c r="Z838" s="54">
        <v>0</v>
      </c>
      <c r="AA838" s="705" t="str">
        <f t="shared" si="392"/>
        <v>CF7126-36</v>
      </c>
      <c r="AB838" s="705"/>
      <c r="AC838" s="705" t="str">
        <f t="shared" si="393"/>
        <v>Барилгын сантехникч</v>
      </c>
      <c r="AD838" s="705"/>
      <c r="AE838" s="705"/>
      <c r="AF838" s="705"/>
      <c r="AG838" s="705"/>
      <c r="AH838" s="705"/>
      <c r="AI838" s="705"/>
      <c r="AJ838" s="56">
        <f t="shared" si="379"/>
        <v>824</v>
      </c>
      <c r="AK838" s="52">
        <v>12</v>
      </c>
      <c r="AL838" s="52">
        <v>0</v>
      </c>
      <c r="AM838" s="54"/>
      <c r="AN838" s="54"/>
      <c r="AO838" s="54">
        <v>72</v>
      </c>
      <c r="AP838" s="54"/>
      <c r="AQ838" s="54"/>
      <c r="AR838" s="54"/>
      <c r="AS838" s="57">
        <f t="shared" si="382"/>
        <v>33</v>
      </c>
      <c r="AT838" s="54"/>
      <c r="AU838" s="54"/>
      <c r="AV838" s="54">
        <v>12</v>
      </c>
      <c r="AW838" s="54">
        <v>21</v>
      </c>
      <c r="AX838" s="54"/>
      <c r="AY838" s="54"/>
      <c r="AZ838" s="54"/>
    </row>
    <row r="839" spans="1:52" s="55" customFormat="1" ht="18" customHeight="1">
      <c r="A839" s="737" t="s">
        <v>120</v>
      </c>
      <c r="B839" s="738"/>
      <c r="C839" s="739" t="s">
        <v>121</v>
      </c>
      <c r="D839" s="740"/>
      <c r="E839" s="740"/>
      <c r="F839" s="740"/>
      <c r="G839" s="740"/>
      <c r="H839" s="740"/>
      <c r="I839" s="741"/>
      <c r="J839" s="56">
        <f t="shared" si="378"/>
        <v>825</v>
      </c>
      <c r="K839" s="62">
        <f t="shared" si="388"/>
        <v>62</v>
      </c>
      <c r="L839" s="62">
        <f t="shared" si="388"/>
        <v>4</v>
      </c>
      <c r="M839" s="62">
        <f t="shared" si="380"/>
        <v>0</v>
      </c>
      <c r="N839" s="62">
        <f t="shared" si="380"/>
        <v>0</v>
      </c>
      <c r="O839" s="54"/>
      <c r="P839" s="54"/>
      <c r="Q839" s="54"/>
      <c r="R839" s="54"/>
      <c r="S839" s="54"/>
      <c r="T839" s="54"/>
      <c r="U839" s="62">
        <f t="shared" si="381"/>
        <v>62</v>
      </c>
      <c r="V839" s="62">
        <f t="shared" si="381"/>
        <v>4</v>
      </c>
      <c r="W839" s="54">
        <v>32</v>
      </c>
      <c r="X839" s="54">
        <v>4</v>
      </c>
      <c r="Y839" s="54">
        <v>20</v>
      </c>
      <c r="Z839" s="54">
        <v>0</v>
      </c>
      <c r="AA839" s="705" t="str">
        <f t="shared" si="392"/>
        <v>CF7112-19</v>
      </c>
      <c r="AB839" s="705"/>
      <c r="AC839" s="705" t="str">
        <f t="shared" si="393"/>
        <v>Барилгын өрөг угсрагч</v>
      </c>
      <c r="AD839" s="705"/>
      <c r="AE839" s="705"/>
      <c r="AF839" s="705"/>
      <c r="AG839" s="705"/>
      <c r="AH839" s="705"/>
      <c r="AI839" s="705"/>
      <c r="AJ839" s="56">
        <f t="shared" si="379"/>
        <v>825</v>
      </c>
      <c r="AK839" s="52">
        <v>10</v>
      </c>
      <c r="AL839" s="52">
        <v>0</v>
      </c>
      <c r="AM839" s="54"/>
      <c r="AN839" s="54"/>
      <c r="AO839" s="54">
        <v>62</v>
      </c>
      <c r="AP839" s="54"/>
      <c r="AQ839" s="54"/>
      <c r="AR839" s="54"/>
      <c r="AS839" s="57">
        <f t="shared" si="382"/>
        <v>29</v>
      </c>
      <c r="AT839" s="54"/>
      <c r="AU839" s="54"/>
      <c r="AV839" s="54">
        <v>10</v>
      </c>
      <c r="AW839" s="54">
        <v>19</v>
      </c>
      <c r="AX839" s="54"/>
      <c r="AY839" s="54"/>
      <c r="AZ839" s="54"/>
    </row>
    <row r="840" spans="1:52" s="55" customFormat="1" ht="18" customHeight="1">
      <c r="A840" s="737" t="s">
        <v>118</v>
      </c>
      <c r="B840" s="738"/>
      <c r="C840" s="739" t="s">
        <v>119</v>
      </c>
      <c r="D840" s="740"/>
      <c r="E840" s="740"/>
      <c r="F840" s="740"/>
      <c r="G840" s="740"/>
      <c r="H840" s="740"/>
      <c r="I840" s="741"/>
      <c r="J840" s="56">
        <f t="shared" si="378"/>
        <v>826</v>
      </c>
      <c r="K840" s="62">
        <f t="shared" si="388"/>
        <v>62</v>
      </c>
      <c r="L840" s="62">
        <f t="shared" si="388"/>
        <v>17</v>
      </c>
      <c r="M840" s="62">
        <f t="shared" si="380"/>
        <v>0</v>
      </c>
      <c r="N840" s="62">
        <f t="shared" si="380"/>
        <v>0</v>
      </c>
      <c r="O840" s="54"/>
      <c r="P840" s="54"/>
      <c r="Q840" s="54"/>
      <c r="R840" s="54"/>
      <c r="S840" s="54"/>
      <c r="T840" s="54"/>
      <c r="U840" s="62">
        <f t="shared" si="381"/>
        <v>62</v>
      </c>
      <c r="V840" s="62">
        <f t="shared" si="381"/>
        <v>17</v>
      </c>
      <c r="W840" s="54">
        <v>34</v>
      </c>
      <c r="X840" s="54">
        <v>11</v>
      </c>
      <c r="Y840" s="54">
        <v>17</v>
      </c>
      <c r="Z840" s="54">
        <v>2</v>
      </c>
      <c r="AA840" s="705" t="str">
        <f t="shared" si="392"/>
        <v>CF7123-20</v>
      </c>
      <c r="AB840" s="705"/>
      <c r="AC840" s="705" t="str">
        <f t="shared" si="393"/>
        <v>Барилгын засал-чимэглэлчин</v>
      </c>
      <c r="AD840" s="705"/>
      <c r="AE840" s="705"/>
      <c r="AF840" s="705"/>
      <c r="AG840" s="705"/>
      <c r="AH840" s="705"/>
      <c r="AI840" s="705"/>
      <c r="AJ840" s="56">
        <f t="shared" si="379"/>
        <v>826</v>
      </c>
      <c r="AK840" s="52">
        <v>11</v>
      </c>
      <c r="AL840" s="52">
        <v>4</v>
      </c>
      <c r="AM840" s="54"/>
      <c r="AN840" s="54"/>
      <c r="AO840" s="54">
        <v>62</v>
      </c>
      <c r="AP840" s="54"/>
      <c r="AQ840" s="54"/>
      <c r="AR840" s="54"/>
      <c r="AS840" s="57">
        <f t="shared" si="382"/>
        <v>29</v>
      </c>
      <c r="AT840" s="54"/>
      <c r="AU840" s="54"/>
      <c r="AV840" s="54">
        <v>11</v>
      </c>
      <c r="AW840" s="54">
        <v>18</v>
      </c>
      <c r="AX840" s="54"/>
      <c r="AY840" s="54"/>
      <c r="AZ840" s="54"/>
    </row>
    <row r="841" spans="1:52" s="55" customFormat="1" ht="18" customHeight="1">
      <c r="A841" s="737" t="s">
        <v>124</v>
      </c>
      <c r="B841" s="738"/>
      <c r="C841" s="739" t="s">
        <v>125</v>
      </c>
      <c r="D841" s="740"/>
      <c r="E841" s="740"/>
      <c r="F841" s="740"/>
      <c r="G841" s="740"/>
      <c r="H841" s="740"/>
      <c r="I841" s="741"/>
      <c r="J841" s="56">
        <f t="shared" si="378"/>
        <v>827</v>
      </c>
      <c r="K841" s="62">
        <f t="shared" si="388"/>
        <v>83</v>
      </c>
      <c r="L841" s="62">
        <f t="shared" si="388"/>
        <v>1</v>
      </c>
      <c r="M841" s="62">
        <f t="shared" si="380"/>
        <v>0</v>
      </c>
      <c r="N841" s="62">
        <f t="shared" si="380"/>
        <v>0</v>
      </c>
      <c r="O841" s="54"/>
      <c r="P841" s="54"/>
      <c r="Q841" s="54"/>
      <c r="R841" s="54"/>
      <c r="S841" s="54"/>
      <c r="T841" s="54"/>
      <c r="U841" s="62">
        <f t="shared" si="381"/>
        <v>83</v>
      </c>
      <c r="V841" s="62">
        <f t="shared" si="381"/>
        <v>1</v>
      </c>
      <c r="W841" s="54">
        <v>44</v>
      </c>
      <c r="X841" s="54">
        <v>0</v>
      </c>
      <c r="Y841" s="54">
        <v>22</v>
      </c>
      <c r="Z841" s="54">
        <v>0</v>
      </c>
      <c r="AA841" s="705" t="str">
        <f t="shared" si="392"/>
        <v>IM7212-14</v>
      </c>
      <c r="AB841" s="705"/>
      <c r="AC841" s="705" t="str">
        <f t="shared" si="393"/>
        <v>Гагнуурчин</v>
      </c>
      <c r="AD841" s="705"/>
      <c r="AE841" s="705"/>
      <c r="AF841" s="705"/>
      <c r="AG841" s="705"/>
      <c r="AH841" s="705"/>
      <c r="AI841" s="705"/>
      <c r="AJ841" s="56">
        <f t="shared" si="379"/>
        <v>827</v>
      </c>
      <c r="AK841" s="52">
        <v>17</v>
      </c>
      <c r="AL841" s="52">
        <v>1</v>
      </c>
      <c r="AM841" s="54"/>
      <c r="AN841" s="54"/>
      <c r="AO841" s="54">
        <v>83</v>
      </c>
      <c r="AP841" s="54"/>
      <c r="AQ841" s="54"/>
      <c r="AR841" s="54"/>
      <c r="AS841" s="57">
        <f t="shared" si="382"/>
        <v>40</v>
      </c>
      <c r="AT841" s="54"/>
      <c r="AU841" s="54"/>
      <c r="AV841" s="54">
        <v>17</v>
      </c>
      <c r="AW841" s="54">
        <v>23</v>
      </c>
      <c r="AX841" s="54"/>
      <c r="AY841" s="54"/>
      <c r="AZ841" s="54"/>
    </row>
    <row r="842" spans="1:52" s="55" customFormat="1" ht="18" customHeight="1">
      <c r="A842" s="737" t="s">
        <v>144</v>
      </c>
      <c r="B842" s="738"/>
      <c r="C842" s="739" t="s">
        <v>145</v>
      </c>
      <c r="D842" s="740"/>
      <c r="E842" s="740"/>
      <c r="F842" s="740"/>
      <c r="G842" s="740"/>
      <c r="H842" s="740"/>
      <c r="I842" s="741"/>
      <c r="J842" s="56">
        <f t="shared" si="378"/>
        <v>828</v>
      </c>
      <c r="K842" s="62">
        <f t="shared" si="388"/>
        <v>75</v>
      </c>
      <c r="L842" s="62">
        <f t="shared" si="388"/>
        <v>51</v>
      </c>
      <c r="M842" s="62">
        <f t="shared" si="380"/>
        <v>0</v>
      </c>
      <c r="N842" s="62">
        <f t="shared" si="380"/>
        <v>0</v>
      </c>
      <c r="O842" s="54"/>
      <c r="P842" s="54"/>
      <c r="Q842" s="54"/>
      <c r="R842" s="54"/>
      <c r="S842" s="54"/>
      <c r="T842" s="54"/>
      <c r="U842" s="62">
        <f t="shared" si="381"/>
        <v>75</v>
      </c>
      <c r="V842" s="62">
        <f t="shared" si="381"/>
        <v>51</v>
      </c>
      <c r="W842" s="54">
        <v>39</v>
      </c>
      <c r="X842" s="54">
        <v>28</v>
      </c>
      <c r="Y842" s="54">
        <v>19</v>
      </c>
      <c r="Z842" s="54">
        <v>11</v>
      </c>
      <c r="AA842" s="705" t="str">
        <f t="shared" si="392"/>
        <v>IF5120-11</v>
      </c>
      <c r="AB842" s="705"/>
      <c r="AC842" s="705" t="str">
        <f t="shared" si="393"/>
        <v>Тогооч</v>
      </c>
      <c r="AD842" s="705"/>
      <c r="AE842" s="705"/>
      <c r="AF842" s="705"/>
      <c r="AG842" s="705"/>
      <c r="AH842" s="705"/>
      <c r="AI842" s="705"/>
      <c r="AJ842" s="56">
        <f t="shared" si="379"/>
        <v>828</v>
      </c>
      <c r="AK842" s="52">
        <v>17</v>
      </c>
      <c r="AL842" s="52">
        <v>12</v>
      </c>
      <c r="AM842" s="54"/>
      <c r="AN842" s="54"/>
      <c r="AO842" s="54">
        <v>75</v>
      </c>
      <c r="AP842" s="54"/>
      <c r="AQ842" s="54"/>
      <c r="AR842" s="54"/>
      <c r="AS842" s="57">
        <f t="shared" si="382"/>
        <v>38</v>
      </c>
      <c r="AT842" s="54"/>
      <c r="AU842" s="54"/>
      <c r="AV842" s="54">
        <v>17</v>
      </c>
      <c r="AW842" s="54">
        <v>21</v>
      </c>
      <c r="AX842" s="54"/>
      <c r="AY842" s="54"/>
      <c r="AZ842" s="54"/>
    </row>
    <row r="843" spans="1:52" s="55" customFormat="1" ht="18" customHeight="1">
      <c r="A843" s="737" t="s">
        <v>138</v>
      </c>
      <c r="B843" s="738"/>
      <c r="C843" s="739" t="s">
        <v>139</v>
      </c>
      <c r="D843" s="740"/>
      <c r="E843" s="740"/>
      <c r="F843" s="740"/>
      <c r="G843" s="740"/>
      <c r="H843" s="740"/>
      <c r="I843" s="741"/>
      <c r="J843" s="56">
        <f t="shared" si="378"/>
        <v>829</v>
      </c>
      <c r="K843" s="62">
        <f t="shared" si="388"/>
        <v>85</v>
      </c>
      <c r="L843" s="62">
        <f t="shared" si="388"/>
        <v>73</v>
      </c>
      <c r="M843" s="62">
        <f t="shared" si="380"/>
        <v>0</v>
      </c>
      <c r="N843" s="62">
        <f t="shared" si="380"/>
        <v>0</v>
      </c>
      <c r="O843" s="54"/>
      <c r="P843" s="54"/>
      <c r="Q843" s="54"/>
      <c r="R843" s="54"/>
      <c r="S843" s="54"/>
      <c r="T843" s="54"/>
      <c r="U843" s="62">
        <f t="shared" si="381"/>
        <v>85</v>
      </c>
      <c r="V843" s="62">
        <f t="shared" si="381"/>
        <v>73</v>
      </c>
      <c r="W843" s="54">
        <v>48</v>
      </c>
      <c r="X843" s="54">
        <v>40</v>
      </c>
      <c r="Y843" s="54">
        <v>17</v>
      </c>
      <c r="Z843" s="54">
        <v>14</v>
      </c>
      <c r="AA843" s="705" t="str">
        <f t="shared" si="392"/>
        <v>SO5141-11</v>
      </c>
      <c r="AB843" s="705"/>
      <c r="AC843" s="705" t="str">
        <f t="shared" si="393"/>
        <v>Үсчин</v>
      </c>
      <c r="AD843" s="705"/>
      <c r="AE843" s="705"/>
      <c r="AF843" s="705"/>
      <c r="AG843" s="705"/>
      <c r="AH843" s="705"/>
      <c r="AI843" s="705"/>
      <c r="AJ843" s="56">
        <f t="shared" si="379"/>
        <v>829</v>
      </c>
      <c r="AK843" s="52">
        <v>20</v>
      </c>
      <c r="AL843" s="52">
        <v>19</v>
      </c>
      <c r="AM843" s="54"/>
      <c r="AN843" s="54"/>
      <c r="AO843" s="54">
        <v>85</v>
      </c>
      <c r="AP843" s="54"/>
      <c r="AQ843" s="54"/>
      <c r="AR843" s="54"/>
      <c r="AS843" s="57">
        <f t="shared" si="382"/>
        <v>50</v>
      </c>
      <c r="AT843" s="54"/>
      <c r="AU843" s="54"/>
      <c r="AV843" s="54">
        <v>20</v>
      </c>
      <c r="AW843" s="54">
        <v>30</v>
      </c>
      <c r="AX843" s="54"/>
      <c r="AY843" s="54"/>
      <c r="AZ843" s="54"/>
    </row>
    <row r="844" spans="1:52" s="55" customFormat="1" ht="18" customHeight="1">
      <c r="A844" s="737" t="s">
        <v>505</v>
      </c>
      <c r="B844" s="738"/>
      <c r="C844" s="739" t="s">
        <v>506</v>
      </c>
      <c r="D844" s="740"/>
      <c r="E844" s="740"/>
      <c r="F844" s="740"/>
      <c r="G844" s="740"/>
      <c r="H844" s="740"/>
      <c r="I844" s="741"/>
      <c r="J844" s="56">
        <f t="shared" si="378"/>
        <v>830</v>
      </c>
      <c r="K844" s="62">
        <f t="shared" si="388"/>
        <v>47</v>
      </c>
      <c r="L844" s="62">
        <f t="shared" si="388"/>
        <v>0</v>
      </c>
      <c r="M844" s="62">
        <f t="shared" si="380"/>
        <v>0</v>
      </c>
      <c r="N844" s="62">
        <f t="shared" si="380"/>
        <v>0</v>
      </c>
      <c r="O844" s="54"/>
      <c r="P844" s="54"/>
      <c r="Q844" s="54"/>
      <c r="R844" s="54"/>
      <c r="S844" s="54"/>
      <c r="T844" s="54"/>
      <c r="U844" s="62">
        <f t="shared" si="381"/>
        <v>47</v>
      </c>
      <c r="V844" s="62">
        <f t="shared" si="381"/>
        <v>0</v>
      </c>
      <c r="W844" s="54">
        <v>17</v>
      </c>
      <c r="X844" s="54">
        <v>0</v>
      </c>
      <c r="Y844" s="54">
        <v>18</v>
      </c>
      <c r="Z844" s="54">
        <v>0</v>
      </c>
      <c r="AA844" s="705" t="str">
        <f t="shared" si="392"/>
        <v>SO8212-19</v>
      </c>
      <c r="AB844" s="705"/>
      <c r="AC844" s="705" t="str">
        <f t="shared" si="393"/>
        <v>Гэр ахуйн цахилгаан тоног төхөөрөмжийн засварчин</v>
      </c>
      <c r="AD844" s="705"/>
      <c r="AE844" s="705"/>
      <c r="AF844" s="705"/>
      <c r="AG844" s="705"/>
      <c r="AH844" s="705"/>
      <c r="AI844" s="705"/>
      <c r="AJ844" s="56">
        <f t="shared" si="379"/>
        <v>830</v>
      </c>
      <c r="AK844" s="52">
        <v>12</v>
      </c>
      <c r="AL844" s="52">
        <v>0</v>
      </c>
      <c r="AM844" s="54"/>
      <c r="AN844" s="54"/>
      <c r="AO844" s="54">
        <v>47</v>
      </c>
      <c r="AP844" s="54"/>
      <c r="AQ844" s="54"/>
      <c r="AR844" s="54"/>
      <c r="AS844" s="57">
        <f t="shared" si="382"/>
        <v>12</v>
      </c>
      <c r="AT844" s="54"/>
      <c r="AU844" s="54"/>
      <c r="AV844" s="54">
        <v>12</v>
      </c>
      <c r="AW844" s="54"/>
      <c r="AX844" s="54"/>
      <c r="AY844" s="54"/>
      <c r="AZ844" s="54"/>
    </row>
    <row r="845" spans="1:52" s="55" customFormat="1" ht="18" customHeight="1">
      <c r="A845" s="737" t="s">
        <v>202</v>
      </c>
      <c r="B845" s="738"/>
      <c r="C845" s="739" t="s">
        <v>203</v>
      </c>
      <c r="D845" s="740"/>
      <c r="E845" s="740"/>
      <c r="F845" s="740"/>
      <c r="G845" s="740"/>
      <c r="H845" s="740"/>
      <c r="I845" s="741"/>
      <c r="J845" s="56">
        <f t="shared" si="378"/>
        <v>831</v>
      </c>
      <c r="K845" s="62">
        <f t="shared" si="388"/>
        <v>58</v>
      </c>
      <c r="L845" s="62">
        <f t="shared" si="388"/>
        <v>12</v>
      </c>
      <c r="M845" s="62">
        <f t="shared" si="380"/>
        <v>0</v>
      </c>
      <c r="N845" s="62">
        <f t="shared" si="380"/>
        <v>0</v>
      </c>
      <c r="O845" s="54"/>
      <c r="P845" s="54"/>
      <c r="Q845" s="54"/>
      <c r="R845" s="54"/>
      <c r="S845" s="54"/>
      <c r="T845" s="54"/>
      <c r="U845" s="62">
        <f t="shared" si="381"/>
        <v>58</v>
      </c>
      <c r="V845" s="62">
        <f t="shared" si="381"/>
        <v>12</v>
      </c>
      <c r="W845" s="54">
        <v>29</v>
      </c>
      <c r="X845" s="54">
        <v>10</v>
      </c>
      <c r="Y845" s="54">
        <v>16</v>
      </c>
      <c r="Z845" s="54">
        <v>2</v>
      </c>
      <c r="AA845" s="705" t="str">
        <f t="shared" si="392"/>
        <v>CF7114-20</v>
      </c>
      <c r="AB845" s="705"/>
      <c r="AC845" s="705" t="str">
        <f t="shared" si="393"/>
        <v>Бетон арматурчин</v>
      </c>
      <c r="AD845" s="705"/>
      <c r="AE845" s="705"/>
      <c r="AF845" s="705"/>
      <c r="AG845" s="705"/>
      <c r="AH845" s="705"/>
      <c r="AI845" s="705"/>
      <c r="AJ845" s="56">
        <f t="shared" si="379"/>
        <v>831</v>
      </c>
      <c r="AK845" s="52">
        <v>13</v>
      </c>
      <c r="AL845" s="52">
        <v>0</v>
      </c>
      <c r="AM845" s="54"/>
      <c r="AN845" s="54"/>
      <c r="AO845" s="54">
        <v>58</v>
      </c>
      <c r="AP845" s="54"/>
      <c r="AQ845" s="54"/>
      <c r="AR845" s="54"/>
      <c r="AS845" s="57">
        <f t="shared" si="382"/>
        <v>32</v>
      </c>
      <c r="AT845" s="54"/>
      <c r="AU845" s="54"/>
      <c r="AV845" s="54">
        <v>13</v>
      </c>
      <c r="AW845" s="54">
        <v>19</v>
      </c>
      <c r="AX845" s="54"/>
      <c r="AY845" s="54"/>
      <c r="AZ845" s="54"/>
    </row>
    <row r="846" spans="1:52" s="55" customFormat="1" ht="18" customHeight="1">
      <c r="A846" s="737" t="s">
        <v>128</v>
      </c>
      <c r="B846" s="738"/>
      <c r="C846" s="739" t="s">
        <v>129</v>
      </c>
      <c r="D846" s="740"/>
      <c r="E846" s="740"/>
      <c r="F846" s="740"/>
      <c r="G846" s="740"/>
      <c r="H846" s="740"/>
      <c r="I846" s="741"/>
      <c r="J846" s="56">
        <f t="shared" si="378"/>
        <v>832</v>
      </c>
      <c r="K846" s="62">
        <f t="shared" si="388"/>
        <v>45</v>
      </c>
      <c r="L846" s="62">
        <f t="shared" si="388"/>
        <v>0</v>
      </c>
      <c r="M846" s="62">
        <f t="shared" si="380"/>
        <v>0</v>
      </c>
      <c r="N846" s="62">
        <f t="shared" si="380"/>
        <v>0</v>
      </c>
      <c r="O846" s="54"/>
      <c r="P846" s="54"/>
      <c r="Q846" s="54"/>
      <c r="R846" s="54"/>
      <c r="S846" s="54"/>
      <c r="T846" s="54"/>
      <c r="U846" s="62">
        <f t="shared" si="381"/>
        <v>45</v>
      </c>
      <c r="V846" s="62">
        <f t="shared" si="381"/>
        <v>0</v>
      </c>
      <c r="W846" s="54">
        <v>14</v>
      </c>
      <c r="X846" s="54">
        <v>0</v>
      </c>
      <c r="Y846" s="54">
        <v>16</v>
      </c>
      <c r="Z846" s="54">
        <v>0</v>
      </c>
      <c r="AA846" s="705" t="str">
        <f t="shared" si="392"/>
        <v>CF7115-24</v>
      </c>
      <c r="AB846" s="705"/>
      <c r="AC846" s="705" t="str">
        <f t="shared" si="393"/>
        <v>Модон эдлэлийн мужаан</v>
      </c>
      <c r="AD846" s="705"/>
      <c r="AE846" s="705"/>
      <c r="AF846" s="705"/>
      <c r="AG846" s="705"/>
      <c r="AH846" s="705"/>
      <c r="AI846" s="705"/>
      <c r="AJ846" s="56">
        <f t="shared" si="379"/>
        <v>832</v>
      </c>
      <c r="AK846" s="52">
        <v>15</v>
      </c>
      <c r="AL846" s="52">
        <v>0</v>
      </c>
      <c r="AM846" s="54"/>
      <c r="AN846" s="54"/>
      <c r="AO846" s="54">
        <v>45</v>
      </c>
      <c r="AP846" s="54"/>
      <c r="AQ846" s="54"/>
      <c r="AR846" s="54"/>
      <c r="AS846" s="57">
        <f t="shared" si="382"/>
        <v>15</v>
      </c>
      <c r="AT846" s="54"/>
      <c r="AU846" s="54"/>
      <c r="AV846" s="54">
        <v>15</v>
      </c>
      <c r="AW846" s="54"/>
      <c r="AX846" s="54"/>
      <c r="AY846" s="54"/>
      <c r="AZ846" s="54"/>
    </row>
    <row r="847" spans="1:52" s="55" customFormat="1" ht="18" customHeight="1">
      <c r="A847" s="737" t="s">
        <v>157</v>
      </c>
      <c r="B847" s="738"/>
      <c r="C847" s="739" t="s">
        <v>158</v>
      </c>
      <c r="D847" s="740"/>
      <c r="E847" s="740"/>
      <c r="F847" s="740"/>
      <c r="G847" s="740"/>
      <c r="H847" s="740"/>
      <c r="I847" s="741"/>
      <c r="J847" s="56">
        <f t="shared" ref="J847:J910" si="394">+J846+1</f>
        <v>833</v>
      </c>
      <c r="K847" s="62">
        <f t="shared" si="388"/>
        <v>56</v>
      </c>
      <c r="L847" s="62">
        <f t="shared" si="388"/>
        <v>51</v>
      </c>
      <c r="M847" s="62">
        <f t="shared" si="380"/>
        <v>0</v>
      </c>
      <c r="N847" s="62">
        <f t="shared" si="380"/>
        <v>0</v>
      </c>
      <c r="O847" s="54"/>
      <c r="P847" s="54"/>
      <c r="Q847" s="54"/>
      <c r="R847" s="54"/>
      <c r="S847" s="54"/>
      <c r="T847" s="54"/>
      <c r="U847" s="62">
        <f t="shared" si="381"/>
        <v>56</v>
      </c>
      <c r="V847" s="62">
        <f t="shared" si="381"/>
        <v>51</v>
      </c>
      <c r="W847" s="54">
        <v>29</v>
      </c>
      <c r="X847" s="54">
        <v>27</v>
      </c>
      <c r="Y847" s="54">
        <v>14</v>
      </c>
      <c r="Z847" s="54">
        <v>12</v>
      </c>
      <c r="AA847" s="705" t="str">
        <f t="shared" si="392"/>
        <v>IF7512-34</v>
      </c>
      <c r="AB847" s="705"/>
      <c r="AC847" s="705" t="str">
        <f t="shared" si="393"/>
        <v>Талх, нарийн боов үйлдвэрлэлийн технологийн ажилтан</v>
      </c>
      <c r="AD847" s="705"/>
      <c r="AE847" s="705"/>
      <c r="AF847" s="705"/>
      <c r="AG847" s="705"/>
      <c r="AH847" s="705"/>
      <c r="AI847" s="705"/>
      <c r="AJ847" s="56">
        <f t="shared" si="379"/>
        <v>833</v>
      </c>
      <c r="AK847" s="52">
        <v>13</v>
      </c>
      <c r="AL847" s="52">
        <v>12</v>
      </c>
      <c r="AM847" s="54"/>
      <c r="AN847" s="54"/>
      <c r="AO847" s="54">
        <v>56</v>
      </c>
      <c r="AP847" s="54"/>
      <c r="AQ847" s="54"/>
      <c r="AR847" s="54"/>
      <c r="AS847" s="57">
        <f t="shared" si="382"/>
        <v>35</v>
      </c>
      <c r="AT847" s="54"/>
      <c r="AU847" s="54"/>
      <c r="AV847" s="54">
        <v>13</v>
      </c>
      <c r="AW847" s="54">
        <v>22</v>
      </c>
      <c r="AX847" s="54"/>
      <c r="AY847" s="54"/>
      <c r="AZ847" s="54"/>
    </row>
    <row r="848" spans="1:52" s="55" customFormat="1" ht="18" customHeight="1">
      <c r="A848" s="737" t="s">
        <v>130</v>
      </c>
      <c r="B848" s="738"/>
      <c r="C848" s="739" t="s">
        <v>131</v>
      </c>
      <c r="D848" s="740"/>
      <c r="E848" s="740"/>
      <c r="F848" s="740"/>
      <c r="G848" s="740"/>
      <c r="H848" s="740"/>
      <c r="I848" s="741"/>
      <c r="J848" s="56">
        <f t="shared" si="394"/>
        <v>834</v>
      </c>
      <c r="K848" s="62">
        <f t="shared" si="388"/>
        <v>82</v>
      </c>
      <c r="L848" s="62">
        <f t="shared" si="388"/>
        <v>80</v>
      </c>
      <c r="M848" s="62">
        <f t="shared" si="380"/>
        <v>0</v>
      </c>
      <c r="N848" s="62">
        <f t="shared" si="380"/>
        <v>0</v>
      </c>
      <c r="O848" s="54"/>
      <c r="P848" s="54"/>
      <c r="Q848" s="54"/>
      <c r="R848" s="54"/>
      <c r="S848" s="54"/>
      <c r="T848" s="54"/>
      <c r="U848" s="62">
        <f t="shared" si="381"/>
        <v>82</v>
      </c>
      <c r="V848" s="62">
        <f t="shared" si="381"/>
        <v>80</v>
      </c>
      <c r="W848" s="54">
        <v>44</v>
      </c>
      <c r="X848" s="54">
        <v>43</v>
      </c>
      <c r="Y848" s="54">
        <v>18</v>
      </c>
      <c r="Z848" s="54">
        <v>18</v>
      </c>
      <c r="AA848" s="705" t="str">
        <f t="shared" si="392"/>
        <v>IE7533-28</v>
      </c>
      <c r="AB848" s="705"/>
      <c r="AC848" s="705" t="str">
        <f t="shared" si="393"/>
        <v>Оёмол бүтээгдэхүүний оёдолчин</v>
      </c>
      <c r="AD848" s="705"/>
      <c r="AE848" s="705"/>
      <c r="AF848" s="705"/>
      <c r="AG848" s="705"/>
      <c r="AH848" s="705"/>
      <c r="AI848" s="705"/>
      <c r="AJ848" s="56">
        <f t="shared" ref="AJ848:AJ912" si="395">+J848</f>
        <v>834</v>
      </c>
      <c r="AK848" s="52">
        <v>20</v>
      </c>
      <c r="AL848" s="52">
        <v>19</v>
      </c>
      <c r="AM848" s="54"/>
      <c r="AN848" s="54"/>
      <c r="AO848" s="54">
        <v>82</v>
      </c>
      <c r="AP848" s="54"/>
      <c r="AQ848" s="54"/>
      <c r="AR848" s="54"/>
      <c r="AS848" s="57">
        <f t="shared" si="382"/>
        <v>52</v>
      </c>
      <c r="AT848" s="54"/>
      <c r="AU848" s="54"/>
      <c r="AV848" s="54">
        <v>20</v>
      </c>
      <c r="AW848" s="54">
        <v>32</v>
      </c>
      <c r="AX848" s="54"/>
      <c r="AY848" s="54"/>
      <c r="AZ848" s="54"/>
    </row>
    <row r="849" spans="1:52" s="55" customFormat="1" ht="18" customHeight="1">
      <c r="A849" s="737" t="s">
        <v>153</v>
      </c>
      <c r="B849" s="738"/>
      <c r="C849" s="739" t="s">
        <v>154</v>
      </c>
      <c r="D849" s="740"/>
      <c r="E849" s="740"/>
      <c r="F849" s="740"/>
      <c r="G849" s="740"/>
      <c r="H849" s="740"/>
      <c r="I849" s="741"/>
      <c r="J849" s="56">
        <f t="shared" si="394"/>
        <v>835</v>
      </c>
      <c r="K849" s="62">
        <f t="shared" si="388"/>
        <v>72</v>
      </c>
      <c r="L849" s="62">
        <f t="shared" si="388"/>
        <v>72</v>
      </c>
      <c r="M849" s="62">
        <f t="shared" si="380"/>
        <v>0</v>
      </c>
      <c r="N849" s="62">
        <f t="shared" si="380"/>
        <v>0</v>
      </c>
      <c r="O849" s="54"/>
      <c r="P849" s="54"/>
      <c r="Q849" s="54"/>
      <c r="R849" s="54"/>
      <c r="S849" s="54"/>
      <c r="T849" s="54"/>
      <c r="U849" s="62">
        <f t="shared" si="381"/>
        <v>72</v>
      </c>
      <c r="V849" s="62">
        <f t="shared" si="381"/>
        <v>72</v>
      </c>
      <c r="W849" s="54">
        <v>40</v>
      </c>
      <c r="X849" s="54">
        <v>40</v>
      </c>
      <c r="Y849" s="54">
        <v>15</v>
      </c>
      <c r="Z849" s="54">
        <v>15</v>
      </c>
      <c r="AA849" s="705" t="str">
        <f t="shared" si="392"/>
        <v>SO5142-11</v>
      </c>
      <c r="AB849" s="705"/>
      <c r="AC849" s="705" t="str">
        <f t="shared" si="393"/>
        <v>Гоо засалч</v>
      </c>
      <c r="AD849" s="705"/>
      <c r="AE849" s="705"/>
      <c r="AF849" s="705"/>
      <c r="AG849" s="705"/>
      <c r="AH849" s="705"/>
      <c r="AI849" s="705"/>
      <c r="AJ849" s="56">
        <f t="shared" si="395"/>
        <v>835</v>
      </c>
      <c r="AK849" s="52">
        <v>17</v>
      </c>
      <c r="AL849" s="52">
        <v>17</v>
      </c>
      <c r="AM849" s="54"/>
      <c r="AN849" s="54"/>
      <c r="AO849" s="54">
        <v>72</v>
      </c>
      <c r="AP849" s="54"/>
      <c r="AQ849" s="54"/>
      <c r="AR849" s="54"/>
      <c r="AS849" s="57">
        <f t="shared" si="382"/>
        <v>42</v>
      </c>
      <c r="AT849" s="54"/>
      <c r="AU849" s="54"/>
      <c r="AV849" s="54">
        <v>17</v>
      </c>
      <c r="AW849" s="54">
        <v>25</v>
      </c>
      <c r="AX849" s="54"/>
      <c r="AY849" s="54"/>
      <c r="AZ849" s="54"/>
    </row>
    <row r="850" spans="1:52" s="55" customFormat="1" ht="18" customHeight="1">
      <c r="A850" s="737" t="s">
        <v>122</v>
      </c>
      <c r="B850" s="738"/>
      <c r="C850" s="739" t="s">
        <v>123</v>
      </c>
      <c r="D850" s="740"/>
      <c r="E850" s="740"/>
      <c r="F850" s="740"/>
      <c r="G850" s="740"/>
      <c r="H850" s="740"/>
      <c r="I850" s="741"/>
      <c r="J850" s="56">
        <f t="shared" si="394"/>
        <v>836</v>
      </c>
      <c r="K850" s="62">
        <f t="shared" si="388"/>
        <v>21</v>
      </c>
      <c r="L850" s="62">
        <f t="shared" si="388"/>
        <v>0</v>
      </c>
      <c r="M850" s="62">
        <f t="shared" si="380"/>
        <v>0</v>
      </c>
      <c r="N850" s="62">
        <f t="shared" si="380"/>
        <v>0</v>
      </c>
      <c r="O850" s="54"/>
      <c r="P850" s="54"/>
      <c r="Q850" s="54"/>
      <c r="R850" s="54"/>
      <c r="S850" s="54"/>
      <c r="T850" s="54"/>
      <c r="U850" s="62">
        <f t="shared" si="381"/>
        <v>21</v>
      </c>
      <c r="V850" s="62">
        <f t="shared" si="381"/>
        <v>0</v>
      </c>
      <c r="W850" s="54">
        <v>21</v>
      </c>
      <c r="X850" s="54">
        <v>0</v>
      </c>
      <c r="Y850" s="54"/>
      <c r="Z850" s="54"/>
      <c r="AA850" s="705" t="str">
        <f t="shared" si="392"/>
        <v>CF7411-12</v>
      </c>
      <c r="AB850" s="705"/>
      <c r="AC850" s="705" t="str">
        <f t="shared" si="393"/>
        <v>Барилгын цахилгаанчин</v>
      </c>
      <c r="AD850" s="705"/>
      <c r="AE850" s="705"/>
      <c r="AF850" s="705"/>
      <c r="AG850" s="705"/>
      <c r="AH850" s="705"/>
      <c r="AI850" s="705"/>
      <c r="AJ850" s="56">
        <f t="shared" si="395"/>
        <v>836</v>
      </c>
      <c r="AK850" s="52"/>
      <c r="AL850" s="52"/>
      <c r="AM850" s="54"/>
      <c r="AN850" s="54"/>
      <c r="AO850" s="54">
        <v>21</v>
      </c>
      <c r="AP850" s="54"/>
      <c r="AQ850" s="54"/>
      <c r="AR850" s="54"/>
      <c r="AS850" s="57">
        <f t="shared" si="382"/>
        <v>21</v>
      </c>
      <c r="AT850" s="54"/>
      <c r="AU850" s="54"/>
      <c r="AV850" s="54"/>
      <c r="AW850" s="54">
        <v>21</v>
      </c>
      <c r="AX850" s="54"/>
      <c r="AY850" s="54"/>
      <c r="AZ850" s="54"/>
    </row>
    <row r="851" spans="1:52" s="55" customFormat="1" ht="18" customHeight="1">
      <c r="A851" s="737" t="s">
        <v>161</v>
      </c>
      <c r="B851" s="738"/>
      <c r="C851" s="739" t="s">
        <v>162</v>
      </c>
      <c r="D851" s="740"/>
      <c r="E851" s="740"/>
      <c r="F851" s="740"/>
      <c r="G851" s="740"/>
      <c r="H851" s="740"/>
      <c r="I851" s="741"/>
      <c r="J851" s="56">
        <f t="shared" si="394"/>
        <v>837</v>
      </c>
      <c r="K851" s="62">
        <f t="shared" si="388"/>
        <v>36</v>
      </c>
      <c r="L851" s="62">
        <f t="shared" si="388"/>
        <v>0</v>
      </c>
      <c r="M851" s="62">
        <f t="shared" ref="M851:N915" si="396">+O851+Q851+S851</f>
        <v>0</v>
      </c>
      <c r="N851" s="62">
        <f t="shared" si="396"/>
        <v>0</v>
      </c>
      <c r="O851" s="54"/>
      <c r="P851" s="54"/>
      <c r="Q851" s="54"/>
      <c r="R851" s="54"/>
      <c r="S851" s="54"/>
      <c r="T851" s="54"/>
      <c r="U851" s="62">
        <f t="shared" ref="U851:V915" si="397">+W851+Y851+AK851</f>
        <v>36</v>
      </c>
      <c r="V851" s="62">
        <f t="shared" si="397"/>
        <v>0</v>
      </c>
      <c r="W851" s="54">
        <v>36</v>
      </c>
      <c r="X851" s="54">
        <v>0</v>
      </c>
      <c r="Y851" s="54"/>
      <c r="Z851" s="54"/>
      <c r="AA851" s="705" t="str">
        <f t="shared" si="392"/>
        <v>MT8111-35</v>
      </c>
      <c r="AB851" s="705"/>
      <c r="AC851" s="705" t="str">
        <f t="shared" si="393"/>
        <v>Хүнд машин механизмын оператор</v>
      </c>
      <c r="AD851" s="705"/>
      <c r="AE851" s="705"/>
      <c r="AF851" s="705"/>
      <c r="AG851" s="705"/>
      <c r="AH851" s="705"/>
      <c r="AI851" s="705"/>
      <c r="AJ851" s="56">
        <f t="shared" si="395"/>
        <v>837</v>
      </c>
      <c r="AK851" s="52"/>
      <c r="AL851" s="52"/>
      <c r="AM851" s="54"/>
      <c r="AN851" s="54"/>
      <c r="AO851" s="54">
        <v>36</v>
      </c>
      <c r="AP851" s="54"/>
      <c r="AQ851" s="54"/>
      <c r="AR851" s="54"/>
      <c r="AS851" s="57">
        <f t="shared" si="382"/>
        <v>36</v>
      </c>
      <c r="AT851" s="54"/>
      <c r="AU851" s="54"/>
      <c r="AV851" s="54"/>
      <c r="AW851" s="54">
        <v>36</v>
      </c>
      <c r="AX851" s="54"/>
      <c r="AY851" s="54"/>
      <c r="AZ851" s="54"/>
    </row>
    <row r="852" spans="1:52" s="55" customFormat="1" ht="18" customHeight="1">
      <c r="A852" s="737" t="s">
        <v>230</v>
      </c>
      <c r="B852" s="738"/>
      <c r="C852" s="739" t="s">
        <v>231</v>
      </c>
      <c r="D852" s="740"/>
      <c r="E852" s="740"/>
      <c r="F852" s="740"/>
      <c r="G852" s="740"/>
      <c r="H852" s="740"/>
      <c r="I852" s="741"/>
      <c r="J852" s="56">
        <f t="shared" si="394"/>
        <v>838</v>
      </c>
      <c r="K852" s="62">
        <f t="shared" si="388"/>
        <v>30</v>
      </c>
      <c r="L852" s="62">
        <f t="shared" si="388"/>
        <v>26</v>
      </c>
      <c r="M852" s="62">
        <f t="shared" si="396"/>
        <v>0</v>
      </c>
      <c r="N852" s="62">
        <f t="shared" si="396"/>
        <v>0</v>
      </c>
      <c r="O852" s="54"/>
      <c r="P852" s="54"/>
      <c r="Q852" s="54"/>
      <c r="R852" s="54"/>
      <c r="S852" s="54"/>
      <c r="T852" s="54"/>
      <c r="U852" s="62">
        <f t="shared" si="397"/>
        <v>30</v>
      </c>
      <c r="V852" s="62">
        <f t="shared" si="397"/>
        <v>26</v>
      </c>
      <c r="W852" s="54">
        <v>30</v>
      </c>
      <c r="X852" s="54">
        <v>26</v>
      </c>
      <c r="Y852" s="54"/>
      <c r="Z852" s="54"/>
      <c r="AA852" s="705" t="str">
        <f t="shared" si="392"/>
        <v>BT4311-14</v>
      </c>
      <c r="AB852" s="705"/>
      <c r="AC852" s="705" t="str">
        <f t="shared" si="393"/>
        <v>Нягтлан бодохын бүртгэл, тооцооны ажилтан</v>
      </c>
      <c r="AD852" s="705"/>
      <c r="AE852" s="705"/>
      <c r="AF852" s="705"/>
      <c r="AG852" s="705"/>
      <c r="AH852" s="705"/>
      <c r="AI852" s="705"/>
      <c r="AJ852" s="56">
        <f t="shared" si="395"/>
        <v>838</v>
      </c>
      <c r="AK852" s="52"/>
      <c r="AL852" s="52"/>
      <c r="AM852" s="54"/>
      <c r="AN852" s="54"/>
      <c r="AO852" s="54">
        <v>30</v>
      </c>
      <c r="AP852" s="54"/>
      <c r="AQ852" s="54"/>
      <c r="AR852" s="54"/>
      <c r="AS852" s="57">
        <f t="shared" ref="AS852:AS916" si="398">+AT852+AU852+AV852+AW852+AX852+AY852+AZ852</f>
        <v>30</v>
      </c>
      <c r="AT852" s="54"/>
      <c r="AU852" s="54"/>
      <c r="AV852" s="54"/>
      <c r="AW852" s="54">
        <v>30</v>
      </c>
      <c r="AX852" s="54"/>
      <c r="AY852" s="54"/>
      <c r="AZ852" s="54"/>
    </row>
    <row r="853" spans="1:52" s="55" customFormat="1" ht="18" customHeight="1">
      <c r="A853" s="737" t="s">
        <v>151</v>
      </c>
      <c r="B853" s="738"/>
      <c r="C853" s="739" t="s">
        <v>152</v>
      </c>
      <c r="D853" s="740"/>
      <c r="E853" s="740"/>
      <c r="F853" s="740"/>
      <c r="G853" s="740"/>
      <c r="H853" s="740"/>
      <c r="I853" s="741"/>
      <c r="J853" s="56">
        <f t="shared" si="394"/>
        <v>839</v>
      </c>
      <c r="K853" s="62">
        <f t="shared" si="388"/>
        <v>16</v>
      </c>
      <c r="L853" s="62">
        <f t="shared" si="388"/>
        <v>0</v>
      </c>
      <c r="M853" s="62">
        <f t="shared" si="396"/>
        <v>0</v>
      </c>
      <c r="N853" s="62">
        <f t="shared" si="396"/>
        <v>0</v>
      </c>
      <c r="O853" s="54"/>
      <c r="P853" s="54"/>
      <c r="Q853" s="54"/>
      <c r="R853" s="54"/>
      <c r="S853" s="54"/>
      <c r="T853" s="54"/>
      <c r="U853" s="62">
        <f t="shared" si="397"/>
        <v>16</v>
      </c>
      <c r="V853" s="62">
        <f t="shared" si="397"/>
        <v>0</v>
      </c>
      <c r="W853" s="54">
        <v>16</v>
      </c>
      <c r="X853" s="54">
        <v>0</v>
      </c>
      <c r="Y853" s="54"/>
      <c r="Z853" s="54"/>
      <c r="AA853" s="705" t="str">
        <f t="shared" si="392"/>
        <v>CF7115-22</v>
      </c>
      <c r="AB853" s="705"/>
      <c r="AC853" s="705" t="str">
        <f t="shared" si="393"/>
        <v>Барилгын мужаан</v>
      </c>
      <c r="AD853" s="705"/>
      <c r="AE853" s="705"/>
      <c r="AF853" s="705"/>
      <c r="AG853" s="705"/>
      <c r="AH853" s="705"/>
      <c r="AI853" s="705"/>
      <c r="AJ853" s="56">
        <f t="shared" si="395"/>
        <v>839</v>
      </c>
      <c r="AK853" s="52"/>
      <c r="AL853" s="52"/>
      <c r="AM853" s="54"/>
      <c r="AN853" s="54"/>
      <c r="AO853" s="54">
        <v>16</v>
      </c>
      <c r="AP853" s="54"/>
      <c r="AQ853" s="54"/>
      <c r="AR853" s="54"/>
      <c r="AS853" s="57">
        <f t="shared" si="398"/>
        <v>16</v>
      </c>
      <c r="AT853" s="54"/>
      <c r="AU853" s="54"/>
      <c r="AV853" s="54"/>
      <c r="AW853" s="54">
        <v>16</v>
      </c>
      <c r="AX853" s="54"/>
      <c r="AY853" s="54"/>
      <c r="AZ853" s="54"/>
    </row>
    <row r="854" spans="1:52" s="55" customFormat="1" ht="18" customHeight="1">
      <c r="A854" s="737" t="s">
        <v>136</v>
      </c>
      <c r="B854" s="738"/>
      <c r="C854" s="739" t="s">
        <v>137</v>
      </c>
      <c r="D854" s="740"/>
      <c r="E854" s="740"/>
      <c r="F854" s="740"/>
      <c r="G854" s="740"/>
      <c r="H854" s="740"/>
      <c r="I854" s="741"/>
      <c r="J854" s="56">
        <f t="shared" si="394"/>
        <v>840</v>
      </c>
      <c r="K854" s="62">
        <f t="shared" si="388"/>
        <v>17</v>
      </c>
      <c r="L854" s="62">
        <f t="shared" si="388"/>
        <v>14</v>
      </c>
      <c r="M854" s="62">
        <f t="shared" si="396"/>
        <v>0</v>
      </c>
      <c r="N854" s="62">
        <f t="shared" si="396"/>
        <v>0</v>
      </c>
      <c r="O854" s="54"/>
      <c r="P854" s="54"/>
      <c r="Q854" s="54"/>
      <c r="R854" s="54"/>
      <c r="S854" s="54"/>
      <c r="T854" s="54"/>
      <c r="U854" s="62">
        <f t="shared" si="397"/>
        <v>17</v>
      </c>
      <c r="V854" s="62">
        <f t="shared" si="397"/>
        <v>14</v>
      </c>
      <c r="W854" s="54">
        <v>17</v>
      </c>
      <c r="X854" s="54">
        <v>14</v>
      </c>
      <c r="Y854" s="54"/>
      <c r="Z854" s="54"/>
      <c r="AA854" s="705" t="str">
        <f t="shared" si="392"/>
        <v>NF6210-21</v>
      </c>
      <c r="AB854" s="705"/>
      <c r="AC854" s="705" t="str">
        <f t="shared" si="393"/>
        <v>Ойжуулагч</v>
      </c>
      <c r="AD854" s="705"/>
      <c r="AE854" s="705"/>
      <c r="AF854" s="705"/>
      <c r="AG854" s="705"/>
      <c r="AH854" s="705"/>
      <c r="AI854" s="705"/>
      <c r="AJ854" s="56">
        <f t="shared" si="395"/>
        <v>840</v>
      </c>
      <c r="AK854" s="52"/>
      <c r="AL854" s="52"/>
      <c r="AM854" s="54"/>
      <c r="AN854" s="54"/>
      <c r="AO854" s="54">
        <v>17</v>
      </c>
      <c r="AP854" s="54"/>
      <c r="AQ854" s="54"/>
      <c r="AR854" s="54"/>
      <c r="AS854" s="57">
        <f t="shared" si="398"/>
        <v>17</v>
      </c>
      <c r="AT854" s="54"/>
      <c r="AU854" s="54"/>
      <c r="AV854" s="54"/>
      <c r="AW854" s="54">
        <v>17</v>
      </c>
      <c r="AX854" s="54"/>
      <c r="AY854" s="54"/>
      <c r="AZ854" s="54"/>
    </row>
    <row r="855" spans="1:52" s="55" customFormat="1" ht="18" customHeight="1">
      <c r="A855" s="737" t="s">
        <v>507</v>
      </c>
      <c r="B855" s="738"/>
      <c r="C855" s="739" t="s">
        <v>508</v>
      </c>
      <c r="D855" s="740"/>
      <c r="E855" s="740"/>
      <c r="F855" s="740"/>
      <c r="G855" s="740"/>
      <c r="H855" s="740"/>
      <c r="I855" s="741"/>
      <c r="J855" s="56">
        <f t="shared" si="394"/>
        <v>841</v>
      </c>
      <c r="K855" s="62">
        <f t="shared" si="388"/>
        <v>24</v>
      </c>
      <c r="L855" s="62">
        <f t="shared" si="388"/>
        <v>21</v>
      </c>
      <c r="M855" s="62">
        <f t="shared" si="396"/>
        <v>0</v>
      </c>
      <c r="N855" s="62">
        <f t="shared" si="396"/>
        <v>0</v>
      </c>
      <c r="O855" s="54"/>
      <c r="P855" s="54"/>
      <c r="Q855" s="54"/>
      <c r="R855" s="54"/>
      <c r="S855" s="54"/>
      <c r="T855" s="54"/>
      <c r="U855" s="62">
        <f t="shared" si="397"/>
        <v>24</v>
      </c>
      <c r="V855" s="62">
        <f t="shared" si="397"/>
        <v>21</v>
      </c>
      <c r="W855" s="54">
        <v>24</v>
      </c>
      <c r="X855" s="54">
        <v>21</v>
      </c>
      <c r="Y855" s="54"/>
      <c r="Z855" s="54"/>
      <c r="AA855" s="705" t="str">
        <f t="shared" si="392"/>
        <v>IF7514-21</v>
      </c>
      <c r="AB855" s="705"/>
      <c r="AC855" s="705" t="str">
        <f t="shared" si="393"/>
        <v xml:space="preserve">Жимс жимсгэнэ хүнсний ногоо самар боловсруулан даршлагч үйлдвэрлэлийн технологийн ажилтан </v>
      </c>
      <c r="AD855" s="705"/>
      <c r="AE855" s="705"/>
      <c r="AF855" s="705"/>
      <c r="AG855" s="705"/>
      <c r="AH855" s="705"/>
      <c r="AI855" s="705"/>
      <c r="AJ855" s="56">
        <f t="shared" si="395"/>
        <v>841</v>
      </c>
      <c r="AK855" s="54"/>
      <c r="AL855" s="54"/>
      <c r="AM855" s="54"/>
      <c r="AN855" s="54"/>
      <c r="AO855" s="54">
        <v>24</v>
      </c>
      <c r="AP855" s="54"/>
      <c r="AQ855" s="54"/>
      <c r="AR855" s="54"/>
      <c r="AS855" s="57">
        <f t="shared" si="398"/>
        <v>24</v>
      </c>
      <c r="AT855" s="54"/>
      <c r="AU855" s="54"/>
      <c r="AV855" s="54"/>
      <c r="AW855" s="54">
        <v>24</v>
      </c>
      <c r="AX855" s="54"/>
      <c r="AY855" s="54"/>
      <c r="AZ855" s="54"/>
    </row>
    <row r="856" spans="1:52" s="55" customFormat="1" ht="18" customHeight="1">
      <c r="A856" s="737" t="s">
        <v>142</v>
      </c>
      <c r="B856" s="738"/>
      <c r="C856" s="739" t="s">
        <v>143</v>
      </c>
      <c r="D856" s="740"/>
      <c r="E856" s="740"/>
      <c r="F856" s="740"/>
      <c r="G856" s="740"/>
      <c r="H856" s="740"/>
      <c r="I856" s="741"/>
      <c r="J856" s="56">
        <f t="shared" si="394"/>
        <v>842</v>
      </c>
      <c r="K856" s="62">
        <f t="shared" si="388"/>
        <v>18</v>
      </c>
      <c r="L856" s="62">
        <f t="shared" si="388"/>
        <v>16</v>
      </c>
      <c r="M856" s="62">
        <f t="shared" si="396"/>
        <v>0</v>
      </c>
      <c r="N856" s="62">
        <f t="shared" si="396"/>
        <v>0</v>
      </c>
      <c r="O856" s="54"/>
      <c r="P856" s="54"/>
      <c r="Q856" s="54"/>
      <c r="R856" s="54"/>
      <c r="S856" s="54"/>
      <c r="T856" s="54"/>
      <c r="U856" s="62">
        <f t="shared" si="397"/>
        <v>18</v>
      </c>
      <c r="V856" s="62">
        <f t="shared" si="397"/>
        <v>16</v>
      </c>
      <c r="W856" s="54">
        <v>18</v>
      </c>
      <c r="X856" s="54">
        <v>16</v>
      </c>
      <c r="Y856" s="54"/>
      <c r="Z856" s="54"/>
      <c r="AA856" s="705" t="str">
        <f t="shared" si="392"/>
        <v>AF6112-24</v>
      </c>
      <c r="AB856" s="705"/>
      <c r="AC856" s="705" t="str">
        <f t="shared" si="393"/>
        <v>Хүнсний ногооны фермер</v>
      </c>
      <c r="AD856" s="705"/>
      <c r="AE856" s="705"/>
      <c r="AF856" s="705"/>
      <c r="AG856" s="705"/>
      <c r="AH856" s="705"/>
      <c r="AI856" s="705"/>
      <c r="AJ856" s="56">
        <f t="shared" si="395"/>
        <v>842</v>
      </c>
      <c r="AK856" s="54"/>
      <c r="AL856" s="54"/>
      <c r="AM856" s="54"/>
      <c r="AN856" s="54"/>
      <c r="AO856" s="54">
        <v>18</v>
      </c>
      <c r="AP856" s="54"/>
      <c r="AQ856" s="54"/>
      <c r="AR856" s="54"/>
      <c r="AS856" s="57">
        <f t="shared" si="398"/>
        <v>18</v>
      </c>
      <c r="AT856" s="54"/>
      <c r="AU856" s="54"/>
      <c r="AV856" s="54"/>
      <c r="AW856" s="54">
        <v>18</v>
      </c>
      <c r="AX856" s="54"/>
      <c r="AY856" s="54"/>
      <c r="AZ856" s="54"/>
    </row>
    <row r="857" spans="1:52" s="55" customFormat="1" ht="18" customHeight="1">
      <c r="A857" s="737" t="s">
        <v>181</v>
      </c>
      <c r="B857" s="738"/>
      <c r="C857" s="739" t="s">
        <v>182</v>
      </c>
      <c r="D857" s="740"/>
      <c r="E857" s="740"/>
      <c r="F857" s="740"/>
      <c r="G857" s="740"/>
      <c r="H857" s="740"/>
      <c r="I857" s="741"/>
      <c r="J857" s="56">
        <f t="shared" si="394"/>
        <v>843</v>
      </c>
      <c r="K857" s="62">
        <f t="shared" si="388"/>
        <v>30</v>
      </c>
      <c r="L857" s="62">
        <f t="shared" si="388"/>
        <v>2</v>
      </c>
      <c r="M857" s="62">
        <f t="shared" si="396"/>
        <v>0</v>
      </c>
      <c r="N857" s="62">
        <f t="shared" si="396"/>
        <v>0</v>
      </c>
      <c r="O857" s="54"/>
      <c r="P857" s="54"/>
      <c r="Q857" s="54"/>
      <c r="R857" s="54"/>
      <c r="S857" s="54"/>
      <c r="T857" s="54"/>
      <c r="U857" s="62">
        <f t="shared" si="397"/>
        <v>30</v>
      </c>
      <c r="V857" s="62">
        <f t="shared" si="397"/>
        <v>2</v>
      </c>
      <c r="W857" s="54">
        <v>30</v>
      </c>
      <c r="X857" s="54">
        <v>2</v>
      </c>
      <c r="Y857" s="54"/>
      <c r="Z857" s="54"/>
      <c r="AA857" s="705" t="str">
        <f t="shared" si="392"/>
        <v>AH6121-24</v>
      </c>
      <c r="AB857" s="705"/>
      <c r="AC857" s="705" t="str">
        <f t="shared" si="393"/>
        <v>Малчин</v>
      </c>
      <c r="AD857" s="705"/>
      <c r="AE857" s="705"/>
      <c r="AF857" s="705"/>
      <c r="AG857" s="705"/>
      <c r="AH857" s="705"/>
      <c r="AI857" s="705"/>
      <c r="AJ857" s="56">
        <f t="shared" si="395"/>
        <v>843</v>
      </c>
      <c r="AK857" s="54"/>
      <c r="AL857" s="54"/>
      <c r="AM857" s="54"/>
      <c r="AN857" s="54"/>
      <c r="AO857" s="54">
        <v>30</v>
      </c>
      <c r="AP857" s="54"/>
      <c r="AQ857" s="54"/>
      <c r="AR857" s="54"/>
      <c r="AS857" s="57">
        <f t="shared" si="398"/>
        <v>30</v>
      </c>
      <c r="AT857" s="54"/>
      <c r="AU857" s="54"/>
      <c r="AV857" s="54"/>
      <c r="AW857" s="54">
        <v>30</v>
      </c>
      <c r="AX857" s="54"/>
      <c r="AY857" s="54"/>
      <c r="AZ857" s="54"/>
    </row>
    <row r="858" spans="1:52" s="55" customFormat="1" ht="18" customHeight="1">
      <c r="A858" s="737" t="s">
        <v>509</v>
      </c>
      <c r="B858" s="738"/>
      <c r="C858" s="739" t="s">
        <v>510</v>
      </c>
      <c r="D858" s="740"/>
      <c r="E858" s="740"/>
      <c r="F858" s="740"/>
      <c r="G858" s="740"/>
      <c r="H858" s="740"/>
      <c r="I858" s="741"/>
      <c r="J858" s="56">
        <f t="shared" si="394"/>
        <v>844</v>
      </c>
      <c r="K858" s="62">
        <f t="shared" si="388"/>
        <v>24</v>
      </c>
      <c r="L858" s="62">
        <f t="shared" si="388"/>
        <v>21</v>
      </c>
      <c r="M858" s="62">
        <f t="shared" si="396"/>
        <v>0</v>
      </c>
      <c r="N858" s="62">
        <f t="shared" si="396"/>
        <v>0</v>
      </c>
      <c r="O858" s="54"/>
      <c r="P858" s="54"/>
      <c r="Q858" s="54"/>
      <c r="R858" s="54"/>
      <c r="S858" s="54"/>
      <c r="T858" s="54"/>
      <c r="U858" s="62">
        <f t="shared" si="397"/>
        <v>24</v>
      </c>
      <c r="V858" s="62">
        <f t="shared" si="397"/>
        <v>21</v>
      </c>
      <c r="W858" s="54">
        <v>24</v>
      </c>
      <c r="X858" s="54">
        <v>21</v>
      </c>
      <c r="Y858" s="54"/>
      <c r="Z858" s="54"/>
      <c r="AA858" s="705" t="str">
        <f t="shared" si="392"/>
        <v>ID4415-12</v>
      </c>
      <c r="AB858" s="705"/>
      <c r="AC858" s="705" t="str">
        <f t="shared" si="393"/>
        <v>Архивын ажилтан</v>
      </c>
      <c r="AD858" s="705"/>
      <c r="AE858" s="705"/>
      <c r="AF858" s="705"/>
      <c r="AG858" s="705"/>
      <c r="AH858" s="705"/>
      <c r="AI858" s="705"/>
      <c r="AJ858" s="56">
        <f t="shared" si="395"/>
        <v>844</v>
      </c>
      <c r="AK858" s="54"/>
      <c r="AL858" s="54"/>
      <c r="AM858" s="54"/>
      <c r="AN858" s="54"/>
      <c r="AO858" s="54">
        <v>24</v>
      </c>
      <c r="AP858" s="54"/>
      <c r="AQ858" s="54"/>
      <c r="AR858" s="54"/>
      <c r="AS858" s="57">
        <f t="shared" si="398"/>
        <v>24</v>
      </c>
      <c r="AT858" s="54"/>
      <c r="AU858" s="54"/>
      <c r="AV858" s="54"/>
      <c r="AW858" s="54">
        <v>24</v>
      </c>
      <c r="AX858" s="54"/>
      <c r="AY858" s="54"/>
      <c r="AZ858" s="54"/>
    </row>
    <row r="859" spans="1:52" s="55" customFormat="1" ht="18" customHeight="1">
      <c r="A859" s="737" t="s">
        <v>163</v>
      </c>
      <c r="B859" s="738"/>
      <c r="C859" s="739" t="s">
        <v>164</v>
      </c>
      <c r="D859" s="740"/>
      <c r="E859" s="740"/>
      <c r="F859" s="740"/>
      <c r="G859" s="740"/>
      <c r="H859" s="740"/>
      <c r="I859" s="741"/>
      <c r="J859" s="56">
        <f t="shared" si="394"/>
        <v>845</v>
      </c>
      <c r="K859" s="62">
        <f t="shared" si="388"/>
        <v>18</v>
      </c>
      <c r="L859" s="62">
        <f t="shared" si="388"/>
        <v>13</v>
      </c>
      <c r="M859" s="62">
        <f t="shared" si="396"/>
        <v>0</v>
      </c>
      <c r="N859" s="62">
        <f t="shared" si="396"/>
        <v>0</v>
      </c>
      <c r="O859" s="54"/>
      <c r="P859" s="54"/>
      <c r="Q859" s="54"/>
      <c r="R859" s="54"/>
      <c r="S859" s="54"/>
      <c r="T859" s="54"/>
      <c r="U859" s="62">
        <f t="shared" si="397"/>
        <v>18</v>
      </c>
      <c r="V859" s="62">
        <f t="shared" si="397"/>
        <v>13</v>
      </c>
      <c r="W859" s="54">
        <v>18</v>
      </c>
      <c r="X859" s="54">
        <v>13</v>
      </c>
      <c r="Y859" s="54"/>
      <c r="Z859" s="54"/>
      <c r="AA859" s="705" t="str">
        <f t="shared" si="392"/>
        <v>AF6112-25</v>
      </c>
      <c r="AB859" s="705"/>
      <c r="AC859" s="705" t="str">
        <f t="shared" si="393"/>
        <v>Хүлэмжийн аж ахуйн фермер</v>
      </c>
      <c r="AD859" s="705"/>
      <c r="AE859" s="705"/>
      <c r="AF859" s="705"/>
      <c r="AG859" s="705"/>
      <c r="AH859" s="705"/>
      <c r="AI859" s="705"/>
      <c r="AJ859" s="56">
        <f t="shared" si="395"/>
        <v>845</v>
      </c>
      <c r="AK859" s="54"/>
      <c r="AL859" s="54"/>
      <c r="AM859" s="54"/>
      <c r="AN859" s="54"/>
      <c r="AO859" s="54">
        <v>18</v>
      </c>
      <c r="AP859" s="54"/>
      <c r="AQ859" s="54"/>
      <c r="AR859" s="54"/>
      <c r="AS859" s="57">
        <f t="shared" si="398"/>
        <v>18</v>
      </c>
      <c r="AT859" s="54"/>
      <c r="AU859" s="54"/>
      <c r="AV859" s="54"/>
      <c r="AW859" s="54">
        <v>18</v>
      </c>
      <c r="AX859" s="54"/>
      <c r="AY859" s="54"/>
      <c r="AZ859" s="54"/>
    </row>
    <row r="860" spans="1:52" s="55" customFormat="1" ht="18" customHeight="1">
      <c r="A860" s="737" t="s">
        <v>134</v>
      </c>
      <c r="B860" s="738"/>
      <c r="C860" s="739" t="s">
        <v>135</v>
      </c>
      <c r="D860" s="740"/>
      <c r="E860" s="740"/>
      <c r="F860" s="740"/>
      <c r="G860" s="740"/>
      <c r="H860" s="740"/>
      <c r="I860" s="741"/>
      <c r="J860" s="56">
        <f t="shared" si="394"/>
        <v>846</v>
      </c>
      <c r="K860" s="62">
        <f t="shared" si="388"/>
        <v>20</v>
      </c>
      <c r="L860" s="62">
        <f t="shared" si="388"/>
        <v>17</v>
      </c>
      <c r="M860" s="62">
        <f t="shared" si="396"/>
        <v>0</v>
      </c>
      <c r="N860" s="62">
        <f t="shared" si="396"/>
        <v>0</v>
      </c>
      <c r="O860" s="54"/>
      <c r="P860" s="54"/>
      <c r="Q860" s="54"/>
      <c r="R860" s="54"/>
      <c r="S860" s="54"/>
      <c r="T860" s="54"/>
      <c r="U860" s="62">
        <f t="shared" si="397"/>
        <v>20</v>
      </c>
      <c r="V860" s="62">
        <f t="shared" si="397"/>
        <v>17</v>
      </c>
      <c r="W860" s="54">
        <v>20</v>
      </c>
      <c r="X860" s="54">
        <v>17</v>
      </c>
      <c r="Y860" s="54"/>
      <c r="Z860" s="54"/>
      <c r="AA860" s="705" t="str">
        <f t="shared" si="392"/>
        <v>IE8152-36</v>
      </c>
      <c r="AB860" s="705"/>
      <c r="AC860" s="705" t="str">
        <f t="shared" si="393"/>
        <v xml:space="preserve">Ноос, ноолуур боловсруулалтын технологийн ажилтан </v>
      </c>
      <c r="AD860" s="705"/>
      <c r="AE860" s="705"/>
      <c r="AF860" s="705"/>
      <c r="AG860" s="705"/>
      <c r="AH860" s="705"/>
      <c r="AI860" s="705"/>
      <c r="AJ860" s="56">
        <f t="shared" si="395"/>
        <v>846</v>
      </c>
      <c r="AK860" s="54"/>
      <c r="AL860" s="54"/>
      <c r="AM860" s="54"/>
      <c r="AN860" s="54"/>
      <c r="AO860" s="54">
        <v>20</v>
      </c>
      <c r="AP860" s="54"/>
      <c r="AQ860" s="54"/>
      <c r="AR860" s="54"/>
      <c r="AS860" s="57">
        <f t="shared" si="398"/>
        <v>20</v>
      </c>
      <c r="AT860" s="54"/>
      <c r="AU860" s="54"/>
      <c r="AV860" s="54"/>
      <c r="AW860" s="54">
        <v>20</v>
      </c>
      <c r="AX860" s="54"/>
      <c r="AY860" s="54"/>
      <c r="AZ860" s="54"/>
    </row>
    <row r="861" spans="1:52" s="55" customFormat="1" ht="18" customHeight="1">
      <c r="A861" s="737" t="s">
        <v>166</v>
      </c>
      <c r="B861" s="738"/>
      <c r="C861" s="739" t="s">
        <v>167</v>
      </c>
      <c r="D861" s="740"/>
      <c r="E861" s="740"/>
      <c r="F861" s="740"/>
      <c r="G861" s="740"/>
      <c r="H861" s="740"/>
      <c r="I861" s="741"/>
      <c r="J861" s="56">
        <f t="shared" si="394"/>
        <v>847</v>
      </c>
      <c r="K861" s="62">
        <f t="shared" si="388"/>
        <v>16</v>
      </c>
      <c r="L861" s="62">
        <f t="shared" si="388"/>
        <v>16</v>
      </c>
      <c r="M861" s="62">
        <f t="shared" si="396"/>
        <v>0</v>
      </c>
      <c r="N861" s="62">
        <f t="shared" si="396"/>
        <v>0</v>
      </c>
      <c r="O861" s="54"/>
      <c r="P861" s="54"/>
      <c r="Q861" s="54"/>
      <c r="R861" s="54"/>
      <c r="S861" s="54"/>
      <c r="T861" s="54"/>
      <c r="U861" s="62">
        <f t="shared" si="397"/>
        <v>16</v>
      </c>
      <c r="V861" s="62">
        <f t="shared" si="397"/>
        <v>16</v>
      </c>
      <c r="W861" s="54">
        <v>16</v>
      </c>
      <c r="X861" s="54">
        <v>16</v>
      </c>
      <c r="Y861" s="54"/>
      <c r="Z861" s="54"/>
      <c r="AA861" s="705" t="str">
        <f t="shared" si="392"/>
        <v>IF5131-16</v>
      </c>
      <c r="AB861" s="705"/>
      <c r="AC861" s="705" t="str">
        <f t="shared" si="393"/>
        <v>Зочид буудал, зоогийн газрын үйлчилгээний ажилтан</v>
      </c>
      <c r="AD861" s="705"/>
      <c r="AE861" s="705"/>
      <c r="AF861" s="705"/>
      <c r="AG861" s="705"/>
      <c r="AH861" s="705"/>
      <c r="AI861" s="705"/>
      <c r="AJ861" s="56">
        <f t="shared" si="395"/>
        <v>847</v>
      </c>
      <c r="AK861" s="54"/>
      <c r="AL861" s="54"/>
      <c r="AM861" s="54"/>
      <c r="AN861" s="54"/>
      <c r="AO861" s="54">
        <v>16</v>
      </c>
      <c r="AP861" s="54"/>
      <c r="AQ861" s="54"/>
      <c r="AR861" s="54"/>
      <c r="AS861" s="57">
        <f t="shared" si="398"/>
        <v>16</v>
      </c>
      <c r="AT861" s="54"/>
      <c r="AU861" s="54"/>
      <c r="AV861" s="54"/>
      <c r="AW861" s="54">
        <v>16</v>
      </c>
      <c r="AX861" s="54"/>
      <c r="AY861" s="54"/>
      <c r="AZ861" s="54"/>
    </row>
    <row r="862" spans="1:52" s="55" customFormat="1" ht="18" customHeight="1">
      <c r="A862" s="742" t="s">
        <v>511</v>
      </c>
      <c r="B862" s="743"/>
      <c r="C862" s="743"/>
      <c r="D862" s="743"/>
      <c r="E862" s="743"/>
      <c r="F862" s="743"/>
      <c r="G862" s="743"/>
      <c r="H862" s="743"/>
      <c r="I862" s="744"/>
      <c r="J862" s="58">
        <f t="shared" si="394"/>
        <v>848</v>
      </c>
      <c r="K862" s="77">
        <f>+K863+K867+K891+K894+K924+K939+K958+K893</f>
        <v>6847</v>
      </c>
      <c r="L862" s="77">
        <f t="shared" ref="L862:Z862" si="399">+L863+L867+L891+L894+L924+L939+L958</f>
        <v>2674</v>
      </c>
      <c r="M862" s="77">
        <f t="shared" si="399"/>
        <v>1205</v>
      </c>
      <c r="N862" s="77">
        <f t="shared" si="399"/>
        <v>462</v>
      </c>
      <c r="O862" s="77">
        <f t="shared" si="399"/>
        <v>584</v>
      </c>
      <c r="P862" s="77">
        <f t="shared" si="399"/>
        <v>238</v>
      </c>
      <c r="Q862" s="77">
        <f t="shared" si="399"/>
        <v>579</v>
      </c>
      <c r="R862" s="77">
        <f t="shared" si="399"/>
        <v>196</v>
      </c>
      <c r="S862" s="77">
        <f t="shared" si="399"/>
        <v>42</v>
      </c>
      <c r="T862" s="77">
        <f t="shared" si="399"/>
        <v>28</v>
      </c>
      <c r="U862" s="77">
        <f t="shared" si="399"/>
        <v>5642</v>
      </c>
      <c r="V862" s="77">
        <f t="shared" si="399"/>
        <v>2212</v>
      </c>
      <c r="W862" s="77">
        <f t="shared" si="399"/>
        <v>2615</v>
      </c>
      <c r="X862" s="77">
        <f t="shared" si="399"/>
        <v>1144</v>
      </c>
      <c r="Y862" s="77">
        <f t="shared" si="399"/>
        <v>1621</v>
      </c>
      <c r="Z862" s="77">
        <f t="shared" si="399"/>
        <v>560</v>
      </c>
      <c r="AA862" s="758" t="str">
        <f t="shared" si="392"/>
        <v>Төрийн бус өмчийн Политехник коллеж-8</v>
      </c>
      <c r="AB862" s="759"/>
      <c r="AC862" s="759"/>
      <c r="AD862" s="759"/>
      <c r="AE862" s="759"/>
      <c r="AF862" s="759"/>
      <c r="AG862" s="759"/>
      <c r="AH862" s="759"/>
      <c r="AI862" s="760"/>
      <c r="AJ862" s="58">
        <f t="shared" si="395"/>
        <v>848</v>
      </c>
      <c r="AK862" s="77">
        <f t="shared" ref="AK862:AZ862" si="400">+AK863+AK867+AK891+AK894+AK924+AK939+AK958</f>
        <v>1406</v>
      </c>
      <c r="AL862" s="77">
        <f t="shared" si="400"/>
        <v>508</v>
      </c>
      <c r="AM862" s="77">
        <f t="shared" si="400"/>
        <v>0</v>
      </c>
      <c r="AN862" s="77">
        <f t="shared" si="400"/>
        <v>0</v>
      </c>
      <c r="AO862" s="77">
        <f t="shared" si="400"/>
        <v>2230</v>
      </c>
      <c r="AP862" s="77">
        <f t="shared" si="400"/>
        <v>61</v>
      </c>
      <c r="AQ862" s="77">
        <f t="shared" si="400"/>
        <v>4556</v>
      </c>
      <c r="AR862" s="77">
        <f t="shared" si="400"/>
        <v>0</v>
      </c>
      <c r="AS862" s="77">
        <f t="shared" si="400"/>
        <v>3181</v>
      </c>
      <c r="AT862" s="77">
        <f t="shared" si="400"/>
        <v>540</v>
      </c>
      <c r="AU862" s="77">
        <f t="shared" si="400"/>
        <v>42</v>
      </c>
      <c r="AV862" s="77">
        <f t="shared" si="400"/>
        <v>1406</v>
      </c>
      <c r="AW862" s="77">
        <f t="shared" si="400"/>
        <v>1193</v>
      </c>
      <c r="AX862" s="77">
        <f t="shared" si="400"/>
        <v>0</v>
      </c>
      <c r="AY862" s="77">
        <f t="shared" si="400"/>
        <v>0</v>
      </c>
      <c r="AZ862" s="77">
        <f t="shared" si="400"/>
        <v>0</v>
      </c>
    </row>
    <row r="863" spans="1:52" s="55" customFormat="1" ht="18" customHeight="1">
      <c r="A863" s="745" t="s">
        <v>512</v>
      </c>
      <c r="B863" s="746"/>
      <c r="C863" s="746"/>
      <c r="D863" s="746"/>
      <c r="E863" s="746"/>
      <c r="F863" s="746"/>
      <c r="G863" s="746"/>
      <c r="H863" s="746"/>
      <c r="I863" s="747"/>
      <c r="J863" s="60">
        <f t="shared" si="394"/>
        <v>849</v>
      </c>
      <c r="K863" s="61">
        <f t="shared" ref="K863:Z863" si="401">SUM(K864:K866)</f>
        <v>53</v>
      </c>
      <c r="L863" s="61">
        <f t="shared" si="401"/>
        <v>35</v>
      </c>
      <c r="M863" s="61">
        <f t="shared" si="401"/>
        <v>53</v>
      </c>
      <c r="N863" s="61">
        <f t="shared" si="401"/>
        <v>35</v>
      </c>
      <c r="O863" s="61">
        <f t="shared" ref="O863:Y863" si="402">SUM(O864:O866)</f>
        <v>18</v>
      </c>
      <c r="P863" s="61">
        <f t="shared" si="401"/>
        <v>13</v>
      </c>
      <c r="Q863" s="61">
        <f t="shared" si="401"/>
        <v>15</v>
      </c>
      <c r="R863" s="61">
        <f t="shared" si="401"/>
        <v>11</v>
      </c>
      <c r="S863" s="61">
        <f t="shared" si="401"/>
        <v>20</v>
      </c>
      <c r="T863" s="61">
        <f t="shared" si="402"/>
        <v>11</v>
      </c>
      <c r="U863" s="61">
        <f t="shared" si="401"/>
        <v>0</v>
      </c>
      <c r="V863" s="61">
        <f t="shared" si="401"/>
        <v>0</v>
      </c>
      <c r="W863" s="61">
        <f t="shared" si="401"/>
        <v>0</v>
      </c>
      <c r="X863" s="61">
        <f t="shared" si="401"/>
        <v>0</v>
      </c>
      <c r="Y863" s="61">
        <f t="shared" si="402"/>
        <v>0</v>
      </c>
      <c r="Z863" s="61">
        <f t="shared" si="401"/>
        <v>0</v>
      </c>
      <c r="AA863" s="748" t="str">
        <f t="shared" si="392"/>
        <v>1. Анима Политехник коллеж</v>
      </c>
      <c r="AB863" s="749"/>
      <c r="AC863" s="749"/>
      <c r="AD863" s="749"/>
      <c r="AE863" s="749"/>
      <c r="AF863" s="749"/>
      <c r="AG863" s="749"/>
      <c r="AH863" s="749"/>
      <c r="AI863" s="750"/>
      <c r="AJ863" s="60">
        <f t="shared" si="395"/>
        <v>849</v>
      </c>
      <c r="AK863" s="61">
        <f t="shared" ref="AK863:AZ863" si="403">SUM(AK864:AK866)</f>
        <v>0</v>
      </c>
      <c r="AL863" s="61">
        <f t="shared" si="403"/>
        <v>0</v>
      </c>
      <c r="AM863" s="61">
        <f t="shared" si="403"/>
        <v>0</v>
      </c>
      <c r="AN863" s="61">
        <f t="shared" si="403"/>
        <v>0</v>
      </c>
      <c r="AO863" s="61">
        <f t="shared" si="403"/>
        <v>0</v>
      </c>
      <c r="AP863" s="61">
        <f t="shared" si="403"/>
        <v>0</v>
      </c>
      <c r="AQ863" s="61">
        <f t="shared" si="403"/>
        <v>53</v>
      </c>
      <c r="AR863" s="61">
        <f t="shared" si="403"/>
        <v>0</v>
      </c>
      <c r="AS863" s="61">
        <f t="shared" si="403"/>
        <v>20</v>
      </c>
      <c r="AT863" s="61">
        <f t="shared" si="403"/>
        <v>0</v>
      </c>
      <c r="AU863" s="61">
        <f t="shared" si="403"/>
        <v>20</v>
      </c>
      <c r="AV863" s="61">
        <f t="shared" si="403"/>
        <v>0</v>
      </c>
      <c r="AW863" s="61">
        <f t="shared" si="403"/>
        <v>0</v>
      </c>
      <c r="AX863" s="61">
        <f t="shared" si="403"/>
        <v>0</v>
      </c>
      <c r="AY863" s="61">
        <f t="shared" si="403"/>
        <v>0</v>
      </c>
      <c r="AZ863" s="61">
        <f t="shared" si="403"/>
        <v>0</v>
      </c>
    </row>
    <row r="864" spans="1:52" s="55" customFormat="1" ht="18" customHeight="1">
      <c r="A864" s="737" t="s">
        <v>513</v>
      </c>
      <c r="B864" s="738"/>
      <c r="C864" s="739" t="s">
        <v>514</v>
      </c>
      <c r="D864" s="740"/>
      <c r="E864" s="740"/>
      <c r="F864" s="740"/>
      <c r="G864" s="740"/>
      <c r="H864" s="740"/>
      <c r="I864" s="741"/>
      <c r="J864" s="56">
        <f t="shared" si="394"/>
        <v>850</v>
      </c>
      <c r="K864" s="62">
        <f t="shared" si="388"/>
        <v>39</v>
      </c>
      <c r="L864" s="62">
        <f t="shared" si="388"/>
        <v>24</v>
      </c>
      <c r="M864" s="62">
        <f t="shared" si="396"/>
        <v>39</v>
      </c>
      <c r="N864" s="62">
        <f t="shared" si="396"/>
        <v>24</v>
      </c>
      <c r="O864" s="54">
        <v>10</v>
      </c>
      <c r="P864" s="54">
        <v>6</v>
      </c>
      <c r="Q864" s="54">
        <v>12</v>
      </c>
      <c r="R864" s="54">
        <v>9</v>
      </c>
      <c r="S864" s="54">
        <v>17</v>
      </c>
      <c r="T864" s="54">
        <v>9</v>
      </c>
      <c r="U864" s="62">
        <f t="shared" si="397"/>
        <v>0</v>
      </c>
      <c r="V864" s="62">
        <f t="shared" si="397"/>
        <v>0</v>
      </c>
      <c r="W864" s="54"/>
      <c r="X864" s="54"/>
      <c r="Y864" s="54"/>
      <c r="Z864" s="54"/>
      <c r="AA864" s="705" t="str">
        <f>+A864</f>
        <v>AP2651-11</v>
      </c>
      <c r="AB864" s="705"/>
      <c r="AC864" s="705" t="str">
        <f>+C864</f>
        <v>Зураач</v>
      </c>
      <c r="AD864" s="705"/>
      <c r="AE864" s="705"/>
      <c r="AF864" s="705"/>
      <c r="AG864" s="705"/>
      <c r="AH864" s="705"/>
      <c r="AI864" s="705"/>
      <c r="AJ864" s="56">
        <f t="shared" si="395"/>
        <v>850</v>
      </c>
      <c r="AK864" s="52"/>
      <c r="AL864" s="52"/>
      <c r="AM864" s="54"/>
      <c r="AN864" s="54"/>
      <c r="AO864" s="54"/>
      <c r="AP864" s="54"/>
      <c r="AQ864" s="51">
        <v>39</v>
      </c>
      <c r="AR864" s="54"/>
      <c r="AS864" s="57">
        <f t="shared" si="398"/>
        <v>17</v>
      </c>
      <c r="AT864" s="54"/>
      <c r="AU864" s="54">
        <v>17</v>
      </c>
      <c r="AV864" s="54"/>
      <c r="AW864" s="54"/>
      <c r="AX864" s="54"/>
      <c r="AY864" s="54"/>
      <c r="AZ864" s="54"/>
    </row>
    <row r="865" spans="1:52" s="55" customFormat="1" ht="18" customHeight="1">
      <c r="A865" s="737" t="s">
        <v>501</v>
      </c>
      <c r="B865" s="738"/>
      <c r="C865" s="739" t="s">
        <v>502</v>
      </c>
      <c r="D865" s="740"/>
      <c r="E865" s="740"/>
      <c r="F865" s="740"/>
      <c r="G865" s="740"/>
      <c r="H865" s="740"/>
      <c r="I865" s="741"/>
      <c r="J865" s="56">
        <f t="shared" si="394"/>
        <v>851</v>
      </c>
      <c r="K865" s="62">
        <f t="shared" si="388"/>
        <v>11</v>
      </c>
      <c r="L865" s="62">
        <f t="shared" si="388"/>
        <v>8</v>
      </c>
      <c r="M865" s="62">
        <f t="shared" si="396"/>
        <v>11</v>
      </c>
      <c r="N865" s="62">
        <f t="shared" si="396"/>
        <v>8</v>
      </c>
      <c r="O865" s="54">
        <v>6</v>
      </c>
      <c r="P865" s="54">
        <v>5</v>
      </c>
      <c r="Q865" s="54">
        <v>3</v>
      </c>
      <c r="R865" s="54">
        <v>2</v>
      </c>
      <c r="S865" s="54">
        <v>2</v>
      </c>
      <c r="T865" s="54">
        <v>1</v>
      </c>
      <c r="U865" s="62">
        <f t="shared" si="397"/>
        <v>0</v>
      </c>
      <c r="V865" s="62">
        <f t="shared" si="397"/>
        <v>0</v>
      </c>
      <c r="W865" s="54"/>
      <c r="X865" s="54"/>
      <c r="Y865" s="54"/>
      <c r="Z865" s="54"/>
      <c r="AA865" s="705" t="str">
        <f t="shared" ref="AA865:AA866" si="404">+A865</f>
        <v>AD3432-28</v>
      </c>
      <c r="AB865" s="705"/>
      <c r="AC865" s="705" t="str">
        <f t="shared" ref="AC865:AC866" si="405">+C865</f>
        <v>Үйлдвэрлэлийн график дизайнч</v>
      </c>
      <c r="AD865" s="705"/>
      <c r="AE865" s="705"/>
      <c r="AF865" s="705"/>
      <c r="AG865" s="705"/>
      <c r="AH865" s="705"/>
      <c r="AI865" s="705"/>
      <c r="AJ865" s="56">
        <f t="shared" si="395"/>
        <v>851</v>
      </c>
      <c r="AK865" s="52"/>
      <c r="AL865" s="52"/>
      <c r="AM865" s="54"/>
      <c r="AN865" s="54"/>
      <c r="AO865" s="54"/>
      <c r="AP865" s="54"/>
      <c r="AQ865" s="51">
        <v>11</v>
      </c>
      <c r="AR865" s="54"/>
      <c r="AS865" s="57">
        <f t="shared" si="398"/>
        <v>2</v>
      </c>
      <c r="AT865" s="54"/>
      <c r="AU865" s="54">
        <v>2</v>
      </c>
      <c r="AV865" s="54"/>
      <c r="AW865" s="54"/>
      <c r="AX865" s="54"/>
      <c r="AY865" s="54"/>
      <c r="AZ865" s="54"/>
    </row>
    <row r="866" spans="1:52" s="55" customFormat="1" ht="18" customHeight="1">
      <c r="A866" s="737" t="s">
        <v>515</v>
      </c>
      <c r="B866" s="738"/>
      <c r="C866" s="739" t="s">
        <v>516</v>
      </c>
      <c r="D866" s="740"/>
      <c r="E866" s="740"/>
      <c r="F866" s="740"/>
      <c r="G866" s="740"/>
      <c r="H866" s="740"/>
      <c r="I866" s="741"/>
      <c r="J866" s="56">
        <f t="shared" si="394"/>
        <v>852</v>
      </c>
      <c r="K866" s="62">
        <f t="shared" si="388"/>
        <v>3</v>
      </c>
      <c r="L866" s="62">
        <f t="shared" si="388"/>
        <v>3</v>
      </c>
      <c r="M866" s="62">
        <f t="shared" si="396"/>
        <v>3</v>
      </c>
      <c r="N866" s="62">
        <f t="shared" si="396"/>
        <v>3</v>
      </c>
      <c r="O866" s="54">
        <v>2</v>
      </c>
      <c r="P866" s="54">
        <v>2</v>
      </c>
      <c r="Q866" s="54">
        <v>0</v>
      </c>
      <c r="R866" s="54">
        <v>0</v>
      </c>
      <c r="S866" s="54">
        <v>1</v>
      </c>
      <c r="T866" s="54">
        <v>1</v>
      </c>
      <c r="U866" s="62">
        <f t="shared" si="397"/>
        <v>0</v>
      </c>
      <c r="V866" s="62">
        <f t="shared" si="397"/>
        <v>0</v>
      </c>
      <c r="W866" s="54"/>
      <c r="X866" s="54"/>
      <c r="Y866" s="54"/>
      <c r="Z866" s="54"/>
      <c r="AA866" s="705" t="str">
        <f t="shared" si="404"/>
        <v>AP2651-39</v>
      </c>
      <c r="AB866" s="705"/>
      <c r="AC866" s="705" t="str">
        <f t="shared" si="405"/>
        <v>Монгол зургийн зураач</v>
      </c>
      <c r="AD866" s="705"/>
      <c r="AE866" s="705"/>
      <c r="AF866" s="705"/>
      <c r="AG866" s="705"/>
      <c r="AH866" s="705"/>
      <c r="AI866" s="705"/>
      <c r="AJ866" s="56">
        <f t="shared" si="395"/>
        <v>852</v>
      </c>
      <c r="AK866" s="54"/>
      <c r="AL866" s="54"/>
      <c r="AM866" s="54"/>
      <c r="AN866" s="54"/>
      <c r="AO866" s="54"/>
      <c r="AP866" s="54"/>
      <c r="AQ866" s="51">
        <v>3</v>
      </c>
      <c r="AR866" s="54"/>
      <c r="AS866" s="57">
        <f t="shared" si="398"/>
        <v>1</v>
      </c>
      <c r="AT866" s="54"/>
      <c r="AU866" s="54">
        <v>1</v>
      </c>
      <c r="AV866" s="54"/>
      <c r="AW866" s="54"/>
      <c r="AX866" s="54"/>
      <c r="AY866" s="54"/>
      <c r="AZ866" s="54"/>
    </row>
    <row r="867" spans="1:52" s="55" customFormat="1" ht="18" customHeight="1">
      <c r="A867" s="745" t="s">
        <v>517</v>
      </c>
      <c r="B867" s="746"/>
      <c r="C867" s="746"/>
      <c r="D867" s="746"/>
      <c r="E867" s="746"/>
      <c r="F867" s="746"/>
      <c r="G867" s="746"/>
      <c r="H867" s="746"/>
      <c r="I867" s="747"/>
      <c r="J867" s="60">
        <f t="shared" si="394"/>
        <v>853</v>
      </c>
      <c r="K867" s="61">
        <f t="shared" ref="K867:Z867" si="406">SUM(K868:K890)</f>
        <v>1584</v>
      </c>
      <c r="L867" s="61">
        <f t="shared" si="406"/>
        <v>833</v>
      </c>
      <c r="M867" s="61">
        <f t="shared" si="406"/>
        <v>333</v>
      </c>
      <c r="N867" s="61">
        <f t="shared" si="406"/>
        <v>187</v>
      </c>
      <c r="O867" s="61">
        <f t="shared" ref="O867:Y867" si="407">SUM(O868:O890)</f>
        <v>207</v>
      </c>
      <c r="P867" s="61">
        <f t="shared" si="406"/>
        <v>119</v>
      </c>
      <c r="Q867" s="61">
        <f t="shared" si="406"/>
        <v>126</v>
      </c>
      <c r="R867" s="61">
        <f t="shared" si="406"/>
        <v>68</v>
      </c>
      <c r="S867" s="61">
        <f t="shared" si="406"/>
        <v>0</v>
      </c>
      <c r="T867" s="61">
        <f t="shared" si="407"/>
        <v>0</v>
      </c>
      <c r="U867" s="61">
        <f t="shared" si="406"/>
        <v>1251</v>
      </c>
      <c r="V867" s="61">
        <f t="shared" si="406"/>
        <v>646</v>
      </c>
      <c r="W867" s="61">
        <f t="shared" si="406"/>
        <v>793</v>
      </c>
      <c r="X867" s="61">
        <f t="shared" si="406"/>
        <v>447</v>
      </c>
      <c r="Y867" s="61">
        <f t="shared" si="407"/>
        <v>250</v>
      </c>
      <c r="Z867" s="61">
        <f t="shared" si="406"/>
        <v>91</v>
      </c>
      <c r="AA867" s="748" t="str">
        <f t="shared" si="392"/>
        <v>2. Барилга, Технологийн политехник коллеж</v>
      </c>
      <c r="AB867" s="749"/>
      <c r="AC867" s="749"/>
      <c r="AD867" s="749"/>
      <c r="AE867" s="749"/>
      <c r="AF867" s="749"/>
      <c r="AG867" s="749"/>
      <c r="AH867" s="749"/>
      <c r="AI867" s="750"/>
      <c r="AJ867" s="60">
        <f t="shared" si="395"/>
        <v>853</v>
      </c>
      <c r="AK867" s="61">
        <f t="shared" ref="AK867:AZ867" si="408">SUM(AK868:AK890)</f>
        <v>208</v>
      </c>
      <c r="AL867" s="61">
        <f t="shared" si="408"/>
        <v>108</v>
      </c>
      <c r="AM867" s="61">
        <f t="shared" si="408"/>
        <v>0</v>
      </c>
      <c r="AN867" s="61">
        <f t="shared" si="408"/>
        <v>0</v>
      </c>
      <c r="AO867" s="61">
        <f t="shared" si="408"/>
        <v>0</v>
      </c>
      <c r="AP867" s="61">
        <f t="shared" si="408"/>
        <v>0</v>
      </c>
      <c r="AQ867" s="61">
        <f t="shared" si="408"/>
        <v>1584</v>
      </c>
      <c r="AR867" s="61">
        <f t="shared" si="408"/>
        <v>0</v>
      </c>
      <c r="AS867" s="61">
        <f t="shared" si="408"/>
        <v>899</v>
      </c>
      <c r="AT867" s="61">
        <f t="shared" si="408"/>
        <v>126</v>
      </c>
      <c r="AU867" s="61">
        <f t="shared" si="408"/>
        <v>0</v>
      </c>
      <c r="AV867" s="61">
        <f t="shared" si="408"/>
        <v>208</v>
      </c>
      <c r="AW867" s="61">
        <f t="shared" si="408"/>
        <v>565</v>
      </c>
      <c r="AX867" s="61">
        <f t="shared" si="408"/>
        <v>0</v>
      </c>
      <c r="AY867" s="61">
        <f t="shared" si="408"/>
        <v>0</v>
      </c>
      <c r="AZ867" s="61">
        <f t="shared" si="408"/>
        <v>0</v>
      </c>
    </row>
    <row r="868" spans="1:52" s="55" customFormat="1" ht="18" customHeight="1">
      <c r="A868" s="737" t="s">
        <v>118</v>
      </c>
      <c r="B868" s="738"/>
      <c r="C868" s="739" t="s">
        <v>119</v>
      </c>
      <c r="D868" s="740"/>
      <c r="E868" s="740"/>
      <c r="F868" s="740"/>
      <c r="G868" s="740"/>
      <c r="H868" s="740"/>
      <c r="I868" s="741"/>
      <c r="J868" s="56">
        <f t="shared" si="394"/>
        <v>854</v>
      </c>
      <c r="K868" s="62">
        <f t="shared" si="388"/>
        <v>87</v>
      </c>
      <c r="L868" s="62">
        <f t="shared" si="388"/>
        <v>28</v>
      </c>
      <c r="M868" s="62">
        <f t="shared" si="396"/>
        <v>0</v>
      </c>
      <c r="N868" s="62">
        <f t="shared" si="396"/>
        <v>0</v>
      </c>
      <c r="O868" s="54"/>
      <c r="P868" s="54"/>
      <c r="Q868" s="95"/>
      <c r="R868" s="54"/>
      <c r="S868" s="95"/>
      <c r="T868" s="54"/>
      <c r="U868" s="62">
        <f t="shared" si="397"/>
        <v>87</v>
      </c>
      <c r="V868" s="62">
        <f t="shared" si="397"/>
        <v>28</v>
      </c>
      <c r="W868" s="54">
        <v>57</v>
      </c>
      <c r="X868" s="54">
        <v>22</v>
      </c>
      <c r="Y868" s="54">
        <v>15</v>
      </c>
      <c r="Z868" s="54">
        <v>1</v>
      </c>
      <c r="AA868" s="705" t="str">
        <f>+A868</f>
        <v>CF7123-20</v>
      </c>
      <c r="AB868" s="705"/>
      <c r="AC868" s="705" t="str">
        <f>+C868</f>
        <v>Барилгын засал-чимэглэлчин</v>
      </c>
      <c r="AD868" s="705"/>
      <c r="AE868" s="705"/>
      <c r="AF868" s="705"/>
      <c r="AG868" s="705"/>
      <c r="AH868" s="705"/>
      <c r="AI868" s="705"/>
      <c r="AJ868" s="56">
        <f t="shared" si="395"/>
        <v>854</v>
      </c>
      <c r="AK868" s="54">
        <v>15</v>
      </c>
      <c r="AL868" s="52">
        <v>5</v>
      </c>
      <c r="AM868" s="54"/>
      <c r="AN868" s="54"/>
      <c r="AO868" s="51"/>
      <c r="AP868" s="51"/>
      <c r="AQ868" s="80">
        <v>87</v>
      </c>
      <c r="AR868" s="51"/>
      <c r="AS868" s="57">
        <f t="shared" si="398"/>
        <v>55</v>
      </c>
      <c r="AT868" s="54"/>
      <c r="AU868" s="54"/>
      <c r="AV868" s="54">
        <v>15</v>
      </c>
      <c r="AW868" s="54">
        <v>40</v>
      </c>
      <c r="AX868" s="54"/>
      <c r="AY868" s="54"/>
      <c r="AZ868" s="54"/>
    </row>
    <row r="869" spans="1:52" s="55" customFormat="1" ht="18" customHeight="1">
      <c r="A869" s="737" t="s">
        <v>116</v>
      </c>
      <c r="B869" s="738"/>
      <c r="C869" s="739" t="s">
        <v>117</v>
      </c>
      <c r="D869" s="740"/>
      <c r="E869" s="740"/>
      <c r="F869" s="740"/>
      <c r="G869" s="740"/>
      <c r="H869" s="740"/>
      <c r="I869" s="741"/>
      <c r="J869" s="56">
        <f t="shared" si="394"/>
        <v>855</v>
      </c>
      <c r="K869" s="62">
        <f t="shared" si="388"/>
        <v>87</v>
      </c>
      <c r="L869" s="62">
        <f t="shared" si="388"/>
        <v>20</v>
      </c>
      <c r="M869" s="62">
        <f t="shared" si="396"/>
        <v>0</v>
      </c>
      <c r="N869" s="62">
        <f t="shared" si="396"/>
        <v>0</v>
      </c>
      <c r="O869" s="54"/>
      <c r="P869" s="54"/>
      <c r="Q869" s="95"/>
      <c r="R869" s="54"/>
      <c r="S869" s="95"/>
      <c r="T869" s="54"/>
      <c r="U869" s="62">
        <f t="shared" si="397"/>
        <v>87</v>
      </c>
      <c r="V869" s="62">
        <f t="shared" si="397"/>
        <v>20</v>
      </c>
      <c r="W869" s="54">
        <v>57</v>
      </c>
      <c r="X869" s="54">
        <v>18</v>
      </c>
      <c r="Y869" s="54">
        <v>15</v>
      </c>
      <c r="Z869" s="54"/>
      <c r="AA869" s="705" t="str">
        <f t="shared" ref="AA869:AA890" si="409">+A869</f>
        <v>CF7126-36</v>
      </c>
      <c r="AB869" s="705"/>
      <c r="AC869" s="705" t="str">
        <f t="shared" ref="AC869:AC890" si="410">+C869</f>
        <v>Барилгын сантехникч</v>
      </c>
      <c r="AD869" s="705"/>
      <c r="AE869" s="705"/>
      <c r="AF869" s="705"/>
      <c r="AG869" s="705"/>
      <c r="AH869" s="705"/>
      <c r="AI869" s="705"/>
      <c r="AJ869" s="56">
        <f t="shared" si="395"/>
        <v>855</v>
      </c>
      <c r="AK869" s="54">
        <v>15</v>
      </c>
      <c r="AL869" s="52">
        <v>2</v>
      </c>
      <c r="AM869" s="54"/>
      <c r="AN869" s="54"/>
      <c r="AO869" s="51"/>
      <c r="AP869" s="51"/>
      <c r="AQ869" s="80">
        <v>87</v>
      </c>
      <c r="AR869" s="51"/>
      <c r="AS869" s="57">
        <f t="shared" si="398"/>
        <v>55</v>
      </c>
      <c r="AT869" s="54"/>
      <c r="AU869" s="54"/>
      <c r="AV869" s="54">
        <v>15</v>
      </c>
      <c r="AW869" s="54">
        <v>40</v>
      </c>
      <c r="AX869" s="54"/>
      <c r="AY869" s="54"/>
      <c r="AZ869" s="54"/>
    </row>
    <row r="870" spans="1:52" s="55" customFormat="1" ht="18" customHeight="1">
      <c r="A870" s="737" t="s">
        <v>122</v>
      </c>
      <c r="B870" s="738"/>
      <c r="C870" s="739" t="s">
        <v>123</v>
      </c>
      <c r="D870" s="740"/>
      <c r="E870" s="740"/>
      <c r="F870" s="740"/>
      <c r="G870" s="740"/>
      <c r="H870" s="740"/>
      <c r="I870" s="741"/>
      <c r="J870" s="56">
        <f t="shared" si="394"/>
        <v>856</v>
      </c>
      <c r="K870" s="62">
        <f t="shared" si="388"/>
        <v>153</v>
      </c>
      <c r="L870" s="62">
        <f t="shared" si="388"/>
        <v>33</v>
      </c>
      <c r="M870" s="62">
        <f t="shared" si="396"/>
        <v>0</v>
      </c>
      <c r="N870" s="62">
        <f t="shared" si="396"/>
        <v>0</v>
      </c>
      <c r="O870" s="54"/>
      <c r="P870" s="54"/>
      <c r="Q870" s="95"/>
      <c r="R870" s="54"/>
      <c r="S870" s="95"/>
      <c r="T870" s="54"/>
      <c r="U870" s="62">
        <f t="shared" si="397"/>
        <v>153</v>
      </c>
      <c r="V870" s="62">
        <f t="shared" si="397"/>
        <v>33</v>
      </c>
      <c r="W870" s="54">
        <v>93</v>
      </c>
      <c r="X870" s="54">
        <v>31</v>
      </c>
      <c r="Y870" s="54">
        <v>30</v>
      </c>
      <c r="Z870" s="54"/>
      <c r="AA870" s="705" t="str">
        <f t="shared" si="409"/>
        <v>CF7411-12</v>
      </c>
      <c r="AB870" s="705"/>
      <c r="AC870" s="705" t="str">
        <f t="shared" si="410"/>
        <v>Барилгын цахилгаанчин</v>
      </c>
      <c r="AD870" s="705"/>
      <c r="AE870" s="705"/>
      <c r="AF870" s="705"/>
      <c r="AG870" s="705"/>
      <c r="AH870" s="705"/>
      <c r="AI870" s="705"/>
      <c r="AJ870" s="56">
        <f t="shared" si="395"/>
        <v>856</v>
      </c>
      <c r="AK870" s="54">
        <v>30</v>
      </c>
      <c r="AL870" s="52">
        <v>2</v>
      </c>
      <c r="AM870" s="54"/>
      <c r="AN870" s="54"/>
      <c r="AO870" s="51"/>
      <c r="AP870" s="51"/>
      <c r="AQ870" s="80">
        <v>153</v>
      </c>
      <c r="AR870" s="51"/>
      <c r="AS870" s="57">
        <f t="shared" si="398"/>
        <v>100</v>
      </c>
      <c r="AT870" s="54"/>
      <c r="AU870" s="54"/>
      <c r="AV870" s="54">
        <v>30</v>
      </c>
      <c r="AW870" s="54">
        <v>70</v>
      </c>
      <c r="AX870" s="54"/>
      <c r="AY870" s="54"/>
      <c r="AZ870" s="54"/>
    </row>
    <row r="871" spans="1:52" s="55" customFormat="1" ht="18" customHeight="1">
      <c r="A871" s="737" t="s">
        <v>124</v>
      </c>
      <c r="B871" s="738"/>
      <c r="C871" s="739" t="s">
        <v>125</v>
      </c>
      <c r="D871" s="740"/>
      <c r="E871" s="740"/>
      <c r="F871" s="740"/>
      <c r="G871" s="740"/>
      <c r="H871" s="740"/>
      <c r="I871" s="741"/>
      <c r="J871" s="56">
        <f t="shared" si="394"/>
        <v>857</v>
      </c>
      <c r="K871" s="62">
        <f t="shared" si="388"/>
        <v>116</v>
      </c>
      <c r="L871" s="62">
        <f t="shared" si="388"/>
        <v>20</v>
      </c>
      <c r="M871" s="62">
        <f t="shared" si="396"/>
        <v>0</v>
      </c>
      <c r="N871" s="62">
        <f t="shared" si="396"/>
        <v>0</v>
      </c>
      <c r="O871" s="54"/>
      <c r="P871" s="54"/>
      <c r="Q871" s="95"/>
      <c r="R871" s="54"/>
      <c r="S871" s="95"/>
      <c r="T871" s="54"/>
      <c r="U871" s="62">
        <f t="shared" si="397"/>
        <v>116</v>
      </c>
      <c r="V871" s="62">
        <f t="shared" si="397"/>
        <v>20</v>
      </c>
      <c r="W871" s="54">
        <v>63</v>
      </c>
      <c r="X871" s="54">
        <v>17</v>
      </c>
      <c r="Y871" s="54">
        <v>30</v>
      </c>
      <c r="Z871" s="54"/>
      <c r="AA871" s="705" t="str">
        <f t="shared" si="409"/>
        <v>IM7212-14</v>
      </c>
      <c r="AB871" s="705"/>
      <c r="AC871" s="705" t="str">
        <f t="shared" si="410"/>
        <v>Гагнуурчин</v>
      </c>
      <c r="AD871" s="705"/>
      <c r="AE871" s="705"/>
      <c r="AF871" s="705"/>
      <c r="AG871" s="705"/>
      <c r="AH871" s="705"/>
      <c r="AI871" s="705"/>
      <c r="AJ871" s="56">
        <f t="shared" si="395"/>
        <v>857</v>
      </c>
      <c r="AK871" s="54">
        <v>23</v>
      </c>
      <c r="AL871" s="52">
        <v>3</v>
      </c>
      <c r="AM871" s="54"/>
      <c r="AN871" s="54"/>
      <c r="AO871" s="51"/>
      <c r="AP871" s="51"/>
      <c r="AQ871" s="80">
        <v>116</v>
      </c>
      <c r="AR871" s="51"/>
      <c r="AS871" s="57">
        <f t="shared" si="398"/>
        <v>63</v>
      </c>
      <c r="AT871" s="54"/>
      <c r="AU871" s="54"/>
      <c r="AV871" s="54">
        <v>23</v>
      </c>
      <c r="AW871" s="54">
        <v>40</v>
      </c>
      <c r="AX871" s="54"/>
      <c r="AY871" s="54"/>
      <c r="AZ871" s="54"/>
    </row>
    <row r="872" spans="1:52" s="55" customFormat="1" ht="18" customHeight="1">
      <c r="A872" s="737" t="s">
        <v>151</v>
      </c>
      <c r="B872" s="738"/>
      <c r="C872" s="739" t="s">
        <v>152</v>
      </c>
      <c r="D872" s="740"/>
      <c r="E872" s="740"/>
      <c r="F872" s="740"/>
      <c r="G872" s="740"/>
      <c r="H872" s="740"/>
      <c r="I872" s="741"/>
      <c r="J872" s="56">
        <f t="shared" si="394"/>
        <v>858</v>
      </c>
      <c r="K872" s="62">
        <f t="shared" si="388"/>
        <v>58</v>
      </c>
      <c r="L872" s="62">
        <f t="shared" si="388"/>
        <v>7</v>
      </c>
      <c r="M872" s="62">
        <f t="shared" si="396"/>
        <v>0</v>
      </c>
      <c r="N872" s="62">
        <f t="shared" si="396"/>
        <v>0</v>
      </c>
      <c r="O872" s="54"/>
      <c r="P872" s="54"/>
      <c r="Q872" s="95"/>
      <c r="R872" s="54"/>
      <c r="S872" s="95"/>
      <c r="T872" s="54"/>
      <c r="U872" s="62">
        <f t="shared" si="397"/>
        <v>58</v>
      </c>
      <c r="V872" s="62">
        <f t="shared" si="397"/>
        <v>7</v>
      </c>
      <c r="W872" s="54">
        <v>13</v>
      </c>
      <c r="X872" s="54">
        <v>2</v>
      </c>
      <c r="Y872" s="54">
        <v>30</v>
      </c>
      <c r="Z872" s="54"/>
      <c r="AA872" s="705" t="str">
        <f t="shared" si="409"/>
        <v>CF7115-22</v>
      </c>
      <c r="AB872" s="705"/>
      <c r="AC872" s="705" t="str">
        <f t="shared" si="410"/>
        <v>Барилгын мужаан</v>
      </c>
      <c r="AD872" s="705"/>
      <c r="AE872" s="705"/>
      <c r="AF872" s="705"/>
      <c r="AG872" s="705"/>
      <c r="AH872" s="705"/>
      <c r="AI872" s="705"/>
      <c r="AJ872" s="56">
        <f t="shared" si="395"/>
        <v>858</v>
      </c>
      <c r="AK872" s="54">
        <v>15</v>
      </c>
      <c r="AL872" s="52">
        <v>5</v>
      </c>
      <c r="AM872" s="54"/>
      <c r="AN872" s="54"/>
      <c r="AO872" s="51"/>
      <c r="AP872" s="51"/>
      <c r="AQ872" s="80">
        <v>58</v>
      </c>
      <c r="AR872" s="51"/>
      <c r="AS872" s="57">
        <f t="shared" si="398"/>
        <v>15</v>
      </c>
      <c r="AT872" s="54"/>
      <c r="AU872" s="54"/>
      <c r="AV872" s="54">
        <v>15</v>
      </c>
      <c r="AW872" s="54"/>
      <c r="AX872" s="54"/>
      <c r="AY872" s="54"/>
      <c r="AZ872" s="54"/>
    </row>
    <row r="873" spans="1:52" s="55" customFormat="1" ht="18" customHeight="1">
      <c r="A873" s="737" t="s">
        <v>518</v>
      </c>
      <c r="B873" s="738"/>
      <c r="C873" s="739" t="s">
        <v>519</v>
      </c>
      <c r="D873" s="740"/>
      <c r="E873" s="740"/>
      <c r="F873" s="740"/>
      <c r="G873" s="740"/>
      <c r="H873" s="740"/>
      <c r="I873" s="741"/>
      <c r="J873" s="56">
        <f t="shared" si="394"/>
        <v>859</v>
      </c>
      <c r="K873" s="62">
        <f t="shared" si="388"/>
        <v>12</v>
      </c>
      <c r="L873" s="62">
        <f t="shared" si="388"/>
        <v>2</v>
      </c>
      <c r="M873" s="62">
        <f t="shared" si="396"/>
        <v>0</v>
      </c>
      <c r="N873" s="62">
        <f t="shared" si="396"/>
        <v>0</v>
      </c>
      <c r="O873" s="54"/>
      <c r="P873" s="54"/>
      <c r="Q873" s="95"/>
      <c r="R873" s="54"/>
      <c r="S873" s="95"/>
      <c r="T873" s="54"/>
      <c r="U873" s="62">
        <f t="shared" si="397"/>
        <v>12</v>
      </c>
      <c r="V873" s="62">
        <f t="shared" si="397"/>
        <v>2</v>
      </c>
      <c r="W873" s="54">
        <v>12</v>
      </c>
      <c r="X873" s="54">
        <v>2</v>
      </c>
      <c r="Y873" s="54"/>
      <c r="Z873" s="54"/>
      <c r="AA873" s="705" t="str">
        <f t="shared" si="409"/>
        <v>AM7522-22</v>
      </c>
      <c r="AB873" s="705"/>
      <c r="AC873" s="705" t="str">
        <f t="shared" si="410"/>
        <v xml:space="preserve">Нарийн мужаан </v>
      </c>
      <c r="AD873" s="705"/>
      <c r="AE873" s="705"/>
      <c r="AF873" s="705"/>
      <c r="AG873" s="705"/>
      <c r="AH873" s="705"/>
      <c r="AI873" s="705"/>
      <c r="AJ873" s="56">
        <f t="shared" si="395"/>
        <v>859</v>
      </c>
      <c r="AK873" s="54"/>
      <c r="AL873" s="54"/>
      <c r="AM873" s="54"/>
      <c r="AN873" s="54"/>
      <c r="AO873" s="51"/>
      <c r="AP873" s="51"/>
      <c r="AQ873" s="80">
        <v>12</v>
      </c>
      <c r="AR873" s="51"/>
      <c r="AS873" s="57">
        <f t="shared" si="398"/>
        <v>0</v>
      </c>
      <c r="AT873" s="54"/>
      <c r="AU873" s="54"/>
      <c r="AV873" s="54"/>
      <c r="AW873" s="54"/>
      <c r="AX873" s="54"/>
      <c r="AY873" s="54"/>
      <c r="AZ873" s="54"/>
    </row>
    <row r="874" spans="1:52" s="55" customFormat="1" ht="18" customHeight="1">
      <c r="A874" s="737" t="s">
        <v>350</v>
      </c>
      <c r="B874" s="738"/>
      <c r="C874" s="739" t="s">
        <v>351</v>
      </c>
      <c r="D874" s="740"/>
      <c r="E874" s="740"/>
      <c r="F874" s="740"/>
      <c r="G874" s="740"/>
      <c r="H874" s="740"/>
      <c r="I874" s="741"/>
      <c r="J874" s="56">
        <f t="shared" si="394"/>
        <v>860</v>
      </c>
      <c r="K874" s="62">
        <f t="shared" si="388"/>
        <v>65</v>
      </c>
      <c r="L874" s="62">
        <f t="shared" si="388"/>
        <v>29</v>
      </c>
      <c r="M874" s="62">
        <f t="shared" si="396"/>
        <v>65</v>
      </c>
      <c r="N874" s="62">
        <f t="shared" si="396"/>
        <v>29</v>
      </c>
      <c r="O874" s="54">
        <v>40</v>
      </c>
      <c r="P874" s="54">
        <v>20</v>
      </c>
      <c r="Q874" s="95">
        <v>25</v>
      </c>
      <c r="R874" s="54">
        <v>9</v>
      </c>
      <c r="S874" s="95"/>
      <c r="T874" s="54"/>
      <c r="U874" s="62">
        <f t="shared" si="397"/>
        <v>0</v>
      </c>
      <c r="V874" s="62">
        <f t="shared" si="397"/>
        <v>0</v>
      </c>
      <c r="W874" s="54"/>
      <c r="X874" s="54"/>
      <c r="Y874" s="54"/>
      <c r="Z874" s="54"/>
      <c r="AA874" s="705" t="str">
        <f t="shared" si="409"/>
        <v>CF3112-11</v>
      </c>
      <c r="AB874" s="705"/>
      <c r="AC874" s="705" t="str">
        <f t="shared" si="410"/>
        <v>Иргэний барилгын техникч</v>
      </c>
      <c r="AD874" s="705"/>
      <c r="AE874" s="705"/>
      <c r="AF874" s="705"/>
      <c r="AG874" s="705"/>
      <c r="AH874" s="705"/>
      <c r="AI874" s="705"/>
      <c r="AJ874" s="56">
        <f t="shared" si="395"/>
        <v>860</v>
      </c>
      <c r="AK874" s="54"/>
      <c r="AL874" s="54"/>
      <c r="AM874" s="54"/>
      <c r="AN874" s="54"/>
      <c r="AO874" s="51"/>
      <c r="AP874" s="51"/>
      <c r="AQ874" s="80">
        <v>65</v>
      </c>
      <c r="AR874" s="51"/>
      <c r="AS874" s="57">
        <f t="shared" si="398"/>
        <v>25</v>
      </c>
      <c r="AT874" s="54">
        <v>25</v>
      </c>
      <c r="AU874" s="54"/>
      <c r="AV874" s="54"/>
      <c r="AW874" s="54"/>
      <c r="AX874" s="54"/>
      <c r="AY874" s="54"/>
      <c r="AZ874" s="54"/>
    </row>
    <row r="875" spans="1:52" s="55" customFormat="1" ht="18" customHeight="1">
      <c r="A875" s="737" t="s">
        <v>360</v>
      </c>
      <c r="B875" s="738"/>
      <c r="C875" s="739" t="s">
        <v>361</v>
      </c>
      <c r="D875" s="740"/>
      <c r="E875" s="740"/>
      <c r="F875" s="740"/>
      <c r="G875" s="740"/>
      <c r="H875" s="740"/>
      <c r="I875" s="741"/>
      <c r="J875" s="56">
        <f t="shared" si="394"/>
        <v>861</v>
      </c>
      <c r="K875" s="62">
        <f t="shared" si="388"/>
        <v>50</v>
      </c>
      <c r="L875" s="62">
        <f t="shared" si="388"/>
        <v>7</v>
      </c>
      <c r="M875" s="62">
        <f t="shared" si="396"/>
        <v>50</v>
      </c>
      <c r="N875" s="62">
        <f t="shared" si="396"/>
        <v>7</v>
      </c>
      <c r="O875" s="54">
        <v>30</v>
      </c>
      <c r="P875" s="54">
        <v>6</v>
      </c>
      <c r="Q875" s="54">
        <v>20</v>
      </c>
      <c r="R875" s="54">
        <v>1</v>
      </c>
      <c r="S875" s="95"/>
      <c r="T875" s="54"/>
      <c r="U875" s="62">
        <f t="shared" si="397"/>
        <v>0</v>
      </c>
      <c r="V875" s="62">
        <f t="shared" si="397"/>
        <v>0</v>
      </c>
      <c r="W875" s="54"/>
      <c r="X875" s="54"/>
      <c r="Y875" s="54"/>
      <c r="Z875" s="54"/>
      <c r="AA875" s="705" t="str">
        <f t="shared" si="409"/>
        <v>CF3115-41</v>
      </c>
      <c r="AB875" s="705"/>
      <c r="AC875" s="705" t="str">
        <f t="shared" si="410"/>
        <v>Сантехникийн техникч</v>
      </c>
      <c r="AD875" s="705"/>
      <c r="AE875" s="705"/>
      <c r="AF875" s="705"/>
      <c r="AG875" s="705"/>
      <c r="AH875" s="705"/>
      <c r="AI875" s="705"/>
      <c r="AJ875" s="56">
        <f t="shared" si="395"/>
        <v>861</v>
      </c>
      <c r="AK875" s="54"/>
      <c r="AL875" s="54"/>
      <c r="AM875" s="54"/>
      <c r="AN875" s="54"/>
      <c r="AO875" s="51"/>
      <c r="AP875" s="51"/>
      <c r="AQ875" s="80">
        <v>50</v>
      </c>
      <c r="AR875" s="51"/>
      <c r="AS875" s="57">
        <f t="shared" si="398"/>
        <v>20</v>
      </c>
      <c r="AT875" s="54">
        <v>20</v>
      </c>
      <c r="AU875" s="54"/>
      <c r="AV875" s="54"/>
      <c r="AW875" s="54"/>
      <c r="AX875" s="54"/>
      <c r="AY875" s="54"/>
      <c r="AZ875" s="54"/>
    </row>
    <row r="876" spans="1:52" s="55" customFormat="1" ht="18" customHeight="1">
      <c r="A876" s="737" t="s">
        <v>391</v>
      </c>
      <c r="B876" s="738"/>
      <c r="C876" s="739" t="s">
        <v>392</v>
      </c>
      <c r="D876" s="740"/>
      <c r="E876" s="740"/>
      <c r="F876" s="740"/>
      <c r="G876" s="740"/>
      <c r="H876" s="740"/>
      <c r="I876" s="741"/>
      <c r="J876" s="56">
        <f t="shared" si="394"/>
        <v>862</v>
      </c>
      <c r="K876" s="62">
        <f t="shared" si="388"/>
        <v>58</v>
      </c>
      <c r="L876" s="62">
        <f t="shared" si="388"/>
        <v>12</v>
      </c>
      <c r="M876" s="62">
        <f t="shared" si="396"/>
        <v>58</v>
      </c>
      <c r="N876" s="62">
        <f t="shared" si="396"/>
        <v>12</v>
      </c>
      <c r="O876" s="54">
        <v>37</v>
      </c>
      <c r="P876" s="54">
        <v>8</v>
      </c>
      <c r="Q876" s="54">
        <v>21</v>
      </c>
      <c r="R876" s="54">
        <v>4</v>
      </c>
      <c r="S876" s="95"/>
      <c r="T876" s="54"/>
      <c r="U876" s="62">
        <f t="shared" si="397"/>
        <v>0</v>
      </c>
      <c r="V876" s="62">
        <f t="shared" si="397"/>
        <v>0</v>
      </c>
      <c r="W876" s="54"/>
      <c r="X876" s="54"/>
      <c r="Y876" s="54"/>
      <c r="Z876" s="54"/>
      <c r="AA876" s="705" t="str">
        <f t="shared" si="409"/>
        <v>CF3113-21</v>
      </c>
      <c r="AB876" s="705"/>
      <c r="AC876" s="705" t="str">
        <f t="shared" si="410"/>
        <v>Барилгын цахилгааны техникч</v>
      </c>
      <c r="AD876" s="705"/>
      <c r="AE876" s="705"/>
      <c r="AF876" s="705"/>
      <c r="AG876" s="705"/>
      <c r="AH876" s="705"/>
      <c r="AI876" s="705"/>
      <c r="AJ876" s="56">
        <f t="shared" si="395"/>
        <v>862</v>
      </c>
      <c r="AK876" s="54"/>
      <c r="AL876" s="54"/>
      <c r="AM876" s="54"/>
      <c r="AN876" s="54"/>
      <c r="AO876" s="51"/>
      <c r="AP876" s="51"/>
      <c r="AQ876" s="80">
        <v>58</v>
      </c>
      <c r="AR876" s="51"/>
      <c r="AS876" s="57">
        <f t="shared" si="398"/>
        <v>21</v>
      </c>
      <c r="AT876" s="54">
        <v>21</v>
      </c>
      <c r="AU876" s="54"/>
      <c r="AV876" s="54"/>
      <c r="AW876" s="54"/>
      <c r="AX876" s="54"/>
      <c r="AY876" s="54"/>
      <c r="AZ876" s="54"/>
    </row>
    <row r="877" spans="1:52" s="55" customFormat="1" ht="18" customHeight="1">
      <c r="A877" s="737" t="s">
        <v>157</v>
      </c>
      <c r="B877" s="738"/>
      <c r="C877" s="739" t="s">
        <v>158</v>
      </c>
      <c r="D877" s="740"/>
      <c r="E877" s="740"/>
      <c r="F877" s="740"/>
      <c r="G877" s="740"/>
      <c r="H877" s="740"/>
      <c r="I877" s="741"/>
      <c r="J877" s="56">
        <f t="shared" si="394"/>
        <v>863</v>
      </c>
      <c r="K877" s="62">
        <f t="shared" si="388"/>
        <v>40</v>
      </c>
      <c r="L877" s="62">
        <f t="shared" si="388"/>
        <v>29</v>
      </c>
      <c r="M877" s="62">
        <f t="shared" si="396"/>
        <v>0</v>
      </c>
      <c r="N877" s="62">
        <f t="shared" si="396"/>
        <v>0</v>
      </c>
      <c r="O877" s="54"/>
      <c r="P877" s="54"/>
      <c r="Q877" s="54"/>
      <c r="R877" s="54"/>
      <c r="S877" s="95"/>
      <c r="T877" s="54"/>
      <c r="U877" s="62">
        <f t="shared" si="397"/>
        <v>40</v>
      </c>
      <c r="V877" s="62">
        <f t="shared" si="397"/>
        <v>29</v>
      </c>
      <c r="W877" s="54">
        <v>40</v>
      </c>
      <c r="X877" s="54">
        <v>29</v>
      </c>
      <c r="Y877" s="54"/>
      <c r="Z877" s="54"/>
      <c r="AA877" s="705" t="str">
        <f t="shared" si="409"/>
        <v>IF7512-34</v>
      </c>
      <c r="AB877" s="705"/>
      <c r="AC877" s="705" t="str">
        <f t="shared" si="410"/>
        <v>Талх, нарийн боов үйлдвэрлэлийн технологийн ажилтан</v>
      </c>
      <c r="AD877" s="705"/>
      <c r="AE877" s="705"/>
      <c r="AF877" s="705"/>
      <c r="AG877" s="705"/>
      <c r="AH877" s="705"/>
      <c r="AI877" s="705"/>
      <c r="AJ877" s="56">
        <f t="shared" si="395"/>
        <v>863</v>
      </c>
      <c r="AK877" s="54"/>
      <c r="AL877" s="54"/>
      <c r="AM877" s="54"/>
      <c r="AN877" s="54"/>
      <c r="AO877" s="51"/>
      <c r="AP877" s="51"/>
      <c r="AQ877" s="80">
        <v>40</v>
      </c>
      <c r="AR877" s="51"/>
      <c r="AS877" s="57">
        <f t="shared" si="398"/>
        <v>40</v>
      </c>
      <c r="AT877" s="54"/>
      <c r="AU877" s="54"/>
      <c r="AV877" s="54"/>
      <c r="AW877" s="54">
        <v>40</v>
      </c>
      <c r="AX877" s="54"/>
      <c r="AY877" s="54"/>
      <c r="AZ877" s="54"/>
    </row>
    <row r="878" spans="1:52" s="55" customFormat="1" ht="18" customHeight="1">
      <c r="A878" s="737" t="s">
        <v>144</v>
      </c>
      <c r="B878" s="738"/>
      <c r="C878" s="739" t="s">
        <v>145</v>
      </c>
      <c r="D878" s="740"/>
      <c r="E878" s="740"/>
      <c r="F878" s="740"/>
      <c r="G878" s="740"/>
      <c r="H878" s="740"/>
      <c r="I878" s="741"/>
      <c r="J878" s="56">
        <f t="shared" si="394"/>
        <v>864</v>
      </c>
      <c r="K878" s="62">
        <f t="shared" si="388"/>
        <v>177</v>
      </c>
      <c r="L878" s="62">
        <f t="shared" si="388"/>
        <v>108</v>
      </c>
      <c r="M878" s="62">
        <f t="shared" si="396"/>
        <v>0</v>
      </c>
      <c r="N878" s="62">
        <f t="shared" si="396"/>
        <v>0</v>
      </c>
      <c r="O878" s="54"/>
      <c r="P878" s="54"/>
      <c r="Q878" s="95"/>
      <c r="R878" s="54"/>
      <c r="S878" s="95"/>
      <c r="T878" s="54"/>
      <c r="U878" s="62">
        <f t="shared" si="397"/>
        <v>177</v>
      </c>
      <c r="V878" s="62">
        <f t="shared" si="397"/>
        <v>108</v>
      </c>
      <c r="W878" s="54">
        <v>87</v>
      </c>
      <c r="X878" s="54">
        <v>56</v>
      </c>
      <c r="Y878" s="54">
        <v>40</v>
      </c>
      <c r="Z878" s="54">
        <v>22</v>
      </c>
      <c r="AA878" s="705" t="str">
        <f t="shared" si="409"/>
        <v>IF5120-11</v>
      </c>
      <c r="AB878" s="705"/>
      <c r="AC878" s="705" t="str">
        <f t="shared" si="410"/>
        <v>Тогооч</v>
      </c>
      <c r="AD878" s="705"/>
      <c r="AE878" s="705"/>
      <c r="AF878" s="705"/>
      <c r="AG878" s="705"/>
      <c r="AH878" s="705"/>
      <c r="AI878" s="705"/>
      <c r="AJ878" s="56">
        <f t="shared" si="395"/>
        <v>864</v>
      </c>
      <c r="AK878" s="54">
        <v>50</v>
      </c>
      <c r="AL878" s="54">
        <v>30</v>
      </c>
      <c r="AM878" s="54"/>
      <c r="AN878" s="54"/>
      <c r="AO878" s="51"/>
      <c r="AP878" s="51"/>
      <c r="AQ878" s="80">
        <v>177</v>
      </c>
      <c r="AR878" s="51"/>
      <c r="AS878" s="57">
        <f t="shared" si="398"/>
        <v>100</v>
      </c>
      <c r="AT878" s="95"/>
      <c r="AU878" s="54"/>
      <c r="AV878" s="54">
        <v>50</v>
      </c>
      <c r="AW878" s="54">
        <v>50</v>
      </c>
      <c r="AX878" s="54"/>
      <c r="AY878" s="54"/>
      <c r="AZ878" s="54"/>
    </row>
    <row r="879" spans="1:52" s="55" customFormat="1" ht="18" customHeight="1">
      <c r="A879" s="737" t="s">
        <v>138</v>
      </c>
      <c r="B879" s="738"/>
      <c r="C879" s="739" t="s">
        <v>139</v>
      </c>
      <c r="D879" s="740"/>
      <c r="E879" s="740"/>
      <c r="F879" s="740"/>
      <c r="G879" s="740"/>
      <c r="H879" s="740"/>
      <c r="I879" s="741"/>
      <c r="J879" s="56">
        <f t="shared" si="394"/>
        <v>865</v>
      </c>
      <c r="K879" s="62">
        <f t="shared" si="388"/>
        <v>146</v>
      </c>
      <c r="L879" s="62">
        <f t="shared" si="388"/>
        <v>110</v>
      </c>
      <c r="M879" s="62">
        <f t="shared" si="396"/>
        <v>0</v>
      </c>
      <c r="N879" s="62">
        <f t="shared" si="396"/>
        <v>0</v>
      </c>
      <c r="O879" s="54"/>
      <c r="P879" s="54"/>
      <c r="Q879" s="54"/>
      <c r="R879" s="54"/>
      <c r="S879" s="95"/>
      <c r="T879" s="54"/>
      <c r="U879" s="62">
        <f t="shared" si="397"/>
        <v>146</v>
      </c>
      <c r="V879" s="62">
        <f t="shared" si="397"/>
        <v>110</v>
      </c>
      <c r="W879" s="54">
        <v>76</v>
      </c>
      <c r="X879" s="54">
        <v>54</v>
      </c>
      <c r="Y879" s="54">
        <v>40</v>
      </c>
      <c r="Z879" s="54">
        <v>24</v>
      </c>
      <c r="AA879" s="705" t="str">
        <f t="shared" si="409"/>
        <v>SO5141-11</v>
      </c>
      <c r="AB879" s="705"/>
      <c r="AC879" s="705" t="str">
        <f t="shared" si="410"/>
        <v>Үсчин</v>
      </c>
      <c r="AD879" s="705"/>
      <c r="AE879" s="705"/>
      <c r="AF879" s="705"/>
      <c r="AG879" s="705"/>
      <c r="AH879" s="705"/>
      <c r="AI879" s="705"/>
      <c r="AJ879" s="56">
        <f t="shared" si="395"/>
        <v>865</v>
      </c>
      <c r="AK879" s="54">
        <v>30</v>
      </c>
      <c r="AL879" s="54">
        <v>32</v>
      </c>
      <c r="AM879" s="54"/>
      <c r="AN879" s="54"/>
      <c r="AO879" s="51"/>
      <c r="AP879" s="51"/>
      <c r="AQ879" s="80">
        <v>146</v>
      </c>
      <c r="AR879" s="51"/>
      <c r="AS879" s="57">
        <f t="shared" si="398"/>
        <v>79</v>
      </c>
      <c r="AT879" s="54"/>
      <c r="AU879" s="54"/>
      <c r="AV879" s="54">
        <v>30</v>
      </c>
      <c r="AW879" s="54">
        <v>49</v>
      </c>
      <c r="AX879" s="54"/>
      <c r="AY879" s="54"/>
      <c r="AZ879" s="54"/>
    </row>
    <row r="880" spans="1:52" s="55" customFormat="1" ht="18" customHeight="1">
      <c r="A880" s="737" t="s">
        <v>153</v>
      </c>
      <c r="B880" s="738"/>
      <c r="C880" s="739" t="s">
        <v>154</v>
      </c>
      <c r="D880" s="740"/>
      <c r="E880" s="740"/>
      <c r="F880" s="740"/>
      <c r="G880" s="740"/>
      <c r="H880" s="740"/>
      <c r="I880" s="741"/>
      <c r="J880" s="56">
        <f t="shared" si="394"/>
        <v>866</v>
      </c>
      <c r="K880" s="62">
        <f t="shared" si="388"/>
        <v>137</v>
      </c>
      <c r="L880" s="62">
        <f t="shared" si="388"/>
        <v>136</v>
      </c>
      <c r="M880" s="62">
        <f t="shared" si="396"/>
        <v>0</v>
      </c>
      <c r="N880" s="62">
        <f t="shared" si="396"/>
        <v>0</v>
      </c>
      <c r="O880" s="54"/>
      <c r="P880" s="54"/>
      <c r="Q880" s="95"/>
      <c r="R880" s="54"/>
      <c r="S880" s="95"/>
      <c r="T880" s="54"/>
      <c r="U880" s="62">
        <f t="shared" si="397"/>
        <v>137</v>
      </c>
      <c r="V880" s="62">
        <f t="shared" si="397"/>
        <v>136</v>
      </c>
      <c r="W880" s="54">
        <v>67</v>
      </c>
      <c r="X880" s="54">
        <v>67</v>
      </c>
      <c r="Y880" s="54">
        <v>40</v>
      </c>
      <c r="Z880" s="54">
        <v>40</v>
      </c>
      <c r="AA880" s="705" t="str">
        <f t="shared" si="409"/>
        <v>SO5142-11</v>
      </c>
      <c r="AB880" s="705"/>
      <c r="AC880" s="705" t="str">
        <f t="shared" si="410"/>
        <v>Гоо засалч</v>
      </c>
      <c r="AD880" s="705"/>
      <c r="AE880" s="705"/>
      <c r="AF880" s="705"/>
      <c r="AG880" s="705"/>
      <c r="AH880" s="705"/>
      <c r="AI880" s="705"/>
      <c r="AJ880" s="56">
        <f t="shared" si="395"/>
        <v>866</v>
      </c>
      <c r="AK880" s="54">
        <v>30</v>
      </c>
      <c r="AL880" s="54">
        <v>29</v>
      </c>
      <c r="AM880" s="54"/>
      <c r="AN880" s="54"/>
      <c r="AO880" s="51"/>
      <c r="AP880" s="51"/>
      <c r="AQ880" s="80">
        <v>137</v>
      </c>
      <c r="AR880" s="51"/>
      <c r="AS880" s="57">
        <f t="shared" si="398"/>
        <v>68</v>
      </c>
      <c r="AT880" s="95"/>
      <c r="AU880" s="54"/>
      <c r="AV880" s="54">
        <v>30</v>
      </c>
      <c r="AW880" s="54">
        <v>38</v>
      </c>
      <c r="AX880" s="54"/>
      <c r="AY880" s="54"/>
      <c r="AZ880" s="54"/>
    </row>
    <row r="881" spans="1:52" s="55" customFormat="1" ht="18" customHeight="1">
      <c r="A881" s="737" t="s">
        <v>395</v>
      </c>
      <c r="B881" s="738"/>
      <c r="C881" s="739" t="s">
        <v>396</v>
      </c>
      <c r="D881" s="740"/>
      <c r="E881" s="740"/>
      <c r="F881" s="740"/>
      <c r="G881" s="740"/>
      <c r="H881" s="740"/>
      <c r="I881" s="741"/>
      <c r="J881" s="56">
        <f t="shared" si="394"/>
        <v>867</v>
      </c>
      <c r="K881" s="62">
        <f t="shared" si="388"/>
        <v>50</v>
      </c>
      <c r="L881" s="62">
        <f t="shared" si="388"/>
        <v>44</v>
      </c>
      <c r="M881" s="62">
        <f t="shared" si="396"/>
        <v>50</v>
      </c>
      <c r="N881" s="62">
        <f t="shared" si="396"/>
        <v>44</v>
      </c>
      <c r="O881" s="54">
        <v>30</v>
      </c>
      <c r="P881" s="54">
        <v>28</v>
      </c>
      <c r="Q881" s="54">
        <v>20</v>
      </c>
      <c r="R881" s="54">
        <v>16</v>
      </c>
      <c r="S881" s="95"/>
      <c r="T881" s="54"/>
      <c r="U881" s="62">
        <f t="shared" si="397"/>
        <v>0</v>
      </c>
      <c r="V881" s="62">
        <f t="shared" si="397"/>
        <v>0</v>
      </c>
      <c r="W881" s="54"/>
      <c r="X881" s="54"/>
      <c r="Y881" s="54"/>
      <c r="Z881" s="54"/>
      <c r="AA881" s="705" t="str">
        <f t="shared" si="409"/>
        <v>SO5141-14</v>
      </c>
      <c r="AB881" s="705"/>
      <c r="AC881" s="705" t="str">
        <f t="shared" si="410"/>
        <v>Үс заслын  технологич</v>
      </c>
      <c r="AD881" s="705"/>
      <c r="AE881" s="705"/>
      <c r="AF881" s="705"/>
      <c r="AG881" s="705"/>
      <c r="AH881" s="705"/>
      <c r="AI881" s="705"/>
      <c r="AJ881" s="56">
        <f t="shared" si="395"/>
        <v>867</v>
      </c>
      <c r="AK881" s="54"/>
      <c r="AL881" s="54"/>
      <c r="AM881" s="54"/>
      <c r="AN881" s="54"/>
      <c r="AO881" s="51"/>
      <c r="AP881" s="51"/>
      <c r="AQ881" s="80">
        <v>50</v>
      </c>
      <c r="AR881" s="51"/>
      <c r="AS881" s="57">
        <f t="shared" si="398"/>
        <v>20</v>
      </c>
      <c r="AT881" s="54">
        <v>20</v>
      </c>
      <c r="AU881" s="54"/>
      <c r="AV881" s="54"/>
      <c r="AW881" s="54"/>
      <c r="AX881" s="54"/>
      <c r="AY881" s="54"/>
      <c r="AZ881" s="54"/>
    </row>
    <row r="882" spans="1:52" s="55" customFormat="1" ht="18" customHeight="1">
      <c r="A882" s="737" t="s">
        <v>497</v>
      </c>
      <c r="B882" s="738"/>
      <c r="C882" s="739" t="s">
        <v>498</v>
      </c>
      <c r="D882" s="740"/>
      <c r="E882" s="740"/>
      <c r="F882" s="740"/>
      <c r="G882" s="740"/>
      <c r="H882" s="740"/>
      <c r="I882" s="741"/>
      <c r="J882" s="56">
        <f t="shared" si="394"/>
        <v>868</v>
      </c>
      <c r="K882" s="62">
        <f t="shared" si="388"/>
        <v>50</v>
      </c>
      <c r="L882" s="62">
        <f t="shared" si="388"/>
        <v>50</v>
      </c>
      <c r="M882" s="62">
        <f t="shared" si="396"/>
        <v>50</v>
      </c>
      <c r="N882" s="62">
        <f t="shared" si="396"/>
        <v>50</v>
      </c>
      <c r="O882" s="54">
        <v>30</v>
      </c>
      <c r="P882" s="54">
        <v>30</v>
      </c>
      <c r="Q882" s="54">
        <v>20</v>
      </c>
      <c r="R882" s="54">
        <v>20</v>
      </c>
      <c r="S882" s="95"/>
      <c r="T882" s="54"/>
      <c r="U882" s="62">
        <f t="shared" si="397"/>
        <v>0</v>
      </c>
      <c r="V882" s="62">
        <f t="shared" si="397"/>
        <v>0</v>
      </c>
      <c r="W882" s="54"/>
      <c r="X882" s="54"/>
      <c r="Y882" s="54"/>
      <c r="Z882" s="54"/>
      <c r="AA882" s="705" t="str">
        <f t="shared" si="409"/>
        <v>SO5142-21</v>
      </c>
      <c r="AB882" s="705"/>
      <c r="AC882" s="705" t="str">
        <f t="shared" si="410"/>
        <v>Гоо заслын технологич</v>
      </c>
      <c r="AD882" s="705"/>
      <c r="AE882" s="705"/>
      <c r="AF882" s="705"/>
      <c r="AG882" s="705"/>
      <c r="AH882" s="705"/>
      <c r="AI882" s="705"/>
      <c r="AJ882" s="56">
        <f t="shared" si="395"/>
        <v>868</v>
      </c>
      <c r="AK882" s="54"/>
      <c r="AL882" s="54"/>
      <c r="AM882" s="54"/>
      <c r="AN882" s="54"/>
      <c r="AO882" s="51"/>
      <c r="AP882" s="51"/>
      <c r="AQ882" s="80">
        <v>50</v>
      </c>
      <c r="AR882" s="51"/>
      <c r="AS882" s="57">
        <f t="shared" si="398"/>
        <v>20</v>
      </c>
      <c r="AT882" s="54">
        <v>20</v>
      </c>
      <c r="AU882" s="54"/>
      <c r="AV882" s="54"/>
      <c r="AW882" s="54"/>
      <c r="AX882" s="54"/>
      <c r="AY882" s="54"/>
      <c r="AZ882" s="54"/>
    </row>
    <row r="883" spans="1:52" s="55" customFormat="1" ht="18" customHeight="1">
      <c r="A883" s="737" t="s">
        <v>367</v>
      </c>
      <c r="B883" s="738"/>
      <c r="C883" s="739" t="s">
        <v>368</v>
      </c>
      <c r="D883" s="740"/>
      <c r="E883" s="740"/>
      <c r="F883" s="740"/>
      <c r="G883" s="740"/>
      <c r="H883" s="740"/>
      <c r="I883" s="741"/>
      <c r="J883" s="56">
        <f t="shared" si="394"/>
        <v>869</v>
      </c>
      <c r="K883" s="62">
        <f t="shared" si="388"/>
        <v>60</v>
      </c>
      <c r="L883" s="62">
        <f t="shared" si="388"/>
        <v>45</v>
      </c>
      <c r="M883" s="62">
        <f t="shared" si="396"/>
        <v>60</v>
      </c>
      <c r="N883" s="62">
        <f t="shared" si="396"/>
        <v>45</v>
      </c>
      <c r="O883" s="54">
        <v>40</v>
      </c>
      <c r="P883" s="54">
        <v>27</v>
      </c>
      <c r="Q883" s="95">
        <v>20</v>
      </c>
      <c r="R883" s="54">
        <v>18</v>
      </c>
      <c r="S883" s="95"/>
      <c r="T883" s="54"/>
      <c r="U883" s="62">
        <f t="shared" si="397"/>
        <v>0</v>
      </c>
      <c r="V883" s="62">
        <f t="shared" si="397"/>
        <v>0</v>
      </c>
      <c r="W883" s="54"/>
      <c r="X883" s="54"/>
      <c r="Y883" s="54"/>
      <c r="Z883" s="54"/>
      <c r="AA883" s="705" t="str">
        <f t="shared" si="409"/>
        <v>IF3434-14</v>
      </c>
      <c r="AB883" s="705"/>
      <c r="AC883" s="705" t="str">
        <f t="shared" si="410"/>
        <v>Хоол үйлдвэрлэл, үйлчилгээний техник- технологич</v>
      </c>
      <c r="AD883" s="705"/>
      <c r="AE883" s="705"/>
      <c r="AF883" s="705"/>
      <c r="AG883" s="705"/>
      <c r="AH883" s="705"/>
      <c r="AI883" s="705"/>
      <c r="AJ883" s="56">
        <f t="shared" si="395"/>
        <v>869</v>
      </c>
      <c r="AK883" s="54"/>
      <c r="AL883" s="54"/>
      <c r="AM883" s="54"/>
      <c r="AN883" s="54"/>
      <c r="AO883" s="51"/>
      <c r="AP883" s="51"/>
      <c r="AQ883" s="80">
        <v>60</v>
      </c>
      <c r="AR883" s="51"/>
      <c r="AS883" s="57">
        <f t="shared" si="398"/>
        <v>20</v>
      </c>
      <c r="AT883" s="95">
        <v>20</v>
      </c>
      <c r="AU883" s="54"/>
      <c r="AV883" s="54"/>
      <c r="AW883" s="54"/>
      <c r="AX883" s="54"/>
      <c r="AY883" s="54"/>
      <c r="AZ883" s="54"/>
    </row>
    <row r="884" spans="1:52" s="55" customFormat="1" ht="18" customHeight="1">
      <c r="A884" s="737" t="s">
        <v>168</v>
      </c>
      <c r="B884" s="738"/>
      <c r="C884" s="739" t="s">
        <v>169</v>
      </c>
      <c r="D884" s="740"/>
      <c r="E884" s="740"/>
      <c r="F884" s="740"/>
      <c r="G884" s="740"/>
      <c r="H884" s="740"/>
      <c r="I884" s="741"/>
      <c r="J884" s="56">
        <f t="shared" si="394"/>
        <v>870</v>
      </c>
      <c r="K884" s="62">
        <f t="shared" si="388"/>
        <v>40</v>
      </c>
      <c r="L884" s="62">
        <f t="shared" si="388"/>
        <v>29</v>
      </c>
      <c r="M884" s="62">
        <f t="shared" si="396"/>
        <v>0</v>
      </c>
      <c r="N884" s="62">
        <f t="shared" si="396"/>
        <v>0</v>
      </c>
      <c r="O884" s="54"/>
      <c r="P884" s="54"/>
      <c r="Q884" s="95"/>
      <c r="R884" s="54"/>
      <c r="S884" s="95"/>
      <c r="T884" s="54"/>
      <c r="U884" s="62">
        <f t="shared" si="397"/>
        <v>40</v>
      </c>
      <c r="V884" s="62">
        <f t="shared" si="397"/>
        <v>29</v>
      </c>
      <c r="W884" s="54">
        <v>40</v>
      </c>
      <c r="X884" s="54">
        <v>29</v>
      </c>
      <c r="Y884" s="54"/>
      <c r="Z884" s="54"/>
      <c r="AA884" s="705" t="str">
        <f t="shared" si="409"/>
        <v>BT5223-15</v>
      </c>
      <c r="AB884" s="705"/>
      <c r="AC884" s="705" t="str">
        <f t="shared" si="410"/>
        <v>Худалдааны газрын үндсэн ажилтан /худалдагч/</v>
      </c>
      <c r="AD884" s="705"/>
      <c r="AE884" s="705"/>
      <c r="AF884" s="705"/>
      <c r="AG884" s="705"/>
      <c r="AH884" s="705"/>
      <c r="AI884" s="705"/>
      <c r="AJ884" s="56">
        <f t="shared" si="395"/>
        <v>870</v>
      </c>
      <c r="AK884" s="54"/>
      <c r="AL884" s="54"/>
      <c r="AM884" s="54"/>
      <c r="AN884" s="54"/>
      <c r="AO884" s="51"/>
      <c r="AP884" s="51"/>
      <c r="AQ884" s="80">
        <v>40</v>
      </c>
      <c r="AR884" s="51"/>
      <c r="AS884" s="57">
        <f t="shared" si="398"/>
        <v>40</v>
      </c>
      <c r="AT884" s="95"/>
      <c r="AU884" s="54"/>
      <c r="AV884" s="54"/>
      <c r="AW884" s="54">
        <v>40</v>
      </c>
      <c r="AX884" s="54"/>
      <c r="AY884" s="54"/>
      <c r="AZ884" s="54"/>
    </row>
    <row r="885" spans="1:52" s="55" customFormat="1" ht="18" customHeight="1">
      <c r="A885" s="737" t="s">
        <v>130</v>
      </c>
      <c r="B885" s="738"/>
      <c r="C885" s="739" t="s">
        <v>131</v>
      </c>
      <c r="D885" s="740"/>
      <c r="E885" s="740"/>
      <c r="F885" s="740"/>
      <c r="G885" s="740"/>
      <c r="H885" s="740"/>
      <c r="I885" s="741"/>
      <c r="J885" s="56">
        <f t="shared" si="394"/>
        <v>871</v>
      </c>
      <c r="K885" s="62">
        <f t="shared" si="388"/>
        <v>55</v>
      </c>
      <c r="L885" s="62">
        <f t="shared" si="388"/>
        <v>55</v>
      </c>
      <c r="M885" s="62">
        <f t="shared" si="396"/>
        <v>0</v>
      </c>
      <c r="N885" s="62">
        <f t="shared" si="396"/>
        <v>0</v>
      </c>
      <c r="O885" s="54"/>
      <c r="P885" s="54"/>
      <c r="Q885" s="54"/>
      <c r="R885" s="54"/>
      <c r="S885" s="95"/>
      <c r="T885" s="54"/>
      <c r="U885" s="62">
        <f t="shared" si="397"/>
        <v>55</v>
      </c>
      <c r="V885" s="62">
        <f t="shared" si="397"/>
        <v>55</v>
      </c>
      <c r="W885" s="54">
        <v>55</v>
      </c>
      <c r="X885" s="54">
        <v>55</v>
      </c>
      <c r="Y885" s="54"/>
      <c r="Z885" s="54"/>
      <c r="AA885" s="705" t="str">
        <f t="shared" si="409"/>
        <v>IE7533-28</v>
      </c>
      <c r="AB885" s="705"/>
      <c r="AC885" s="705" t="str">
        <f t="shared" si="410"/>
        <v>Оёмол бүтээгдэхүүний оёдолчин</v>
      </c>
      <c r="AD885" s="705"/>
      <c r="AE885" s="705"/>
      <c r="AF885" s="705"/>
      <c r="AG885" s="705"/>
      <c r="AH885" s="705"/>
      <c r="AI885" s="705"/>
      <c r="AJ885" s="56">
        <f t="shared" si="395"/>
        <v>871</v>
      </c>
      <c r="AK885" s="54"/>
      <c r="AL885" s="54"/>
      <c r="AM885" s="54"/>
      <c r="AN885" s="54"/>
      <c r="AO885" s="51"/>
      <c r="AP885" s="51"/>
      <c r="AQ885" s="80">
        <v>55</v>
      </c>
      <c r="AR885" s="51"/>
      <c r="AS885" s="57">
        <f t="shared" si="398"/>
        <v>40</v>
      </c>
      <c r="AT885" s="54"/>
      <c r="AU885" s="54"/>
      <c r="AV885" s="54"/>
      <c r="AW885" s="54">
        <v>40</v>
      </c>
      <c r="AX885" s="54"/>
      <c r="AY885" s="54"/>
      <c r="AZ885" s="54"/>
    </row>
    <row r="886" spans="1:52" s="55" customFormat="1" ht="18" customHeight="1">
      <c r="A886" s="737" t="s">
        <v>487</v>
      </c>
      <c r="B886" s="738"/>
      <c r="C886" s="739" t="s">
        <v>488</v>
      </c>
      <c r="D886" s="740"/>
      <c r="E886" s="740"/>
      <c r="F886" s="740"/>
      <c r="G886" s="740"/>
      <c r="H886" s="740"/>
      <c r="I886" s="741"/>
      <c r="J886" s="56">
        <f t="shared" si="394"/>
        <v>872</v>
      </c>
      <c r="K886" s="62">
        <f t="shared" si="388"/>
        <v>25</v>
      </c>
      <c r="L886" s="62">
        <f t="shared" si="388"/>
        <v>15</v>
      </c>
      <c r="M886" s="62">
        <f t="shared" si="396"/>
        <v>0</v>
      </c>
      <c r="N886" s="62">
        <f t="shared" si="396"/>
        <v>0</v>
      </c>
      <c r="O886" s="54"/>
      <c r="P886" s="54"/>
      <c r="Q886" s="54"/>
      <c r="R886" s="54"/>
      <c r="S886" s="95"/>
      <c r="T886" s="54"/>
      <c r="U886" s="62">
        <f t="shared" si="397"/>
        <v>25</v>
      </c>
      <c r="V886" s="62">
        <f t="shared" si="397"/>
        <v>15</v>
      </c>
      <c r="W886" s="54">
        <v>15</v>
      </c>
      <c r="X886" s="54">
        <v>11</v>
      </c>
      <c r="Y886" s="54">
        <v>10</v>
      </c>
      <c r="Z886" s="54">
        <v>4</v>
      </c>
      <c r="AA886" s="705" t="str">
        <f t="shared" si="409"/>
        <v>IC3513-21</v>
      </c>
      <c r="AB886" s="705"/>
      <c r="AC886" s="705" t="str">
        <f t="shared" si="410"/>
        <v>Өгөгдлийн сангийн оператор</v>
      </c>
      <c r="AD886" s="705"/>
      <c r="AE886" s="705"/>
      <c r="AF886" s="705"/>
      <c r="AG886" s="705"/>
      <c r="AH886" s="705"/>
      <c r="AI886" s="705"/>
      <c r="AJ886" s="56">
        <f t="shared" si="395"/>
        <v>872</v>
      </c>
      <c r="AK886" s="54"/>
      <c r="AL886" s="54"/>
      <c r="AM886" s="54"/>
      <c r="AN886" s="54"/>
      <c r="AO886" s="51"/>
      <c r="AP886" s="51"/>
      <c r="AQ886" s="80">
        <v>25</v>
      </c>
      <c r="AR886" s="51"/>
      <c r="AS886" s="57">
        <f t="shared" si="398"/>
        <v>0</v>
      </c>
      <c r="AT886" s="54"/>
      <c r="AU886" s="54"/>
      <c r="AV886" s="54"/>
      <c r="AW886" s="54"/>
      <c r="AX886" s="54"/>
      <c r="AY886" s="54"/>
      <c r="AZ886" s="54"/>
    </row>
    <row r="887" spans="1:52" s="55" customFormat="1" ht="18" customHeight="1">
      <c r="A887" s="737" t="s">
        <v>193</v>
      </c>
      <c r="B887" s="738"/>
      <c r="C887" s="739" t="s">
        <v>194</v>
      </c>
      <c r="D887" s="740"/>
      <c r="E887" s="740"/>
      <c r="F887" s="740"/>
      <c r="G887" s="740"/>
      <c r="H887" s="740"/>
      <c r="I887" s="741"/>
      <c r="J887" s="56">
        <f t="shared" si="394"/>
        <v>873</v>
      </c>
      <c r="K887" s="62">
        <f t="shared" si="388"/>
        <v>38</v>
      </c>
      <c r="L887" s="62">
        <f t="shared" si="388"/>
        <v>21</v>
      </c>
      <c r="M887" s="62">
        <f t="shared" si="396"/>
        <v>0</v>
      </c>
      <c r="N887" s="62">
        <f t="shared" si="396"/>
        <v>0</v>
      </c>
      <c r="O887" s="54"/>
      <c r="P887" s="54"/>
      <c r="Q887" s="54"/>
      <c r="R887" s="54"/>
      <c r="S887" s="95"/>
      <c r="T887" s="54"/>
      <c r="U887" s="62">
        <f t="shared" si="397"/>
        <v>38</v>
      </c>
      <c r="V887" s="62">
        <f t="shared" si="397"/>
        <v>21</v>
      </c>
      <c r="W887" s="54">
        <v>38</v>
      </c>
      <c r="X887" s="54">
        <v>21</v>
      </c>
      <c r="Y887" s="54"/>
      <c r="Z887" s="54"/>
      <c r="AA887" s="705" t="str">
        <f t="shared" si="409"/>
        <v>TR4323-29</v>
      </c>
      <c r="AB887" s="705"/>
      <c r="AC887" s="705" t="str">
        <f t="shared" si="410"/>
        <v>Төмөр замын замчин</v>
      </c>
      <c r="AD887" s="705"/>
      <c r="AE887" s="705"/>
      <c r="AF887" s="705"/>
      <c r="AG887" s="705"/>
      <c r="AH887" s="705"/>
      <c r="AI887" s="705"/>
      <c r="AJ887" s="56">
        <f t="shared" si="395"/>
        <v>873</v>
      </c>
      <c r="AK887" s="54"/>
      <c r="AL887" s="54"/>
      <c r="AM887" s="54"/>
      <c r="AN887" s="54"/>
      <c r="AO887" s="51"/>
      <c r="AP887" s="51"/>
      <c r="AQ887" s="80">
        <v>38</v>
      </c>
      <c r="AR887" s="51"/>
      <c r="AS887" s="57">
        <f t="shared" si="398"/>
        <v>38</v>
      </c>
      <c r="AT887" s="54"/>
      <c r="AU887" s="54"/>
      <c r="AV887" s="54"/>
      <c r="AW887" s="54">
        <v>38</v>
      </c>
      <c r="AX887" s="54"/>
      <c r="AY887" s="54"/>
      <c r="AZ887" s="54"/>
    </row>
    <row r="888" spans="1:52" s="55" customFormat="1" ht="18" customHeight="1">
      <c r="A888" s="737" t="s">
        <v>163</v>
      </c>
      <c r="B888" s="738"/>
      <c r="C888" s="739" t="s">
        <v>164</v>
      </c>
      <c r="D888" s="740"/>
      <c r="E888" s="740"/>
      <c r="F888" s="740"/>
      <c r="G888" s="740"/>
      <c r="H888" s="740"/>
      <c r="I888" s="741"/>
      <c r="J888" s="56">
        <f t="shared" si="394"/>
        <v>874</v>
      </c>
      <c r="K888" s="62">
        <f t="shared" si="388"/>
        <v>20</v>
      </c>
      <c r="L888" s="62">
        <f t="shared" si="388"/>
        <v>13</v>
      </c>
      <c r="M888" s="62">
        <f t="shared" si="396"/>
        <v>0</v>
      </c>
      <c r="N888" s="62">
        <f t="shared" si="396"/>
        <v>0</v>
      </c>
      <c r="O888" s="54"/>
      <c r="P888" s="54"/>
      <c r="Q888" s="54"/>
      <c r="R888" s="54"/>
      <c r="S888" s="95"/>
      <c r="T888" s="54"/>
      <c r="U888" s="62">
        <f t="shared" si="397"/>
        <v>20</v>
      </c>
      <c r="V888" s="62">
        <f t="shared" si="397"/>
        <v>13</v>
      </c>
      <c r="W888" s="54">
        <v>20</v>
      </c>
      <c r="X888" s="54">
        <v>13</v>
      </c>
      <c r="Y888" s="54"/>
      <c r="Z888" s="54"/>
      <c r="AA888" s="705" t="str">
        <f t="shared" si="409"/>
        <v>AF6112-25</v>
      </c>
      <c r="AB888" s="705"/>
      <c r="AC888" s="705" t="str">
        <f t="shared" si="410"/>
        <v>Хүлэмжийн аж ахуйн фермер</v>
      </c>
      <c r="AD888" s="705"/>
      <c r="AE888" s="705"/>
      <c r="AF888" s="705"/>
      <c r="AG888" s="705"/>
      <c r="AH888" s="705"/>
      <c r="AI888" s="705"/>
      <c r="AJ888" s="56">
        <f t="shared" si="395"/>
        <v>874</v>
      </c>
      <c r="AK888" s="54"/>
      <c r="AL888" s="54"/>
      <c r="AM888" s="54"/>
      <c r="AN888" s="54"/>
      <c r="AO888" s="51"/>
      <c r="AP888" s="51"/>
      <c r="AQ888" s="80">
        <v>20</v>
      </c>
      <c r="AR888" s="51"/>
      <c r="AS888" s="57">
        <f t="shared" si="398"/>
        <v>20</v>
      </c>
      <c r="AT888" s="54"/>
      <c r="AU888" s="54"/>
      <c r="AV888" s="54"/>
      <c r="AW888" s="54">
        <v>20</v>
      </c>
      <c r="AX888" s="54"/>
      <c r="AY888" s="54"/>
      <c r="AZ888" s="54"/>
    </row>
    <row r="889" spans="1:52" s="55" customFormat="1" ht="18" customHeight="1">
      <c r="A889" s="737" t="s">
        <v>385</v>
      </c>
      <c r="B889" s="738"/>
      <c r="C889" s="739" t="s">
        <v>386</v>
      </c>
      <c r="D889" s="740"/>
      <c r="E889" s="740"/>
      <c r="F889" s="740"/>
      <c r="G889" s="740"/>
      <c r="H889" s="740"/>
      <c r="I889" s="741"/>
      <c r="J889" s="56">
        <f t="shared" si="394"/>
        <v>875</v>
      </c>
      <c r="K889" s="62">
        <f t="shared" si="388"/>
        <v>30</v>
      </c>
      <c r="L889" s="62">
        <f t="shared" si="388"/>
        <v>13</v>
      </c>
      <c r="M889" s="62">
        <f t="shared" si="396"/>
        <v>0</v>
      </c>
      <c r="N889" s="62">
        <f t="shared" si="396"/>
        <v>0</v>
      </c>
      <c r="O889" s="54"/>
      <c r="P889" s="54"/>
      <c r="Q889" s="54"/>
      <c r="R889" s="54"/>
      <c r="S889" s="95"/>
      <c r="T889" s="54"/>
      <c r="U889" s="62">
        <f t="shared" si="397"/>
        <v>30</v>
      </c>
      <c r="V889" s="62">
        <f t="shared" si="397"/>
        <v>13</v>
      </c>
      <c r="W889" s="54">
        <v>30</v>
      </c>
      <c r="X889" s="54">
        <v>13</v>
      </c>
      <c r="Y889" s="54"/>
      <c r="Z889" s="54"/>
      <c r="AA889" s="705" t="str">
        <f t="shared" si="409"/>
        <v>CB7116-18</v>
      </c>
      <c r="AB889" s="705"/>
      <c r="AC889" s="705" t="str">
        <f t="shared" si="410"/>
        <v xml:space="preserve">Авто зам, гүүр барилгын ажилтан /замчин/ </v>
      </c>
      <c r="AD889" s="705"/>
      <c r="AE889" s="705"/>
      <c r="AF889" s="705"/>
      <c r="AG889" s="705"/>
      <c r="AH889" s="705"/>
      <c r="AI889" s="705"/>
      <c r="AJ889" s="56">
        <f t="shared" si="395"/>
        <v>875</v>
      </c>
      <c r="AK889" s="54"/>
      <c r="AL889" s="54"/>
      <c r="AM889" s="54"/>
      <c r="AN889" s="54"/>
      <c r="AO889" s="51"/>
      <c r="AP889" s="51"/>
      <c r="AQ889" s="80">
        <v>30</v>
      </c>
      <c r="AR889" s="51"/>
      <c r="AS889" s="57">
        <f t="shared" si="398"/>
        <v>30</v>
      </c>
      <c r="AT889" s="54"/>
      <c r="AU889" s="54"/>
      <c r="AV889" s="54"/>
      <c r="AW889" s="54">
        <v>30</v>
      </c>
      <c r="AX889" s="54"/>
      <c r="AY889" s="54"/>
      <c r="AZ889" s="54"/>
    </row>
    <row r="890" spans="1:52" s="55" customFormat="1" ht="18" customHeight="1">
      <c r="A890" s="737" t="s">
        <v>197</v>
      </c>
      <c r="B890" s="738"/>
      <c r="C890" s="739" t="s">
        <v>198</v>
      </c>
      <c r="D890" s="740"/>
      <c r="E890" s="740"/>
      <c r="F890" s="740"/>
      <c r="G890" s="740"/>
      <c r="H890" s="740"/>
      <c r="I890" s="741"/>
      <c r="J890" s="56">
        <f t="shared" si="394"/>
        <v>876</v>
      </c>
      <c r="K890" s="62">
        <f t="shared" si="388"/>
        <v>30</v>
      </c>
      <c r="L890" s="62">
        <f t="shared" si="388"/>
        <v>7</v>
      </c>
      <c r="M890" s="62">
        <f t="shared" si="396"/>
        <v>0</v>
      </c>
      <c r="N890" s="62">
        <f t="shared" si="396"/>
        <v>0</v>
      </c>
      <c r="O890" s="54"/>
      <c r="P890" s="54"/>
      <c r="Q890" s="54"/>
      <c r="R890" s="54"/>
      <c r="S890" s="95"/>
      <c r="T890" s="54"/>
      <c r="U890" s="62">
        <f t="shared" si="397"/>
        <v>30</v>
      </c>
      <c r="V890" s="62">
        <f t="shared" si="397"/>
        <v>7</v>
      </c>
      <c r="W890" s="54">
        <v>30</v>
      </c>
      <c r="X890" s="54">
        <v>7</v>
      </c>
      <c r="Y890" s="54"/>
      <c r="Z890" s="54"/>
      <c r="AA890" s="705" t="str">
        <f t="shared" si="409"/>
        <v>BT4321-17</v>
      </c>
      <c r="AB890" s="705"/>
      <c r="AC890" s="705" t="str">
        <f t="shared" si="410"/>
        <v>Хангамжийн нярав</v>
      </c>
      <c r="AD890" s="705"/>
      <c r="AE890" s="705"/>
      <c r="AF890" s="705"/>
      <c r="AG890" s="705"/>
      <c r="AH890" s="705"/>
      <c r="AI890" s="705"/>
      <c r="AJ890" s="56">
        <f t="shared" si="395"/>
        <v>876</v>
      </c>
      <c r="AK890" s="54"/>
      <c r="AL890" s="54"/>
      <c r="AM890" s="54"/>
      <c r="AN890" s="54"/>
      <c r="AO890" s="51"/>
      <c r="AP890" s="51"/>
      <c r="AQ890" s="80">
        <v>30</v>
      </c>
      <c r="AR890" s="51"/>
      <c r="AS890" s="57">
        <f t="shared" si="398"/>
        <v>30</v>
      </c>
      <c r="AT890" s="54"/>
      <c r="AU890" s="54"/>
      <c r="AV890" s="54"/>
      <c r="AW890" s="54">
        <v>30</v>
      </c>
      <c r="AX890" s="54"/>
      <c r="AY890" s="54"/>
      <c r="AZ890" s="54"/>
    </row>
    <row r="891" spans="1:52" s="55" customFormat="1" ht="18" customHeight="1">
      <c r="A891" s="748" t="s">
        <v>520</v>
      </c>
      <c r="B891" s="749"/>
      <c r="C891" s="749"/>
      <c r="D891" s="749"/>
      <c r="E891" s="749"/>
      <c r="F891" s="749"/>
      <c r="G891" s="749"/>
      <c r="H891" s="749"/>
      <c r="I891" s="750"/>
      <c r="J891" s="60">
        <f t="shared" si="394"/>
        <v>877</v>
      </c>
      <c r="K891" s="61">
        <f t="shared" ref="K891:Z891" si="411">SUM(K892)</f>
        <v>80</v>
      </c>
      <c r="L891" s="61">
        <f t="shared" si="411"/>
        <v>77</v>
      </c>
      <c r="M891" s="61">
        <f t="shared" si="411"/>
        <v>0</v>
      </c>
      <c r="N891" s="61">
        <f t="shared" si="411"/>
        <v>0</v>
      </c>
      <c r="O891" s="61">
        <f t="shared" si="411"/>
        <v>0</v>
      </c>
      <c r="P891" s="61">
        <f t="shared" si="411"/>
        <v>0</v>
      </c>
      <c r="Q891" s="61">
        <f t="shared" si="411"/>
        <v>0</v>
      </c>
      <c r="R891" s="61">
        <f t="shared" si="411"/>
        <v>0</v>
      </c>
      <c r="S891" s="61">
        <f t="shared" si="411"/>
        <v>0</v>
      </c>
      <c r="T891" s="61">
        <f t="shared" si="411"/>
        <v>0</v>
      </c>
      <c r="U891" s="61">
        <f t="shared" si="411"/>
        <v>80</v>
      </c>
      <c r="V891" s="61">
        <f t="shared" si="411"/>
        <v>77</v>
      </c>
      <c r="W891" s="61">
        <f t="shared" si="411"/>
        <v>80</v>
      </c>
      <c r="X891" s="61">
        <f t="shared" si="411"/>
        <v>77</v>
      </c>
      <c r="Y891" s="61">
        <f t="shared" si="411"/>
        <v>0</v>
      </c>
      <c r="Z891" s="61">
        <f t="shared" si="411"/>
        <v>0</v>
      </c>
      <c r="AA891" s="748" t="str">
        <f>+A891</f>
        <v>3. "Дархан хаан" Политехник коллеж</v>
      </c>
      <c r="AB891" s="749"/>
      <c r="AC891" s="749"/>
      <c r="AD891" s="749"/>
      <c r="AE891" s="749"/>
      <c r="AF891" s="749"/>
      <c r="AG891" s="749"/>
      <c r="AH891" s="749"/>
      <c r="AI891" s="750"/>
      <c r="AJ891" s="60">
        <f t="shared" si="395"/>
        <v>877</v>
      </c>
      <c r="AK891" s="61">
        <f t="shared" ref="AK891:AZ891" si="412">SUM(AK892)</f>
        <v>0</v>
      </c>
      <c r="AL891" s="61">
        <f t="shared" si="412"/>
        <v>0</v>
      </c>
      <c r="AM891" s="61">
        <f t="shared" si="412"/>
        <v>0</v>
      </c>
      <c r="AN891" s="61">
        <f t="shared" si="412"/>
        <v>0</v>
      </c>
      <c r="AO891" s="61">
        <f t="shared" si="412"/>
        <v>0</v>
      </c>
      <c r="AP891" s="61">
        <f t="shared" si="412"/>
        <v>0</v>
      </c>
      <c r="AQ891" s="61">
        <f t="shared" si="412"/>
        <v>80</v>
      </c>
      <c r="AR891" s="61">
        <f t="shared" si="412"/>
        <v>0</v>
      </c>
      <c r="AS891" s="61">
        <f t="shared" si="412"/>
        <v>80</v>
      </c>
      <c r="AT891" s="61">
        <f t="shared" si="412"/>
        <v>0</v>
      </c>
      <c r="AU891" s="61">
        <f t="shared" si="412"/>
        <v>0</v>
      </c>
      <c r="AV891" s="61">
        <f t="shared" si="412"/>
        <v>0</v>
      </c>
      <c r="AW891" s="61">
        <f t="shared" si="412"/>
        <v>80</v>
      </c>
      <c r="AX891" s="61">
        <f t="shared" si="412"/>
        <v>0</v>
      </c>
      <c r="AY891" s="61">
        <f t="shared" si="412"/>
        <v>0</v>
      </c>
      <c r="AZ891" s="61">
        <f t="shared" si="412"/>
        <v>0</v>
      </c>
    </row>
    <row r="892" spans="1:52" s="55" customFormat="1" ht="18" customHeight="1">
      <c r="A892" s="737" t="s">
        <v>339</v>
      </c>
      <c r="B892" s="738"/>
      <c r="C892" s="739" t="s">
        <v>340</v>
      </c>
      <c r="D892" s="740"/>
      <c r="E892" s="740"/>
      <c r="F892" s="740"/>
      <c r="G892" s="740"/>
      <c r="H892" s="740"/>
      <c r="I892" s="741"/>
      <c r="J892" s="56">
        <f t="shared" si="394"/>
        <v>878</v>
      </c>
      <c r="K892" s="62">
        <f t="shared" ref="K892:L970" si="413">+M892+U892+AM892</f>
        <v>80</v>
      </c>
      <c r="L892" s="62">
        <f t="shared" si="413"/>
        <v>77</v>
      </c>
      <c r="M892" s="62">
        <f t="shared" si="396"/>
        <v>0</v>
      </c>
      <c r="N892" s="62">
        <f t="shared" si="396"/>
        <v>0</v>
      </c>
      <c r="O892" s="54"/>
      <c r="P892" s="54"/>
      <c r="Q892" s="54"/>
      <c r="R892" s="54"/>
      <c r="S892" s="95"/>
      <c r="T892" s="54"/>
      <c r="U892" s="62">
        <f t="shared" si="397"/>
        <v>80</v>
      </c>
      <c r="V892" s="62">
        <f t="shared" si="397"/>
        <v>77</v>
      </c>
      <c r="W892" s="63">
        <v>80</v>
      </c>
      <c r="X892" s="63">
        <v>77</v>
      </c>
      <c r="Y892" s="54"/>
      <c r="Z892" s="54"/>
      <c r="AA892" s="705" t="str">
        <f>+A892</f>
        <v>HO5321-12</v>
      </c>
      <c r="AB892" s="705"/>
      <c r="AC892" s="705" t="str">
        <f>+C892</f>
        <v>Туслах сувилагч</v>
      </c>
      <c r="AD892" s="705"/>
      <c r="AE892" s="705"/>
      <c r="AF892" s="705"/>
      <c r="AG892" s="705"/>
      <c r="AH892" s="705"/>
      <c r="AI892" s="705"/>
      <c r="AJ892" s="56">
        <f t="shared" si="395"/>
        <v>878</v>
      </c>
      <c r="AK892" s="54"/>
      <c r="AL892" s="54"/>
      <c r="AM892" s="54"/>
      <c r="AN892" s="54"/>
      <c r="AO892" s="51"/>
      <c r="AP892" s="51"/>
      <c r="AQ892" s="80">
        <v>80</v>
      </c>
      <c r="AR892" s="51"/>
      <c r="AS892" s="57">
        <f t="shared" si="398"/>
        <v>80</v>
      </c>
      <c r="AT892" s="54"/>
      <c r="AU892" s="54"/>
      <c r="AV892" s="54"/>
      <c r="AW892" s="54">
        <v>80</v>
      </c>
      <c r="AX892" s="54"/>
      <c r="AY892" s="54"/>
      <c r="AZ892" s="54"/>
    </row>
    <row r="893" spans="1:52" s="55" customFormat="1" ht="18" customHeight="1">
      <c r="A893" s="748" t="s">
        <v>521</v>
      </c>
      <c r="B893" s="749"/>
      <c r="C893" s="749"/>
      <c r="D893" s="749"/>
      <c r="E893" s="749"/>
      <c r="F893" s="749"/>
      <c r="G893" s="749"/>
      <c r="H893" s="749"/>
      <c r="I893" s="750"/>
      <c r="J893" s="60">
        <f t="shared" si="394"/>
        <v>879</v>
      </c>
      <c r="K893" s="61">
        <v>0</v>
      </c>
      <c r="L893" s="61">
        <v>0</v>
      </c>
      <c r="M893" s="61">
        <v>0</v>
      </c>
      <c r="N893" s="61">
        <v>0</v>
      </c>
      <c r="O893" s="61">
        <v>0</v>
      </c>
      <c r="P893" s="61">
        <v>0</v>
      </c>
      <c r="Q893" s="61">
        <v>0</v>
      </c>
      <c r="R893" s="61">
        <v>0</v>
      </c>
      <c r="S893" s="61">
        <v>0</v>
      </c>
      <c r="T893" s="61">
        <v>0</v>
      </c>
      <c r="U893" s="61">
        <v>0</v>
      </c>
      <c r="V893" s="61">
        <v>0</v>
      </c>
      <c r="W893" s="61">
        <v>0</v>
      </c>
      <c r="X893" s="61">
        <v>0</v>
      </c>
      <c r="Y893" s="61">
        <v>0</v>
      </c>
      <c r="Z893" s="61">
        <v>0</v>
      </c>
      <c r="AA893" s="748" t="str">
        <f>+A893</f>
        <v>4. "Оточ манрамба" политехник коллеж</v>
      </c>
      <c r="AB893" s="749"/>
      <c r="AC893" s="749"/>
      <c r="AD893" s="749"/>
      <c r="AE893" s="749"/>
      <c r="AF893" s="749"/>
      <c r="AG893" s="749"/>
      <c r="AH893" s="749"/>
      <c r="AI893" s="750"/>
      <c r="AJ893" s="60">
        <f t="shared" si="395"/>
        <v>879</v>
      </c>
      <c r="AK893" s="61">
        <v>0</v>
      </c>
      <c r="AL893" s="61">
        <v>0</v>
      </c>
      <c r="AM893" s="61">
        <v>0</v>
      </c>
      <c r="AN893" s="61">
        <v>0</v>
      </c>
      <c r="AO893" s="61">
        <v>0</v>
      </c>
      <c r="AP893" s="61">
        <v>0</v>
      </c>
      <c r="AQ893" s="61">
        <v>0</v>
      </c>
      <c r="AR893" s="61">
        <v>0</v>
      </c>
      <c r="AS893" s="61">
        <v>0</v>
      </c>
      <c r="AT893" s="61">
        <v>0</v>
      </c>
      <c r="AU893" s="61">
        <v>0</v>
      </c>
      <c r="AV893" s="61">
        <v>0</v>
      </c>
      <c r="AW893" s="61">
        <v>0</v>
      </c>
      <c r="AX893" s="61">
        <v>0</v>
      </c>
      <c r="AY893" s="61">
        <v>0</v>
      </c>
      <c r="AZ893" s="61">
        <v>0</v>
      </c>
    </row>
    <row r="894" spans="1:52" s="55" customFormat="1" ht="18" customHeight="1">
      <c r="A894" s="748" t="s">
        <v>522</v>
      </c>
      <c r="B894" s="749"/>
      <c r="C894" s="749"/>
      <c r="D894" s="749"/>
      <c r="E894" s="749"/>
      <c r="F894" s="749"/>
      <c r="G894" s="749"/>
      <c r="H894" s="749"/>
      <c r="I894" s="750"/>
      <c r="J894" s="60">
        <f>+J892+1</f>
        <v>879</v>
      </c>
      <c r="K894" s="61">
        <f t="shared" ref="K894:Z894" si="414">SUM(K895:K923)</f>
        <v>2230</v>
      </c>
      <c r="L894" s="61">
        <f t="shared" si="414"/>
        <v>394</v>
      </c>
      <c r="M894" s="61">
        <f t="shared" si="414"/>
        <v>510</v>
      </c>
      <c r="N894" s="61">
        <f t="shared" si="414"/>
        <v>104</v>
      </c>
      <c r="O894" s="61">
        <f t="shared" ref="O894:Y894" si="415">SUM(O895:O923)</f>
        <v>263</v>
      </c>
      <c r="P894" s="61">
        <f t="shared" si="414"/>
        <v>62</v>
      </c>
      <c r="Q894" s="61">
        <f t="shared" si="414"/>
        <v>247</v>
      </c>
      <c r="R894" s="61">
        <f t="shared" si="414"/>
        <v>42</v>
      </c>
      <c r="S894" s="61">
        <f t="shared" si="414"/>
        <v>0</v>
      </c>
      <c r="T894" s="61">
        <f t="shared" si="415"/>
        <v>0</v>
      </c>
      <c r="U894" s="61">
        <f t="shared" si="414"/>
        <v>1720</v>
      </c>
      <c r="V894" s="61">
        <f t="shared" si="414"/>
        <v>290</v>
      </c>
      <c r="W894" s="61">
        <f t="shared" si="414"/>
        <v>784</v>
      </c>
      <c r="X894" s="61">
        <f t="shared" si="414"/>
        <v>176</v>
      </c>
      <c r="Y894" s="61">
        <f t="shared" si="415"/>
        <v>473</v>
      </c>
      <c r="Z894" s="61">
        <f t="shared" si="414"/>
        <v>59</v>
      </c>
      <c r="AA894" s="748" t="str">
        <f>+A894</f>
        <v>5. Техник технологийн Политехник коллеж</v>
      </c>
      <c r="AB894" s="749"/>
      <c r="AC894" s="749"/>
      <c r="AD894" s="749"/>
      <c r="AE894" s="749"/>
      <c r="AF894" s="749"/>
      <c r="AG894" s="749"/>
      <c r="AH894" s="749"/>
      <c r="AI894" s="750"/>
      <c r="AJ894" s="60">
        <f t="shared" si="395"/>
        <v>879</v>
      </c>
      <c r="AK894" s="61">
        <f t="shared" ref="AK894:AZ894" si="416">SUM(AK895:AK923)</f>
        <v>463</v>
      </c>
      <c r="AL894" s="61">
        <f t="shared" si="416"/>
        <v>55</v>
      </c>
      <c r="AM894" s="61">
        <f t="shared" si="416"/>
        <v>0</v>
      </c>
      <c r="AN894" s="61">
        <f t="shared" si="416"/>
        <v>0</v>
      </c>
      <c r="AO894" s="61">
        <f t="shared" si="416"/>
        <v>2230</v>
      </c>
      <c r="AP894" s="61">
        <f t="shared" si="416"/>
        <v>0</v>
      </c>
      <c r="AQ894" s="61">
        <f t="shared" si="416"/>
        <v>0</v>
      </c>
      <c r="AR894" s="61">
        <f t="shared" si="416"/>
        <v>0</v>
      </c>
      <c r="AS894" s="61">
        <f t="shared" si="416"/>
        <v>1070</v>
      </c>
      <c r="AT894" s="61">
        <f t="shared" si="416"/>
        <v>247</v>
      </c>
      <c r="AU894" s="61">
        <f t="shared" si="416"/>
        <v>0</v>
      </c>
      <c r="AV894" s="61">
        <f t="shared" si="416"/>
        <v>463</v>
      </c>
      <c r="AW894" s="61">
        <f t="shared" si="416"/>
        <v>360</v>
      </c>
      <c r="AX894" s="61">
        <f t="shared" si="416"/>
        <v>0</v>
      </c>
      <c r="AY894" s="61">
        <f t="shared" si="416"/>
        <v>0</v>
      </c>
      <c r="AZ894" s="61">
        <f t="shared" si="416"/>
        <v>0</v>
      </c>
    </row>
    <row r="895" spans="1:52" s="55" customFormat="1" ht="18" customHeight="1">
      <c r="A895" s="737" t="s">
        <v>352</v>
      </c>
      <c r="B895" s="738"/>
      <c r="C895" s="739" t="s">
        <v>353</v>
      </c>
      <c r="D895" s="740"/>
      <c r="E895" s="740"/>
      <c r="F895" s="740"/>
      <c r="G895" s="740"/>
      <c r="H895" s="740"/>
      <c r="I895" s="741"/>
      <c r="J895" s="56">
        <f t="shared" si="394"/>
        <v>880</v>
      </c>
      <c r="K895" s="62">
        <f t="shared" si="413"/>
        <v>46</v>
      </c>
      <c r="L895" s="62">
        <f t="shared" si="413"/>
        <v>13</v>
      </c>
      <c r="M895" s="62">
        <f t="shared" si="396"/>
        <v>46</v>
      </c>
      <c r="N895" s="62">
        <f t="shared" si="396"/>
        <v>13</v>
      </c>
      <c r="O895" s="54">
        <v>24</v>
      </c>
      <c r="P895" s="54">
        <v>7</v>
      </c>
      <c r="Q895" s="54">
        <v>22</v>
      </c>
      <c r="R895" s="54">
        <v>6</v>
      </c>
      <c r="S895" s="54"/>
      <c r="T895" s="54"/>
      <c r="U895" s="62">
        <f t="shared" si="397"/>
        <v>0</v>
      </c>
      <c r="V895" s="62">
        <f t="shared" si="397"/>
        <v>0</v>
      </c>
      <c r="W895" s="54"/>
      <c r="X895" s="54"/>
      <c r="Y895" s="54"/>
      <c r="Z895" s="54"/>
      <c r="AA895" s="705" t="str">
        <f>+A895</f>
        <v>CT3112-16</v>
      </c>
      <c r="AB895" s="705"/>
      <c r="AC895" s="705" t="str">
        <f>+C895</f>
        <v>Барилга угсралтын техникч</v>
      </c>
      <c r="AD895" s="705"/>
      <c r="AE895" s="705"/>
      <c r="AF895" s="705"/>
      <c r="AG895" s="705"/>
      <c r="AH895" s="705"/>
      <c r="AI895" s="705"/>
      <c r="AJ895" s="56">
        <f t="shared" si="395"/>
        <v>880</v>
      </c>
      <c r="AK895" s="52"/>
      <c r="AL895" s="52"/>
      <c r="AM895" s="54"/>
      <c r="AN895" s="54"/>
      <c r="AO895" s="54">
        <v>46</v>
      </c>
      <c r="AP895" s="54"/>
      <c r="AQ895" s="54"/>
      <c r="AR895" s="54"/>
      <c r="AS895" s="57">
        <f t="shared" si="398"/>
        <v>22</v>
      </c>
      <c r="AT895" s="54">
        <v>22</v>
      </c>
      <c r="AU895" s="54"/>
      <c r="AV895" s="54"/>
      <c r="AW895" s="54"/>
      <c r="AX895" s="54"/>
      <c r="AY895" s="54"/>
      <c r="AZ895" s="54"/>
    </row>
    <row r="896" spans="1:52" s="55" customFormat="1" ht="18" customHeight="1">
      <c r="A896" s="737" t="s">
        <v>360</v>
      </c>
      <c r="B896" s="738"/>
      <c r="C896" s="739" t="s">
        <v>361</v>
      </c>
      <c r="D896" s="740"/>
      <c r="E896" s="740"/>
      <c r="F896" s="740"/>
      <c r="G896" s="740"/>
      <c r="H896" s="740"/>
      <c r="I896" s="741"/>
      <c r="J896" s="56">
        <f t="shared" si="394"/>
        <v>881</v>
      </c>
      <c r="K896" s="62">
        <f t="shared" si="413"/>
        <v>69</v>
      </c>
      <c r="L896" s="62">
        <f t="shared" si="413"/>
        <v>5</v>
      </c>
      <c r="M896" s="62">
        <f t="shared" si="396"/>
        <v>69</v>
      </c>
      <c r="N896" s="62">
        <f t="shared" si="396"/>
        <v>5</v>
      </c>
      <c r="O896" s="54">
        <v>28</v>
      </c>
      <c r="P896" s="54">
        <v>2</v>
      </c>
      <c r="Q896" s="54">
        <v>41</v>
      </c>
      <c r="R896" s="54">
        <v>3</v>
      </c>
      <c r="S896" s="54"/>
      <c r="T896" s="54"/>
      <c r="U896" s="62">
        <f t="shared" si="397"/>
        <v>0</v>
      </c>
      <c r="V896" s="62">
        <f t="shared" si="397"/>
        <v>0</v>
      </c>
      <c r="W896" s="54"/>
      <c r="X896" s="54"/>
      <c r="Y896" s="54"/>
      <c r="Z896" s="54"/>
      <c r="AA896" s="705" t="str">
        <f t="shared" ref="AA896:AA924" si="417">+A896</f>
        <v>CF3115-41</v>
      </c>
      <c r="AB896" s="705"/>
      <c r="AC896" s="705" t="str">
        <f t="shared" ref="AC896:AC923" si="418">+C896</f>
        <v>Сантехникийн техникч</v>
      </c>
      <c r="AD896" s="705"/>
      <c r="AE896" s="705"/>
      <c r="AF896" s="705"/>
      <c r="AG896" s="705"/>
      <c r="AH896" s="705"/>
      <c r="AI896" s="705"/>
      <c r="AJ896" s="56">
        <f t="shared" si="395"/>
        <v>881</v>
      </c>
      <c r="AK896" s="52"/>
      <c r="AL896" s="52"/>
      <c r="AM896" s="54"/>
      <c r="AN896" s="54"/>
      <c r="AO896" s="54">
        <v>69</v>
      </c>
      <c r="AP896" s="54"/>
      <c r="AQ896" s="54"/>
      <c r="AR896" s="54"/>
      <c r="AS896" s="57">
        <f t="shared" si="398"/>
        <v>41</v>
      </c>
      <c r="AT896" s="54">
        <v>41</v>
      </c>
      <c r="AU896" s="54"/>
      <c r="AV896" s="54"/>
      <c r="AW896" s="54"/>
      <c r="AX896" s="54"/>
      <c r="AY896" s="54"/>
      <c r="AZ896" s="54"/>
    </row>
    <row r="897" spans="1:52" s="55" customFormat="1" ht="18" customHeight="1">
      <c r="A897" s="737" t="s">
        <v>523</v>
      </c>
      <c r="B897" s="738"/>
      <c r="C897" s="739" t="s">
        <v>524</v>
      </c>
      <c r="D897" s="740"/>
      <c r="E897" s="740"/>
      <c r="F897" s="740"/>
      <c r="G897" s="740"/>
      <c r="H897" s="740"/>
      <c r="I897" s="741"/>
      <c r="J897" s="56">
        <f t="shared" si="394"/>
        <v>882</v>
      </c>
      <c r="K897" s="62">
        <f t="shared" si="413"/>
        <v>65</v>
      </c>
      <c r="L897" s="62">
        <f t="shared" si="413"/>
        <v>11</v>
      </c>
      <c r="M897" s="62">
        <f t="shared" si="396"/>
        <v>65</v>
      </c>
      <c r="N897" s="62">
        <f t="shared" si="396"/>
        <v>11</v>
      </c>
      <c r="O897" s="54">
        <v>27</v>
      </c>
      <c r="P897" s="54">
        <v>5</v>
      </c>
      <c r="Q897" s="54">
        <v>38</v>
      </c>
      <c r="R897" s="54">
        <v>6</v>
      </c>
      <c r="S897" s="54"/>
      <c r="T897" s="54"/>
      <c r="U897" s="62">
        <f t="shared" si="397"/>
        <v>0</v>
      </c>
      <c r="V897" s="62">
        <f t="shared" si="397"/>
        <v>0</v>
      </c>
      <c r="W897" s="54"/>
      <c r="X897" s="54"/>
      <c r="Y897" s="54"/>
      <c r="Z897" s="54"/>
      <c r="AA897" s="705" t="str">
        <f t="shared" si="417"/>
        <v>CB3112-37</v>
      </c>
      <c r="AB897" s="705"/>
      <c r="AC897" s="705" t="str">
        <f t="shared" si="418"/>
        <v>Зам, гүүрийн техникч</v>
      </c>
      <c r="AD897" s="705"/>
      <c r="AE897" s="705"/>
      <c r="AF897" s="705"/>
      <c r="AG897" s="705"/>
      <c r="AH897" s="705"/>
      <c r="AI897" s="705"/>
      <c r="AJ897" s="56">
        <f t="shared" si="395"/>
        <v>882</v>
      </c>
      <c r="AK897" s="52"/>
      <c r="AL897" s="52"/>
      <c r="AM897" s="54"/>
      <c r="AN897" s="54"/>
      <c r="AO897" s="54">
        <v>65</v>
      </c>
      <c r="AP897" s="54"/>
      <c r="AQ897" s="54"/>
      <c r="AR897" s="54"/>
      <c r="AS897" s="57">
        <f t="shared" si="398"/>
        <v>38</v>
      </c>
      <c r="AT897" s="54">
        <v>38</v>
      </c>
      <c r="AU897" s="54"/>
      <c r="AV897" s="54"/>
      <c r="AW897" s="54"/>
      <c r="AX897" s="54"/>
      <c r="AY897" s="54"/>
      <c r="AZ897" s="54"/>
    </row>
    <row r="898" spans="1:52" s="55" customFormat="1" ht="18" customHeight="1">
      <c r="A898" s="737" t="s">
        <v>358</v>
      </c>
      <c r="B898" s="738"/>
      <c r="C898" s="739" t="s">
        <v>359</v>
      </c>
      <c r="D898" s="740"/>
      <c r="E898" s="740"/>
      <c r="F898" s="740"/>
      <c r="G898" s="740"/>
      <c r="H898" s="740"/>
      <c r="I898" s="741"/>
      <c r="J898" s="56">
        <f t="shared" si="394"/>
        <v>883</v>
      </c>
      <c r="K898" s="62">
        <f t="shared" si="413"/>
        <v>94</v>
      </c>
      <c r="L898" s="62">
        <f t="shared" si="413"/>
        <v>10</v>
      </c>
      <c r="M898" s="62">
        <f t="shared" si="396"/>
        <v>94</v>
      </c>
      <c r="N898" s="62">
        <f t="shared" si="396"/>
        <v>10</v>
      </c>
      <c r="O898" s="54">
        <v>55</v>
      </c>
      <c r="P898" s="54">
        <v>9</v>
      </c>
      <c r="Q898" s="54">
        <v>39</v>
      </c>
      <c r="R898" s="54">
        <v>1</v>
      </c>
      <c r="S898" s="54"/>
      <c r="T898" s="54"/>
      <c r="U898" s="62">
        <f t="shared" si="397"/>
        <v>0</v>
      </c>
      <c r="V898" s="62">
        <f t="shared" si="397"/>
        <v>0</v>
      </c>
      <c r="W898" s="54"/>
      <c r="X898" s="54"/>
      <c r="Y898" s="54"/>
      <c r="Z898" s="54"/>
      <c r="AA898" s="705" t="str">
        <f t="shared" si="417"/>
        <v>IM3113-17</v>
      </c>
      <c r="AB898" s="705"/>
      <c r="AC898" s="705" t="str">
        <f t="shared" si="418"/>
        <v>Цахилгааны техникч</v>
      </c>
      <c r="AD898" s="705"/>
      <c r="AE898" s="705"/>
      <c r="AF898" s="705"/>
      <c r="AG898" s="705"/>
      <c r="AH898" s="705"/>
      <c r="AI898" s="705"/>
      <c r="AJ898" s="56">
        <f t="shared" si="395"/>
        <v>883</v>
      </c>
      <c r="AK898" s="52"/>
      <c r="AL898" s="52"/>
      <c r="AM898" s="54"/>
      <c r="AN898" s="54"/>
      <c r="AO898" s="54">
        <v>94</v>
      </c>
      <c r="AP898" s="54"/>
      <c r="AQ898" s="54"/>
      <c r="AR898" s="54"/>
      <c r="AS898" s="57">
        <f t="shared" si="398"/>
        <v>39</v>
      </c>
      <c r="AT898" s="54">
        <v>39</v>
      </c>
      <c r="AU898" s="54"/>
      <c r="AV898" s="54"/>
      <c r="AW898" s="54"/>
      <c r="AX898" s="54"/>
      <c r="AY898" s="54"/>
      <c r="AZ898" s="54"/>
    </row>
    <row r="899" spans="1:52" s="55" customFormat="1" ht="18" customHeight="1">
      <c r="A899" s="737" t="s">
        <v>387</v>
      </c>
      <c r="B899" s="738"/>
      <c r="C899" s="739" t="s">
        <v>388</v>
      </c>
      <c r="D899" s="740"/>
      <c r="E899" s="740"/>
      <c r="F899" s="740"/>
      <c r="G899" s="740"/>
      <c r="H899" s="740"/>
      <c r="I899" s="741"/>
      <c r="J899" s="56">
        <f t="shared" si="394"/>
        <v>884</v>
      </c>
      <c r="K899" s="62">
        <f t="shared" si="413"/>
        <v>84</v>
      </c>
      <c r="L899" s="62">
        <f t="shared" si="413"/>
        <v>2</v>
      </c>
      <c r="M899" s="62">
        <f t="shared" si="396"/>
        <v>84</v>
      </c>
      <c r="N899" s="62">
        <f t="shared" si="396"/>
        <v>2</v>
      </c>
      <c r="O899" s="54">
        <v>41</v>
      </c>
      <c r="P899" s="54">
        <v>2</v>
      </c>
      <c r="Q899" s="54">
        <v>43</v>
      </c>
      <c r="R899" s="54"/>
      <c r="S899" s="54"/>
      <c r="T899" s="54"/>
      <c r="U899" s="62">
        <f t="shared" si="397"/>
        <v>0</v>
      </c>
      <c r="V899" s="62">
        <f t="shared" si="397"/>
        <v>0</v>
      </c>
      <c r="W899" s="54"/>
      <c r="X899" s="54"/>
      <c r="Y899" s="54"/>
      <c r="Z899" s="54"/>
      <c r="AA899" s="705" t="str">
        <f t="shared" si="417"/>
        <v>TC3115-13</v>
      </c>
      <c r="AB899" s="705"/>
      <c r="AC899" s="705" t="str">
        <f t="shared" si="418"/>
        <v>Автомашины механик</v>
      </c>
      <c r="AD899" s="705"/>
      <c r="AE899" s="705"/>
      <c r="AF899" s="705"/>
      <c r="AG899" s="705"/>
      <c r="AH899" s="705"/>
      <c r="AI899" s="705"/>
      <c r="AJ899" s="56">
        <f t="shared" si="395"/>
        <v>884</v>
      </c>
      <c r="AK899" s="52"/>
      <c r="AL899" s="52"/>
      <c r="AM899" s="54"/>
      <c r="AN899" s="54"/>
      <c r="AO899" s="54">
        <v>84</v>
      </c>
      <c r="AP899" s="54"/>
      <c r="AQ899" s="54"/>
      <c r="AR899" s="54"/>
      <c r="AS899" s="57">
        <f t="shared" si="398"/>
        <v>43</v>
      </c>
      <c r="AT899" s="54">
        <v>43</v>
      </c>
      <c r="AU899" s="54"/>
      <c r="AV899" s="54"/>
      <c r="AW899" s="54"/>
      <c r="AX899" s="54"/>
      <c r="AY899" s="54"/>
      <c r="AZ899" s="54"/>
    </row>
    <row r="900" spans="1:52" s="55" customFormat="1" ht="18" customHeight="1">
      <c r="A900" s="737" t="s">
        <v>525</v>
      </c>
      <c r="B900" s="738"/>
      <c r="C900" s="739" t="s">
        <v>526</v>
      </c>
      <c r="D900" s="740"/>
      <c r="E900" s="740"/>
      <c r="F900" s="740"/>
      <c r="G900" s="740"/>
      <c r="H900" s="740"/>
      <c r="I900" s="741"/>
      <c r="J900" s="56">
        <f t="shared" si="394"/>
        <v>885</v>
      </c>
      <c r="K900" s="62">
        <f t="shared" si="413"/>
        <v>15</v>
      </c>
      <c r="L900" s="62">
        <f t="shared" si="413"/>
        <v>3</v>
      </c>
      <c r="M900" s="62">
        <f t="shared" si="396"/>
        <v>15</v>
      </c>
      <c r="N900" s="62">
        <f t="shared" si="396"/>
        <v>3</v>
      </c>
      <c r="O900" s="54">
        <v>6</v>
      </c>
      <c r="P900" s="54">
        <v>1</v>
      </c>
      <c r="Q900" s="54">
        <v>9</v>
      </c>
      <c r="R900" s="54">
        <v>2</v>
      </c>
      <c r="S900" s="54"/>
      <c r="T900" s="54"/>
      <c r="U900" s="62">
        <f t="shared" si="397"/>
        <v>0</v>
      </c>
      <c r="V900" s="62">
        <f t="shared" si="397"/>
        <v>0</v>
      </c>
      <c r="W900" s="54"/>
      <c r="X900" s="54"/>
      <c r="Y900" s="54"/>
      <c r="Z900" s="54"/>
      <c r="AA900" s="705" t="str">
        <f t="shared" si="417"/>
        <v>CF3112-43</v>
      </c>
      <c r="AB900" s="705"/>
      <c r="AC900" s="705" t="str">
        <f t="shared" si="418"/>
        <v>Барилга угсралтын мужааны техникч</v>
      </c>
      <c r="AD900" s="705"/>
      <c r="AE900" s="705"/>
      <c r="AF900" s="705"/>
      <c r="AG900" s="705"/>
      <c r="AH900" s="705"/>
      <c r="AI900" s="705"/>
      <c r="AJ900" s="56">
        <f t="shared" si="395"/>
        <v>885</v>
      </c>
      <c r="AK900" s="52"/>
      <c r="AL900" s="52"/>
      <c r="AM900" s="54"/>
      <c r="AN900" s="54"/>
      <c r="AO900" s="54">
        <v>15</v>
      </c>
      <c r="AP900" s="54"/>
      <c r="AQ900" s="54"/>
      <c r="AR900" s="54"/>
      <c r="AS900" s="57">
        <f t="shared" si="398"/>
        <v>9</v>
      </c>
      <c r="AT900" s="54">
        <v>9</v>
      </c>
      <c r="AU900" s="54"/>
      <c r="AV900" s="54"/>
      <c r="AW900" s="54"/>
      <c r="AX900" s="54"/>
      <c r="AY900" s="54"/>
      <c r="AZ900" s="54"/>
    </row>
    <row r="901" spans="1:52" s="55" customFormat="1" ht="18" customHeight="1">
      <c r="A901" s="737" t="s">
        <v>527</v>
      </c>
      <c r="B901" s="738"/>
      <c r="C901" s="739" t="s">
        <v>528</v>
      </c>
      <c r="D901" s="740"/>
      <c r="E901" s="740"/>
      <c r="F901" s="740"/>
      <c r="G901" s="740"/>
      <c r="H901" s="740"/>
      <c r="I901" s="741"/>
      <c r="J901" s="56">
        <f t="shared" si="394"/>
        <v>886</v>
      </c>
      <c r="K901" s="62">
        <f t="shared" si="413"/>
        <v>29</v>
      </c>
      <c r="L901" s="62">
        <f t="shared" si="413"/>
        <v>8</v>
      </c>
      <c r="M901" s="62">
        <f t="shared" si="396"/>
        <v>29</v>
      </c>
      <c r="N901" s="62">
        <f t="shared" si="396"/>
        <v>8</v>
      </c>
      <c r="O901" s="54">
        <v>17</v>
      </c>
      <c r="P901" s="54">
        <v>6</v>
      </c>
      <c r="Q901" s="54">
        <v>12</v>
      </c>
      <c r="R901" s="54">
        <v>2</v>
      </c>
      <c r="S901" s="54"/>
      <c r="T901" s="54"/>
      <c r="U901" s="62">
        <f t="shared" si="397"/>
        <v>0</v>
      </c>
      <c r="V901" s="62">
        <f t="shared" si="397"/>
        <v>0</v>
      </c>
      <c r="W901" s="54"/>
      <c r="X901" s="54"/>
      <c r="Y901" s="54"/>
      <c r="Z901" s="54"/>
      <c r="AA901" s="705" t="str">
        <f t="shared" si="417"/>
        <v>IT3512-13</v>
      </c>
      <c r="AB901" s="705"/>
      <c r="AC901" s="705" t="str">
        <f t="shared" si="418"/>
        <v>Програм кодлогч</v>
      </c>
      <c r="AD901" s="705"/>
      <c r="AE901" s="705"/>
      <c r="AF901" s="705"/>
      <c r="AG901" s="705"/>
      <c r="AH901" s="705"/>
      <c r="AI901" s="705"/>
      <c r="AJ901" s="56">
        <f t="shared" si="395"/>
        <v>886</v>
      </c>
      <c r="AK901" s="52"/>
      <c r="AL901" s="52"/>
      <c r="AM901" s="54"/>
      <c r="AN901" s="54"/>
      <c r="AO901" s="54">
        <v>29</v>
      </c>
      <c r="AP901" s="54"/>
      <c r="AQ901" s="54"/>
      <c r="AR901" s="54"/>
      <c r="AS901" s="57">
        <f t="shared" si="398"/>
        <v>12</v>
      </c>
      <c r="AT901" s="54">
        <v>12</v>
      </c>
      <c r="AU901" s="54"/>
      <c r="AV901" s="54"/>
      <c r="AW901" s="54"/>
      <c r="AX901" s="54"/>
      <c r="AY901" s="54"/>
      <c r="AZ901" s="54"/>
    </row>
    <row r="902" spans="1:52" s="55" customFormat="1" ht="18" customHeight="1">
      <c r="A902" s="737" t="s">
        <v>529</v>
      </c>
      <c r="B902" s="738"/>
      <c r="C902" s="739" t="s">
        <v>530</v>
      </c>
      <c r="D902" s="740"/>
      <c r="E902" s="740"/>
      <c r="F902" s="740"/>
      <c r="G902" s="740"/>
      <c r="H902" s="740"/>
      <c r="I902" s="741"/>
      <c r="J902" s="56">
        <f t="shared" si="394"/>
        <v>887</v>
      </c>
      <c r="K902" s="62">
        <f t="shared" si="413"/>
        <v>13</v>
      </c>
      <c r="L902" s="62">
        <f t="shared" si="413"/>
        <v>3</v>
      </c>
      <c r="M902" s="62">
        <f t="shared" si="396"/>
        <v>13</v>
      </c>
      <c r="N902" s="62">
        <f t="shared" si="396"/>
        <v>3</v>
      </c>
      <c r="O902" s="54">
        <v>10</v>
      </c>
      <c r="P902" s="54">
        <v>3</v>
      </c>
      <c r="Q902" s="54">
        <v>3</v>
      </c>
      <c r="R902" s="54"/>
      <c r="S902" s="54"/>
      <c r="T902" s="54"/>
      <c r="U902" s="62">
        <f t="shared" si="397"/>
        <v>0</v>
      </c>
      <c r="V902" s="62">
        <f t="shared" si="397"/>
        <v>0</v>
      </c>
      <c r="W902" s="54"/>
      <c r="X902" s="54"/>
      <c r="Y902" s="54"/>
      <c r="Z902" s="54"/>
      <c r="AA902" s="705" t="str">
        <f t="shared" si="417"/>
        <v>CB7114-21</v>
      </c>
      <c r="AB902" s="705"/>
      <c r="AC902" s="705" t="str">
        <f t="shared" si="418"/>
        <v>Зам барилгын материалын лаборант</v>
      </c>
      <c r="AD902" s="705"/>
      <c r="AE902" s="705"/>
      <c r="AF902" s="705"/>
      <c r="AG902" s="705"/>
      <c r="AH902" s="705"/>
      <c r="AI902" s="705"/>
      <c r="AJ902" s="56">
        <f t="shared" si="395"/>
        <v>887</v>
      </c>
      <c r="AK902" s="52"/>
      <c r="AL902" s="52"/>
      <c r="AM902" s="54"/>
      <c r="AN902" s="54"/>
      <c r="AO902" s="54">
        <v>13</v>
      </c>
      <c r="AP902" s="54"/>
      <c r="AQ902" s="54"/>
      <c r="AR902" s="54"/>
      <c r="AS902" s="57">
        <f t="shared" si="398"/>
        <v>3</v>
      </c>
      <c r="AT902" s="54">
        <v>3</v>
      </c>
      <c r="AU902" s="54"/>
      <c r="AV902" s="54"/>
      <c r="AW902" s="54"/>
      <c r="AX902" s="54"/>
      <c r="AY902" s="54"/>
      <c r="AZ902" s="54"/>
    </row>
    <row r="903" spans="1:52" s="55" customFormat="1" ht="18" customHeight="1">
      <c r="A903" s="737" t="s">
        <v>367</v>
      </c>
      <c r="B903" s="738"/>
      <c r="C903" s="739" t="s">
        <v>368</v>
      </c>
      <c r="D903" s="740"/>
      <c r="E903" s="740"/>
      <c r="F903" s="740"/>
      <c r="G903" s="740"/>
      <c r="H903" s="740"/>
      <c r="I903" s="741"/>
      <c r="J903" s="56">
        <f t="shared" si="394"/>
        <v>888</v>
      </c>
      <c r="K903" s="62">
        <f t="shared" si="413"/>
        <v>87</v>
      </c>
      <c r="L903" s="62">
        <f t="shared" si="413"/>
        <v>49</v>
      </c>
      <c r="M903" s="62">
        <f t="shared" si="396"/>
        <v>87</v>
      </c>
      <c r="N903" s="62">
        <f t="shared" si="396"/>
        <v>49</v>
      </c>
      <c r="O903" s="54">
        <v>47</v>
      </c>
      <c r="P903" s="54">
        <v>27</v>
      </c>
      <c r="Q903" s="54">
        <v>40</v>
      </c>
      <c r="R903" s="54">
        <v>22</v>
      </c>
      <c r="S903" s="54"/>
      <c r="T903" s="54"/>
      <c r="U903" s="62">
        <f t="shared" si="397"/>
        <v>0</v>
      </c>
      <c r="V903" s="62">
        <f t="shared" si="397"/>
        <v>0</v>
      </c>
      <c r="W903" s="54"/>
      <c r="X903" s="54"/>
      <c r="Y903" s="54"/>
      <c r="Z903" s="54"/>
      <c r="AA903" s="705" t="str">
        <f t="shared" si="417"/>
        <v>IF3434-14</v>
      </c>
      <c r="AB903" s="705"/>
      <c r="AC903" s="705" t="str">
        <f t="shared" si="418"/>
        <v>Хоол үйлдвэрлэл, үйлчилгээний техник- технологич</v>
      </c>
      <c r="AD903" s="705"/>
      <c r="AE903" s="705"/>
      <c r="AF903" s="705"/>
      <c r="AG903" s="705"/>
      <c r="AH903" s="705"/>
      <c r="AI903" s="705"/>
      <c r="AJ903" s="56">
        <f t="shared" si="395"/>
        <v>888</v>
      </c>
      <c r="AK903" s="52"/>
      <c r="AL903" s="52"/>
      <c r="AM903" s="54"/>
      <c r="AN903" s="54"/>
      <c r="AO903" s="54">
        <v>87</v>
      </c>
      <c r="AP903" s="54"/>
      <c r="AQ903" s="54"/>
      <c r="AR903" s="54"/>
      <c r="AS903" s="57">
        <f t="shared" si="398"/>
        <v>40</v>
      </c>
      <c r="AT903" s="54">
        <v>40</v>
      </c>
      <c r="AU903" s="54"/>
      <c r="AV903" s="54"/>
      <c r="AW903" s="54"/>
      <c r="AX903" s="54"/>
      <c r="AY903" s="54"/>
      <c r="AZ903" s="54"/>
    </row>
    <row r="904" spans="1:52" s="55" customFormat="1" ht="18" customHeight="1">
      <c r="A904" s="737" t="s">
        <v>531</v>
      </c>
      <c r="B904" s="738"/>
      <c r="C904" s="739" t="s">
        <v>532</v>
      </c>
      <c r="D904" s="740"/>
      <c r="E904" s="740"/>
      <c r="F904" s="740"/>
      <c r="G904" s="740"/>
      <c r="H904" s="740"/>
      <c r="I904" s="741"/>
      <c r="J904" s="56">
        <f t="shared" si="394"/>
        <v>889</v>
      </c>
      <c r="K904" s="62">
        <f t="shared" si="413"/>
        <v>8</v>
      </c>
      <c r="L904" s="62">
        <f t="shared" si="413"/>
        <v>0</v>
      </c>
      <c r="M904" s="62">
        <f t="shared" si="396"/>
        <v>8</v>
      </c>
      <c r="N904" s="62">
        <f t="shared" si="396"/>
        <v>0</v>
      </c>
      <c r="O904" s="54">
        <v>8</v>
      </c>
      <c r="P904" s="54"/>
      <c r="Q904" s="54"/>
      <c r="R904" s="54"/>
      <c r="S904" s="54"/>
      <c r="T904" s="54"/>
      <c r="U904" s="62">
        <f t="shared" si="397"/>
        <v>0</v>
      </c>
      <c r="V904" s="62">
        <f t="shared" si="397"/>
        <v>0</v>
      </c>
      <c r="W904" s="54"/>
      <c r="X904" s="54"/>
      <c r="Y904" s="54"/>
      <c r="Z904" s="54"/>
      <c r="AA904" s="705" t="str">
        <f t="shared" si="417"/>
        <v>CT3115-44</v>
      </c>
      <c r="AB904" s="705"/>
      <c r="AC904" s="705" t="str">
        <f t="shared" si="418"/>
        <v>Өргөх зөөх механизмын техникч</v>
      </c>
      <c r="AD904" s="705"/>
      <c r="AE904" s="705"/>
      <c r="AF904" s="705"/>
      <c r="AG904" s="705"/>
      <c r="AH904" s="705"/>
      <c r="AI904" s="705"/>
      <c r="AJ904" s="56">
        <f t="shared" si="395"/>
        <v>889</v>
      </c>
      <c r="AK904" s="52"/>
      <c r="AL904" s="52"/>
      <c r="AM904" s="54"/>
      <c r="AN904" s="54"/>
      <c r="AO904" s="54">
        <v>8</v>
      </c>
      <c r="AP904" s="54"/>
      <c r="AQ904" s="54"/>
      <c r="AR904" s="54"/>
      <c r="AS904" s="57">
        <f t="shared" si="398"/>
        <v>0</v>
      </c>
      <c r="AT904" s="54"/>
      <c r="AU904" s="54"/>
      <c r="AV904" s="54"/>
      <c r="AW904" s="54"/>
      <c r="AX904" s="54"/>
      <c r="AY904" s="54"/>
      <c r="AZ904" s="54"/>
    </row>
    <row r="905" spans="1:52" s="55" customFormat="1" ht="18" customHeight="1">
      <c r="A905" s="737" t="s">
        <v>122</v>
      </c>
      <c r="B905" s="738"/>
      <c r="C905" s="739" t="s">
        <v>123</v>
      </c>
      <c r="D905" s="740"/>
      <c r="E905" s="740"/>
      <c r="F905" s="740"/>
      <c r="G905" s="740"/>
      <c r="H905" s="740"/>
      <c r="I905" s="741"/>
      <c r="J905" s="56">
        <f t="shared" si="394"/>
        <v>890</v>
      </c>
      <c r="K905" s="62">
        <f t="shared" si="413"/>
        <v>282</v>
      </c>
      <c r="L905" s="62">
        <f t="shared" si="413"/>
        <v>20</v>
      </c>
      <c r="M905" s="62">
        <f t="shared" si="396"/>
        <v>0</v>
      </c>
      <c r="N905" s="62">
        <f t="shared" si="396"/>
        <v>0</v>
      </c>
      <c r="O905" s="54"/>
      <c r="P905" s="54"/>
      <c r="Q905" s="54"/>
      <c r="R905" s="54"/>
      <c r="S905" s="54"/>
      <c r="T905" s="54"/>
      <c r="U905" s="62">
        <f t="shared" si="397"/>
        <v>282</v>
      </c>
      <c r="V905" s="62">
        <f t="shared" si="397"/>
        <v>20</v>
      </c>
      <c r="W905" s="54">
        <v>96</v>
      </c>
      <c r="X905" s="54">
        <v>12</v>
      </c>
      <c r="Y905" s="54">
        <v>89</v>
      </c>
      <c r="Z905" s="54">
        <v>4</v>
      </c>
      <c r="AA905" s="705" t="str">
        <f t="shared" si="417"/>
        <v>CF7411-12</v>
      </c>
      <c r="AB905" s="705"/>
      <c r="AC905" s="705" t="str">
        <f t="shared" si="418"/>
        <v>Барилгын цахилгаанчин</v>
      </c>
      <c r="AD905" s="705"/>
      <c r="AE905" s="705"/>
      <c r="AF905" s="705"/>
      <c r="AG905" s="705"/>
      <c r="AH905" s="705"/>
      <c r="AI905" s="705"/>
      <c r="AJ905" s="56">
        <f t="shared" si="395"/>
        <v>890</v>
      </c>
      <c r="AK905" s="52">
        <v>97</v>
      </c>
      <c r="AL905" s="52">
        <v>4</v>
      </c>
      <c r="AM905" s="54"/>
      <c r="AN905" s="54"/>
      <c r="AO905" s="54">
        <v>282</v>
      </c>
      <c r="AP905" s="54"/>
      <c r="AQ905" s="54"/>
      <c r="AR905" s="54"/>
      <c r="AS905" s="57">
        <f t="shared" si="398"/>
        <v>125</v>
      </c>
      <c r="AT905" s="54"/>
      <c r="AU905" s="54"/>
      <c r="AV905" s="54">
        <v>97</v>
      </c>
      <c r="AW905" s="54">
        <v>28</v>
      </c>
      <c r="AX905" s="54"/>
      <c r="AY905" s="54"/>
      <c r="AZ905" s="54"/>
    </row>
    <row r="906" spans="1:52" s="55" customFormat="1" ht="18" customHeight="1">
      <c r="A906" s="737" t="s">
        <v>124</v>
      </c>
      <c r="B906" s="738"/>
      <c r="C906" s="739" t="s">
        <v>125</v>
      </c>
      <c r="D906" s="740"/>
      <c r="E906" s="740"/>
      <c r="F906" s="740"/>
      <c r="G906" s="740"/>
      <c r="H906" s="740"/>
      <c r="I906" s="741"/>
      <c r="J906" s="56">
        <f t="shared" si="394"/>
        <v>891</v>
      </c>
      <c r="K906" s="62">
        <f t="shared" si="413"/>
        <v>214</v>
      </c>
      <c r="L906" s="62">
        <f t="shared" si="413"/>
        <v>9</v>
      </c>
      <c r="M906" s="62">
        <f t="shared" si="396"/>
        <v>0</v>
      </c>
      <c r="N906" s="62">
        <f t="shared" si="396"/>
        <v>0</v>
      </c>
      <c r="O906" s="54"/>
      <c r="P906" s="54"/>
      <c r="Q906" s="54"/>
      <c r="R906" s="54"/>
      <c r="S906" s="54"/>
      <c r="T906" s="54"/>
      <c r="U906" s="62">
        <f t="shared" si="397"/>
        <v>214</v>
      </c>
      <c r="V906" s="62">
        <f t="shared" si="397"/>
        <v>9</v>
      </c>
      <c r="W906" s="54">
        <v>86</v>
      </c>
      <c r="X906" s="54">
        <v>9</v>
      </c>
      <c r="Y906" s="54">
        <v>66</v>
      </c>
      <c r="Z906" s="54"/>
      <c r="AA906" s="705" t="str">
        <f t="shared" si="417"/>
        <v>IM7212-14</v>
      </c>
      <c r="AB906" s="705"/>
      <c r="AC906" s="705" t="str">
        <f t="shared" si="418"/>
        <v>Гагнуурчин</v>
      </c>
      <c r="AD906" s="705"/>
      <c r="AE906" s="705"/>
      <c r="AF906" s="705"/>
      <c r="AG906" s="705"/>
      <c r="AH906" s="705"/>
      <c r="AI906" s="705"/>
      <c r="AJ906" s="56">
        <f t="shared" si="395"/>
        <v>891</v>
      </c>
      <c r="AK906" s="52">
        <v>62</v>
      </c>
      <c r="AL906" s="52"/>
      <c r="AM906" s="54"/>
      <c r="AN906" s="54"/>
      <c r="AO906" s="54">
        <v>214</v>
      </c>
      <c r="AP906" s="54"/>
      <c r="AQ906" s="54"/>
      <c r="AR906" s="54"/>
      <c r="AS906" s="57">
        <f t="shared" si="398"/>
        <v>81</v>
      </c>
      <c r="AT906" s="54"/>
      <c r="AU906" s="54"/>
      <c r="AV906" s="54">
        <v>62</v>
      </c>
      <c r="AW906" s="54">
        <v>19</v>
      </c>
      <c r="AX906" s="54"/>
      <c r="AY906" s="54"/>
      <c r="AZ906" s="54"/>
    </row>
    <row r="907" spans="1:52" s="55" customFormat="1" ht="18" customHeight="1">
      <c r="A907" s="737" t="s">
        <v>118</v>
      </c>
      <c r="B907" s="738"/>
      <c r="C907" s="739" t="s">
        <v>119</v>
      </c>
      <c r="D907" s="740"/>
      <c r="E907" s="740"/>
      <c r="F907" s="740"/>
      <c r="G907" s="740"/>
      <c r="H907" s="740"/>
      <c r="I907" s="741"/>
      <c r="J907" s="56">
        <f t="shared" si="394"/>
        <v>892</v>
      </c>
      <c r="K907" s="62">
        <f t="shared" si="413"/>
        <v>89</v>
      </c>
      <c r="L907" s="62">
        <f t="shared" si="413"/>
        <v>35</v>
      </c>
      <c r="M907" s="62">
        <f t="shared" si="396"/>
        <v>0</v>
      </c>
      <c r="N907" s="62">
        <f t="shared" si="396"/>
        <v>0</v>
      </c>
      <c r="O907" s="54"/>
      <c r="P907" s="54"/>
      <c r="Q907" s="54"/>
      <c r="R907" s="54"/>
      <c r="S907" s="54"/>
      <c r="T907" s="54"/>
      <c r="U907" s="62">
        <f t="shared" si="397"/>
        <v>89</v>
      </c>
      <c r="V907" s="62">
        <f t="shared" si="397"/>
        <v>35</v>
      </c>
      <c r="W907" s="54">
        <v>40</v>
      </c>
      <c r="X907" s="54">
        <v>18</v>
      </c>
      <c r="Y907" s="54">
        <v>27</v>
      </c>
      <c r="Z907" s="54">
        <v>9</v>
      </c>
      <c r="AA907" s="705" t="str">
        <f t="shared" si="417"/>
        <v>CF7123-20</v>
      </c>
      <c r="AB907" s="705"/>
      <c r="AC907" s="705" t="str">
        <f t="shared" si="418"/>
        <v>Барилгын засал-чимэглэлчин</v>
      </c>
      <c r="AD907" s="705"/>
      <c r="AE907" s="705"/>
      <c r="AF907" s="705"/>
      <c r="AG907" s="705"/>
      <c r="AH907" s="705"/>
      <c r="AI907" s="705"/>
      <c r="AJ907" s="56">
        <f t="shared" si="395"/>
        <v>892</v>
      </c>
      <c r="AK907" s="52">
        <v>22</v>
      </c>
      <c r="AL907" s="52">
        <v>8</v>
      </c>
      <c r="AM907" s="54"/>
      <c r="AN907" s="54"/>
      <c r="AO907" s="54">
        <v>89</v>
      </c>
      <c r="AP907" s="54"/>
      <c r="AQ907" s="54"/>
      <c r="AR907" s="54"/>
      <c r="AS907" s="57">
        <f t="shared" si="398"/>
        <v>42</v>
      </c>
      <c r="AT907" s="54"/>
      <c r="AU907" s="54"/>
      <c r="AV907" s="54">
        <v>22</v>
      </c>
      <c r="AW907" s="54">
        <v>20</v>
      </c>
      <c r="AX907" s="54"/>
      <c r="AY907" s="54"/>
      <c r="AZ907" s="54"/>
    </row>
    <row r="908" spans="1:52" s="55" customFormat="1" ht="18" customHeight="1">
      <c r="A908" s="737" t="s">
        <v>385</v>
      </c>
      <c r="B908" s="738"/>
      <c r="C908" s="739" t="s">
        <v>386</v>
      </c>
      <c r="D908" s="740"/>
      <c r="E908" s="740"/>
      <c r="F908" s="740"/>
      <c r="G908" s="740"/>
      <c r="H908" s="740"/>
      <c r="I908" s="741"/>
      <c r="J908" s="56">
        <f t="shared" si="394"/>
        <v>893</v>
      </c>
      <c r="K908" s="62">
        <f t="shared" si="413"/>
        <v>47</v>
      </c>
      <c r="L908" s="62">
        <f t="shared" si="413"/>
        <v>7</v>
      </c>
      <c r="M908" s="62">
        <f t="shared" si="396"/>
        <v>0</v>
      </c>
      <c r="N908" s="62">
        <f t="shared" si="396"/>
        <v>0</v>
      </c>
      <c r="O908" s="54"/>
      <c r="P908" s="54"/>
      <c r="Q908" s="54"/>
      <c r="R908" s="54"/>
      <c r="S908" s="54"/>
      <c r="T908" s="54"/>
      <c r="U908" s="62">
        <f t="shared" si="397"/>
        <v>47</v>
      </c>
      <c r="V908" s="62">
        <f t="shared" si="397"/>
        <v>7</v>
      </c>
      <c r="W908" s="54">
        <v>24</v>
      </c>
      <c r="X908" s="54">
        <v>5</v>
      </c>
      <c r="Y908" s="54">
        <v>13</v>
      </c>
      <c r="Z908" s="54">
        <v>1</v>
      </c>
      <c r="AA908" s="705" t="str">
        <f t="shared" si="417"/>
        <v>CB7116-18</v>
      </c>
      <c r="AB908" s="705"/>
      <c r="AC908" s="705" t="str">
        <f t="shared" si="418"/>
        <v xml:space="preserve">Авто зам, гүүр барилгын ажилтан /замчин/ </v>
      </c>
      <c r="AD908" s="705"/>
      <c r="AE908" s="705"/>
      <c r="AF908" s="705"/>
      <c r="AG908" s="705"/>
      <c r="AH908" s="705"/>
      <c r="AI908" s="705"/>
      <c r="AJ908" s="56">
        <f t="shared" si="395"/>
        <v>893</v>
      </c>
      <c r="AK908" s="52">
        <v>10</v>
      </c>
      <c r="AL908" s="52">
        <v>1</v>
      </c>
      <c r="AM908" s="54"/>
      <c r="AN908" s="54"/>
      <c r="AO908" s="54">
        <v>47</v>
      </c>
      <c r="AP908" s="54"/>
      <c r="AQ908" s="54"/>
      <c r="AR908" s="54"/>
      <c r="AS908" s="57">
        <f t="shared" si="398"/>
        <v>22</v>
      </c>
      <c r="AT908" s="54"/>
      <c r="AU908" s="54"/>
      <c r="AV908" s="54">
        <v>10</v>
      </c>
      <c r="AW908" s="54">
        <v>12</v>
      </c>
      <c r="AX908" s="54"/>
      <c r="AY908" s="54"/>
      <c r="AZ908" s="54"/>
    </row>
    <row r="909" spans="1:52" s="55" customFormat="1" ht="18" customHeight="1">
      <c r="A909" s="737" t="s">
        <v>116</v>
      </c>
      <c r="B909" s="738"/>
      <c r="C909" s="739" t="s">
        <v>117</v>
      </c>
      <c r="D909" s="740"/>
      <c r="E909" s="740"/>
      <c r="F909" s="740"/>
      <c r="G909" s="740"/>
      <c r="H909" s="740"/>
      <c r="I909" s="741"/>
      <c r="J909" s="56">
        <f t="shared" si="394"/>
        <v>894</v>
      </c>
      <c r="K909" s="62">
        <f t="shared" si="413"/>
        <v>117</v>
      </c>
      <c r="L909" s="62">
        <f t="shared" si="413"/>
        <v>7</v>
      </c>
      <c r="M909" s="62">
        <f t="shared" si="396"/>
        <v>0</v>
      </c>
      <c r="N909" s="62">
        <f t="shared" si="396"/>
        <v>0</v>
      </c>
      <c r="O909" s="54"/>
      <c r="P909" s="54"/>
      <c r="Q909" s="54"/>
      <c r="R909" s="54"/>
      <c r="S909" s="54"/>
      <c r="T909" s="54"/>
      <c r="U909" s="62">
        <f t="shared" si="397"/>
        <v>117</v>
      </c>
      <c r="V909" s="62">
        <f t="shared" si="397"/>
        <v>7</v>
      </c>
      <c r="W909" s="54">
        <v>41</v>
      </c>
      <c r="X909" s="54">
        <v>5</v>
      </c>
      <c r="Y909" s="54">
        <v>36</v>
      </c>
      <c r="Z909" s="54">
        <v>2</v>
      </c>
      <c r="AA909" s="705" t="str">
        <f t="shared" si="417"/>
        <v>CF7126-36</v>
      </c>
      <c r="AB909" s="705"/>
      <c r="AC909" s="705" t="str">
        <f t="shared" si="418"/>
        <v>Барилгын сантехникч</v>
      </c>
      <c r="AD909" s="705"/>
      <c r="AE909" s="705"/>
      <c r="AF909" s="705"/>
      <c r="AG909" s="705"/>
      <c r="AH909" s="705"/>
      <c r="AI909" s="705"/>
      <c r="AJ909" s="56">
        <f t="shared" si="395"/>
        <v>894</v>
      </c>
      <c r="AK909" s="52">
        <v>40</v>
      </c>
      <c r="AL909" s="52"/>
      <c r="AM909" s="54"/>
      <c r="AN909" s="54"/>
      <c r="AO909" s="54">
        <v>117</v>
      </c>
      <c r="AP909" s="54"/>
      <c r="AQ909" s="54"/>
      <c r="AR909" s="54"/>
      <c r="AS909" s="57">
        <f t="shared" si="398"/>
        <v>60</v>
      </c>
      <c r="AT909" s="54"/>
      <c r="AU909" s="54"/>
      <c r="AV909" s="54">
        <v>40</v>
      </c>
      <c r="AW909" s="54">
        <v>20</v>
      </c>
      <c r="AX909" s="54"/>
      <c r="AY909" s="54"/>
      <c r="AZ909" s="54"/>
    </row>
    <row r="910" spans="1:52" s="55" customFormat="1" ht="18" customHeight="1">
      <c r="A910" s="737" t="s">
        <v>151</v>
      </c>
      <c r="B910" s="738"/>
      <c r="C910" s="739" t="s">
        <v>152</v>
      </c>
      <c r="D910" s="740"/>
      <c r="E910" s="740"/>
      <c r="F910" s="740"/>
      <c r="G910" s="740"/>
      <c r="H910" s="740"/>
      <c r="I910" s="741"/>
      <c r="J910" s="56">
        <f t="shared" si="394"/>
        <v>895</v>
      </c>
      <c r="K910" s="62">
        <f t="shared" si="413"/>
        <v>82</v>
      </c>
      <c r="L910" s="62">
        <f t="shared" si="413"/>
        <v>2</v>
      </c>
      <c r="M910" s="62">
        <f t="shared" si="396"/>
        <v>0</v>
      </c>
      <c r="N910" s="62">
        <f t="shared" si="396"/>
        <v>0</v>
      </c>
      <c r="O910" s="54"/>
      <c r="P910" s="54"/>
      <c r="Q910" s="54"/>
      <c r="R910" s="54"/>
      <c r="S910" s="54"/>
      <c r="T910" s="54"/>
      <c r="U910" s="62">
        <f t="shared" si="397"/>
        <v>82</v>
      </c>
      <c r="V910" s="62">
        <f t="shared" si="397"/>
        <v>2</v>
      </c>
      <c r="W910" s="54">
        <v>30</v>
      </c>
      <c r="X910" s="54">
        <v>2</v>
      </c>
      <c r="Y910" s="54">
        <v>27</v>
      </c>
      <c r="Z910" s="54"/>
      <c r="AA910" s="705" t="str">
        <f t="shared" si="417"/>
        <v>CF7115-22</v>
      </c>
      <c r="AB910" s="705"/>
      <c r="AC910" s="705" t="str">
        <f t="shared" si="418"/>
        <v>Барилгын мужаан</v>
      </c>
      <c r="AD910" s="705"/>
      <c r="AE910" s="705"/>
      <c r="AF910" s="705"/>
      <c r="AG910" s="705"/>
      <c r="AH910" s="705"/>
      <c r="AI910" s="705"/>
      <c r="AJ910" s="56">
        <f t="shared" si="395"/>
        <v>895</v>
      </c>
      <c r="AK910" s="52">
        <v>25</v>
      </c>
      <c r="AL910" s="52"/>
      <c r="AM910" s="54"/>
      <c r="AN910" s="54"/>
      <c r="AO910" s="54">
        <v>82</v>
      </c>
      <c r="AP910" s="54"/>
      <c r="AQ910" s="54"/>
      <c r="AR910" s="54"/>
      <c r="AS910" s="57">
        <f t="shared" si="398"/>
        <v>44</v>
      </c>
      <c r="AT910" s="54"/>
      <c r="AU910" s="54"/>
      <c r="AV910" s="54">
        <v>25</v>
      </c>
      <c r="AW910" s="54">
        <v>19</v>
      </c>
      <c r="AX910" s="54"/>
      <c r="AY910" s="54"/>
      <c r="AZ910" s="54"/>
    </row>
    <row r="911" spans="1:52" s="55" customFormat="1" ht="18" customHeight="1">
      <c r="A911" s="737" t="s">
        <v>144</v>
      </c>
      <c r="B911" s="738"/>
      <c r="C911" s="739" t="s">
        <v>145</v>
      </c>
      <c r="D911" s="740"/>
      <c r="E911" s="740"/>
      <c r="F911" s="740"/>
      <c r="G911" s="740"/>
      <c r="H911" s="740"/>
      <c r="I911" s="741"/>
      <c r="J911" s="56">
        <f t="shared" ref="J911:J974" si="419">+J910+1</f>
        <v>896</v>
      </c>
      <c r="K911" s="62">
        <f t="shared" si="413"/>
        <v>280</v>
      </c>
      <c r="L911" s="62">
        <f t="shared" si="413"/>
        <v>102</v>
      </c>
      <c r="M911" s="62">
        <f t="shared" si="396"/>
        <v>0</v>
      </c>
      <c r="N911" s="62">
        <f t="shared" si="396"/>
        <v>0</v>
      </c>
      <c r="O911" s="54"/>
      <c r="P911" s="54"/>
      <c r="Q911" s="54"/>
      <c r="R911" s="54"/>
      <c r="S911" s="54"/>
      <c r="T911" s="54"/>
      <c r="U911" s="62">
        <f t="shared" si="397"/>
        <v>280</v>
      </c>
      <c r="V911" s="62">
        <f t="shared" si="397"/>
        <v>102</v>
      </c>
      <c r="W911" s="54">
        <v>82</v>
      </c>
      <c r="X911" s="54">
        <v>34</v>
      </c>
      <c r="Y911" s="54">
        <v>97</v>
      </c>
      <c r="Z911" s="54">
        <v>34</v>
      </c>
      <c r="AA911" s="705" t="str">
        <f t="shared" si="417"/>
        <v>IF5120-11</v>
      </c>
      <c r="AB911" s="705"/>
      <c r="AC911" s="705" t="str">
        <f t="shared" si="418"/>
        <v>Тогооч</v>
      </c>
      <c r="AD911" s="705"/>
      <c r="AE911" s="705"/>
      <c r="AF911" s="705"/>
      <c r="AG911" s="705"/>
      <c r="AH911" s="705"/>
      <c r="AI911" s="705"/>
      <c r="AJ911" s="56">
        <f t="shared" si="395"/>
        <v>896</v>
      </c>
      <c r="AK911" s="52">
        <v>101</v>
      </c>
      <c r="AL911" s="52">
        <v>34</v>
      </c>
      <c r="AM911" s="54"/>
      <c r="AN911" s="54"/>
      <c r="AO911" s="54">
        <v>280</v>
      </c>
      <c r="AP911" s="54"/>
      <c r="AQ911" s="54"/>
      <c r="AR911" s="54"/>
      <c r="AS911" s="57">
        <f t="shared" si="398"/>
        <v>121</v>
      </c>
      <c r="AT911" s="54"/>
      <c r="AU911" s="54"/>
      <c r="AV911" s="54">
        <v>101</v>
      </c>
      <c r="AW911" s="54">
        <v>20</v>
      </c>
      <c r="AX911" s="54"/>
      <c r="AY911" s="54"/>
      <c r="AZ911" s="54"/>
    </row>
    <row r="912" spans="1:52" s="55" customFormat="1" ht="18" customHeight="1">
      <c r="A912" s="737" t="s">
        <v>114</v>
      </c>
      <c r="B912" s="738"/>
      <c r="C912" s="739" t="s">
        <v>115</v>
      </c>
      <c r="D912" s="740"/>
      <c r="E912" s="740"/>
      <c r="F912" s="740"/>
      <c r="G912" s="740"/>
      <c r="H912" s="740"/>
      <c r="I912" s="741"/>
      <c r="J912" s="56">
        <f t="shared" si="419"/>
        <v>897</v>
      </c>
      <c r="K912" s="62">
        <f t="shared" si="413"/>
        <v>351</v>
      </c>
      <c r="L912" s="62">
        <f t="shared" si="413"/>
        <v>18</v>
      </c>
      <c r="M912" s="62">
        <f t="shared" si="396"/>
        <v>0</v>
      </c>
      <c r="N912" s="62">
        <f t="shared" si="396"/>
        <v>0</v>
      </c>
      <c r="O912" s="54"/>
      <c r="P912" s="54"/>
      <c r="Q912" s="54"/>
      <c r="R912" s="54"/>
      <c r="S912" s="54"/>
      <c r="T912" s="54"/>
      <c r="U912" s="62">
        <f t="shared" si="397"/>
        <v>351</v>
      </c>
      <c r="V912" s="62">
        <f t="shared" si="397"/>
        <v>18</v>
      </c>
      <c r="W912" s="54">
        <v>144</v>
      </c>
      <c r="X912" s="54">
        <v>15</v>
      </c>
      <c r="Y912" s="54">
        <v>107</v>
      </c>
      <c r="Z912" s="54">
        <v>1</v>
      </c>
      <c r="AA912" s="705" t="str">
        <f t="shared" si="417"/>
        <v>TC8211-20</v>
      </c>
      <c r="AB912" s="705"/>
      <c r="AC912" s="705" t="str">
        <f t="shared" si="418"/>
        <v>Автомашины засварчин</v>
      </c>
      <c r="AD912" s="705"/>
      <c r="AE912" s="705"/>
      <c r="AF912" s="705"/>
      <c r="AG912" s="705"/>
      <c r="AH912" s="705"/>
      <c r="AI912" s="705"/>
      <c r="AJ912" s="56">
        <f t="shared" si="395"/>
        <v>897</v>
      </c>
      <c r="AK912" s="52">
        <v>100</v>
      </c>
      <c r="AL912" s="52">
        <v>2</v>
      </c>
      <c r="AM912" s="54"/>
      <c r="AN912" s="54"/>
      <c r="AO912" s="54">
        <v>351</v>
      </c>
      <c r="AP912" s="54"/>
      <c r="AQ912" s="54"/>
      <c r="AR912" s="54"/>
      <c r="AS912" s="57">
        <f t="shared" si="398"/>
        <v>128</v>
      </c>
      <c r="AT912" s="54"/>
      <c r="AU912" s="54"/>
      <c r="AV912" s="54">
        <v>100</v>
      </c>
      <c r="AW912" s="54">
        <v>28</v>
      </c>
      <c r="AX912" s="54"/>
      <c r="AY912" s="54"/>
      <c r="AZ912" s="54"/>
    </row>
    <row r="913" spans="1:52" s="55" customFormat="1" ht="18" customHeight="1">
      <c r="A913" s="737" t="s">
        <v>166</v>
      </c>
      <c r="B913" s="738"/>
      <c r="C913" s="739" t="s">
        <v>167</v>
      </c>
      <c r="D913" s="740"/>
      <c r="E913" s="740"/>
      <c r="F913" s="740"/>
      <c r="G913" s="740"/>
      <c r="H913" s="740"/>
      <c r="I913" s="741"/>
      <c r="J913" s="56">
        <f t="shared" si="419"/>
        <v>898</v>
      </c>
      <c r="K913" s="62">
        <f t="shared" si="413"/>
        <v>24</v>
      </c>
      <c r="L913" s="62">
        <f t="shared" si="413"/>
        <v>20</v>
      </c>
      <c r="M913" s="62">
        <f t="shared" si="396"/>
        <v>0</v>
      </c>
      <c r="N913" s="62">
        <f t="shared" si="396"/>
        <v>0</v>
      </c>
      <c r="O913" s="54"/>
      <c r="P913" s="54"/>
      <c r="Q913" s="54"/>
      <c r="R913" s="54"/>
      <c r="S913" s="54"/>
      <c r="T913" s="54"/>
      <c r="U913" s="62">
        <f t="shared" si="397"/>
        <v>24</v>
      </c>
      <c r="V913" s="62">
        <f t="shared" si="397"/>
        <v>20</v>
      </c>
      <c r="W913" s="54">
        <v>7</v>
      </c>
      <c r="X913" s="54">
        <v>6</v>
      </c>
      <c r="Y913" s="54">
        <v>11</v>
      </c>
      <c r="Z913" s="54">
        <v>8</v>
      </c>
      <c r="AA913" s="705" t="str">
        <f t="shared" si="417"/>
        <v>IF5131-16</v>
      </c>
      <c r="AB913" s="705"/>
      <c r="AC913" s="705" t="str">
        <f t="shared" si="418"/>
        <v>Зочид буудал, зоогийн газрын үйлчилгээний ажилтан</v>
      </c>
      <c r="AD913" s="705"/>
      <c r="AE913" s="705"/>
      <c r="AF913" s="705"/>
      <c r="AG913" s="705"/>
      <c r="AH913" s="705"/>
      <c r="AI913" s="705"/>
      <c r="AJ913" s="56">
        <f t="shared" ref="AJ913:AJ976" si="420">+J913</f>
        <v>898</v>
      </c>
      <c r="AK913" s="52">
        <v>6</v>
      </c>
      <c r="AL913" s="52">
        <v>6</v>
      </c>
      <c r="AM913" s="54"/>
      <c r="AN913" s="54"/>
      <c r="AO913" s="54">
        <v>24</v>
      </c>
      <c r="AP913" s="54"/>
      <c r="AQ913" s="54"/>
      <c r="AR913" s="54"/>
      <c r="AS913" s="57">
        <f t="shared" si="398"/>
        <v>8</v>
      </c>
      <c r="AT913" s="54"/>
      <c r="AU913" s="54"/>
      <c r="AV913" s="54">
        <v>6</v>
      </c>
      <c r="AW913" s="54">
        <v>2</v>
      </c>
      <c r="AX913" s="54"/>
      <c r="AY913" s="54"/>
      <c r="AZ913" s="54"/>
    </row>
    <row r="914" spans="1:52" s="55" customFormat="1" ht="18" customHeight="1">
      <c r="A914" s="737" t="s">
        <v>218</v>
      </c>
      <c r="B914" s="738"/>
      <c r="C914" s="739" t="s">
        <v>219</v>
      </c>
      <c r="D914" s="740"/>
      <c r="E914" s="740"/>
      <c r="F914" s="740"/>
      <c r="G914" s="740"/>
      <c r="H914" s="740"/>
      <c r="I914" s="741"/>
      <c r="J914" s="56">
        <f t="shared" si="419"/>
        <v>899</v>
      </c>
      <c r="K914" s="62">
        <f t="shared" si="413"/>
        <v>42</v>
      </c>
      <c r="L914" s="62">
        <f t="shared" si="413"/>
        <v>10</v>
      </c>
      <c r="M914" s="62">
        <f t="shared" si="396"/>
        <v>0</v>
      </c>
      <c r="N914" s="62">
        <f t="shared" si="396"/>
        <v>0</v>
      </c>
      <c r="O914" s="54"/>
      <c r="P914" s="54"/>
      <c r="Q914" s="54"/>
      <c r="R914" s="54"/>
      <c r="S914" s="54"/>
      <c r="T914" s="54"/>
      <c r="U914" s="62">
        <f t="shared" si="397"/>
        <v>42</v>
      </c>
      <c r="V914" s="62">
        <f t="shared" si="397"/>
        <v>10</v>
      </c>
      <c r="W914" s="54">
        <v>42</v>
      </c>
      <c r="X914" s="54">
        <v>10</v>
      </c>
      <c r="Y914" s="54"/>
      <c r="Z914" s="54"/>
      <c r="AA914" s="705" t="str">
        <f t="shared" si="417"/>
        <v>AD7321-11</v>
      </c>
      <c r="AB914" s="705"/>
      <c r="AC914" s="705" t="str">
        <f t="shared" si="418"/>
        <v>Хэвлэлийн график дизайнч</v>
      </c>
      <c r="AD914" s="705"/>
      <c r="AE914" s="705"/>
      <c r="AF914" s="705"/>
      <c r="AG914" s="705"/>
      <c r="AH914" s="705"/>
      <c r="AI914" s="705"/>
      <c r="AJ914" s="56">
        <f t="shared" si="420"/>
        <v>899</v>
      </c>
      <c r="AK914" s="52"/>
      <c r="AL914" s="52"/>
      <c r="AM914" s="54"/>
      <c r="AN914" s="54"/>
      <c r="AO914" s="54">
        <v>42</v>
      </c>
      <c r="AP914" s="54"/>
      <c r="AQ914" s="54"/>
      <c r="AR914" s="54"/>
      <c r="AS914" s="57">
        <f t="shared" si="398"/>
        <v>0</v>
      </c>
      <c r="AT914" s="54"/>
      <c r="AU914" s="54"/>
      <c r="AV914" s="54"/>
      <c r="AW914" s="54"/>
      <c r="AX914" s="54"/>
      <c r="AY914" s="54"/>
      <c r="AZ914" s="54"/>
    </row>
    <row r="915" spans="1:52" s="55" customFormat="1" ht="18" customHeight="1">
      <c r="A915" s="737" t="s">
        <v>161</v>
      </c>
      <c r="B915" s="738"/>
      <c r="C915" s="739" t="s">
        <v>162</v>
      </c>
      <c r="D915" s="740"/>
      <c r="E915" s="740"/>
      <c r="F915" s="740"/>
      <c r="G915" s="740"/>
      <c r="H915" s="740"/>
      <c r="I915" s="741"/>
      <c r="J915" s="56">
        <f t="shared" si="419"/>
        <v>900</v>
      </c>
      <c r="K915" s="62">
        <f t="shared" si="413"/>
        <v>30</v>
      </c>
      <c r="L915" s="62">
        <f t="shared" si="413"/>
        <v>4</v>
      </c>
      <c r="M915" s="62">
        <f t="shared" si="396"/>
        <v>0</v>
      </c>
      <c r="N915" s="62">
        <f t="shared" si="396"/>
        <v>0</v>
      </c>
      <c r="O915" s="54"/>
      <c r="P915" s="54"/>
      <c r="Q915" s="54"/>
      <c r="R915" s="54"/>
      <c r="S915" s="54"/>
      <c r="T915" s="54"/>
      <c r="U915" s="62">
        <f t="shared" si="397"/>
        <v>30</v>
      </c>
      <c r="V915" s="62">
        <f t="shared" si="397"/>
        <v>4</v>
      </c>
      <c r="W915" s="54">
        <v>30</v>
      </c>
      <c r="X915" s="54">
        <v>4</v>
      </c>
      <c r="Y915" s="54"/>
      <c r="Z915" s="54"/>
      <c r="AA915" s="705" t="str">
        <f t="shared" si="417"/>
        <v>MT8111-35</v>
      </c>
      <c r="AB915" s="705"/>
      <c r="AC915" s="705" t="str">
        <f t="shared" si="418"/>
        <v>Хүнд машин механизмын оператор</v>
      </c>
      <c r="AD915" s="705"/>
      <c r="AE915" s="705"/>
      <c r="AF915" s="705"/>
      <c r="AG915" s="705"/>
      <c r="AH915" s="705"/>
      <c r="AI915" s="705"/>
      <c r="AJ915" s="56">
        <f t="shared" si="420"/>
        <v>900</v>
      </c>
      <c r="AK915" s="52"/>
      <c r="AL915" s="52"/>
      <c r="AM915" s="54"/>
      <c r="AN915" s="54"/>
      <c r="AO915" s="54">
        <v>30</v>
      </c>
      <c r="AP915" s="54"/>
      <c r="AQ915" s="54"/>
      <c r="AR915" s="54"/>
      <c r="AS915" s="57">
        <f t="shared" si="398"/>
        <v>30</v>
      </c>
      <c r="AT915" s="54"/>
      <c r="AU915" s="54"/>
      <c r="AV915" s="54"/>
      <c r="AW915" s="54">
        <v>30</v>
      </c>
      <c r="AX915" s="54"/>
      <c r="AY915" s="54"/>
      <c r="AZ915" s="54"/>
    </row>
    <row r="916" spans="1:52" s="55" customFormat="1" ht="18" customHeight="1">
      <c r="A916" s="737" t="s">
        <v>128</v>
      </c>
      <c r="B916" s="738"/>
      <c r="C916" s="739" t="s">
        <v>129</v>
      </c>
      <c r="D916" s="740"/>
      <c r="E916" s="740"/>
      <c r="F916" s="740"/>
      <c r="G916" s="740"/>
      <c r="H916" s="740"/>
      <c r="I916" s="741"/>
      <c r="J916" s="56">
        <f t="shared" si="419"/>
        <v>901</v>
      </c>
      <c r="K916" s="62">
        <f t="shared" si="413"/>
        <v>20</v>
      </c>
      <c r="L916" s="62">
        <f t="shared" si="413"/>
        <v>2</v>
      </c>
      <c r="M916" s="62">
        <f t="shared" ref="M916:N979" si="421">+O916+Q916+S916</f>
        <v>0</v>
      </c>
      <c r="N916" s="62">
        <f t="shared" si="421"/>
        <v>0</v>
      </c>
      <c r="O916" s="54"/>
      <c r="P916" s="54"/>
      <c r="Q916" s="54"/>
      <c r="R916" s="54"/>
      <c r="S916" s="54"/>
      <c r="T916" s="54"/>
      <c r="U916" s="62">
        <f t="shared" ref="U916:V979" si="422">+W916+Y916+AK916</f>
        <v>20</v>
      </c>
      <c r="V916" s="62">
        <f t="shared" si="422"/>
        <v>2</v>
      </c>
      <c r="W916" s="54">
        <v>20</v>
      </c>
      <c r="X916" s="54">
        <v>2</v>
      </c>
      <c r="Y916" s="54"/>
      <c r="Z916" s="54"/>
      <c r="AA916" s="705" t="str">
        <f t="shared" si="417"/>
        <v>CF7115-24</v>
      </c>
      <c r="AB916" s="705"/>
      <c r="AC916" s="705" t="str">
        <f t="shared" si="418"/>
        <v>Модон эдлэлийн мужаан</v>
      </c>
      <c r="AD916" s="705"/>
      <c r="AE916" s="705"/>
      <c r="AF916" s="705"/>
      <c r="AG916" s="705"/>
      <c r="AH916" s="705"/>
      <c r="AI916" s="705"/>
      <c r="AJ916" s="56">
        <f t="shared" si="420"/>
        <v>901</v>
      </c>
      <c r="AK916" s="52"/>
      <c r="AL916" s="52"/>
      <c r="AM916" s="54"/>
      <c r="AN916" s="54"/>
      <c r="AO916" s="54">
        <v>20</v>
      </c>
      <c r="AP916" s="54"/>
      <c r="AQ916" s="54"/>
      <c r="AR916" s="54"/>
      <c r="AS916" s="57">
        <f t="shared" si="398"/>
        <v>20</v>
      </c>
      <c r="AT916" s="54"/>
      <c r="AU916" s="54"/>
      <c r="AV916" s="54"/>
      <c r="AW916" s="54">
        <v>20</v>
      </c>
      <c r="AX916" s="54"/>
      <c r="AY916" s="54"/>
      <c r="AZ916" s="54"/>
    </row>
    <row r="917" spans="1:52" s="55" customFormat="1" ht="18" customHeight="1">
      <c r="A917" s="737" t="s">
        <v>155</v>
      </c>
      <c r="B917" s="738"/>
      <c r="C917" s="739" t="s">
        <v>156</v>
      </c>
      <c r="D917" s="740"/>
      <c r="E917" s="740"/>
      <c r="F917" s="740"/>
      <c r="G917" s="740"/>
      <c r="H917" s="740"/>
      <c r="I917" s="741"/>
      <c r="J917" s="56">
        <f t="shared" si="419"/>
        <v>902</v>
      </c>
      <c r="K917" s="62">
        <f t="shared" si="413"/>
        <v>30</v>
      </c>
      <c r="L917" s="62">
        <f t="shared" si="413"/>
        <v>18</v>
      </c>
      <c r="M917" s="62">
        <f t="shared" si="421"/>
        <v>0</v>
      </c>
      <c r="N917" s="62">
        <f t="shared" si="421"/>
        <v>0</v>
      </c>
      <c r="O917" s="54"/>
      <c r="P917" s="54"/>
      <c r="Q917" s="54"/>
      <c r="R917" s="54"/>
      <c r="S917" s="54"/>
      <c r="T917" s="54"/>
      <c r="U917" s="62">
        <f t="shared" si="422"/>
        <v>30</v>
      </c>
      <c r="V917" s="62">
        <f t="shared" si="422"/>
        <v>18</v>
      </c>
      <c r="W917" s="54">
        <v>30</v>
      </c>
      <c r="X917" s="54">
        <v>18</v>
      </c>
      <c r="Y917" s="54"/>
      <c r="Z917" s="54"/>
      <c r="AA917" s="705" t="str">
        <f t="shared" si="417"/>
        <v>IO4120-13</v>
      </c>
      <c r="AB917" s="705"/>
      <c r="AC917" s="705" t="str">
        <f t="shared" si="418"/>
        <v>Компьютерийн оператор</v>
      </c>
      <c r="AD917" s="705"/>
      <c r="AE917" s="705"/>
      <c r="AF917" s="705"/>
      <c r="AG917" s="705"/>
      <c r="AH917" s="705"/>
      <c r="AI917" s="705"/>
      <c r="AJ917" s="56">
        <f t="shared" si="420"/>
        <v>902</v>
      </c>
      <c r="AK917" s="52"/>
      <c r="AL917" s="52"/>
      <c r="AM917" s="54"/>
      <c r="AN917" s="54"/>
      <c r="AO917" s="54">
        <v>30</v>
      </c>
      <c r="AP917" s="54"/>
      <c r="AQ917" s="54"/>
      <c r="AR917" s="54"/>
      <c r="AS917" s="57">
        <f t="shared" ref="AS917:AS980" si="423">+AT917+AU917+AV917+AW917+AX917+AY917+AZ917</f>
        <v>30</v>
      </c>
      <c r="AT917" s="54"/>
      <c r="AU917" s="54"/>
      <c r="AV917" s="54"/>
      <c r="AW917" s="54">
        <v>30</v>
      </c>
      <c r="AX917" s="54"/>
      <c r="AY917" s="54"/>
      <c r="AZ917" s="54"/>
    </row>
    <row r="918" spans="1:52" s="55" customFormat="1" ht="18" customHeight="1">
      <c r="A918" s="737" t="s">
        <v>533</v>
      </c>
      <c r="B918" s="738"/>
      <c r="C918" s="739" t="s">
        <v>534</v>
      </c>
      <c r="D918" s="740"/>
      <c r="E918" s="740"/>
      <c r="F918" s="740"/>
      <c r="G918" s="740"/>
      <c r="H918" s="740"/>
      <c r="I918" s="741"/>
      <c r="J918" s="56">
        <f t="shared" si="419"/>
        <v>903</v>
      </c>
      <c r="K918" s="62">
        <f t="shared" si="413"/>
        <v>6</v>
      </c>
      <c r="L918" s="62">
        <f t="shared" si="413"/>
        <v>1</v>
      </c>
      <c r="M918" s="62">
        <f t="shared" si="421"/>
        <v>0</v>
      </c>
      <c r="N918" s="62">
        <f t="shared" si="421"/>
        <v>0</v>
      </c>
      <c r="O918" s="54"/>
      <c r="P918" s="54"/>
      <c r="Q918" s="54"/>
      <c r="R918" s="54"/>
      <c r="S918" s="54"/>
      <c r="T918" s="54"/>
      <c r="U918" s="62">
        <f t="shared" si="422"/>
        <v>6</v>
      </c>
      <c r="V918" s="62">
        <f t="shared" si="422"/>
        <v>1</v>
      </c>
      <c r="W918" s="54">
        <v>6</v>
      </c>
      <c r="X918" s="54">
        <v>1</v>
      </c>
      <c r="Y918" s="54"/>
      <c r="Z918" s="54"/>
      <c r="AA918" s="705" t="str">
        <f t="shared" si="417"/>
        <v>CT8343-14</v>
      </c>
      <c r="AB918" s="705"/>
      <c r="AC918" s="705" t="str">
        <f t="shared" si="418"/>
        <v>Өргөн тээвэрлэх тоног төхөөрөмжийн засварчин</v>
      </c>
      <c r="AD918" s="705"/>
      <c r="AE918" s="705"/>
      <c r="AF918" s="705"/>
      <c r="AG918" s="705"/>
      <c r="AH918" s="705"/>
      <c r="AI918" s="705"/>
      <c r="AJ918" s="56">
        <f t="shared" si="420"/>
        <v>903</v>
      </c>
      <c r="AK918" s="52"/>
      <c r="AL918" s="52"/>
      <c r="AM918" s="54"/>
      <c r="AN918" s="54"/>
      <c r="AO918" s="54">
        <v>6</v>
      </c>
      <c r="AP918" s="54"/>
      <c r="AQ918" s="54"/>
      <c r="AR918" s="54"/>
      <c r="AS918" s="57">
        <f t="shared" si="423"/>
        <v>6</v>
      </c>
      <c r="AT918" s="54"/>
      <c r="AU918" s="54"/>
      <c r="AV918" s="54"/>
      <c r="AW918" s="54">
        <v>6</v>
      </c>
      <c r="AX918" s="54"/>
      <c r="AY918" s="54"/>
      <c r="AZ918" s="54"/>
    </row>
    <row r="919" spans="1:52" s="55" customFormat="1" ht="18" customHeight="1">
      <c r="A919" s="737" t="s">
        <v>202</v>
      </c>
      <c r="B919" s="738"/>
      <c r="C919" s="739" t="s">
        <v>203</v>
      </c>
      <c r="D919" s="740"/>
      <c r="E919" s="740"/>
      <c r="F919" s="740"/>
      <c r="G919" s="740"/>
      <c r="H919" s="740"/>
      <c r="I919" s="741"/>
      <c r="J919" s="56">
        <f t="shared" si="419"/>
        <v>904</v>
      </c>
      <c r="K919" s="62">
        <f t="shared" si="413"/>
        <v>30</v>
      </c>
      <c r="L919" s="62">
        <f t="shared" si="413"/>
        <v>14</v>
      </c>
      <c r="M919" s="62">
        <f t="shared" si="421"/>
        <v>0</v>
      </c>
      <c r="N919" s="62">
        <f t="shared" si="421"/>
        <v>0</v>
      </c>
      <c r="O919" s="54"/>
      <c r="P919" s="54"/>
      <c r="Q919" s="54"/>
      <c r="R919" s="54"/>
      <c r="S919" s="54"/>
      <c r="T919" s="54"/>
      <c r="U919" s="62">
        <f t="shared" si="422"/>
        <v>30</v>
      </c>
      <c r="V919" s="62">
        <f t="shared" si="422"/>
        <v>14</v>
      </c>
      <c r="W919" s="54">
        <v>30</v>
      </c>
      <c r="X919" s="54">
        <v>14</v>
      </c>
      <c r="Y919" s="54"/>
      <c r="Z919" s="54"/>
      <c r="AA919" s="705" t="str">
        <f t="shared" si="417"/>
        <v>CF7114-20</v>
      </c>
      <c r="AB919" s="705"/>
      <c r="AC919" s="705" t="str">
        <f t="shared" si="418"/>
        <v>Бетон арматурчин</v>
      </c>
      <c r="AD919" s="705"/>
      <c r="AE919" s="705"/>
      <c r="AF919" s="705"/>
      <c r="AG919" s="705"/>
      <c r="AH919" s="705"/>
      <c r="AI919" s="705"/>
      <c r="AJ919" s="56">
        <f t="shared" si="420"/>
        <v>904</v>
      </c>
      <c r="AK919" s="54"/>
      <c r="AL919" s="54"/>
      <c r="AM919" s="54"/>
      <c r="AN919" s="54"/>
      <c r="AO919" s="54">
        <v>30</v>
      </c>
      <c r="AP919" s="54"/>
      <c r="AQ919" s="54"/>
      <c r="AR919" s="54"/>
      <c r="AS919" s="57">
        <f t="shared" si="423"/>
        <v>30</v>
      </c>
      <c r="AT919" s="54"/>
      <c r="AU919" s="54"/>
      <c r="AV919" s="54"/>
      <c r="AW919" s="54">
        <v>30</v>
      </c>
      <c r="AX919" s="54"/>
      <c r="AY919" s="54"/>
      <c r="AZ919" s="54"/>
    </row>
    <row r="920" spans="1:52" s="55" customFormat="1" ht="18" customHeight="1">
      <c r="A920" s="737" t="s">
        <v>120</v>
      </c>
      <c r="B920" s="738"/>
      <c r="C920" s="739" t="s">
        <v>121</v>
      </c>
      <c r="D920" s="740"/>
      <c r="E920" s="740"/>
      <c r="F920" s="740"/>
      <c r="G920" s="740"/>
      <c r="H920" s="740"/>
      <c r="I920" s="741"/>
      <c r="J920" s="56">
        <f t="shared" si="419"/>
        <v>905</v>
      </c>
      <c r="K920" s="62">
        <f t="shared" si="413"/>
        <v>16</v>
      </c>
      <c r="L920" s="62">
        <f t="shared" si="413"/>
        <v>0</v>
      </c>
      <c r="M920" s="62">
        <f t="shared" si="421"/>
        <v>0</v>
      </c>
      <c r="N920" s="62">
        <f t="shared" si="421"/>
        <v>0</v>
      </c>
      <c r="O920" s="54"/>
      <c r="P920" s="54"/>
      <c r="Q920" s="54"/>
      <c r="R920" s="54"/>
      <c r="S920" s="54"/>
      <c r="T920" s="54"/>
      <c r="U920" s="62">
        <f t="shared" si="422"/>
        <v>16</v>
      </c>
      <c r="V920" s="62">
        <f t="shared" si="422"/>
        <v>0</v>
      </c>
      <c r="W920" s="54">
        <v>16</v>
      </c>
      <c r="X920" s="54"/>
      <c r="Y920" s="54"/>
      <c r="Z920" s="54"/>
      <c r="AA920" s="705" t="str">
        <f t="shared" si="417"/>
        <v>CF7112-19</v>
      </c>
      <c r="AB920" s="705"/>
      <c r="AC920" s="705" t="str">
        <f t="shared" si="418"/>
        <v>Барилгын өрөг угсрагч</v>
      </c>
      <c r="AD920" s="705"/>
      <c r="AE920" s="705"/>
      <c r="AF920" s="705"/>
      <c r="AG920" s="705"/>
      <c r="AH920" s="705"/>
      <c r="AI920" s="705"/>
      <c r="AJ920" s="56">
        <f t="shared" si="420"/>
        <v>905</v>
      </c>
      <c r="AK920" s="54"/>
      <c r="AL920" s="54"/>
      <c r="AM920" s="54"/>
      <c r="AN920" s="54"/>
      <c r="AO920" s="54">
        <v>16</v>
      </c>
      <c r="AP920" s="54"/>
      <c r="AQ920" s="54"/>
      <c r="AR920" s="54"/>
      <c r="AS920" s="57">
        <f t="shared" si="423"/>
        <v>16</v>
      </c>
      <c r="AT920" s="54"/>
      <c r="AU920" s="54"/>
      <c r="AV920" s="54"/>
      <c r="AW920" s="54">
        <v>16</v>
      </c>
      <c r="AX920" s="54"/>
      <c r="AY920" s="54"/>
      <c r="AZ920" s="54"/>
    </row>
    <row r="921" spans="1:52" s="55" customFormat="1" ht="18" customHeight="1">
      <c r="A921" s="737" t="s">
        <v>535</v>
      </c>
      <c r="B921" s="738"/>
      <c r="C921" s="739" t="s">
        <v>536</v>
      </c>
      <c r="D921" s="740"/>
      <c r="E921" s="740"/>
      <c r="F921" s="740"/>
      <c r="G921" s="740"/>
      <c r="H921" s="740"/>
      <c r="I921" s="741"/>
      <c r="J921" s="56">
        <f t="shared" si="419"/>
        <v>906</v>
      </c>
      <c r="K921" s="62">
        <f t="shared" si="413"/>
        <v>20</v>
      </c>
      <c r="L921" s="62">
        <f t="shared" si="413"/>
        <v>6</v>
      </c>
      <c r="M921" s="62">
        <f t="shared" si="421"/>
        <v>0</v>
      </c>
      <c r="N921" s="62">
        <f t="shared" si="421"/>
        <v>0</v>
      </c>
      <c r="O921" s="54"/>
      <c r="P921" s="54"/>
      <c r="Q921" s="54"/>
      <c r="R921" s="54"/>
      <c r="S921" s="54"/>
      <c r="T921" s="54"/>
      <c r="U921" s="62">
        <f t="shared" si="422"/>
        <v>20</v>
      </c>
      <c r="V921" s="62">
        <f t="shared" si="422"/>
        <v>6</v>
      </c>
      <c r="W921" s="54">
        <v>20</v>
      </c>
      <c r="X921" s="54">
        <v>6</v>
      </c>
      <c r="Y921" s="54"/>
      <c r="Z921" s="54"/>
      <c r="AA921" s="705" t="str">
        <f t="shared" si="417"/>
        <v>UC3132-14</v>
      </c>
      <c r="AB921" s="705"/>
      <c r="AC921" s="705" t="str">
        <f t="shared" si="418"/>
        <v>Төв, суурин газрын ус хангамжийн ажилтан</v>
      </c>
      <c r="AD921" s="705"/>
      <c r="AE921" s="705"/>
      <c r="AF921" s="705"/>
      <c r="AG921" s="705"/>
      <c r="AH921" s="705"/>
      <c r="AI921" s="705"/>
      <c r="AJ921" s="56">
        <f t="shared" si="420"/>
        <v>906</v>
      </c>
      <c r="AK921" s="54"/>
      <c r="AL921" s="54"/>
      <c r="AM921" s="54"/>
      <c r="AN921" s="54"/>
      <c r="AO921" s="54">
        <v>20</v>
      </c>
      <c r="AP921" s="54"/>
      <c r="AQ921" s="54"/>
      <c r="AR921" s="54"/>
      <c r="AS921" s="57">
        <f t="shared" si="423"/>
        <v>20</v>
      </c>
      <c r="AT921" s="54"/>
      <c r="AU921" s="54"/>
      <c r="AV921" s="54"/>
      <c r="AW921" s="54">
        <v>20</v>
      </c>
      <c r="AX921" s="54"/>
      <c r="AY921" s="54"/>
      <c r="AZ921" s="54"/>
    </row>
    <row r="922" spans="1:52" s="55" customFormat="1" ht="18" customHeight="1">
      <c r="A922" s="737" t="s">
        <v>243</v>
      </c>
      <c r="B922" s="738"/>
      <c r="C922" s="739" t="s">
        <v>244</v>
      </c>
      <c r="D922" s="740"/>
      <c r="E922" s="740"/>
      <c r="F922" s="740"/>
      <c r="G922" s="740"/>
      <c r="H922" s="740"/>
      <c r="I922" s="741"/>
      <c r="J922" s="56">
        <f t="shared" si="419"/>
        <v>907</v>
      </c>
      <c r="K922" s="62">
        <f t="shared" si="413"/>
        <v>20</v>
      </c>
      <c r="L922" s="62">
        <f t="shared" si="413"/>
        <v>5</v>
      </c>
      <c r="M922" s="62">
        <f t="shared" si="421"/>
        <v>0</v>
      </c>
      <c r="N922" s="62">
        <f t="shared" si="421"/>
        <v>0</v>
      </c>
      <c r="O922" s="54"/>
      <c r="P922" s="54"/>
      <c r="Q922" s="54"/>
      <c r="R922" s="54"/>
      <c r="S922" s="54"/>
      <c r="T922" s="54"/>
      <c r="U922" s="62">
        <f t="shared" si="422"/>
        <v>20</v>
      </c>
      <c r="V922" s="62">
        <f t="shared" si="422"/>
        <v>5</v>
      </c>
      <c r="W922" s="54">
        <v>20</v>
      </c>
      <c r="X922" s="54">
        <v>5</v>
      </c>
      <c r="Y922" s="54"/>
      <c r="Z922" s="54"/>
      <c r="AA922" s="705" t="str">
        <f t="shared" si="417"/>
        <v>MT7233-45</v>
      </c>
      <c r="AB922" s="705"/>
      <c r="AC922" s="705" t="str">
        <f t="shared" si="418"/>
        <v>Хүнд машин механизмын засварчин</v>
      </c>
      <c r="AD922" s="705"/>
      <c r="AE922" s="705"/>
      <c r="AF922" s="705"/>
      <c r="AG922" s="705"/>
      <c r="AH922" s="705"/>
      <c r="AI922" s="705"/>
      <c r="AJ922" s="56">
        <f t="shared" si="420"/>
        <v>907</v>
      </c>
      <c r="AK922" s="54"/>
      <c r="AL922" s="54"/>
      <c r="AM922" s="54"/>
      <c r="AN922" s="54"/>
      <c r="AO922" s="54">
        <v>20</v>
      </c>
      <c r="AP922" s="54"/>
      <c r="AQ922" s="54"/>
      <c r="AR922" s="54"/>
      <c r="AS922" s="57">
        <f t="shared" si="423"/>
        <v>20</v>
      </c>
      <c r="AT922" s="54"/>
      <c r="AU922" s="54"/>
      <c r="AV922" s="54"/>
      <c r="AW922" s="54">
        <v>20</v>
      </c>
      <c r="AX922" s="54"/>
      <c r="AY922" s="54"/>
      <c r="AZ922" s="54"/>
    </row>
    <row r="923" spans="1:52" s="55" customFormat="1" ht="18" customHeight="1">
      <c r="A923" s="737" t="s">
        <v>348</v>
      </c>
      <c r="B923" s="738"/>
      <c r="C923" s="739" t="s">
        <v>349</v>
      </c>
      <c r="D923" s="740"/>
      <c r="E923" s="740"/>
      <c r="F923" s="740"/>
      <c r="G923" s="740"/>
      <c r="H923" s="740"/>
      <c r="I923" s="741"/>
      <c r="J923" s="56">
        <f t="shared" si="419"/>
        <v>908</v>
      </c>
      <c r="K923" s="62">
        <f t="shared" si="413"/>
        <v>20</v>
      </c>
      <c r="L923" s="62">
        <f t="shared" si="413"/>
        <v>10</v>
      </c>
      <c r="M923" s="62">
        <f t="shared" si="421"/>
        <v>0</v>
      </c>
      <c r="N923" s="62">
        <f t="shared" si="421"/>
        <v>0</v>
      </c>
      <c r="O923" s="54"/>
      <c r="P923" s="54"/>
      <c r="Q923" s="54"/>
      <c r="R923" s="54"/>
      <c r="S923" s="54"/>
      <c r="T923" s="54"/>
      <c r="U923" s="62">
        <f t="shared" si="422"/>
        <v>20</v>
      </c>
      <c r="V923" s="62">
        <f t="shared" si="422"/>
        <v>10</v>
      </c>
      <c r="W923" s="54">
        <v>20</v>
      </c>
      <c r="X923" s="54">
        <v>10</v>
      </c>
      <c r="Y923" s="54"/>
      <c r="Z923" s="54"/>
      <c r="AA923" s="705" t="str">
        <f t="shared" si="417"/>
        <v>CF7126-26</v>
      </c>
      <c r="AB923" s="705"/>
      <c r="AC923" s="705" t="str">
        <f t="shared" si="418"/>
        <v>Халаалт, агааржуулалт, хөргөлтийн тоног төхөөрөмжийн засварчин</v>
      </c>
      <c r="AD923" s="705"/>
      <c r="AE923" s="705"/>
      <c r="AF923" s="705"/>
      <c r="AG923" s="705"/>
      <c r="AH923" s="705"/>
      <c r="AI923" s="705"/>
      <c r="AJ923" s="56">
        <f t="shared" si="420"/>
        <v>908</v>
      </c>
      <c r="AK923" s="54"/>
      <c r="AL923" s="54"/>
      <c r="AM923" s="54"/>
      <c r="AN923" s="54"/>
      <c r="AO923" s="54">
        <v>20</v>
      </c>
      <c r="AP923" s="54"/>
      <c r="AQ923" s="54"/>
      <c r="AR923" s="54"/>
      <c r="AS923" s="57">
        <f t="shared" si="423"/>
        <v>20</v>
      </c>
      <c r="AT923" s="54"/>
      <c r="AU923" s="54"/>
      <c r="AV923" s="54"/>
      <c r="AW923" s="54">
        <v>20</v>
      </c>
      <c r="AX923" s="54"/>
      <c r="AY923" s="54"/>
      <c r="AZ923" s="54"/>
    </row>
    <row r="924" spans="1:52" s="55" customFormat="1" ht="18" customHeight="1">
      <c r="A924" s="745" t="s">
        <v>537</v>
      </c>
      <c r="B924" s="746"/>
      <c r="C924" s="746"/>
      <c r="D924" s="746"/>
      <c r="E924" s="746"/>
      <c r="F924" s="746"/>
      <c r="G924" s="746"/>
      <c r="H924" s="746"/>
      <c r="I924" s="747"/>
      <c r="J924" s="60">
        <f t="shared" si="419"/>
        <v>909</v>
      </c>
      <c r="K924" s="61">
        <f t="shared" ref="K924:N924" si="424">SUM(K925:K938)</f>
        <v>1542</v>
      </c>
      <c r="L924" s="61">
        <f t="shared" si="424"/>
        <v>682</v>
      </c>
      <c r="M924" s="61">
        <f t="shared" si="424"/>
        <v>266</v>
      </c>
      <c r="N924" s="61">
        <f t="shared" si="424"/>
        <v>125</v>
      </c>
      <c r="O924" s="61">
        <f>SUM(O925:O938)</f>
        <v>79</v>
      </c>
      <c r="P924" s="61">
        <f t="shared" ref="P924:Z924" si="425">SUM(P925:P938)</f>
        <v>34</v>
      </c>
      <c r="Q924" s="61">
        <f t="shared" si="425"/>
        <v>165</v>
      </c>
      <c r="R924" s="61">
        <f t="shared" si="425"/>
        <v>74</v>
      </c>
      <c r="S924" s="61">
        <f t="shared" si="425"/>
        <v>22</v>
      </c>
      <c r="T924" s="61">
        <f t="shared" si="425"/>
        <v>17</v>
      </c>
      <c r="U924" s="61">
        <f t="shared" si="425"/>
        <v>1276</v>
      </c>
      <c r="V924" s="61">
        <f t="shared" si="425"/>
        <v>557</v>
      </c>
      <c r="W924" s="61">
        <f t="shared" si="425"/>
        <v>490</v>
      </c>
      <c r="X924" s="61">
        <f t="shared" si="425"/>
        <v>224</v>
      </c>
      <c r="Y924" s="61">
        <f t="shared" si="425"/>
        <v>433</v>
      </c>
      <c r="Z924" s="61">
        <f t="shared" si="425"/>
        <v>173</v>
      </c>
      <c r="AA924" s="748" t="str">
        <f t="shared" si="417"/>
        <v>6. Хүнс, Технологийн Политехник Коллеж</v>
      </c>
      <c r="AB924" s="749"/>
      <c r="AC924" s="749"/>
      <c r="AD924" s="749"/>
      <c r="AE924" s="749"/>
      <c r="AF924" s="749"/>
      <c r="AG924" s="749"/>
      <c r="AH924" s="749"/>
      <c r="AI924" s="750"/>
      <c r="AJ924" s="60">
        <f t="shared" si="420"/>
        <v>909</v>
      </c>
      <c r="AK924" s="61">
        <f t="shared" ref="AK924:AN924" si="426">SUM(AK925:AK938)</f>
        <v>353</v>
      </c>
      <c r="AL924" s="61">
        <f t="shared" si="426"/>
        <v>160</v>
      </c>
      <c r="AM924" s="61">
        <f t="shared" si="426"/>
        <v>0</v>
      </c>
      <c r="AN924" s="61">
        <f t="shared" si="426"/>
        <v>0</v>
      </c>
      <c r="AO924" s="61">
        <f>SUM(AO925:AO938)</f>
        <v>0</v>
      </c>
      <c r="AP924" s="61">
        <f t="shared" ref="AP924:AZ924" si="427">SUM(AP925:AP938)</f>
        <v>0</v>
      </c>
      <c r="AQ924" s="61">
        <f t="shared" si="427"/>
        <v>1542</v>
      </c>
      <c r="AR924" s="61">
        <f t="shared" si="427"/>
        <v>0</v>
      </c>
      <c r="AS924" s="61">
        <f t="shared" si="427"/>
        <v>602</v>
      </c>
      <c r="AT924" s="61">
        <f t="shared" si="427"/>
        <v>141</v>
      </c>
      <c r="AU924" s="61">
        <f t="shared" si="427"/>
        <v>22</v>
      </c>
      <c r="AV924" s="61">
        <f t="shared" si="427"/>
        <v>353</v>
      </c>
      <c r="AW924" s="61">
        <f t="shared" si="427"/>
        <v>86</v>
      </c>
      <c r="AX924" s="61">
        <f t="shared" si="427"/>
        <v>0</v>
      </c>
      <c r="AY924" s="61">
        <f t="shared" si="427"/>
        <v>0</v>
      </c>
      <c r="AZ924" s="61">
        <f t="shared" si="427"/>
        <v>0</v>
      </c>
    </row>
    <row r="925" spans="1:52" s="55" customFormat="1" ht="18" customHeight="1">
      <c r="A925" s="737" t="s">
        <v>144</v>
      </c>
      <c r="B925" s="738"/>
      <c r="C925" s="739" t="s">
        <v>145</v>
      </c>
      <c r="D925" s="740"/>
      <c r="E925" s="740"/>
      <c r="F925" s="740"/>
      <c r="G925" s="740"/>
      <c r="H925" s="740"/>
      <c r="I925" s="741"/>
      <c r="J925" s="56">
        <f t="shared" si="419"/>
        <v>910</v>
      </c>
      <c r="K925" s="62">
        <f t="shared" si="413"/>
        <v>709</v>
      </c>
      <c r="L925" s="62">
        <f t="shared" si="413"/>
        <v>243</v>
      </c>
      <c r="M925" s="62">
        <f t="shared" si="421"/>
        <v>0</v>
      </c>
      <c r="N925" s="62">
        <f t="shared" si="421"/>
        <v>0</v>
      </c>
      <c r="O925" s="63"/>
      <c r="P925" s="63"/>
      <c r="Q925" s="63"/>
      <c r="R925" s="63"/>
      <c r="S925" s="63"/>
      <c r="T925" s="63"/>
      <c r="U925" s="62">
        <f t="shared" si="422"/>
        <v>709</v>
      </c>
      <c r="V925" s="62">
        <f t="shared" si="422"/>
        <v>243</v>
      </c>
      <c r="W925" s="54">
        <v>259</v>
      </c>
      <c r="X925" s="54">
        <v>101</v>
      </c>
      <c r="Y925" s="54">
        <v>239</v>
      </c>
      <c r="Z925" s="54">
        <v>62</v>
      </c>
      <c r="AA925" s="705" t="str">
        <f>+A925</f>
        <v>IF5120-11</v>
      </c>
      <c r="AB925" s="705"/>
      <c r="AC925" s="705" t="str">
        <f>+C925</f>
        <v>Тогооч</v>
      </c>
      <c r="AD925" s="705"/>
      <c r="AE925" s="705"/>
      <c r="AF925" s="705"/>
      <c r="AG925" s="705"/>
      <c r="AH925" s="705"/>
      <c r="AI925" s="705"/>
      <c r="AJ925" s="56">
        <f t="shared" si="420"/>
        <v>910</v>
      </c>
      <c r="AK925" s="54">
        <v>211</v>
      </c>
      <c r="AL925" s="54">
        <v>80</v>
      </c>
      <c r="AM925" s="54"/>
      <c r="AN925" s="54"/>
      <c r="AO925" s="54"/>
      <c r="AP925" s="54"/>
      <c r="AQ925" s="54">
        <v>709</v>
      </c>
      <c r="AR925" s="54"/>
      <c r="AS925" s="57">
        <f t="shared" si="423"/>
        <v>262</v>
      </c>
      <c r="AT925" s="54"/>
      <c r="AU925" s="54"/>
      <c r="AV925" s="54">
        <v>211</v>
      </c>
      <c r="AW925" s="54">
        <v>51</v>
      </c>
      <c r="AX925" s="54"/>
      <c r="AY925" s="54"/>
      <c r="AZ925" s="54"/>
    </row>
    <row r="926" spans="1:52" s="55" customFormat="1" ht="18" customHeight="1">
      <c r="A926" s="737" t="s">
        <v>166</v>
      </c>
      <c r="B926" s="738"/>
      <c r="C926" s="739" t="s">
        <v>167</v>
      </c>
      <c r="D926" s="740"/>
      <c r="E926" s="740"/>
      <c r="F926" s="740"/>
      <c r="G926" s="740"/>
      <c r="H926" s="740"/>
      <c r="I926" s="741"/>
      <c r="J926" s="56">
        <f t="shared" si="419"/>
        <v>911</v>
      </c>
      <c r="K926" s="62">
        <f t="shared" si="413"/>
        <v>34</v>
      </c>
      <c r="L926" s="62">
        <f t="shared" si="413"/>
        <v>22</v>
      </c>
      <c r="M926" s="62">
        <f t="shared" si="421"/>
        <v>0</v>
      </c>
      <c r="N926" s="62">
        <f t="shared" si="421"/>
        <v>0</v>
      </c>
      <c r="O926" s="63"/>
      <c r="P926" s="63"/>
      <c r="Q926" s="63"/>
      <c r="R926" s="63"/>
      <c r="S926" s="63"/>
      <c r="T926" s="63"/>
      <c r="U926" s="62">
        <f t="shared" si="422"/>
        <v>34</v>
      </c>
      <c r="V926" s="62">
        <f t="shared" si="422"/>
        <v>22</v>
      </c>
      <c r="W926" s="54">
        <v>10</v>
      </c>
      <c r="X926" s="54">
        <v>1</v>
      </c>
      <c r="Y926" s="54">
        <v>11</v>
      </c>
      <c r="Z926" s="54">
        <v>10</v>
      </c>
      <c r="AA926" s="705" t="str">
        <f t="shared" ref="AA926:AA938" si="428">+A926</f>
        <v>IF5131-16</v>
      </c>
      <c r="AB926" s="705"/>
      <c r="AC926" s="705" t="str">
        <f t="shared" ref="AC926:AC938" si="429">+C926</f>
        <v>Зочид буудал, зоогийн газрын үйлчилгээний ажилтан</v>
      </c>
      <c r="AD926" s="705"/>
      <c r="AE926" s="705"/>
      <c r="AF926" s="705"/>
      <c r="AG926" s="705"/>
      <c r="AH926" s="705"/>
      <c r="AI926" s="705"/>
      <c r="AJ926" s="56">
        <f t="shared" si="420"/>
        <v>911</v>
      </c>
      <c r="AK926" s="54">
        <v>13</v>
      </c>
      <c r="AL926" s="54">
        <v>11</v>
      </c>
      <c r="AM926" s="54"/>
      <c r="AN926" s="54"/>
      <c r="AO926" s="54"/>
      <c r="AP926" s="54"/>
      <c r="AQ926" s="54">
        <v>34</v>
      </c>
      <c r="AR926" s="54"/>
      <c r="AS926" s="57">
        <f t="shared" si="423"/>
        <v>13</v>
      </c>
      <c r="AT926" s="54"/>
      <c r="AU926" s="54"/>
      <c r="AV926" s="54">
        <v>13</v>
      </c>
      <c r="AW926" s="54"/>
      <c r="AX926" s="54"/>
      <c r="AY926" s="54"/>
      <c r="AZ926" s="54"/>
    </row>
    <row r="927" spans="1:52" s="55" customFormat="1" ht="18" customHeight="1">
      <c r="A927" s="737" t="s">
        <v>148</v>
      </c>
      <c r="B927" s="738"/>
      <c r="C927" s="739" t="s">
        <v>149</v>
      </c>
      <c r="D927" s="740"/>
      <c r="E927" s="740"/>
      <c r="F927" s="740"/>
      <c r="G927" s="740"/>
      <c r="H927" s="740"/>
      <c r="I927" s="741"/>
      <c r="J927" s="56">
        <f t="shared" si="419"/>
        <v>912</v>
      </c>
      <c r="K927" s="62">
        <f t="shared" si="413"/>
        <v>31</v>
      </c>
      <c r="L927" s="62">
        <f t="shared" si="413"/>
        <v>25</v>
      </c>
      <c r="M927" s="62">
        <f t="shared" si="421"/>
        <v>0</v>
      </c>
      <c r="N927" s="62">
        <f t="shared" si="421"/>
        <v>0</v>
      </c>
      <c r="O927" s="63"/>
      <c r="P927" s="63"/>
      <c r="Q927" s="63"/>
      <c r="R927" s="63"/>
      <c r="S927" s="63"/>
      <c r="T927" s="63"/>
      <c r="U927" s="62">
        <f t="shared" si="422"/>
        <v>31</v>
      </c>
      <c r="V927" s="62">
        <f t="shared" si="422"/>
        <v>25</v>
      </c>
      <c r="W927" s="54">
        <v>11</v>
      </c>
      <c r="X927" s="54">
        <v>10</v>
      </c>
      <c r="Y927" s="54">
        <v>9</v>
      </c>
      <c r="Z927" s="54">
        <v>5</v>
      </c>
      <c r="AA927" s="705" t="str">
        <f t="shared" si="428"/>
        <v>NT5113-13</v>
      </c>
      <c r="AB927" s="705"/>
      <c r="AC927" s="705" t="str">
        <f t="shared" si="429"/>
        <v>Аяллын хөтөч</v>
      </c>
      <c r="AD927" s="705"/>
      <c r="AE927" s="705"/>
      <c r="AF927" s="705"/>
      <c r="AG927" s="705"/>
      <c r="AH927" s="705"/>
      <c r="AI927" s="705"/>
      <c r="AJ927" s="56">
        <f t="shared" si="420"/>
        <v>912</v>
      </c>
      <c r="AK927" s="54">
        <v>11</v>
      </c>
      <c r="AL927" s="54">
        <v>10</v>
      </c>
      <c r="AM927" s="54"/>
      <c r="AN927" s="54"/>
      <c r="AO927" s="54"/>
      <c r="AP927" s="54"/>
      <c r="AQ927" s="54">
        <v>31</v>
      </c>
      <c r="AR927" s="54"/>
      <c r="AS927" s="57">
        <f t="shared" si="423"/>
        <v>11</v>
      </c>
      <c r="AT927" s="54"/>
      <c r="AU927" s="54"/>
      <c r="AV927" s="54">
        <v>11</v>
      </c>
      <c r="AW927" s="54"/>
      <c r="AX927" s="54"/>
      <c r="AY927" s="54"/>
      <c r="AZ927" s="54"/>
    </row>
    <row r="928" spans="1:52" s="55" customFormat="1" ht="18" customHeight="1">
      <c r="A928" s="737" t="s">
        <v>538</v>
      </c>
      <c r="B928" s="738"/>
      <c r="C928" s="739" t="s">
        <v>539</v>
      </c>
      <c r="D928" s="740"/>
      <c r="E928" s="740"/>
      <c r="F928" s="740"/>
      <c r="G928" s="740"/>
      <c r="H928" s="740"/>
      <c r="I928" s="741"/>
      <c r="J928" s="56">
        <f t="shared" si="419"/>
        <v>913</v>
      </c>
      <c r="K928" s="62">
        <f t="shared" si="413"/>
        <v>32</v>
      </c>
      <c r="L928" s="62">
        <f t="shared" si="413"/>
        <v>0</v>
      </c>
      <c r="M928" s="62">
        <f t="shared" si="421"/>
        <v>0</v>
      </c>
      <c r="N928" s="62">
        <f t="shared" si="421"/>
        <v>0</v>
      </c>
      <c r="O928" s="63"/>
      <c r="P928" s="63"/>
      <c r="Q928" s="63"/>
      <c r="R928" s="63"/>
      <c r="S928" s="63"/>
      <c r="T928" s="63"/>
      <c r="U928" s="62">
        <f t="shared" si="422"/>
        <v>32</v>
      </c>
      <c r="V928" s="62">
        <f t="shared" si="422"/>
        <v>0</v>
      </c>
      <c r="W928" s="54">
        <v>17</v>
      </c>
      <c r="X928" s="54">
        <v>0</v>
      </c>
      <c r="Y928" s="54">
        <v>15</v>
      </c>
      <c r="Z928" s="54">
        <v>0</v>
      </c>
      <c r="AA928" s="705" t="str">
        <f t="shared" si="428"/>
        <v>IM7233-42</v>
      </c>
      <c r="AB928" s="705"/>
      <c r="AC928" s="705" t="str">
        <f t="shared" si="429"/>
        <v>Хүнсний үйлдвэрийн тоног төхөөрөмжийн засварчин</v>
      </c>
      <c r="AD928" s="705"/>
      <c r="AE928" s="705"/>
      <c r="AF928" s="705"/>
      <c r="AG928" s="705"/>
      <c r="AH928" s="705"/>
      <c r="AI928" s="705"/>
      <c r="AJ928" s="56">
        <f t="shared" si="420"/>
        <v>913</v>
      </c>
      <c r="AK928" s="54"/>
      <c r="AL928" s="54"/>
      <c r="AM928" s="54"/>
      <c r="AN928" s="54"/>
      <c r="AO928" s="54"/>
      <c r="AP928" s="54"/>
      <c r="AQ928" s="54">
        <v>32</v>
      </c>
      <c r="AR928" s="54"/>
      <c r="AS928" s="57">
        <f t="shared" si="423"/>
        <v>0</v>
      </c>
      <c r="AT928" s="54"/>
      <c r="AU928" s="54"/>
      <c r="AV928" s="54"/>
      <c r="AW928" s="54"/>
      <c r="AX928" s="54"/>
      <c r="AY928" s="54"/>
      <c r="AZ928" s="54"/>
    </row>
    <row r="929" spans="1:52" s="55" customFormat="1" ht="18" customHeight="1">
      <c r="A929" s="737" t="s">
        <v>246</v>
      </c>
      <c r="B929" s="738"/>
      <c r="C929" s="739" t="s">
        <v>247</v>
      </c>
      <c r="D929" s="740"/>
      <c r="E929" s="740"/>
      <c r="F929" s="740"/>
      <c r="G929" s="740"/>
      <c r="H929" s="740"/>
      <c r="I929" s="741"/>
      <c r="J929" s="56">
        <f t="shared" si="419"/>
        <v>914</v>
      </c>
      <c r="K929" s="62">
        <f t="shared" si="413"/>
        <v>15</v>
      </c>
      <c r="L929" s="62">
        <f t="shared" si="413"/>
        <v>9</v>
      </c>
      <c r="M929" s="62">
        <f t="shared" si="421"/>
        <v>0</v>
      </c>
      <c r="N929" s="62">
        <f t="shared" si="421"/>
        <v>0</v>
      </c>
      <c r="O929" s="63"/>
      <c r="P929" s="63"/>
      <c r="Q929" s="63"/>
      <c r="R929" s="63"/>
      <c r="S929" s="63"/>
      <c r="T929" s="63"/>
      <c r="U929" s="62">
        <f t="shared" si="422"/>
        <v>15</v>
      </c>
      <c r="V929" s="62">
        <f t="shared" si="422"/>
        <v>9</v>
      </c>
      <c r="W929" s="54">
        <v>15</v>
      </c>
      <c r="X929" s="54">
        <v>9</v>
      </c>
      <c r="Y929" s="54"/>
      <c r="Z929" s="54"/>
      <c r="AA929" s="705" t="str">
        <f t="shared" si="428"/>
        <v>IF7511-11</v>
      </c>
      <c r="AB929" s="705"/>
      <c r="AC929" s="705" t="str">
        <f t="shared" si="429"/>
        <v>Мах боловсруулах үйлдвэрлэлийн  ажилтан</v>
      </c>
      <c r="AD929" s="705"/>
      <c r="AE929" s="705"/>
      <c r="AF929" s="705"/>
      <c r="AG929" s="705"/>
      <c r="AH929" s="705"/>
      <c r="AI929" s="705"/>
      <c r="AJ929" s="56">
        <f t="shared" si="420"/>
        <v>914</v>
      </c>
      <c r="AK929" s="54"/>
      <c r="AL929" s="54"/>
      <c r="AM929" s="54"/>
      <c r="AN929" s="54"/>
      <c r="AO929" s="54"/>
      <c r="AP929" s="54"/>
      <c r="AQ929" s="54">
        <v>15</v>
      </c>
      <c r="AR929" s="54"/>
      <c r="AS929" s="57">
        <f t="shared" si="423"/>
        <v>8</v>
      </c>
      <c r="AT929" s="54"/>
      <c r="AU929" s="54"/>
      <c r="AV929" s="54"/>
      <c r="AW929" s="54">
        <v>8</v>
      </c>
      <c r="AX929" s="54"/>
      <c r="AY929" s="54"/>
      <c r="AZ929" s="54"/>
    </row>
    <row r="930" spans="1:52" s="55" customFormat="1" ht="18" customHeight="1">
      <c r="A930" s="737" t="s">
        <v>140</v>
      </c>
      <c r="B930" s="738"/>
      <c r="C930" s="739" t="s">
        <v>141</v>
      </c>
      <c r="D930" s="740"/>
      <c r="E930" s="740"/>
      <c r="F930" s="740"/>
      <c r="G930" s="740"/>
      <c r="H930" s="740"/>
      <c r="I930" s="741"/>
      <c r="J930" s="56">
        <f t="shared" si="419"/>
        <v>915</v>
      </c>
      <c r="K930" s="62">
        <f t="shared" si="413"/>
        <v>64</v>
      </c>
      <c r="L930" s="62">
        <f t="shared" si="413"/>
        <v>50</v>
      </c>
      <c r="M930" s="62">
        <f t="shared" si="421"/>
        <v>0</v>
      </c>
      <c r="N930" s="62">
        <f t="shared" si="421"/>
        <v>0</v>
      </c>
      <c r="O930" s="63"/>
      <c r="P930" s="63"/>
      <c r="Q930" s="63"/>
      <c r="R930" s="63"/>
      <c r="S930" s="63"/>
      <c r="T930" s="63"/>
      <c r="U930" s="62">
        <f t="shared" si="422"/>
        <v>64</v>
      </c>
      <c r="V930" s="62">
        <f t="shared" si="422"/>
        <v>50</v>
      </c>
      <c r="W930" s="54">
        <v>33</v>
      </c>
      <c r="X930" s="54">
        <v>22</v>
      </c>
      <c r="Y930" s="54">
        <v>16</v>
      </c>
      <c r="Z930" s="54">
        <v>15</v>
      </c>
      <c r="AA930" s="705" t="str">
        <f t="shared" si="428"/>
        <v>IF7513-23</v>
      </c>
      <c r="AB930" s="705"/>
      <c r="AC930" s="705" t="str">
        <f t="shared" si="429"/>
        <v>Сүү боловсруулах үйлдвэрлэлийн ажилтан</v>
      </c>
      <c r="AD930" s="705"/>
      <c r="AE930" s="705"/>
      <c r="AF930" s="705"/>
      <c r="AG930" s="705"/>
      <c r="AH930" s="705"/>
      <c r="AI930" s="705"/>
      <c r="AJ930" s="56">
        <f t="shared" si="420"/>
        <v>915</v>
      </c>
      <c r="AK930" s="54">
        <v>15</v>
      </c>
      <c r="AL930" s="54">
        <v>13</v>
      </c>
      <c r="AM930" s="54"/>
      <c r="AN930" s="54"/>
      <c r="AO930" s="54"/>
      <c r="AP930" s="54"/>
      <c r="AQ930" s="54">
        <v>64</v>
      </c>
      <c r="AR930" s="54"/>
      <c r="AS930" s="57">
        <f t="shared" si="423"/>
        <v>27</v>
      </c>
      <c r="AT930" s="54"/>
      <c r="AU930" s="54"/>
      <c r="AV930" s="54">
        <v>15</v>
      </c>
      <c r="AW930" s="54">
        <v>12</v>
      </c>
      <c r="AX930" s="54"/>
      <c r="AY930" s="54"/>
      <c r="AZ930" s="54"/>
    </row>
    <row r="931" spans="1:52" s="55" customFormat="1" ht="18" customHeight="1">
      <c r="A931" s="737" t="s">
        <v>157</v>
      </c>
      <c r="B931" s="738"/>
      <c r="C931" s="739" t="s">
        <v>158</v>
      </c>
      <c r="D931" s="740"/>
      <c r="E931" s="740"/>
      <c r="F931" s="740"/>
      <c r="G931" s="740"/>
      <c r="H931" s="740"/>
      <c r="I931" s="741"/>
      <c r="J931" s="56">
        <f t="shared" si="419"/>
        <v>916</v>
      </c>
      <c r="K931" s="62">
        <f t="shared" si="413"/>
        <v>176</v>
      </c>
      <c r="L931" s="62">
        <f t="shared" si="413"/>
        <v>137</v>
      </c>
      <c r="M931" s="62">
        <f t="shared" si="421"/>
        <v>0</v>
      </c>
      <c r="N931" s="62">
        <f t="shared" si="421"/>
        <v>0</v>
      </c>
      <c r="O931" s="63"/>
      <c r="P931" s="63"/>
      <c r="Q931" s="63"/>
      <c r="R931" s="63"/>
      <c r="S931" s="63"/>
      <c r="T931" s="63"/>
      <c r="U931" s="62">
        <f t="shared" si="422"/>
        <v>176</v>
      </c>
      <c r="V931" s="62">
        <f t="shared" si="422"/>
        <v>137</v>
      </c>
      <c r="W931" s="54">
        <v>76</v>
      </c>
      <c r="X931" s="54">
        <v>58</v>
      </c>
      <c r="Y931" s="54">
        <v>66</v>
      </c>
      <c r="Z931" s="54">
        <v>53</v>
      </c>
      <c r="AA931" s="705" t="str">
        <f t="shared" si="428"/>
        <v>IF7512-34</v>
      </c>
      <c r="AB931" s="705"/>
      <c r="AC931" s="705" t="str">
        <f t="shared" si="429"/>
        <v>Талх, нарийн боов үйлдвэрлэлийн технологийн ажилтан</v>
      </c>
      <c r="AD931" s="705"/>
      <c r="AE931" s="705"/>
      <c r="AF931" s="705"/>
      <c r="AG931" s="705"/>
      <c r="AH931" s="705"/>
      <c r="AI931" s="705"/>
      <c r="AJ931" s="56">
        <f t="shared" si="420"/>
        <v>916</v>
      </c>
      <c r="AK931" s="54">
        <v>34</v>
      </c>
      <c r="AL931" s="54">
        <v>26</v>
      </c>
      <c r="AM931" s="54"/>
      <c r="AN931" s="54"/>
      <c r="AO931" s="54"/>
      <c r="AP931" s="54"/>
      <c r="AQ931" s="54">
        <v>176</v>
      </c>
      <c r="AR931" s="54"/>
      <c r="AS931" s="57">
        <f t="shared" si="423"/>
        <v>49</v>
      </c>
      <c r="AT931" s="54"/>
      <c r="AU931" s="54"/>
      <c r="AV931" s="54">
        <v>34</v>
      </c>
      <c r="AW931" s="54">
        <v>15</v>
      </c>
      <c r="AX931" s="54"/>
      <c r="AY931" s="54"/>
      <c r="AZ931" s="54"/>
    </row>
    <row r="932" spans="1:52" s="55" customFormat="1" ht="18" customHeight="1">
      <c r="A932" s="737" t="s">
        <v>540</v>
      </c>
      <c r="B932" s="738"/>
      <c r="C932" s="739" t="s">
        <v>541</v>
      </c>
      <c r="D932" s="740"/>
      <c r="E932" s="740"/>
      <c r="F932" s="740"/>
      <c r="G932" s="740"/>
      <c r="H932" s="740"/>
      <c r="I932" s="741"/>
      <c r="J932" s="56">
        <f t="shared" si="419"/>
        <v>917</v>
      </c>
      <c r="K932" s="62">
        <f t="shared" si="413"/>
        <v>35</v>
      </c>
      <c r="L932" s="62">
        <f t="shared" si="413"/>
        <v>31</v>
      </c>
      <c r="M932" s="62">
        <f t="shared" si="421"/>
        <v>0</v>
      </c>
      <c r="N932" s="62">
        <f t="shared" si="421"/>
        <v>0</v>
      </c>
      <c r="O932" s="63"/>
      <c r="P932" s="63"/>
      <c r="Q932" s="63"/>
      <c r="R932" s="63"/>
      <c r="S932" s="63"/>
      <c r="T932" s="63"/>
      <c r="U932" s="62">
        <f t="shared" si="422"/>
        <v>35</v>
      </c>
      <c r="V932" s="62">
        <f t="shared" si="422"/>
        <v>31</v>
      </c>
      <c r="W932" s="54">
        <v>14</v>
      </c>
      <c r="X932" s="54">
        <v>14</v>
      </c>
      <c r="Y932" s="54">
        <v>17</v>
      </c>
      <c r="Z932" s="54">
        <v>13</v>
      </c>
      <c r="AA932" s="705" t="str">
        <f t="shared" si="428"/>
        <v>IF7512-37</v>
      </c>
      <c r="AB932" s="705"/>
      <c r="AC932" s="705" t="str">
        <f t="shared" si="429"/>
        <v xml:space="preserve">Исгэлтийн үйлдвэрлэлийн технологийн ажилтан </v>
      </c>
      <c r="AD932" s="705"/>
      <c r="AE932" s="705"/>
      <c r="AF932" s="705"/>
      <c r="AG932" s="705"/>
      <c r="AH932" s="705"/>
      <c r="AI932" s="705"/>
      <c r="AJ932" s="56">
        <f t="shared" si="420"/>
        <v>917</v>
      </c>
      <c r="AK932" s="54">
        <v>4</v>
      </c>
      <c r="AL932" s="54">
        <v>4</v>
      </c>
      <c r="AM932" s="54"/>
      <c r="AN932" s="54"/>
      <c r="AO932" s="54"/>
      <c r="AP932" s="54"/>
      <c r="AQ932" s="54">
        <v>35</v>
      </c>
      <c r="AR932" s="54"/>
      <c r="AS932" s="57">
        <f t="shared" si="423"/>
        <v>4</v>
      </c>
      <c r="AT932" s="54"/>
      <c r="AU932" s="54"/>
      <c r="AV932" s="54">
        <v>4</v>
      </c>
      <c r="AW932" s="54"/>
      <c r="AX932" s="54"/>
      <c r="AY932" s="54"/>
      <c r="AZ932" s="54"/>
    </row>
    <row r="933" spans="1:52" s="55" customFormat="1" ht="18" customHeight="1">
      <c r="A933" s="737" t="s">
        <v>257</v>
      </c>
      <c r="B933" s="738"/>
      <c r="C933" s="739" t="s">
        <v>258</v>
      </c>
      <c r="D933" s="740"/>
      <c r="E933" s="740"/>
      <c r="F933" s="740"/>
      <c r="G933" s="740"/>
      <c r="H933" s="740"/>
      <c r="I933" s="741"/>
      <c r="J933" s="56">
        <f t="shared" si="419"/>
        <v>918</v>
      </c>
      <c r="K933" s="62">
        <f t="shared" si="413"/>
        <v>94</v>
      </c>
      <c r="L933" s="62">
        <f t="shared" si="413"/>
        <v>3</v>
      </c>
      <c r="M933" s="62">
        <f t="shared" si="421"/>
        <v>0</v>
      </c>
      <c r="N933" s="62">
        <f t="shared" si="421"/>
        <v>0</v>
      </c>
      <c r="O933" s="63"/>
      <c r="P933" s="63"/>
      <c r="Q933" s="63"/>
      <c r="R933" s="63"/>
      <c r="S933" s="63"/>
      <c r="T933" s="63"/>
      <c r="U933" s="62">
        <f t="shared" si="422"/>
        <v>94</v>
      </c>
      <c r="V933" s="62">
        <f t="shared" si="422"/>
        <v>3</v>
      </c>
      <c r="W933" s="54">
        <v>30</v>
      </c>
      <c r="X933" s="54">
        <v>1</v>
      </c>
      <c r="Y933" s="54">
        <v>31</v>
      </c>
      <c r="Z933" s="54">
        <v>1</v>
      </c>
      <c r="AA933" s="705" t="str">
        <f t="shared" si="428"/>
        <v>IM7411-11</v>
      </c>
      <c r="AB933" s="705"/>
      <c r="AC933" s="705" t="str">
        <f t="shared" si="429"/>
        <v xml:space="preserve">Цахилгаанчин </v>
      </c>
      <c r="AD933" s="705"/>
      <c r="AE933" s="705"/>
      <c r="AF933" s="705"/>
      <c r="AG933" s="705"/>
      <c r="AH933" s="705"/>
      <c r="AI933" s="705"/>
      <c r="AJ933" s="56">
        <f t="shared" si="420"/>
        <v>918</v>
      </c>
      <c r="AK933" s="54">
        <v>33</v>
      </c>
      <c r="AL933" s="54">
        <v>1</v>
      </c>
      <c r="AM933" s="54"/>
      <c r="AN933" s="54"/>
      <c r="AO933" s="54"/>
      <c r="AP933" s="54"/>
      <c r="AQ933" s="54">
        <v>94</v>
      </c>
      <c r="AR933" s="54"/>
      <c r="AS933" s="57">
        <f t="shared" si="423"/>
        <v>33</v>
      </c>
      <c r="AT933" s="54"/>
      <c r="AU933" s="54"/>
      <c r="AV933" s="54">
        <v>33</v>
      </c>
      <c r="AW933" s="54"/>
      <c r="AX933" s="54"/>
      <c r="AY933" s="54"/>
      <c r="AZ933" s="54"/>
    </row>
    <row r="934" spans="1:52" s="55" customFormat="1" ht="18" customHeight="1">
      <c r="A934" s="737" t="s">
        <v>218</v>
      </c>
      <c r="B934" s="738"/>
      <c r="C934" s="739" t="s">
        <v>219</v>
      </c>
      <c r="D934" s="740"/>
      <c r="E934" s="740"/>
      <c r="F934" s="740"/>
      <c r="G934" s="740"/>
      <c r="H934" s="740"/>
      <c r="I934" s="741"/>
      <c r="J934" s="56">
        <f t="shared" si="419"/>
        <v>919</v>
      </c>
      <c r="K934" s="62">
        <f t="shared" si="413"/>
        <v>86</v>
      </c>
      <c r="L934" s="62">
        <f t="shared" si="413"/>
        <v>37</v>
      </c>
      <c r="M934" s="62">
        <f t="shared" si="421"/>
        <v>0</v>
      </c>
      <c r="N934" s="62">
        <f t="shared" si="421"/>
        <v>0</v>
      </c>
      <c r="O934" s="63"/>
      <c r="P934" s="63"/>
      <c r="Q934" s="63"/>
      <c r="R934" s="63"/>
      <c r="S934" s="63"/>
      <c r="T934" s="63"/>
      <c r="U934" s="62">
        <f t="shared" si="422"/>
        <v>86</v>
      </c>
      <c r="V934" s="62">
        <f t="shared" si="422"/>
        <v>37</v>
      </c>
      <c r="W934" s="54">
        <v>25</v>
      </c>
      <c r="X934" s="54">
        <v>8</v>
      </c>
      <c r="Y934" s="54">
        <v>29</v>
      </c>
      <c r="Z934" s="54">
        <v>14</v>
      </c>
      <c r="AA934" s="705" t="str">
        <f t="shared" si="428"/>
        <v>AD7321-11</v>
      </c>
      <c r="AB934" s="705"/>
      <c r="AC934" s="705" t="str">
        <f t="shared" si="429"/>
        <v>Хэвлэлийн график дизайнч</v>
      </c>
      <c r="AD934" s="705"/>
      <c r="AE934" s="705"/>
      <c r="AF934" s="705"/>
      <c r="AG934" s="705"/>
      <c r="AH934" s="705"/>
      <c r="AI934" s="705"/>
      <c r="AJ934" s="56">
        <f t="shared" si="420"/>
        <v>919</v>
      </c>
      <c r="AK934" s="54">
        <v>32</v>
      </c>
      <c r="AL934" s="54">
        <v>15</v>
      </c>
      <c r="AM934" s="54"/>
      <c r="AN934" s="54"/>
      <c r="AO934" s="54"/>
      <c r="AP934" s="54"/>
      <c r="AQ934" s="54">
        <v>86</v>
      </c>
      <c r="AR934" s="54"/>
      <c r="AS934" s="57">
        <f t="shared" si="423"/>
        <v>32</v>
      </c>
      <c r="AT934" s="54"/>
      <c r="AU934" s="54"/>
      <c r="AV934" s="54">
        <v>32</v>
      </c>
      <c r="AW934" s="54"/>
      <c r="AX934" s="54"/>
      <c r="AY934" s="54"/>
      <c r="AZ934" s="54"/>
    </row>
    <row r="935" spans="1:52" s="55" customFormat="1" ht="18" customHeight="1">
      <c r="A935" s="737" t="s">
        <v>367</v>
      </c>
      <c r="B935" s="738"/>
      <c r="C935" s="739" t="s">
        <v>368</v>
      </c>
      <c r="D935" s="740"/>
      <c r="E935" s="740"/>
      <c r="F935" s="740"/>
      <c r="G935" s="740"/>
      <c r="H935" s="740"/>
      <c r="I935" s="741"/>
      <c r="J935" s="56">
        <f t="shared" si="419"/>
        <v>920</v>
      </c>
      <c r="K935" s="62">
        <f t="shared" si="413"/>
        <v>170</v>
      </c>
      <c r="L935" s="62">
        <f t="shared" si="413"/>
        <v>72</v>
      </c>
      <c r="M935" s="62">
        <f t="shared" si="421"/>
        <v>170</v>
      </c>
      <c r="N935" s="62">
        <f t="shared" si="421"/>
        <v>72</v>
      </c>
      <c r="O935" s="63">
        <v>53</v>
      </c>
      <c r="P935" s="63">
        <v>20</v>
      </c>
      <c r="Q935" s="63">
        <v>102</v>
      </c>
      <c r="R935" s="63">
        <v>42</v>
      </c>
      <c r="S935" s="63">
        <v>15</v>
      </c>
      <c r="T935" s="63">
        <v>10</v>
      </c>
      <c r="U935" s="62">
        <f t="shared" si="422"/>
        <v>0</v>
      </c>
      <c r="V935" s="62">
        <f t="shared" si="422"/>
        <v>0</v>
      </c>
      <c r="W935" s="54"/>
      <c r="X935" s="54"/>
      <c r="Y935" s="54"/>
      <c r="Z935" s="54"/>
      <c r="AA935" s="705" t="str">
        <f t="shared" si="428"/>
        <v>IF3434-14</v>
      </c>
      <c r="AB935" s="705"/>
      <c r="AC935" s="705" t="str">
        <f t="shared" si="429"/>
        <v>Хоол үйлдвэрлэл, үйлчилгээний техник- технологич</v>
      </c>
      <c r="AD935" s="705"/>
      <c r="AE935" s="705"/>
      <c r="AF935" s="705"/>
      <c r="AG935" s="705"/>
      <c r="AH935" s="705"/>
      <c r="AI935" s="705"/>
      <c r="AJ935" s="56">
        <f t="shared" si="420"/>
        <v>920</v>
      </c>
      <c r="AK935" s="54"/>
      <c r="AL935" s="54"/>
      <c r="AM935" s="54"/>
      <c r="AN935" s="54"/>
      <c r="AO935" s="54"/>
      <c r="AP935" s="54"/>
      <c r="AQ935" s="54">
        <v>170</v>
      </c>
      <c r="AR935" s="54"/>
      <c r="AS935" s="57">
        <f t="shared" si="423"/>
        <v>102</v>
      </c>
      <c r="AT935" s="54">
        <v>87</v>
      </c>
      <c r="AU935" s="54">
        <v>15</v>
      </c>
      <c r="AV935" s="54"/>
      <c r="AW935" s="54"/>
      <c r="AX935" s="54"/>
      <c r="AY935" s="54"/>
      <c r="AZ935" s="54"/>
    </row>
    <row r="936" spans="1:52" s="55" customFormat="1" ht="18" customHeight="1">
      <c r="A936" s="737" t="s">
        <v>477</v>
      </c>
      <c r="B936" s="738"/>
      <c r="C936" s="739" t="s">
        <v>478</v>
      </c>
      <c r="D936" s="740"/>
      <c r="E936" s="740"/>
      <c r="F936" s="740"/>
      <c r="G936" s="740"/>
      <c r="H936" s="740"/>
      <c r="I936" s="741"/>
      <c r="J936" s="56">
        <f t="shared" si="419"/>
        <v>921</v>
      </c>
      <c r="K936" s="62">
        <f t="shared" si="413"/>
        <v>67</v>
      </c>
      <c r="L936" s="62">
        <f t="shared" si="413"/>
        <v>39</v>
      </c>
      <c r="M936" s="62">
        <f t="shared" si="421"/>
        <v>67</v>
      </c>
      <c r="N936" s="62">
        <f t="shared" si="421"/>
        <v>39</v>
      </c>
      <c r="O936" s="63">
        <v>19</v>
      </c>
      <c r="P936" s="63">
        <v>11</v>
      </c>
      <c r="Q936" s="63">
        <v>41</v>
      </c>
      <c r="R936" s="63">
        <v>21</v>
      </c>
      <c r="S936" s="63">
        <v>7</v>
      </c>
      <c r="T936" s="63">
        <v>7</v>
      </c>
      <c r="U936" s="62">
        <f t="shared" si="422"/>
        <v>0</v>
      </c>
      <c r="V936" s="62">
        <f t="shared" si="422"/>
        <v>0</v>
      </c>
      <c r="W936" s="54"/>
      <c r="X936" s="54"/>
      <c r="Y936" s="54"/>
      <c r="Z936" s="54"/>
      <c r="AA936" s="705" t="str">
        <f t="shared" si="428"/>
        <v>IF3142-19</v>
      </c>
      <c r="AB936" s="705"/>
      <c r="AC936" s="705" t="str">
        <f t="shared" si="429"/>
        <v>Ургамлын гаралтай хүнсний бүтээгдэхүүн үйлдвэрлэлийн техник-технологич</v>
      </c>
      <c r="AD936" s="705"/>
      <c r="AE936" s="705"/>
      <c r="AF936" s="705"/>
      <c r="AG936" s="705"/>
      <c r="AH936" s="705"/>
      <c r="AI936" s="705"/>
      <c r="AJ936" s="56">
        <f t="shared" si="420"/>
        <v>921</v>
      </c>
      <c r="AK936" s="54"/>
      <c r="AL936" s="54"/>
      <c r="AM936" s="54"/>
      <c r="AN936" s="54"/>
      <c r="AO936" s="54"/>
      <c r="AP936" s="54"/>
      <c r="AQ936" s="54">
        <v>67</v>
      </c>
      <c r="AR936" s="54"/>
      <c r="AS936" s="57">
        <f t="shared" si="423"/>
        <v>39</v>
      </c>
      <c r="AT936" s="54">
        <v>32</v>
      </c>
      <c r="AU936" s="54">
        <v>7</v>
      </c>
      <c r="AV936" s="54"/>
      <c r="AW936" s="54"/>
      <c r="AX936" s="54"/>
      <c r="AY936" s="54"/>
      <c r="AZ936" s="54"/>
    </row>
    <row r="937" spans="1:52" s="55" customFormat="1" ht="18" customHeight="1">
      <c r="A937" s="737" t="s">
        <v>542</v>
      </c>
      <c r="B937" s="738"/>
      <c r="C937" s="739" t="s">
        <v>543</v>
      </c>
      <c r="D937" s="740"/>
      <c r="E937" s="740"/>
      <c r="F937" s="740"/>
      <c r="G937" s="740"/>
      <c r="H937" s="740"/>
      <c r="I937" s="741"/>
      <c r="J937" s="56">
        <f t="shared" si="419"/>
        <v>922</v>
      </c>
      <c r="K937" s="62">
        <f t="shared" si="413"/>
        <v>18</v>
      </c>
      <c r="L937" s="62">
        <f t="shared" si="413"/>
        <v>13</v>
      </c>
      <c r="M937" s="62">
        <f t="shared" si="421"/>
        <v>18</v>
      </c>
      <c r="N937" s="62">
        <f t="shared" si="421"/>
        <v>13</v>
      </c>
      <c r="O937" s="63">
        <v>7</v>
      </c>
      <c r="P937" s="63">
        <v>3</v>
      </c>
      <c r="Q937" s="63">
        <v>11</v>
      </c>
      <c r="R937" s="63">
        <v>10</v>
      </c>
      <c r="S937" s="63"/>
      <c r="T937" s="63"/>
      <c r="U937" s="62">
        <f t="shared" si="422"/>
        <v>0</v>
      </c>
      <c r="V937" s="62">
        <f t="shared" si="422"/>
        <v>0</v>
      </c>
      <c r="W937" s="54"/>
      <c r="X937" s="54"/>
      <c r="Y937" s="54"/>
      <c r="Z937" s="54"/>
      <c r="AA937" s="705" t="str">
        <f t="shared" si="428"/>
        <v>IF3142-20</v>
      </c>
      <c r="AB937" s="705"/>
      <c r="AC937" s="705" t="str">
        <f t="shared" si="429"/>
        <v>Амьтны гаралтай хүнсний бүтээгдэхүүн үйлдвэрлэлийн техник-технологич</v>
      </c>
      <c r="AD937" s="705"/>
      <c r="AE937" s="705"/>
      <c r="AF937" s="705"/>
      <c r="AG937" s="705"/>
      <c r="AH937" s="705"/>
      <c r="AI937" s="705"/>
      <c r="AJ937" s="56">
        <f t="shared" si="420"/>
        <v>922</v>
      </c>
      <c r="AK937" s="54"/>
      <c r="AL937" s="54"/>
      <c r="AM937" s="54"/>
      <c r="AN937" s="54"/>
      <c r="AO937" s="54"/>
      <c r="AP937" s="54"/>
      <c r="AQ937" s="54">
        <v>18</v>
      </c>
      <c r="AR937" s="54"/>
      <c r="AS937" s="57">
        <f t="shared" si="423"/>
        <v>11</v>
      </c>
      <c r="AT937" s="54">
        <v>11</v>
      </c>
      <c r="AU937" s="54"/>
      <c r="AV937" s="54"/>
      <c r="AW937" s="54"/>
      <c r="AX937" s="54"/>
      <c r="AY937" s="54"/>
      <c r="AZ937" s="54"/>
    </row>
    <row r="938" spans="1:52" s="55" customFormat="1" ht="18" customHeight="1">
      <c r="A938" s="737" t="s">
        <v>358</v>
      </c>
      <c r="B938" s="738"/>
      <c r="C938" s="739" t="s">
        <v>359</v>
      </c>
      <c r="D938" s="740"/>
      <c r="E938" s="740"/>
      <c r="F938" s="740"/>
      <c r="G938" s="740"/>
      <c r="H938" s="740"/>
      <c r="I938" s="741"/>
      <c r="J938" s="56">
        <f t="shared" si="419"/>
        <v>923</v>
      </c>
      <c r="K938" s="62">
        <f t="shared" si="413"/>
        <v>11</v>
      </c>
      <c r="L938" s="62">
        <f t="shared" si="413"/>
        <v>1</v>
      </c>
      <c r="M938" s="62">
        <f t="shared" si="421"/>
        <v>11</v>
      </c>
      <c r="N938" s="62">
        <f t="shared" si="421"/>
        <v>1</v>
      </c>
      <c r="O938" s="63"/>
      <c r="P938" s="63"/>
      <c r="Q938" s="63">
        <v>11</v>
      </c>
      <c r="R938" s="63">
        <v>1</v>
      </c>
      <c r="S938" s="63"/>
      <c r="T938" s="63"/>
      <c r="U938" s="62">
        <f t="shared" si="422"/>
        <v>0</v>
      </c>
      <c r="V938" s="62">
        <f t="shared" si="422"/>
        <v>0</v>
      </c>
      <c r="W938" s="54"/>
      <c r="X938" s="54"/>
      <c r="Y938" s="54"/>
      <c r="Z938" s="54"/>
      <c r="AA938" s="705" t="str">
        <f t="shared" si="428"/>
        <v>IM3113-17</v>
      </c>
      <c r="AB938" s="705"/>
      <c r="AC938" s="705" t="str">
        <f t="shared" si="429"/>
        <v>Цахилгааны техникч</v>
      </c>
      <c r="AD938" s="705"/>
      <c r="AE938" s="705"/>
      <c r="AF938" s="705"/>
      <c r="AG938" s="705"/>
      <c r="AH938" s="705"/>
      <c r="AI938" s="705"/>
      <c r="AJ938" s="56">
        <f t="shared" si="420"/>
        <v>923</v>
      </c>
      <c r="AK938" s="54"/>
      <c r="AL938" s="54"/>
      <c r="AM938" s="54"/>
      <c r="AN938" s="54"/>
      <c r="AO938" s="54"/>
      <c r="AP938" s="54"/>
      <c r="AQ938" s="54">
        <v>11</v>
      </c>
      <c r="AR938" s="54"/>
      <c r="AS938" s="57">
        <f t="shared" si="423"/>
        <v>11</v>
      </c>
      <c r="AT938" s="54">
        <v>11</v>
      </c>
      <c r="AU938" s="54"/>
      <c r="AV938" s="54"/>
      <c r="AW938" s="54"/>
      <c r="AX938" s="54"/>
      <c r="AY938" s="54"/>
      <c r="AZ938" s="54"/>
    </row>
    <row r="939" spans="1:52" s="55" customFormat="1" ht="18" customHeight="1">
      <c r="A939" s="745" t="s">
        <v>544</v>
      </c>
      <c r="B939" s="746"/>
      <c r="C939" s="746"/>
      <c r="D939" s="746"/>
      <c r="E939" s="746"/>
      <c r="F939" s="746"/>
      <c r="G939" s="746"/>
      <c r="H939" s="746"/>
      <c r="I939" s="747"/>
      <c r="J939" s="60">
        <f t="shared" si="419"/>
        <v>924</v>
      </c>
      <c r="K939" s="61">
        <f t="shared" ref="K939:N939" si="430">SUM(K940:K957)</f>
        <v>912</v>
      </c>
      <c r="L939" s="61">
        <f t="shared" si="430"/>
        <v>422</v>
      </c>
      <c r="M939" s="61">
        <f t="shared" si="430"/>
        <v>26</v>
      </c>
      <c r="N939" s="61">
        <f t="shared" si="430"/>
        <v>1</v>
      </c>
      <c r="O939" s="61">
        <f>SUM(O940:O957)</f>
        <v>0</v>
      </c>
      <c r="P939" s="61">
        <f t="shared" ref="P939:Z939" si="431">SUM(P940:P957)</f>
        <v>0</v>
      </c>
      <c r="Q939" s="61">
        <f t="shared" si="431"/>
        <v>26</v>
      </c>
      <c r="R939" s="61">
        <f t="shared" si="431"/>
        <v>1</v>
      </c>
      <c r="S939" s="61">
        <f t="shared" si="431"/>
        <v>0</v>
      </c>
      <c r="T939" s="61">
        <f t="shared" si="431"/>
        <v>0</v>
      </c>
      <c r="U939" s="61">
        <f t="shared" si="431"/>
        <v>886</v>
      </c>
      <c r="V939" s="61">
        <f t="shared" si="431"/>
        <v>421</v>
      </c>
      <c r="W939" s="61">
        <f t="shared" si="431"/>
        <v>293</v>
      </c>
      <c r="X939" s="61">
        <f t="shared" si="431"/>
        <v>127</v>
      </c>
      <c r="Y939" s="61">
        <f t="shared" si="431"/>
        <v>322</v>
      </c>
      <c r="Z939" s="61">
        <f t="shared" si="431"/>
        <v>163</v>
      </c>
      <c r="AA939" s="748" t="str">
        <f>+A939</f>
        <v>7. Универсал Политехник коллеж</v>
      </c>
      <c r="AB939" s="749"/>
      <c r="AC939" s="749"/>
      <c r="AD939" s="749"/>
      <c r="AE939" s="749"/>
      <c r="AF939" s="749"/>
      <c r="AG939" s="749"/>
      <c r="AH939" s="749"/>
      <c r="AI939" s="750"/>
      <c r="AJ939" s="60">
        <f t="shared" si="420"/>
        <v>924</v>
      </c>
      <c r="AK939" s="61">
        <f t="shared" ref="AK939:AN939" si="432">SUM(AK940:AK957)</f>
        <v>271</v>
      </c>
      <c r="AL939" s="61">
        <f t="shared" si="432"/>
        <v>131</v>
      </c>
      <c r="AM939" s="61">
        <f t="shared" si="432"/>
        <v>0</v>
      </c>
      <c r="AN939" s="61">
        <f t="shared" si="432"/>
        <v>0</v>
      </c>
      <c r="AO939" s="61">
        <f>SUM(AO940:AO957)</f>
        <v>0</v>
      </c>
      <c r="AP939" s="61">
        <f t="shared" ref="AP939:AZ939" si="433">SUM(AP940:AP957)</f>
        <v>61</v>
      </c>
      <c r="AQ939" s="61">
        <f t="shared" si="433"/>
        <v>851</v>
      </c>
      <c r="AR939" s="61">
        <f t="shared" si="433"/>
        <v>0</v>
      </c>
      <c r="AS939" s="61">
        <f t="shared" si="433"/>
        <v>318</v>
      </c>
      <c r="AT939" s="61">
        <f t="shared" si="433"/>
        <v>26</v>
      </c>
      <c r="AU939" s="61">
        <f t="shared" si="433"/>
        <v>0</v>
      </c>
      <c r="AV939" s="61">
        <f t="shared" si="433"/>
        <v>271</v>
      </c>
      <c r="AW939" s="61">
        <f t="shared" si="433"/>
        <v>21</v>
      </c>
      <c r="AX939" s="61">
        <f t="shared" si="433"/>
        <v>0</v>
      </c>
      <c r="AY939" s="61">
        <f t="shared" si="433"/>
        <v>0</v>
      </c>
      <c r="AZ939" s="61">
        <f t="shared" si="433"/>
        <v>0</v>
      </c>
    </row>
    <row r="940" spans="1:52" s="55" customFormat="1" ht="18" customHeight="1">
      <c r="A940" s="737" t="s">
        <v>122</v>
      </c>
      <c r="B940" s="738"/>
      <c r="C940" s="739" t="s">
        <v>123</v>
      </c>
      <c r="D940" s="740"/>
      <c r="E940" s="740"/>
      <c r="F940" s="740"/>
      <c r="G940" s="740"/>
      <c r="H940" s="740"/>
      <c r="I940" s="741"/>
      <c r="J940" s="56">
        <f t="shared" si="419"/>
        <v>925</v>
      </c>
      <c r="K940" s="62">
        <f t="shared" si="413"/>
        <v>84</v>
      </c>
      <c r="L940" s="62">
        <f t="shared" si="413"/>
        <v>1</v>
      </c>
      <c r="M940" s="62">
        <f t="shared" si="421"/>
        <v>0</v>
      </c>
      <c r="N940" s="62">
        <f t="shared" si="421"/>
        <v>0</v>
      </c>
      <c r="O940" s="54"/>
      <c r="P940" s="54"/>
      <c r="Q940" s="54"/>
      <c r="R940" s="54"/>
      <c r="S940" s="54"/>
      <c r="T940" s="54"/>
      <c r="U940" s="62">
        <f t="shared" si="422"/>
        <v>84</v>
      </c>
      <c r="V940" s="62">
        <f t="shared" si="422"/>
        <v>1</v>
      </c>
      <c r="W940" s="54">
        <v>30</v>
      </c>
      <c r="X940" s="54">
        <v>0</v>
      </c>
      <c r="Y940" s="54">
        <v>31</v>
      </c>
      <c r="Z940" s="54">
        <v>1</v>
      </c>
      <c r="AA940" s="705" t="str">
        <f>+A940</f>
        <v>CF7411-12</v>
      </c>
      <c r="AB940" s="705"/>
      <c r="AC940" s="705" t="str">
        <f>+C940</f>
        <v>Барилгын цахилгаанчин</v>
      </c>
      <c r="AD940" s="705"/>
      <c r="AE940" s="705"/>
      <c r="AF940" s="705"/>
      <c r="AG940" s="705"/>
      <c r="AH940" s="705"/>
      <c r="AI940" s="705"/>
      <c r="AJ940" s="56">
        <f t="shared" si="420"/>
        <v>925</v>
      </c>
      <c r="AK940" s="52">
        <v>23</v>
      </c>
      <c r="AL940" s="52">
        <v>0</v>
      </c>
      <c r="AM940" s="54"/>
      <c r="AN940" s="54"/>
      <c r="AO940" s="54"/>
      <c r="AP940" s="54">
        <v>10</v>
      </c>
      <c r="AQ940" s="54">
        <v>74</v>
      </c>
      <c r="AR940" s="54"/>
      <c r="AS940" s="57">
        <f t="shared" si="423"/>
        <v>23</v>
      </c>
      <c r="AT940" s="54"/>
      <c r="AU940" s="54"/>
      <c r="AV940" s="52">
        <v>23</v>
      </c>
      <c r="AW940" s="54"/>
      <c r="AX940" s="54"/>
      <c r="AY940" s="54"/>
      <c r="AZ940" s="54"/>
    </row>
    <row r="941" spans="1:52" s="55" customFormat="1" ht="18" customHeight="1">
      <c r="A941" s="737" t="s">
        <v>118</v>
      </c>
      <c r="B941" s="738"/>
      <c r="C941" s="739" t="s">
        <v>119</v>
      </c>
      <c r="D941" s="740"/>
      <c r="E941" s="740"/>
      <c r="F941" s="740"/>
      <c r="G941" s="740"/>
      <c r="H941" s="740"/>
      <c r="I941" s="741"/>
      <c r="J941" s="56">
        <f t="shared" si="419"/>
        <v>926</v>
      </c>
      <c r="K941" s="62">
        <f t="shared" si="413"/>
        <v>38</v>
      </c>
      <c r="L941" s="62">
        <f t="shared" si="413"/>
        <v>12</v>
      </c>
      <c r="M941" s="62">
        <f t="shared" si="421"/>
        <v>0</v>
      </c>
      <c r="N941" s="62">
        <f t="shared" si="421"/>
        <v>0</v>
      </c>
      <c r="O941" s="54"/>
      <c r="P941" s="54"/>
      <c r="Q941" s="54"/>
      <c r="R941" s="54"/>
      <c r="S941" s="54"/>
      <c r="T941" s="54"/>
      <c r="U941" s="62">
        <f t="shared" si="422"/>
        <v>38</v>
      </c>
      <c r="V941" s="62">
        <f t="shared" si="422"/>
        <v>12</v>
      </c>
      <c r="W941" s="54">
        <v>13</v>
      </c>
      <c r="X941" s="54">
        <v>2</v>
      </c>
      <c r="Y941" s="54">
        <v>12</v>
      </c>
      <c r="Z941" s="54">
        <v>5</v>
      </c>
      <c r="AA941" s="705" t="str">
        <f t="shared" ref="AA941:AA957" si="434">+A941</f>
        <v>CF7123-20</v>
      </c>
      <c r="AB941" s="705"/>
      <c r="AC941" s="705" t="str">
        <f t="shared" ref="AC941:AC957" si="435">+C941</f>
        <v>Барилгын засал-чимэглэлчин</v>
      </c>
      <c r="AD941" s="705"/>
      <c r="AE941" s="705"/>
      <c r="AF941" s="705"/>
      <c r="AG941" s="705"/>
      <c r="AH941" s="705"/>
      <c r="AI941" s="705"/>
      <c r="AJ941" s="56">
        <f t="shared" si="420"/>
        <v>926</v>
      </c>
      <c r="AK941" s="52">
        <v>13</v>
      </c>
      <c r="AL941" s="52">
        <v>5</v>
      </c>
      <c r="AM941" s="54"/>
      <c r="AN941" s="54"/>
      <c r="AO941" s="54"/>
      <c r="AP941" s="54">
        <v>2</v>
      </c>
      <c r="AQ941" s="54">
        <v>36</v>
      </c>
      <c r="AR941" s="54"/>
      <c r="AS941" s="57">
        <f t="shared" si="423"/>
        <v>13</v>
      </c>
      <c r="AT941" s="54"/>
      <c r="AU941" s="54"/>
      <c r="AV941" s="52">
        <v>13</v>
      </c>
      <c r="AW941" s="54"/>
      <c r="AX941" s="54"/>
      <c r="AY941" s="54"/>
      <c r="AZ941" s="54"/>
    </row>
    <row r="942" spans="1:52" s="55" customFormat="1" ht="18" customHeight="1">
      <c r="A942" s="737" t="s">
        <v>144</v>
      </c>
      <c r="B942" s="738"/>
      <c r="C942" s="739" t="s">
        <v>145</v>
      </c>
      <c r="D942" s="740"/>
      <c r="E942" s="740"/>
      <c r="F942" s="740"/>
      <c r="G942" s="740"/>
      <c r="H942" s="740"/>
      <c r="I942" s="741"/>
      <c r="J942" s="56">
        <f t="shared" si="419"/>
        <v>927</v>
      </c>
      <c r="K942" s="62">
        <f t="shared" si="413"/>
        <v>126</v>
      </c>
      <c r="L942" s="62">
        <f t="shared" si="413"/>
        <v>63</v>
      </c>
      <c r="M942" s="62">
        <f t="shared" si="421"/>
        <v>0</v>
      </c>
      <c r="N942" s="62">
        <f t="shared" si="421"/>
        <v>0</v>
      </c>
      <c r="O942" s="54"/>
      <c r="P942" s="54"/>
      <c r="Q942" s="54"/>
      <c r="R942" s="54"/>
      <c r="S942" s="54"/>
      <c r="T942" s="54"/>
      <c r="U942" s="62">
        <f t="shared" si="422"/>
        <v>126</v>
      </c>
      <c r="V942" s="62">
        <f t="shared" si="422"/>
        <v>63</v>
      </c>
      <c r="W942" s="54">
        <v>43</v>
      </c>
      <c r="X942" s="54">
        <v>19</v>
      </c>
      <c r="Y942" s="54">
        <v>39</v>
      </c>
      <c r="Z942" s="54">
        <v>27</v>
      </c>
      <c r="AA942" s="705" t="str">
        <f t="shared" si="434"/>
        <v>IF5120-11</v>
      </c>
      <c r="AB942" s="705"/>
      <c r="AC942" s="705" t="str">
        <f t="shared" si="435"/>
        <v>Тогооч</v>
      </c>
      <c r="AD942" s="705"/>
      <c r="AE942" s="705"/>
      <c r="AF942" s="705"/>
      <c r="AG942" s="705"/>
      <c r="AH942" s="705"/>
      <c r="AI942" s="705"/>
      <c r="AJ942" s="56">
        <f t="shared" si="420"/>
        <v>927</v>
      </c>
      <c r="AK942" s="54">
        <v>44</v>
      </c>
      <c r="AL942" s="54">
        <v>17</v>
      </c>
      <c r="AM942" s="54"/>
      <c r="AN942" s="54"/>
      <c r="AO942" s="54"/>
      <c r="AP942" s="54">
        <v>2</v>
      </c>
      <c r="AQ942" s="54">
        <v>124</v>
      </c>
      <c r="AR942" s="54"/>
      <c r="AS942" s="57">
        <f t="shared" si="423"/>
        <v>57</v>
      </c>
      <c r="AT942" s="54"/>
      <c r="AU942" s="54"/>
      <c r="AV942" s="54">
        <v>44</v>
      </c>
      <c r="AW942" s="54">
        <v>13</v>
      </c>
      <c r="AX942" s="54"/>
      <c r="AY942" s="54"/>
      <c r="AZ942" s="54"/>
    </row>
    <row r="943" spans="1:52" s="55" customFormat="1" ht="18" customHeight="1">
      <c r="A943" s="737" t="s">
        <v>304</v>
      </c>
      <c r="B943" s="738"/>
      <c r="C943" s="739" t="s">
        <v>305</v>
      </c>
      <c r="D943" s="740"/>
      <c r="E943" s="740"/>
      <c r="F943" s="740"/>
      <c r="G943" s="740"/>
      <c r="H943" s="740"/>
      <c r="I943" s="741"/>
      <c r="J943" s="56">
        <f t="shared" si="419"/>
        <v>928</v>
      </c>
      <c r="K943" s="62">
        <f t="shared" si="413"/>
        <v>8</v>
      </c>
      <c r="L943" s="62">
        <f t="shared" si="413"/>
        <v>5</v>
      </c>
      <c r="M943" s="62">
        <f t="shared" si="421"/>
        <v>0</v>
      </c>
      <c r="N943" s="62">
        <f t="shared" si="421"/>
        <v>0</v>
      </c>
      <c r="O943" s="54"/>
      <c r="P943" s="54"/>
      <c r="Q943" s="54"/>
      <c r="R943" s="54"/>
      <c r="S943" s="54"/>
      <c r="T943" s="54"/>
      <c r="U943" s="62">
        <f t="shared" si="422"/>
        <v>8</v>
      </c>
      <c r="V943" s="62">
        <f t="shared" si="422"/>
        <v>5</v>
      </c>
      <c r="W943" s="54">
        <v>8</v>
      </c>
      <c r="X943" s="54">
        <v>5</v>
      </c>
      <c r="Y943" s="54"/>
      <c r="Z943" s="54"/>
      <c r="AA943" s="705" t="str">
        <f t="shared" si="434"/>
        <v>BF4311-17</v>
      </c>
      <c r="AB943" s="705"/>
      <c r="AC943" s="705" t="str">
        <f t="shared" si="435"/>
        <v>Төлбөр тооцоо, цалин хөлсний нярав</v>
      </c>
      <c r="AD943" s="705"/>
      <c r="AE943" s="705"/>
      <c r="AF943" s="705"/>
      <c r="AG943" s="705"/>
      <c r="AH943" s="705"/>
      <c r="AI943" s="705"/>
      <c r="AJ943" s="56">
        <f t="shared" si="420"/>
        <v>928</v>
      </c>
      <c r="AK943" s="54"/>
      <c r="AL943" s="54"/>
      <c r="AM943" s="54"/>
      <c r="AN943" s="54"/>
      <c r="AO943" s="54"/>
      <c r="AP943" s="54"/>
      <c r="AQ943" s="54">
        <v>8</v>
      </c>
      <c r="AR943" s="54"/>
      <c r="AS943" s="57">
        <f t="shared" si="423"/>
        <v>8</v>
      </c>
      <c r="AT943" s="54"/>
      <c r="AU943" s="54"/>
      <c r="AV943" s="54"/>
      <c r="AW943" s="54">
        <v>8</v>
      </c>
      <c r="AX943" s="54"/>
      <c r="AY943" s="54"/>
      <c r="AZ943" s="54"/>
    </row>
    <row r="944" spans="1:52" s="55" customFormat="1" ht="18" customHeight="1">
      <c r="A944" s="737" t="s">
        <v>116</v>
      </c>
      <c r="B944" s="738"/>
      <c r="C944" s="739" t="s">
        <v>117</v>
      </c>
      <c r="D944" s="740"/>
      <c r="E944" s="740"/>
      <c r="F944" s="740"/>
      <c r="G944" s="740"/>
      <c r="H944" s="740"/>
      <c r="I944" s="741"/>
      <c r="J944" s="56">
        <f t="shared" si="419"/>
        <v>929</v>
      </c>
      <c r="K944" s="62">
        <f t="shared" si="413"/>
        <v>31</v>
      </c>
      <c r="L944" s="62">
        <f t="shared" si="413"/>
        <v>0</v>
      </c>
      <c r="M944" s="62">
        <f t="shared" si="421"/>
        <v>0</v>
      </c>
      <c r="N944" s="62">
        <f t="shared" si="421"/>
        <v>0</v>
      </c>
      <c r="O944" s="54"/>
      <c r="P944" s="54"/>
      <c r="Q944" s="54"/>
      <c r="R944" s="54"/>
      <c r="S944" s="54"/>
      <c r="T944" s="54"/>
      <c r="U944" s="62">
        <f t="shared" si="422"/>
        <v>31</v>
      </c>
      <c r="V944" s="62">
        <f t="shared" si="422"/>
        <v>0</v>
      </c>
      <c r="W944" s="54">
        <v>12</v>
      </c>
      <c r="X944" s="54">
        <v>0</v>
      </c>
      <c r="Y944" s="54">
        <v>9</v>
      </c>
      <c r="Z944" s="54">
        <v>0</v>
      </c>
      <c r="AA944" s="705" t="str">
        <f t="shared" si="434"/>
        <v>CF7126-36</v>
      </c>
      <c r="AB944" s="705"/>
      <c r="AC944" s="705" t="str">
        <f t="shared" si="435"/>
        <v>Барилгын сантехникч</v>
      </c>
      <c r="AD944" s="705"/>
      <c r="AE944" s="705"/>
      <c r="AF944" s="705"/>
      <c r="AG944" s="705"/>
      <c r="AH944" s="705"/>
      <c r="AI944" s="705"/>
      <c r="AJ944" s="56">
        <f t="shared" si="420"/>
        <v>929</v>
      </c>
      <c r="AK944" s="54">
        <v>10</v>
      </c>
      <c r="AL944" s="54">
        <v>0</v>
      </c>
      <c r="AM944" s="54"/>
      <c r="AN944" s="54"/>
      <c r="AO944" s="54"/>
      <c r="AP944" s="54">
        <v>3</v>
      </c>
      <c r="AQ944" s="54">
        <v>28</v>
      </c>
      <c r="AR944" s="54"/>
      <c r="AS944" s="57">
        <f t="shared" si="423"/>
        <v>10</v>
      </c>
      <c r="AT944" s="54"/>
      <c r="AU944" s="54"/>
      <c r="AV944" s="54">
        <v>10</v>
      </c>
      <c r="AW944" s="54"/>
      <c r="AX944" s="54"/>
      <c r="AY944" s="54"/>
      <c r="AZ944" s="54"/>
    </row>
    <row r="945" spans="1:52" s="55" customFormat="1" ht="18" customHeight="1">
      <c r="A945" s="737" t="s">
        <v>272</v>
      </c>
      <c r="B945" s="738"/>
      <c r="C945" s="739" t="s">
        <v>273</v>
      </c>
      <c r="D945" s="740"/>
      <c r="E945" s="740"/>
      <c r="F945" s="740"/>
      <c r="G945" s="740"/>
      <c r="H945" s="740"/>
      <c r="I945" s="741"/>
      <c r="J945" s="56">
        <f t="shared" si="419"/>
        <v>930</v>
      </c>
      <c r="K945" s="62">
        <f t="shared" si="413"/>
        <v>32</v>
      </c>
      <c r="L945" s="62">
        <f t="shared" si="413"/>
        <v>22</v>
      </c>
      <c r="M945" s="62">
        <f t="shared" si="421"/>
        <v>0</v>
      </c>
      <c r="N945" s="62">
        <f t="shared" si="421"/>
        <v>0</v>
      </c>
      <c r="O945" s="54"/>
      <c r="P945" s="54"/>
      <c r="Q945" s="54"/>
      <c r="R945" s="54"/>
      <c r="S945" s="54"/>
      <c r="T945" s="54"/>
      <c r="U945" s="62">
        <f t="shared" si="422"/>
        <v>32</v>
      </c>
      <c r="V945" s="62">
        <f t="shared" si="422"/>
        <v>22</v>
      </c>
      <c r="W945" s="54">
        <v>0</v>
      </c>
      <c r="X945" s="54">
        <v>0</v>
      </c>
      <c r="Y945" s="54">
        <v>16</v>
      </c>
      <c r="Z945" s="54">
        <v>11</v>
      </c>
      <c r="AA945" s="705" t="str">
        <f t="shared" si="434"/>
        <v>NT5111-19</v>
      </c>
      <c r="AB945" s="705"/>
      <c r="AC945" s="705" t="str">
        <f t="shared" si="435"/>
        <v>Зочид буудал, жуулчны баазын үйлчилгээний ажилтан</v>
      </c>
      <c r="AD945" s="705"/>
      <c r="AE945" s="705"/>
      <c r="AF945" s="705"/>
      <c r="AG945" s="705"/>
      <c r="AH945" s="705"/>
      <c r="AI945" s="705"/>
      <c r="AJ945" s="56">
        <f t="shared" si="420"/>
        <v>930</v>
      </c>
      <c r="AK945" s="54">
        <v>16</v>
      </c>
      <c r="AL945" s="54">
        <v>11</v>
      </c>
      <c r="AM945" s="54"/>
      <c r="AN945" s="54"/>
      <c r="AO945" s="54"/>
      <c r="AP945" s="54">
        <v>1</v>
      </c>
      <c r="AQ945" s="54">
        <v>31</v>
      </c>
      <c r="AR945" s="54"/>
      <c r="AS945" s="57">
        <f t="shared" si="423"/>
        <v>16</v>
      </c>
      <c r="AT945" s="54"/>
      <c r="AU945" s="54"/>
      <c r="AV945" s="54">
        <v>16</v>
      </c>
      <c r="AW945" s="54"/>
      <c r="AX945" s="54"/>
      <c r="AY945" s="54"/>
      <c r="AZ945" s="54"/>
    </row>
    <row r="946" spans="1:52" s="55" customFormat="1" ht="18" customHeight="1">
      <c r="A946" s="737" t="s">
        <v>218</v>
      </c>
      <c r="B946" s="738"/>
      <c r="C946" s="739" t="s">
        <v>219</v>
      </c>
      <c r="D946" s="740"/>
      <c r="E946" s="740"/>
      <c r="F946" s="740"/>
      <c r="G946" s="740"/>
      <c r="H946" s="740"/>
      <c r="I946" s="741"/>
      <c r="J946" s="56">
        <f t="shared" si="419"/>
        <v>931</v>
      </c>
      <c r="K946" s="62">
        <f t="shared" si="413"/>
        <v>58</v>
      </c>
      <c r="L946" s="62">
        <f t="shared" si="413"/>
        <v>32</v>
      </c>
      <c r="M946" s="62">
        <f t="shared" si="421"/>
        <v>0</v>
      </c>
      <c r="N946" s="62">
        <f t="shared" si="421"/>
        <v>0</v>
      </c>
      <c r="O946" s="54"/>
      <c r="P946" s="54"/>
      <c r="Q946" s="54"/>
      <c r="R946" s="54"/>
      <c r="S946" s="54"/>
      <c r="T946" s="54"/>
      <c r="U946" s="62">
        <f t="shared" si="422"/>
        <v>58</v>
      </c>
      <c r="V946" s="62">
        <f t="shared" si="422"/>
        <v>32</v>
      </c>
      <c r="W946" s="54">
        <v>18</v>
      </c>
      <c r="X946" s="54">
        <v>10</v>
      </c>
      <c r="Y946" s="54">
        <v>20</v>
      </c>
      <c r="Z946" s="54">
        <v>11</v>
      </c>
      <c r="AA946" s="705" t="str">
        <f t="shared" si="434"/>
        <v>AD7321-11</v>
      </c>
      <c r="AB946" s="705"/>
      <c r="AC946" s="705" t="str">
        <f t="shared" si="435"/>
        <v>Хэвлэлийн график дизайнч</v>
      </c>
      <c r="AD946" s="705"/>
      <c r="AE946" s="705"/>
      <c r="AF946" s="705"/>
      <c r="AG946" s="705"/>
      <c r="AH946" s="705"/>
      <c r="AI946" s="705"/>
      <c r="AJ946" s="56">
        <f t="shared" si="420"/>
        <v>931</v>
      </c>
      <c r="AK946" s="54">
        <v>20</v>
      </c>
      <c r="AL946" s="54">
        <v>11</v>
      </c>
      <c r="AM946" s="54"/>
      <c r="AN946" s="54"/>
      <c r="AO946" s="54"/>
      <c r="AP946" s="54">
        <v>5</v>
      </c>
      <c r="AQ946" s="54">
        <v>53</v>
      </c>
      <c r="AR946" s="54"/>
      <c r="AS946" s="57">
        <f t="shared" si="423"/>
        <v>20</v>
      </c>
      <c r="AT946" s="54"/>
      <c r="AU946" s="54"/>
      <c r="AV946" s="54">
        <v>20</v>
      </c>
      <c r="AW946" s="54"/>
      <c r="AX946" s="54"/>
      <c r="AY946" s="54"/>
      <c r="AZ946" s="54"/>
    </row>
    <row r="947" spans="1:52" s="55" customFormat="1" ht="18" customHeight="1">
      <c r="A947" s="737" t="s">
        <v>138</v>
      </c>
      <c r="B947" s="738"/>
      <c r="C947" s="739" t="s">
        <v>139</v>
      </c>
      <c r="D947" s="740"/>
      <c r="E947" s="740"/>
      <c r="F947" s="740"/>
      <c r="G947" s="740"/>
      <c r="H947" s="740"/>
      <c r="I947" s="741"/>
      <c r="J947" s="56">
        <f t="shared" si="419"/>
        <v>932</v>
      </c>
      <c r="K947" s="62">
        <f t="shared" si="413"/>
        <v>53</v>
      </c>
      <c r="L947" s="62">
        <f t="shared" si="413"/>
        <v>45</v>
      </c>
      <c r="M947" s="62">
        <f t="shared" si="421"/>
        <v>0</v>
      </c>
      <c r="N947" s="62">
        <f t="shared" si="421"/>
        <v>0</v>
      </c>
      <c r="O947" s="54"/>
      <c r="P947" s="54"/>
      <c r="Q947" s="54"/>
      <c r="R947" s="54"/>
      <c r="S947" s="54"/>
      <c r="T947" s="54"/>
      <c r="U947" s="62">
        <f t="shared" si="422"/>
        <v>53</v>
      </c>
      <c r="V947" s="62">
        <f t="shared" si="422"/>
        <v>45</v>
      </c>
      <c r="W947" s="54">
        <v>19</v>
      </c>
      <c r="X947" s="54">
        <v>15</v>
      </c>
      <c r="Y947" s="54">
        <v>19</v>
      </c>
      <c r="Z947" s="54">
        <v>17</v>
      </c>
      <c r="AA947" s="705" t="str">
        <f t="shared" si="434"/>
        <v>SO5141-11</v>
      </c>
      <c r="AB947" s="705"/>
      <c r="AC947" s="705" t="str">
        <f t="shared" si="435"/>
        <v>Үсчин</v>
      </c>
      <c r="AD947" s="705"/>
      <c r="AE947" s="705"/>
      <c r="AF947" s="705"/>
      <c r="AG947" s="705"/>
      <c r="AH947" s="705"/>
      <c r="AI947" s="705"/>
      <c r="AJ947" s="56">
        <f t="shared" si="420"/>
        <v>932</v>
      </c>
      <c r="AK947" s="54">
        <v>15</v>
      </c>
      <c r="AL947" s="54">
        <v>13</v>
      </c>
      <c r="AM947" s="54"/>
      <c r="AN947" s="54"/>
      <c r="AO947" s="54"/>
      <c r="AP947" s="54">
        <v>3</v>
      </c>
      <c r="AQ947" s="54">
        <v>50</v>
      </c>
      <c r="AR947" s="54"/>
      <c r="AS947" s="57">
        <f t="shared" si="423"/>
        <v>15</v>
      </c>
      <c r="AT947" s="54"/>
      <c r="AU947" s="54"/>
      <c r="AV947" s="54">
        <v>15</v>
      </c>
      <c r="AW947" s="54"/>
      <c r="AX947" s="54"/>
      <c r="AY947" s="54"/>
      <c r="AZ947" s="54"/>
    </row>
    <row r="948" spans="1:52" s="55" customFormat="1" ht="18" customHeight="1">
      <c r="A948" s="737" t="s">
        <v>148</v>
      </c>
      <c r="B948" s="738"/>
      <c r="C948" s="739" t="s">
        <v>149</v>
      </c>
      <c r="D948" s="740"/>
      <c r="E948" s="740"/>
      <c r="F948" s="740"/>
      <c r="G948" s="740"/>
      <c r="H948" s="740"/>
      <c r="I948" s="741"/>
      <c r="J948" s="56">
        <f t="shared" si="419"/>
        <v>933</v>
      </c>
      <c r="K948" s="62">
        <f t="shared" si="413"/>
        <v>52</v>
      </c>
      <c r="L948" s="62">
        <f t="shared" si="413"/>
        <v>39</v>
      </c>
      <c r="M948" s="62">
        <f t="shared" si="421"/>
        <v>0</v>
      </c>
      <c r="N948" s="62">
        <f t="shared" si="421"/>
        <v>0</v>
      </c>
      <c r="O948" s="54"/>
      <c r="P948" s="54"/>
      <c r="Q948" s="54"/>
      <c r="R948" s="54"/>
      <c r="S948" s="54"/>
      <c r="T948" s="54"/>
      <c r="U948" s="62">
        <f t="shared" si="422"/>
        <v>52</v>
      </c>
      <c r="V948" s="62">
        <f t="shared" si="422"/>
        <v>39</v>
      </c>
      <c r="W948" s="54">
        <v>18</v>
      </c>
      <c r="X948" s="54">
        <v>14</v>
      </c>
      <c r="Y948" s="54">
        <v>20</v>
      </c>
      <c r="Z948" s="54">
        <v>13</v>
      </c>
      <c r="AA948" s="705" t="str">
        <f t="shared" si="434"/>
        <v>NT5113-13</v>
      </c>
      <c r="AB948" s="705"/>
      <c r="AC948" s="705" t="str">
        <f t="shared" si="435"/>
        <v>Аяллын хөтөч</v>
      </c>
      <c r="AD948" s="705"/>
      <c r="AE948" s="705"/>
      <c r="AF948" s="705"/>
      <c r="AG948" s="705"/>
      <c r="AH948" s="705"/>
      <c r="AI948" s="705"/>
      <c r="AJ948" s="56">
        <f t="shared" si="420"/>
        <v>933</v>
      </c>
      <c r="AK948" s="54">
        <v>14</v>
      </c>
      <c r="AL948" s="54">
        <v>12</v>
      </c>
      <c r="AM948" s="54"/>
      <c r="AN948" s="54"/>
      <c r="AO948" s="54"/>
      <c r="AP948" s="54"/>
      <c r="AQ948" s="54">
        <v>52</v>
      </c>
      <c r="AR948" s="54"/>
      <c r="AS948" s="57">
        <f t="shared" si="423"/>
        <v>14</v>
      </c>
      <c r="AT948" s="54"/>
      <c r="AU948" s="54"/>
      <c r="AV948" s="54">
        <v>14</v>
      </c>
      <c r="AW948" s="54"/>
      <c r="AX948" s="54"/>
      <c r="AY948" s="54"/>
      <c r="AZ948" s="54"/>
    </row>
    <row r="949" spans="1:52" s="55" customFormat="1" ht="18" customHeight="1">
      <c r="A949" s="737" t="s">
        <v>114</v>
      </c>
      <c r="B949" s="738"/>
      <c r="C949" s="739" t="s">
        <v>115</v>
      </c>
      <c r="D949" s="740"/>
      <c r="E949" s="740"/>
      <c r="F949" s="740"/>
      <c r="G949" s="740"/>
      <c r="H949" s="740"/>
      <c r="I949" s="741"/>
      <c r="J949" s="56">
        <f t="shared" si="419"/>
        <v>934</v>
      </c>
      <c r="K949" s="62">
        <f t="shared" si="413"/>
        <v>86</v>
      </c>
      <c r="L949" s="62">
        <f t="shared" si="413"/>
        <v>0</v>
      </c>
      <c r="M949" s="62">
        <f t="shared" si="421"/>
        <v>0</v>
      </c>
      <c r="N949" s="62">
        <f t="shared" si="421"/>
        <v>0</v>
      </c>
      <c r="O949" s="54"/>
      <c r="P949" s="54"/>
      <c r="Q949" s="54"/>
      <c r="R949" s="54"/>
      <c r="S949" s="54"/>
      <c r="T949" s="54"/>
      <c r="U949" s="62">
        <f t="shared" si="422"/>
        <v>86</v>
      </c>
      <c r="V949" s="62">
        <f t="shared" si="422"/>
        <v>0</v>
      </c>
      <c r="W949" s="54">
        <v>28</v>
      </c>
      <c r="X949" s="54">
        <v>0</v>
      </c>
      <c r="Y949" s="54">
        <v>35</v>
      </c>
      <c r="Z949" s="54">
        <v>0</v>
      </c>
      <c r="AA949" s="705" t="str">
        <f t="shared" si="434"/>
        <v>TC8211-20</v>
      </c>
      <c r="AB949" s="705"/>
      <c r="AC949" s="705" t="str">
        <f t="shared" si="435"/>
        <v>Автомашины засварчин</v>
      </c>
      <c r="AD949" s="705"/>
      <c r="AE949" s="705"/>
      <c r="AF949" s="705"/>
      <c r="AG949" s="705"/>
      <c r="AH949" s="705"/>
      <c r="AI949" s="705"/>
      <c r="AJ949" s="56">
        <f t="shared" si="420"/>
        <v>934</v>
      </c>
      <c r="AK949" s="54">
        <v>23</v>
      </c>
      <c r="AL949" s="54">
        <v>0</v>
      </c>
      <c r="AM949" s="54"/>
      <c r="AN949" s="54"/>
      <c r="AO949" s="54"/>
      <c r="AP949" s="54">
        <v>12</v>
      </c>
      <c r="AQ949" s="54">
        <v>74</v>
      </c>
      <c r="AR949" s="54"/>
      <c r="AS949" s="57">
        <f t="shared" si="423"/>
        <v>23</v>
      </c>
      <c r="AT949" s="54"/>
      <c r="AU949" s="54"/>
      <c r="AV949" s="54">
        <v>23</v>
      </c>
      <c r="AW949" s="54"/>
      <c r="AX949" s="54"/>
      <c r="AY949" s="54"/>
      <c r="AZ949" s="54"/>
    </row>
    <row r="950" spans="1:52" s="55" customFormat="1" ht="18" customHeight="1">
      <c r="A950" s="737" t="s">
        <v>132</v>
      </c>
      <c r="B950" s="738"/>
      <c r="C950" s="739" t="s">
        <v>133</v>
      </c>
      <c r="D950" s="740"/>
      <c r="E950" s="740"/>
      <c r="F950" s="740"/>
      <c r="G950" s="740"/>
      <c r="H950" s="740"/>
      <c r="I950" s="741"/>
      <c r="J950" s="56">
        <f t="shared" si="419"/>
        <v>935</v>
      </c>
      <c r="K950" s="62">
        <f t="shared" si="413"/>
        <v>63</v>
      </c>
      <c r="L950" s="62">
        <f t="shared" si="413"/>
        <v>25</v>
      </c>
      <c r="M950" s="62">
        <f t="shared" si="421"/>
        <v>0</v>
      </c>
      <c r="N950" s="62">
        <f t="shared" si="421"/>
        <v>0</v>
      </c>
      <c r="O950" s="54"/>
      <c r="P950" s="54"/>
      <c r="Q950" s="54"/>
      <c r="R950" s="54"/>
      <c r="S950" s="54"/>
      <c r="T950" s="54"/>
      <c r="U950" s="62">
        <f t="shared" si="422"/>
        <v>63</v>
      </c>
      <c r="V950" s="62">
        <f t="shared" si="422"/>
        <v>25</v>
      </c>
      <c r="W950" s="54">
        <v>20</v>
      </c>
      <c r="X950" s="54">
        <v>4</v>
      </c>
      <c r="Y950" s="54">
        <v>22</v>
      </c>
      <c r="Z950" s="54">
        <v>12</v>
      </c>
      <c r="AA950" s="705" t="str">
        <f t="shared" si="434"/>
        <v>IO7421-16</v>
      </c>
      <c r="AB950" s="705"/>
      <c r="AC950" s="705" t="str">
        <f t="shared" si="435"/>
        <v>Цахим тоног төхөөрөмжийн үйлчилгээний ажилтан</v>
      </c>
      <c r="AD950" s="705"/>
      <c r="AE950" s="705"/>
      <c r="AF950" s="705"/>
      <c r="AG950" s="705"/>
      <c r="AH950" s="705"/>
      <c r="AI950" s="705"/>
      <c r="AJ950" s="56">
        <f t="shared" si="420"/>
        <v>935</v>
      </c>
      <c r="AK950" s="54">
        <v>21</v>
      </c>
      <c r="AL950" s="54">
        <v>9</v>
      </c>
      <c r="AM950" s="54"/>
      <c r="AN950" s="54"/>
      <c r="AO950" s="54"/>
      <c r="AP950" s="54">
        <v>5</v>
      </c>
      <c r="AQ950" s="54">
        <v>58</v>
      </c>
      <c r="AR950" s="54"/>
      <c r="AS950" s="57">
        <f t="shared" si="423"/>
        <v>21</v>
      </c>
      <c r="AT950" s="54"/>
      <c r="AU950" s="54"/>
      <c r="AV950" s="54">
        <v>21</v>
      </c>
      <c r="AW950" s="54"/>
      <c r="AX950" s="54"/>
      <c r="AY950" s="54"/>
      <c r="AZ950" s="54"/>
    </row>
    <row r="951" spans="1:52" s="55" customFormat="1" ht="18" customHeight="1">
      <c r="A951" s="737" t="s">
        <v>509</v>
      </c>
      <c r="B951" s="738"/>
      <c r="C951" s="739" t="s">
        <v>510</v>
      </c>
      <c r="D951" s="740"/>
      <c r="E951" s="740"/>
      <c r="F951" s="740"/>
      <c r="G951" s="740"/>
      <c r="H951" s="740"/>
      <c r="I951" s="741"/>
      <c r="J951" s="56">
        <f t="shared" si="419"/>
        <v>936</v>
      </c>
      <c r="K951" s="62">
        <f t="shared" si="413"/>
        <v>49</v>
      </c>
      <c r="L951" s="62">
        <f t="shared" si="413"/>
        <v>40</v>
      </c>
      <c r="M951" s="62">
        <f t="shared" si="421"/>
        <v>0</v>
      </c>
      <c r="N951" s="62">
        <f t="shared" si="421"/>
        <v>0</v>
      </c>
      <c r="O951" s="54"/>
      <c r="P951" s="54"/>
      <c r="Q951" s="54"/>
      <c r="R951" s="54"/>
      <c r="S951" s="54"/>
      <c r="T951" s="54"/>
      <c r="U951" s="62">
        <f t="shared" si="422"/>
        <v>49</v>
      </c>
      <c r="V951" s="62">
        <f t="shared" si="422"/>
        <v>40</v>
      </c>
      <c r="W951" s="54">
        <v>16</v>
      </c>
      <c r="X951" s="54">
        <v>15</v>
      </c>
      <c r="Y951" s="54">
        <v>18</v>
      </c>
      <c r="Z951" s="54">
        <v>14</v>
      </c>
      <c r="AA951" s="705" t="str">
        <f t="shared" si="434"/>
        <v>ID4415-12</v>
      </c>
      <c r="AB951" s="705"/>
      <c r="AC951" s="705" t="str">
        <f t="shared" si="435"/>
        <v>Архивын ажилтан</v>
      </c>
      <c r="AD951" s="705"/>
      <c r="AE951" s="705"/>
      <c r="AF951" s="705"/>
      <c r="AG951" s="705"/>
      <c r="AH951" s="705"/>
      <c r="AI951" s="705"/>
      <c r="AJ951" s="56">
        <f t="shared" si="420"/>
        <v>936</v>
      </c>
      <c r="AK951" s="54">
        <v>15</v>
      </c>
      <c r="AL951" s="54">
        <v>11</v>
      </c>
      <c r="AM951" s="54"/>
      <c r="AN951" s="54"/>
      <c r="AO951" s="54"/>
      <c r="AP951" s="54">
        <v>4</v>
      </c>
      <c r="AQ951" s="54">
        <v>45</v>
      </c>
      <c r="AR951" s="54"/>
      <c r="AS951" s="57">
        <f t="shared" si="423"/>
        <v>15</v>
      </c>
      <c r="AT951" s="54"/>
      <c r="AU951" s="54"/>
      <c r="AV951" s="54">
        <v>15</v>
      </c>
      <c r="AW951" s="54"/>
      <c r="AX951" s="54"/>
      <c r="AY951" s="54"/>
      <c r="AZ951" s="54"/>
    </row>
    <row r="952" spans="1:52" s="55" customFormat="1" ht="18" customHeight="1">
      <c r="A952" s="737" t="s">
        <v>153</v>
      </c>
      <c r="B952" s="738"/>
      <c r="C952" s="739" t="s">
        <v>154</v>
      </c>
      <c r="D952" s="740"/>
      <c r="E952" s="740"/>
      <c r="F952" s="740"/>
      <c r="G952" s="740"/>
      <c r="H952" s="740"/>
      <c r="I952" s="741"/>
      <c r="J952" s="56">
        <f t="shared" si="419"/>
        <v>937</v>
      </c>
      <c r="K952" s="62">
        <f t="shared" si="413"/>
        <v>52</v>
      </c>
      <c r="L952" s="62">
        <f t="shared" si="413"/>
        <v>52</v>
      </c>
      <c r="M952" s="62">
        <f t="shared" si="421"/>
        <v>0</v>
      </c>
      <c r="N952" s="62">
        <f t="shared" si="421"/>
        <v>0</v>
      </c>
      <c r="O952" s="54"/>
      <c r="P952" s="54"/>
      <c r="Q952" s="54"/>
      <c r="R952" s="54"/>
      <c r="S952" s="54"/>
      <c r="T952" s="54"/>
      <c r="U952" s="62">
        <f t="shared" si="422"/>
        <v>52</v>
      </c>
      <c r="V952" s="62">
        <f t="shared" si="422"/>
        <v>52</v>
      </c>
      <c r="W952" s="54">
        <v>20</v>
      </c>
      <c r="X952" s="54">
        <v>20</v>
      </c>
      <c r="Y952" s="54">
        <v>18</v>
      </c>
      <c r="Z952" s="54">
        <v>18</v>
      </c>
      <c r="AA952" s="705" t="str">
        <f t="shared" si="434"/>
        <v>SO5142-11</v>
      </c>
      <c r="AB952" s="705"/>
      <c r="AC952" s="705" t="str">
        <f t="shared" si="435"/>
        <v>Гоо засалч</v>
      </c>
      <c r="AD952" s="705"/>
      <c r="AE952" s="705"/>
      <c r="AF952" s="705"/>
      <c r="AG952" s="705"/>
      <c r="AH952" s="705"/>
      <c r="AI952" s="705"/>
      <c r="AJ952" s="56">
        <f t="shared" si="420"/>
        <v>937</v>
      </c>
      <c r="AK952" s="54">
        <v>14</v>
      </c>
      <c r="AL952" s="54">
        <v>14</v>
      </c>
      <c r="AM952" s="54"/>
      <c r="AN952" s="54"/>
      <c r="AO952" s="54"/>
      <c r="AP952" s="54">
        <v>2</v>
      </c>
      <c r="AQ952" s="54">
        <v>50</v>
      </c>
      <c r="AR952" s="54"/>
      <c r="AS952" s="57">
        <f t="shared" si="423"/>
        <v>14</v>
      </c>
      <c r="AT952" s="54"/>
      <c r="AU952" s="54"/>
      <c r="AV952" s="54">
        <v>14</v>
      </c>
      <c r="AW952" s="54"/>
      <c r="AX952" s="54"/>
      <c r="AY952" s="54"/>
      <c r="AZ952" s="54"/>
    </row>
    <row r="953" spans="1:52" s="55" customFormat="1" ht="18" customHeight="1">
      <c r="A953" s="737" t="s">
        <v>130</v>
      </c>
      <c r="B953" s="738"/>
      <c r="C953" s="739" t="s">
        <v>131</v>
      </c>
      <c r="D953" s="740"/>
      <c r="E953" s="740"/>
      <c r="F953" s="740"/>
      <c r="G953" s="740"/>
      <c r="H953" s="740"/>
      <c r="I953" s="741"/>
      <c r="J953" s="56">
        <f t="shared" si="419"/>
        <v>938</v>
      </c>
      <c r="K953" s="62">
        <f t="shared" si="413"/>
        <v>33</v>
      </c>
      <c r="L953" s="62">
        <f t="shared" si="413"/>
        <v>33</v>
      </c>
      <c r="M953" s="62">
        <f t="shared" si="421"/>
        <v>0</v>
      </c>
      <c r="N953" s="62">
        <f t="shared" si="421"/>
        <v>0</v>
      </c>
      <c r="O953" s="83"/>
      <c r="P953" s="83"/>
      <c r="Q953" s="83"/>
      <c r="R953" s="83"/>
      <c r="S953" s="83"/>
      <c r="T953" s="83"/>
      <c r="U953" s="62">
        <f t="shared" si="422"/>
        <v>33</v>
      </c>
      <c r="V953" s="62">
        <f t="shared" si="422"/>
        <v>33</v>
      </c>
      <c r="W953" s="83">
        <v>6</v>
      </c>
      <c r="X953" s="83">
        <v>6</v>
      </c>
      <c r="Y953" s="83">
        <v>16</v>
      </c>
      <c r="Z953" s="83">
        <v>16</v>
      </c>
      <c r="AA953" s="705" t="str">
        <f t="shared" si="434"/>
        <v>IE7533-28</v>
      </c>
      <c r="AB953" s="705"/>
      <c r="AC953" s="705" t="str">
        <f t="shared" si="435"/>
        <v>Оёмол бүтээгдэхүүний оёдолчин</v>
      </c>
      <c r="AD953" s="705"/>
      <c r="AE953" s="705"/>
      <c r="AF953" s="705"/>
      <c r="AG953" s="705"/>
      <c r="AH953" s="705"/>
      <c r="AI953" s="705"/>
      <c r="AJ953" s="56">
        <f t="shared" si="420"/>
        <v>938</v>
      </c>
      <c r="AK953" s="83">
        <v>11</v>
      </c>
      <c r="AL953" s="83">
        <v>11</v>
      </c>
      <c r="AM953" s="83"/>
      <c r="AN953" s="83"/>
      <c r="AO953" s="57"/>
      <c r="AP953" s="57">
        <v>3</v>
      </c>
      <c r="AQ953" s="57">
        <v>30</v>
      </c>
      <c r="AR953" s="57"/>
      <c r="AS953" s="57">
        <f t="shared" si="423"/>
        <v>11</v>
      </c>
      <c r="AT953" s="57"/>
      <c r="AU953" s="57"/>
      <c r="AV953" s="83">
        <v>11</v>
      </c>
      <c r="AW953" s="57"/>
      <c r="AX953" s="57"/>
      <c r="AY953" s="57"/>
      <c r="AZ953" s="57"/>
    </row>
    <row r="954" spans="1:52" s="55" customFormat="1" ht="18" customHeight="1">
      <c r="A954" s="737" t="s">
        <v>124</v>
      </c>
      <c r="B954" s="738"/>
      <c r="C954" s="739" t="s">
        <v>125</v>
      </c>
      <c r="D954" s="740"/>
      <c r="E954" s="740"/>
      <c r="F954" s="740"/>
      <c r="G954" s="740"/>
      <c r="H954" s="740"/>
      <c r="I954" s="741"/>
      <c r="J954" s="56">
        <f t="shared" si="419"/>
        <v>939</v>
      </c>
      <c r="K954" s="62">
        <f t="shared" si="413"/>
        <v>54</v>
      </c>
      <c r="L954" s="62">
        <f t="shared" si="413"/>
        <v>0</v>
      </c>
      <c r="M954" s="62">
        <f t="shared" si="421"/>
        <v>0</v>
      </c>
      <c r="N954" s="62">
        <f t="shared" si="421"/>
        <v>0</v>
      </c>
      <c r="O954" s="54"/>
      <c r="P954" s="54"/>
      <c r="Q954" s="54"/>
      <c r="R954" s="54"/>
      <c r="S954" s="54"/>
      <c r="T954" s="54"/>
      <c r="U954" s="62">
        <f t="shared" si="422"/>
        <v>54</v>
      </c>
      <c r="V954" s="62">
        <f t="shared" si="422"/>
        <v>0</v>
      </c>
      <c r="W954" s="54">
        <v>20</v>
      </c>
      <c r="X954" s="54">
        <v>0</v>
      </c>
      <c r="Y954" s="54">
        <v>19</v>
      </c>
      <c r="Z954" s="54">
        <v>0</v>
      </c>
      <c r="AA954" s="705" t="str">
        <f t="shared" si="434"/>
        <v>IM7212-14</v>
      </c>
      <c r="AB954" s="705"/>
      <c r="AC954" s="705" t="str">
        <f t="shared" si="435"/>
        <v>Гагнуурчин</v>
      </c>
      <c r="AD954" s="705"/>
      <c r="AE954" s="705"/>
      <c r="AF954" s="705"/>
      <c r="AG954" s="705"/>
      <c r="AH954" s="705"/>
      <c r="AI954" s="705"/>
      <c r="AJ954" s="56">
        <f t="shared" si="420"/>
        <v>939</v>
      </c>
      <c r="AK954" s="52">
        <v>15</v>
      </c>
      <c r="AL954" s="52">
        <v>0</v>
      </c>
      <c r="AM954" s="54"/>
      <c r="AN954" s="54"/>
      <c r="AO954" s="54"/>
      <c r="AP954" s="54">
        <v>2</v>
      </c>
      <c r="AQ954" s="54">
        <v>52</v>
      </c>
      <c r="AR954" s="54"/>
      <c r="AS954" s="57">
        <f t="shared" si="423"/>
        <v>15</v>
      </c>
      <c r="AT954" s="54"/>
      <c r="AU954" s="54"/>
      <c r="AV954" s="52">
        <v>15</v>
      </c>
      <c r="AW954" s="54"/>
      <c r="AX954" s="54"/>
      <c r="AY954" s="54"/>
      <c r="AZ954" s="54"/>
    </row>
    <row r="955" spans="1:52" s="55" customFormat="1" ht="18" customHeight="1">
      <c r="A955" s="737" t="s">
        <v>195</v>
      </c>
      <c r="B955" s="738"/>
      <c r="C955" s="739" t="s">
        <v>196</v>
      </c>
      <c r="D955" s="740"/>
      <c r="E955" s="740"/>
      <c r="F955" s="740"/>
      <c r="G955" s="740"/>
      <c r="H955" s="740"/>
      <c r="I955" s="741"/>
      <c r="J955" s="56">
        <f t="shared" si="419"/>
        <v>940</v>
      </c>
      <c r="K955" s="62">
        <f t="shared" si="413"/>
        <v>52</v>
      </c>
      <c r="L955" s="62">
        <f t="shared" si="413"/>
        <v>52</v>
      </c>
      <c r="M955" s="62">
        <f t="shared" si="421"/>
        <v>0</v>
      </c>
      <c r="N955" s="62">
        <f t="shared" si="421"/>
        <v>0</v>
      </c>
      <c r="O955" s="54"/>
      <c r="P955" s="54"/>
      <c r="Q955" s="54"/>
      <c r="R955" s="54"/>
      <c r="S955" s="54"/>
      <c r="T955" s="54"/>
      <c r="U955" s="62">
        <f t="shared" si="422"/>
        <v>52</v>
      </c>
      <c r="V955" s="62">
        <f t="shared" si="422"/>
        <v>52</v>
      </c>
      <c r="W955" s="54">
        <v>17</v>
      </c>
      <c r="X955" s="54">
        <v>17</v>
      </c>
      <c r="Y955" s="54">
        <v>18</v>
      </c>
      <c r="Z955" s="54">
        <v>18</v>
      </c>
      <c r="AA955" s="705" t="str">
        <f t="shared" si="434"/>
        <v>ID4120-11</v>
      </c>
      <c r="AB955" s="705"/>
      <c r="AC955" s="705" t="str">
        <f t="shared" si="435"/>
        <v>Нарийн бичгийн дарга-албан хэргийн ажилтан</v>
      </c>
      <c r="AD955" s="705"/>
      <c r="AE955" s="705"/>
      <c r="AF955" s="705"/>
      <c r="AG955" s="705"/>
      <c r="AH955" s="705"/>
      <c r="AI955" s="705"/>
      <c r="AJ955" s="56">
        <f t="shared" si="420"/>
        <v>940</v>
      </c>
      <c r="AK955" s="52">
        <v>17</v>
      </c>
      <c r="AL955" s="52">
        <v>17</v>
      </c>
      <c r="AM955" s="54"/>
      <c r="AN955" s="54"/>
      <c r="AO955" s="54"/>
      <c r="AP955" s="54">
        <v>6</v>
      </c>
      <c r="AQ955" s="54">
        <v>46</v>
      </c>
      <c r="AR955" s="54"/>
      <c r="AS955" s="57">
        <f t="shared" si="423"/>
        <v>17</v>
      </c>
      <c r="AT955" s="54"/>
      <c r="AU955" s="54"/>
      <c r="AV955" s="52">
        <v>17</v>
      </c>
      <c r="AW955" s="54"/>
      <c r="AX955" s="54"/>
      <c r="AY955" s="54"/>
      <c r="AZ955" s="54"/>
    </row>
    <row r="956" spans="1:52" s="55" customFormat="1" ht="18" customHeight="1">
      <c r="A956" s="737" t="s">
        <v>358</v>
      </c>
      <c r="B956" s="738"/>
      <c r="C956" s="739" t="s">
        <v>359</v>
      </c>
      <c r="D956" s="740"/>
      <c r="E956" s="740"/>
      <c r="F956" s="740"/>
      <c r="G956" s="740"/>
      <c r="H956" s="740"/>
      <c r="I956" s="741"/>
      <c r="J956" s="56">
        <f t="shared" si="419"/>
        <v>941</v>
      </c>
      <c r="K956" s="62">
        <f t="shared" si="413"/>
        <v>26</v>
      </c>
      <c r="L956" s="62">
        <f t="shared" si="413"/>
        <v>1</v>
      </c>
      <c r="M956" s="62">
        <f t="shared" si="421"/>
        <v>26</v>
      </c>
      <c r="N956" s="62">
        <f t="shared" si="421"/>
        <v>1</v>
      </c>
      <c r="O956" s="54">
        <v>0</v>
      </c>
      <c r="P956" s="54">
        <v>0</v>
      </c>
      <c r="Q956" s="54">
        <v>26</v>
      </c>
      <c r="R956" s="54">
        <v>1</v>
      </c>
      <c r="S956" s="54"/>
      <c r="T956" s="54"/>
      <c r="U956" s="62">
        <f t="shared" si="422"/>
        <v>0</v>
      </c>
      <c r="V956" s="62">
        <f t="shared" si="422"/>
        <v>0</v>
      </c>
      <c r="W956" s="54">
        <v>0</v>
      </c>
      <c r="X956" s="54">
        <v>0</v>
      </c>
      <c r="Y956" s="54">
        <v>0</v>
      </c>
      <c r="Z956" s="54">
        <v>0</v>
      </c>
      <c r="AA956" s="705" t="str">
        <f t="shared" si="434"/>
        <v>IM3113-17</v>
      </c>
      <c r="AB956" s="705"/>
      <c r="AC956" s="705" t="str">
        <f t="shared" si="435"/>
        <v>Цахилгааны техникч</v>
      </c>
      <c r="AD956" s="705"/>
      <c r="AE956" s="705"/>
      <c r="AF956" s="705"/>
      <c r="AG956" s="705"/>
      <c r="AH956" s="705"/>
      <c r="AI956" s="705"/>
      <c r="AJ956" s="56">
        <f t="shared" si="420"/>
        <v>941</v>
      </c>
      <c r="AK956" s="54">
        <v>0</v>
      </c>
      <c r="AL956" s="54"/>
      <c r="AM956" s="54"/>
      <c r="AN956" s="54"/>
      <c r="AO956" s="54"/>
      <c r="AP956" s="54">
        <v>1</v>
      </c>
      <c r="AQ956" s="54">
        <v>25</v>
      </c>
      <c r="AR956" s="54"/>
      <c r="AS956" s="57">
        <f t="shared" si="423"/>
        <v>26</v>
      </c>
      <c r="AT956" s="54">
        <v>26</v>
      </c>
      <c r="AU956" s="54"/>
      <c r="AV956" s="54">
        <v>0</v>
      </c>
      <c r="AW956" s="54"/>
      <c r="AX956" s="54"/>
      <c r="AY956" s="54"/>
      <c r="AZ956" s="54"/>
    </row>
    <row r="957" spans="1:52" s="55" customFormat="1" ht="18" customHeight="1">
      <c r="A957" s="737" t="s">
        <v>128</v>
      </c>
      <c r="B957" s="738"/>
      <c r="C957" s="739" t="s">
        <v>129</v>
      </c>
      <c r="D957" s="740"/>
      <c r="E957" s="740"/>
      <c r="F957" s="740"/>
      <c r="G957" s="740"/>
      <c r="H957" s="740"/>
      <c r="I957" s="741"/>
      <c r="J957" s="56">
        <f t="shared" si="419"/>
        <v>942</v>
      </c>
      <c r="K957" s="62">
        <f t="shared" si="413"/>
        <v>15</v>
      </c>
      <c r="L957" s="62">
        <f t="shared" si="413"/>
        <v>0</v>
      </c>
      <c r="M957" s="62">
        <f t="shared" si="421"/>
        <v>0</v>
      </c>
      <c r="N957" s="62">
        <f t="shared" si="421"/>
        <v>0</v>
      </c>
      <c r="O957" s="54"/>
      <c r="P957" s="54"/>
      <c r="Q957" s="54"/>
      <c r="R957" s="54"/>
      <c r="S957" s="54"/>
      <c r="T957" s="54"/>
      <c r="U957" s="62">
        <f t="shared" si="422"/>
        <v>15</v>
      </c>
      <c r="V957" s="62">
        <f t="shared" si="422"/>
        <v>0</v>
      </c>
      <c r="W957" s="54">
        <v>5</v>
      </c>
      <c r="X957" s="54">
        <v>0</v>
      </c>
      <c r="Y957" s="54">
        <v>10</v>
      </c>
      <c r="Z957" s="54">
        <v>0</v>
      </c>
      <c r="AA957" s="705" t="str">
        <f t="shared" si="434"/>
        <v>CF7115-24</v>
      </c>
      <c r="AB957" s="705"/>
      <c r="AC957" s="705" t="str">
        <f t="shared" si="435"/>
        <v>Модон эдлэлийн мужаан</v>
      </c>
      <c r="AD957" s="705"/>
      <c r="AE957" s="705"/>
      <c r="AF957" s="705"/>
      <c r="AG957" s="705"/>
      <c r="AH957" s="705"/>
      <c r="AI957" s="705"/>
      <c r="AJ957" s="56">
        <f t="shared" si="420"/>
        <v>942</v>
      </c>
      <c r="AK957" s="54">
        <v>0</v>
      </c>
      <c r="AL957" s="54">
        <v>0</v>
      </c>
      <c r="AM957" s="54"/>
      <c r="AN957" s="54"/>
      <c r="AO957" s="54"/>
      <c r="AP957" s="54"/>
      <c r="AQ957" s="54">
        <v>15</v>
      </c>
      <c r="AR957" s="54"/>
      <c r="AS957" s="57">
        <f t="shared" si="423"/>
        <v>0</v>
      </c>
      <c r="AT957" s="54"/>
      <c r="AU957" s="54"/>
      <c r="AV957" s="54">
        <v>0</v>
      </c>
      <c r="AW957" s="54"/>
      <c r="AX957" s="54"/>
      <c r="AY957" s="54"/>
      <c r="AZ957" s="54"/>
    </row>
    <row r="958" spans="1:52" s="55" customFormat="1" ht="25.5" customHeight="1">
      <c r="A958" s="745" t="s">
        <v>545</v>
      </c>
      <c r="B958" s="746"/>
      <c r="C958" s="746"/>
      <c r="D958" s="746"/>
      <c r="E958" s="746"/>
      <c r="F958" s="746"/>
      <c r="G958" s="746"/>
      <c r="H958" s="746"/>
      <c r="I958" s="747"/>
      <c r="J958" s="60">
        <f t="shared" si="419"/>
        <v>943</v>
      </c>
      <c r="K958" s="61">
        <f t="shared" ref="K958:N958" si="436">SUM(K959:K966)</f>
        <v>446</v>
      </c>
      <c r="L958" s="61">
        <f t="shared" si="436"/>
        <v>231</v>
      </c>
      <c r="M958" s="61">
        <f t="shared" si="436"/>
        <v>17</v>
      </c>
      <c r="N958" s="61">
        <f t="shared" si="436"/>
        <v>10</v>
      </c>
      <c r="O958" s="61">
        <f>SUM(O959:O966)</f>
        <v>17</v>
      </c>
      <c r="P958" s="61">
        <f t="shared" ref="P958:V958" si="437">SUM(P959:P966)</f>
        <v>10</v>
      </c>
      <c r="Q958" s="61">
        <f t="shared" si="437"/>
        <v>0</v>
      </c>
      <c r="R958" s="61">
        <f t="shared" si="437"/>
        <v>0</v>
      </c>
      <c r="S958" s="61">
        <f t="shared" si="437"/>
        <v>0</v>
      </c>
      <c r="T958" s="61">
        <f t="shared" si="437"/>
        <v>0</v>
      </c>
      <c r="U958" s="61">
        <f t="shared" si="437"/>
        <v>429</v>
      </c>
      <c r="V958" s="61">
        <f t="shared" si="437"/>
        <v>221</v>
      </c>
      <c r="W958" s="61">
        <f t="shared" ref="W958:Z958" si="438">SUM(W959:W966)</f>
        <v>175</v>
      </c>
      <c r="X958" s="61">
        <f t="shared" si="438"/>
        <v>93</v>
      </c>
      <c r="Y958" s="61">
        <f t="shared" si="438"/>
        <v>143</v>
      </c>
      <c r="Z958" s="61">
        <f t="shared" si="438"/>
        <v>74</v>
      </c>
      <c r="AA958" s="748" t="str">
        <f>+A958</f>
        <v>8. "Шинэ иргэншил" политехник коллеж</v>
      </c>
      <c r="AB958" s="749"/>
      <c r="AC958" s="749"/>
      <c r="AD958" s="749"/>
      <c r="AE958" s="749"/>
      <c r="AF958" s="749"/>
      <c r="AG958" s="749"/>
      <c r="AH958" s="749"/>
      <c r="AI958" s="750"/>
      <c r="AJ958" s="60">
        <f t="shared" si="420"/>
        <v>943</v>
      </c>
      <c r="AK958" s="61">
        <f t="shared" ref="AK958:AN958" si="439">SUM(AK959:AK966)</f>
        <v>111</v>
      </c>
      <c r="AL958" s="61">
        <f t="shared" si="439"/>
        <v>54</v>
      </c>
      <c r="AM958" s="61">
        <f t="shared" si="439"/>
        <v>0</v>
      </c>
      <c r="AN958" s="61">
        <f t="shared" si="439"/>
        <v>0</v>
      </c>
      <c r="AO958" s="61">
        <f>SUM(AO959:AO966)</f>
        <v>0</v>
      </c>
      <c r="AP958" s="61">
        <f t="shared" ref="AP958:AZ958" si="440">SUM(AP959:AP966)</f>
        <v>0</v>
      </c>
      <c r="AQ958" s="61">
        <f t="shared" si="440"/>
        <v>446</v>
      </c>
      <c r="AR958" s="61">
        <f t="shared" si="440"/>
        <v>0</v>
      </c>
      <c r="AS958" s="61">
        <f t="shared" si="440"/>
        <v>192</v>
      </c>
      <c r="AT958" s="61">
        <f t="shared" si="440"/>
        <v>0</v>
      </c>
      <c r="AU958" s="61">
        <f t="shared" si="440"/>
        <v>0</v>
      </c>
      <c r="AV958" s="61">
        <f t="shared" si="440"/>
        <v>111</v>
      </c>
      <c r="AW958" s="61">
        <f t="shared" si="440"/>
        <v>81</v>
      </c>
      <c r="AX958" s="61">
        <f t="shared" si="440"/>
        <v>0</v>
      </c>
      <c r="AY958" s="61">
        <f t="shared" si="440"/>
        <v>0</v>
      </c>
      <c r="AZ958" s="61">
        <f t="shared" si="440"/>
        <v>0</v>
      </c>
    </row>
    <row r="959" spans="1:52" s="55" customFormat="1" ht="18" customHeight="1">
      <c r="A959" s="737" t="s">
        <v>144</v>
      </c>
      <c r="B959" s="738"/>
      <c r="C959" s="739" t="s">
        <v>145</v>
      </c>
      <c r="D959" s="740"/>
      <c r="E959" s="740"/>
      <c r="F959" s="740"/>
      <c r="G959" s="740"/>
      <c r="H959" s="740"/>
      <c r="I959" s="741"/>
      <c r="J959" s="56">
        <f t="shared" si="419"/>
        <v>944</v>
      </c>
      <c r="K959" s="62">
        <f t="shared" ref="K959:L966" si="441">+M959+U959+AM959</f>
        <v>144</v>
      </c>
      <c r="L959" s="62">
        <f t="shared" si="441"/>
        <v>62</v>
      </c>
      <c r="M959" s="62">
        <f t="shared" si="421"/>
        <v>0</v>
      </c>
      <c r="N959" s="62">
        <f t="shared" si="421"/>
        <v>0</v>
      </c>
      <c r="O959" s="54"/>
      <c r="P959" s="54"/>
      <c r="Q959" s="54"/>
      <c r="R959" s="54"/>
      <c r="S959" s="54"/>
      <c r="T959" s="54"/>
      <c r="U959" s="62">
        <f t="shared" si="422"/>
        <v>144</v>
      </c>
      <c r="V959" s="62">
        <f t="shared" si="422"/>
        <v>62</v>
      </c>
      <c r="W959" s="54">
        <v>49</v>
      </c>
      <c r="X959" s="54">
        <v>20</v>
      </c>
      <c r="Y959" s="54">
        <v>45</v>
      </c>
      <c r="Z959" s="54">
        <v>25</v>
      </c>
      <c r="AA959" s="705" t="str">
        <f>+A959</f>
        <v>IF5120-11</v>
      </c>
      <c r="AB959" s="705"/>
      <c r="AC959" s="705" t="str">
        <f>+C959</f>
        <v>Тогооч</v>
      </c>
      <c r="AD959" s="705"/>
      <c r="AE959" s="705"/>
      <c r="AF959" s="705"/>
      <c r="AG959" s="705"/>
      <c r="AH959" s="705"/>
      <c r="AI959" s="705"/>
      <c r="AJ959" s="56">
        <f t="shared" si="420"/>
        <v>944</v>
      </c>
      <c r="AK959" s="52">
        <v>50</v>
      </c>
      <c r="AL959" s="52">
        <v>17</v>
      </c>
      <c r="AM959" s="54"/>
      <c r="AN959" s="54"/>
      <c r="AO959" s="54"/>
      <c r="AP959" s="54"/>
      <c r="AQ959" s="54">
        <v>144</v>
      </c>
      <c r="AR959" s="54"/>
      <c r="AS959" s="57">
        <f t="shared" si="423"/>
        <v>66</v>
      </c>
      <c r="AT959" s="54"/>
      <c r="AU959" s="54"/>
      <c r="AV959" s="54">
        <v>50</v>
      </c>
      <c r="AW959" s="54">
        <v>16</v>
      </c>
      <c r="AX959" s="54"/>
      <c r="AY959" s="54"/>
      <c r="AZ959" s="54"/>
    </row>
    <row r="960" spans="1:52" s="55" customFormat="1" ht="18" customHeight="1">
      <c r="A960" s="737" t="s">
        <v>122</v>
      </c>
      <c r="B960" s="738"/>
      <c r="C960" s="739" t="s">
        <v>123</v>
      </c>
      <c r="D960" s="740"/>
      <c r="E960" s="740"/>
      <c r="F960" s="740"/>
      <c r="G960" s="740"/>
      <c r="H960" s="740"/>
      <c r="I960" s="741"/>
      <c r="J960" s="56">
        <f t="shared" si="419"/>
        <v>945</v>
      </c>
      <c r="K960" s="62">
        <f t="shared" si="441"/>
        <v>43</v>
      </c>
      <c r="L960" s="62">
        <f t="shared" si="441"/>
        <v>5</v>
      </c>
      <c r="M960" s="62">
        <f t="shared" si="421"/>
        <v>0</v>
      </c>
      <c r="N960" s="62">
        <f t="shared" si="421"/>
        <v>0</v>
      </c>
      <c r="O960" s="54"/>
      <c r="P960" s="54"/>
      <c r="Q960" s="54"/>
      <c r="R960" s="54"/>
      <c r="S960" s="54"/>
      <c r="T960" s="54"/>
      <c r="U960" s="62">
        <f t="shared" si="422"/>
        <v>43</v>
      </c>
      <c r="V960" s="62">
        <f t="shared" si="422"/>
        <v>5</v>
      </c>
      <c r="W960" s="54">
        <v>15</v>
      </c>
      <c r="X960" s="54">
        <v>3</v>
      </c>
      <c r="Y960" s="54">
        <v>16</v>
      </c>
      <c r="Z960" s="54">
        <v>0</v>
      </c>
      <c r="AA960" s="705" t="str">
        <f t="shared" ref="AA960:AA973" si="442">+A960</f>
        <v>CF7411-12</v>
      </c>
      <c r="AB960" s="705"/>
      <c r="AC960" s="705" t="str">
        <f t="shared" ref="AC960:AC966" si="443">+C960</f>
        <v>Барилгын цахилгаанчин</v>
      </c>
      <c r="AD960" s="705"/>
      <c r="AE960" s="705"/>
      <c r="AF960" s="705"/>
      <c r="AG960" s="705"/>
      <c r="AH960" s="705"/>
      <c r="AI960" s="705"/>
      <c r="AJ960" s="56">
        <f t="shared" si="420"/>
        <v>945</v>
      </c>
      <c r="AK960" s="52">
        <v>12</v>
      </c>
      <c r="AL960" s="52">
        <v>2</v>
      </c>
      <c r="AM960" s="54"/>
      <c r="AN960" s="54"/>
      <c r="AO960" s="54"/>
      <c r="AP960" s="54"/>
      <c r="AQ960" s="54">
        <v>43</v>
      </c>
      <c r="AR960" s="54"/>
      <c r="AS960" s="57">
        <f t="shared" si="423"/>
        <v>27</v>
      </c>
      <c r="AT960" s="54"/>
      <c r="AU960" s="54"/>
      <c r="AV960" s="54">
        <v>12</v>
      </c>
      <c r="AW960" s="54">
        <v>15</v>
      </c>
      <c r="AX960" s="54"/>
      <c r="AY960" s="54"/>
      <c r="AZ960" s="54"/>
    </row>
    <row r="961" spans="1:52" s="55" customFormat="1" ht="18" customHeight="1">
      <c r="A961" s="737" t="s">
        <v>218</v>
      </c>
      <c r="B961" s="738"/>
      <c r="C961" s="739" t="s">
        <v>219</v>
      </c>
      <c r="D961" s="740"/>
      <c r="E961" s="740"/>
      <c r="F961" s="740"/>
      <c r="G961" s="740"/>
      <c r="H961" s="740"/>
      <c r="I961" s="741"/>
      <c r="J961" s="56">
        <f t="shared" si="419"/>
        <v>946</v>
      </c>
      <c r="K961" s="62">
        <f t="shared" si="441"/>
        <v>91</v>
      </c>
      <c r="L961" s="62">
        <f t="shared" si="441"/>
        <v>33</v>
      </c>
      <c r="M961" s="62">
        <f t="shared" si="421"/>
        <v>0</v>
      </c>
      <c r="N961" s="62">
        <f t="shared" si="421"/>
        <v>0</v>
      </c>
      <c r="O961" s="54"/>
      <c r="P961" s="54"/>
      <c r="Q961" s="54"/>
      <c r="R961" s="54"/>
      <c r="S961" s="54"/>
      <c r="T961" s="54"/>
      <c r="U961" s="62">
        <f t="shared" si="422"/>
        <v>91</v>
      </c>
      <c r="V961" s="62">
        <f t="shared" si="422"/>
        <v>33</v>
      </c>
      <c r="W961" s="54">
        <v>40</v>
      </c>
      <c r="X961" s="54">
        <v>12</v>
      </c>
      <c r="Y961" s="54">
        <v>32</v>
      </c>
      <c r="Z961" s="54">
        <v>13</v>
      </c>
      <c r="AA961" s="705" t="str">
        <f t="shared" si="442"/>
        <v>AD7321-11</v>
      </c>
      <c r="AB961" s="705"/>
      <c r="AC961" s="705" t="str">
        <f t="shared" si="443"/>
        <v>Хэвлэлийн график дизайнч</v>
      </c>
      <c r="AD961" s="705"/>
      <c r="AE961" s="705"/>
      <c r="AF961" s="705"/>
      <c r="AG961" s="705"/>
      <c r="AH961" s="705"/>
      <c r="AI961" s="705"/>
      <c r="AJ961" s="56">
        <f t="shared" si="420"/>
        <v>946</v>
      </c>
      <c r="AK961" s="54">
        <v>19</v>
      </c>
      <c r="AL961" s="54">
        <v>8</v>
      </c>
      <c r="AM961" s="54"/>
      <c r="AN961" s="54"/>
      <c r="AO961" s="54"/>
      <c r="AP961" s="54"/>
      <c r="AQ961" s="54">
        <v>91</v>
      </c>
      <c r="AR961" s="54"/>
      <c r="AS961" s="57">
        <f t="shared" si="423"/>
        <v>19</v>
      </c>
      <c r="AT961" s="54"/>
      <c r="AU961" s="54"/>
      <c r="AV961" s="54">
        <v>19</v>
      </c>
      <c r="AW961" s="54"/>
      <c r="AX961" s="54"/>
      <c r="AY961" s="54"/>
      <c r="AZ961" s="54"/>
    </row>
    <row r="962" spans="1:52" s="55" customFormat="1" ht="18" customHeight="1">
      <c r="A962" s="737" t="s">
        <v>195</v>
      </c>
      <c r="B962" s="738"/>
      <c r="C962" s="739" t="s">
        <v>196</v>
      </c>
      <c r="D962" s="740"/>
      <c r="E962" s="740"/>
      <c r="F962" s="740"/>
      <c r="G962" s="740"/>
      <c r="H962" s="740"/>
      <c r="I962" s="741"/>
      <c r="J962" s="56">
        <f t="shared" si="419"/>
        <v>947</v>
      </c>
      <c r="K962" s="62">
        <f t="shared" si="441"/>
        <v>72</v>
      </c>
      <c r="L962" s="62">
        <f t="shared" si="441"/>
        <v>61</v>
      </c>
      <c r="M962" s="62">
        <f t="shared" si="421"/>
        <v>0</v>
      </c>
      <c r="N962" s="62">
        <f t="shared" si="421"/>
        <v>0</v>
      </c>
      <c r="O962" s="54"/>
      <c r="P962" s="54"/>
      <c r="Q962" s="54"/>
      <c r="R962" s="54"/>
      <c r="S962" s="54"/>
      <c r="T962" s="54"/>
      <c r="U962" s="62">
        <f t="shared" si="422"/>
        <v>72</v>
      </c>
      <c r="V962" s="62">
        <f t="shared" si="422"/>
        <v>61</v>
      </c>
      <c r="W962" s="54">
        <v>41</v>
      </c>
      <c r="X962" s="54">
        <v>33</v>
      </c>
      <c r="Y962" s="54">
        <v>20</v>
      </c>
      <c r="Z962" s="54">
        <v>17</v>
      </c>
      <c r="AA962" s="705" t="str">
        <f t="shared" si="442"/>
        <v>ID4120-11</v>
      </c>
      <c r="AB962" s="705"/>
      <c r="AC962" s="705" t="str">
        <f t="shared" si="443"/>
        <v>Нарийн бичгийн дарга-албан хэргийн ажилтан</v>
      </c>
      <c r="AD962" s="705"/>
      <c r="AE962" s="705"/>
      <c r="AF962" s="705"/>
      <c r="AG962" s="705"/>
      <c r="AH962" s="705"/>
      <c r="AI962" s="705"/>
      <c r="AJ962" s="56">
        <f t="shared" si="420"/>
        <v>947</v>
      </c>
      <c r="AK962" s="54">
        <v>11</v>
      </c>
      <c r="AL962" s="54">
        <v>11</v>
      </c>
      <c r="AM962" s="54"/>
      <c r="AN962" s="54"/>
      <c r="AO962" s="54"/>
      <c r="AP962" s="54"/>
      <c r="AQ962" s="54">
        <v>72</v>
      </c>
      <c r="AR962" s="54"/>
      <c r="AS962" s="57">
        <f t="shared" si="423"/>
        <v>31</v>
      </c>
      <c r="AT962" s="54"/>
      <c r="AU962" s="54"/>
      <c r="AV962" s="54">
        <v>11</v>
      </c>
      <c r="AW962" s="54">
        <v>20</v>
      </c>
      <c r="AX962" s="54"/>
      <c r="AY962" s="54"/>
      <c r="AZ962" s="54"/>
    </row>
    <row r="963" spans="1:52" s="55" customFormat="1" ht="18" customHeight="1">
      <c r="A963" s="737" t="s">
        <v>138</v>
      </c>
      <c r="B963" s="738"/>
      <c r="C963" s="739" t="s">
        <v>139</v>
      </c>
      <c r="D963" s="740"/>
      <c r="E963" s="740"/>
      <c r="F963" s="740"/>
      <c r="G963" s="740"/>
      <c r="H963" s="740"/>
      <c r="I963" s="741"/>
      <c r="J963" s="56">
        <f t="shared" si="419"/>
        <v>948</v>
      </c>
      <c r="K963" s="62">
        <f t="shared" si="441"/>
        <v>59</v>
      </c>
      <c r="L963" s="62">
        <f t="shared" si="441"/>
        <v>42</v>
      </c>
      <c r="M963" s="62">
        <f t="shared" si="421"/>
        <v>0</v>
      </c>
      <c r="N963" s="62">
        <f t="shared" si="421"/>
        <v>0</v>
      </c>
      <c r="O963" s="54"/>
      <c r="P963" s="54"/>
      <c r="Q963" s="54"/>
      <c r="R963" s="54"/>
      <c r="S963" s="54"/>
      <c r="T963" s="54"/>
      <c r="U963" s="62">
        <f t="shared" si="422"/>
        <v>59</v>
      </c>
      <c r="V963" s="62">
        <f t="shared" si="422"/>
        <v>42</v>
      </c>
      <c r="W963" s="54">
        <v>10</v>
      </c>
      <c r="X963" s="54">
        <v>7</v>
      </c>
      <c r="Y963" s="54">
        <v>30</v>
      </c>
      <c r="Z963" s="54">
        <v>19</v>
      </c>
      <c r="AA963" s="705" t="str">
        <f t="shared" si="442"/>
        <v>SO5141-11</v>
      </c>
      <c r="AB963" s="705"/>
      <c r="AC963" s="705" t="str">
        <f t="shared" si="443"/>
        <v>Үсчин</v>
      </c>
      <c r="AD963" s="705"/>
      <c r="AE963" s="705"/>
      <c r="AF963" s="705"/>
      <c r="AG963" s="705"/>
      <c r="AH963" s="705"/>
      <c r="AI963" s="705"/>
      <c r="AJ963" s="56">
        <f t="shared" si="420"/>
        <v>948</v>
      </c>
      <c r="AK963" s="54">
        <v>19</v>
      </c>
      <c r="AL963" s="54">
        <v>16</v>
      </c>
      <c r="AM963" s="54"/>
      <c r="AN963" s="54"/>
      <c r="AO963" s="54"/>
      <c r="AP963" s="54"/>
      <c r="AQ963" s="54">
        <v>59</v>
      </c>
      <c r="AR963" s="54"/>
      <c r="AS963" s="57">
        <f t="shared" si="423"/>
        <v>29</v>
      </c>
      <c r="AT963" s="54"/>
      <c r="AU963" s="54"/>
      <c r="AV963" s="54">
        <v>19</v>
      </c>
      <c r="AW963" s="54">
        <v>10</v>
      </c>
      <c r="AX963" s="54"/>
      <c r="AY963" s="54"/>
      <c r="AZ963" s="54"/>
    </row>
    <row r="964" spans="1:52" s="55" customFormat="1" ht="18" customHeight="1">
      <c r="A964" s="737" t="s">
        <v>230</v>
      </c>
      <c r="B964" s="738"/>
      <c r="C964" s="739" t="s">
        <v>231</v>
      </c>
      <c r="D964" s="740"/>
      <c r="E964" s="740"/>
      <c r="F964" s="740"/>
      <c r="G964" s="740"/>
      <c r="H964" s="740"/>
      <c r="I964" s="741"/>
      <c r="J964" s="56">
        <f t="shared" si="419"/>
        <v>949</v>
      </c>
      <c r="K964" s="62">
        <f t="shared" si="441"/>
        <v>20</v>
      </c>
      <c r="L964" s="62">
        <f t="shared" si="441"/>
        <v>18</v>
      </c>
      <c r="M964" s="62">
        <f t="shared" si="421"/>
        <v>0</v>
      </c>
      <c r="N964" s="62">
        <f t="shared" si="421"/>
        <v>0</v>
      </c>
      <c r="O964" s="54"/>
      <c r="P964" s="54"/>
      <c r="Q964" s="54"/>
      <c r="R964" s="54"/>
      <c r="S964" s="54"/>
      <c r="T964" s="54"/>
      <c r="U964" s="62">
        <f t="shared" si="422"/>
        <v>20</v>
      </c>
      <c r="V964" s="62">
        <f t="shared" si="422"/>
        <v>18</v>
      </c>
      <c r="W964" s="54">
        <v>20</v>
      </c>
      <c r="X964" s="54">
        <v>18</v>
      </c>
      <c r="Y964" s="54"/>
      <c r="Z964" s="54"/>
      <c r="AA964" s="705" t="str">
        <f t="shared" si="442"/>
        <v>BT4311-14</v>
      </c>
      <c r="AB964" s="705"/>
      <c r="AC964" s="705" t="str">
        <f t="shared" si="443"/>
        <v>Нягтлан бодохын бүртгэл, тооцооны ажилтан</v>
      </c>
      <c r="AD964" s="705"/>
      <c r="AE964" s="705"/>
      <c r="AF964" s="705"/>
      <c r="AG964" s="705"/>
      <c r="AH964" s="705"/>
      <c r="AI964" s="705"/>
      <c r="AJ964" s="56">
        <f t="shared" si="420"/>
        <v>949</v>
      </c>
      <c r="AK964" s="54"/>
      <c r="AL964" s="54"/>
      <c r="AM964" s="54"/>
      <c r="AN964" s="54"/>
      <c r="AO964" s="54"/>
      <c r="AP964" s="54"/>
      <c r="AQ964" s="54">
        <v>20</v>
      </c>
      <c r="AR964" s="54"/>
      <c r="AS964" s="57">
        <f t="shared" si="423"/>
        <v>20</v>
      </c>
      <c r="AT964" s="54"/>
      <c r="AU964" s="54"/>
      <c r="AV964" s="54"/>
      <c r="AW964" s="54">
        <v>20</v>
      </c>
      <c r="AX964" s="54"/>
      <c r="AY964" s="54"/>
      <c r="AZ964" s="54"/>
    </row>
    <row r="965" spans="1:52" s="55" customFormat="1" ht="18" customHeight="1">
      <c r="A965" s="737" t="s">
        <v>443</v>
      </c>
      <c r="B965" s="738"/>
      <c r="C965" s="739" t="s">
        <v>444</v>
      </c>
      <c r="D965" s="740"/>
      <c r="E965" s="740"/>
      <c r="F965" s="740"/>
      <c r="G965" s="740"/>
      <c r="H965" s="740"/>
      <c r="I965" s="741"/>
      <c r="J965" s="56">
        <f t="shared" si="419"/>
        <v>950</v>
      </c>
      <c r="K965" s="62">
        <f t="shared" si="441"/>
        <v>12</v>
      </c>
      <c r="L965" s="62">
        <f t="shared" si="441"/>
        <v>6</v>
      </c>
      <c r="M965" s="62">
        <f t="shared" si="421"/>
        <v>12</v>
      </c>
      <c r="N965" s="62">
        <f t="shared" si="421"/>
        <v>6</v>
      </c>
      <c r="O965" s="54">
        <v>12</v>
      </c>
      <c r="P965" s="54">
        <v>6</v>
      </c>
      <c r="Q965" s="54"/>
      <c r="R965" s="54"/>
      <c r="S965" s="54"/>
      <c r="T965" s="54"/>
      <c r="U965" s="62">
        <f t="shared" si="422"/>
        <v>0</v>
      </c>
      <c r="V965" s="62">
        <f t="shared" si="422"/>
        <v>0</v>
      </c>
      <c r="W965" s="54"/>
      <c r="X965" s="54"/>
      <c r="Y965" s="54"/>
      <c r="Z965" s="54"/>
      <c r="AA965" s="705" t="str">
        <f t="shared" si="442"/>
        <v>IT3511-13</v>
      </c>
      <c r="AB965" s="705"/>
      <c r="AC965" s="705" t="str">
        <f t="shared" si="443"/>
        <v>Мэдээллийн технологич</v>
      </c>
      <c r="AD965" s="705"/>
      <c r="AE965" s="705"/>
      <c r="AF965" s="705"/>
      <c r="AG965" s="705"/>
      <c r="AH965" s="705"/>
      <c r="AI965" s="705"/>
      <c r="AJ965" s="56">
        <f t="shared" si="420"/>
        <v>950</v>
      </c>
      <c r="AK965" s="54"/>
      <c r="AL965" s="54"/>
      <c r="AM965" s="54"/>
      <c r="AN965" s="54"/>
      <c r="AO965" s="54"/>
      <c r="AP965" s="54"/>
      <c r="AQ965" s="54">
        <v>12</v>
      </c>
      <c r="AR965" s="54"/>
      <c r="AS965" s="57">
        <f t="shared" si="423"/>
        <v>0</v>
      </c>
      <c r="AT965" s="54"/>
      <c r="AU965" s="54"/>
      <c r="AV965" s="54"/>
      <c r="AW965" s="54"/>
      <c r="AX965" s="54"/>
      <c r="AY965" s="54"/>
      <c r="AZ965" s="54"/>
    </row>
    <row r="966" spans="1:52" s="55" customFormat="1" ht="18" customHeight="1">
      <c r="A966" s="737" t="s">
        <v>380</v>
      </c>
      <c r="B966" s="738"/>
      <c r="C966" s="739" t="s">
        <v>381</v>
      </c>
      <c r="D966" s="740"/>
      <c r="E966" s="740"/>
      <c r="F966" s="740"/>
      <c r="G966" s="740"/>
      <c r="H966" s="740"/>
      <c r="I966" s="741"/>
      <c r="J966" s="56">
        <f t="shared" si="419"/>
        <v>951</v>
      </c>
      <c r="K966" s="62">
        <f t="shared" si="441"/>
        <v>5</v>
      </c>
      <c r="L966" s="62">
        <f t="shared" si="441"/>
        <v>4</v>
      </c>
      <c r="M966" s="62">
        <f t="shared" si="421"/>
        <v>5</v>
      </c>
      <c r="N966" s="62">
        <f t="shared" si="421"/>
        <v>4</v>
      </c>
      <c r="O966" s="54">
        <v>5</v>
      </c>
      <c r="P966" s="54">
        <v>4</v>
      </c>
      <c r="Q966" s="54"/>
      <c r="R966" s="54"/>
      <c r="S966" s="54"/>
      <c r="T966" s="54"/>
      <c r="U966" s="62">
        <f t="shared" si="422"/>
        <v>0</v>
      </c>
      <c r="V966" s="62">
        <f t="shared" si="422"/>
        <v>0</v>
      </c>
      <c r="W966" s="54"/>
      <c r="X966" s="54"/>
      <c r="Y966" s="54"/>
      <c r="Z966" s="54"/>
      <c r="AA966" s="705" t="str">
        <f t="shared" si="442"/>
        <v>IW3514-15</v>
      </c>
      <c r="AB966" s="705"/>
      <c r="AC966" s="705" t="str">
        <f t="shared" si="443"/>
        <v>Вэб мультмедиа зохиогч</v>
      </c>
      <c r="AD966" s="705"/>
      <c r="AE966" s="705"/>
      <c r="AF966" s="705"/>
      <c r="AG966" s="705"/>
      <c r="AH966" s="705"/>
      <c r="AI966" s="705"/>
      <c r="AJ966" s="56">
        <f t="shared" si="420"/>
        <v>951</v>
      </c>
      <c r="AK966" s="54"/>
      <c r="AL966" s="54"/>
      <c r="AM966" s="54"/>
      <c r="AN966" s="54"/>
      <c r="AO966" s="54"/>
      <c r="AP966" s="54"/>
      <c r="AQ966" s="54">
        <v>5</v>
      </c>
      <c r="AR966" s="54"/>
      <c r="AS966" s="57">
        <f t="shared" si="423"/>
        <v>0</v>
      </c>
      <c r="AT966" s="54"/>
      <c r="AU966" s="54"/>
      <c r="AV966" s="54"/>
      <c r="AW966" s="54"/>
      <c r="AX966" s="54"/>
      <c r="AY966" s="54"/>
      <c r="AZ966" s="54"/>
    </row>
    <row r="967" spans="1:52" s="55" customFormat="1" ht="32.25" customHeight="1">
      <c r="A967" s="742" t="s">
        <v>546</v>
      </c>
      <c r="B967" s="743"/>
      <c r="C967" s="743"/>
      <c r="D967" s="743"/>
      <c r="E967" s="743"/>
      <c r="F967" s="743"/>
      <c r="G967" s="743"/>
      <c r="H967" s="743"/>
      <c r="I967" s="744"/>
      <c r="J967" s="58">
        <f t="shared" si="419"/>
        <v>952</v>
      </c>
      <c r="K967" s="77">
        <f>+K968+K973+K978+K984+K1001</f>
        <v>2614</v>
      </c>
      <c r="L967" s="77">
        <f t="shared" ref="L967:Z967" si="444">+L968+L973+L978+L984+L1001</f>
        <v>634</v>
      </c>
      <c r="M967" s="77">
        <f t="shared" si="444"/>
        <v>686</v>
      </c>
      <c r="N967" s="77">
        <f t="shared" si="444"/>
        <v>216</v>
      </c>
      <c r="O967" s="77">
        <f t="shared" si="444"/>
        <v>351</v>
      </c>
      <c r="P967" s="77">
        <f t="shared" si="444"/>
        <v>105</v>
      </c>
      <c r="Q967" s="77">
        <f t="shared" si="444"/>
        <v>206</v>
      </c>
      <c r="R967" s="77">
        <f t="shared" si="444"/>
        <v>70</v>
      </c>
      <c r="S967" s="77">
        <f t="shared" si="444"/>
        <v>129</v>
      </c>
      <c r="T967" s="77">
        <f t="shared" si="444"/>
        <v>41</v>
      </c>
      <c r="U967" s="77">
        <f t="shared" si="444"/>
        <v>1680</v>
      </c>
      <c r="V967" s="77">
        <f t="shared" si="444"/>
        <v>418</v>
      </c>
      <c r="W967" s="77">
        <f t="shared" si="444"/>
        <v>1175</v>
      </c>
      <c r="X967" s="77">
        <f t="shared" si="444"/>
        <v>401</v>
      </c>
      <c r="Y967" s="77">
        <f t="shared" si="444"/>
        <v>261</v>
      </c>
      <c r="Z967" s="77">
        <f t="shared" si="444"/>
        <v>8</v>
      </c>
      <c r="AA967" s="758" t="str">
        <f t="shared" si="442"/>
        <v>Төрийн өмчийн Их дээд сургууль, байгууллагын харьяа сургалтын байгууллага-5</v>
      </c>
      <c r="AB967" s="759"/>
      <c r="AC967" s="759"/>
      <c r="AD967" s="759"/>
      <c r="AE967" s="759"/>
      <c r="AF967" s="759"/>
      <c r="AG967" s="759"/>
      <c r="AH967" s="759"/>
      <c r="AI967" s="760"/>
      <c r="AJ967" s="58">
        <f t="shared" si="420"/>
        <v>952</v>
      </c>
      <c r="AK967" s="77">
        <f>+AK968+AK973+AK978+AK984+AK1001</f>
        <v>244</v>
      </c>
      <c r="AL967" s="77">
        <f t="shared" ref="AL967:AZ967" si="445">+AL968+AL973+AL978+AL984+AL1001</f>
        <v>9</v>
      </c>
      <c r="AM967" s="77">
        <f t="shared" si="445"/>
        <v>248</v>
      </c>
      <c r="AN967" s="77">
        <f t="shared" si="445"/>
        <v>0</v>
      </c>
      <c r="AO967" s="77">
        <f t="shared" si="445"/>
        <v>1402</v>
      </c>
      <c r="AP967" s="77">
        <f t="shared" si="445"/>
        <v>0</v>
      </c>
      <c r="AQ967" s="77">
        <f t="shared" si="445"/>
        <v>1212</v>
      </c>
      <c r="AR967" s="77">
        <f t="shared" si="445"/>
        <v>0</v>
      </c>
      <c r="AS967" s="77">
        <f t="shared" si="445"/>
        <v>1566</v>
      </c>
      <c r="AT967" s="77">
        <f t="shared" si="445"/>
        <v>0</v>
      </c>
      <c r="AU967" s="77">
        <f t="shared" si="445"/>
        <v>129</v>
      </c>
      <c r="AV967" s="77">
        <f t="shared" si="445"/>
        <v>244</v>
      </c>
      <c r="AW967" s="77">
        <f t="shared" si="445"/>
        <v>945</v>
      </c>
      <c r="AX967" s="77">
        <f t="shared" si="445"/>
        <v>248</v>
      </c>
      <c r="AY967" s="77">
        <f t="shared" si="445"/>
        <v>0</v>
      </c>
      <c r="AZ967" s="77">
        <f t="shared" si="445"/>
        <v>0</v>
      </c>
    </row>
    <row r="968" spans="1:52" s="55" customFormat="1" ht="18" customHeight="1">
      <c r="A968" s="745" t="s">
        <v>547</v>
      </c>
      <c r="B968" s="746"/>
      <c r="C968" s="746"/>
      <c r="D968" s="746"/>
      <c r="E968" s="746"/>
      <c r="F968" s="746"/>
      <c r="G968" s="746"/>
      <c r="H968" s="746"/>
      <c r="I968" s="747"/>
      <c r="J968" s="60">
        <f t="shared" si="419"/>
        <v>953</v>
      </c>
      <c r="K968" s="61">
        <f t="shared" ref="K968:Z968" si="446">SUM(K969:K972)</f>
        <v>172</v>
      </c>
      <c r="L968" s="61">
        <f t="shared" si="446"/>
        <v>126</v>
      </c>
      <c r="M968" s="61">
        <f t="shared" si="446"/>
        <v>0</v>
      </c>
      <c r="N968" s="61">
        <f t="shared" si="446"/>
        <v>0</v>
      </c>
      <c r="O968" s="61">
        <f t="shared" ref="O968:Y968" si="447">SUM(O969:O972)</f>
        <v>0</v>
      </c>
      <c r="P968" s="61">
        <f t="shared" si="446"/>
        <v>0</v>
      </c>
      <c r="Q968" s="61">
        <f t="shared" si="446"/>
        <v>0</v>
      </c>
      <c r="R968" s="61">
        <f t="shared" si="446"/>
        <v>0</v>
      </c>
      <c r="S968" s="61">
        <f t="shared" si="446"/>
        <v>0</v>
      </c>
      <c r="T968" s="61">
        <f t="shared" si="447"/>
        <v>0</v>
      </c>
      <c r="U968" s="61">
        <f t="shared" si="446"/>
        <v>172</v>
      </c>
      <c r="V968" s="61">
        <f t="shared" si="446"/>
        <v>126</v>
      </c>
      <c r="W968" s="61">
        <f t="shared" si="446"/>
        <v>172</v>
      </c>
      <c r="X968" s="61">
        <f t="shared" si="446"/>
        <v>126</v>
      </c>
      <c r="Y968" s="61">
        <f t="shared" si="447"/>
        <v>0</v>
      </c>
      <c r="Z968" s="61">
        <f t="shared" si="446"/>
        <v>0</v>
      </c>
      <c r="AA968" s="748" t="str">
        <f t="shared" si="442"/>
        <v>1. Худалдаа үйлдвэрлэлийн их сургуулийн дэргэдэх МСҮТ</v>
      </c>
      <c r="AB968" s="749"/>
      <c r="AC968" s="749"/>
      <c r="AD968" s="749"/>
      <c r="AE968" s="749"/>
      <c r="AF968" s="749"/>
      <c r="AG968" s="749"/>
      <c r="AH968" s="749"/>
      <c r="AI968" s="750"/>
      <c r="AJ968" s="60">
        <f t="shared" si="420"/>
        <v>953</v>
      </c>
      <c r="AK968" s="61">
        <f t="shared" ref="AK968:AZ968" si="448">SUM(AK969:AK972)</f>
        <v>0</v>
      </c>
      <c r="AL968" s="61">
        <f t="shared" si="448"/>
        <v>0</v>
      </c>
      <c r="AM968" s="61">
        <f t="shared" si="448"/>
        <v>0</v>
      </c>
      <c r="AN968" s="61">
        <f t="shared" si="448"/>
        <v>0</v>
      </c>
      <c r="AO968" s="61">
        <f t="shared" si="448"/>
        <v>0</v>
      </c>
      <c r="AP968" s="61">
        <f t="shared" si="448"/>
        <v>0</v>
      </c>
      <c r="AQ968" s="61">
        <f t="shared" si="448"/>
        <v>172</v>
      </c>
      <c r="AR968" s="61">
        <f t="shared" si="448"/>
        <v>0</v>
      </c>
      <c r="AS968" s="61">
        <f t="shared" si="448"/>
        <v>172</v>
      </c>
      <c r="AT968" s="61">
        <f t="shared" si="448"/>
        <v>0</v>
      </c>
      <c r="AU968" s="61">
        <f t="shared" si="448"/>
        <v>0</v>
      </c>
      <c r="AV968" s="61">
        <f t="shared" si="448"/>
        <v>0</v>
      </c>
      <c r="AW968" s="61">
        <f t="shared" si="448"/>
        <v>172</v>
      </c>
      <c r="AX968" s="61">
        <f t="shared" si="448"/>
        <v>0</v>
      </c>
      <c r="AY968" s="61">
        <f t="shared" si="448"/>
        <v>0</v>
      </c>
      <c r="AZ968" s="61">
        <f t="shared" si="448"/>
        <v>0</v>
      </c>
    </row>
    <row r="969" spans="1:52" s="55" customFormat="1" ht="18" customHeight="1">
      <c r="A969" s="737" t="s">
        <v>144</v>
      </c>
      <c r="B969" s="738"/>
      <c r="C969" s="739" t="s">
        <v>145</v>
      </c>
      <c r="D969" s="740"/>
      <c r="E969" s="740"/>
      <c r="F969" s="740"/>
      <c r="G969" s="740"/>
      <c r="H969" s="740"/>
      <c r="I969" s="741"/>
      <c r="J969" s="56">
        <f t="shared" si="419"/>
        <v>954</v>
      </c>
      <c r="K969" s="62">
        <f t="shared" si="413"/>
        <v>52</v>
      </c>
      <c r="L969" s="62">
        <f t="shared" si="413"/>
        <v>31</v>
      </c>
      <c r="M969" s="62">
        <f t="shared" si="421"/>
        <v>0</v>
      </c>
      <c r="N969" s="62">
        <f t="shared" si="421"/>
        <v>0</v>
      </c>
      <c r="O969" s="54"/>
      <c r="P969" s="54"/>
      <c r="Q969" s="54"/>
      <c r="R969" s="54"/>
      <c r="S969" s="54"/>
      <c r="T969" s="54"/>
      <c r="U969" s="62">
        <f t="shared" si="422"/>
        <v>52</v>
      </c>
      <c r="V969" s="62">
        <f t="shared" si="422"/>
        <v>31</v>
      </c>
      <c r="W969" s="54">
        <v>52</v>
      </c>
      <c r="X969" s="54">
        <v>31</v>
      </c>
      <c r="Y969" s="54"/>
      <c r="Z969" s="54"/>
      <c r="AA969" s="705" t="str">
        <f>+A969</f>
        <v>IF5120-11</v>
      </c>
      <c r="AB969" s="705"/>
      <c r="AC969" s="705" t="str">
        <f>+C969</f>
        <v>Тогооч</v>
      </c>
      <c r="AD969" s="705"/>
      <c r="AE969" s="705"/>
      <c r="AF969" s="705"/>
      <c r="AG969" s="705"/>
      <c r="AH969" s="705"/>
      <c r="AI969" s="705"/>
      <c r="AJ969" s="56">
        <f t="shared" si="420"/>
        <v>954</v>
      </c>
      <c r="AK969" s="52"/>
      <c r="AL969" s="52"/>
      <c r="AM969" s="54"/>
      <c r="AN969" s="54"/>
      <c r="AO969" s="54"/>
      <c r="AP969" s="54"/>
      <c r="AQ969" s="54">
        <v>52</v>
      </c>
      <c r="AR969" s="54"/>
      <c r="AS969" s="57">
        <f t="shared" si="423"/>
        <v>52</v>
      </c>
      <c r="AT969" s="54"/>
      <c r="AU969" s="54"/>
      <c r="AV969" s="54"/>
      <c r="AW969" s="54">
        <v>52</v>
      </c>
      <c r="AX969" s="54"/>
      <c r="AY969" s="54"/>
      <c r="AZ969" s="54"/>
    </row>
    <row r="970" spans="1:52" s="55" customFormat="1" ht="18" customHeight="1">
      <c r="A970" s="737" t="s">
        <v>197</v>
      </c>
      <c r="B970" s="738"/>
      <c r="C970" s="739" t="s">
        <v>198</v>
      </c>
      <c r="D970" s="740"/>
      <c r="E970" s="740"/>
      <c r="F970" s="740"/>
      <c r="G970" s="740"/>
      <c r="H970" s="740"/>
      <c r="I970" s="741"/>
      <c r="J970" s="56">
        <f t="shared" si="419"/>
        <v>955</v>
      </c>
      <c r="K970" s="62">
        <f t="shared" si="413"/>
        <v>60</v>
      </c>
      <c r="L970" s="62">
        <f t="shared" si="413"/>
        <v>45</v>
      </c>
      <c r="M970" s="62">
        <f t="shared" si="421"/>
        <v>0</v>
      </c>
      <c r="N970" s="62">
        <f t="shared" si="421"/>
        <v>0</v>
      </c>
      <c r="O970" s="54"/>
      <c r="P970" s="54"/>
      <c r="Q970" s="54"/>
      <c r="R970" s="54"/>
      <c r="S970" s="54"/>
      <c r="T970" s="54"/>
      <c r="U970" s="62">
        <f t="shared" si="422"/>
        <v>60</v>
      </c>
      <c r="V970" s="62">
        <f t="shared" si="422"/>
        <v>45</v>
      </c>
      <c r="W970" s="54">
        <v>60</v>
      </c>
      <c r="X970" s="54">
        <v>45</v>
      </c>
      <c r="Y970" s="54"/>
      <c r="Z970" s="54"/>
      <c r="AA970" s="705" t="str">
        <f t="shared" ref="AA970:AA972" si="449">+A970</f>
        <v>BT4321-17</v>
      </c>
      <c r="AB970" s="705"/>
      <c r="AC970" s="705" t="str">
        <f t="shared" ref="AC970:AC972" si="450">+C970</f>
        <v>Хангамжийн нярав</v>
      </c>
      <c r="AD970" s="705"/>
      <c r="AE970" s="705"/>
      <c r="AF970" s="705"/>
      <c r="AG970" s="705"/>
      <c r="AH970" s="705"/>
      <c r="AI970" s="705"/>
      <c r="AJ970" s="56">
        <f t="shared" si="420"/>
        <v>955</v>
      </c>
      <c r="AK970" s="52"/>
      <c r="AL970" s="52"/>
      <c r="AM970" s="54"/>
      <c r="AN970" s="54"/>
      <c r="AO970" s="54"/>
      <c r="AP970" s="54"/>
      <c r="AQ970" s="54">
        <v>60</v>
      </c>
      <c r="AR970" s="54"/>
      <c r="AS970" s="57">
        <f t="shared" si="423"/>
        <v>60</v>
      </c>
      <c r="AT970" s="54"/>
      <c r="AU970" s="54"/>
      <c r="AV970" s="54"/>
      <c r="AW970" s="54">
        <v>60</v>
      </c>
      <c r="AX970" s="54"/>
      <c r="AY970" s="54"/>
      <c r="AZ970" s="54"/>
    </row>
    <row r="971" spans="1:52" s="55" customFormat="1" ht="18" customHeight="1">
      <c r="A971" s="737" t="s">
        <v>230</v>
      </c>
      <c r="B971" s="738"/>
      <c r="C971" s="739" t="s">
        <v>231</v>
      </c>
      <c r="D971" s="740"/>
      <c r="E971" s="740"/>
      <c r="F971" s="740"/>
      <c r="G971" s="740"/>
      <c r="H971" s="740"/>
      <c r="I971" s="741"/>
      <c r="J971" s="56">
        <f t="shared" si="419"/>
        <v>956</v>
      </c>
      <c r="K971" s="62">
        <f t="shared" ref="K971:L1009" si="451">+M971+U971+AM971</f>
        <v>30</v>
      </c>
      <c r="L971" s="62">
        <f t="shared" si="451"/>
        <v>25</v>
      </c>
      <c r="M971" s="62">
        <f t="shared" si="421"/>
        <v>0</v>
      </c>
      <c r="N971" s="62">
        <f t="shared" si="421"/>
        <v>0</v>
      </c>
      <c r="O971" s="54"/>
      <c r="P971" s="54"/>
      <c r="Q971" s="54"/>
      <c r="R971" s="54"/>
      <c r="S971" s="54"/>
      <c r="T971" s="54"/>
      <c r="U971" s="62">
        <f t="shared" si="422"/>
        <v>30</v>
      </c>
      <c r="V971" s="62">
        <f t="shared" si="422"/>
        <v>25</v>
      </c>
      <c r="W971" s="54">
        <v>30</v>
      </c>
      <c r="X971" s="54">
        <v>25</v>
      </c>
      <c r="Y971" s="54"/>
      <c r="Z971" s="54"/>
      <c r="AA971" s="705" t="str">
        <f t="shared" si="449"/>
        <v>BT4311-14</v>
      </c>
      <c r="AB971" s="705"/>
      <c r="AC971" s="705" t="str">
        <f t="shared" si="450"/>
        <v>Нягтлан бодохын бүртгэл, тооцооны ажилтан</v>
      </c>
      <c r="AD971" s="705"/>
      <c r="AE971" s="705"/>
      <c r="AF971" s="705"/>
      <c r="AG971" s="705"/>
      <c r="AH971" s="705"/>
      <c r="AI971" s="705"/>
      <c r="AJ971" s="56">
        <f t="shared" si="420"/>
        <v>956</v>
      </c>
      <c r="AK971" s="54"/>
      <c r="AL971" s="54"/>
      <c r="AM971" s="54"/>
      <c r="AN971" s="54"/>
      <c r="AO971" s="54"/>
      <c r="AP971" s="54"/>
      <c r="AQ971" s="54">
        <v>30</v>
      </c>
      <c r="AR971" s="54"/>
      <c r="AS971" s="57">
        <f t="shared" si="423"/>
        <v>30</v>
      </c>
      <c r="AT971" s="54"/>
      <c r="AU971" s="54"/>
      <c r="AV971" s="54"/>
      <c r="AW971" s="54">
        <v>30</v>
      </c>
      <c r="AX971" s="54"/>
      <c r="AY971" s="54"/>
      <c r="AZ971" s="54"/>
    </row>
    <row r="972" spans="1:52" s="55" customFormat="1" ht="18" customHeight="1">
      <c r="A972" s="737" t="s">
        <v>155</v>
      </c>
      <c r="B972" s="738"/>
      <c r="C972" s="739" t="s">
        <v>156</v>
      </c>
      <c r="D972" s="740"/>
      <c r="E972" s="740"/>
      <c r="F972" s="740"/>
      <c r="G972" s="740"/>
      <c r="H972" s="740"/>
      <c r="I972" s="741"/>
      <c r="J972" s="56">
        <f t="shared" si="419"/>
        <v>957</v>
      </c>
      <c r="K972" s="62">
        <f t="shared" si="451"/>
        <v>30</v>
      </c>
      <c r="L972" s="62">
        <f t="shared" si="451"/>
        <v>25</v>
      </c>
      <c r="M972" s="62">
        <f t="shared" si="421"/>
        <v>0</v>
      </c>
      <c r="N972" s="62">
        <f t="shared" si="421"/>
        <v>0</v>
      </c>
      <c r="O972" s="54"/>
      <c r="P972" s="54"/>
      <c r="Q972" s="54"/>
      <c r="R972" s="54"/>
      <c r="S972" s="54"/>
      <c r="T972" s="54"/>
      <c r="U972" s="62">
        <f t="shared" si="422"/>
        <v>30</v>
      </c>
      <c r="V972" s="62">
        <f t="shared" si="422"/>
        <v>25</v>
      </c>
      <c r="W972" s="54">
        <v>30</v>
      </c>
      <c r="X972" s="54">
        <v>25</v>
      </c>
      <c r="Y972" s="54"/>
      <c r="Z972" s="54"/>
      <c r="AA972" s="705" t="str">
        <f t="shared" si="449"/>
        <v>IO4120-13</v>
      </c>
      <c r="AB972" s="705"/>
      <c r="AC972" s="705" t="str">
        <f t="shared" si="450"/>
        <v>Компьютерийн оператор</v>
      </c>
      <c r="AD972" s="705"/>
      <c r="AE972" s="705"/>
      <c r="AF972" s="705"/>
      <c r="AG972" s="705"/>
      <c r="AH972" s="705"/>
      <c r="AI972" s="705"/>
      <c r="AJ972" s="56">
        <f t="shared" si="420"/>
        <v>957</v>
      </c>
      <c r="AK972" s="54"/>
      <c r="AL972" s="54"/>
      <c r="AM972" s="54"/>
      <c r="AN972" s="54"/>
      <c r="AO972" s="54"/>
      <c r="AP972" s="54"/>
      <c r="AQ972" s="54">
        <v>30</v>
      </c>
      <c r="AR972" s="54"/>
      <c r="AS972" s="57">
        <f t="shared" si="423"/>
        <v>30</v>
      </c>
      <c r="AT972" s="54"/>
      <c r="AU972" s="54"/>
      <c r="AV972" s="54"/>
      <c r="AW972" s="54">
        <v>30</v>
      </c>
      <c r="AX972" s="54"/>
      <c r="AY972" s="54"/>
      <c r="AZ972" s="54"/>
    </row>
    <row r="973" spans="1:52" s="55" customFormat="1" ht="18" customHeight="1">
      <c r="A973" s="745" t="s">
        <v>548</v>
      </c>
      <c r="B973" s="746"/>
      <c r="C973" s="746"/>
      <c r="D973" s="746"/>
      <c r="E973" s="746"/>
      <c r="F973" s="746"/>
      <c r="G973" s="746"/>
      <c r="H973" s="746"/>
      <c r="I973" s="747"/>
      <c r="J973" s="60">
        <f t="shared" si="419"/>
        <v>958</v>
      </c>
      <c r="K973" s="61">
        <f t="shared" ref="K973:Z973" si="452">SUM(K974:K977)</f>
        <v>235</v>
      </c>
      <c r="L973" s="61">
        <f t="shared" si="452"/>
        <v>122</v>
      </c>
      <c r="M973" s="61">
        <f t="shared" si="452"/>
        <v>0</v>
      </c>
      <c r="N973" s="61">
        <f t="shared" si="452"/>
        <v>0</v>
      </c>
      <c r="O973" s="61">
        <f t="shared" ref="O973:Y973" si="453">SUM(O974:O977)</f>
        <v>0</v>
      </c>
      <c r="P973" s="61">
        <f t="shared" si="452"/>
        <v>0</v>
      </c>
      <c r="Q973" s="61">
        <f t="shared" si="452"/>
        <v>0</v>
      </c>
      <c r="R973" s="61">
        <f t="shared" si="452"/>
        <v>0</v>
      </c>
      <c r="S973" s="61">
        <f t="shared" si="452"/>
        <v>0</v>
      </c>
      <c r="T973" s="61">
        <f t="shared" si="453"/>
        <v>0</v>
      </c>
      <c r="U973" s="61">
        <f t="shared" si="452"/>
        <v>235</v>
      </c>
      <c r="V973" s="61">
        <f t="shared" si="452"/>
        <v>122</v>
      </c>
      <c r="W973" s="61">
        <f t="shared" si="452"/>
        <v>200</v>
      </c>
      <c r="X973" s="61">
        <f t="shared" si="452"/>
        <v>114</v>
      </c>
      <c r="Y973" s="61">
        <f t="shared" si="453"/>
        <v>20</v>
      </c>
      <c r="Z973" s="61">
        <f t="shared" si="452"/>
        <v>3</v>
      </c>
      <c r="AA973" s="748" t="str">
        <f t="shared" si="442"/>
        <v>2. ШУТИС-ҮТС-ийн дэргэдэх МСҮТ</v>
      </c>
      <c r="AB973" s="749"/>
      <c r="AC973" s="749"/>
      <c r="AD973" s="749"/>
      <c r="AE973" s="749"/>
      <c r="AF973" s="749"/>
      <c r="AG973" s="749"/>
      <c r="AH973" s="749"/>
      <c r="AI973" s="750"/>
      <c r="AJ973" s="60">
        <f t="shared" si="420"/>
        <v>958</v>
      </c>
      <c r="AK973" s="61">
        <f t="shared" ref="AK973:AZ973" si="454">SUM(AK974:AK977)</f>
        <v>15</v>
      </c>
      <c r="AL973" s="61">
        <f t="shared" si="454"/>
        <v>5</v>
      </c>
      <c r="AM973" s="61">
        <f t="shared" si="454"/>
        <v>0</v>
      </c>
      <c r="AN973" s="61">
        <f t="shared" si="454"/>
        <v>0</v>
      </c>
      <c r="AO973" s="61">
        <f t="shared" si="454"/>
        <v>235</v>
      </c>
      <c r="AP973" s="61">
        <f t="shared" si="454"/>
        <v>0</v>
      </c>
      <c r="AQ973" s="61">
        <f t="shared" si="454"/>
        <v>0</v>
      </c>
      <c r="AR973" s="61">
        <f t="shared" si="454"/>
        <v>0</v>
      </c>
      <c r="AS973" s="61">
        <f t="shared" si="454"/>
        <v>215</v>
      </c>
      <c r="AT973" s="61">
        <f t="shared" si="454"/>
        <v>0</v>
      </c>
      <c r="AU973" s="61">
        <f t="shared" si="454"/>
        <v>0</v>
      </c>
      <c r="AV973" s="61">
        <f t="shared" si="454"/>
        <v>15</v>
      </c>
      <c r="AW973" s="61">
        <f t="shared" si="454"/>
        <v>200</v>
      </c>
      <c r="AX973" s="61">
        <f t="shared" si="454"/>
        <v>0</v>
      </c>
      <c r="AY973" s="61">
        <f t="shared" si="454"/>
        <v>0</v>
      </c>
      <c r="AZ973" s="61">
        <f t="shared" si="454"/>
        <v>0</v>
      </c>
    </row>
    <row r="974" spans="1:52" s="55" customFormat="1" ht="18" customHeight="1">
      <c r="A974" s="737" t="s">
        <v>518</v>
      </c>
      <c r="B974" s="738"/>
      <c r="C974" s="739" t="s">
        <v>519</v>
      </c>
      <c r="D974" s="740"/>
      <c r="E974" s="740"/>
      <c r="F974" s="740"/>
      <c r="G974" s="740"/>
      <c r="H974" s="740"/>
      <c r="I974" s="741"/>
      <c r="J974" s="56">
        <f t="shared" si="419"/>
        <v>959</v>
      </c>
      <c r="K974" s="62">
        <f t="shared" si="451"/>
        <v>35</v>
      </c>
      <c r="L974" s="62">
        <f t="shared" si="451"/>
        <v>8</v>
      </c>
      <c r="M974" s="62">
        <f t="shared" si="421"/>
        <v>0</v>
      </c>
      <c r="N974" s="62">
        <f t="shared" si="421"/>
        <v>0</v>
      </c>
      <c r="O974" s="54"/>
      <c r="P974" s="54"/>
      <c r="Q974" s="54"/>
      <c r="R974" s="54"/>
      <c r="S974" s="54"/>
      <c r="T974" s="54"/>
      <c r="U974" s="62">
        <f t="shared" si="422"/>
        <v>35</v>
      </c>
      <c r="V974" s="62">
        <f t="shared" si="422"/>
        <v>8</v>
      </c>
      <c r="W974" s="63"/>
      <c r="X974" s="63"/>
      <c r="Y974" s="63">
        <v>20</v>
      </c>
      <c r="Z974" s="63">
        <v>3</v>
      </c>
      <c r="AA974" s="705" t="str">
        <f>+A974</f>
        <v>AM7522-22</v>
      </c>
      <c r="AB974" s="705"/>
      <c r="AC974" s="705" t="str">
        <f>+C974</f>
        <v xml:space="preserve">Нарийн мужаан </v>
      </c>
      <c r="AD974" s="705"/>
      <c r="AE974" s="705"/>
      <c r="AF974" s="705"/>
      <c r="AG974" s="705"/>
      <c r="AH974" s="705"/>
      <c r="AI974" s="705"/>
      <c r="AJ974" s="56">
        <f t="shared" si="420"/>
        <v>959</v>
      </c>
      <c r="AK974" s="52">
        <v>15</v>
      </c>
      <c r="AL974" s="52">
        <v>5</v>
      </c>
      <c r="AM974" s="54"/>
      <c r="AN974" s="54"/>
      <c r="AO974" s="54">
        <v>35</v>
      </c>
      <c r="AP974" s="54"/>
      <c r="AQ974" s="54"/>
      <c r="AR974" s="54"/>
      <c r="AS974" s="57">
        <f t="shared" si="423"/>
        <v>15</v>
      </c>
      <c r="AT974" s="54"/>
      <c r="AU974" s="54"/>
      <c r="AV974" s="54">
        <v>15</v>
      </c>
      <c r="AW974" s="51"/>
      <c r="AX974" s="54"/>
      <c r="AY974" s="54"/>
      <c r="AZ974" s="54"/>
    </row>
    <row r="975" spans="1:52" s="55" customFormat="1" ht="18" customHeight="1">
      <c r="A975" s="737" t="s">
        <v>128</v>
      </c>
      <c r="B975" s="738"/>
      <c r="C975" s="739" t="s">
        <v>129</v>
      </c>
      <c r="D975" s="740"/>
      <c r="E975" s="740"/>
      <c r="F975" s="740"/>
      <c r="G975" s="740"/>
      <c r="H975" s="740"/>
      <c r="I975" s="741"/>
      <c r="J975" s="56">
        <f t="shared" ref="J975:J1009" si="455">+J974+1</f>
        <v>960</v>
      </c>
      <c r="K975" s="62">
        <f t="shared" si="451"/>
        <v>50</v>
      </c>
      <c r="L975" s="62">
        <f t="shared" si="451"/>
        <v>21</v>
      </c>
      <c r="M975" s="62">
        <f t="shared" si="421"/>
        <v>0</v>
      </c>
      <c r="N975" s="62">
        <f t="shared" si="421"/>
        <v>0</v>
      </c>
      <c r="O975" s="54"/>
      <c r="P975" s="54"/>
      <c r="Q975" s="54"/>
      <c r="R975" s="54"/>
      <c r="S975" s="54"/>
      <c r="T975" s="54"/>
      <c r="U975" s="62">
        <f t="shared" si="422"/>
        <v>50</v>
      </c>
      <c r="V975" s="62">
        <f t="shared" si="422"/>
        <v>21</v>
      </c>
      <c r="W975" s="63">
        <v>50</v>
      </c>
      <c r="X975" s="63">
        <v>21</v>
      </c>
      <c r="Y975" s="63"/>
      <c r="Z975" s="63"/>
      <c r="AA975" s="705" t="str">
        <f t="shared" ref="AA975:AA984" si="456">+A975</f>
        <v>CF7115-24</v>
      </c>
      <c r="AB975" s="705"/>
      <c r="AC975" s="705" t="str">
        <f t="shared" ref="AC975:AC977" si="457">+C975</f>
        <v>Модон эдлэлийн мужаан</v>
      </c>
      <c r="AD975" s="705"/>
      <c r="AE975" s="705"/>
      <c r="AF975" s="705"/>
      <c r="AG975" s="705"/>
      <c r="AH975" s="705"/>
      <c r="AI975" s="705"/>
      <c r="AJ975" s="56">
        <f t="shared" si="420"/>
        <v>960</v>
      </c>
      <c r="AK975" s="52"/>
      <c r="AL975" s="52"/>
      <c r="AM975" s="54"/>
      <c r="AN975" s="54"/>
      <c r="AO975" s="54">
        <v>50</v>
      </c>
      <c r="AP975" s="54"/>
      <c r="AQ975" s="54"/>
      <c r="AR975" s="54"/>
      <c r="AS975" s="57">
        <f t="shared" si="423"/>
        <v>50</v>
      </c>
      <c r="AT975" s="54"/>
      <c r="AU975" s="54"/>
      <c r="AV975" s="54"/>
      <c r="AW975" s="51">
        <v>50</v>
      </c>
      <c r="AX975" s="54"/>
      <c r="AY975" s="54"/>
      <c r="AZ975" s="54"/>
    </row>
    <row r="976" spans="1:52" s="55" customFormat="1" ht="18" customHeight="1">
      <c r="A976" s="737" t="s">
        <v>200</v>
      </c>
      <c r="B976" s="738"/>
      <c r="C976" s="739" t="s">
        <v>201</v>
      </c>
      <c r="D976" s="740"/>
      <c r="E976" s="740"/>
      <c r="F976" s="740"/>
      <c r="G976" s="740"/>
      <c r="H976" s="740"/>
      <c r="I976" s="741"/>
      <c r="J976" s="56">
        <f t="shared" si="455"/>
        <v>961</v>
      </c>
      <c r="K976" s="62">
        <f t="shared" si="451"/>
        <v>100</v>
      </c>
      <c r="L976" s="62">
        <f t="shared" si="451"/>
        <v>54</v>
      </c>
      <c r="M976" s="62">
        <f t="shared" si="421"/>
        <v>0</v>
      </c>
      <c r="N976" s="62">
        <f t="shared" si="421"/>
        <v>0</v>
      </c>
      <c r="O976" s="54"/>
      <c r="P976" s="54"/>
      <c r="Q976" s="54"/>
      <c r="R976" s="54"/>
      <c r="S976" s="54"/>
      <c r="T976" s="54"/>
      <c r="U976" s="62">
        <f t="shared" si="422"/>
        <v>100</v>
      </c>
      <c r="V976" s="62">
        <f t="shared" si="422"/>
        <v>54</v>
      </c>
      <c r="W976" s="63">
        <v>100</v>
      </c>
      <c r="X976" s="63">
        <v>54</v>
      </c>
      <c r="Y976" s="63"/>
      <c r="Z976" s="63"/>
      <c r="AA976" s="705" t="str">
        <f t="shared" si="456"/>
        <v>CF7115-11</v>
      </c>
      <c r="AB976" s="705"/>
      <c r="AC976" s="705" t="str">
        <f t="shared" si="457"/>
        <v>Барилга угсралтын мужаан</v>
      </c>
      <c r="AD976" s="705"/>
      <c r="AE976" s="705"/>
      <c r="AF976" s="705"/>
      <c r="AG976" s="705"/>
      <c r="AH976" s="705"/>
      <c r="AI976" s="705"/>
      <c r="AJ976" s="56">
        <f t="shared" si="420"/>
        <v>961</v>
      </c>
      <c r="AK976" s="52"/>
      <c r="AL976" s="52"/>
      <c r="AM976" s="54"/>
      <c r="AN976" s="54"/>
      <c r="AO976" s="54">
        <v>100</v>
      </c>
      <c r="AP976" s="54"/>
      <c r="AQ976" s="54"/>
      <c r="AR976" s="54"/>
      <c r="AS976" s="57">
        <f t="shared" si="423"/>
        <v>100</v>
      </c>
      <c r="AT976" s="54"/>
      <c r="AU976" s="54"/>
      <c r="AV976" s="54"/>
      <c r="AW976" s="51">
        <v>100</v>
      </c>
      <c r="AX976" s="54"/>
      <c r="AY976" s="54"/>
      <c r="AZ976" s="54"/>
    </row>
    <row r="977" spans="1:52" s="55" customFormat="1" ht="18" customHeight="1">
      <c r="A977" s="737" t="s">
        <v>136</v>
      </c>
      <c r="B977" s="738"/>
      <c r="C977" s="739" t="s">
        <v>137</v>
      </c>
      <c r="D977" s="740"/>
      <c r="E977" s="740"/>
      <c r="F977" s="740"/>
      <c r="G977" s="740"/>
      <c r="H977" s="740"/>
      <c r="I977" s="741"/>
      <c r="J977" s="56">
        <f t="shared" si="455"/>
        <v>962</v>
      </c>
      <c r="K977" s="62">
        <f t="shared" si="451"/>
        <v>50</v>
      </c>
      <c r="L977" s="62">
        <f t="shared" si="451"/>
        <v>39</v>
      </c>
      <c r="M977" s="62">
        <f t="shared" si="421"/>
        <v>0</v>
      </c>
      <c r="N977" s="62">
        <f t="shared" si="421"/>
        <v>0</v>
      </c>
      <c r="O977" s="54"/>
      <c r="P977" s="54"/>
      <c r="Q977" s="54"/>
      <c r="R977" s="54"/>
      <c r="S977" s="54"/>
      <c r="T977" s="54"/>
      <c r="U977" s="62">
        <f t="shared" si="422"/>
        <v>50</v>
      </c>
      <c r="V977" s="62">
        <f t="shared" si="422"/>
        <v>39</v>
      </c>
      <c r="W977" s="63">
        <v>50</v>
      </c>
      <c r="X977" s="63">
        <v>39</v>
      </c>
      <c r="Y977" s="63"/>
      <c r="Z977" s="63"/>
      <c r="AA977" s="705" t="str">
        <f t="shared" si="456"/>
        <v>NF6210-21</v>
      </c>
      <c r="AB977" s="705"/>
      <c r="AC977" s="705" t="str">
        <f t="shared" si="457"/>
        <v>Ойжуулагч</v>
      </c>
      <c r="AD977" s="705"/>
      <c r="AE977" s="705"/>
      <c r="AF977" s="705"/>
      <c r="AG977" s="705"/>
      <c r="AH977" s="705"/>
      <c r="AI977" s="705"/>
      <c r="AJ977" s="56">
        <f t="shared" ref="AJ977:AJ1009" si="458">+J977</f>
        <v>962</v>
      </c>
      <c r="AK977" s="54"/>
      <c r="AL977" s="54"/>
      <c r="AM977" s="54"/>
      <c r="AN977" s="54"/>
      <c r="AO977" s="54">
        <v>50</v>
      </c>
      <c r="AP977" s="54"/>
      <c r="AQ977" s="54"/>
      <c r="AR977" s="54"/>
      <c r="AS977" s="57">
        <f t="shared" si="423"/>
        <v>50</v>
      </c>
      <c r="AT977" s="54"/>
      <c r="AU977" s="54"/>
      <c r="AV977" s="54"/>
      <c r="AW977" s="51">
        <v>50</v>
      </c>
      <c r="AX977" s="54"/>
      <c r="AY977" s="54"/>
      <c r="AZ977" s="54"/>
    </row>
    <row r="978" spans="1:52" s="55" customFormat="1" ht="18" customHeight="1">
      <c r="A978" s="745" t="s">
        <v>549</v>
      </c>
      <c r="B978" s="746"/>
      <c r="C978" s="746"/>
      <c r="D978" s="746"/>
      <c r="E978" s="746"/>
      <c r="F978" s="746"/>
      <c r="G978" s="746"/>
      <c r="H978" s="746"/>
      <c r="I978" s="747"/>
      <c r="J978" s="60">
        <f t="shared" si="455"/>
        <v>963</v>
      </c>
      <c r="K978" s="61">
        <f t="shared" ref="K978:Z978" si="459">SUM(K979:K983)</f>
        <v>760</v>
      </c>
      <c r="L978" s="61">
        <f t="shared" si="459"/>
        <v>14</v>
      </c>
      <c r="M978" s="61">
        <f t="shared" si="459"/>
        <v>0</v>
      </c>
      <c r="N978" s="61">
        <f t="shared" si="459"/>
        <v>0</v>
      </c>
      <c r="O978" s="61">
        <f t="shared" ref="O978:Y978" si="460">SUM(O979:O983)</f>
        <v>0</v>
      </c>
      <c r="P978" s="61">
        <f t="shared" si="459"/>
        <v>0</v>
      </c>
      <c r="Q978" s="61">
        <f t="shared" si="459"/>
        <v>0</v>
      </c>
      <c r="R978" s="61">
        <f t="shared" si="459"/>
        <v>0</v>
      </c>
      <c r="S978" s="61">
        <f t="shared" si="459"/>
        <v>0</v>
      </c>
      <c r="T978" s="61">
        <f t="shared" si="460"/>
        <v>0</v>
      </c>
      <c r="U978" s="61">
        <f t="shared" si="459"/>
        <v>760</v>
      </c>
      <c r="V978" s="61">
        <f t="shared" si="459"/>
        <v>14</v>
      </c>
      <c r="W978" s="61">
        <f t="shared" si="459"/>
        <v>290</v>
      </c>
      <c r="X978" s="61">
        <f t="shared" si="459"/>
        <v>5</v>
      </c>
      <c r="Y978" s="61">
        <f t="shared" si="460"/>
        <v>241</v>
      </c>
      <c r="Z978" s="61">
        <f t="shared" si="459"/>
        <v>5</v>
      </c>
      <c r="AA978" s="748" t="str">
        <f t="shared" si="456"/>
        <v>3. ШУТИС-МТС-ийн дэргэдэх  МСҮТ</v>
      </c>
      <c r="AB978" s="749"/>
      <c r="AC978" s="749"/>
      <c r="AD978" s="749"/>
      <c r="AE978" s="749"/>
      <c r="AF978" s="749"/>
      <c r="AG978" s="749"/>
      <c r="AH978" s="749"/>
      <c r="AI978" s="750"/>
      <c r="AJ978" s="60">
        <f t="shared" si="458"/>
        <v>963</v>
      </c>
      <c r="AK978" s="61">
        <f t="shared" ref="AK978:AZ978" si="461">SUM(AK979:AK983)</f>
        <v>229</v>
      </c>
      <c r="AL978" s="61">
        <f t="shared" si="461"/>
        <v>4</v>
      </c>
      <c r="AM978" s="61">
        <f t="shared" si="461"/>
        <v>0</v>
      </c>
      <c r="AN978" s="61">
        <f t="shared" si="461"/>
        <v>0</v>
      </c>
      <c r="AO978" s="61">
        <f t="shared" si="461"/>
        <v>760</v>
      </c>
      <c r="AP978" s="61">
        <f t="shared" si="461"/>
        <v>0</v>
      </c>
      <c r="AQ978" s="61">
        <f t="shared" si="461"/>
        <v>0</v>
      </c>
      <c r="AR978" s="61">
        <f t="shared" si="461"/>
        <v>0</v>
      </c>
      <c r="AS978" s="61">
        <f t="shared" si="461"/>
        <v>289</v>
      </c>
      <c r="AT978" s="61">
        <f t="shared" si="461"/>
        <v>0</v>
      </c>
      <c r="AU978" s="61">
        <f t="shared" si="461"/>
        <v>0</v>
      </c>
      <c r="AV978" s="61">
        <f t="shared" si="461"/>
        <v>229</v>
      </c>
      <c r="AW978" s="61">
        <f t="shared" si="461"/>
        <v>60</v>
      </c>
      <c r="AX978" s="61">
        <f t="shared" si="461"/>
        <v>0</v>
      </c>
      <c r="AY978" s="61">
        <f t="shared" si="461"/>
        <v>0</v>
      </c>
      <c r="AZ978" s="61">
        <f t="shared" si="461"/>
        <v>0</v>
      </c>
    </row>
    <row r="979" spans="1:52" s="55" customFormat="1" ht="18" customHeight="1">
      <c r="A979" s="737" t="s">
        <v>114</v>
      </c>
      <c r="B979" s="738"/>
      <c r="C979" s="739" t="s">
        <v>115</v>
      </c>
      <c r="D979" s="740"/>
      <c r="E979" s="740"/>
      <c r="F979" s="740"/>
      <c r="G979" s="740"/>
      <c r="H979" s="740"/>
      <c r="I979" s="741"/>
      <c r="J979" s="56">
        <f t="shared" si="455"/>
        <v>964</v>
      </c>
      <c r="K979" s="62">
        <f t="shared" si="451"/>
        <v>301</v>
      </c>
      <c r="L979" s="62">
        <f t="shared" si="451"/>
        <v>3</v>
      </c>
      <c r="M979" s="62">
        <f t="shared" si="421"/>
        <v>0</v>
      </c>
      <c r="N979" s="62">
        <f t="shared" si="421"/>
        <v>0</v>
      </c>
      <c r="O979" s="54"/>
      <c r="P979" s="54"/>
      <c r="Q979" s="54"/>
      <c r="R979" s="54"/>
      <c r="S979" s="54"/>
      <c r="T979" s="54"/>
      <c r="U979" s="62">
        <f t="shared" si="422"/>
        <v>301</v>
      </c>
      <c r="V979" s="62">
        <f t="shared" si="422"/>
        <v>3</v>
      </c>
      <c r="W979" s="54">
        <v>98</v>
      </c>
      <c r="X979" s="54"/>
      <c r="Y979" s="54">
        <v>103</v>
      </c>
      <c r="Z979" s="54">
        <v>1</v>
      </c>
      <c r="AA979" s="705" t="str">
        <f>+A979</f>
        <v>TC8211-20</v>
      </c>
      <c r="AB979" s="705"/>
      <c r="AC979" s="705" t="str">
        <f>+C979</f>
        <v>Автомашины засварчин</v>
      </c>
      <c r="AD979" s="705"/>
      <c r="AE979" s="705"/>
      <c r="AF979" s="705"/>
      <c r="AG979" s="705"/>
      <c r="AH979" s="705"/>
      <c r="AI979" s="705"/>
      <c r="AJ979" s="56">
        <f t="shared" si="458"/>
        <v>964</v>
      </c>
      <c r="AK979" s="52">
        <v>100</v>
      </c>
      <c r="AL979" s="52">
        <v>2</v>
      </c>
      <c r="AM979" s="54"/>
      <c r="AN979" s="54"/>
      <c r="AO979" s="54">
        <v>301</v>
      </c>
      <c r="AP979" s="54"/>
      <c r="AQ979" s="54"/>
      <c r="AR979" s="54"/>
      <c r="AS979" s="57">
        <f t="shared" si="423"/>
        <v>100</v>
      </c>
      <c r="AT979" s="54"/>
      <c r="AU979" s="54"/>
      <c r="AV979" s="54">
        <v>100</v>
      </c>
      <c r="AW979" s="54"/>
      <c r="AX979" s="54"/>
      <c r="AY979" s="54"/>
      <c r="AZ979" s="54"/>
    </row>
    <row r="980" spans="1:52" s="55" customFormat="1" ht="18" customHeight="1">
      <c r="A980" s="737" t="s">
        <v>243</v>
      </c>
      <c r="B980" s="738"/>
      <c r="C980" s="739" t="s">
        <v>244</v>
      </c>
      <c r="D980" s="740"/>
      <c r="E980" s="740"/>
      <c r="F980" s="740"/>
      <c r="G980" s="740"/>
      <c r="H980" s="740"/>
      <c r="I980" s="741"/>
      <c r="J980" s="56">
        <f t="shared" si="455"/>
        <v>965</v>
      </c>
      <c r="K980" s="62">
        <f t="shared" si="451"/>
        <v>324</v>
      </c>
      <c r="L980" s="62">
        <f t="shared" si="451"/>
        <v>4</v>
      </c>
      <c r="M980" s="62">
        <f t="shared" ref="M980:N1009" si="462">+O980+Q980+S980</f>
        <v>0</v>
      </c>
      <c r="N980" s="62">
        <f t="shared" si="462"/>
        <v>0</v>
      </c>
      <c r="O980" s="54"/>
      <c r="P980" s="54"/>
      <c r="Q980" s="54"/>
      <c r="R980" s="54"/>
      <c r="S980" s="54"/>
      <c r="T980" s="54"/>
      <c r="U980" s="62">
        <f t="shared" ref="U980:V1009" si="463">+W980+Y980+AK980</f>
        <v>324</v>
      </c>
      <c r="V980" s="62">
        <f t="shared" si="463"/>
        <v>4</v>
      </c>
      <c r="W980" s="54">
        <v>115</v>
      </c>
      <c r="X980" s="54"/>
      <c r="Y980" s="54">
        <v>107</v>
      </c>
      <c r="Z980" s="54">
        <v>3</v>
      </c>
      <c r="AA980" s="705" t="str">
        <f t="shared" ref="AA980:AA983" si="464">+A980</f>
        <v>MT7233-45</v>
      </c>
      <c r="AB980" s="705"/>
      <c r="AC980" s="705" t="str">
        <f t="shared" ref="AC980:AC983" si="465">+C980</f>
        <v>Хүнд машин механизмын засварчин</v>
      </c>
      <c r="AD980" s="705"/>
      <c r="AE980" s="705"/>
      <c r="AF980" s="705"/>
      <c r="AG980" s="705"/>
      <c r="AH980" s="705"/>
      <c r="AI980" s="705"/>
      <c r="AJ980" s="56">
        <f t="shared" si="458"/>
        <v>965</v>
      </c>
      <c r="AK980" s="52">
        <v>102</v>
      </c>
      <c r="AL980" s="52">
        <v>1</v>
      </c>
      <c r="AM980" s="54"/>
      <c r="AN980" s="54"/>
      <c r="AO980" s="54">
        <v>324</v>
      </c>
      <c r="AP980" s="54"/>
      <c r="AQ980" s="54"/>
      <c r="AR980" s="54"/>
      <c r="AS980" s="57">
        <f t="shared" si="423"/>
        <v>112</v>
      </c>
      <c r="AT980" s="54"/>
      <c r="AU980" s="54"/>
      <c r="AV980" s="54">
        <v>102</v>
      </c>
      <c r="AW980" s="54">
        <v>10</v>
      </c>
      <c r="AX980" s="54"/>
      <c r="AY980" s="54"/>
      <c r="AZ980" s="54"/>
    </row>
    <row r="981" spans="1:52" s="55" customFormat="1" ht="18" customHeight="1">
      <c r="A981" s="737" t="s">
        <v>124</v>
      </c>
      <c r="B981" s="738"/>
      <c r="C981" s="739" t="s">
        <v>125</v>
      </c>
      <c r="D981" s="740"/>
      <c r="E981" s="740"/>
      <c r="F981" s="740"/>
      <c r="G981" s="740"/>
      <c r="H981" s="740"/>
      <c r="I981" s="741"/>
      <c r="J981" s="56">
        <f t="shared" si="455"/>
        <v>966</v>
      </c>
      <c r="K981" s="62">
        <f t="shared" si="451"/>
        <v>95</v>
      </c>
      <c r="L981" s="62">
        <f t="shared" si="451"/>
        <v>2</v>
      </c>
      <c r="M981" s="62">
        <f t="shared" si="462"/>
        <v>0</v>
      </c>
      <c r="N981" s="62">
        <f t="shared" si="462"/>
        <v>0</v>
      </c>
      <c r="O981" s="54"/>
      <c r="P981" s="54"/>
      <c r="Q981" s="54"/>
      <c r="R981" s="54"/>
      <c r="S981" s="54"/>
      <c r="T981" s="54"/>
      <c r="U981" s="62">
        <f t="shared" si="463"/>
        <v>95</v>
      </c>
      <c r="V981" s="62">
        <f t="shared" si="463"/>
        <v>2</v>
      </c>
      <c r="W981" s="54">
        <v>37</v>
      </c>
      <c r="X981" s="54"/>
      <c r="Y981" s="54">
        <v>31</v>
      </c>
      <c r="Z981" s="54">
        <v>1</v>
      </c>
      <c r="AA981" s="705" t="str">
        <f t="shared" si="464"/>
        <v>IM7212-14</v>
      </c>
      <c r="AB981" s="705"/>
      <c r="AC981" s="705" t="str">
        <f t="shared" si="465"/>
        <v>Гагнуурчин</v>
      </c>
      <c r="AD981" s="705"/>
      <c r="AE981" s="705"/>
      <c r="AF981" s="705"/>
      <c r="AG981" s="705"/>
      <c r="AH981" s="705"/>
      <c r="AI981" s="705"/>
      <c r="AJ981" s="56">
        <f t="shared" si="458"/>
        <v>966</v>
      </c>
      <c r="AK981" s="54">
        <v>27</v>
      </c>
      <c r="AL981" s="54">
        <v>1</v>
      </c>
      <c r="AM981" s="54"/>
      <c r="AN981" s="54"/>
      <c r="AO981" s="54">
        <v>95</v>
      </c>
      <c r="AP981" s="54"/>
      <c r="AQ981" s="54"/>
      <c r="AR981" s="54"/>
      <c r="AS981" s="57">
        <f t="shared" ref="AS981:AS1009" si="466">+AT981+AU981+AV981+AW981+AX981+AY981+AZ981</f>
        <v>37</v>
      </c>
      <c r="AT981" s="54"/>
      <c r="AU981" s="54"/>
      <c r="AV981" s="54">
        <v>27</v>
      </c>
      <c r="AW981" s="54">
        <v>10</v>
      </c>
      <c r="AX981" s="54"/>
      <c r="AY981" s="54"/>
      <c r="AZ981" s="54"/>
    </row>
    <row r="982" spans="1:52" s="55" customFormat="1" ht="18" customHeight="1">
      <c r="A982" s="737" t="s">
        <v>161</v>
      </c>
      <c r="B982" s="738"/>
      <c r="C982" s="739" t="s">
        <v>162</v>
      </c>
      <c r="D982" s="740"/>
      <c r="E982" s="740"/>
      <c r="F982" s="740"/>
      <c r="G982" s="740"/>
      <c r="H982" s="740"/>
      <c r="I982" s="741"/>
      <c r="J982" s="56">
        <f t="shared" si="455"/>
        <v>967</v>
      </c>
      <c r="K982" s="62">
        <f t="shared" si="451"/>
        <v>30</v>
      </c>
      <c r="L982" s="62">
        <f t="shared" si="451"/>
        <v>1</v>
      </c>
      <c r="M982" s="62">
        <f t="shared" si="462"/>
        <v>0</v>
      </c>
      <c r="N982" s="62">
        <f t="shared" si="462"/>
        <v>0</v>
      </c>
      <c r="O982" s="54"/>
      <c r="P982" s="54"/>
      <c r="Q982" s="54"/>
      <c r="R982" s="54"/>
      <c r="S982" s="54"/>
      <c r="T982" s="54"/>
      <c r="U982" s="62">
        <f t="shared" si="463"/>
        <v>30</v>
      </c>
      <c r="V982" s="62">
        <f t="shared" si="463"/>
        <v>1</v>
      </c>
      <c r="W982" s="54">
        <v>30</v>
      </c>
      <c r="X982" s="54">
        <v>1</v>
      </c>
      <c r="Y982" s="54">
        <v>0</v>
      </c>
      <c r="Z982" s="54"/>
      <c r="AA982" s="705" t="str">
        <f t="shared" si="464"/>
        <v>MT8111-35</v>
      </c>
      <c r="AB982" s="705"/>
      <c r="AC982" s="705" t="str">
        <f t="shared" si="465"/>
        <v>Хүнд машин механизмын оператор</v>
      </c>
      <c r="AD982" s="705"/>
      <c r="AE982" s="705"/>
      <c r="AF982" s="705"/>
      <c r="AG982" s="705"/>
      <c r="AH982" s="705"/>
      <c r="AI982" s="705"/>
      <c r="AJ982" s="56">
        <f t="shared" si="458"/>
        <v>967</v>
      </c>
      <c r="AK982" s="54">
        <v>0</v>
      </c>
      <c r="AL982" s="54"/>
      <c r="AM982" s="54"/>
      <c r="AN982" s="54"/>
      <c r="AO982" s="54">
        <v>30</v>
      </c>
      <c r="AP982" s="54"/>
      <c r="AQ982" s="54"/>
      <c r="AR982" s="54"/>
      <c r="AS982" s="57">
        <f t="shared" si="466"/>
        <v>30</v>
      </c>
      <c r="AT982" s="54"/>
      <c r="AU982" s="54"/>
      <c r="AV982" s="54"/>
      <c r="AW982" s="54">
        <v>30</v>
      </c>
      <c r="AX982" s="54"/>
      <c r="AY982" s="54"/>
      <c r="AZ982" s="54"/>
    </row>
    <row r="983" spans="1:52" s="55" customFormat="1" ht="18" customHeight="1">
      <c r="A983" s="737" t="s">
        <v>190</v>
      </c>
      <c r="B983" s="738"/>
      <c r="C983" s="739" t="s">
        <v>191</v>
      </c>
      <c r="D983" s="740"/>
      <c r="E983" s="740"/>
      <c r="F983" s="740"/>
      <c r="G983" s="740"/>
      <c r="H983" s="740"/>
      <c r="I983" s="741"/>
      <c r="J983" s="56">
        <f t="shared" si="455"/>
        <v>968</v>
      </c>
      <c r="K983" s="62">
        <f t="shared" si="451"/>
        <v>10</v>
      </c>
      <c r="L983" s="62">
        <f t="shared" si="451"/>
        <v>4</v>
      </c>
      <c r="M983" s="62">
        <f t="shared" si="462"/>
        <v>0</v>
      </c>
      <c r="N983" s="62">
        <f t="shared" si="462"/>
        <v>0</v>
      </c>
      <c r="O983" s="54"/>
      <c r="P983" s="54"/>
      <c r="Q983" s="54"/>
      <c r="R983" s="54"/>
      <c r="S983" s="54"/>
      <c r="T983" s="54"/>
      <c r="U983" s="62">
        <f t="shared" si="463"/>
        <v>10</v>
      </c>
      <c r="V983" s="62">
        <f t="shared" si="463"/>
        <v>4</v>
      </c>
      <c r="W983" s="54">
        <v>10</v>
      </c>
      <c r="X983" s="54">
        <v>4</v>
      </c>
      <c r="Y983" s="54">
        <v>0</v>
      </c>
      <c r="Z983" s="54"/>
      <c r="AA983" s="705" t="str">
        <f t="shared" si="464"/>
        <v>IM7233-18</v>
      </c>
      <c r="AB983" s="705"/>
      <c r="AC983" s="705" t="str">
        <f t="shared" si="465"/>
        <v>Үйлдвэрийн машин, тоног төхөөрөмжийн механик</v>
      </c>
      <c r="AD983" s="705"/>
      <c r="AE983" s="705"/>
      <c r="AF983" s="705"/>
      <c r="AG983" s="705"/>
      <c r="AH983" s="705"/>
      <c r="AI983" s="705"/>
      <c r="AJ983" s="56">
        <f t="shared" si="458"/>
        <v>968</v>
      </c>
      <c r="AK983" s="54">
        <v>0</v>
      </c>
      <c r="AL983" s="54"/>
      <c r="AM983" s="54"/>
      <c r="AN983" s="54"/>
      <c r="AO983" s="54">
        <v>10</v>
      </c>
      <c r="AP983" s="54"/>
      <c r="AQ983" s="54"/>
      <c r="AR983" s="54"/>
      <c r="AS983" s="57">
        <f t="shared" si="466"/>
        <v>10</v>
      </c>
      <c r="AT983" s="54"/>
      <c r="AU983" s="54"/>
      <c r="AV983" s="54"/>
      <c r="AW983" s="54">
        <v>10</v>
      </c>
      <c r="AX983" s="54"/>
      <c r="AY983" s="54"/>
      <c r="AZ983" s="54"/>
    </row>
    <row r="984" spans="1:52" s="55" customFormat="1" ht="18" customHeight="1">
      <c r="A984" s="745" t="s">
        <v>550</v>
      </c>
      <c r="B984" s="746"/>
      <c r="C984" s="746"/>
      <c r="D984" s="746"/>
      <c r="E984" s="746"/>
      <c r="F984" s="746"/>
      <c r="G984" s="746"/>
      <c r="H984" s="746"/>
      <c r="I984" s="747"/>
      <c r="J984" s="60">
        <f t="shared" si="455"/>
        <v>969</v>
      </c>
      <c r="K984" s="61">
        <f t="shared" ref="K984:N984" si="467">SUM(K985:K1000)</f>
        <v>1040</v>
      </c>
      <c r="L984" s="61">
        <f t="shared" si="467"/>
        <v>350</v>
      </c>
      <c r="M984" s="61">
        <f t="shared" si="467"/>
        <v>686</v>
      </c>
      <c r="N984" s="61">
        <f t="shared" si="467"/>
        <v>216</v>
      </c>
      <c r="O984" s="61">
        <f>SUM(O985:O1000)</f>
        <v>351</v>
      </c>
      <c r="P984" s="61">
        <f t="shared" ref="P984:Z984" si="468">SUM(P985:P1000)</f>
        <v>105</v>
      </c>
      <c r="Q984" s="61">
        <f t="shared" si="468"/>
        <v>206</v>
      </c>
      <c r="R984" s="61">
        <f t="shared" si="468"/>
        <v>70</v>
      </c>
      <c r="S984" s="61">
        <f t="shared" si="468"/>
        <v>129</v>
      </c>
      <c r="T984" s="61">
        <f t="shared" si="468"/>
        <v>41</v>
      </c>
      <c r="U984" s="61">
        <f t="shared" si="468"/>
        <v>354</v>
      </c>
      <c r="V984" s="61">
        <f t="shared" si="468"/>
        <v>134</v>
      </c>
      <c r="W984" s="61">
        <f t="shared" si="468"/>
        <v>354</v>
      </c>
      <c r="X984" s="61">
        <f t="shared" si="468"/>
        <v>134</v>
      </c>
      <c r="Y984" s="61">
        <f t="shared" si="468"/>
        <v>0</v>
      </c>
      <c r="Z984" s="61">
        <f t="shared" si="468"/>
        <v>0</v>
      </c>
      <c r="AA984" s="748" t="str">
        <f t="shared" si="456"/>
        <v>4. Төмөр замын политехник коллеж</v>
      </c>
      <c r="AB984" s="749"/>
      <c r="AC984" s="749"/>
      <c r="AD984" s="749"/>
      <c r="AE984" s="749"/>
      <c r="AF984" s="749"/>
      <c r="AG984" s="749"/>
      <c r="AH984" s="749"/>
      <c r="AI984" s="750"/>
      <c r="AJ984" s="60">
        <f t="shared" si="458"/>
        <v>969</v>
      </c>
      <c r="AK984" s="61">
        <f t="shared" ref="AK984:AN984" si="469">SUM(AK985:AK1000)</f>
        <v>0</v>
      </c>
      <c r="AL984" s="61">
        <f t="shared" si="469"/>
        <v>0</v>
      </c>
      <c r="AM984" s="61">
        <f t="shared" si="469"/>
        <v>0</v>
      </c>
      <c r="AN984" s="61">
        <f t="shared" si="469"/>
        <v>0</v>
      </c>
      <c r="AO984" s="61">
        <f>SUM(AO985:AO1000)</f>
        <v>0</v>
      </c>
      <c r="AP984" s="61">
        <f t="shared" ref="AP984:AZ984" si="470">SUM(AP985:AP1000)</f>
        <v>0</v>
      </c>
      <c r="AQ984" s="61">
        <f t="shared" si="470"/>
        <v>1040</v>
      </c>
      <c r="AR984" s="61">
        <f t="shared" si="470"/>
        <v>0</v>
      </c>
      <c r="AS984" s="61">
        <f t="shared" si="470"/>
        <v>483</v>
      </c>
      <c r="AT984" s="61">
        <f t="shared" si="470"/>
        <v>0</v>
      </c>
      <c r="AU984" s="61">
        <f t="shared" si="470"/>
        <v>129</v>
      </c>
      <c r="AV984" s="61">
        <f t="shared" si="470"/>
        <v>0</v>
      </c>
      <c r="AW984" s="61">
        <f t="shared" si="470"/>
        <v>354</v>
      </c>
      <c r="AX984" s="61">
        <f t="shared" si="470"/>
        <v>0</v>
      </c>
      <c r="AY984" s="61">
        <f t="shared" si="470"/>
        <v>0</v>
      </c>
      <c r="AZ984" s="61">
        <f t="shared" si="470"/>
        <v>0</v>
      </c>
    </row>
    <row r="985" spans="1:52" s="55" customFormat="1" ht="18" customHeight="1">
      <c r="A985" s="737" t="s">
        <v>551</v>
      </c>
      <c r="B985" s="738"/>
      <c r="C985" s="739" t="s">
        <v>552</v>
      </c>
      <c r="D985" s="740"/>
      <c r="E985" s="740"/>
      <c r="F985" s="740"/>
      <c r="G985" s="740"/>
      <c r="H985" s="740"/>
      <c r="I985" s="741"/>
      <c r="J985" s="56">
        <f t="shared" si="455"/>
        <v>970</v>
      </c>
      <c r="K985" s="62">
        <f t="shared" si="451"/>
        <v>123</v>
      </c>
      <c r="L985" s="62">
        <f t="shared" si="451"/>
        <v>77</v>
      </c>
      <c r="M985" s="62">
        <f t="shared" si="462"/>
        <v>123</v>
      </c>
      <c r="N985" s="62">
        <f t="shared" si="462"/>
        <v>77</v>
      </c>
      <c r="O985" s="54">
        <v>65</v>
      </c>
      <c r="P985" s="54">
        <v>42</v>
      </c>
      <c r="Q985" s="54">
        <v>30</v>
      </c>
      <c r="R985" s="54">
        <v>18</v>
      </c>
      <c r="S985" s="54">
        <v>28</v>
      </c>
      <c r="T985" s="54">
        <v>17</v>
      </c>
      <c r="U985" s="62">
        <f t="shared" si="463"/>
        <v>0</v>
      </c>
      <c r="V985" s="62">
        <f t="shared" si="463"/>
        <v>0</v>
      </c>
      <c r="W985" s="54"/>
      <c r="X985" s="54"/>
      <c r="Y985" s="54"/>
      <c r="Z985" s="54"/>
      <c r="AA985" s="705" t="str">
        <f>+A985</f>
        <v>TR3115-65</v>
      </c>
      <c r="AB985" s="705"/>
      <c r="AC985" s="705" t="str">
        <f>+C985</f>
        <v>Төмөр замын ашиглалтын техникч</v>
      </c>
      <c r="AD985" s="705"/>
      <c r="AE985" s="705"/>
      <c r="AF985" s="705"/>
      <c r="AG985" s="705"/>
      <c r="AH985" s="705"/>
      <c r="AI985" s="705"/>
      <c r="AJ985" s="56">
        <f t="shared" si="458"/>
        <v>970</v>
      </c>
      <c r="AK985" s="52"/>
      <c r="AL985" s="52"/>
      <c r="AM985" s="54"/>
      <c r="AN985" s="54"/>
      <c r="AO985" s="51"/>
      <c r="AP985" s="51"/>
      <c r="AQ985" s="51">
        <v>123</v>
      </c>
      <c r="AR985" s="51"/>
      <c r="AS985" s="57">
        <f t="shared" si="466"/>
        <v>28</v>
      </c>
      <c r="AT985" s="54"/>
      <c r="AU985" s="54">
        <v>28</v>
      </c>
      <c r="AV985" s="54"/>
      <c r="AW985" s="54"/>
      <c r="AX985" s="54"/>
      <c r="AY985" s="54"/>
      <c r="AZ985" s="54"/>
    </row>
    <row r="986" spans="1:52" s="55" customFormat="1" ht="18" customHeight="1">
      <c r="A986" s="737" t="s">
        <v>553</v>
      </c>
      <c r="B986" s="738"/>
      <c r="C986" s="739" t="s">
        <v>554</v>
      </c>
      <c r="D986" s="740"/>
      <c r="E986" s="740"/>
      <c r="F986" s="740"/>
      <c r="G986" s="740"/>
      <c r="H986" s="740"/>
      <c r="I986" s="741"/>
      <c r="J986" s="56">
        <f t="shared" si="455"/>
        <v>971</v>
      </c>
      <c r="K986" s="62">
        <f t="shared" si="451"/>
        <v>150</v>
      </c>
      <c r="L986" s="62">
        <f t="shared" si="451"/>
        <v>2</v>
      </c>
      <c r="M986" s="62">
        <f t="shared" si="462"/>
        <v>150</v>
      </c>
      <c r="N986" s="62">
        <f t="shared" si="462"/>
        <v>2</v>
      </c>
      <c r="O986" s="54">
        <v>62</v>
      </c>
      <c r="P986" s="54">
        <v>2</v>
      </c>
      <c r="Q986" s="54">
        <v>57</v>
      </c>
      <c r="R986" s="54"/>
      <c r="S986" s="54">
        <v>31</v>
      </c>
      <c r="T986" s="54"/>
      <c r="U986" s="62">
        <f t="shared" si="463"/>
        <v>0</v>
      </c>
      <c r="V986" s="62">
        <f t="shared" si="463"/>
        <v>0</v>
      </c>
      <c r="W986" s="54"/>
      <c r="X986" s="54"/>
      <c r="Y986" s="54"/>
      <c r="Z986" s="54"/>
      <c r="AA986" s="705" t="str">
        <f t="shared" ref="AA986:AA1000" si="471">+A986</f>
        <v>TR3115-60</v>
      </c>
      <c r="AB986" s="705"/>
      <c r="AC986" s="705" t="str">
        <f t="shared" ref="AC986:AC1000" si="472">+C986</f>
        <v>Зүтгүүрийн техникч</v>
      </c>
      <c r="AD986" s="705"/>
      <c r="AE986" s="705"/>
      <c r="AF986" s="705"/>
      <c r="AG986" s="705"/>
      <c r="AH986" s="705"/>
      <c r="AI986" s="705"/>
      <c r="AJ986" s="56">
        <f t="shared" si="458"/>
        <v>971</v>
      </c>
      <c r="AK986" s="52"/>
      <c r="AL986" s="52"/>
      <c r="AM986" s="54"/>
      <c r="AN986" s="54"/>
      <c r="AO986" s="51"/>
      <c r="AP986" s="51"/>
      <c r="AQ986" s="51">
        <v>150</v>
      </c>
      <c r="AR986" s="51"/>
      <c r="AS986" s="57">
        <f t="shared" si="466"/>
        <v>31</v>
      </c>
      <c r="AT986" s="54"/>
      <c r="AU986" s="54">
        <v>31</v>
      </c>
      <c r="AV986" s="54"/>
      <c r="AW986" s="54"/>
      <c r="AX986" s="54"/>
      <c r="AY986" s="54"/>
      <c r="AZ986" s="54"/>
    </row>
    <row r="987" spans="1:52" s="55" customFormat="1" ht="18" customHeight="1">
      <c r="A987" s="737" t="s">
        <v>555</v>
      </c>
      <c r="B987" s="738"/>
      <c r="C987" s="739" t="s">
        <v>556</v>
      </c>
      <c r="D987" s="740"/>
      <c r="E987" s="740"/>
      <c r="F987" s="740"/>
      <c r="G987" s="740"/>
      <c r="H987" s="740"/>
      <c r="I987" s="741"/>
      <c r="J987" s="56">
        <f t="shared" si="455"/>
        <v>972</v>
      </c>
      <c r="K987" s="62">
        <f t="shared" si="451"/>
        <v>115</v>
      </c>
      <c r="L987" s="62">
        <f t="shared" si="451"/>
        <v>49</v>
      </c>
      <c r="M987" s="62">
        <f t="shared" si="462"/>
        <v>115</v>
      </c>
      <c r="N987" s="62">
        <f t="shared" si="462"/>
        <v>49</v>
      </c>
      <c r="O987" s="54">
        <v>64</v>
      </c>
      <c r="P987" s="54">
        <v>22</v>
      </c>
      <c r="Q987" s="54">
        <v>28</v>
      </c>
      <c r="R987" s="54">
        <v>15</v>
      </c>
      <c r="S987" s="54">
        <v>23</v>
      </c>
      <c r="T987" s="54">
        <v>12</v>
      </c>
      <c r="U987" s="62">
        <f t="shared" si="463"/>
        <v>0</v>
      </c>
      <c r="V987" s="62">
        <f t="shared" si="463"/>
        <v>0</v>
      </c>
      <c r="W987" s="54"/>
      <c r="X987" s="54"/>
      <c r="Y987" s="54"/>
      <c r="Z987" s="54"/>
      <c r="AA987" s="705" t="str">
        <f t="shared" si="471"/>
        <v>TR3115-61</v>
      </c>
      <c r="AB987" s="705"/>
      <c r="AC987" s="705" t="str">
        <f t="shared" si="472"/>
        <v>Вагоны техникч</v>
      </c>
      <c r="AD987" s="705"/>
      <c r="AE987" s="705"/>
      <c r="AF987" s="705"/>
      <c r="AG987" s="705"/>
      <c r="AH987" s="705"/>
      <c r="AI987" s="705"/>
      <c r="AJ987" s="56">
        <f t="shared" si="458"/>
        <v>972</v>
      </c>
      <c r="AK987" s="54"/>
      <c r="AL987" s="54"/>
      <c r="AM987" s="54"/>
      <c r="AN987" s="54"/>
      <c r="AO987" s="51"/>
      <c r="AP987" s="51"/>
      <c r="AQ987" s="51">
        <v>115</v>
      </c>
      <c r="AR987" s="51"/>
      <c r="AS987" s="57">
        <f t="shared" si="466"/>
        <v>23</v>
      </c>
      <c r="AT987" s="54"/>
      <c r="AU987" s="54">
        <v>23</v>
      </c>
      <c r="AV987" s="54"/>
      <c r="AW987" s="54"/>
      <c r="AX987" s="54"/>
      <c r="AY987" s="54"/>
      <c r="AZ987" s="54"/>
    </row>
    <row r="988" spans="1:52" s="55" customFormat="1" ht="18" customHeight="1">
      <c r="A988" s="737" t="s">
        <v>557</v>
      </c>
      <c r="B988" s="738"/>
      <c r="C988" s="739" t="s">
        <v>558</v>
      </c>
      <c r="D988" s="740"/>
      <c r="E988" s="740"/>
      <c r="F988" s="740"/>
      <c r="G988" s="740"/>
      <c r="H988" s="740"/>
      <c r="I988" s="741"/>
      <c r="J988" s="56">
        <f t="shared" si="455"/>
        <v>973</v>
      </c>
      <c r="K988" s="62">
        <f t="shared" si="451"/>
        <v>114</v>
      </c>
      <c r="L988" s="62">
        <f t="shared" si="451"/>
        <v>38</v>
      </c>
      <c r="M988" s="62">
        <f t="shared" si="462"/>
        <v>114</v>
      </c>
      <c r="N988" s="62">
        <f t="shared" si="462"/>
        <v>38</v>
      </c>
      <c r="O988" s="54">
        <v>64</v>
      </c>
      <c r="P988" s="54">
        <v>17</v>
      </c>
      <c r="Q988" s="54">
        <v>24</v>
      </c>
      <c r="R988" s="54">
        <v>9</v>
      </c>
      <c r="S988" s="54">
        <v>26</v>
      </c>
      <c r="T988" s="54">
        <v>12</v>
      </c>
      <c r="U988" s="62">
        <f t="shared" si="463"/>
        <v>0</v>
      </c>
      <c r="V988" s="62">
        <f t="shared" si="463"/>
        <v>0</v>
      </c>
      <c r="W988" s="54"/>
      <c r="X988" s="54"/>
      <c r="Y988" s="54"/>
      <c r="Z988" s="54"/>
      <c r="AA988" s="705" t="str">
        <f t="shared" si="471"/>
        <v>TR3115-62</v>
      </c>
      <c r="AB988" s="705"/>
      <c r="AC988" s="705" t="str">
        <f t="shared" si="472"/>
        <v>Замын техникч</v>
      </c>
      <c r="AD988" s="705"/>
      <c r="AE988" s="705"/>
      <c r="AF988" s="705"/>
      <c r="AG988" s="705"/>
      <c r="AH988" s="705"/>
      <c r="AI988" s="705"/>
      <c r="AJ988" s="56">
        <f t="shared" si="458"/>
        <v>973</v>
      </c>
      <c r="AK988" s="54"/>
      <c r="AL988" s="54"/>
      <c r="AM988" s="54"/>
      <c r="AN988" s="54"/>
      <c r="AO988" s="51"/>
      <c r="AP988" s="51"/>
      <c r="AQ988" s="51">
        <v>114</v>
      </c>
      <c r="AR988" s="51"/>
      <c r="AS988" s="57">
        <f t="shared" si="466"/>
        <v>26</v>
      </c>
      <c r="AT988" s="54"/>
      <c r="AU988" s="54">
        <v>26</v>
      </c>
      <c r="AV988" s="54"/>
      <c r="AW988" s="54"/>
      <c r="AX988" s="54"/>
      <c r="AY988" s="54"/>
      <c r="AZ988" s="54"/>
    </row>
    <row r="989" spans="1:52" s="55" customFormat="1" ht="18" customHeight="1">
      <c r="A989" s="737" t="s">
        <v>559</v>
      </c>
      <c r="B989" s="738"/>
      <c r="C989" s="739" t="s">
        <v>560</v>
      </c>
      <c r="D989" s="740"/>
      <c r="E989" s="740"/>
      <c r="F989" s="740"/>
      <c r="G989" s="740"/>
      <c r="H989" s="740"/>
      <c r="I989" s="741"/>
      <c r="J989" s="56">
        <f t="shared" si="455"/>
        <v>974</v>
      </c>
      <c r="K989" s="62">
        <f t="shared" si="451"/>
        <v>39</v>
      </c>
      <c r="L989" s="62">
        <f t="shared" si="451"/>
        <v>0</v>
      </c>
      <c r="M989" s="62">
        <f t="shared" si="462"/>
        <v>39</v>
      </c>
      <c r="N989" s="62">
        <f t="shared" si="462"/>
        <v>0</v>
      </c>
      <c r="O989" s="54">
        <v>22</v>
      </c>
      <c r="P989" s="54"/>
      <c r="Q989" s="54">
        <v>17</v>
      </c>
      <c r="R989" s="54"/>
      <c r="S989" s="54"/>
      <c r="T989" s="54"/>
      <c r="U989" s="62">
        <f t="shared" si="463"/>
        <v>0</v>
      </c>
      <c r="V989" s="62">
        <f t="shared" si="463"/>
        <v>0</v>
      </c>
      <c r="W989" s="54"/>
      <c r="X989" s="54"/>
      <c r="Y989" s="54"/>
      <c r="Z989" s="54"/>
      <c r="AA989" s="705" t="str">
        <f t="shared" si="471"/>
        <v>TR3115-63</v>
      </c>
      <c r="AB989" s="705"/>
      <c r="AC989" s="705" t="str">
        <f t="shared" si="472"/>
        <v>Төмөр замын машин механизмын техникч</v>
      </c>
      <c r="AD989" s="705"/>
      <c r="AE989" s="705"/>
      <c r="AF989" s="705"/>
      <c r="AG989" s="705"/>
      <c r="AH989" s="705"/>
      <c r="AI989" s="705"/>
      <c r="AJ989" s="56">
        <f t="shared" si="458"/>
        <v>974</v>
      </c>
      <c r="AK989" s="54"/>
      <c r="AL989" s="54"/>
      <c r="AM989" s="54"/>
      <c r="AN989" s="54"/>
      <c r="AO989" s="51"/>
      <c r="AP989" s="51"/>
      <c r="AQ989" s="51">
        <v>39</v>
      </c>
      <c r="AR989" s="51"/>
      <c r="AS989" s="57">
        <f t="shared" si="466"/>
        <v>0</v>
      </c>
      <c r="AT989" s="54"/>
      <c r="AU989" s="54"/>
      <c r="AV989" s="54"/>
      <c r="AW989" s="54"/>
      <c r="AX989" s="54"/>
      <c r="AY989" s="54"/>
      <c r="AZ989" s="54"/>
    </row>
    <row r="990" spans="1:52" s="55" customFormat="1" ht="18" customHeight="1">
      <c r="A990" s="737" t="s">
        <v>561</v>
      </c>
      <c r="B990" s="738"/>
      <c r="C990" s="739" t="s">
        <v>562</v>
      </c>
      <c r="D990" s="740"/>
      <c r="E990" s="740"/>
      <c r="F990" s="740"/>
      <c r="G990" s="740"/>
      <c r="H990" s="740"/>
      <c r="I990" s="741"/>
      <c r="J990" s="56">
        <f t="shared" si="455"/>
        <v>975</v>
      </c>
      <c r="K990" s="62">
        <f t="shared" si="451"/>
        <v>77</v>
      </c>
      <c r="L990" s="62">
        <f t="shared" si="451"/>
        <v>21</v>
      </c>
      <c r="M990" s="62">
        <f t="shared" si="462"/>
        <v>77</v>
      </c>
      <c r="N990" s="62">
        <f t="shared" si="462"/>
        <v>21</v>
      </c>
      <c r="O990" s="54">
        <v>28</v>
      </c>
      <c r="P990" s="54">
        <v>8</v>
      </c>
      <c r="Q990" s="54">
        <v>28</v>
      </c>
      <c r="R990" s="54">
        <v>13</v>
      </c>
      <c r="S990" s="54">
        <v>21</v>
      </c>
      <c r="T990" s="54"/>
      <c r="U990" s="62">
        <f t="shared" si="463"/>
        <v>0</v>
      </c>
      <c r="V990" s="62">
        <f t="shared" si="463"/>
        <v>0</v>
      </c>
      <c r="W990" s="54"/>
      <c r="X990" s="54"/>
      <c r="Y990" s="54"/>
      <c r="Z990" s="54"/>
      <c r="AA990" s="705" t="str">
        <f t="shared" si="471"/>
        <v>TR3115-64</v>
      </c>
      <c r="AB990" s="705"/>
      <c r="AC990" s="705" t="str">
        <f t="shared" si="472"/>
        <v>Дохиолол төвлөрүүлэлт хориглолтын техникч</v>
      </c>
      <c r="AD990" s="705"/>
      <c r="AE990" s="705"/>
      <c r="AF990" s="705"/>
      <c r="AG990" s="705"/>
      <c r="AH990" s="705"/>
      <c r="AI990" s="705"/>
      <c r="AJ990" s="56">
        <f t="shared" si="458"/>
        <v>975</v>
      </c>
      <c r="AK990" s="54"/>
      <c r="AL990" s="54"/>
      <c r="AM990" s="54"/>
      <c r="AN990" s="54"/>
      <c r="AO990" s="51"/>
      <c r="AP990" s="51"/>
      <c r="AQ990" s="51">
        <v>77</v>
      </c>
      <c r="AR990" s="51"/>
      <c r="AS990" s="57">
        <f t="shared" si="466"/>
        <v>21</v>
      </c>
      <c r="AT990" s="54"/>
      <c r="AU990" s="54">
        <v>21</v>
      </c>
      <c r="AV990" s="54"/>
      <c r="AW990" s="54"/>
      <c r="AX990" s="54"/>
      <c r="AY990" s="54"/>
      <c r="AZ990" s="54"/>
    </row>
    <row r="991" spans="1:52" s="55" customFormat="1" ht="18" customHeight="1">
      <c r="A991" s="737" t="s">
        <v>358</v>
      </c>
      <c r="B991" s="738"/>
      <c r="C991" s="739" t="s">
        <v>359</v>
      </c>
      <c r="D991" s="740"/>
      <c r="E991" s="740"/>
      <c r="F991" s="740"/>
      <c r="G991" s="740"/>
      <c r="H991" s="740"/>
      <c r="I991" s="741"/>
      <c r="J991" s="56">
        <f t="shared" si="455"/>
        <v>976</v>
      </c>
      <c r="K991" s="62">
        <f t="shared" si="451"/>
        <v>68</v>
      </c>
      <c r="L991" s="62">
        <f t="shared" si="451"/>
        <v>29</v>
      </c>
      <c r="M991" s="62">
        <f t="shared" si="462"/>
        <v>68</v>
      </c>
      <c r="N991" s="62">
        <f t="shared" si="462"/>
        <v>29</v>
      </c>
      <c r="O991" s="54">
        <v>46</v>
      </c>
      <c r="P991" s="54">
        <v>14</v>
      </c>
      <c r="Q991" s="54">
        <v>22</v>
      </c>
      <c r="R991" s="54">
        <v>15</v>
      </c>
      <c r="S991" s="54"/>
      <c r="T991" s="54"/>
      <c r="U991" s="62">
        <f t="shared" si="463"/>
        <v>0</v>
      </c>
      <c r="V991" s="62">
        <f t="shared" si="463"/>
        <v>0</v>
      </c>
      <c r="W991" s="54"/>
      <c r="X991" s="54"/>
      <c r="Y991" s="54"/>
      <c r="Z991" s="54"/>
      <c r="AA991" s="705" t="str">
        <f t="shared" si="471"/>
        <v>IM3113-17</v>
      </c>
      <c r="AB991" s="705"/>
      <c r="AC991" s="705" t="str">
        <f t="shared" si="472"/>
        <v>Цахилгааны техникч</v>
      </c>
      <c r="AD991" s="705"/>
      <c r="AE991" s="705"/>
      <c r="AF991" s="705"/>
      <c r="AG991" s="705"/>
      <c r="AH991" s="705"/>
      <c r="AI991" s="705"/>
      <c r="AJ991" s="56">
        <f t="shared" si="458"/>
        <v>976</v>
      </c>
      <c r="AK991" s="54"/>
      <c r="AL991" s="54"/>
      <c r="AM991" s="54"/>
      <c r="AN991" s="54"/>
      <c r="AO991" s="51"/>
      <c r="AP991" s="51"/>
      <c r="AQ991" s="51">
        <v>68</v>
      </c>
      <c r="AR991" s="51"/>
      <c r="AS991" s="57">
        <f t="shared" si="466"/>
        <v>0</v>
      </c>
      <c r="AT991" s="54"/>
      <c r="AU991" s="54"/>
      <c r="AV991" s="54"/>
      <c r="AW991" s="54"/>
      <c r="AX991" s="54"/>
      <c r="AY991" s="54"/>
      <c r="AZ991" s="54"/>
    </row>
    <row r="992" spans="1:52" s="55" customFormat="1" ht="18" customHeight="1">
      <c r="A992" s="737" t="s">
        <v>282</v>
      </c>
      <c r="B992" s="738"/>
      <c r="C992" s="739" t="s">
        <v>283</v>
      </c>
      <c r="D992" s="740"/>
      <c r="E992" s="740"/>
      <c r="F992" s="740"/>
      <c r="G992" s="740"/>
      <c r="H992" s="740"/>
      <c r="I992" s="741"/>
      <c r="J992" s="56">
        <f t="shared" si="455"/>
        <v>977</v>
      </c>
      <c r="K992" s="62">
        <f t="shared" si="451"/>
        <v>62</v>
      </c>
      <c r="L992" s="62">
        <f t="shared" si="451"/>
        <v>31</v>
      </c>
      <c r="M992" s="62">
        <f t="shared" si="462"/>
        <v>0</v>
      </c>
      <c r="N992" s="62">
        <f t="shared" si="462"/>
        <v>0</v>
      </c>
      <c r="O992" s="54"/>
      <c r="P992" s="54"/>
      <c r="Q992" s="54"/>
      <c r="R992" s="54"/>
      <c r="S992" s="54"/>
      <c r="T992" s="54"/>
      <c r="U992" s="62">
        <f t="shared" si="463"/>
        <v>62</v>
      </c>
      <c r="V992" s="62">
        <f t="shared" si="463"/>
        <v>31</v>
      </c>
      <c r="W992" s="54">
        <v>62</v>
      </c>
      <c r="X992" s="54">
        <v>31</v>
      </c>
      <c r="Y992" s="54"/>
      <c r="Z992" s="54"/>
      <c r="AA992" s="705" t="str">
        <f t="shared" si="471"/>
        <v>TR4323-15</v>
      </c>
      <c r="AB992" s="705"/>
      <c r="AC992" s="705" t="str">
        <f t="shared" si="472"/>
        <v>Төмөр замын өртөөний жижүүр</v>
      </c>
      <c r="AD992" s="705"/>
      <c r="AE992" s="705"/>
      <c r="AF992" s="705"/>
      <c r="AG992" s="705"/>
      <c r="AH992" s="705"/>
      <c r="AI992" s="705"/>
      <c r="AJ992" s="56">
        <f t="shared" si="458"/>
        <v>977</v>
      </c>
      <c r="AK992" s="54"/>
      <c r="AL992" s="54"/>
      <c r="AM992" s="54"/>
      <c r="AN992" s="54"/>
      <c r="AO992" s="51"/>
      <c r="AP992" s="51"/>
      <c r="AQ992" s="51">
        <v>62</v>
      </c>
      <c r="AR992" s="51"/>
      <c r="AS992" s="57">
        <f t="shared" si="466"/>
        <v>62</v>
      </c>
      <c r="AT992" s="54"/>
      <c r="AU992" s="54"/>
      <c r="AV992" s="54"/>
      <c r="AW992" s="54">
        <v>62</v>
      </c>
      <c r="AX992" s="54"/>
      <c r="AY992" s="54"/>
      <c r="AZ992" s="54"/>
    </row>
    <row r="993" spans="1:52" s="55" customFormat="1" ht="18" customHeight="1">
      <c r="A993" s="737" t="s">
        <v>284</v>
      </c>
      <c r="B993" s="738"/>
      <c r="C993" s="739" t="s">
        <v>285</v>
      </c>
      <c r="D993" s="740"/>
      <c r="E993" s="740"/>
      <c r="F993" s="740"/>
      <c r="G993" s="740"/>
      <c r="H993" s="740"/>
      <c r="I993" s="741"/>
      <c r="J993" s="56">
        <f t="shared" si="455"/>
        <v>978</v>
      </c>
      <c r="K993" s="62">
        <f t="shared" si="451"/>
        <v>31</v>
      </c>
      <c r="L993" s="62">
        <f t="shared" si="451"/>
        <v>25</v>
      </c>
      <c r="M993" s="62">
        <f t="shared" si="462"/>
        <v>0</v>
      </c>
      <c r="N993" s="62">
        <f t="shared" si="462"/>
        <v>0</v>
      </c>
      <c r="O993" s="54"/>
      <c r="P993" s="54"/>
      <c r="Q993" s="54"/>
      <c r="R993" s="54"/>
      <c r="S993" s="54"/>
      <c r="T993" s="54"/>
      <c r="U993" s="62">
        <f t="shared" si="463"/>
        <v>31</v>
      </c>
      <c r="V993" s="62">
        <f t="shared" si="463"/>
        <v>25</v>
      </c>
      <c r="W993" s="54">
        <v>31</v>
      </c>
      <c r="X993" s="54">
        <v>25</v>
      </c>
      <c r="Y993" s="54"/>
      <c r="Z993" s="54"/>
      <c r="AA993" s="705" t="str">
        <f t="shared" si="471"/>
        <v>TR4323-25</v>
      </c>
      <c r="AB993" s="705"/>
      <c r="AC993" s="705" t="str">
        <f t="shared" si="472"/>
        <v>Ачаа вагон хүлээлцэгч</v>
      </c>
      <c r="AD993" s="705"/>
      <c r="AE993" s="705"/>
      <c r="AF993" s="705"/>
      <c r="AG993" s="705"/>
      <c r="AH993" s="705"/>
      <c r="AI993" s="705"/>
      <c r="AJ993" s="56">
        <f t="shared" si="458"/>
        <v>978</v>
      </c>
      <c r="AK993" s="54"/>
      <c r="AL993" s="54"/>
      <c r="AM993" s="54"/>
      <c r="AN993" s="54"/>
      <c r="AO993" s="51"/>
      <c r="AP993" s="51"/>
      <c r="AQ993" s="51">
        <v>31</v>
      </c>
      <c r="AR993" s="51"/>
      <c r="AS993" s="57">
        <f t="shared" si="466"/>
        <v>31</v>
      </c>
      <c r="AT993" s="54"/>
      <c r="AU993" s="54"/>
      <c r="AV993" s="54"/>
      <c r="AW993" s="54">
        <v>31</v>
      </c>
      <c r="AX993" s="54"/>
      <c r="AY993" s="54"/>
      <c r="AZ993" s="54"/>
    </row>
    <row r="994" spans="1:52" s="55" customFormat="1" ht="18" customHeight="1">
      <c r="A994" s="737" t="s">
        <v>286</v>
      </c>
      <c r="B994" s="738"/>
      <c r="C994" s="739" t="s">
        <v>287</v>
      </c>
      <c r="D994" s="740"/>
      <c r="E994" s="740"/>
      <c r="F994" s="740"/>
      <c r="G994" s="740"/>
      <c r="H994" s="740"/>
      <c r="I994" s="741"/>
      <c r="J994" s="56">
        <f t="shared" si="455"/>
        <v>979</v>
      </c>
      <c r="K994" s="62">
        <f t="shared" si="451"/>
        <v>35</v>
      </c>
      <c r="L994" s="62">
        <f t="shared" si="451"/>
        <v>0</v>
      </c>
      <c r="M994" s="62">
        <f t="shared" si="462"/>
        <v>0</v>
      </c>
      <c r="N994" s="62">
        <f t="shared" si="462"/>
        <v>0</v>
      </c>
      <c r="O994" s="54"/>
      <c r="P994" s="54"/>
      <c r="Q994" s="54"/>
      <c r="R994" s="54"/>
      <c r="S994" s="54"/>
      <c r="T994" s="54"/>
      <c r="U994" s="62">
        <f t="shared" si="463"/>
        <v>35</v>
      </c>
      <c r="V994" s="62">
        <f t="shared" si="463"/>
        <v>0</v>
      </c>
      <c r="W994" s="54">
        <v>35</v>
      </c>
      <c r="X994" s="54"/>
      <c r="Y994" s="54"/>
      <c r="Z994" s="54"/>
      <c r="AA994" s="705" t="str">
        <f t="shared" si="471"/>
        <v>TR8311-11</v>
      </c>
      <c r="AB994" s="705"/>
      <c r="AC994" s="705" t="str">
        <f t="shared" si="472"/>
        <v>Зүтгүүрийн туслах машинч</v>
      </c>
      <c r="AD994" s="705"/>
      <c r="AE994" s="705"/>
      <c r="AF994" s="705"/>
      <c r="AG994" s="705"/>
      <c r="AH994" s="705"/>
      <c r="AI994" s="705"/>
      <c r="AJ994" s="56">
        <f t="shared" si="458"/>
        <v>979</v>
      </c>
      <c r="AK994" s="54"/>
      <c r="AL994" s="54"/>
      <c r="AM994" s="54"/>
      <c r="AN994" s="54"/>
      <c r="AO994" s="51"/>
      <c r="AP994" s="51"/>
      <c r="AQ994" s="51">
        <v>35</v>
      </c>
      <c r="AR994" s="51"/>
      <c r="AS994" s="57">
        <f t="shared" si="466"/>
        <v>35</v>
      </c>
      <c r="AT994" s="54"/>
      <c r="AU994" s="54"/>
      <c r="AV994" s="54"/>
      <c r="AW994" s="54">
        <v>35</v>
      </c>
      <c r="AX994" s="54"/>
      <c r="AY994" s="54"/>
      <c r="AZ994" s="54"/>
    </row>
    <row r="995" spans="1:52" s="55" customFormat="1" ht="18" customHeight="1">
      <c r="A995" s="737" t="s">
        <v>294</v>
      </c>
      <c r="B995" s="738"/>
      <c r="C995" s="739" t="s">
        <v>295</v>
      </c>
      <c r="D995" s="740"/>
      <c r="E995" s="740"/>
      <c r="F995" s="740"/>
      <c r="G995" s="740"/>
      <c r="H995" s="740"/>
      <c r="I995" s="741"/>
      <c r="J995" s="56">
        <f t="shared" si="455"/>
        <v>980</v>
      </c>
      <c r="K995" s="62">
        <f t="shared" si="451"/>
        <v>30</v>
      </c>
      <c r="L995" s="62">
        <f t="shared" si="451"/>
        <v>0</v>
      </c>
      <c r="M995" s="62">
        <f t="shared" si="462"/>
        <v>0</v>
      </c>
      <c r="N995" s="62">
        <f t="shared" si="462"/>
        <v>0</v>
      </c>
      <c r="O995" s="54"/>
      <c r="P995" s="54"/>
      <c r="Q995" s="54"/>
      <c r="R995" s="54"/>
      <c r="S995" s="54"/>
      <c r="T995" s="54"/>
      <c r="U995" s="62">
        <f t="shared" si="463"/>
        <v>30</v>
      </c>
      <c r="V995" s="62">
        <f t="shared" si="463"/>
        <v>0</v>
      </c>
      <c r="W995" s="54">
        <v>30</v>
      </c>
      <c r="X995" s="54"/>
      <c r="Y995" s="54"/>
      <c r="Z995" s="54"/>
      <c r="AA995" s="705" t="str">
        <f t="shared" si="471"/>
        <v>TR8311-13</v>
      </c>
      <c r="AB995" s="705"/>
      <c r="AC995" s="705" t="str">
        <f t="shared" si="472"/>
        <v>Илчит тэрэгний засварчин</v>
      </c>
      <c r="AD995" s="705"/>
      <c r="AE995" s="705"/>
      <c r="AF995" s="705"/>
      <c r="AG995" s="705"/>
      <c r="AH995" s="705"/>
      <c r="AI995" s="705"/>
      <c r="AJ995" s="56">
        <f t="shared" si="458"/>
        <v>980</v>
      </c>
      <c r="AK995" s="54"/>
      <c r="AL995" s="54"/>
      <c r="AM995" s="54"/>
      <c r="AN995" s="54"/>
      <c r="AO995" s="51"/>
      <c r="AP995" s="51"/>
      <c r="AQ995" s="51">
        <v>30</v>
      </c>
      <c r="AR995" s="51"/>
      <c r="AS995" s="57">
        <f t="shared" si="466"/>
        <v>30</v>
      </c>
      <c r="AT995" s="54"/>
      <c r="AU995" s="54"/>
      <c r="AV995" s="54"/>
      <c r="AW995" s="54">
        <v>30</v>
      </c>
      <c r="AX995" s="54"/>
      <c r="AY995" s="54"/>
      <c r="AZ995" s="54"/>
    </row>
    <row r="996" spans="1:52" s="55" customFormat="1" ht="18" customHeight="1">
      <c r="A996" s="737" t="s">
        <v>290</v>
      </c>
      <c r="B996" s="738"/>
      <c r="C996" s="739" t="s">
        <v>291</v>
      </c>
      <c r="D996" s="740"/>
      <c r="E996" s="740"/>
      <c r="F996" s="740"/>
      <c r="G996" s="740"/>
      <c r="H996" s="740"/>
      <c r="I996" s="741"/>
      <c r="J996" s="56">
        <f t="shared" si="455"/>
        <v>981</v>
      </c>
      <c r="K996" s="62">
        <f t="shared" si="451"/>
        <v>62</v>
      </c>
      <c r="L996" s="62">
        <f t="shared" si="451"/>
        <v>14</v>
      </c>
      <c r="M996" s="62">
        <f t="shared" si="462"/>
        <v>0</v>
      </c>
      <c r="N996" s="62">
        <f t="shared" si="462"/>
        <v>0</v>
      </c>
      <c r="O996" s="54"/>
      <c r="P996" s="54"/>
      <c r="Q996" s="54"/>
      <c r="R996" s="54"/>
      <c r="S996" s="54"/>
      <c r="T996" s="54"/>
      <c r="U996" s="62">
        <f t="shared" si="463"/>
        <v>62</v>
      </c>
      <c r="V996" s="62">
        <f t="shared" si="463"/>
        <v>14</v>
      </c>
      <c r="W996" s="54">
        <v>62</v>
      </c>
      <c r="X996" s="54">
        <v>14</v>
      </c>
      <c r="Y996" s="54"/>
      <c r="Z996" s="54"/>
      <c r="AA996" s="705" t="str">
        <f t="shared" si="471"/>
        <v>TR4323-27</v>
      </c>
      <c r="AB996" s="705"/>
      <c r="AC996" s="705" t="str">
        <f t="shared" si="472"/>
        <v>Вагон үзэгч, засварчин</v>
      </c>
      <c r="AD996" s="705"/>
      <c r="AE996" s="705"/>
      <c r="AF996" s="705"/>
      <c r="AG996" s="705"/>
      <c r="AH996" s="705"/>
      <c r="AI996" s="705"/>
      <c r="AJ996" s="56">
        <f t="shared" si="458"/>
        <v>981</v>
      </c>
      <c r="AK996" s="54"/>
      <c r="AL996" s="54"/>
      <c r="AM996" s="54"/>
      <c r="AN996" s="54"/>
      <c r="AO996" s="51"/>
      <c r="AP996" s="51"/>
      <c r="AQ996" s="51">
        <v>62</v>
      </c>
      <c r="AR996" s="51"/>
      <c r="AS996" s="57">
        <f t="shared" si="466"/>
        <v>62</v>
      </c>
      <c r="AT996" s="54"/>
      <c r="AU996" s="54"/>
      <c r="AV996" s="54"/>
      <c r="AW996" s="54">
        <v>62</v>
      </c>
      <c r="AX996" s="54"/>
      <c r="AY996" s="54"/>
      <c r="AZ996" s="54"/>
    </row>
    <row r="997" spans="1:52" s="55" customFormat="1" ht="18" customHeight="1">
      <c r="A997" s="737" t="s">
        <v>292</v>
      </c>
      <c r="B997" s="738"/>
      <c r="C997" s="739" t="s">
        <v>293</v>
      </c>
      <c r="D997" s="740"/>
      <c r="E997" s="740"/>
      <c r="F997" s="740"/>
      <c r="G997" s="740"/>
      <c r="H997" s="740"/>
      <c r="I997" s="741"/>
      <c r="J997" s="56">
        <f t="shared" si="455"/>
        <v>982</v>
      </c>
      <c r="K997" s="62">
        <f t="shared" si="451"/>
        <v>32</v>
      </c>
      <c r="L997" s="62">
        <f t="shared" si="451"/>
        <v>32</v>
      </c>
      <c r="M997" s="62">
        <f t="shared" si="462"/>
        <v>0</v>
      </c>
      <c r="N997" s="62">
        <f t="shared" si="462"/>
        <v>0</v>
      </c>
      <c r="O997" s="54"/>
      <c r="P997" s="54"/>
      <c r="Q997" s="54"/>
      <c r="R997" s="54"/>
      <c r="S997" s="54"/>
      <c r="T997" s="54"/>
      <c r="U997" s="62">
        <f t="shared" si="463"/>
        <v>32</v>
      </c>
      <c r="V997" s="62">
        <f t="shared" si="463"/>
        <v>32</v>
      </c>
      <c r="W997" s="54">
        <v>32</v>
      </c>
      <c r="X997" s="54">
        <v>32</v>
      </c>
      <c r="Y997" s="54"/>
      <c r="Z997" s="54"/>
      <c r="AA997" s="705" t="str">
        <f t="shared" si="471"/>
        <v>TR4323-26</v>
      </c>
      <c r="AB997" s="705"/>
      <c r="AC997" s="705" t="str">
        <f t="shared" si="472"/>
        <v>Зорчигчийн вагоны үйлчлэгч</v>
      </c>
      <c r="AD997" s="705"/>
      <c r="AE997" s="705"/>
      <c r="AF997" s="705"/>
      <c r="AG997" s="705"/>
      <c r="AH997" s="705"/>
      <c r="AI997" s="705"/>
      <c r="AJ997" s="56">
        <f t="shared" si="458"/>
        <v>982</v>
      </c>
      <c r="AK997" s="54"/>
      <c r="AL997" s="54"/>
      <c r="AM997" s="54"/>
      <c r="AN997" s="54"/>
      <c r="AO997" s="51"/>
      <c r="AP997" s="51"/>
      <c r="AQ997" s="51">
        <v>32</v>
      </c>
      <c r="AR997" s="51"/>
      <c r="AS997" s="57">
        <f t="shared" si="466"/>
        <v>32</v>
      </c>
      <c r="AT997" s="54"/>
      <c r="AU997" s="54"/>
      <c r="AV997" s="54"/>
      <c r="AW997" s="54">
        <v>32</v>
      </c>
      <c r="AX997" s="54"/>
      <c r="AY997" s="54"/>
      <c r="AZ997" s="54"/>
    </row>
    <row r="998" spans="1:52" s="55" customFormat="1" ht="18" customHeight="1">
      <c r="A998" s="737" t="s">
        <v>193</v>
      </c>
      <c r="B998" s="738"/>
      <c r="C998" s="739" t="s">
        <v>194</v>
      </c>
      <c r="D998" s="740"/>
      <c r="E998" s="740"/>
      <c r="F998" s="740"/>
      <c r="G998" s="740"/>
      <c r="H998" s="740"/>
      <c r="I998" s="741"/>
      <c r="J998" s="56">
        <f t="shared" si="455"/>
        <v>983</v>
      </c>
      <c r="K998" s="62">
        <f t="shared" si="451"/>
        <v>49</v>
      </c>
      <c r="L998" s="62">
        <f t="shared" si="451"/>
        <v>11</v>
      </c>
      <c r="M998" s="62">
        <f t="shared" si="462"/>
        <v>0</v>
      </c>
      <c r="N998" s="62">
        <f t="shared" si="462"/>
        <v>0</v>
      </c>
      <c r="O998" s="54"/>
      <c r="P998" s="54"/>
      <c r="Q998" s="54"/>
      <c r="R998" s="54"/>
      <c r="S998" s="54"/>
      <c r="T998" s="54"/>
      <c r="U998" s="62">
        <f t="shared" si="463"/>
        <v>49</v>
      </c>
      <c r="V998" s="62">
        <f t="shared" si="463"/>
        <v>11</v>
      </c>
      <c r="W998" s="54">
        <v>49</v>
      </c>
      <c r="X998" s="54">
        <v>11</v>
      </c>
      <c r="Y998" s="54"/>
      <c r="Z998" s="54"/>
      <c r="AA998" s="705" t="str">
        <f t="shared" si="471"/>
        <v>TR4323-29</v>
      </c>
      <c r="AB998" s="705"/>
      <c r="AC998" s="705" t="str">
        <f t="shared" si="472"/>
        <v>Төмөр замын замчин</v>
      </c>
      <c r="AD998" s="705"/>
      <c r="AE998" s="705"/>
      <c r="AF998" s="705"/>
      <c r="AG998" s="705"/>
      <c r="AH998" s="705"/>
      <c r="AI998" s="705"/>
      <c r="AJ998" s="56">
        <f t="shared" si="458"/>
        <v>983</v>
      </c>
      <c r="AK998" s="54"/>
      <c r="AL998" s="54"/>
      <c r="AM998" s="54"/>
      <c r="AN998" s="54"/>
      <c r="AO998" s="51"/>
      <c r="AP998" s="51"/>
      <c r="AQ998" s="51">
        <v>49</v>
      </c>
      <c r="AR998" s="51"/>
      <c r="AS998" s="57">
        <f t="shared" si="466"/>
        <v>49</v>
      </c>
      <c r="AT998" s="54"/>
      <c r="AU998" s="54"/>
      <c r="AV998" s="54"/>
      <c r="AW998" s="54">
        <v>49</v>
      </c>
      <c r="AX998" s="54"/>
      <c r="AY998" s="54"/>
      <c r="AZ998" s="54"/>
    </row>
    <row r="999" spans="1:52" s="55" customFormat="1" ht="18" customHeight="1">
      <c r="A999" s="737" t="s">
        <v>563</v>
      </c>
      <c r="B999" s="738"/>
      <c r="C999" s="739" t="s">
        <v>564</v>
      </c>
      <c r="D999" s="740"/>
      <c r="E999" s="740"/>
      <c r="F999" s="740"/>
      <c r="G999" s="740"/>
      <c r="H999" s="740"/>
      <c r="I999" s="741"/>
      <c r="J999" s="56">
        <f t="shared" si="455"/>
        <v>984</v>
      </c>
      <c r="K999" s="62">
        <f t="shared" si="451"/>
        <v>31</v>
      </c>
      <c r="L999" s="62">
        <f t="shared" si="451"/>
        <v>14</v>
      </c>
      <c r="M999" s="62">
        <f t="shared" si="462"/>
        <v>0</v>
      </c>
      <c r="N999" s="62">
        <f t="shared" si="462"/>
        <v>0</v>
      </c>
      <c r="O999" s="54"/>
      <c r="P999" s="54"/>
      <c r="Q999" s="54"/>
      <c r="R999" s="54"/>
      <c r="S999" s="54"/>
      <c r="T999" s="54"/>
      <c r="U999" s="62">
        <f t="shared" si="463"/>
        <v>31</v>
      </c>
      <c r="V999" s="62">
        <f t="shared" si="463"/>
        <v>14</v>
      </c>
      <c r="W999" s="54">
        <v>31</v>
      </c>
      <c r="X999" s="54">
        <v>14</v>
      </c>
      <c r="Y999" s="54"/>
      <c r="Z999" s="54"/>
      <c r="AA999" s="705" t="str">
        <f t="shared" si="471"/>
        <v>TR4323-28</v>
      </c>
      <c r="AB999" s="705"/>
      <c r="AC999" s="705" t="str">
        <f t="shared" si="472"/>
        <v>Дохиолол төвлөрүүлэлт хориглолын монтёр</v>
      </c>
      <c r="AD999" s="705"/>
      <c r="AE999" s="705"/>
      <c r="AF999" s="705"/>
      <c r="AG999" s="705"/>
      <c r="AH999" s="705"/>
      <c r="AI999" s="705"/>
      <c r="AJ999" s="56">
        <f t="shared" si="458"/>
        <v>984</v>
      </c>
      <c r="AK999" s="54"/>
      <c r="AL999" s="54"/>
      <c r="AM999" s="54"/>
      <c r="AN999" s="54"/>
      <c r="AO999" s="51"/>
      <c r="AP999" s="51"/>
      <c r="AQ999" s="51">
        <v>31</v>
      </c>
      <c r="AR999" s="51"/>
      <c r="AS999" s="57">
        <f t="shared" si="466"/>
        <v>31</v>
      </c>
      <c r="AT999" s="54"/>
      <c r="AU999" s="54"/>
      <c r="AV999" s="54"/>
      <c r="AW999" s="54">
        <v>31</v>
      </c>
      <c r="AX999" s="54"/>
      <c r="AY999" s="54"/>
      <c r="AZ999" s="54"/>
    </row>
    <row r="1000" spans="1:52" s="55" customFormat="1" ht="18" customHeight="1">
      <c r="A1000" s="737" t="s">
        <v>565</v>
      </c>
      <c r="B1000" s="738"/>
      <c r="C1000" s="739" t="s">
        <v>566</v>
      </c>
      <c r="D1000" s="740"/>
      <c r="E1000" s="740"/>
      <c r="F1000" s="740"/>
      <c r="G1000" s="740"/>
      <c r="H1000" s="740"/>
      <c r="I1000" s="741"/>
      <c r="J1000" s="56">
        <f t="shared" si="455"/>
        <v>985</v>
      </c>
      <c r="K1000" s="62">
        <f t="shared" si="451"/>
        <v>22</v>
      </c>
      <c r="L1000" s="62">
        <f t="shared" si="451"/>
        <v>7</v>
      </c>
      <c r="M1000" s="62">
        <f t="shared" si="462"/>
        <v>0</v>
      </c>
      <c r="N1000" s="62">
        <f t="shared" si="462"/>
        <v>0</v>
      </c>
      <c r="O1000" s="54"/>
      <c r="P1000" s="54"/>
      <c r="Q1000" s="54"/>
      <c r="R1000" s="54"/>
      <c r="S1000" s="54"/>
      <c r="T1000" s="54"/>
      <c r="U1000" s="62">
        <f t="shared" si="463"/>
        <v>22</v>
      </c>
      <c r="V1000" s="62">
        <f t="shared" si="463"/>
        <v>7</v>
      </c>
      <c r="W1000" s="54">
        <v>22</v>
      </c>
      <c r="X1000" s="54">
        <v>7</v>
      </c>
      <c r="Y1000" s="54"/>
      <c r="Z1000" s="54"/>
      <c r="AA1000" s="705" t="str">
        <f t="shared" si="471"/>
        <v>TR7412-19</v>
      </c>
      <c r="AB1000" s="705"/>
      <c r="AC1000" s="705" t="str">
        <f t="shared" si="472"/>
        <v>Цахилгааны монтёр</v>
      </c>
      <c r="AD1000" s="705"/>
      <c r="AE1000" s="705"/>
      <c r="AF1000" s="705"/>
      <c r="AG1000" s="705"/>
      <c r="AH1000" s="705"/>
      <c r="AI1000" s="705"/>
      <c r="AJ1000" s="56">
        <f t="shared" si="458"/>
        <v>985</v>
      </c>
      <c r="AK1000" s="54"/>
      <c r="AL1000" s="54"/>
      <c r="AM1000" s="54"/>
      <c r="AN1000" s="54"/>
      <c r="AO1000" s="51"/>
      <c r="AP1000" s="51"/>
      <c r="AQ1000" s="51">
        <v>22</v>
      </c>
      <c r="AR1000" s="51"/>
      <c r="AS1000" s="57">
        <f t="shared" si="466"/>
        <v>22</v>
      </c>
      <c r="AT1000" s="54"/>
      <c r="AU1000" s="54"/>
      <c r="AV1000" s="54"/>
      <c r="AW1000" s="54">
        <v>22</v>
      </c>
      <c r="AX1000" s="54"/>
      <c r="AY1000" s="54"/>
      <c r="AZ1000" s="54"/>
    </row>
    <row r="1001" spans="1:52" s="55" customFormat="1" ht="18" customHeight="1">
      <c r="A1001" s="745" t="s">
        <v>567</v>
      </c>
      <c r="B1001" s="746"/>
      <c r="C1001" s="746"/>
      <c r="D1001" s="746"/>
      <c r="E1001" s="746"/>
      <c r="F1001" s="746"/>
      <c r="G1001" s="746"/>
      <c r="H1001" s="746"/>
      <c r="I1001" s="747"/>
      <c r="J1001" s="60">
        <f t="shared" si="455"/>
        <v>986</v>
      </c>
      <c r="K1001" s="61">
        <f t="shared" ref="K1001:N1001" si="473">SUM(K1002:K1009)</f>
        <v>407</v>
      </c>
      <c r="L1001" s="61">
        <f t="shared" si="473"/>
        <v>22</v>
      </c>
      <c r="M1001" s="61">
        <f t="shared" si="473"/>
        <v>0</v>
      </c>
      <c r="N1001" s="61">
        <f t="shared" si="473"/>
        <v>0</v>
      </c>
      <c r="O1001" s="61">
        <f>SUM(O1002:O1009)</f>
        <v>0</v>
      </c>
      <c r="P1001" s="61">
        <f t="shared" ref="P1001:Z1001" si="474">SUM(P1002:P1009)</f>
        <v>0</v>
      </c>
      <c r="Q1001" s="61">
        <f t="shared" si="474"/>
        <v>0</v>
      </c>
      <c r="R1001" s="61">
        <f t="shared" si="474"/>
        <v>0</v>
      </c>
      <c r="S1001" s="61">
        <f t="shared" si="474"/>
        <v>0</v>
      </c>
      <c r="T1001" s="61">
        <f t="shared" si="474"/>
        <v>0</v>
      </c>
      <c r="U1001" s="61">
        <f t="shared" si="474"/>
        <v>159</v>
      </c>
      <c r="V1001" s="61">
        <f t="shared" si="474"/>
        <v>22</v>
      </c>
      <c r="W1001" s="61">
        <f t="shared" si="474"/>
        <v>159</v>
      </c>
      <c r="X1001" s="61">
        <f t="shared" si="474"/>
        <v>22</v>
      </c>
      <c r="Y1001" s="61">
        <f t="shared" si="474"/>
        <v>0</v>
      </c>
      <c r="Z1001" s="61">
        <f t="shared" si="474"/>
        <v>0</v>
      </c>
      <c r="AA1001" s="748" t="str">
        <f>+A1001</f>
        <v>5. ШШГЕГ-ын харьяа "Амгалан" МСҮТ</v>
      </c>
      <c r="AB1001" s="749"/>
      <c r="AC1001" s="749"/>
      <c r="AD1001" s="749"/>
      <c r="AE1001" s="749"/>
      <c r="AF1001" s="749"/>
      <c r="AG1001" s="749"/>
      <c r="AH1001" s="749"/>
      <c r="AI1001" s="750"/>
      <c r="AJ1001" s="60">
        <f t="shared" si="458"/>
        <v>986</v>
      </c>
      <c r="AK1001" s="61">
        <f t="shared" ref="AK1001:AN1001" si="475">SUM(AK1002:AK1009)</f>
        <v>0</v>
      </c>
      <c r="AL1001" s="61">
        <f t="shared" si="475"/>
        <v>0</v>
      </c>
      <c r="AM1001" s="61">
        <f t="shared" si="475"/>
        <v>248</v>
      </c>
      <c r="AN1001" s="61">
        <f t="shared" si="475"/>
        <v>0</v>
      </c>
      <c r="AO1001" s="61">
        <f>SUM(AO1002:AO1009)</f>
        <v>407</v>
      </c>
      <c r="AP1001" s="61">
        <f t="shared" ref="AP1001:AZ1001" si="476">SUM(AP1002:AP1009)</f>
        <v>0</v>
      </c>
      <c r="AQ1001" s="61">
        <f t="shared" si="476"/>
        <v>0</v>
      </c>
      <c r="AR1001" s="61">
        <f t="shared" si="476"/>
        <v>0</v>
      </c>
      <c r="AS1001" s="61">
        <f t="shared" si="476"/>
        <v>407</v>
      </c>
      <c r="AT1001" s="61">
        <f t="shared" si="476"/>
        <v>0</v>
      </c>
      <c r="AU1001" s="61">
        <f t="shared" si="476"/>
        <v>0</v>
      </c>
      <c r="AV1001" s="61">
        <f t="shared" si="476"/>
        <v>0</v>
      </c>
      <c r="AW1001" s="61">
        <f t="shared" si="476"/>
        <v>159</v>
      </c>
      <c r="AX1001" s="61">
        <f t="shared" si="476"/>
        <v>248</v>
      </c>
      <c r="AY1001" s="61">
        <f t="shared" si="476"/>
        <v>0</v>
      </c>
      <c r="AZ1001" s="61">
        <f t="shared" si="476"/>
        <v>0</v>
      </c>
    </row>
    <row r="1002" spans="1:52" s="55" customFormat="1" ht="18" customHeight="1">
      <c r="A1002" s="737" t="s">
        <v>118</v>
      </c>
      <c r="B1002" s="738"/>
      <c r="C1002" s="739" t="s">
        <v>119</v>
      </c>
      <c r="D1002" s="740"/>
      <c r="E1002" s="740"/>
      <c r="F1002" s="740"/>
      <c r="G1002" s="740"/>
      <c r="H1002" s="740"/>
      <c r="I1002" s="741"/>
      <c r="J1002" s="56">
        <f t="shared" si="455"/>
        <v>987</v>
      </c>
      <c r="K1002" s="62">
        <f t="shared" si="451"/>
        <v>95</v>
      </c>
      <c r="L1002" s="62">
        <f t="shared" si="451"/>
        <v>0</v>
      </c>
      <c r="M1002" s="62">
        <f t="shared" si="462"/>
        <v>0</v>
      </c>
      <c r="N1002" s="62">
        <f t="shared" si="462"/>
        <v>0</v>
      </c>
      <c r="O1002" s="54"/>
      <c r="P1002" s="54"/>
      <c r="Q1002" s="54"/>
      <c r="R1002" s="54"/>
      <c r="S1002" s="54"/>
      <c r="T1002" s="54"/>
      <c r="U1002" s="62">
        <f t="shared" si="463"/>
        <v>60</v>
      </c>
      <c r="V1002" s="62">
        <f t="shared" si="463"/>
        <v>0</v>
      </c>
      <c r="W1002" s="54">
        <v>60</v>
      </c>
      <c r="X1002" s="54">
        <v>0</v>
      </c>
      <c r="Y1002" s="54"/>
      <c r="Z1002" s="54"/>
      <c r="AA1002" s="705" t="str">
        <f>+A1002</f>
        <v>CF7123-20</v>
      </c>
      <c r="AB1002" s="705"/>
      <c r="AC1002" s="705" t="str">
        <f>+C1002</f>
        <v>Барилгын засал-чимэглэлчин</v>
      </c>
      <c r="AD1002" s="705"/>
      <c r="AE1002" s="705"/>
      <c r="AF1002" s="705"/>
      <c r="AG1002" s="705"/>
      <c r="AH1002" s="705"/>
      <c r="AI1002" s="705"/>
      <c r="AJ1002" s="56">
        <f t="shared" si="458"/>
        <v>987</v>
      </c>
      <c r="AK1002" s="52"/>
      <c r="AL1002" s="52"/>
      <c r="AM1002" s="54">
        <v>35</v>
      </c>
      <c r="AN1002" s="54">
        <v>0</v>
      </c>
      <c r="AO1002" s="54">
        <v>95</v>
      </c>
      <c r="AP1002" s="54"/>
      <c r="AQ1002" s="54"/>
      <c r="AR1002" s="54"/>
      <c r="AS1002" s="57">
        <f t="shared" si="466"/>
        <v>95</v>
      </c>
      <c r="AT1002" s="54"/>
      <c r="AU1002" s="54"/>
      <c r="AV1002" s="54"/>
      <c r="AW1002" s="54">
        <v>60</v>
      </c>
      <c r="AX1002" s="54">
        <v>35</v>
      </c>
      <c r="AY1002" s="54"/>
      <c r="AZ1002" s="54"/>
    </row>
    <row r="1003" spans="1:52" s="55" customFormat="1" ht="18" customHeight="1">
      <c r="A1003" s="737" t="s">
        <v>120</v>
      </c>
      <c r="B1003" s="738"/>
      <c r="C1003" s="739" t="s">
        <v>121</v>
      </c>
      <c r="D1003" s="740"/>
      <c r="E1003" s="740"/>
      <c r="F1003" s="740"/>
      <c r="G1003" s="740"/>
      <c r="H1003" s="740"/>
      <c r="I1003" s="741"/>
      <c r="J1003" s="56">
        <f t="shared" si="455"/>
        <v>988</v>
      </c>
      <c r="K1003" s="62">
        <f t="shared" si="451"/>
        <v>33</v>
      </c>
      <c r="L1003" s="62">
        <f t="shared" si="451"/>
        <v>0</v>
      </c>
      <c r="M1003" s="62">
        <f t="shared" si="462"/>
        <v>0</v>
      </c>
      <c r="N1003" s="62">
        <f t="shared" si="462"/>
        <v>0</v>
      </c>
      <c r="O1003" s="54"/>
      <c r="P1003" s="54"/>
      <c r="Q1003" s="54"/>
      <c r="R1003" s="54"/>
      <c r="S1003" s="54"/>
      <c r="T1003" s="54"/>
      <c r="U1003" s="62">
        <f t="shared" si="463"/>
        <v>14</v>
      </c>
      <c r="V1003" s="62">
        <f t="shared" si="463"/>
        <v>0</v>
      </c>
      <c r="W1003" s="54">
        <v>14</v>
      </c>
      <c r="X1003" s="54">
        <v>0</v>
      </c>
      <c r="Y1003" s="54"/>
      <c r="Z1003" s="54"/>
      <c r="AA1003" s="705" t="str">
        <f t="shared" ref="AA1003:AA1009" si="477">+A1003</f>
        <v>CF7112-19</v>
      </c>
      <c r="AB1003" s="705"/>
      <c r="AC1003" s="705" t="str">
        <f t="shared" ref="AC1003:AC1009" si="478">+C1003</f>
        <v>Барилгын өрөг угсрагч</v>
      </c>
      <c r="AD1003" s="705"/>
      <c r="AE1003" s="705"/>
      <c r="AF1003" s="705"/>
      <c r="AG1003" s="705"/>
      <c r="AH1003" s="705"/>
      <c r="AI1003" s="705"/>
      <c r="AJ1003" s="56">
        <f t="shared" si="458"/>
        <v>988</v>
      </c>
      <c r="AK1003" s="52"/>
      <c r="AL1003" s="52"/>
      <c r="AM1003" s="54">
        <v>19</v>
      </c>
      <c r="AN1003" s="54">
        <v>0</v>
      </c>
      <c r="AO1003" s="54">
        <v>33</v>
      </c>
      <c r="AP1003" s="54"/>
      <c r="AQ1003" s="54"/>
      <c r="AR1003" s="54"/>
      <c r="AS1003" s="57">
        <f t="shared" si="466"/>
        <v>33</v>
      </c>
      <c r="AT1003" s="54"/>
      <c r="AU1003" s="54"/>
      <c r="AV1003" s="54"/>
      <c r="AW1003" s="54">
        <v>14</v>
      </c>
      <c r="AX1003" s="54">
        <v>19</v>
      </c>
      <c r="AY1003" s="54"/>
      <c r="AZ1003" s="54"/>
    </row>
    <row r="1004" spans="1:52" s="55" customFormat="1" ht="18" customHeight="1">
      <c r="A1004" s="737" t="s">
        <v>122</v>
      </c>
      <c r="B1004" s="738"/>
      <c r="C1004" s="739" t="s">
        <v>123</v>
      </c>
      <c r="D1004" s="740"/>
      <c r="E1004" s="740"/>
      <c r="F1004" s="740"/>
      <c r="G1004" s="740"/>
      <c r="H1004" s="740"/>
      <c r="I1004" s="741"/>
      <c r="J1004" s="56">
        <f t="shared" si="455"/>
        <v>989</v>
      </c>
      <c r="K1004" s="62">
        <f t="shared" si="451"/>
        <v>74</v>
      </c>
      <c r="L1004" s="62">
        <f t="shared" si="451"/>
        <v>0</v>
      </c>
      <c r="M1004" s="62">
        <f t="shared" si="462"/>
        <v>0</v>
      </c>
      <c r="N1004" s="62">
        <f t="shared" si="462"/>
        <v>0</v>
      </c>
      <c r="O1004" s="54"/>
      <c r="P1004" s="54"/>
      <c r="Q1004" s="54"/>
      <c r="R1004" s="54"/>
      <c r="S1004" s="54"/>
      <c r="T1004" s="54"/>
      <c r="U1004" s="62">
        <f t="shared" si="463"/>
        <v>28</v>
      </c>
      <c r="V1004" s="62">
        <f t="shared" si="463"/>
        <v>0</v>
      </c>
      <c r="W1004" s="54">
        <v>28</v>
      </c>
      <c r="X1004" s="54">
        <v>0</v>
      </c>
      <c r="Y1004" s="54"/>
      <c r="Z1004" s="54"/>
      <c r="AA1004" s="705" t="str">
        <f t="shared" si="477"/>
        <v>CF7411-12</v>
      </c>
      <c r="AB1004" s="705"/>
      <c r="AC1004" s="705" t="str">
        <f t="shared" si="478"/>
        <v>Барилгын цахилгаанчин</v>
      </c>
      <c r="AD1004" s="705"/>
      <c r="AE1004" s="705"/>
      <c r="AF1004" s="705"/>
      <c r="AG1004" s="705"/>
      <c r="AH1004" s="705"/>
      <c r="AI1004" s="705"/>
      <c r="AJ1004" s="56">
        <f t="shared" si="458"/>
        <v>989</v>
      </c>
      <c r="AK1004" s="54"/>
      <c r="AL1004" s="54"/>
      <c r="AM1004" s="54">
        <v>46</v>
      </c>
      <c r="AN1004" s="54">
        <v>0</v>
      </c>
      <c r="AO1004" s="54">
        <v>74</v>
      </c>
      <c r="AP1004" s="54"/>
      <c r="AQ1004" s="54"/>
      <c r="AR1004" s="54"/>
      <c r="AS1004" s="57">
        <f t="shared" si="466"/>
        <v>74</v>
      </c>
      <c r="AT1004" s="54"/>
      <c r="AU1004" s="54"/>
      <c r="AV1004" s="54"/>
      <c r="AW1004" s="54">
        <v>28</v>
      </c>
      <c r="AX1004" s="54">
        <v>46</v>
      </c>
      <c r="AY1004" s="54"/>
      <c r="AZ1004" s="54"/>
    </row>
    <row r="1005" spans="1:52" s="55" customFormat="1" ht="18" customHeight="1">
      <c r="A1005" s="737" t="s">
        <v>151</v>
      </c>
      <c r="B1005" s="738"/>
      <c r="C1005" s="739" t="s">
        <v>152</v>
      </c>
      <c r="D1005" s="740"/>
      <c r="E1005" s="740"/>
      <c r="F1005" s="740"/>
      <c r="G1005" s="740"/>
      <c r="H1005" s="740"/>
      <c r="I1005" s="741"/>
      <c r="J1005" s="56">
        <f t="shared" si="455"/>
        <v>990</v>
      </c>
      <c r="K1005" s="62">
        <f t="shared" si="451"/>
        <v>26</v>
      </c>
      <c r="L1005" s="62">
        <f t="shared" si="451"/>
        <v>0</v>
      </c>
      <c r="M1005" s="62">
        <f t="shared" si="462"/>
        <v>0</v>
      </c>
      <c r="N1005" s="62">
        <f t="shared" si="462"/>
        <v>0</v>
      </c>
      <c r="O1005" s="54"/>
      <c r="P1005" s="54"/>
      <c r="Q1005" s="54"/>
      <c r="R1005" s="54"/>
      <c r="S1005" s="54"/>
      <c r="T1005" s="54"/>
      <c r="U1005" s="62">
        <f t="shared" si="463"/>
        <v>0</v>
      </c>
      <c r="V1005" s="62">
        <f t="shared" si="463"/>
        <v>0</v>
      </c>
      <c r="W1005" s="54">
        <v>0</v>
      </c>
      <c r="X1005" s="54">
        <v>0</v>
      </c>
      <c r="Y1005" s="54"/>
      <c r="Z1005" s="54"/>
      <c r="AA1005" s="705" t="str">
        <f t="shared" si="477"/>
        <v>CF7115-22</v>
      </c>
      <c r="AB1005" s="705"/>
      <c r="AC1005" s="705" t="str">
        <f t="shared" si="478"/>
        <v>Барилгын мужаан</v>
      </c>
      <c r="AD1005" s="705"/>
      <c r="AE1005" s="705"/>
      <c r="AF1005" s="705"/>
      <c r="AG1005" s="705"/>
      <c r="AH1005" s="705"/>
      <c r="AI1005" s="705"/>
      <c r="AJ1005" s="56">
        <f t="shared" si="458"/>
        <v>990</v>
      </c>
      <c r="AK1005" s="54"/>
      <c r="AL1005" s="54"/>
      <c r="AM1005" s="54">
        <v>26</v>
      </c>
      <c r="AN1005" s="54">
        <v>0</v>
      </c>
      <c r="AO1005" s="54">
        <v>26</v>
      </c>
      <c r="AP1005" s="54"/>
      <c r="AQ1005" s="54"/>
      <c r="AR1005" s="54"/>
      <c r="AS1005" s="57">
        <f t="shared" si="466"/>
        <v>26</v>
      </c>
      <c r="AT1005" s="54"/>
      <c r="AU1005" s="54"/>
      <c r="AV1005" s="54"/>
      <c r="AW1005" s="54">
        <v>0</v>
      </c>
      <c r="AX1005" s="54">
        <v>26</v>
      </c>
      <c r="AY1005" s="54"/>
      <c r="AZ1005" s="54"/>
    </row>
    <row r="1006" spans="1:52" s="55" customFormat="1" ht="18" customHeight="1">
      <c r="A1006" s="737" t="s">
        <v>116</v>
      </c>
      <c r="B1006" s="738"/>
      <c r="C1006" s="739" t="s">
        <v>117</v>
      </c>
      <c r="D1006" s="740"/>
      <c r="E1006" s="740"/>
      <c r="F1006" s="740"/>
      <c r="G1006" s="740"/>
      <c r="H1006" s="740"/>
      <c r="I1006" s="741"/>
      <c r="J1006" s="56">
        <f t="shared" si="455"/>
        <v>991</v>
      </c>
      <c r="K1006" s="62">
        <f t="shared" si="451"/>
        <v>36</v>
      </c>
      <c r="L1006" s="62">
        <f t="shared" si="451"/>
        <v>0</v>
      </c>
      <c r="M1006" s="62">
        <f t="shared" si="462"/>
        <v>0</v>
      </c>
      <c r="N1006" s="62">
        <f t="shared" si="462"/>
        <v>0</v>
      </c>
      <c r="O1006" s="54"/>
      <c r="P1006" s="54"/>
      <c r="Q1006" s="54"/>
      <c r="R1006" s="54"/>
      <c r="S1006" s="54"/>
      <c r="T1006" s="54"/>
      <c r="U1006" s="62">
        <f t="shared" si="463"/>
        <v>17</v>
      </c>
      <c r="V1006" s="62">
        <f t="shared" si="463"/>
        <v>0</v>
      </c>
      <c r="W1006" s="54">
        <v>17</v>
      </c>
      <c r="X1006" s="54">
        <v>0</v>
      </c>
      <c r="Y1006" s="54"/>
      <c r="Z1006" s="54"/>
      <c r="AA1006" s="705" t="str">
        <f t="shared" si="477"/>
        <v>CF7126-36</v>
      </c>
      <c r="AB1006" s="705"/>
      <c r="AC1006" s="705" t="str">
        <f t="shared" si="478"/>
        <v>Барилгын сантехникч</v>
      </c>
      <c r="AD1006" s="705"/>
      <c r="AE1006" s="705"/>
      <c r="AF1006" s="705"/>
      <c r="AG1006" s="705"/>
      <c r="AH1006" s="705"/>
      <c r="AI1006" s="705"/>
      <c r="AJ1006" s="56">
        <f t="shared" si="458"/>
        <v>991</v>
      </c>
      <c r="AK1006" s="54"/>
      <c r="AL1006" s="54"/>
      <c r="AM1006" s="54">
        <v>19</v>
      </c>
      <c r="AN1006" s="54">
        <v>0</v>
      </c>
      <c r="AO1006" s="54">
        <v>36</v>
      </c>
      <c r="AP1006" s="54"/>
      <c r="AQ1006" s="54"/>
      <c r="AR1006" s="54"/>
      <c r="AS1006" s="57">
        <f t="shared" si="466"/>
        <v>36</v>
      </c>
      <c r="AT1006" s="54"/>
      <c r="AU1006" s="54"/>
      <c r="AV1006" s="54"/>
      <c r="AW1006" s="54">
        <v>17</v>
      </c>
      <c r="AX1006" s="54">
        <v>19</v>
      </c>
      <c r="AY1006" s="54"/>
      <c r="AZ1006" s="54"/>
    </row>
    <row r="1007" spans="1:52" s="55" customFormat="1" ht="18" customHeight="1">
      <c r="A1007" s="737" t="s">
        <v>124</v>
      </c>
      <c r="B1007" s="738"/>
      <c r="C1007" s="739" t="s">
        <v>125</v>
      </c>
      <c r="D1007" s="740"/>
      <c r="E1007" s="740"/>
      <c r="F1007" s="740"/>
      <c r="G1007" s="740"/>
      <c r="H1007" s="740"/>
      <c r="I1007" s="741"/>
      <c r="J1007" s="56">
        <f t="shared" si="455"/>
        <v>992</v>
      </c>
      <c r="K1007" s="62">
        <f t="shared" si="451"/>
        <v>86</v>
      </c>
      <c r="L1007" s="62">
        <f t="shared" si="451"/>
        <v>22</v>
      </c>
      <c r="M1007" s="62">
        <f t="shared" si="462"/>
        <v>0</v>
      </c>
      <c r="N1007" s="62">
        <f t="shared" si="462"/>
        <v>0</v>
      </c>
      <c r="O1007" s="54"/>
      <c r="P1007" s="54"/>
      <c r="Q1007" s="54"/>
      <c r="R1007" s="54"/>
      <c r="S1007" s="54"/>
      <c r="T1007" s="54"/>
      <c r="U1007" s="62">
        <f t="shared" si="463"/>
        <v>40</v>
      </c>
      <c r="V1007" s="62">
        <f t="shared" si="463"/>
        <v>22</v>
      </c>
      <c r="W1007" s="54">
        <v>40</v>
      </c>
      <c r="X1007" s="54">
        <v>22</v>
      </c>
      <c r="Y1007" s="54"/>
      <c r="Z1007" s="54"/>
      <c r="AA1007" s="705" t="str">
        <f t="shared" si="477"/>
        <v>IM7212-14</v>
      </c>
      <c r="AB1007" s="705"/>
      <c r="AC1007" s="705" t="str">
        <f t="shared" si="478"/>
        <v>Гагнуурчин</v>
      </c>
      <c r="AD1007" s="705"/>
      <c r="AE1007" s="705"/>
      <c r="AF1007" s="705"/>
      <c r="AG1007" s="705"/>
      <c r="AH1007" s="705"/>
      <c r="AI1007" s="705"/>
      <c r="AJ1007" s="56">
        <f t="shared" si="458"/>
        <v>992</v>
      </c>
      <c r="AK1007" s="54"/>
      <c r="AL1007" s="54"/>
      <c r="AM1007" s="54">
        <v>46</v>
      </c>
      <c r="AN1007" s="54">
        <v>0</v>
      </c>
      <c r="AO1007" s="54">
        <v>86</v>
      </c>
      <c r="AP1007" s="54"/>
      <c r="AQ1007" s="54"/>
      <c r="AR1007" s="54"/>
      <c r="AS1007" s="57">
        <f t="shared" si="466"/>
        <v>86</v>
      </c>
      <c r="AT1007" s="54"/>
      <c r="AU1007" s="54"/>
      <c r="AV1007" s="54"/>
      <c r="AW1007" s="54">
        <v>40</v>
      </c>
      <c r="AX1007" s="54">
        <v>46</v>
      </c>
      <c r="AY1007" s="54"/>
      <c r="AZ1007" s="54"/>
    </row>
    <row r="1008" spans="1:52" s="55" customFormat="1" ht="18" customHeight="1">
      <c r="A1008" s="737" t="s">
        <v>144</v>
      </c>
      <c r="B1008" s="738"/>
      <c r="C1008" s="739" t="s">
        <v>145</v>
      </c>
      <c r="D1008" s="740"/>
      <c r="E1008" s="740"/>
      <c r="F1008" s="740"/>
      <c r="G1008" s="740"/>
      <c r="H1008" s="740"/>
      <c r="I1008" s="741"/>
      <c r="J1008" s="56">
        <f t="shared" si="455"/>
        <v>993</v>
      </c>
      <c r="K1008" s="62">
        <f t="shared" si="451"/>
        <v>20</v>
      </c>
      <c r="L1008" s="62">
        <f t="shared" si="451"/>
        <v>0</v>
      </c>
      <c r="M1008" s="62">
        <f t="shared" si="462"/>
        <v>0</v>
      </c>
      <c r="N1008" s="62">
        <f t="shared" si="462"/>
        <v>0</v>
      </c>
      <c r="O1008" s="54"/>
      <c r="P1008" s="54"/>
      <c r="Q1008" s="54"/>
      <c r="R1008" s="54"/>
      <c r="S1008" s="54"/>
      <c r="T1008" s="54"/>
      <c r="U1008" s="62">
        <f t="shared" si="463"/>
        <v>0</v>
      </c>
      <c r="V1008" s="62">
        <f t="shared" si="463"/>
        <v>0</v>
      </c>
      <c r="W1008" s="54">
        <v>0</v>
      </c>
      <c r="X1008" s="54">
        <v>0</v>
      </c>
      <c r="Y1008" s="54"/>
      <c r="Z1008" s="54"/>
      <c r="AA1008" s="705" t="str">
        <f t="shared" si="477"/>
        <v>IF5120-11</v>
      </c>
      <c r="AB1008" s="705"/>
      <c r="AC1008" s="705" t="str">
        <f t="shared" si="478"/>
        <v>Тогооч</v>
      </c>
      <c r="AD1008" s="705"/>
      <c r="AE1008" s="705"/>
      <c r="AF1008" s="705"/>
      <c r="AG1008" s="705"/>
      <c r="AH1008" s="705"/>
      <c r="AI1008" s="705"/>
      <c r="AJ1008" s="56">
        <f t="shared" si="458"/>
        <v>993</v>
      </c>
      <c r="AK1008" s="54"/>
      <c r="AL1008" s="54"/>
      <c r="AM1008" s="54">
        <v>20</v>
      </c>
      <c r="AN1008" s="54">
        <v>0</v>
      </c>
      <c r="AO1008" s="54">
        <v>20</v>
      </c>
      <c r="AP1008" s="54"/>
      <c r="AQ1008" s="54"/>
      <c r="AR1008" s="54"/>
      <c r="AS1008" s="57">
        <f t="shared" si="466"/>
        <v>20</v>
      </c>
      <c r="AT1008" s="54"/>
      <c r="AU1008" s="54"/>
      <c r="AV1008" s="54"/>
      <c r="AW1008" s="54">
        <v>0</v>
      </c>
      <c r="AX1008" s="54">
        <v>20</v>
      </c>
      <c r="AY1008" s="54"/>
      <c r="AZ1008" s="54"/>
    </row>
    <row r="1009" spans="1:52" s="55" customFormat="1" ht="18" customHeight="1">
      <c r="A1009" s="737" t="s">
        <v>130</v>
      </c>
      <c r="B1009" s="738"/>
      <c r="C1009" s="739" t="s">
        <v>131</v>
      </c>
      <c r="D1009" s="740"/>
      <c r="E1009" s="740"/>
      <c r="F1009" s="740"/>
      <c r="G1009" s="740"/>
      <c r="H1009" s="740"/>
      <c r="I1009" s="741"/>
      <c r="J1009" s="56">
        <f t="shared" si="455"/>
        <v>994</v>
      </c>
      <c r="K1009" s="62">
        <f t="shared" si="451"/>
        <v>37</v>
      </c>
      <c r="L1009" s="62">
        <f t="shared" si="451"/>
        <v>0</v>
      </c>
      <c r="M1009" s="62">
        <f t="shared" si="462"/>
        <v>0</v>
      </c>
      <c r="N1009" s="62">
        <f t="shared" si="462"/>
        <v>0</v>
      </c>
      <c r="O1009" s="54"/>
      <c r="P1009" s="54"/>
      <c r="Q1009" s="54"/>
      <c r="R1009" s="54"/>
      <c r="S1009" s="54"/>
      <c r="T1009" s="54"/>
      <c r="U1009" s="62">
        <f t="shared" si="463"/>
        <v>0</v>
      </c>
      <c r="V1009" s="62">
        <f t="shared" si="463"/>
        <v>0</v>
      </c>
      <c r="W1009" s="54">
        <v>0</v>
      </c>
      <c r="X1009" s="54">
        <v>0</v>
      </c>
      <c r="Y1009" s="54"/>
      <c r="Z1009" s="54"/>
      <c r="AA1009" s="705" t="str">
        <f t="shared" si="477"/>
        <v>IE7533-28</v>
      </c>
      <c r="AB1009" s="705"/>
      <c r="AC1009" s="705" t="str">
        <f t="shared" si="478"/>
        <v>Оёмол бүтээгдэхүүний оёдолчин</v>
      </c>
      <c r="AD1009" s="705"/>
      <c r="AE1009" s="705"/>
      <c r="AF1009" s="705"/>
      <c r="AG1009" s="705"/>
      <c r="AH1009" s="705"/>
      <c r="AI1009" s="705"/>
      <c r="AJ1009" s="56">
        <f t="shared" si="458"/>
        <v>994</v>
      </c>
      <c r="AK1009" s="54"/>
      <c r="AL1009" s="54"/>
      <c r="AM1009" s="54">
        <v>37</v>
      </c>
      <c r="AN1009" s="54">
        <v>0</v>
      </c>
      <c r="AO1009" s="54">
        <v>37</v>
      </c>
      <c r="AP1009" s="54"/>
      <c r="AQ1009" s="54"/>
      <c r="AR1009" s="54"/>
      <c r="AS1009" s="57">
        <f t="shared" si="466"/>
        <v>37</v>
      </c>
      <c r="AT1009" s="54"/>
      <c r="AU1009" s="54"/>
      <c r="AV1009" s="54"/>
      <c r="AW1009" s="54">
        <v>0</v>
      </c>
      <c r="AX1009" s="54">
        <v>37</v>
      </c>
      <c r="AY1009" s="54"/>
      <c r="AZ1009" s="54"/>
    </row>
    <row r="1010" spans="1:52">
      <c r="A1010" s="101"/>
      <c r="B1010" s="44"/>
      <c r="C1010" s="102"/>
      <c r="D1010" s="102"/>
      <c r="E1010" s="103"/>
      <c r="F1010" s="102"/>
      <c r="G1010" s="102"/>
      <c r="H1010" s="102"/>
      <c r="I1010" s="102"/>
      <c r="J1010" s="40"/>
      <c r="K1010" s="38"/>
      <c r="L1010" s="38"/>
      <c r="M1010" s="38"/>
      <c r="N1010" s="38"/>
      <c r="O1010" s="38"/>
      <c r="P1010" s="38"/>
      <c r="Q1010" s="38"/>
      <c r="R1010" s="100"/>
      <c r="S1010" s="100"/>
      <c r="T1010" s="31"/>
      <c r="U1010" s="31"/>
      <c r="V1010" s="38"/>
      <c r="W1010" s="38"/>
      <c r="X1010" s="38"/>
      <c r="Y1010" s="38"/>
      <c r="Z1010" s="38"/>
    </row>
    <row r="1011" spans="1:52">
      <c r="A1011" s="101"/>
      <c r="B1011" s="101"/>
      <c r="C1011" s="102"/>
      <c r="D1011" s="102"/>
      <c r="E1011" s="103"/>
      <c r="F1011" s="102"/>
      <c r="G1011" s="102"/>
      <c r="H1011" s="102"/>
      <c r="I1011" s="102"/>
      <c r="J1011" s="40"/>
      <c r="K1011" s="38"/>
      <c r="L1011" s="38"/>
      <c r="M1011" s="38"/>
      <c r="N1011" s="38"/>
      <c r="O1011" s="38"/>
      <c r="P1011" s="38"/>
      <c r="Q1011" s="38"/>
      <c r="R1011" s="100"/>
      <c r="S1011" s="100"/>
      <c r="T1011" s="31"/>
      <c r="U1011" s="31"/>
      <c r="V1011" s="38"/>
      <c r="W1011" s="38"/>
      <c r="X1011" s="38"/>
      <c r="Y1011" s="38"/>
      <c r="Z1011" s="38"/>
    </row>
    <row r="1012" spans="1:52">
      <c r="A1012" s="101"/>
      <c r="B1012" s="101"/>
      <c r="C1012" s="102"/>
      <c r="D1012" s="102"/>
      <c r="E1012" s="103"/>
      <c r="F1012" s="102"/>
      <c r="G1012" s="102"/>
      <c r="H1012" s="102"/>
      <c r="I1012" s="102"/>
      <c r="J1012" s="40"/>
      <c r="K1012" s="38"/>
      <c r="L1012" s="38"/>
      <c r="M1012" s="38"/>
      <c r="N1012" s="38"/>
      <c r="O1012" s="38"/>
      <c r="P1012" s="38"/>
      <c r="Q1012" s="38"/>
      <c r="R1012" s="100"/>
      <c r="S1012" s="100"/>
      <c r="T1012" s="31"/>
      <c r="U1012" s="31"/>
      <c r="V1012" s="38"/>
      <c r="W1012" s="38"/>
      <c r="X1012" s="38"/>
      <c r="Y1012" s="38"/>
      <c r="Z1012" s="38"/>
    </row>
    <row r="1013" spans="1:52">
      <c r="A1013" s="101"/>
      <c r="B1013" s="101"/>
      <c r="C1013" s="102"/>
      <c r="D1013" s="102"/>
      <c r="E1013" s="103"/>
      <c r="F1013" s="102"/>
      <c r="G1013" s="102"/>
      <c r="H1013" s="102"/>
      <c r="I1013" s="102"/>
      <c r="J1013" s="40"/>
      <c r="K1013" s="38"/>
      <c r="L1013" s="38"/>
      <c r="M1013" s="38"/>
      <c r="N1013" s="38"/>
      <c r="O1013" s="38"/>
      <c r="P1013" s="38"/>
      <c r="Q1013" s="38"/>
      <c r="R1013" s="100"/>
      <c r="S1013" s="100"/>
      <c r="T1013" s="31"/>
      <c r="U1013" s="31"/>
      <c r="V1013" s="38"/>
      <c r="W1013" s="38"/>
      <c r="X1013" s="38"/>
      <c r="Y1013" s="38"/>
      <c r="Z1013" s="38"/>
    </row>
    <row r="1014" spans="1:52" ht="27.75" customHeight="1">
      <c r="A1014" s="101"/>
      <c r="B1014" s="101"/>
      <c r="C1014" s="102"/>
      <c r="D1014" s="102"/>
      <c r="E1014" s="103"/>
      <c r="F1014" s="102"/>
      <c r="G1014" s="102"/>
      <c r="H1014" s="102"/>
      <c r="I1014" s="102"/>
      <c r="J1014" s="40"/>
      <c r="K1014" s="38"/>
      <c r="L1014" s="38"/>
      <c r="M1014" s="38"/>
      <c r="N1014" s="38"/>
      <c r="O1014" s="38"/>
      <c r="P1014" s="38"/>
      <c r="Q1014" s="38"/>
      <c r="R1014" s="100"/>
      <c r="S1014" s="100"/>
      <c r="T1014" s="31"/>
      <c r="U1014" s="31"/>
      <c r="V1014" s="38"/>
      <c r="W1014" s="38"/>
      <c r="X1014" s="38"/>
      <c r="Y1014" s="38"/>
      <c r="Z1014" s="38"/>
    </row>
    <row r="1015" spans="1:52">
      <c r="A1015" s="101"/>
      <c r="B1015" s="101"/>
      <c r="C1015" s="102"/>
      <c r="D1015" s="102"/>
      <c r="E1015" s="103"/>
      <c r="F1015" s="102"/>
      <c r="G1015" s="102"/>
      <c r="H1015" s="102"/>
      <c r="I1015" s="102"/>
      <c r="J1015" s="40"/>
      <c r="K1015" s="38"/>
      <c r="L1015" s="38"/>
      <c r="M1015" s="38"/>
      <c r="N1015" s="38"/>
      <c r="O1015" s="38"/>
      <c r="P1015" s="38"/>
      <c r="Q1015" s="38"/>
      <c r="R1015" s="100"/>
      <c r="S1015" s="100"/>
      <c r="T1015" s="31"/>
      <c r="U1015" s="31"/>
      <c r="V1015" s="38"/>
      <c r="W1015" s="38"/>
      <c r="X1015" s="38"/>
      <c r="Y1015" s="38"/>
      <c r="Z1015" s="38"/>
    </row>
    <row r="1016" spans="1:52">
      <c r="A1016" s="101"/>
      <c r="B1016" s="101"/>
      <c r="C1016" s="102"/>
      <c r="D1016" s="102"/>
      <c r="E1016" s="103"/>
      <c r="F1016" s="102"/>
      <c r="G1016" s="102"/>
      <c r="H1016" s="102"/>
      <c r="I1016" s="102"/>
      <c r="J1016" s="40"/>
      <c r="K1016" s="38"/>
      <c r="L1016" s="38"/>
      <c r="M1016" s="38"/>
      <c r="N1016" s="38"/>
      <c r="O1016" s="38"/>
      <c r="P1016" s="38"/>
      <c r="Q1016" s="38"/>
      <c r="R1016" s="100"/>
      <c r="S1016" s="100"/>
      <c r="T1016" s="31"/>
      <c r="U1016" s="31"/>
      <c r="V1016" s="38"/>
      <c r="W1016" s="38"/>
      <c r="X1016" s="38"/>
      <c r="Y1016" s="38"/>
      <c r="Z1016" s="38"/>
    </row>
    <row r="1017" spans="1:52">
      <c r="D1017" s="102"/>
      <c r="E1017" s="103"/>
      <c r="F1017" s="102"/>
      <c r="G1017" s="102"/>
      <c r="H1017" s="102"/>
      <c r="I1017" s="102"/>
      <c r="J1017" s="40"/>
      <c r="K1017" s="38"/>
      <c r="L1017" s="38"/>
      <c r="M1017" s="38"/>
      <c r="N1017" s="38"/>
      <c r="O1017" s="38"/>
      <c r="P1017" s="38"/>
      <c r="Q1017" s="38"/>
      <c r="R1017" s="100"/>
      <c r="S1017" s="100"/>
      <c r="T1017" s="31"/>
      <c r="U1017" s="31"/>
      <c r="V1017" s="38"/>
      <c r="W1017" s="38"/>
      <c r="X1017" s="38"/>
      <c r="Y1017" s="38"/>
      <c r="Z1017" s="38"/>
    </row>
    <row r="1018" spans="1:52">
      <c r="D1018" s="102"/>
      <c r="E1018" s="103"/>
      <c r="F1018" s="102"/>
      <c r="G1018" s="102"/>
      <c r="H1018" s="102"/>
      <c r="I1018" s="102"/>
      <c r="J1018" s="40"/>
      <c r="K1018" s="38"/>
      <c r="L1018" s="38"/>
      <c r="M1018" s="38"/>
      <c r="N1018" s="38"/>
      <c r="O1018" s="38"/>
      <c r="P1018" s="38"/>
      <c r="Q1018" s="38"/>
      <c r="R1018" s="100"/>
      <c r="S1018" s="100"/>
      <c r="T1018" s="31"/>
      <c r="U1018" s="31"/>
      <c r="V1018" s="38"/>
      <c r="W1018" s="38"/>
      <c r="X1018" s="38"/>
      <c r="Y1018" s="38"/>
      <c r="Z1018" s="38"/>
    </row>
  </sheetData>
  <mergeCells count="3866">
    <mergeCell ref="A1008:B1008"/>
    <mergeCell ref="C1008:I1008"/>
    <mergeCell ref="AA1008:AB1008"/>
    <mergeCell ref="AC1008:AI1008"/>
    <mergeCell ref="A1009:B1009"/>
    <mergeCell ref="C1009:I1009"/>
    <mergeCell ref="AA1009:AB1009"/>
    <mergeCell ref="AC1009:AI1009"/>
    <mergeCell ref="A1006:B1006"/>
    <mergeCell ref="C1006:I1006"/>
    <mergeCell ref="AA1006:AB1006"/>
    <mergeCell ref="AC1006:AI1006"/>
    <mergeCell ref="A1007:B1007"/>
    <mergeCell ref="C1007:I1007"/>
    <mergeCell ref="AA1007:AB1007"/>
    <mergeCell ref="AC1007:AI1007"/>
    <mergeCell ref="A1004:B1004"/>
    <mergeCell ref="C1004:I1004"/>
    <mergeCell ref="AA1004:AB1004"/>
    <mergeCell ref="AC1004:AI1004"/>
    <mergeCell ref="A1005:B1005"/>
    <mergeCell ref="C1005:I1005"/>
    <mergeCell ref="AA1005:AB1005"/>
    <mergeCell ref="AC1005:AI1005"/>
    <mergeCell ref="A1002:B1002"/>
    <mergeCell ref="C1002:I1002"/>
    <mergeCell ref="AA1002:AB1002"/>
    <mergeCell ref="AC1002:AI1002"/>
    <mergeCell ref="A1003:B1003"/>
    <mergeCell ref="C1003:I1003"/>
    <mergeCell ref="AA1003:AB1003"/>
    <mergeCell ref="AC1003:AI1003"/>
    <mergeCell ref="A1000:B1000"/>
    <mergeCell ref="C1000:I1000"/>
    <mergeCell ref="AA1000:AB1000"/>
    <mergeCell ref="AC1000:AI1000"/>
    <mergeCell ref="A1001:I1001"/>
    <mergeCell ref="AA1001:AI1001"/>
    <mergeCell ref="A998:B998"/>
    <mergeCell ref="C998:I998"/>
    <mergeCell ref="AA998:AB998"/>
    <mergeCell ref="AC998:AI998"/>
    <mergeCell ref="A999:B999"/>
    <mergeCell ref="C999:I999"/>
    <mergeCell ref="AA999:AB999"/>
    <mergeCell ref="AC999:AI999"/>
    <mergeCell ref="A996:B996"/>
    <mergeCell ref="C996:I996"/>
    <mergeCell ref="AA996:AB996"/>
    <mergeCell ref="AC996:AI996"/>
    <mergeCell ref="A997:B997"/>
    <mergeCell ref="C997:I997"/>
    <mergeCell ref="AA997:AB997"/>
    <mergeCell ref="AC997:AI997"/>
    <mergeCell ref="A994:B994"/>
    <mergeCell ref="C994:I994"/>
    <mergeCell ref="AA994:AB994"/>
    <mergeCell ref="AC994:AI994"/>
    <mergeCell ref="A995:B995"/>
    <mergeCell ref="C995:I995"/>
    <mergeCell ref="AA995:AB995"/>
    <mergeCell ref="AC995:AI995"/>
    <mergeCell ref="A992:B992"/>
    <mergeCell ref="C992:I992"/>
    <mergeCell ref="AA992:AB992"/>
    <mergeCell ref="AC992:AI992"/>
    <mergeCell ref="A993:B993"/>
    <mergeCell ref="C993:I993"/>
    <mergeCell ref="AA993:AB993"/>
    <mergeCell ref="AC993:AI993"/>
    <mergeCell ref="A990:B990"/>
    <mergeCell ref="C990:I990"/>
    <mergeCell ref="AA990:AB990"/>
    <mergeCell ref="AC990:AI990"/>
    <mergeCell ref="A991:B991"/>
    <mergeCell ref="C991:I991"/>
    <mergeCell ref="AA991:AB991"/>
    <mergeCell ref="AC991:AI991"/>
    <mergeCell ref="A988:B988"/>
    <mergeCell ref="C988:I988"/>
    <mergeCell ref="AA988:AB988"/>
    <mergeCell ref="AC988:AI988"/>
    <mergeCell ref="A989:B989"/>
    <mergeCell ref="C989:I989"/>
    <mergeCell ref="AA989:AB989"/>
    <mergeCell ref="AC989:AI989"/>
    <mergeCell ref="A986:B986"/>
    <mergeCell ref="C986:I986"/>
    <mergeCell ref="AA986:AB986"/>
    <mergeCell ref="AC986:AI986"/>
    <mergeCell ref="A987:B987"/>
    <mergeCell ref="C987:I987"/>
    <mergeCell ref="AA987:AB987"/>
    <mergeCell ref="AC987:AI987"/>
    <mergeCell ref="A984:I984"/>
    <mergeCell ref="AA984:AI984"/>
    <mergeCell ref="A985:B985"/>
    <mergeCell ref="C985:I985"/>
    <mergeCell ref="AA985:AB985"/>
    <mergeCell ref="AC985:AI985"/>
    <mergeCell ref="A982:B982"/>
    <mergeCell ref="C982:I982"/>
    <mergeCell ref="AA982:AB982"/>
    <mergeCell ref="AC982:AI982"/>
    <mergeCell ref="A983:B983"/>
    <mergeCell ref="C983:I983"/>
    <mergeCell ref="AA983:AB983"/>
    <mergeCell ref="AC983:AI983"/>
    <mergeCell ref="A980:B980"/>
    <mergeCell ref="C980:I980"/>
    <mergeCell ref="AA980:AB980"/>
    <mergeCell ref="AC980:AI980"/>
    <mergeCell ref="A981:B981"/>
    <mergeCell ref="C981:I981"/>
    <mergeCell ref="AA981:AB981"/>
    <mergeCell ref="AC981:AI981"/>
    <mergeCell ref="A978:I978"/>
    <mergeCell ref="AA978:AI978"/>
    <mergeCell ref="A979:B979"/>
    <mergeCell ref="C979:I979"/>
    <mergeCell ref="AA979:AB979"/>
    <mergeCell ref="AC979:AI979"/>
    <mergeCell ref="A976:B976"/>
    <mergeCell ref="C976:I976"/>
    <mergeCell ref="AA976:AB976"/>
    <mergeCell ref="AC976:AI976"/>
    <mergeCell ref="A977:B977"/>
    <mergeCell ref="C977:I977"/>
    <mergeCell ref="AA977:AB977"/>
    <mergeCell ref="AC977:AI977"/>
    <mergeCell ref="A974:B974"/>
    <mergeCell ref="C974:I974"/>
    <mergeCell ref="AA974:AB974"/>
    <mergeCell ref="AC974:AI974"/>
    <mergeCell ref="A975:B975"/>
    <mergeCell ref="C975:I975"/>
    <mergeCell ref="AA975:AB975"/>
    <mergeCell ref="AC975:AI975"/>
    <mergeCell ref="A972:B972"/>
    <mergeCell ref="C972:I972"/>
    <mergeCell ref="AA972:AB972"/>
    <mergeCell ref="AC972:AI972"/>
    <mergeCell ref="A973:I973"/>
    <mergeCell ref="AA973:AI973"/>
    <mergeCell ref="A970:B970"/>
    <mergeCell ref="C970:I970"/>
    <mergeCell ref="AA970:AB970"/>
    <mergeCell ref="AC970:AI970"/>
    <mergeCell ref="A971:B971"/>
    <mergeCell ref="C971:I971"/>
    <mergeCell ref="AA971:AB971"/>
    <mergeCell ref="AC971:AI971"/>
    <mergeCell ref="A968:I968"/>
    <mergeCell ref="AA968:AI968"/>
    <mergeCell ref="A969:B969"/>
    <mergeCell ref="C969:I969"/>
    <mergeCell ref="AA969:AB969"/>
    <mergeCell ref="AC969:AI969"/>
    <mergeCell ref="A966:B966"/>
    <mergeCell ref="C966:I966"/>
    <mergeCell ref="AA966:AB966"/>
    <mergeCell ref="AC966:AI966"/>
    <mergeCell ref="A967:I967"/>
    <mergeCell ref="AA967:AI967"/>
    <mergeCell ref="A964:B964"/>
    <mergeCell ref="C964:I964"/>
    <mergeCell ref="AA964:AB964"/>
    <mergeCell ref="AC964:AI964"/>
    <mergeCell ref="A965:B965"/>
    <mergeCell ref="C965:I965"/>
    <mergeCell ref="AA965:AB965"/>
    <mergeCell ref="AC965:AI965"/>
    <mergeCell ref="A962:B962"/>
    <mergeCell ref="C962:I962"/>
    <mergeCell ref="AA962:AB962"/>
    <mergeCell ref="AC962:AI962"/>
    <mergeCell ref="A963:B963"/>
    <mergeCell ref="C963:I963"/>
    <mergeCell ref="AA963:AB963"/>
    <mergeCell ref="AC963:AI963"/>
    <mergeCell ref="A960:B960"/>
    <mergeCell ref="C960:I960"/>
    <mergeCell ref="AA960:AB960"/>
    <mergeCell ref="AC960:AI960"/>
    <mergeCell ref="A961:B961"/>
    <mergeCell ref="C961:I961"/>
    <mergeCell ref="AA961:AB961"/>
    <mergeCell ref="AC961:AI961"/>
    <mergeCell ref="A958:I958"/>
    <mergeCell ref="AA958:AI958"/>
    <mergeCell ref="A959:B959"/>
    <mergeCell ref="C959:I959"/>
    <mergeCell ref="AA959:AB959"/>
    <mergeCell ref="AC959:AI959"/>
    <mergeCell ref="A956:B956"/>
    <mergeCell ref="C956:I956"/>
    <mergeCell ref="AA956:AB956"/>
    <mergeCell ref="AC956:AI956"/>
    <mergeCell ref="A957:B957"/>
    <mergeCell ref="C957:I957"/>
    <mergeCell ref="AA957:AB957"/>
    <mergeCell ref="AC957:AI957"/>
    <mergeCell ref="A954:B954"/>
    <mergeCell ref="C954:I954"/>
    <mergeCell ref="AA954:AB954"/>
    <mergeCell ref="AC954:AI954"/>
    <mergeCell ref="A955:B955"/>
    <mergeCell ref="C955:I955"/>
    <mergeCell ref="AA955:AB955"/>
    <mergeCell ref="AC955:AI955"/>
    <mergeCell ref="A952:B952"/>
    <mergeCell ref="C952:I952"/>
    <mergeCell ref="AA952:AB952"/>
    <mergeCell ref="AC952:AI952"/>
    <mergeCell ref="A953:B953"/>
    <mergeCell ref="C953:I953"/>
    <mergeCell ref="AA953:AB953"/>
    <mergeCell ref="AC953:AI953"/>
    <mergeCell ref="A950:B950"/>
    <mergeCell ref="C950:I950"/>
    <mergeCell ref="AA950:AB950"/>
    <mergeCell ref="AC950:AI950"/>
    <mergeCell ref="A951:B951"/>
    <mergeCell ref="C951:I951"/>
    <mergeCell ref="AA951:AB951"/>
    <mergeCell ref="AC951:AI951"/>
    <mergeCell ref="A948:B948"/>
    <mergeCell ref="C948:I948"/>
    <mergeCell ref="AA948:AB948"/>
    <mergeCell ref="AC948:AI948"/>
    <mergeCell ref="A949:B949"/>
    <mergeCell ref="C949:I949"/>
    <mergeCell ref="AA949:AB949"/>
    <mergeCell ref="AC949:AI949"/>
    <mergeCell ref="A946:B946"/>
    <mergeCell ref="C946:I946"/>
    <mergeCell ref="AA946:AB946"/>
    <mergeCell ref="AC946:AI946"/>
    <mergeCell ref="A947:B947"/>
    <mergeCell ref="C947:I947"/>
    <mergeCell ref="AA947:AB947"/>
    <mergeCell ref="AC947:AI947"/>
    <mergeCell ref="A944:B944"/>
    <mergeCell ref="C944:I944"/>
    <mergeCell ref="AA944:AB944"/>
    <mergeCell ref="AC944:AI944"/>
    <mergeCell ref="A945:B945"/>
    <mergeCell ref="C945:I945"/>
    <mergeCell ref="AA945:AB945"/>
    <mergeCell ref="AC945:AI945"/>
    <mergeCell ref="A942:B942"/>
    <mergeCell ref="C942:I942"/>
    <mergeCell ref="AA942:AB942"/>
    <mergeCell ref="AC942:AI942"/>
    <mergeCell ref="A943:B943"/>
    <mergeCell ref="C943:I943"/>
    <mergeCell ref="AA943:AB943"/>
    <mergeCell ref="AC943:AI943"/>
    <mergeCell ref="A940:B940"/>
    <mergeCell ref="C940:I940"/>
    <mergeCell ref="AA940:AB940"/>
    <mergeCell ref="AC940:AI940"/>
    <mergeCell ref="A941:B941"/>
    <mergeCell ref="C941:I941"/>
    <mergeCell ref="AA941:AB941"/>
    <mergeCell ref="AC941:AI941"/>
    <mergeCell ref="A938:B938"/>
    <mergeCell ref="C938:I938"/>
    <mergeCell ref="AA938:AB938"/>
    <mergeCell ref="AC938:AI938"/>
    <mergeCell ref="A939:I939"/>
    <mergeCell ref="AA939:AI939"/>
    <mergeCell ref="A936:B936"/>
    <mergeCell ref="C936:I936"/>
    <mergeCell ref="AA936:AB936"/>
    <mergeCell ref="AC936:AI936"/>
    <mergeCell ref="A937:B937"/>
    <mergeCell ref="C937:I937"/>
    <mergeCell ref="AA937:AB937"/>
    <mergeCell ref="AC937:AI937"/>
    <mergeCell ref="A934:B934"/>
    <mergeCell ref="C934:I934"/>
    <mergeCell ref="AA934:AB934"/>
    <mergeCell ref="AC934:AI934"/>
    <mergeCell ref="A935:B935"/>
    <mergeCell ref="C935:I935"/>
    <mergeCell ref="AA935:AB935"/>
    <mergeCell ref="AC935:AI935"/>
    <mergeCell ref="A932:B932"/>
    <mergeCell ref="C932:I932"/>
    <mergeCell ref="AA932:AB932"/>
    <mergeCell ref="AC932:AI932"/>
    <mergeCell ref="A933:B933"/>
    <mergeCell ref="C933:I933"/>
    <mergeCell ref="AA933:AB933"/>
    <mergeCell ref="AC933:AI933"/>
    <mergeCell ref="A930:B930"/>
    <mergeCell ref="C930:I930"/>
    <mergeCell ref="AA930:AB930"/>
    <mergeCell ref="AC930:AI930"/>
    <mergeCell ref="A931:B931"/>
    <mergeCell ref="C931:I931"/>
    <mergeCell ref="AA931:AB931"/>
    <mergeCell ref="AC931:AI931"/>
    <mergeCell ref="A928:B928"/>
    <mergeCell ref="C928:I928"/>
    <mergeCell ref="AA928:AB928"/>
    <mergeCell ref="AC928:AI928"/>
    <mergeCell ref="A929:B929"/>
    <mergeCell ref="C929:I929"/>
    <mergeCell ref="AA929:AB929"/>
    <mergeCell ref="AC929:AI929"/>
    <mergeCell ref="A926:B926"/>
    <mergeCell ref="C926:I926"/>
    <mergeCell ref="AA926:AB926"/>
    <mergeCell ref="AC926:AI926"/>
    <mergeCell ref="A927:B927"/>
    <mergeCell ref="C927:I927"/>
    <mergeCell ref="AA927:AB927"/>
    <mergeCell ref="AC927:AI927"/>
    <mergeCell ref="A924:I924"/>
    <mergeCell ref="AA924:AI924"/>
    <mergeCell ref="A925:B925"/>
    <mergeCell ref="C925:I925"/>
    <mergeCell ref="AA925:AB925"/>
    <mergeCell ref="AC925:AI925"/>
    <mergeCell ref="A922:B922"/>
    <mergeCell ref="C922:I922"/>
    <mergeCell ref="AA922:AB922"/>
    <mergeCell ref="AC922:AI922"/>
    <mergeCell ref="A923:B923"/>
    <mergeCell ref="C923:I923"/>
    <mergeCell ref="AA923:AB923"/>
    <mergeCell ref="AC923:AI923"/>
    <mergeCell ref="A920:B920"/>
    <mergeCell ref="C920:I920"/>
    <mergeCell ref="AA920:AB920"/>
    <mergeCell ref="AC920:AI920"/>
    <mergeCell ref="A921:B921"/>
    <mergeCell ref="C921:I921"/>
    <mergeCell ref="AA921:AB921"/>
    <mergeCell ref="AC921:AI921"/>
    <mergeCell ref="A918:B918"/>
    <mergeCell ref="C918:I918"/>
    <mergeCell ref="AA918:AB918"/>
    <mergeCell ref="AC918:AI918"/>
    <mergeCell ref="A919:B919"/>
    <mergeCell ref="C919:I919"/>
    <mergeCell ref="AA919:AB919"/>
    <mergeCell ref="AC919:AI919"/>
    <mergeCell ref="A916:B916"/>
    <mergeCell ref="C916:I916"/>
    <mergeCell ref="AA916:AB916"/>
    <mergeCell ref="AC916:AI916"/>
    <mergeCell ref="A917:B917"/>
    <mergeCell ref="C917:I917"/>
    <mergeCell ref="AA917:AB917"/>
    <mergeCell ref="AC917:AI917"/>
    <mergeCell ref="A914:B914"/>
    <mergeCell ref="C914:I914"/>
    <mergeCell ref="AA914:AB914"/>
    <mergeCell ref="AC914:AI914"/>
    <mergeCell ref="A915:B915"/>
    <mergeCell ref="C915:I915"/>
    <mergeCell ref="AA915:AB915"/>
    <mergeCell ref="AC915:AI915"/>
    <mergeCell ref="A912:B912"/>
    <mergeCell ref="C912:I912"/>
    <mergeCell ref="AA912:AB912"/>
    <mergeCell ref="AC912:AI912"/>
    <mergeCell ref="A913:B913"/>
    <mergeCell ref="C913:I913"/>
    <mergeCell ref="AA913:AB913"/>
    <mergeCell ref="AC913:AI913"/>
    <mergeCell ref="A910:B910"/>
    <mergeCell ref="C910:I910"/>
    <mergeCell ref="AA910:AB910"/>
    <mergeCell ref="AC910:AI910"/>
    <mergeCell ref="A911:B911"/>
    <mergeCell ref="C911:I911"/>
    <mergeCell ref="AA911:AB911"/>
    <mergeCell ref="AC911:AI911"/>
    <mergeCell ref="A908:B908"/>
    <mergeCell ref="C908:I908"/>
    <mergeCell ref="AA908:AB908"/>
    <mergeCell ref="AC908:AI908"/>
    <mergeCell ref="A909:B909"/>
    <mergeCell ref="C909:I909"/>
    <mergeCell ref="AA909:AB909"/>
    <mergeCell ref="AC909:AI909"/>
    <mergeCell ref="A906:B906"/>
    <mergeCell ref="C906:I906"/>
    <mergeCell ref="AA906:AB906"/>
    <mergeCell ref="AC906:AI906"/>
    <mergeCell ref="A907:B907"/>
    <mergeCell ref="C907:I907"/>
    <mergeCell ref="AA907:AB907"/>
    <mergeCell ref="AC907:AI907"/>
    <mergeCell ref="A904:B904"/>
    <mergeCell ref="C904:I904"/>
    <mergeCell ref="AA904:AB904"/>
    <mergeCell ref="AC904:AI904"/>
    <mergeCell ref="A905:B905"/>
    <mergeCell ref="C905:I905"/>
    <mergeCell ref="AA905:AB905"/>
    <mergeCell ref="AC905:AI905"/>
    <mergeCell ref="A902:B902"/>
    <mergeCell ref="C902:I902"/>
    <mergeCell ref="AA902:AB902"/>
    <mergeCell ref="AC902:AI902"/>
    <mergeCell ref="A903:B903"/>
    <mergeCell ref="C903:I903"/>
    <mergeCell ref="AA903:AB903"/>
    <mergeCell ref="AC903:AI903"/>
    <mergeCell ref="A900:B900"/>
    <mergeCell ref="C900:I900"/>
    <mergeCell ref="AA900:AB900"/>
    <mergeCell ref="AC900:AI900"/>
    <mergeCell ref="A901:B901"/>
    <mergeCell ref="C901:I901"/>
    <mergeCell ref="AA901:AB901"/>
    <mergeCell ref="AC901:AI901"/>
    <mergeCell ref="A898:B898"/>
    <mergeCell ref="C898:I898"/>
    <mergeCell ref="AA898:AB898"/>
    <mergeCell ref="AC898:AI898"/>
    <mergeCell ref="A899:B899"/>
    <mergeCell ref="C899:I899"/>
    <mergeCell ref="AA899:AB899"/>
    <mergeCell ref="AC899:AI899"/>
    <mergeCell ref="A896:B896"/>
    <mergeCell ref="C896:I896"/>
    <mergeCell ref="AA896:AB896"/>
    <mergeCell ref="AC896:AI896"/>
    <mergeCell ref="A897:B897"/>
    <mergeCell ref="C897:I897"/>
    <mergeCell ref="AA897:AB897"/>
    <mergeCell ref="AC897:AI897"/>
    <mergeCell ref="A893:I893"/>
    <mergeCell ref="AA893:AI893"/>
    <mergeCell ref="A894:I894"/>
    <mergeCell ref="AA894:AI894"/>
    <mergeCell ref="A895:B895"/>
    <mergeCell ref="C895:I895"/>
    <mergeCell ref="AA895:AB895"/>
    <mergeCell ref="AC895:AI895"/>
    <mergeCell ref="A891:I891"/>
    <mergeCell ref="AA891:AI891"/>
    <mergeCell ref="A892:B892"/>
    <mergeCell ref="C892:I892"/>
    <mergeCell ref="AA892:AB892"/>
    <mergeCell ref="AC892:AI892"/>
    <mergeCell ref="A889:B889"/>
    <mergeCell ref="C889:I889"/>
    <mergeCell ref="AA889:AB889"/>
    <mergeCell ref="AC889:AI889"/>
    <mergeCell ref="A890:B890"/>
    <mergeCell ref="C890:I890"/>
    <mergeCell ref="AA890:AB890"/>
    <mergeCell ref="AC890:AI890"/>
    <mergeCell ref="A887:B887"/>
    <mergeCell ref="C887:I887"/>
    <mergeCell ref="AA887:AB887"/>
    <mergeCell ref="AC887:AI887"/>
    <mergeCell ref="A888:B888"/>
    <mergeCell ref="C888:I888"/>
    <mergeCell ref="AA888:AB888"/>
    <mergeCell ref="AC888:AI888"/>
    <mergeCell ref="A885:B885"/>
    <mergeCell ref="C885:I885"/>
    <mergeCell ref="AA885:AB885"/>
    <mergeCell ref="AC885:AI885"/>
    <mergeCell ref="A886:B886"/>
    <mergeCell ref="C886:I886"/>
    <mergeCell ref="AA886:AB886"/>
    <mergeCell ref="AC886:AI886"/>
    <mergeCell ref="A883:B883"/>
    <mergeCell ref="C883:I883"/>
    <mergeCell ref="AA883:AB883"/>
    <mergeCell ref="AC883:AI883"/>
    <mergeCell ref="A884:B884"/>
    <mergeCell ref="C884:I884"/>
    <mergeCell ref="AA884:AB884"/>
    <mergeCell ref="AC884:AI884"/>
    <mergeCell ref="A881:B881"/>
    <mergeCell ref="C881:I881"/>
    <mergeCell ref="AA881:AB881"/>
    <mergeCell ref="AC881:AI881"/>
    <mergeCell ref="A882:B882"/>
    <mergeCell ref="C882:I882"/>
    <mergeCell ref="AA882:AB882"/>
    <mergeCell ref="AC882:AI882"/>
    <mergeCell ref="A879:B879"/>
    <mergeCell ref="C879:I879"/>
    <mergeCell ref="AA879:AB879"/>
    <mergeCell ref="AC879:AI879"/>
    <mergeCell ref="A880:B880"/>
    <mergeCell ref="C880:I880"/>
    <mergeCell ref="AA880:AB880"/>
    <mergeCell ref="AC880:AI880"/>
    <mergeCell ref="A877:B877"/>
    <mergeCell ref="C877:I877"/>
    <mergeCell ref="AA877:AB877"/>
    <mergeCell ref="AC877:AI877"/>
    <mergeCell ref="A878:B878"/>
    <mergeCell ref="C878:I878"/>
    <mergeCell ref="AA878:AB878"/>
    <mergeCell ref="AC878:AI878"/>
    <mergeCell ref="A875:B875"/>
    <mergeCell ref="C875:I875"/>
    <mergeCell ref="AA875:AB875"/>
    <mergeCell ref="AC875:AI875"/>
    <mergeCell ref="A876:B876"/>
    <mergeCell ref="C876:I876"/>
    <mergeCell ref="AA876:AB876"/>
    <mergeCell ref="AC876:AI876"/>
    <mergeCell ref="A873:B873"/>
    <mergeCell ref="C873:I873"/>
    <mergeCell ref="AA873:AB873"/>
    <mergeCell ref="AC873:AI873"/>
    <mergeCell ref="A874:B874"/>
    <mergeCell ref="C874:I874"/>
    <mergeCell ref="AA874:AB874"/>
    <mergeCell ref="AC874:AI874"/>
    <mergeCell ref="A871:B871"/>
    <mergeCell ref="C871:I871"/>
    <mergeCell ref="AA871:AB871"/>
    <mergeCell ref="AC871:AI871"/>
    <mergeCell ref="A872:B872"/>
    <mergeCell ref="C872:I872"/>
    <mergeCell ref="AA872:AB872"/>
    <mergeCell ref="AC872:AI872"/>
    <mergeCell ref="A869:B869"/>
    <mergeCell ref="C869:I869"/>
    <mergeCell ref="AA869:AB869"/>
    <mergeCell ref="AC869:AI869"/>
    <mergeCell ref="A870:B870"/>
    <mergeCell ref="C870:I870"/>
    <mergeCell ref="AA870:AB870"/>
    <mergeCell ref="AC870:AI870"/>
    <mergeCell ref="A867:I867"/>
    <mergeCell ref="AA867:AI867"/>
    <mergeCell ref="A868:B868"/>
    <mergeCell ref="C868:I868"/>
    <mergeCell ref="AA868:AB868"/>
    <mergeCell ref="AC868:AI868"/>
    <mergeCell ref="A865:B865"/>
    <mergeCell ref="C865:I865"/>
    <mergeCell ref="AA865:AB865"/>
    <mergeCell ref="AC865:AI865"/>
    <mergeCell ref="A866:B866"/>
    <mergeCell ref="C866:I866"/>
    <mergeCell ref="AA866:AB866"/>
    <mergeCell ref="AC866:AI866"/>
    <mergeCell ref="A863:I863"/>
    <mergeCell ref="AA863:AI863"/>
    <mergeCell ref="A864:B864"/>
    <mergeCell ref="C864:I864"/>
    <mergeCell ref="AA864:AB864"/>
    <mergeCell ref="AC864:AI864"/>
    <mergeCell ref="A861:B861"/>
    <mergeCell ref="C861:I861"/>
    <mergeCell ref="AA861:AB861"/>
    <mergeCell ref="AC861:AI861"/>
    <mergeCell ref="A862:I862"/>
    <mergeCell ref="AA862:AI862"/>
    <mergeCell ref="A859:B859"/>
    <mergeCell ref="C859:I859"/>
    <mergeCell ref="AA859:AB859"/>
    <mergeCell ref="AC859:AI859"/>
    <mergeCell ref="A860:B860"/>
    <mergeCell ref="C860:I860"/>
    <mergeCell ref="AA860:AB860"/>
    <mergeCell ref="AC860:AI860"/>
    <mergeCell ref="A857:B857"/>
    <mergeCell ref="C857:I857"/>
    <mergeCell ref="AA857:AB857"/>
    <mergeCell ref="AC857:AI857"/>
    <mergeCell ref="A858:B858"/>
    <mergeCell ref="C858:I858"/>
    <mergeCell ref="AA858:AB858"/>
    <mergeCell ref="AC858:AI858"/>
    <mergeCell ref="A855:B855"/>
    <mergeCell ref="C855:I855"/>
    <mergeCell ref="AA855:AB855"/>
    <mergeCell ref="AC855:AI855"/>
    <mergeCell ref="A856:B856"/>
    <mergeCell ref="C856:I856"/>
    <mergeCell ref="AA856:AB856"/>
    <mergeCell ref="AC856:AI856"/>
    <mergeCell ref="A853:B853"/>
    <mergeCell ref="C853:I853"/>
    <mergeCell ref="AA853:AB853"/>
    <mergeCell ref="AC853:AI853"/>
    <mergeCell ref="A854:B854"/>
    <mergeCell ref="C854:I854"/>
    <mergeCell ref="AA854:AB854"/>
    <mergeCell ref="AC854:AI854"/>
    <mergeCell ref="A851:B851"/>
    <mergeCell ref="C851:I851"/>
    <mergeCell ref="AA851:AB851"/>
    <mergeCell ref="AC851:AI851"/>
    <mergeCell ref="A852:B852"/>
    <mergeCell ref="C852:I852"/>
    <mergeCell ref="AA852:AB852"/>
    <mergeCell ref="AC852:AI852"/>
    <mergeCell ref="A849:B849"/>
    <mergeCell ref="C849:I849"/>
    <mergeCell ref="AA849:AB849"/>
    <mergeCell ref="AC849:AI849"/>
    <mergeCell ref="A850:B850"/>
    <mergeCell ref="C850:I850"/>
    <mergeCell ref="AA850:AB850"/>
    <mergeCell ref="AC850:AI850"/>
    <mergeCell ref="A847:B847"/>
    <mergeCell ref="C847:I847"/>
    <mergeCell ref="AA847:AB847"/>
    <mergeCell ref="AC847:AI847"/>
    <mergeCell ref="A848:B848"/>
    <mergeCell ref="C848:I848"/>
    <mergeCell ref="AA848:AB848"/>
    <mergeCell ref="AC848:AI848"/>
    <mergeCell ref="A845:B845"/>
    <mergeCell ref="C845:I845"/>
    <mergeCell ref="AA845:AB845"/>
    <mergeCell ref="AC845:AI845"/>
    <mergeCell ref="A846:B846"/>
    <mergeCell ref="C846:I846"/>
    <mergeCell ref="AA846:AB846"/>
    <mergeCell ref="AC846:AI846"/>
    <mergeCell ref="A843:B843"/>
    <mergeCell ref="C843:I843"/>
    <mergeCell ref="AA843:AB843"/>
    <mergeCell ref="AC843:AI843"/>
    <mergeCell ref="A844:B844"/>
    <mergeCell ref="C844:I844"/>
    <mergeCell ref="AA844:AB844"/>
    <mergeCell ref="AC844:AI844"/>
    <mergeCell ref="A841:B841"/>
    <mergeCell ref="C841:I841"/>
    <mergeCell ref="AA841:AB841"/>
    <mergeCell ref="AC841:AI841"/>
    <mergeCell ref="A842:B842"/>
    <mergeCell ref="C842:I842"/>
    <mergeCell ref="AA842:AB842"/>
    <mergeCell ref="AC842:AI842"/>
    <mergeCell ref="A839:B839"/>
    <mergeCell ref="C839:I839"/>
    <mergeCell ref="AA839:AB839"/>
    <mergeCell ref="AC839:AI839"/>
    <mergeCell ref="A840:B840"/>
    <mergeCell ref="C840:I840"/>
    <mergeCell ref="AA840:AB840"/>
    <mergeCell ref="AC840:AI840"/>
    <mergeCell ref="A837:B837"/>
    <mergeCell ref="C837:I837"/>
    <mergeCell ref="AA837:AB837"/>
    <mergeCell ref="AC837:AI837"/>
    <mergeCell ref="A838:B838"/>
    <mergeCell ref="C838:I838"/>
    <mergeCell ref="AA838:AB838"/>
    <mergeCell ref="AC838:AI838"/>
    <mergeCell ref="A835:B835"/>
    <mergeCell ref="C835:I835"/>
    <mergeCell ref="AA835:AB835"/>
    <mergeCell ref="AC835:AI835"/>
    <mergeCell ref="A836:B836"/>
    <mergeCell ref="C836:I836"/>
    <mergeCell ref="AA836:AB836"/>
    <mergeCell ref="AC836:AI836"/>
    <mergeCell ref="A833:B833"/>
    <mergeCell ref="C833:I833"/>
    <mergeCell ref="AA833:AB833"/>
    <mergeCell ref="AC833:AI833"/>
    <mergeCell ref="A834:B834"/>
    <mergeCell ref="C834:I834"/>
    <mergeCell ref="AA834:AB834"/>
    <mergeCell ref="AC834:AI834"/>
    <mergeCell ref="A831:B831"/>
    <mergeCell ref="C831:I831"/>
    <mergeCell ref="AA831:AB831"/>
    <mergeCell ref="AC831:AI831"/>
    <mergeCell ref="A832:B832"/>
    <mergeCell ref="C832:I832"/>
    <mergeCell ref="AA832:AB832"/>
    <mergeCell ref="AC832:AI832"/>
    <mergeCell ref="A829:B829"/>
    <mergeCell ref="C829:I829"/>
    <mergeCell ref="AA829:AB829"/>
    <mergeCell ref="AC829:AI829"/>
    <mergeCell ref="A830:I830"/>
    <mergeCell ref="AA830:AI830"/>
    <mergeCell ref="A827:B827"/>
    <mergeCell ref="C827:I827"/>
    <mergeCell ref="AA827:AB827"/>
    <mergeCell ref="AC827:AI827"/>
    <mergeCell ref="A828:B828"/>
    <mergeCell ref="C828:I828"/>
    <mergeCell ref="AA828:AB828"/>
    <mergeCell ref="AC828:AI828"/>
    <mergeCell ref="A825:B825"/>
    <mergeCell ref="C825:I825"/>
    <mergeCell ref="AA825:AB825"/>
    <mergeCell ref="AC825:AI825"/>
    <mergeCell ref="A826:B826"/>
    <mergeCell ref="C826:I826"/>
    <mergeCell ref="AA826:AB826"/>
    <mergeCell ref="AC826:AI826"/>
    <mergeCell ref="A823:B823"/>
    <mergeCell ref="C823:I823"/>
    <mergeCell ref="AA823:AB823"/>
    <mergeCell ref="AC823:AI823"/>
    <mergeCell ref="A824:B824"/>
    <mergeCell ref="C824:I824"/>
    <mergeCell ref="AA824:AB824"/>
    <mergeCell ref="AC824:AI824"/>
    <mergeCell ref="A821:B821"/>
    <mergeCell ref="C821:I821"/>
    <mergeCell ref="AA821:AB821"/>
    <mergeCell ref="AC821:AI821"/>
    <mergeCell ref="A822:B822"/>
    <mergeCell ref="C822:I822"/>
    <mergeCell ref="AA822:AB822"/>
    <mergeCell ref="AC822:AI822"/>
    <mergeCell ref="A819:B819"/>
    <mergeCell ref="C819:I819"/>
    <mergeCell ref="AA819:AB819"/>
    <mergeCell ref="AC819:AI819"/>
    <mergeCell ref="A820:B820"/>
    <mergeCell ref="C820:I820"/>
    <mergeCell ref="AA820:AB820"/>
    <mergeCell ref="AC820:AI820"/>
    <mergeCell ref="A817:B817"/>
    <mergeCell ref="C817:I817"/>
    <mergeCell ref="AA817:AB817"/>
    <mergeCell ref="AC817:AI817"/>
    <mergeCell ref="A818:B818"/>
    <mergeCell ref="C818:I818"/>
    <mergeCell ref="AA818:AB818"/>
    <mergeCell ref="AC818:AI818"/>
    <mergeCell ref="A815:B815"/>
    <mergeCell ref="C815:I815"/>
    <mergeCell ref="AA815:AB815"/>
    <mergeCell ref="AC815:AI815"/>
    <mergeCell ref="A816:B816"/>
    <mergeCell ref="C816:I816"/>
    <mergeCell ref="AA816:AB816"/>
    <mergeCell ref="AC816:AI816"/>
    <mergeCell ref="A813:B813"/>
    <mergeCell ref="C813:I813"/>
    <mergeCell ref="AA813:AB813"/>
    <mergeCell ref="AC813:AI813"/>
    <mergeCell ref="A814:B814"/>
    <mergeCell ref="C814:I814"/>
    <mergeCell ref="AA814:AB814"/>
    <mergeCell ref="AC814:AI814"/>
    <mergeCell ref="A811:B811"/>
    <mergeCell ref="C811:I811"/>
    <mergeCell ref="AA811:AB811"/>
    <mergeCell ref="AC811:AI811"/>
    <mergeCell ref="A812:B812"/>
    <mergeCell ref="C812:I812"/>
    <mergeCell ref="AA812:AB812"/>
    <mergeCell ref="AC812:AI812"/>
    <mergeCell ref="A809:I809"/>
    <mergeCell ref="AA809:AI809"/>
    <mergeCell ref="A810:B810"/>
    <mergeCell ref="C810:I810"/>
    <mergeCell ref="AA810:AB810"/>
    <mergeCell ref="AC810:AI810"/>
    <mergeCell ref="A807:B807"/>
    <mergeCell ref="C807:I807"/>
    <mergeCell ref="AA807:AB807"/>
    <mergeCell ref="AC807:AI807"/>
    <mergeCell ref="A808:B808"/>
    <mergeCell ref="C808:I808"/>
    <mergeCell ref="AA808:AB808"/>
    <mergeCell ref="AC808:AI808"/>
    <mergeCell ref="A805:B805"/>
    <mergeCell ref="C805:I805"/>
    <mergeCell ref="AA805:AB805"/>
    <mergeCell ref="AC805:AI805"/>
    <mergeCell ref="A806:B806"/>
    <mergeCell ref="C806:I806"/>
    <mergeCell ref="AA806:AB806"/>
    <mergeCell ref="AC806:AI806"/>
    <mergeCell ref="A803:B803"/>
    <mergeCell ref="C803:I803"/>
    <mergeCell ref="AA803:AB803"/>
    <mergeCell ref="AC803:AI803"/>
    <mergeCell ref="A804:B804"/>
    <mergeCell ref="C804:I804"/>
    <mergeCell ref="AA804:AB804"/>
    <mergeCell ref="AC804:AI804"/>
    <mergeCell ref="A801:B801"/>
    <mergeCell ref="C801:I801"/>
    <mergeCell ref="AA801:AB801"/>
    <mergeCell ref="AC801:AI801"/>
    <mergeCell ref="A802:B802"/>
    <mergeCell ref="C802:I802"/>
    <mergeCell ref="AA802:AB802"/>
    <mergeCell ref="AC802:AI802"/>
    <mergeCell ref="A799:B799"/>
    <mergeCell ref="C799:I799"/>
    <mergeCell ref="AA799:AB799"/>
    <mergeCell ref="AC799:AI799"/>
    <mergeCell ref="A800:B800"/>
    <mergeCell ref="C800:I800"/>
    <mergeCell ref="AA800:AB800"/>
    <mergeCell ref="AC800:AI800"/>
    <mergeCell ref="A797:B797"/>
    <mergeCell ref="C797:I797"/>
    <mergeCell ref="AA797:AB797"/>
    <mergeCell ref="AC797:AI797"/>
    <mergeCell ref="A798:B798"/>
    <mergeCell ref="C798:I798"/>
    <mergeCell ref="AA798:AB798"/>
    <mergeCell ref="AC798:AI798"/>
    <mergeCell ref="A795:B795"/>
    <mergeCell ref="C795:I795"/>
    <mergeCell ref="AA795:AB795"/>
    <mergeCell ref="AC795:AI795"/>
    <mergeCell ref="A796:B796"/>
    <mergeCell ref="C796:I796"/>
    <mergeCell ref="AA796:AB796"/>
    <mergeCell ref="AC796:AI796"/>
    <mergeCell ref="A793:B793"/>
    <mergeCell ref="C793:I793"/>
    <mergeCell ref="AA793:AB793"/>
    <mergeCell ref="AC793:AI793"/>
    <mergeCell ref="A794:B794"/>
    <mergeCell ref="C794:I794"/>
    <mergeCell ref="AA794:AB794"/>
    <mergeCell ref="AC794:AI794"/>
    <mergeCell ref="A791:B791"/>
    <mergeCell ref="C791:I791"/>
    <mergeCell ref="AA791:AB791"/>
    <mergeCell ref="AC791:AI791"/>
    <mergeCell ref="A792:B792"/>
    <mergeCell ref="C792:I792"/>
    <mergeCell ref="AA792:AB792"/>
    <mergeCell ref="AC792:AI792"/>
    <mergeCell ref="A789:B789"/>
    <mergeCell ref="C789:I789"/>
    <mergeCell ref="AA789:AB789"/>
    <mergeCell ref="AC789:AI789"/>
    <mergeCell ref="A790:B790"/>
    <mergeCell ref="C790:I790"/>
    <mergeCell ref="AA790:AB790"/>
    <mergeCell ref="AC790:AI790"/>
    <mergeCell ref="A787:B787"/>
    <mergeCell ref="C787:I787"/>
    <mergeCell ref="AA787:AB787"/>
    <mergeCell ref="AC787:AI787"/>
    <mergeCell ref="A788:B788"/>
    <mergeCell ref="C788:I788"/>
    <mergeCell ref="AA788:AB788"/>
    <mergeCell ref="AC788:AI788"/>
    <mergeCell ref="A785:B785"/>
    <mergeCell ref="C785:I785"/>
    <mergeCell ref="AA785:AB785"/>
    <mergeCell ref="AC785:AI785"/>
    <mergeCell ref="A786:B786"/>
    <mergeCell ref="C786:I786"/>
    <mergeCell ref="AA786:AB786"/>
    <mergeCell ref="AC786:AI786"/>
    <mergeCell ref="A783:B783"/>
    <mergeCell ref="C783:I783"/>
    <mergeCell ref="AA783:AB783"/>
    <mergeCell ref="AC783:AI783"/>
    <mergeCell ref="A784:B784"/>
    <mergeCell ref="C784:I784"/>
    <mergeCell ref="AA784:AB784"/>
    <mergeCell ref="AC784:AI784"/>
    <mergeCell ref="A781:B781"/>
    <mergeCell ref="C781:I781"/>
    <mergeCell ref="AA781:AB781"/>
    <mergeCell ref="AC781:AI781"/>
    <mergeCell ref="A782:B782"/>
    <mergeCell ref="C782:I782"/>
    <mergeCell ref="AA782:AB782"/>
    <mergeCell ref="AC782:AI782"/>
    <mergeCell ref="A779:B779"/>
    <mergeCell ref="C779:I779"/>
    <mergeCell ref="AA779:AB779"/>
    <mergeCell ref="AC779:AI779"/>
    <mergeCell ref="A780:B780"/>
    <mergeCell ref="C780:I780"/>
    <mergeCell ref="AA780:AB780"/>
    <mergeCell ref="AC780:AI780"/>
    <mergeCell ref="A777:B777"/>
    <mergeCell ref="C777:I777"/>
    <mergeCell ref="AA777:AB777"/>
    <mergeCell ref="AC777:AI777"/>
    <mergeCell ref="A778:B778"/>
    <mergeCell ref="C778:I778"/>
    <mergeCell ref="AA778:AB778"/>
    <mergeCell ref="AC778:AI778"/>
    <mergeCell ref="A775:B775"/>
    <mergeCell ref="C775:I775"/>
    <mergeCell ref="AA775:AB775"/>
    <mergeCell ref="AC775:AI775"/>
    <mergeCell ref="A776:B776"/>
    <mergeCell ref="C776:I776"/>
    <mergeCell ref="AA776:AB776"/>
    <mergeCell ref="AC776:AI776"/>
    <mergeCell ref="A773:B773"/>
    <mergeCell ref="C773:I773"/>
    <mergeCell ref="AA773:AB773"/>
    <mergeCell ref="AC773:AI773"/>
    <mergeCell ref="A774:B774"/>
    <mergeCell ref="C774:I774"/>
    <mergeCell ref="AA774:AB774"/>
    <mergeCell ref="AC774:AI774"/>
    <mergeCell ref="A771:B771"/>
    <mergeCell ref="C771:I771"/>
    <mergeCell ref="AA771:AB771"/>
    <mergeCell ref="AC771:AI771"/>
    <mergeCell ref="A772:I772"/>
    <mergeCell ref="AA772:AI772"/>
    <mergeCell ref="A769:B769"/>
    <mergeCell ref="C769:I769"/>
    <mergeCell ref="AA769:AB769"/>
    <mergeCell ref="AC769:AI769"/>
    <mergeCell ref="A770:B770"/>
    <mergeCell ref="C770:I770"/>
    <mergeCell ref="AA770:AB770"/>
    <mergeCell ref="AC770:AI770"/>
    <mergeCell ref="A767:B767"/>
    <mergeCell ref="C767:I767"/>
    <mergeCell ref="AA767:AB767"/>
    <mergeCell ref="AC767:AI767"/>
    <mergeCell ref="A768:B768"/>
    <mergeCell ref="C768:I768"/>
    <mergeCell ref="AA768:AB768"/>
    <mergeCell ref="AC768:AI768"/>
    <mergeCell ref="A765:B765"/>
    <mergeCell ref="C765:I765"/>
    <mergeCell ref="AA765:AB765"/>
    <mergeCell ref="AC765:AI765"/>
    <mergeCell ref="A766:B766"/>
    <mergeCell ref="C766:I766"/>
    <mergeCell ref="AA766:AB766"/>
    <mergeCell ref="AC766:AI766"/>
    <mergeCell ref="A763:B763"/>
    <mergeCell ref="C763:I763"/>
    <mergeCell ref="AA763:AB763"/>
    <mergeCell ref="AC763:AI763"/>
    <mergeCell ref="A764:B764"/>
    <mergeCell ref="C764:I764"/>
    <mergeCell ref="AA764:AB764"/>
    <mergeCell ref="AC764:AI764"/>
    <mergeCell ref="A761:B761"/>
    <mergeCell ref="C761:I761"/>
    <mergeCell ref="AA761:AB761"/>
    <mergeCell ref="AC761:AI761"/>
    <mergeCell ref="A762:B762"/>
    <mergeCell ref="C762:I762"/>
    <mergeCell ref="AA762:AB762"/>
    <mergeCell ref="AC762:AI762"/>
    <mergeCell ref="A759:B759"/>
    <mergeCell ref="C759:I759"/>
    <mergeCell ref="AA759:AB759"/>
    <mergeCell ref="AC759:AI759"/>
    <mergeCell ref="A760:B760"/>
    <mergeCell ref="C760:I760"/>
    <mergeCell ref="AA760:AB760"/>
    <mergeCell ref="AC760:AI760"/>
    <mergeCell ref="A757:B757"/>
    <mergeCell ref="C757:I757"/>
    <mergeCell ref="AA757:AB757"/>
    <mergeCell ref="AC757:AI757"/>
    <mergeCell ref="A758:B758"/>
    <mergeCell ref="C758:I758"/>
    <mergeCell ref="AA758:AB758"/>
    <mergeCell ref="AC758:AI758"/>
    <mergeCell ref="A755:B755"/>
    <mergeCell ref="C755:I755"/>
    <mergeCell ref="AA755:AB755"/>
    <mergeCell ref="AC755:AI755"/>
    <mergeCell ref="A756:B756"/>
    <mergeCell ref="C756:I756"/>
    <mergeCell ref="AA756:AB756"/>
    <mergeCell ref="AC756:AI756"/>
    <mergeCell ref="A753:B753"/>
    <mergeCell ref="C753:I753"/>
    <mergeCell ref="AA753:AB753"/>
    <mergeCell ref="AC753:AI753"/>
    <mergeCell ref="A754:B754"/>
    <mergeCell ref="C754:I754"/>
    <mergeCell ref="AA754:AB754"/>
    <mergeCell ref="AC754:AI754"/>
    <mergeCell ref="A751:B751"/>
    <mergeCell ref="C751:I751"/>
    <mergeCell ref="AA751:AB751"/>
    <mergeCell ref="AC751:AI751"/>
    <mergeCell ref="A752:B752"/>
    <mergeCell ref="C752:I752"/>
    <mergeCell ref="AA752:AB752"/>
    <mergeCell ref="AC752:AI752"/>
    <mergeCell ref="A749:B749"/>
    <mergeCell ref="C749:I749"/>
    <mergeCell ref="AA749:AB749"/>
    <mergeCell ref="AC749:AI749"/>
    <mergeCell ref="A750:B750"/>
    <mergeCell ref="C750:I750"/>
    <mergeCell ref="AA750:AB750"/>
    <mergeCell ref="AC750:AI750"/>
    <mergeCell ref="A747:B747"/>
    <mergeCell ref="C747:I747"/>
    <mergeCell ref="AA747:AB747"/>
    <mergeCell ref="AC747:AI747"/>
    <mergeCell ref="A748:B748"/>
    <mergeCell ref="C748:I748"/>
    <mergeCell ref="AA748:AB748"/>
    <mergeCell ref="AC748:AI748"/>
    <mergeCell ref="A745:B745"/>
    <mergeCell ref="C745:I745"/>
    <mergeCell ref="AA745:AB745"/>
    <mergeCell ref="AC745:AI745"/>
    <mergeCell ref="A746:B746"/>
    <mergeCell ref="C746:I746"/>
    <mergeCell ref="AA746:AB746"/>
    <mergeCell ref="AC746:AI746"/>
    <mergeCell ref="A743:B743"/>
    <mergeCell ref="C743:I743"/>
    <mergeCell ref="AA743:AB743"/>
    <mergeCell ref="AC743:AI743"/>
    <mergeCell ref="A744:B744"/>
    <mergeCell ref="C744:I744"/>
    <mergeCell ref="AA744:AB744"/>
    <mergeCell ref="AC744:AI744"/>
    <mergeCell ref="A741:B741"/>
    <mergeCell ref="C741:I741"/>
    <mergeCell ref="AA741:AB741"/>
    <mergeCell ref="AC741:AI741"/>
    <mergeCell ref="A742:B742"/>
    <mergeCell ref="C742:I742"/>
    <mergeCell ref="AA742:AB742"/>
    <mergeCell ref="AC742:AI742"/>
    <mergeCell ref="A739:B739"/>
    <mergeCell ref="C739:I739"/>
    <mergeCell ref="AA739:AB739"/>
    <mergeCell ref="AC739:AI739"/>
    <mergeCell ref="A740:B740"/>
    <mergeCell ref="C740:I740"/>
    <mergeCell ref="AA740:AB740"/>
    <mergeCell ref="AC740:AI740"/>
    <mergeCell ref="A737:B737"/>
    <mergeCell ref="C737:I737"/>
    <mergeCell ref="AA737:AB737"/>
    <mergeCell ref="AC737:AI737"/>
    <mergeCell ref="A738:I738"/>
    <mergeCell ref="AA738:AI738"/>
    <mergeCell ref="A735:B735"/>
    <mergeCell ref="C735:I735"/>
    <mergeCell ref="AA735:AB735"/>
    <mergeCell ref="AC735:AI735"/>
    <mergeCell ref="A736:B736"/>
    <mergeCell ref="C736:I736"/>
    <mergeCell ref="AA736:AB736"/>
    <mergeCell ref="AC736:AI736"/>
    <mergeCell ref="A733:B733"/>
    <mergeCell ref="C733:I733"/>
    <mergeCell ref="AA733:AB733"/>
    <mergeCell ref="AC733:AI733"/>
    <mergeCell ref="A734:B734"/>
    <mergeCell ref="C734:I734"/>
    <mergeCell ref="AA734:AB734"/>
    <mergeCell ref="AC734:AI734"/>
    <mergeCell ref="A731:B731"/>
    <mergeCell ref="C731:I731"/>
    <mergeCell ref="AA731:AB731"/>
    <mergeCell ref="AC731:AI731"/>
    <mergeCell ref="A732:B732"/>
    <mergeCell ref="C732:I732"/>
    <mergeCell ref="AA732:AB732"/>
    <mergeCell ref="AC732:AI732"/>
    <mergeCell ref="A729:B729"/>
    <mergeCell ref="C729:I729"/>
    <mergeCell ref="AA729:AB729"/>
    <mergeCell ref="AC729:AI729"/>
    <mergeCell ref="A730:B730"/>
    <mergeCell ref="C730:I730"/>
    <mergeCell ref="AA730:AB730"/>
    <mergeCell ref="AC730:AI730"/>
    <mergeCell ref="A727:B727"/>
    <mergeCell ref="C727:I727"/>
    <mergeCell ref="AA727:AB727"/>
    <mergeCell ref="AC727:AI727"/>
    <mergeCell ref="A728:B728"/>
    <mergeCell ref="C728:I728"/>
    <mergeCell ref="AA728:AB728"/>
    <mergeCell ref="AC728:AI728"/>
    <mergeCell ref="A725:B725"/>
    <mergeCell ref="C725:I725"/>
    <mergeCell ref="AA725:AB725"/>
    <mergeCell ref="AC725:AI725"/>
    <mergeCell ref="A726:B726"/>
    <mergeCell ref="C726:I726"/>
    <mergeCell ref="AA726:AB726"/>
    <mergeCell ref="AC726:AI726"/>
    <mergeCell ref="A723:I723"/>
    <mergeCell ref="AA723:AI723"/>
    <mergeCell ref="A724:B724"/>
    <mergeCell ref="C724:I724"/>
    <mergeCell ref="AA724:AB724"/>
    <mergeCell ref="AC724:AI724"/>
    <mergeCell ref="A721:B721"/>
    <mergeCell ref="C721:I721"/>
    <mergeCell ref="AA721:AB721"/>
    <mergeCell ref="AC721:AI721"/>
    <mergeCell ref="A722:B722"/>
    <mergeCell ref="C722:I722"/>
    <mergeCell ref="AA722:AB722"/>
    <mergeCell ref="AC722:AI722"/>
    <mergeCell ref="A719:B719"/>
    <mergeCell ref="C719:I719"/>
    <mergeCell ref="AA719:AB719"/>
    <mergeCell ref="AC719:AI719"/>
    <mergeCell ref="A720:B720"/>
    <mergeCell ref="C720:I720"/>
    <mergeCell ref="AA720:AB720"/>
    <mergeCell ref="AC720:AI720"/>
    <mergeCell ref="A717:B717"/>
    <mergeCell ref="C717:I717"/>
    <mergeCell ref="AA717:AB717"/>
    <mergeCell ref="AC717:AI717"/>
    <mergeCell ref="A718:B718"/>
    <mergeCell ref="C718:I718"/>
    <mergeCell ref="AA718:AB718"/>
    <mergeCell ref="AC718:AI718"/>
    <mergeCell ref="A715:B715"/>
    <mergeCell ref="C715:I715"/>
    <mergeCell ref="AA715:AB715"/>
    <mergeCell ref="AC715:AI715"/>
    <mergeCell ref="A716:B716"/>
    <mergeCell ref="C716:I716"/>
    <mergeCell ref="AA716:AB716"/>
    <mergeCell ref="AC716:AI716"/>
    <mergeCell ref="A713:B713"/>
    <mergeCell ref="C713:I713"/>
    <mergeCell ref="AA713:AB713"/>
    <mergeCell ref="AC713:AI713"/>
    <mergeCell ref="A714:B714"/>
    <mergeCell ref="C714:I714"/>
    <mergeCell ref="AA714:AB714"/>
    <mergeCell ref="AC714:AI714"/>
    <mergeCell ref="A711:I711"/>
    <mergeCell ref="AA711:AI711"/>
    <mergeCell ref="A712:B712"/>
    <mergeCell ref="C712:I712"/>
    <mergeCell ref="AA712:AB712"/>
    <mergeCell ref="AC712:AI712"/>
    <mergeCell ref="A709:B709"/>
    <mergeCell ref="C709:I709"/>
    <mergeCell ref="AA709:AB709"/>
    <mergeCell ref="AC709:AI709"/>
    <mergeCell ref="A710:B710"/>
    <mergeCell ref="C710:I710"/>
    <mergeCell ref="AA710:AB710"/>
    <mergeCell ref="AC710:AI710"/>
    <mergeCell ref="A707:B707"/>
    <mergeCell ref="C707:I707"/>
    <mergeCell ref="AA707:AB707"/>
    <mergeCell ref="AC707:AI707"/>
    <mergeCell ref="A708:B708"/>
    <mergeCell ref="C708:I708"/>
    <mergeCell ref="AA708:AB708"/>
    <mergeCell ref="AC708:AI708"/>
    <mergeCell ref="A705:B705"/>
    <mergeCell ref="C705:I705"/>
    <mergeCell ref="AA705:AB705"/>
    <mergeCell ref="AC705:AI705"/>
    <mergeCell ref="A706:B706"/>
    <mergeCell ref="C706:I706"/>
    <mergeCell ref="AA706:AB706"/>
    <mergeCell ref="AC706:AI706"/>
    <mergeCell ref="A703:B703"/>
    <mergeCell ref="C703:I703"/>
    <mergeCell ref="AA703:AB703"/>
    <mergeCell ref="AC703:AI703"/>
    <mergeCell ref="A704:B704"/>
    <mergeCell ref="C704:I704"/>
    <mergeCell ref="AA704:AB704"/>
    <mergeCell ref="AC704:AI704"/>
    <mergeCell ref="A701:B701"/>
    <mergeCell ref="C701:I701"/>
    <mergeCell ref="AA701:AB701"/>
    <mergeCell ref="AC701:AI701"/>
    <mergeCell ref="A702:B702"/>
    <mergeCell ref="C702:I702"/>
    <mergeCell ref="AA702:AB702"/>
    <mergeCell ref="AC702:AI702"/>
    <mergeCell ref="A699:B699"/>
    <mergeCell ref="C699:I699"/>
    <mergeCell ref="AA699:AB699"/>
    <mergeCell ref="AC699:AI699"/>
    <mergeCell ref="A700:B700"/>
    <mergeCell ref="C700:I700"/>
    <mergeCell ref="AA700:AB700"/>
    <mergeCell ref="AC700:AI700"/>
    <mergeCell ref="A697:B697"/>
    <mergeCell ref="C697:I697"/>
    <mergeCell ref="AA697:AB697"/>
    <mergeCell ref="AC697:AI697"/>
    <mergeCell ref="A698:B698"/>
    <mergeCell ref="C698:I698"/>
    <mergeCell ref="AA698:AB698"/>
    <mergeCell ref="AC698:AI698"/>
    <mergeCell ref="A695:B695"/>
    <mergeCell ref="C695:I695"/>
    <mergeCell ref="AA695:AB695"/>
    <mergeCell ref="AC695:AI695"/>
    <mergeCell ref="A696:I696"/>
    <mergeCell ref="AA696:AI696"/>
    <mergeCell ref="A693:B693"/>
    <mergeCell ref="C693:I693"/>
    <mergeCell ref="AA693:AB693"/>
    <mergeCell ref="AC693:AI693"/>
    <mergeCell ref="A694:B694"/>
    <mergeCell ref="C694:I694"/>
    <mergeCell ref="AA694:AB694"/>
    <mergeCell ref="AC694:AI694"/>
    <mergeCell ref="A691:B691"/>
    <mergeCell ref="C691:I691"/>
    <mergeCell ref="AA691:AB691"/>
    <mergeCell ref="AC691:AI691"/>
    <mergeCell ref="A692:B692"/>
    <mergeCell ref="C692:I692"/>
    <mergeCell ref="AA692:AB692"/>
    <mergeCell ref="AC692:AI692"/>
    <mergeCell ref="A689:B689"/>
    <mergeCell ref="C689:I689"/>
    <mergeCell ref="AA689:AB689"/>
    <mergeCell ref="AC689:AI689"/>
    <mergeCell ref="A690:B690"/>
    <mergeCell ref="C690:I690"/>
    <mergeCell ref="AA690:AB690"/>
    <mergeCell ref="AC690:AI690"/>
    <mergeCell ref="A687:B687"/>
    <mergeCell ref="C687:I687"/>
    <mergeCell ref="AA687:AB687"/>
    <mergeCell ref="AC687:AI687"/>
    <mergeCell ref="A688:B688"/>
    <mergeCell ref="C688:I688"/>
    <mergeCell ref="AA688:AB688"/>
    <mergeCell ref="AC688:AI688"/>
    <mergeCell ref="A685:B685"/>
    <mergeCell ref="C685:I685"/>
    <mergeCell ref="AA685:AB685"/>
    <mergeCell ref="AC685:AI685"/>
    <mergeCell ref="A686:B686"/>
    <mergeCell ref="C686:I686"/>
    <mergeCell ref="AA686:AB686"/>
    <mergeCell ref="AC686:AI686"/>
    <mergeCell ref="A683:B683"/>
    <mergeCell ref="C683:I683"/>
    <mergeCell ref="AA683:AB683"/>
    <mergeCell ref="AC683:AI683"/>
    <mergeCell ref="A684:B684"/>
    <mergeCell ref="C684:I684"/>
    <mergeCell ref="AA684:AB684"/>
    <mergeCell ref="AC684:AI684"/>
    <mergeCell ref="A681:B681"/>
    <mergeCell ref="C681:I681"/>
    <mergeCell ref="AA681:AB681"/>
    <mergeCell ref="AC681:AI681"/>
    <mergeCell ref="A682:B682"/>
    <mergeCell ref="C682:I682"/>
    <mergeCell ref="AA682:AB682"/>
    <mergeCell ref="AC682:AI682"/>
    <mergeCell ref="A679:B679"/>
    <mergeCell ref="C679:I679"/>
    <mergeCell ref="AA679:AB679"/>
    <mergeCell ref="AC679:AI679"/>
    <mergeCell ref="A680:B680"/>
    <mergeCell ref="C680:I680"/>
    <mergeCell ref="AA680:AB680"/>
    <mergeCell ref="AC680:AI680"/>
    <mergeCell ref="A677:I677"/>
    <mergeCell ref="AA677:AI677"/>
    <mergeCell ref="A678:B678"/>
    <mergeCell ref="C678:I678"/>
    <mergeCell ref="AA678:AB678"/>
    <mergeCell ref="AC678:AI678"/>
    <mergeCell ref="A675:B675"/>
    <mergeCell ref="C675:I675"/>
    <mergeCell ref="AA675:AB675"/>
    <mergeCell ref="AC675:AI675"/>
    <mergeCell ref="A676:B676"/>
    <mergeCell ref="C676:I676"/>
    <mergeCell ref="AA676:AB676"/>
    <mergeCell ref="AC676:AI676"/>
    <mergeCell ref="A673:B673"/>
    <mergeCell ref="C673:I673"/>
    <mergeCell ref="AA673:AB673"/>
    <mergeCell ref="AC673:AI673"/>
    <mergeCell ref="A674:B674"/>
    <mergeCell ref="C674:I674"/>
    <mergeCell ref="AA674:AB674"/>
    <mergeCell ref="AC674:AI674"/>
    <mergeCell ref="A671:B671"/>
    <mergeCell ref="C671:I671"/>
    <mergeCell ref="AA671:AB671"/>
    <mergeCell ref="AC671:AI671"/>
    <mergeCell ref="A672:B672"/>
    <mergeCell ref="C672:I672"/>
    <mergeCell ref="AA672:AB672"/>
    <mergeCell ref="AC672:AI672"/>
    <mergeCell ref="A669:B669"/>
    <mergeCell ref="C669:I669"/>
    <mergeCell ref="AA669:AB669"/>
    <mergeCell ref="AC669:AI669"/>
    <mergeCell ref="A670:B670"/>
    <mergeCell ref="C670:I670"/>
    <mergeCell ref="AA670:AB670"/>
    <mergeCell ref="AC670:AI670"/>
    <mergeCell ref="A667:B667"/>
    <mergeCell ref="C667:I667"/>
    <mergeCell ref="AA667:AB667"/>
    <mergeCell ref="AC667:AI667"/>
    <mergeCell ref="A668:B668"/>
    <mergeCell ref="C668:I668"/>
    <mergeCell ref="AA668:AB668"/>
    <mergeCell ref="AC668:AI668"/>
    <mergeCell ref="A665:B665"/>
    <mergeCell ref="C665:I665"/>
    <mergeCell ref="AA665:AB665"/>
    <mergeCell ref="AC665:AI665"/>
    <mergeCell ref="A666:B666"/>
    <mergeCell ref="C666:I666"/>
    <mergeCell ref="AA666:AB666"/>
    <mergeCell ref="AC666:AI666"/>
    <mergeCell ref="A663:B663"/>
    <mergeCell ref="C663:I663"/>
    <mergeCell ref="AA663:AB663"/>
    <mergeCell ref="AC663:AI663"/>
    <mergeCell ref="A664:B664"/>
    <mergeCell ref="C664:I664"/>
    <mergeCell ref="AA664:AB664"/>
    <mergeCell ref="AC664:AI664"/>
    <mergeCell ref="A661:B661"/>
    <mergeCell ref="C661:I661"/>
    <mergeCell ref="AA661:AB661"/>
    <mergeCell ref="AC661:AI661"/>
    <mergeCell ref="A662:B662"/>
    <mergeCell ref="C662:I662"/>
    <mergeCell ref="AA662:AB662"/>
    <mergeCell ref="AC662:AI662"/>
    <mergeCell ref="A659:B659"/>
    <mergeCell ref="C659:I659"/>
    <mergeCell ref="AA659:AB659"/>
    <mergeCell ref="AC659:AI659"/>
    <mergeCell ref="A660:B660"/>
    <mergeCell ref="C660:I660"/>
    <mergeCell ref="AA660:AB660"/>
    <mergeCell ref="AC660:AI660"/>
    <mergeCell ref="A657:B657"/>
    <mergeCell ref="C657:I657"/>
    <mergeCell ref="AA657:AB657"/>
    <mergeCell ref="AC657:AI657"/>
    <mergeCell ref="A658:B658"/>
    <mergeCell ref="C658:I658"/>
    <mergeCell ref="AA658:AB658"/>
    <mergeCell ref="AC658:AI658"/>
    <mergeCell ref="A655:B655"/>
    <mergeCell ref="C655:I655"/>
    <mergeCell ref="AA655:AB655"/>
    <mergeCell ref="AC655:AI655"/>
    <mergeCell ref="A656:B656"/>
    <mergeCell ref="C656:I656"/>
    <mergeCell ref="AA656:AB656"/>
    <mergeCell ref="AC656:AI656"/>
    <mergeCell ref="A653:B653"/>
    <mergeCell ref="C653:I653"/>
    <mergeCell ref="AA653:AB653"/>
    <mergeCell ref="AC653:AI653"/>
    <mergeCell ref="A654:B654"/>
    <mergeCell ref="C654:I654"/>
    <mergeCell ref="AA654:AB654"/>
    <mergeCell ref="AC654:AI654"/>
    <mergeCell ref="A651:B651"/>
    <mergeCell ref="C651:I651"/>
    <mergeCell ref="AA651:AB651"/>
    <mergeCell ref="AC651:AI651"/>
    <mergeCell ref="A652:B652"/>
    <mergeCell ref="C652:I652"/>
    <mergeCell ref="AA652:AB652"/>
    <mergeCell ref="AC652:AI652"/>
    <mergeCell ref="A649:B649"/>
    <mergeCell ref="C649:I649"/>
    <mergeCell ref="AA649:AB649"/>
    <mergeCell ref="AC649:AI649"/>
    <mergeCell ref="A650:I650"/>
    <mergeCell ref="AA650:AI650"/>
    <mergeCell ref="A647:B647"/>
    <mergeCell ref="C647:I647"/>
    <mergeCell ref="AA647:AB647"/>
    <mergeCell ref="AC647:AI647"/>
    <mergeCell ref="A648:B648"/>
    <mergeCell ref="C648:I648"/>
    <mergeCell ref="AA648:AB648"/>
    <mergeCell ref="AC648:AI648"/>
    <mergeCell ref="A645:B645"/>
    <mergeCell ref="C645:I645"/>
    <mergeCell ref="AA645:AB645"/>
    <mergeCell ref="AC645:AI645"/>
    <mergeCell ref="A646:B646"/>
    <mergeCell ref="C646:I646"/>
    <mergeCell ref="AA646:AB646"/>
    <mergeCell ref="AC646:AI646"/>
    <mergeCell ref="A643:B643"/>
    <mergeCell ref="C643:I643"/>
    <mergeCell ref="AA643:AB643"/>
    <mergeCell ref="AC643:AI643"/>
    <mergeCell ref="A644:B644"/>
    <mergeCell ref="C644:I644"/>
    <mergeCell ref="AA644:AB644"/>
    <mergeCell ref="AC644:AI644"/>
    <mergeCell ref="A641:B641"/>
    <mergeCell ref="C641:I641"/>
    <mergeCell ref="AA641:AB641"/>
    <mergeCell ref="AC641:AI641"/>
    <mergeCell ref="A642:B642"/>
    <mergeCell ref="C642:I642"/>
    <mergeCell ref="AA642:AB642"/>
    <mergeCell ref="AC642:AI642"/>
    <mergeCell ref="A639:B639"/>
    <mergeCell ref="C639:I639"/>
    <mergeCell ref="AA639:AB639"/>
    <mergeCell ref="AC639:AI639"/>
    <mergeCell ref="A640:B640"/>
    <mergeCell ref="C640:I640"/>
    <mergeCell ref="AA640:AB640"/>
    <mergeCell ref="AC640:AI640"/>
    <mergeCell ref="A637:B637"/>
    <mergeCell ref="C637:I637"/>
    <mergeCell ref="AA637:AB637"/>
    <mergeCell ref="AC637:AI637"/>
    <mergeCell ref="A638:B638"/>
    <mergeCell ref="C638:I638"/>
    <mergeCell ref="AA638:AB638"/>
    <mergeCell ref="AC638:AI638"/>
    <mergeCell ref="A635:I635"/>
    <mergeCell ref="AA635:AI635"/>
    <mergeCell ref="A636:B636"/>
    <mergeCell ref="C636:I636"/>
    <mergeCell ref="AA636:AB636"/>
    <mergeCell ref="AC636:AI636"/>
    <mergeCell ref="A633:B633"/>
    <mergeCell ref="C633:I633"/>
    <mergeCell ref="AA633:AB633"/>
    <mergeCell ref="AC633:AI633"/>
    <mergeCell ref="A634:B634"/>
    <mergeCell ref="C634:I634"/>
    <mergeCell ref="AA634:AB634"/>
    <mergeCell ref="AC634:AI634"/>
    <mergeCell ref="A631:B631"/>
    <mergeCell ref="C631:I631"/>
    <mergeCell ref="AA631:AB631"/>
    <mergeCell ref="AC631:AI631"/>
    <mergeCell ref="A632:B632"/>
    <mergeCell ref="C632:I632"/>
    <mergeCell ref="AA632:AB632"/>
    <mergeCell ref="AC632:AI632"/>
    <mergeCell ref="A629:B629"/>
    <mergeCell ref="C629:I629"/>
    <mergeCell ref="AA629:AB629"/>
    <mergeCell ref="AC629:AI629"/>
    <mergeCell ref="A630:B630"/>
    <mergeCell ref="C630:I630"/>
    <mergeCell ref="AA630:AB630"/>
    <mergeCell ref="AC630:AI630"/>
    <mergeCell ref="A627:B627"/>
    <mergeCell ref="C627:I627"/>
    <mergeCell ref="AA627:AB627"/>
    <mergeCell ref="AC627:AI627"/>
    <mergeCell ref="A628:B628"/>
    <mergeCell ref="C628:I628"/>
    <mergeCell ref="AA628:AB628"/>
    <mergeCell ref="AC628:AI628"/>
    <mergeCell ref="A625:B625"/>
    <mergeCell ref="C625:I625"/>
    <mergeCell ref="AA625:AB625"/>
    <mergeCell ref="AC625:AI625"/>
    <mergeCell ref="A626:B626"/>
    <mergeCell ref="C626:I626"/>
    <mergeCell ref="AA626:AB626"/>
    <mergeCell ref="AC626:AI626"/>
    <mergeCell ref="A623:B623"/>
    <mergeCell ref="C623:I623"/>
    <mergeCell ref="AA623:AB623"/>
    <mergeCell ref="AC623:AI623"/>
    <mergeCell ref="A624:B624"/>
    <mergeCell ref="C624:I624"/>
    <mergeCell ref="AA624:AB624"/>
    <mergeCell ref="AC624:AI624"/>
    <mergeCell ref="A621:B621"/>
    <mergeCell ref="C621:I621"/>
    <mergeCell ref="AA621:AB621"/>
    <mergeCell ref="AC621:AI621"/>
    <mergeCell ref="A622:B622"/>
    <mergeCell ref="C622:I622"/>
    <mergeCell ref="AA622:AB622"/>
    <mergeCell ref="AC622:AI622"/>
    <mergeCell ref="A619:B619"/>
    <mergeCell ref="C619:I619"/>
    <mergeCell ref="AA619:AB619"/>
    <mergeCell ref="AC619:AI619"/>
    <mergeCell ref="A620:B620"/>
    <mergeCell ref="C620:I620"/>
    <mergeCell ref="AA620:AB620"/>
    <mergeCell ref="AC620:AI620"/>
    <mergeCell ref="A617:B617"/>
    <mergeCell ref="C617:I617"/>
    <mergeCell ref="AA617:AB617"/>
    <mergeCell ref="AC617:AI617"/>
    <mergeCell ref="A618:B618"/>
    <mergeCell ref="C618:I618"/>
    <mergeCell ref="AA618:AB618"/>
    <mergeCell ref="AC618:AI618"/>
    <mergeCell ref="A615:B615"/>
    <mergeCell ref="C615:I615"/>
    <mergeCell ref="AA615:AB615"/>
    <mergeCell ref="AC615:AI615"/>
    <mergeCell ref="A616:B616"/>
    <mergeCell ref="C616:I616"/>
    <mergeCell ref="AA616:AB616"/>
    <mergeCell ref="AC616:AI616"/>
    <mergeCell ref="A613:B613"/>
    <mergeCell ref="C613:I613"/>
    <mergeCell ref="AA613:AB613"/>
    <mergeCell ref="AC613:AI613"/>
    <mergeCell ref="A614:B614"/>
    <mergeCell ref="C614:I614"/>
    <mergeCell ref="AA614:AB614"/>
    <mergeCell ref="AC614:AI614"/>
    <mergeCell ref="A611:B611"/>
    <mergeCell ref="C611:I611"/>
    <mergeCell ref="AA611:AB611"/>
    <mergeCell ref="AC611:AI611"/>
    <mergeCell ref="A612:B612"/>
    <mergeCell ref="C612:I612"/>
    <mergeCell ref="AA612:AB612"/>
    <mergeCell ref="AC612:AI612"/>
    <mergeCell ref="A609:B609"/>
    <mergeCell ref="C609:I609"/>
    <mergeCell ref="AA609:AB609"/>
    <mergeCell ref="AC609:AI609"/>
    <mergeCell ref="A610:B610"/>
    <mergeCell ref="C610:I610"/>
    <mergeCell ref="AA610:AB610"/>
    <mergeCell ref="AC610:AI610"/>
    <mergeCell ref="A607:B607"/>
    <mergeCell ref="C607:I607"/>
    <mergeCell ref="AA607:AB607"/>
    <mergeCell ref="AC607:AI607"/>
    <mergeCell ref="A608:B608"/>
    <mergeCell ref="C608:I608"/>
    <mergeCell ref="AA608:AB608"/>
    <mergeCell ref="AC608:AI608"/>
    <mergeCell ref="A605:B605"/>
    <mergeCell ref="C605:I605"/>
    <mergeCell ref="AA605:AB605"/>
    <mergeCell ref="AC605:AI605"/>
    <mergeCell ref="A606:B606"/>
    <mergeCell ref="C606:I606"/>
    <mergeCell ref="AA606:AB606"/>
    <mergeCell ref="AC606:AI606"/>
    <mergeCell ref="A603:I603"/>
    <mergeCell ref="AA603:AI603"/>
    <mergeCell ref="A604:B604"/>
    <mergeCell ref="C604:I604"/>
    <mergeCell ref="AA604:AB604"/>
    <mergeCell ref="AC604:AI604"/>
    <mergeCell ref="A601:B601"/>
    <mergeCell ref="C601:I601"/>
    <mergeCell ref="AA601:AB601"/>
    <mergeCell ref="AC601:AI601"/>
    <mergeCell ref="A602:B602"/>
    <mergeCell ref="C602:I602"/>
    <mergeCell ref="AA602:AB602"/>
    <mergeCell ref="AC602:AI602"/>
    <mergeCell ref="A599:B599"/>
    <mergeCell ref="C599:I599"/>
    <mergeCell ref="AA599:AB599"/>
    <mergeCell ref="AC599:AI599"/>
    <mergeCell ref="A600:B600"/>
    <mergeCell ref="C600:I600"/>
    <mergeCell ref="AA600:AB600"/>
    <mergeCell ref="AC600:AI600"/>
    <mergeCell ref="A597:B597"/>
    <mergeCell ref="C597:I597"/>
    <mergeCell ref="AA597:AB597"/>
    <mergeCell ref="AC597:AI597"/>
    <mergeCell ref="A598:B598"/>
    <mergeCell ref="C598:I598"/>
    <mergeCell ref="AA598:AB598"/>
    <mergeCell ref="AC598:AI598"/>
    <mergeCell ref="A595:B595"/>
    <mergeCell ref="C595:I595"/>
    <mergeCell ref="AA595:AB595"/>
    <mergeCell ref="AC595:AI595"/>
    <mergeCell ref="A596:B596"/>
    <mergeCell ref="C596:I596"/>
    <mergeCell ref="AA596:AB596"/>
    <mergeCell ref="AC596:AI596"/>
    <mergeCell ref="A593:B593"/>
    <mergeCell ref="C593:I593"/>
    <mergeCell ref="AA593:AB593"/>
    <mergeCell ref="AC593:AI593"/>
    <mergeCell ref="A594:B594"/>
    <mergeCell ref="C594:I594"/>
    <mergeCell ref="AA594:AB594"/>
    <mergeCell ref="AC594:AI594"/>
    <mergeCell ref="A591:B591"/>
    <mergeCell ref="C591:I591"/>
    <mergeCell ref="AA591:AB591"/>
    <mergeCell ref="AC591:AI591"/>
    <mergeCell ref="A592:B592"/>
    <mergeCell ref="C592:I592"/>
    <mergeCell ref="AA592:AB592"/>
    <mergeCell ref="AC592:AI592"/>
    <mergeCell ref="A589:B589"/>
    <mergeCell ref="C589:I589"/>
    <mergeCell ref="AA589:AB589"/>
    <mergeCell ref="AC589:AI589"/>
    <mergeCell ref="A590:B590"/>
    <mergeCell ref="C590:I590"/>
    <mergeCell ref="AA590:AB590"/>
    <mergeCell ref="AC590:AI590"/>
    <mergeCell ref="A587:B587"/>
    <mergeCell ref="C587:I587"/>
    <mergeCell ref="AA587:AB587"/>
    <mergeCell ref="AC587:AI587"/>
    <mergeCell ref="A588:B588"/>
    <mergeCell ref="C588:I588"/>
    <mergeCell ref="AA588:AB588"/>
    <mergeCell ref="AC588:AI588"/>
    <mergeCell ref="A585:B585"/>
    <mergeCell ref="C585:I585"/>
    <mergeCell ref="AA585:AB585"/>
    <mergeCell ref="AC585:AI585"/>
    <mergeCell ref="A586:B586"/>
    <mergeCell ref="C586:I586"/>
    <mergeCell ref="AA586:AB586"/>
    <mergeCell ref="AC586:AI586"/>
    <mergeCell ref="A583:B583"/>
    <mergeCell ref="C583:I583"/>
    <mergeCell ref="AA583:AB583"/>
    <mergeCell ref="AC583:AI583"/>
    <mergeCell ref="A584:B584"/>
    <mergeCell ref="C584:I584"/>
    <mergeCell ref="AA584:AB584"/>
    <mergeCell ref="AC584:AI584"/>
    <mergeCell ref="A581:B581"/>
    <mergeCell ref="C581:I581"/>
    <mergeCell ref="AA581:AB581"/>
    <mergeCell ref="AC581:AI581"/>
    <mergeCell ref="A582:B582"/>
    <mergeCell ref="C582:I582"/>
    <mergeCell ref="AA582:AB582"/>
    <mergeCell ref="AC582:AI582"/>
    <mergeCell ref="A579:B579"/>
    <mergeCell ref="C579:I579"/>
    <mergeCell ref="AA579:AB579"/>
    <mergeCell ref="AC579:AI579"/>
    <mergeCell ref="A580:B580"/>
    <mergeCell ref="C580:I580"/>
    <mergeCell ref="AA580:AB580"/>
    <mergeCell ref="AC580:AI580"/>
    <mergeCell ref="A577:B577"/>
    <mergeCell ref="C577:I577"/>
    <mergeCell ref="AA577:AB577"/>
    <mergeCell ref="AC577:AI577"/>
    <mergeCell ref="A578:I578"/>
    <mergeCell ref="AA578:AI578"/>
    <mergeCell ref="A575:B575"/>
    <mergeCell ref="C575:I575"/>
    <mergeCell ref="AA575:AB575"/>
    <mergeCell ref="AC575:AI575"/>
    <mergeCell ref="A576:B576"/>
    <mergeCell ref="C576:I576"/>
    <mergeCell ref="AA576:AB576"/>
    <mergeCell ref="AC576:AI576"/>
    <mergeCell ref="A573:B573"/>
    <mergeCell ref="C573:I573"/>
    <mergeCell ref="AA573:AB573"/>
    <mergeCell ref="AC573:AI573"/>
    <mergeCell ref="A574:B574"/>
    <mergeCell ref="C574:I574"/>
    <mergeCell ref="AA574:AB574"/>
    <mergeCell ref="AC574:AI574"/>
    <mergeCell ref="A571:B571"/>
    <mergeCell ref="C571:I571"/>
    <mergeCell ref="AA571:AB571"/>
    <mergeCell ref="AC571:AI571"/>
    <mergeCell ref="A572:B572"/>
    <mergeCell ref="C572:I572"/>
    <mergeCell ref="AA572:AB572"/>
    <mergeCell ref="AC572:AI572"/>
    <mergeCell ref="A569:B569"/>
    <mergeCell ref="C569:I569"/>
    <mergeCell ref="AA569:AB569"/>
    <mergeCell ref="AC569:AI569"/>
    <mergeCell ref="A570:B570"/>
    <mergeCell ref="C570:I570"/>
    <mergeCell ref="AA570:AB570"/>
    <mergeCell ref="AC570:AI570"/>
    <mergeCell ref="A567:B567"/>
    <mergeCell ref="C567:I567"/>
    <mergeCell ref="AA567:AB567"/>
    <mergeCell ref="AC567:AI567"/>
    <mergeCell ref="A568:B568"/>
    <mergeCell ref="C568:I568"/>
    <mergeCell ref="AA568:AB568"/>
    <mergeCell ref="AC568:AI568"/>
    <mergeCell ref="A565:B565"/>
    <mergeCell ref="C565:I565"/>
    <mergeCell ref="AA565:AB565"/>
    <mergeCell ref="AC565:AI565"/>
    <mergeCell ref="A566:B566"/>
    <mergeCell ref="C566:I566"/>
    <mergeCell ref="AA566:AB566"/>
    <mergeCell ref="AC566:AI566"/>
    <mergeCell ref="A563:B563"/>
    <mergeCell ref="C563:I563"/>
    <mergeCell ref="AA563:AB563"/>
    <mergeCell ref="AC563:AI563"/>
    <mergeCell ref="A564:B564"/>
    <mergeCell ref="C564:I564"/>
    <mergeCell ref="AA564:AB564"/>
    <mergeCell ref="AC564:AI564"/>
    <mergeCell ref="A561:B561"/>
    <mergeCell ref="C561:I561"/>
    <mergeCell ref="AA561:AB561"/>
    <mergeCell ref="AC561:AI561"/>
    <mergeCell ref="A562:B562"/>
    <mergeCell ref="C562:I562"/>
    <mergeCell ref="AA562:AB562"/>
    <mergeCell ref="AC562:AI562"/>
    <mergeCell ref="A559:B559"/>
    <mergeCell ref="C559:I559"/>
    <mergeCell ref="AA559:AB559"/>
    <mergeCell ref="AC559:AI559"/>
    <mergeCell ref="A560:B560"/>
    <mergeCell ref="C560:I560"/>
    <mergeCell ref="AA560:AB560"/>
    <mergeCell ref="AC560:AI560"/>
    <mergeCell ref="A557:I557"/>
    <mergeCell ref="AA557:AI557"/>
    <mergeCell ref="A558:B558"/>
    <mergeCell ref="C558:I558"/>
    <mergeCell ref="AA558:AB558"/>
    <mergeCell ref="AC558:AI558"/>
    <mergeCell ref="A555:B555"/>
    <mergeCell ref="C555:I555"/>
    <mergeCell ref="AA555:AB555"/>
    <mergeCell ref="AC555:AI555"/>
    <mergeCell ref="A556:B556"/>
    <mergeCell ref="C556:I556"/>
    <mergeCell ref="AA556:AB556"/>
    <mergeCell ref="AC556:AI556"/>
    <mergeCell ref="A553:B553"/>
    <mergeCell ref="C553:I553"/>
    <mergeCell ref="AA553:AB553"/>
    <mergeCell ref="AC553:AI553"/>
    <mergeCell ref="A554:B554"/>
    <mergeCell ref="C554:I554"/>
    <mergeCell ref="AA554:AB554"/>
    <mergeCell ref="AC554:AI554"/>
    <mergeCell ref="A551:B551"/>
    <mergeCell ref="C551:I551"/>
    <mergeCell ref="AA551:AB551"/>
    <mergeCell ref="AC551:AI551"/>
    <mergeCell ref="A552:B552"/>
    <mergeCell ref="C552:I552"/>
    <mergeCell ref="AA552:AB552"/>
    <mergeCell ref="AC552:AI552"/>
    <mergeCell ref="A549:B549"/>
    <mergeCell ref="C549:I549"/>
    <mergeCell ref="AA549:AB549"/>
    <mergeCell ref="AC549:AI549"/>
    <mergeCell ref="A550:B550"/>
    <mergeCell ref="C550:I550"/>
    <mergeCell ref="AA550:AB550"/>
    <mergeCell ref="AC550:AI550"/>
    <mergeCell ref="A547:B547"/>
    <mergeCell ref="C547:I547"/>
    <mergeCell ref="AA547:AB547"/>
    <mergeCell ref="AC547:AI547"/>
    <mergeCell ref="A548:B548"/>
    <mergeCell ref="C548:I548"/>
    <mergeCell ref="AA548:AB548"/>
    <mergeCell ref="AC548:AI548"/>
    <mergeCell ref="A545:B545"/>
    <mergeCell ref="C545:I545"/>
    <mergeCell ref="AA545:AB545"/>
    <mergeCell ref="AC545:AI545"/>
    <mergeCell ref="A546:B546"/>
    <mergeCell ref="C546:I546"/>
    <mergeCell ref="AA546:AB546"/>
    <mergeCell ref="AC546:AI546"/>
    <mergeCell ref="A543:B543"/>
    <mergeCell ref="C543:I543"/>
    <mergeCell ref="AA543:AB543"/>
    <mergeCell ref="AC543:AI543"/>
    <mergeCell ref="A544:B544"/>
    <mergeCell ref="C544:I544"/>
    <mergeCell ref="AA544:AB544"/>
    <mergeCell ref="AC544:AI544"/>
    <mergeCell ref="A541:B541"/>
    <mergeCell ref="C541:I541"/>
    <mergeCell ref="AA541:AB541"/>
    <mergeCell ref="AC541:AI541"/>
    <mergeCell ref="A542:B542"/>
    <mergeCell ref="C542:I542"/>
    <mergeCell ref="AA542:AB542"/>
    <mergeCell ref="AC542:AI542"/>
    <mergeCell ref="A539:I539"/>
    <mergeCell ref="AA539:AI539"/>
    <mergeCell ref="A540:B540"/>
    <mergeCell ref="C540:I540"/>
    <mergeCell ref="AA540:AB540"/>
    <mergeCell ref="AC540:AI540"/>
    <mergeCell ref="A537:B537"/>
    <mergeCell ref="C537:I537"/>
    <mergeCell ref="AA537:AB537"/>
    <mergeCell ref="AC537:AI537"/>
    <mergeCell ref="A538:B538"/>
    <mergeCell ref="C538:I538"/>
    <mergeCell ref="AA538:AB538"/>
    <mergeCell ref="AC538:AI538"/>
    <mergeCell ref="A535:B535"/>
    <mergeCell ref="C535:I535"/>
    <mergeCell ref="AA535:AB535"/>
    <mergeCell ref="AC535:AI535"/>
    <mergeCell ref="A536:B536"/>
    <mergeCell ref="C536:I536"/>
    <mergeCell ref="AA536:AB536"/>
    <mergeCell ref="AC536:AI536"/>
    <mergeCell ref="A533:B533"/>
    <mergeCell ref="C533:I533"/>
    <mergeCell ref="AA533:AB533"/>
    <mergeCell ref="AC533:AI533"/>
    <mergeCell ref="A534:B534"/>
    <mergeCell ref="C534:I534"/>
    <mergeCell ref="AA534:AB534"/>
    <mergeCell ref="AC534:AI534"/>
    <mergeCell ref="A531:B531"/>
    <mergeCell ref="C531:I531"/>
    <mergeCell ref="AA531:AB531"/>
    <mergeCell ref="AC531:AI531"/>
    <mergeCell ref="A532:B532"/>
    <mergeCell ref="C532:I532"/>
    <mergeCell ref="AA532:AB532"/>
    <mergeCell ref="AC532:AI532"/>
    <mergeCell ref="A529:B529"/>
    <mergeCell ref="C529:I529"/>
    <mergeCell ref="AA529:AB529"/>
    <mergeCell ref="AC529:AI529"/>
    <mergeCell ref="A530:B530"/>
    <mergeCell ref="C530:I530"/>
    <mergeCell ref="AA530:AB530"/>
    <mergeCell ref="AC530:AI530"/>
    <mergeCell ref="A527:B527"/>
    <mergeCell ref="C527:I527"/>
    <mergeCell ref="AA527:AB527"/>
    <mergeCell ref="AC527:AI527"/>
    <mergeCell ref="A528:B528"/>
    <mergeCell ref="C528:I528"/>
    <mergeCell ref="AA528:AB528"/>
    <mergeCell ref="AC528:AI528"/>
    <mergeCell ref="A525:B525"/>
    <mergeCell ref="C525:I525"/>
    <mergeCell ref="AA525:AB525"/>
    <mergeCell ref="AC525:AI525"/>
    <mergeCell ref="A526:B526"/>
    <mergeCell ref="C526:I526"/>
    <mergeCell ref="AA526:AB526"/>
    <mergeCell ref="AC526:AI526"/>
    <mergeCell ref="A523:B523"/>
    <mergeCell ref="C523:I523"/>
    <mergeCell ref="AA523:AB523"/>
    <mergeCell ref="AC523:AI523"/>
    <mergeCell ref="A524:B524"/>
    <mergeCell ref="C524:I524"/>
    <mergeCell ref="AA524:AB524"/>
    <mergeCell ref="AC524:AI524"/>
    <mergeCell ref="A521:I521"/>
    <mergeCell ref="AA521:AI521"/>
    <mergeCell ref="A522:B522"/>
    <mergeCell ref="C522:I522"/>
    <mergeCell ref="AA522:AB522"/>
    <mergeCell ref="AC522:AI522"/>
    <mergeCell ref="A519:B519"/>
    <mergeCell ref="C519:I519"/>
    <mergeCell ref="AA519:AB519"/>
    <mergeCell ref="AC519:AI519"/>
    <mergeCell ref="A520:B520"/>
    <mergeCell ref="C520:I520"/>
    <mergeCell ref="AA520:AB520"/>
    <mergeCell ref="AC520:AI520"/>
    <mergeCell ref="A517:B517"/>
    <mergeCell ref="C517:I517"/>
    <mergeCell ref="AA517:AB517"/>
    <mergeCell ref="AC517:AI517"/>
    <mergeCell ref="A518:B518"/>
    <mergeCell ref="C518:I518"/>
    <mergeCell ref="AA518:AB518"/>
    <mergeCell ref="AC518:AI518"/>
    <mergeCell ref="A515:B515"/>
    <mergeCell ref="C515:I515"/>
    <mergeCell ref="AA515:AB515"/>
    <mergeCell ref="AC515:AI515"/>
    <mergeCell ref="A516:B516"/>
    <mergeCell ref="C516:I516"/>
    <mergeCell ref="AA516:AB516"/>
    <mergeCell ref="AC516:AI516"/>
    <mergeCell ref="A513:B513"/>
    <mergeCell ref="C513:I513"/>
    <mergeCell ref="AA513:AB513"/>
    <mergeCell ref="AC513:AI513"/>
    <mergeCell ref="A514:B514"/>
    <mergeCell ref="C514:I514"/>
    <mergeCell ref="AA514:AB514"/>
    <mergeCell ref="AC514:AI514"/>
    <mergeCell ref="A511:B511"/>
    <mergeCell ref="C511:I511"/>
    <mergeCell ref="AA511:AB511"/>
    <mergeCell ref="AC511:AI511"/>
    <mergeCell ref="A512:B512"/>
    <mergeCell ref="C512:I512"/>
    <mergeCell ref="AA512:AB512"/>
    <mergeCell ref="AC512:AI512"/>
    <mergeCell ref="A509:B509"/>
    <mergeCell ref="C509:I509"/>
    <mergeCell ref="AA509:AB509"/>
    <mergeCell ref="AC509:AI509"/>
    <mergeCell ref="A510:B510"/>
    <mergeCell ref="C510:I510"/>
    <mergeCell ref="AA510:AB510"/>
    <mergeCell ref="AC510:AI510"/>
    <mergeCell ref="A507:B507"/>
    <mergeCell ref="C507:I507"/>
    <mergeCell ref="AA507:AB507"/>
    <mergeCell ref="AC507:AI507"/>
    <mergeCell ref="A508:B508"/>
    <mergeCell ref="C508:I508"/>
    <mergeCell ref="AA508:AB508"/>
    <mergeCell ref="AC508:AI508"/>
    <mergeCell ref="A505:I505"/>
    <mergeCell ref="AA505:AI505"/>
    <mergeCell ref="A506:B506"/>
    <mergeCell ref="C506:I506"/>
    <mergeCell ref="AA506:AB506"/>
    <mergeCell ref="AC506:AI506"/>
    <mergeCell ref="A503:B503"/>
    <mergeCell ref="C503:I503"/>
    <mergeCell ref="AA503:AB503"/>
    <mergeCell ref="AC503:AI503"/>
    <mergeCell ref="A504:B504"/>
    <mergeCell ref="C504:I504"/>
    <mergeCell ref="AA504:AB504"/>
    <mergeCell ref="AC504:AI504"/>
    <mergeCell ref="A501:B501"/>
    <mergeCell ref="C501:I501"/>
    <mergeCell ref="AA501:AB501"/>
    <mergeCell ref="AC501:AI501"/>
    <mergeCell ref="A502:B502"/>
    <mergeCell ref="C502:I502"/>
    <mergeCell ref="AA502:AB502"/>
    <mergeCell ref="AC502:AI502"/>
    <mergeCell ref="A499:B499"/>
    <mergeCell ref="C499:I499"/>
    <mergeCell ref="AA499:AB499"/>
    <mergeCell ref="AC499:AI499"/>
    <mergeCell ref="A500:B500"/>
    <mergeCell ref="C500:I500"/>
    <mergeCell ref="AA500:AB500"/>
    <mergeCell ref="AC500:AI500"/>
    <mergeCell ref="A497:B497"/>
    <mergeCell ref="C497:I497"/>
    <mergeCell ref="AA497:AB497"/>
    <mergeCell ref="AC497:AI497"/>
    <mergeCell ref="A498:B498"/>
    <mergeCell ref="C498:I498"/>
    <mergeCell ref="AA498:AB498"/>
    <mergeCell ref="AC498:AI498"/>
    <mergeCell ref="A495:B495"/>
    <mergeCell ref="C495:I495"/>
    <mergeCell ref="AA495:AB495"/>
    <mergeCell ref="AC495:AI495"/>
    <mergeCell ref="A496:B496"/>
    <mergeCell ref="C496:I496"/>
    <mergeCell ref="AA496:AB496"/>
    <mergeCell ref="AC496:AI496"/>
    <mergeCell ref="A493:B493"/>
    <mergeCell ref="C493:I493"/>
    <mergeCell ref="AA493:AB493"/>
    <mergeCell ref="AC493:AI493"/>
    <mergeCell ref="A494:B494"/>
    <mergeCell ref="C494:I494"/>
    <mergeCell ref="AA494:AB494"/>
    <mergeCell ref="AC494:AI494"/>
    <mergeCell ref="A491:B491"/>
    <mergeCell ref="C491:I491"/>
    <mergeCell ref="AA491:AB491"/>
    <mergeCell ref="AC491:AI491"/>
    <mergeCell ref="A492:B492"/>
    <mergeCell ref="C492:I492"/>
    <mergeCell ref="AA492:AB492"/>
    <mergeCell ref="AC492:AI492"/>
    <mergeCell ref="A489:B489"/>
    <mergeCell ref="C489:I489"/>
    <mergeCell ref="AA489:AB489"/>
    <mergeCell ref="AC489:AI489"/>
    <mergeCell ref="A490:B490"/>
    <mergeCell ref="C490:I490"/>
    <mergeCell ref="AA490:AB490"/>
    <mergeCell ref="AC490:AI490"/>
    <mergeCell ref="A487:B487"/>
    <mergeCell ref="C487:I487"/>
    <mergeCell ref="AA487:AB487"/>
    <mergeCell ref="AC487:AI487"/>
    <mergeCell ref="A488:B488"/>
    <mergeCell ref="C488:I488"/>
    <mergeCell ref="AA488:AB488"/>
    <mergeCell ref="AC488:AI488"/>
    <mergeCell ref="A485:B485"/>
    <mergeCell ref="C485:I485"/>
    <mergeCell ref="AA485:AB485"/>
    <mergeCell ref="AC485:AI485"/>
    <mergeCell ref="A486:B486"/>
    <mergeCell ref="C486:I486"/>
    <mergeCell ref="AA486:AB486"/>
    <mergeCell ref="AC486:AI486"/>
    <mergeCell ref="A483:B483"/>
    <mergeCell ref="C483:I483"/>
    <mergeCell ref="AA483:AB483"/>
    <mergeCell ref="AC483:AI483"/>
    <mergeCell ref="A484:B484"/>
    <mergeCell ref="C484:I484"/>
    <mergeCell ref="AA484:AB484"/>
    <mergeCell ref="AC484:AI484"/>
    <mergeCell ref="A481:I481"/>
    <mergeCell ref="AA481:AI481"/>
    <mergeCell ref="A482:B482"/>
    <mergeCell ref="C482:I482"/>
    <mergeCell ref="AA482:AB482"/>
    <mergeCell ref="AC482:AI482"/>
    <mergeCell ref="A479:B479"/>
    <mergeCell ref="C479:I479"/>
    <mergeCell ref="AA479:AB479"/>
    <mergeCell ref="AC479:AI479"/>
    <mergeCell ref="A480:B480"/>
    <mergeCell ref="C480:I480"/>
    <mergeCell ref="AA480:AB480"/>
    <mergeCell ref="AC480:AI480"/>
    <mergeCell ref="A477:B477"/>
    <mergeCell ref="C477:I477"/>
    <mergeCell ref="AA477:AB477"/>
    <mergeCell ref="AC477:AI477"/>
    <mergeCell ref="A478:B478"/>
    <mergeCell ref="C478:I478"/>
    <mergeCell ref="AA478:AB478"/>
    <mergeCell ref="AC478:AI478"/>
    <mergeCell ref="A475:B475"/>
    <mergeCell ref="C475:I475"/>
    <mergeCell ref="AA475:AB475"/>
    <mergeCell ref="AC475:AI475"/>
    <mergeCell ref="A476:B476"/>
    <mergeCell ref="C476:I476"/>
    <mergeCell ref="AA476:AB476"/>
    <mergeCell ref="AC476:AI476"/>
    <mergeCell ref="A473:B473"/>
    <mergeCell ref="C473:I473"/>
    <mergeCell ref="AA473:AB473"/>
    <mergeCell ref="AC473:AI473"/>
    <mergeCell ref="A474:B474"/>
    <mergeCell ref="C474:I474"/>
    <mergeCell ref="AA474:AB474"/>
    <mergeCell ref="AC474:AI474"/>
    <mergeCell ref="A471:B471"/>
    <mergeCell ref="C471:I471"/>
    <mergeCell ref="AA471:AB471"/>
    <mergeCell ref="AC471:AI471"/>
    <mergeCell ref="A472:B472"/>
    <mergeCell ref="C472:I472"/>
    <mergeCell ref="AA472:AB472"/>
    <mergeCell ref="AC472:AI472"/>
    <mergeCell ref="A469:B469"/>
    <mergeCell ref="C469:I469"/>
    <mergeCell ref="AA469:AB469"/>
    <mergeCell ref="AC469:AI469"/>
    <mergeCell ref="A470:B470"/>
    <mergeCell ref="C470:I470"/>
    <mergeCell ref="AA470:AB470"/>
    <mergeCell ref="AC470:AI470"/>
    <mergeCell ref="A467:I467"/>
    <mergeCell ref="AA467:AI467"/>
    <mergeCell ref="A468:B468"/>
    <mergeCell ref="C468:I468"/>
    <mergeCell ref="AA468:AB468"/>
    <mergeCell ref="AC468:AI468"/>
    <mergeCell ref="A465:B465"/>
    <mergeCell ref="C465:I465"/>
    <mergeCell ref="AA465:AB465"/>
    <mergeCell ref="AC465:AI465"/>
    <mergeCell ref="A466:B466"/>
    <mergeCell ref="C466:I466"/>
    <mergeCell ref="AA466:AB466"/>
    <mergeCell ref="AC466:AI466"/>
    <mergeCell ref="A463:B463"/>
    <mergeCell ref="C463:I463"/>
    <mergeCell ref="AA463:AB463"/>
    <mergeCell ref="AC463:AI463"/>
    <mergeCell ref="A464:B464"/>
    <mergeCell ref="C464:I464"/>
    <mergeCell ref="AA464:AB464"/>
    <mergeCell ref="AC464:AI464"/>
    <mergeCell ref="A461:B461"/>
    <mergeCell ref="C461:I461"/>
    <mergeCell ref="AA461:AB461"/>
    <mergeCell ref="AC461:AI461"/>
    <mergeCell ref="A462:B462"/>
    <mergeCell ref="C462:I462"/>
    <mergeCell ref="AA462:AB462"/>
    <mergeCell ref="AC462:AI462"/>
    <mergeCell ref="A459:B459"/>
    <mergeCell ref="C459:I459"/>
    <mergeCell ref="AA459:AB459"/>
    <mergeCell ref="AC459:AI459"/>
    <mergeCell ref="A460:B460"/>
    <mergeCell ref="C460:I460"/>
    <mergeCell ref="AA460:AB460"/>
    <mergeCell ref="AC460:AI460"/>
    <mergeCell ref="A457:B457"/>
    <mergeCell ref="C457:I457"/>
    <mergeCell ref="AA457:AB457"/>
    <mergeCell ref="AC457:AI457"/>
    <mergeCell ref="A458:B458"/>
    <mergeCell ref="C458:I458"/>
    <mergeCell ref="AA458:AB458"/>
    <mergeCell ref="AC458:AI458"/>
    <mergeCell ref="A455:B455"/>
    <mergeCell ref="C455:I455"/>
    <mergeCell ref="AA455:AB455"/>
    <mergeCell ref="AC455:AI455"/>
    <mergeCell ref="A456:B456"/>
    <mergeCell ref="C456:I456"/>
    <mergeCell ref="AA456:AB456"/>
    <mergeCell ref="AC456:AI456"/>
    <mergeCell ref="A453:B453"/>
    <mergeCell ref="C453:I453"/>
    <mergeCell ref="AA453:AB453"/>
    <mergeCell ref="AC453:AI453"/>
    <mergeCell ref="A454:B454"/>
    <mergeCell ref="C454:I454"/>
    <mergeCell ref="AA454:AB454"/>
    <mergeCell ref="AC454:AI454"/>
    <mergeCell ref="A451:B451"/>
    <mergeCell ref="C451:I451"/>
    <mergeCell ref="AA451:AB451"/>
    <mergeCell ref="AC451:AI451"/>
    <mergeCell ref="A452:B452"/>
    <mergeCell ref="C452:I452"/>
    <mergeCell ref="AA452:AB452"/>
    <mergeCell ref="AC452:AI452"/>
    <mergeCell ref="A449:B449"/>
    <mergeCell ref="C449:I449"/>
    <mergeCell ref="AA449:AB449"/>
    <mergeCell ref="AC449:AI449"/>
    <mergeCell ref="A450:B450"/>
    <mergeCell ref="C450:I450"/>
    <mergeCell ref="AA450:AB450"/>
    <mergeCell ref="AC450:AI450"/>
    <mergeCell ref="A447:B447"/>
    <mergeCell ref="C447:I447"/>
    <mergeCell ref="AA447:AB447"/>
    <mergeCell ref="AC447:AI447"/>
    <mergeCell ref="A448:I448"/>
    <mergeCell ref="AA448:AI448"/>
    <mergeCell ref="A445:B445"/>
    <mergeCell ref="C445:I445"/>
    <mergeCell ref="AA445:AB445"/>
    <mergeCell ref="AC445:AI445"/>
    <mergeCell ref="A446:B446"/>
    <mergeCell ref="C446:I446"/>
    <mergeCell ref="AA446:AB446"/>
    <mergeCell ref="AC446:AI446"/>
    <mergeCell ref="A443:B443"/>
    <mergeCell ref="C443:I443"/>
    <mergeCell ref="AA443:AB443"/>
    <mergeCell ref="AC443:AI443"/>
    <mergeCell ref="A444:B444"/>
    <mergeCell ref="C444:I444"/>
    <mergeCell ref="AA444:AB444"/>
    <mergeCell ref="AC444:AI444"/>
    <mergeCell ref="A441:B441"/>
    <mergeCell ref="C441:I441"/>
    <mergeCell ref="AA441:AB441"/>
    <mergeCell ref="AC441:AI441"/>
    <mergeCell ref="A442:B442"/>
    <mergeCell ref="C442:I442"/>
    <mergeCell ref="AA442:AB442"/>
    <mergeCell ref="AC442:AI442"/>
    <mergeCell ref="A439:B439"/>
    <mergeCell ref="C439:I439"/>
    <mergeCell ref="AA439:AB439"/>
    <mergeCell ref="AC439:AI439"/>
    <mergeCell ref="A440:B440"/>
    <mergeCell ref="C440:I440"/>
    <mergeCell ref="AA440:AB440"/>
    <mergeCell ref="AC440:AI440"/>
    <mergeCell ref="A437:B437"/>
    <mergeCell ref="C437:I437"/>
    <mergeCell ref="AA437:AB437"/>
    <mergeCell ref="AC437:AI437"/>
    <mergeCell ref="A438:B438"/>
    <mergeCell ref="C438:I438"/>
    <mergeCell ref="AA438:AB438"/>
    <mergeCell ref="AC438:AI438"/>
    <mergeCell ref="A435:B435"/>
    <mergeCell ref="C435:I435"/>
    <mergeCell ref="AA435:AB435"/>
    <mergeCell ref="AC435:AI435"/>
    <mergeCell ref="A436:B436"/>
    <mergeCell ref="C436:I436"/>
    <mergeCell ref="AA436:AB436"/>
    <mergeCell ref="AC436:AI436"/>
    <mergeCell ref="A433:B433"/>
    <mergeCell ref="C433:I433"/>
    <mergeCell ref="AA433:AB433"/>
    <mergeCell ref="AC433:AI433"/>
    <mergeCell ref="A434:B434"/>
    <mergeCell ref="C434:I434"/>
    <mergeCell ref="AA434:AB434"/>
    <mergeCell ref="AC434:AI434"/>
    <mergeCell ref="A431:B431"/>
    <mergeCell ref="C431:I431"/>
    <mergeCell ref="AA431:AB431"/>
    <mergeCell ref="AC431:AI431"/>
    <mergeCell ref="A432:B432"/>
    <mergeCell ref="C432:I432"/>
    <mergeCell ref="AA432:AB432"/>
    <mergeCell ref="AC432:AI432"/>
    <mergeCell ref="A428:I428"/>
    <mergeCell ref="AA428:AI428"/>
    <mergeCell ref="A429:I429"/>
    <mergeCell ref="AA429:AI429"/>
    <mergeCell ref="A430:I430"/>
    <mergeCell ref="AA430:AI430"/>
    <mergeCell ref="A426:B426"/>
    <mergeCell ref="C426:I426"/>
    <mergeCell ref="AA426:AB426"/>
    <mergeCell ref="AC426:AI426"/>
    <mergeCell ref="A427:I427"/>
    <mergeCell ref="AA427:AI427"/>
    <mergeCell ref="A424:B424"/>
    <mergeCell ref="C424:I424"/>
    <mergeCell ref="AA424:AB424"/>
    <mergeCell ref="AC424:AI424"/>
    <mergeCell ref="A425:B425"/>
    <mergeCell ref="C425:I425"/>
    <mergeCell ref="AA425:AB425"/>
    <mergeCell ref="AC425:AI425"/>
    <mergeCell ref="A422:B422"/>
    <mergeCell ref="C422:I422"/>
    <mergeCell ref="AA422:AB422"/>
    <mergeCell ref="AC422:AI422"/>
    <mergeCell ref="A423:B423"/>
    <mergeCell ref="C423:I423"/>
    <mergeCell ref="AA423:AB423"/>
    <mergeCell ref="AC423:AI423"/>
    <mergeCell ref="A420:B420"/>
    <mergeCell ref="C420:I420"/>
    <mergeCell ref="AA420:AB420"/>
    <mergeCell ref="AC420:AI420"/>
    <mergeCell ref="A421:I421"/>
    <mergeCell ref="AA421:AI421"/>
    <mergeCell ref="A418:B418"/>
    <mergeCell ref="C418:I418"/>
    <mergeCell ref="AA418:AB418"/>
    <mergeCell ref="AC418:AI418"/>
    <mergeCell ref="A419:B419"/>
    <mergeCell ref="C419:I419"/>
    <mergeCell ref="AA419:AB419"/>
    <mergeCell ref="AC419:AI419"/>
    <mergeCell ref="A416:B416"/>
    <mergeCell ref="C416:I416"/>
    <mergeCell ref="AA416:AB416"/>
    <mergeCell ref="AC416:AI416"/>
    <mergeCell ref="A417:I417"/>
    <mergeCell ref="AA417:AI417"/>
    <mergeCell ref="A414:I414"/>
    <mergeCell ref="AA414:AI414"/>
    <mergeCell ref="A415:B415"/>
    <mergeCell ref="C415:I415"/>
    <mergeCell ref="AA415:AB415"/>
    <mergeCell ref="AC415:AI415"/>
    <mergeCell ref="A412:B412"/>
    <mergeCell ref="C412:I412"/>
    <mergeCell ref="AA412:AB412"/>
    <mergeCell ref="AC412:AI412"/>
    <mergeCell ref="A413:B413"/>
    <mergeCell ref="C413:I413"/>
    <mergeCell ref="AA413:AB413"/>
    <mergeCell ref="AC413:AI413"/>
    <mergeCell ref="A410:B410"/>
    <mergeCell ref="C410:I410"/>
    <mergeCell ref="AA410:AB410"/>
    <mergeCell ref="AC410:AI410"/>
    <mergeCell ref="A411:B411"/>
    <mergeCell ref="C411:I411"/>
    <mergeCell ref="AA411:AB411"/>
    <mergeCell ref="AC411:AI411"/>
    <mergeCell ref="A408:B408"/>
    <mergeCell ref="C408:I408"/>
    <mergeCell ref="AA408:AB408"/>
    <mergeCell ref="AC408:AI408"/>
    <mergeCell ref="A409:I409"/>
    <mergeCell ref="AA409:AI409"/>
    <mergeCell ref="A406:B406"/>
    <mergeCell ref="C406:I406"/>
    <mergeCell ref="AA406:AB406"/>
    <mergeCell ref="AC406:AI406"/>
    <mergeCell ref="A407:B407"/>
    <mergeCell ref="C407:I407"/>
    <mergeCell ref="AA407:AB407"/>
    <mergeCell ref="AC407:AI407"/>
    <mergeCell ref="A404:B404"/>
    <mergeCell ref="C404:I404"/>
    <mergeCell ref="AA404:AB404"/>
    <mergeCell ref="AC404:AI404"/>
    <mergeCell ref="A405:B405"/>
    <mergeCell ref="C405:I405"/>
    <mergeCell ref="AA405:AB405"/>
    <mergeCell ref="AC405:AI405"/>
    <mergeCell ref="A402:B402"/>
    <mergeCell ref="C402:I402"/>
    <mergeCell ref="AA402:AB402"/>
    <mergeCell ref="AC402:AI402"/>
    <mergeCell ref="A403:I403"/>
    <mergeCell ref="AA403:AI403"/>
    <mergeCell ref="A400:B400"/>
    <mergeCell ref="C400:I400"/>
    <mergeCell ref="AA400:AB400"/>
    <mergeCell ref="AC400:AI400"/>
    <mergeCell ref="A401:B401"/>
    <mergeCell ref="C401:I401"/>
    <mergeCell ref="AA401:AB401"/>
    <mergeCell ref="AC401:AI401"/>
    <mergeCell ref="A398:B398"/>
    <mergeCell ref="C398:I398"/>
    <mergeCell ref="AA398:AB398"/>
    <mergeCell ref="AC398:AI398"/>
    <mergeCell ref="A399:B399"/>
    <mergeCell ref="C399:I399"/>
    <mergeCell ref="AA399:AB399"/>
    <mergeCell ref="AC399:AI399"/>
    <mergeCell ref="A396:B396"/>
    <mergeCell ref="C396:I396"/>
    <mergeCell ref="AA396:AB396"/>
    <mergeCell ref="AC396:AI396"/>
    <mergeCell ref="A397:B397"/>
    <mergeCell ref="C397:I397"/>
    <mergeCell ref="AA397:AB397"/>
    <mergeCell ref="AC397:AI397"/>
    <mergeCell ref="A394:B394"/>
    <mergeCell ref="C394:I394"/>
    <mergeCell ref="AA394:AB394"/>
    <mergeCell ref="AC394:AI394"/>
    <mergeCell ref="A395:I395"/>
    <mergeCell ref="AA395:AI395"/>
    <mergeCell ref="A392:B392"/>
    <mergeCell ref="C392:I392"/>
    <mergeCell ref="AA392:AB392"/>
    <mergeCell ref="AC392:AI392"/>
    <mergeCell ref="A393:B393"/>
    <mergeCell ref="C393:I393"/>
    <mergeCell ref="AA393:AB393"/>
    <mergeCell ref="AC393:AI393"/>
    <mergeCell ref="A390:I390"/>
    <mergeCell ref="AA390:AI390"/>
    <mergeCell ref="A391:B391"/>
    <mergeCell ref="C391:I391"/>
    <mergeCell ref="AA391:AB391"/>
    <mergeCell ref="AC391:AI391"/>
    <mergeCell ref="A388:B388"/>
    <mergeCell ref="C388:I388"/>
    <mergeCell ref="AA388:AB388"/>
    <mergeCell ref="AC388:AI388"/>
    <mergeCell ref="A389:B389"/>
    <mergeCell ref="C389:I389"/>
    <mergeCell ref="AA389:AB389"/>
    <mergeCell ref="AC389:AI389"/>
    <mergeCell ref="A386:B386"/>
    <mergeCell ref="C386:I386"/>
    <mergeCell ref="AA386:AB386"/>
    <mergeCell ref="AC386:AI386"/>
    <mergeCell ref="A387:B387"/>
    <mergeCell ref="C387:I387"/>
    <mergeCell ref="AA387:AB387"/>
    <mergeCell ref="AC387:AI387"/>
    <mergeCell ref="A384:B384"/>
    <mergeCell ref="C384:I384"/>
    <mergeCell ref="AA384:AB384"/>
    <mergeCell ref="AC384:AI384"/>
    <mergeCell ref="A385:B385"/>
    <mergeCell ref="C385:I385"/>
    <mergeCell ref="AA385:AB385"/>
    <mergeCell ref="AC385:AI385"/>
    <mergeCell ref="A382:B382"/>
    <mergeCell ref="C382:I382"/>
    <mergeCell ref="AA382:AB382"/>
    <mergeCell ref="AC382:AI382"/>
    <mergeCell ref="A383:B383"/>
    <mergeCell ref="C383:I383"/>
    <mergeCell ref="AA383:AB383"/>
    <mergeCell ref="AC383:AI383"/>
    <mergeCell ref="A380:I380"/>
    <mergeCell ref="AA380:AI380"/>
    <mergeCell ref="A381:B381"/>
    <mergeCell ref="C381:I381"/>
    <mergeCell ref="AA381:AB381"/>
    <mergeCell ref="AC381:AI381"/>
    <mergeCell ref="A378:B378"/>
    <mergeCell ref="C378:I378"/>
    <mergeCell ref="AA378:AB378"/>
    <mergeCell ref="AC378:AI378"/>
    <mergeCell ref="A379:B379"/>
    <mergeCell ref="C379:I379"/>
    <mergeCell ref="AA379:AB379"/>
    <mergeCell ref="AC379:AI379"/>
    <mergeCell ref="A376:B376"/>
    <mergeCell ref="C376:I376"/>
    <mergeCell ref="AA376:AB376"/>
    <mergeCell ref="AC376:AI376"/>
    <mergeCell ref="A377:B377"/>
    <mergeCell ref="C377:I377"/>
    <mergeCell ref="AA377:AB377"/>
    <mergeCell ref="AC377:AI377"/>
    <mergeCell ref="A374:B374"/>
    <mergeCell ref="C374:I374"/>
    <mergeCell ref="AA374:AB374"/>
    <mergeCell ref="AC374:AI374"/>
    <mergeCell ref="A375:B375"/>
    <mergeCell ref="C375:I375"/>
    <mergeCell ref="AA375:AB375"/>
    <mergeCell ref="AC375:AI375"/>
    <mergeCell ref="A372:B372"/>
    <mergeCell ref="C372:I372"/>
    <mergeCell ref="AA372:AB372"/>
    <mergeCell ref="AC372:AI372"/>
    <mergeCell ref="A373:I373"/>
    <mergeCell ref="AA373:AI373"/>
    <mergeCell ref="A370:B370"/>
    <mergeCell ref="C370:I370"/>
    <mergeCell ref="AA370:AB370"/>
    <mergeCell ref="AC370:AI370"/>
    <mergeCell ref="A371:B371"/>
    <mergeCell ref="C371:I371"/>
    <mergeCell ref="AA371:AB371"/>
    <mergeCell ref="AC371:AI371"/>
    <mergeCell ref="A368:B368"/>
    <mergeCell ref="C368:I368"/>
    <mergeCell ref="AA368:AB368"/>
    <mergeCell ref="AC368:AI368"/>
    <mergeCell ref="A369:I369"/>
    <mergeCell ref="AA369:AI369"/>
    <mergeCell ref="A366:B366"/>
    <mergeCell ref="C366:I366"/>
    <mergeCell ref="AA366:AB366"/>
    <mergeCell ref="AC366:AI366"/>
    <mergeCell ref="A367:B367"/>
    <mergeCell ref="C367:I367"/>
    <mergeCell ref="AA367:AB367"/>
    <mergeCell ref="AC367:AI367"/>
    <mergeCell ref="A364:B364"/>
    <mergeCell ref="C364:I364"/>
    <mergeCell ref="AA364:AB364"/>
    <mergeCell ref="AC364:AI364"/>
    <mergeCell ref="A365:B365"/>
    <mergeCell ref="C365:I365"/>
    <mergeCell ref="AA365:AB365"/>
    <mergeCell ref="AC365:AI365"/>
    <mergeCell ref="A362:B362"/>
    <mergeCell ref="C362:I362"/>
    <mergeCell ref="AA362:AB362"/>
    <mergeCell ref="AC362:AI362"/>
    <mergeCell ref="A363:B363"/>
    <mergeCell ref="C363:I363"/>
    <mergeCell ref="AA363:AB363"/>
    <mergeCell ref="AC363:AI363"/>
    <mergeCell ref="A360:B360"/>
    <mergeCell ref="C360:I360"/>
    <mergeCell ref="AA360:AB360"/>
    <mergeCell ref="AC360:AI360"/>
    <mergeCell ref="A361:I361"/>
    <mergeCell ref="AA361:AI361"/>
    <mergeCell ref="A358:B358"/>
    <mergeCell ref="C358:I358"/>
    <mergeCell ref="AA358:AB358"/>
    <mergeCell ref="AC358:AI358"/>
    <mergeCell ref="A359:B359"/>
    <mergeCell ref="C359:I359"/>
    <mergeCell ref="AA359:AB359"/>
    <mergeCell ref="AC359:AI359"/>
    <mergeCell ref="A356:B356"/>
    <mergeCell ref="C356:I356"/>
    <mergeCell ref="AA356:AB356"/>
    <mergeCell ref="AC356:AI356"/>
    <mergeCell ref="A357:B357"/>
    <mergeCell ref="C357:I357"/>
    <mergeCell ref="AA357:AB357"/>
    <mergeCell ref="AC357:AI357"/>
    <mergeCell ref="A354:B354"/>
    <mergeCell ref="C354:I354"/>
    <mergeCell ref="AA354:AB354"/>
    <mergeCell ref="AC354:AI354"/>
    <mergeCell ref="A355:B355"/>
    <mergeCell ref="C355:I355"/>
    <mergeCell ref="AA355:AB355"/>
    <mergeCell ref="AC355:AI355"/>
    <mergeCell ref="A352:B352"/>
    <mergeCell ref="C352:I352"/>
    <mergeCell ref="AA352:AB352"/>
    <mergeCell ref="AC352:AI352"/>
    <mergeCell ref="A353:I353"/>
    <mergeCell ref="AA353:AI353"/>
    <mergeCell ref="A350:B350"/>
    <mergeCell ref="C350:I350"/>
    <mergeCell ref="AA350:AB350"/>
    <mergeCell ref="AC350:AI350"/>
    <mergeCell ref="A351:B351"/>
    <mergeCell ref="C351:I351"/>
    <mergeCell ref="AA351:AB351"/>
    <mergeCell ref="AC351:AI351"/>
    <mergeCell ref="A348:I348"/>
    <mergeCell ref="AA348:AI348"/>
    <mergeCell ref="A349:B349"/>
    <mergeCell ref="C349:I349"/>
    <mergeCell ref="AA349:AB349"/>
    <mergeCell ref="AC349:AI349"/>
    <mergeCell ref="A346:B346"/>
    <mergeCell ref="C346:I346"/>
    <mergeCell ref="AA346:AB346"/>
    <mergeCell ref="AC346:AI346"/>
    <mergeCell ref="A347:B347"/>
    <mergeCell ref="C347:I347"/>
    <mergeCell ref="AA347:AB347"/>
    <mergeCell ref="AC347:AI347"/>
    <mergeCell ref="A344:B344"/>
    <mergeCell ref="C344:I344"/>
    <mergeCell ref="AA344:AB344"/>
    <mergeCell ref="AC344:AI344"/>
    <mergeCell ref="A345:B345"/>
    <mergeCell ref="C345:I345"/>
    <mergeCell ref="AA345:AB345"/>
    <mergeCell ref="AC345:AI345"/>
    <mergeCell ref="A342:B342"/>
    <mergeCell ref="C342:I342"/>
    <mergeCell ref="AA342:AB342"/>
    <mergeCell ref="AC342:AI342"/>
    <mergeCell ref="A343:B343"/>
    <mergeCell ref="C343:I343"/>
    <mergeCell ref="AA343:AB343"/>
    <mergeCell ref="AC343:AI343"/>
    <mergeCell ref="A340:I340"/>
    <mergeCell ref="AA340:AI340"/>
    <mergeCell ref="A341:B341"/>
    <mergeCell ref="C341:I341"/>
    <mergeCell ref="AA341:AB341"/>
    <mergeCell ref="AC341:AI341"/>
    <mergeCell ref="A338:B338"/>
    <mergeCell ref="C338:I338"/>
    <mergeCell ref="AA338:AB338"/>
    <mergeCell ref="AC338:AI338"/>
    <mergeCell ref="A339:B339"/>
    <mergeCell ref="C339:I339"/>
    <mergeCell ref="AA339:AB339"/>
    <mergeCell ref="AC339:AI339"/>
    <mergeCell ref="A336:B336"/>
    <mergeCell ref="C336:I336"/>
    <mergeCell ref="AA336:AB336"/>
    <mergeCell ref="AC336:AI336"/>
    <mergeCell ref="A337:B337"/>
    <mergeCell ref="C337:I337"/>
    <mergeCell ref="AA337:AB337"/>
    <mergeCell ref="AC337:AI337"/>
    <mergeCell ref="A334:I334"/>
    <mergeCell ref="AA334:AI334"/>
    <mergeCell ref="A335:B335"/>
    <mergeCell ref="C335:I335"/>
    <mergeCell ref="AA335:AB335"/>
    <mergeCell ref="AC335:AI335"/>
    <mergeCell ref="A332:B332"/>
    <mergeCell ref="C332:I332"/>
    <mergeCell ref="AA332:AB332"/>
    <mergeCell ref="AC332:AI332"/>
    <mergeCell ref="A333:B333"/>
    <mergeCell ref="C333:I333"/>
    <mergeCell ref="AA333:AB333"/>
    <mergeCell ref="AC333:AI333"/>
    <mergeCell ref="A330:B330"/>
    <mergeCell ref="C330:I330"/>
    <mergeCell ref="AA330:AB330"/>
    <mergeCell ref="AC330:AI330"/>
    <mergeCell ref="A331:B331"/>
    <mergeCell ref="C331:I331"/>
    <mergeCell ref="AA331:AB331"/>
    <mergeCell ref="AC331:AI331"/>
    <mergeCell ref="A328:B328"/>
    <mergeCell ref="C328:I328"/>
    <mergeCell ref="AA328:AB328"/>
    <mergeCell ref="AC328:AI328"/>
    <mergeCell ref="A329:I329"/>
    <mergeCell ref="AA329:AI329"/>
    <mergeCell ref="A326:B326"/>
    <mergeCell ref="C326:I326"/>
    <mergeCell ref="AA326:AB326"/>
    <mergeCell ref="AC326:AI326"/>
    <mergeCell ref="A327:B327"/>
    <mergeCell ref="C327:I327"/>
    <mergeCell ref="AA327:AB327"/>
    <mergeCell ref="AC327:AI327"/>
    <mergeCell ref="A324:B324"/>
    <mergeCell ref="C324:I324"/>
    <mergeCell ref="AA324:AB324"/>
    <mergeCell ref="AC324:AI324"/>
    <mergeCell ref="A325:B325"/>
    <mergeCell ref="C325:I325"/>
    <mergeCell ref="AA325:AB325"/>
    <mergeCell ref="AC325:AI325"/>
    <mergeCell ref="A322:B322"/>
    <mergeCell ref="C322:I322"/>
    <mergeCell ref="AA322:AB322"/>
    <mergeCell ref="AC322:AI322"/>
    <mergeCell ref="A323:B323"/>
    <mergeCell ref="C323:I323"/>
    <mergeCell ref="AA323:AB323"/>
    <mergeCell ref="AC323:AI323"/>
    <mergeCell ref="A320:B320"/>
    <mergeCell ref="C320:I320"/>
    <mergeCell ref="AA320:AB320"/>
    <mergeCell ref="AC320:AI320"/>
    <mergeCell ref="A321:I321"/>
    <mergeCell ref="AA321:AI321"/>
    <mergeCell ref="A318:I318"/>
    <mergeCell ref="AA318:AI318"/>
    <mergeCell ref="A319:B319"/>
    <mergeCell ref="C319:I319"/>
    <mergeCell ref="AA319:AB319"/>
    <mergeCell ref="AC319:AI319"/>
    <mergeCell ref="A316:B316"/>
    <mergeCell ref="C316:I316"/>
    <mergeCell ref="AA316:AB316"/>
    <mergeCell ref="AC316:AI316"/>
    <mergeCell ref="A317:B317"/>
    <mergeCell ref="C317:I317"/>
    <mergeCell ref="AA317:AB317"/>
    <mergeCell ref="AC317:AI317"/>
    <mergeCell ref="A314:I314"/>
    <mergeCell ref="AA314:AI314"/>
    <mergeCell ref="A315:B315"/>
    <mergeCell ref="C315:I315"/>
    <mergeCell ref="AA315:AB315"/>
    <mergeCell ref="AC315:AI315"/>
    <mergeCell ref="A312:B312"/>
    <mergeCell ref="C312:I312"/>
    <mergeCell ref="AA312:AB312"/>
    <mergeCell ref="AC312:AI312"/>
    <mergeCell ref="A313:B313"/>
    <mergeCell ref="C313:I313"/>
    <mergeCell ref="AA313:AB313"/>
    <mergeCell ref="AC313:AI313"/>
    <mergeCell ref="A310:B310"/>
    <mergeCell ref="C310:I310"/>
    <mergeCell ref="AA310:AB310"/>
    <mergeCell ref="AC310:AI310"/>
    <mergeCell ref="A311:B311"/>
    <mergeCell ref="C311:I311"/>
    <mergeCell ref="AA311:AB311"/>
    <mergeCell ref="AC311:AI311"/>
    <mergeCell ref="A308:B308"/>
    <mergeCell ref="C308:I308"/>
    <mergeCell ref="AA308:AB308"/>
    <mergeCell ref="AC308:AI308"/>
    <mergeCell ref="A309:B309"/>
    <mergeCell ref="C309:I309"/>
    <mergeCell ref="AA309:AB309"/>
    <mergeCell ref="AC309:AI309"/>
    <mergeCell ref="A306:B306"/>
    <mergeCell ref="C306:I306"/>
    <mergeCell ref="AA306:AB306"/>
    <mergeCell ref="AC306:AI306"/>
    <mergeCell ref="A307:B307"/>
    <mergeCell ref="C307:I307"/>
    <mergeCell ref="AA307:AB307"/>
    <mergeCell ref="AC307:AI307"/>
    <mergeCell ref="A304:I304"/>
    <mergeCell ref="AA304:AI304"/>
    <mergeCell ref="A305:B305"/>
    <mergeCell ref="C305:I305"/>
    <mergeCell ref="AA305:AB305"/>
    <mergeCell ref="AC305:AI305"/>
    <mergeCell ref="A302:B302"/>
    <mergeCell ref="C302:I302"/>
    <mergeCell ref="AA302:AB302"/>
    <mergeCell ref="AC302:AI302"/>
    <mergeCell ref="A303:B303"/>
    <mergeCell ref="C303:I303"/>
    <mergeCell ref="AA303:AB303"/>
    <mergeCell ref="AC303:AI303"/>
    <mergeCell ref="A300:I300"/>
    <mergeCell ref="AA300:AI300"/>
    <mergeCell ref="A301:B301"/>
    <mergeCell ref="C301:I301"/>
    <mergeCell ref="AA301:AB301"/>
    <mergeCell ref="AC301:AI301"/>
    <mergeCell ref="A298:B298"/>
    <mergeCell ref="C298:I298"/>
    <mergeCell ref="AA298:AB298"/>
    <mergeCell ref="AC298:AI298"/>
    <mergeCell ref="A299:B299"/>
    <mergeCell ref="C299:I299"/>
    <mergeCell ref="AA299:AB299"/>
    <mergeCell ref="AC299:AI299"/>
    <mergeCell ref="A296:B296"/>
    <mergeCell ref="C296:I296"/>
    <mergeCell ref="AA296:AB296"/>
    <mergeCell ref="AC296:AI296"/>
    <mergeCell ref="A297:B297"/>
    <mergeCell ref="C297:I297"/>
    <mergeCell ref="AA297:AB297"/>
    <mergeCell ref="AC297:AI297"/>
    <mergeCell ref="A294:B294"/>
    <mergeCell ref="C294:I294"/>
    <mergeCell ref="AA294:AB294"/>
    <mergeCell ref="AC294:AI294"/>
    <mergeCell ref="A295:B295"/>
    <mergeCell ref="C295:I295"/>
    <mergeCell ref="AA295:AB295"/>
    <mergeCell ref="AC295:AI295"/>
    <mergeCell ref="A292:B292"/>
    <mergeCell ref="C292:I292"/>
    <mergeCell ref="AA292:AB292"/>
    <mergeCell ref="AC292:AI292"/>
    <mergeCell ref="A293:I293"/>
    <mergeCell ref="AA293:AI293"/>
    <mergeCell ref="A290:B290"/>
    <mergeCell ref="C290:I290"/>
    <mergeCell ref="AA290:AB290"/>
    <mergeCell ref="AC290:AI290"/>
    <mergeCell ref="A291:B291"/>
    <mergeCell ref="C291:I291"/>
    <mergeCell ref="AA291:AB291"/>
    <mergeCell ref="AC291:AI291"/>
    <mergeCell ref="A288:B288"/>
    <mergeCell ref="C288:I288"/>
    <mergeCell ref="AA288:AB288"/>
    <mergeCell ref="AC288:AI288"/>
    <mergeCell ref="A289:B289"/>
    <mergeCell ref="C289:I289"/>
    <mergeCell ref="AA289:AB289"/>
    <mergeCell ref="AC289:AI289"/>
    <mergeCell ref="A286:B286"/>
    <mergeCell ref="C286:I286"/>
    <mergeCell ref="AA286:AB286"/>
    <mergeCell ref="AC286:AI286"/>
    <mergeCell ref="A287:B287"/>
    <mergeCell ref="C287:I287"/>
    <mergeCell ref="AA287:AB287"/>
    <mergeCell ref="AC287:AI287"/>
    <mergeCell ref="A284:B284"/>
    <mergeCell ref="C284:I284"/>
    <mergeCell ref="AA284:AB284"/>
    <mergeCell ref="AC284:AI284"/>
    <mergeCell ref="A285:B285"/>
    <mergeCell ref="C285:I285"/>
    <mergeCell ref="AA285:AB285"/>
    <mergeCell ref="AC285:AI285"/>
    <mergeCell ref="A282:B282"/>
    <mergeCell ref="C282:I282"/>
    <mergeCell ref="AA282:AB282"/>
    <mergeCell ref="AC282:AI282"/>
    <mergeCell ref="A283:B283"/>
    <mergeCell ref="C283:I283"/>
    <mergeCell ref="AA283:AB283"/>
    <mergeCell ref="AC283:AI283"/>
    <mergeCell ref="A279:I279"/>
    <mergeCell ref="AA279:AI279"/>
    <mergeCell ref="A280:I280"/>
    <mergeCell ref="AA280:AI280"/>
    <mergeCell ref="A281:B281"/>
    <mergeCell ref="C281:I281"/>
    <mergeCell ref="AA281:AB281"/>
    <mergeCell ref="AC281:AI281"/>
    <mergeCell ref="A277:B277"/>
    <mergeCell ref="C277:I277"/>
    <mergeCell ref="AA277:AB277"/>
    <mergeCell ref="AC277:AI277"/>
    <mergeCell ref="A278:B278"/>
    <mergeCell ref="C278:I278"/>
    <mergeCell ref="AA278:AB278"/>
    <mergeCell ref="AC278:AI278"/>
    <mergeCell ref="A275:B275"/>
    <mergeCell ref="C275:I275"/>
    <mergeCell ref="AA275:AB275"/>
    <mergeCell ref="AC275:AI275"/>
    <mergeCell ref="A276:B276"/>
    <mergeCell ref="C276:I276"/>
    <mergeCell ref="AA276:AB276"/>
    <mergeCell ref="AC276:AI276"/>
    <mergeCell ref="A273:B273"/>
    <mergeCell ref="C273:I273"/>
    <mergeCell ref="AA273:AB273"/>
    <mergeCell ref="AC273:AI273"/>
    <mergeCell ref="A274:B274"/>
    <mergeCell ref="C274:I274"/>
    <mergeCell ref="AA274:AB274"/>
    <mergeCell ref="AC274:AI274"/>
    <mergeCell ref="A271:B271"/>
    <mergeCell ref="C271:I271"/>
    <mergeCell ref="AA271:AB271"/>
    <mergeCell ref="AC271:AI271"/>
    <mergeCell ref="A272:B272"/>
    <mergeCell ref="C272:I272"/>
    <mergeCell ref="AA272:AB272"/>
    <mergeCell ref="AC272:AI272"/>
    <mergeCell ref="A269:B269"/>
    <mergeCell ref="C269:I269"/>
    <mergeCell ref="AA269:AB269"/>
    <mergeCell ref="AC269:AI269"/>
    <mergeCell ref="A270:B270"/>
    <mergeCell ref="C270:I270"/>
    <mergeCell ref="AA270:AB270"/>
    <mergeCell ref="AC270:AI270"/>
    <mergeCell ref="A267:B267"/>
    <mergeCell ref="C267:I267"/>
    <mergeCell ref="AA267:AB267"/>
    <mergeCell ref="AC267:AI267"/>
    <mergeCell ref="A268:B268"/>
    <mergeCell ref="C268:I268"/>
    <mergeCell ref="AA268:AB268"/>
    <mergeCell ref="AC268:AI268"/>
    <mergeCell ref="A265:I265"/>
    <mergeCell ref="AA265:AI265"/>
    <mergeCell ref="A266:B266"/>
    <mergeCell ref="C266:I266"/>
    <mergeCell ref="AA266:AB266"/>
    <mergeCell ref="AC266:AI266"/>
    <mergeCell ref="A263:B263"/>
    <mergeCell ref="C263:I263"/>
    <mergeCell ref="AA263:AB263"/>
    <mergeCell ref="AC263:AI263"/>
    <mergeCell ref="A264:B264"/>
    <mergeCell ref="C264:I264"/>
    <mergeCell ref="AA264:AB264"/>
    <mergeCell ref="AC264:AI264"/>
    <mergeCell ref="A261:B261"/>
    <mergeCell ref="C261:I261"/>
    <mergeCell ref="AA261:AB261"/>
    <mergeCell ref="AC261:AI261"/>
    <mergeCell ref="A262:B262"/>
    <mergeCell ref="C262:I262"/>
    <mergeCell ref="AA262:AB262"/>
    <mergeCell ref="AC262:AI262"/>
    <mergeCell ref="A259:B259"/>
    <mergeCell ref="C259:I259"/>
    <mergeCell ref="AA259:AB259"/>
    <mergeCell ref="AC259:AI259"/>
    <mergeCell ref="A260:B260"/>
    <mergeCell ref="C260:I260"/>
    <mergeCell ref="AA260:AB260"/>
    <mergeCell ref="AC260:AI260"/>
    <mergeCell ref="A257:B257"/>
    <mergeCell ref="C257:I257"/>
    <mergeCell ref="AA257:AB257"/>
    <mergeCell ref="AC257:AI257"/>
    <mergeCell ref="A258:B258"/>
    <mergeCell ref="C258:I258"/>
    <mergeCell ref="AA258:AB258"/>
    <mergeCell ref="AC258:AI258"/>
    <mergeCell ref="A255:B255"/>
    <mergeCell ref="C255:I255"/>
    <mergeCell ref="AA255:AB255"/>
    <mergeCell ref="AC255:AI255"/>
    <mergeCell ref="A256:B256"/>
    <mergeCell ref="C256:I256"/>
    <mergeCell ref="AA256:AB256"/>
    <mergeCell ref="AC256:AI256"/>
    <mergeCell ref="A253:B253"/>
    <mergeCell ref="C253:I253"/>
    <mergeCell ref="AA253:AB253"/>
    <mergeCell ref="AC253:AI253"/>
    <mergeCell ref="A254:B254"/>
    <mergeCell ref="C254:I254"/>
    <mergeCell ref="AA254:AB254"/>
    <mergeCell ref="AC254:AI254"/>
    <mergeCell ref="A251:B251"/>
    <mergeCell ref="C251:I251"/>
    <mergeCell ref="AA251:AB251"/>
    <mergeCell ref="AC251:AI251"/>
    <mergeCell ref="A252:B252"/>
    <mergeCell ref="C252:I252"/>
    <mergeCell ref="AA252:AB252"/>
    <mergeCell ref="AC252:AI252"/>
    <mergeCell ref="A249:B249"/>
    <mergeCell ref="C249:I249"/>
    <mergeCell ref="AA249:AB249"/>
    <mergeCell ref="AC249:AI249"/>
    <mergeCell ref="A250:B250"/>
    <mergeCell ref="C250:I250"/>
    <mergeCell ref="AA250:AB250"/>
    <mergeCell ref="AC250:AI250"/>
    <mergeCell ref="A247:B247"/>
    <mergeCell ref="C247:I247"/>
    <mergeCell ref="AA247:AB247"/>
    <mergeCell ref="AC247:AI247"/>
    <mergeCell ref="A248:B248"/>
    <mergeCell ref="C248:I248"/>
    <mergeCell ref="AA248:AB248"/>
    <mergeCell ref="AC248:AI248"/>
    <mergeCell ref="A245:B245"/>
    <mergeCell ref="C245:I245"/>
    <mergeCell ref="AA245:AB245"/>
    <mergeCell ref="AC245:AI245"/>
    <mergeCell ref="A246:B246"/>
    <mergeCell ref="C246:I246"/>
    <mergeCell ref="AA246:AB246"/>
    <mergeCell ref="AC246:AI246"/>
    <mergeCell ref="A243:B243"/>
    <mergeCell ref="C243:I243"/>
    <mergeCell ref="AA243:AB243"/>
    <mergeCell ref="AC243:AI243"/>
    <mergeCell ref="A244:I244"/>
    <mergeCell ref="AA244:AI244"/>
    <mergeCell ref="A241:B241"/>
    <mergeCell ref="C241:I241"/>
    <mergeCell ref="AA241:AB241"/>
    <mergeCell ref="AC241:AI241"/>
    <mergeCell ref="A242:B242"/>
    <mergeCell ref="C242:I242"/>
    <mergeCell ref="AA242:AB242"/>
    <mergeCell ref="AC242:AI242"/>
    <mergeCell ref="A239:B239"/>
    <mergeCell ref="C239:I239"/>
    <mergeCell ref="AA239:AB239"/>
    <mergeCell ref="AC239:AI239"/>
    <mergeCell ref="A240:B240"/>
    <mergeCell ref="C240:I240"/>
    <mergeCell ref="AA240:AB240"/>
    <mergeCell ref="AC240:AI240"/>
    <mergeCell ref="A237:B237"/>
    <mergeCell ref="C237:I237"/>
    <mergeCell ref="AA237:AB237"/>
    <mergeCell ref="AC237:AI237"/>
    <mergeCell ref="A238:B238"/>
    <mergeCell ref="C238:I238"/>
    <mergeCell ref="AA238:AB238"/>
    <mergeCell ref="AC238:AI238"/>
    <mergeCell ref="A235:B235"/>
    <mergeCell ref="C235:I235"/>
    <mergeCell ref="AA235:AB235"/>
    <mergeCell ref="AC235:AI235"/>
    <mergeCell ref="A236:B236"/>
    <mergeCell ref="C236:I236"/>
    <mergeCell ref="AA236:AB236"/>
    <mergeCell ref="AC236:AI236"/>
    <mergeCell ref="A233:B233"/>
    <mergeCell ref="C233:I233"/>
    <mergeCell ref="AA233:AB233"/>
    <mergeCell ref="AC233:AI233"/>
    <mergeCell ref="A234:B234"/>
    <mergeCell ref="C234:I234"/>
    <mergeCell ref="AA234:AB234"/>
    <mergeCell ref="AC234:AI234"/>
    <mergeCell ref="A231:B231"/>
    <mergeCell ref="C231:I231"/>
    <mergeCell ref="AA231:AB231"/>
    <mergeCell ref="AC231:AI231"/>
    <mergeCell ref="A232:B232"/>
    <mergeCell ref="C232:I232"/>
    <mergeCell ref="AA232:AB232"/>
    <mergeCell ref="AC232:AI232"/>
    <mergeCell ref="A229:I229"/>
    <mergeCell ref="AA229:AI229"/>
    <mergeCell ref="A230:B230"/>
    <mergeCell ref="C230:I230"/>
    <mergeCell ref="AA230:AB230"/>
    <mergeCell ref="AC230:AI230"/>
    <mergeCell ref="A227:B227"/>
    <mergeCell ref="C227:I227"/>
    <mergeCell ref="AA227:AB227"/>
    <mergeCell ref="AC227:AI227"/>
    <mergeCell ref="A228:B228"/>
    <mergeCell ref="C228:I228"/>
    <mergeCell ref="AA228:AB228"/>
    <mergeCell ref="AC228:AI228"/>
    <mergeCell ref="A225:B225"/>
    <mergeCell ref="C225:I225"/>
    <mergeCell ref="AA225:AB225"/>
    <mergeCell ref="AC225:AI225"/>
    <mergeCell ref="A226:B226"/>
    <mergeCell ref="C226:I226"/>
    <mergeCell ref="AA226:AB226"/>
    <mergeCell ref="AC226:AI226"/>
    <mergeCell ref="A223:B223"/>
    <mergeCell ref="C223:I223"/>
    <mergeCell ref="AA223:AB223"/>
    <mergeCell ref="AC223:AI223"/>
    <mergeCell ref="A224:B224"/>
    <mergeCell ref="C224:I224"/>
    <mergeCell ref="AA224:AB224"/>
    <mergeCell ref="AC224:AI224"/>
    <mergeCell ref="A221:B221"/>
    <mergeCell ref="C221:I221"/>
    <mergeCell ref="AA221:AB221"/>
    <mergeCell ref="AC221:AI221"/>
    <mergeCell ref="A222:B222"/>
    <mergeCell ref="C222:I222"/>
    <mergeCell ref="AA222:AB222"/>
    <mergeCell ref="AC222:AI222"/>
    <mergeCell ref="A219:B219"/>
    <mergeCell ref="C219:I219"/>
    <mergeCell ref="AA219:AB219"/>
    <mergeCell ref="AC219:AI219"/>
    <mergeCell ref="A220:B220"/>
    <mergeCell ref="C220:I220"/>
    <mergeCell ref="AA220:AB220"/>
    <mergeCell ref="AC220:AI220"/>
    <mergeCell ref="A217:B217"/>
    <mergeCell ref="C217:I217"/>
    <mergeCell ref="AA217:AB217"/>
    <mergeCell ref="AC217:AI217"/>
    <mergeCell ref="A218:B218"/>
    <mergeCell ref="C218:I218"/>
    <mergeCell ref="AA218:AB218"/>
    <mergeCell ref="AC218:AI218"/>
    <mergeCell ref="A215:I215"/>
    <mergeCell ref="AA215:AI215"/>
    <mergeCell ref="A216:B216"/>
    <mergeCell ref="C216:I216"/>
    <mergeCell ref="AA216:AB216"/>
    <mergeCell ref="AC216:AI216"/>
    <mergeCell ref="A213:B213"/>
    <mergeCell ref="C213:I213"/>
    <mergeCell ref="AA213:AB213"/>
    <mergeCell ref="AC213:AI213"/>
    <mergeCell ref="A214:B214"/>
    <mergeCell ref="C214:I214"/>
    <mergeCell ref="AA214:AB214"/>
    <mergeCell ref="AC214:AI214"/>
    <mergeCell ref="A211:B211"/>
    <mergeCell ref="C211:I211"/>
    <mergeCell ref="AA211:AB211"/>
    <mergeCell ref="AC211:AI211"/>
    <mergeCell ref="A212:B212"/>
    <mergeCell ref="C212:I212"/>
    <mergeCell ref="AA212:AB212"/>
    <mergeCell ref="AC212:AI212"/>
    <mergeCell ref="A209:B209"/>
    <mergeCell ref="C209:I209"/>
    <mergeCell ref="AA209:AB209"/>
    <mergeCell ref="AC209:AI209"/>
    <mergeCell ref="A210:B210"/>
    <mergeCell ref="C210:I210"/>
    <mergeCell ref="AA210:AB210"/>
    <mergeCell ref="AC210:AI210"/>
    <mergeCell ref="A207:B207"/>
    <mergeCell ref="C207:I207"/>
    <mergeCell ref="AA207:AB207"/>
    <mergeCell ref="AC207:AI207"/>
    <mergeCell ref="A208:B208"/>
    <mergeCell ref="C208:I208"/>
    <mergeCell ref="AA208:AB208"/>
    <mergeCell ref="AC208:AI208"/>
    <mergeCell ref="A205:B205"/>
    <mergeCell ref="C205:I205"/>
    <mergeCell ref="AA205:AB205"/>
    <mergeCell ref="AC205:AI205"/>
    <mergeCell ref="A206:B206"/>
    <mergeCell ref="C206:I206"/>
    <mergeCell ref="AA206:AB206"/>
    <mergeCell ref="AC206:AI206"/>
    <mergeCell ref="A203:B203"/>
    <mergeCell ref="C203:I203"/>
    <mergeCell ref="AA203:AB203"/>
    <mergeCell ref="AC203:AI203"/>
    <mergeCell ref="A204:I204"/>
    <mergeCell ref="AA204:AI204"/>
    <mergeCell ref="A201:B201"/>
    <mergeCell ref="C201:I201"/>
    <mergeCell ref="AA201:AB201"/>
    <mergeCell ref="AC201:AI201"/>
    <mergeCell ref="A202:B202"/>
    <mergeCell ref="C202:I202"/>
    <mergeCell ref="AA202:AB202"/>
    <mergeCell ref="AC202:AI202"/>
    <mergeCell ref="A199:B199"/>
    <mergeCell ref="C199:I199"/>
    <mergeCell ref="AA199:AB199"/>
    <mergeCell ref="AC199:AI199"/>
    <mergeCell ref="A200:B200"/>
    <mergeCell ref="C200:I200"/>
    <mergeCell ref="AA200:AB200"/>
    <mergeCell ref="AC200:AI200"/>
    <mergeCell ref="A197:B197"/>
    <mergeCell ref="C197:I197"/>
    <mergeCell ref="AA197:AB197"/>
    <mergeCell ref="AC197:AI197"/>
    <mergeCell ref="A198:B198"/>
    <mergeCell ref="C198:I198"/>
    <mergeCell ref="AA198:AB198"/>
    <mergeCell ref="AC198:AI198"/>
    <mergeCell ref="A195:I195"/>
    <mergeCell ref="AA195:AI195"/>
    <mergeCell ref="A196:B196"/>
    <mergeCell ref="C196:I196"/>
    <mergeCell ref="AA196:AB196"/>
    <mergeCell ref="AC196:AI196"/>
    <mergeCell ref="A193:B193"/>
    <mergeCell ref="C193:I193"/>
    <mergeCell ref="AA193:AB193"/>
    <mergeCell ref="AC193:AI193"/>
    <mergeCell ref="A194:B194"/>
    <mergeCell ref="C194:I194"/>
    <mergeCell ref="AA194:AB194"/>
    <mergeCell ref="AC194:AI194"/>
    <mergeCell ref="A191:B191"/>
    <mergeCell ref="C191:I191"/>
    <mergeCell ref="AA191:AB191"/>
    <mergeCell ref="AC191:AI191"/>
    <mergeCell ref="A192:B192"/>
    <mergeCell ref="C192:I192"/>
    <mergeCell ref="AA192:AB192"/>
    <mergeCell ref="AC192:AI192"/>
    <mergeCell ref="A189:B189"/>
    <mergeCell ref="C189:I189"/>
    <mergeCell ref="AA189:AB189"/>
    <mergeCell ref="AC189:AI189"/>
    <mergeCell ref="A190:B190"/>
    <mergeCell ref="C190:I190"/>
    <mergeCell ref="AA190:AB190"/>
    <mergeCell ref="AC190:AI190"/>
    <mergeCell ref="A187:B187"/>
    <mergeCell ref="C187:I187"/>
    <mergeCell ref="AA187:AB187"/>
    <mergeCell ref="AC187:AI187"/>
    <mergeCell ref="A188:B188"/>
    <mergeCell ref="C188:I188"/>
    <mergeCell ref="AA188:AB188"/>
    <mergeCell ref="AC188:AI188"/>
    <mergeCell ref="A185:B185"/>
    <mergeCell ref="C185:I185"/>
    <mergeCell ref="AA185:AB185"/>
    <mergeCell ref="AC185:AI185"/>
    <mergeCell ref="A186:I186"/>
    <mergeCell ref="AA186:AI186"/>
    <mergeCell ref="A183:B183"/>
    <mergeCell ref="C183:I183"/>
    <mergeCell ref="AA183:AB183"/>
    <mergeCell ref="AC183:AI183"/>
    <mergeCell ref="A184:B184"/>
    <mergeCell ref="C184:I184"/>
    <mergeCell ref="AA184:AB184"/>
    <mergeCell ref="AC184:AI184"/>
    <mergeCell ref="A181:B181"/>
    <mergeCell ref="C181:I181"/>
    <mergeCell ref="AA181:AB181"/>
    <mergeCell ref="AC181:AI181"/>
    <mergeCell ref="A182:B182"/>
    <mergeCell ref="C182:I182"/>
    <mergeCell ref="AA182:AB182"/>
    <mergeCell ref="AC182:AI182"/>
    <mergeCell ref="A179:B179"/>
    <mergeCell ref="C179:I179"/>
    <mergeCell ref="AA179:AB179"/>
    <mergeCell ref="AC179:AI179"/>
    <mergeCell ref="A180:B180"/>
    <mergeCell ref="C180:I180"/>
    <mergeCell ref="AA180:AB180"/>
    <mergeCell ref="AC180:AI180"/>
    <mergeCell ref="A177:B177"/>
    <mergeCell ref="C177:I177"/>
    <mergeCell ref="AA177:AB177"/>
    <mergeCell ref="AC177:AI177"/>
    <mergeCell ref="A178:B178"/>
    <mergeCell ref="C178:I178"/>
    <mergeCell ref="AA178:AB178"/>
    <mergeCell ref="AC178:AI178"/>
    <mergeCell ref="A175:B175"/>
    <mergeCell ref="C175:I175"/>
    <mergeCell ref="AA175:AB175"/>
    <mergeCell ref="AC175:AI175"/>
    <mergeCell ref="A176:B176"/>
    <mergeCell ref="C176:I176"/>
    <mergeCell ref="AA176:AB176"/>
    <mergeCell ref="AC176:AI176"/>
    <mergeCell ref="A173:B173"/>
    <mergeCell ref="C173:I173"/>
    <mergeCell ref="AA173:AB173"/>
    <mergeCell ref="AC173:AI173"/>
    <mergeCell ref="A174:B174"/>
    <mergeCell ref="C174:I174"/>
    <mergeCell ref="AA174:AB174"/>
    <mergeCell ref="AC174:AI174"/>
    <mergeCell ref="A171:I171"/>
    <mergeCell ref="AA171:AI171"/>
    <mergeCell ref="A172:B172"/>
    <mergeCell ref="C172:I172"/>
    <mergeCell ref="AA172:AB172"/>
    <mergeCell ref="AC172:AI172"/>
    <mergeCell ref="A169:B169"/>
    <mergeCell ref="C169:I169"/>
    <mergeCell ref="AA169:AB169"/>
    <mergeCell ref="AC169:AI169"/>
    <mergeCell ref="A170:B170"/>
    <mergeCell ref="C170:I170"/>
    <mergeCell ref="AA170:AB170"/>
    <mergeCell ref="AC170:AI170"/>
    <mergeCell ref="A167:B167"/>
    <mergeCell ref="C167:I167"/>
    <mergeCell ref="AA167:AB167"/>
    <mergeCell ref="AC167:AI167"/>
    <mergeCell ref="A168:B168"/>
    <mergeCell ref="C168:I168"/>
    <mergeCell ref="AA168:AB168"/>
    <mergeCell ref="AC168:AI168"/>
    <mergeCell ref="A165:B165"/>
    <mergeCell ref="C165:I165"/>
    <mergeCell ref="AA165:AB165"/>
    <mergeCell ref="AC165:AI165"/>
    <mergeCell ref="A166:B166"/>
    <mergeCell ref="C166:I166"/>
    <mergeCell ref="AA166:AB166"/>
    <mergeCell ref="AC166:AI166"/>
    <mergeCell ref="A163:B163"/>
    <mergeCell ref="C163:I163"/>
    <mergeCell ref="AA163:AB163"/>
    <mergeCell ref="AC163:AI163"/>
    <mergeCell ref="A164:I164"/>
    <mergeCell ref="AA164:AI164"/>
    <mergeCell ref="A161:B161"/>
    <mergeCell ref="C161:I161"/>
    <mergeCell ref="AA161:AB161"/>
    <mergeCell ref="AC161:AI161"/>
    <mergeCell ref="A162:B162"/>
    <mergeCell ref="C162:I162"/>
    <mergeCell ref="AA162:AB162"/>
    <mergeCell ref="AC162:AI162"/>
    <mergeCell ref="A159:B159"/>
    <mergeCell ref="C159:I159"/>
    <mergeCell ref="AA159:AB159"/>
    <mergeCell ref="AC159:AI159"/>
    <mergeCell ref="A160:B160"/>
    <mergeCell ref="C160:I160"/>
    <mergeCell ref="AA160:AB160"/>
    <mergeCell ref="AC160:AI160"/>
    <mergeCell ref="A157:B157"/>
    <mergeCell ref="C157:I157"/>
    <mergeCell ref="AA157:AB157"/>
    <mergeCell ref="AC157:AI157"/>
    <mergeCell ref="A158:B158"/>
    <mergeCell ref="C158:I158"/>
    <mergeCell ref="AA158:AB158"/>
    <mergeCell ref="AC158:AI158"/>
    <mergeCell ref="A155:B155"/>
    <mergeCell ref="C155:I155"/>
    <mergeCell ref="AA155:AB155"/>
    <mergeCell ref="AC155:AI155"/>
    <mergeCell ref="A156:B156"/>
    <mergeCell ref="C156:I156"/>
    <mergeCell ref="AA156:AB156"/>
    <mergeCell ref="AC156:AI156"/>
    <mergeCell ref="A153:B153"/>
    <mergeCell ref="C153:I153"/>
    <mergeCell ref="AA153:AB153"/>
    <mergeCell ref="AC153:AI153"/>
    <mergeCell ref="A154:B154"/>
    <mergeCell ref="C154:I154"/>
    <mergeCell ref="AA154:AB154"/>
    <mergeCell ref="AC154:AI154"/>
    <mergeCell ref="A151:B151"/>
    <mergeCell ref="C151:I151"/>
    <mergeCell ref="AA151:AB151"/>
    <mergeCell ref="AC151:AI151"/>
    <mergeCell ref="A152:B152"/>
    <mergeCell ref="C152:I152"/>
    <mergeCell ref="AA152:AB152"/>
    <mergeCell ref="AC152:AI152"/>
    <mergeCell ref="A149:B149"/>
    <mergeCell ref="C149:I149"/>
    <mergeCell ref="AA149:AB149"/>
    <mergeCell ref="AC149:AI149"/>
    <mergeCell ref="A150:B150"/>
    <mergeCell ref="C150:I150"/>
    <mergeCell ref="AA150:AB150"/>
    <mergeCell ref="AC150:AI150"/>
    <mergeCell ref="A147:B147"/>
    <mergeCell ref="C147:I147"/>
    <mergeCell ref="AA147:AB147"/>
    <mergeCell ref="AC147:AI147"/>
    <mergeCell ref="A148:B148"/>
    <mergeCell ref="C148:I148"/>
    <mergeCell ref="AA148:AB148"/>
    <mergeCell ref="AC148:AI148"/>
    <mergeCell ref="A145:B145"/>
    <mergeCell ref="C145:I145"/>
    <mergeCell ref="AA145:AB145"/>
    <mergeCell ref="AC145:AI145"/>
    <mergeCell ref="A146:I146"/>
    <mergeCell ref="AA146:AI146"/>
    <mergeCell ref="A143:B143"/>
    <mergeCell ref="C143:I143"/>
    <mergeCell ref="AA143:AB143"/>
    <mergeCell ref="AC143:AI143"/>
    <mergeCell ref="A144:B144"/>
    <mergeCell ref="C144:I144"/>
    <mergeCell ref="AA144:AB144"/>
    <mergeCell ref="AC144:AI144"/>
    <mergeCell ref="A141:B141"/>
    <mergeCell ref="C141:I141"/>
    <mergeCell ref="AA141:AB141"/>
    <mergeCell ref="AC141:AI141"/>
    <mergeCell ref="A142:B142"/>
    <mergeCell ref="C142:I142"/>
    <mergeCell ref="AA142:AB142"/>
    <mergeCell ref="AC142:AI142"/>
    <mergeCell ref="A139:B139"/>
    <mergeCell ref="C139:I139"/>
    <mergeCell ref="AA139:AB139"/>
    <mergeCell ref="AC139:AI139"/>
    <mergeCell ref="A140:B140"/>
    <mergeCell ref="C140:I140"/>
    <mergeCell ref="AA140:AB140"/>
    <mergeCell ref="AC140:AI140"/>
    <mergeCell ref="A137:B137"/>
    <mergeCell ref="C137:I137"/>
    <mergeCell ref="AA137:AB137"/>
    <mergeCell ref="AC137:AI137"/>
    <mergeCell ref="A138:B138"/>
    <mergeCell ref="C138:I138"/>
    <mergeCell ref="AA138:AB138"/>
    <mergeCell ref="AC138:AI138"/>
    <mergeCell ref="A135:B135"/>
    <mergeCell ref="C135:I135"/>
    <mergeCell ref="AA135:AB135"/>
    <mergeCell ref="AC135:AI135"/>
    <mergeCell ref="A136:B136"/>
    <mergeCell ref="C136:I136"/>
    <mergeCell ref="AA136:AB136"/>
    <mergeCell ref="AC136:AI136"/>
    <mergeCell ref="A133:B133"/>
    <mergeCell ref="C133:I133"/>
    <mergeCell ref="AA133:AB133"/>
    <mergeCell ref="AC133:AI133"/>
    <mergeCell ref="A134:B134"/>
    <mergeCell ref="C134:I134"/>
    <mergeCell ref="AA134:AB134"/>
    <mergeCell ref="AC134:AI134"/>
    <mergeCell ref="A131:B131"/>
    <mergeCell ref="C131:I131"/>
    <mergeCell ref="AA131:AB131"/>
    <mergeCell ref="AC131:AI131"/>
    <mergeCell ref="A132:I132"/>
    <mergeCell ref="AA132:AI132"/>
    <mergeCell ref="A129:B129"/>
    <mergeCell ref="C129:I129"/>
    <mergeCell ref="AA129:AB129"/>
    <mergeCell ref="AC129:AI129"/>
    <mergeCell ref="A130:B130"/>
    <mergeCell ref="C130:I130"/>
    <mergeCell ref="AA130:AB130"/>
    <mergeCell ref="AC130:AI130"/>
    <mergeCell ref="A127:B127"/>
    <mergeCell ref="C127:I127"/>
    <mergeCell ref="AA127:AB127"/>
    <mergeCell ref="AC127:AI127"/>
    <mergeCell ref="A128:B128"/>
    <mergeCell ref="C128:I128"/>
    <mergeCell ref="AA128:AB128"/>
    <mergeCell ref="AC128:AI128"/>
    <mergeCell ref="A125:B125"/>
    <mergeCell ref="C125:I125"/>
    <mergeCell ref="AA125:AB125"/>
    <mergeCell ref="AC125:AI125"/>
    <mergeCell ref="A126:B126"/>
    <mergeCell ref="C126:I126"/>
    <mergeCell ref="AA126:AB126"/>
    <mergeCell ref="AC126:AI126"/>
    <mergeCell ref="A123:B123"/>
    <mergeCell ref="C123:I123"/>
    <mergeCell ref="AA123:AB123"/>
    <mergeCell ref="AC123:AI123"/>
    <mergeCell ref="A124:B124"/>
    <mergeCell ref="C124:I124"/>
    <mergeCell ref="AA124:AB124"/>
    <mergeCell ref="AC124:AI124"/>
    <mergeCell ref="A121:B121"/>
    <mergeCell ref="C121:I121"/>
    <mergeCell ref="AA121:AB121"/>
    <mergeCell ref="AC121:AI121"/>
    <mergeCell ref="A122:B122"/>
    <mergeCell ref="C122:I122"/>
    <mergeCell ref="AA122:AB122"/>
    <mergeCell ref="AC122:AI122"/>
    <mergeCell ref="A119:B119"/>
    <mergeCell ref="C119:I119"/>
    <mergeCell ref="AA119:AB119"/>
    <mergeCell ref="AC119:AI119"/>
    <mergeCell ref="A120:B120"/>
    <mergeCell ref="C120:I120"/>
    <mergeCell ref="AA120:AB120"/>
    <mergeCell ref="AC120:AI120"/>
    <mergeCell ref="A117:B117"/>
    <mergeCell ref="C117:I117"/>
    <mergeCell ref="AA117:AB117"/>
    <mergeCell ref="AC117:AI117"/>
    <mergeCell ref="A118:B118"/>
    <mergeCell ref="C118:I118"/>
    <mergeCell ref="AA118:AB118"/>
    <mergeCell ref="AC118:AI118"/>
    <mergeCell ref="A115:B115"/>
    <mergeCell ref="C115:I115"/>
    <mergeCell ref="AA115:AB115"/>
    <mergeCell ref="AC115:AI115"/>
    <mergeCell ref="A116:B116"/>
    <mergeCell ref="C116:I116"/>
    <mergeCell ref="AA116:AB116"/>
    <mergeCell ref="AC116:AI116"/>
    <mergeCell ref="A113:B113"/>
    <mergeCell ref="C113:I113"/>
    <mergeCell ref="AA113:AB113"/>
    <mergeCell ref="AC113:AI113"/>
    <mergeCell ref="A114:I114"/>
    <mergeCell ref="AA114:AI114"/>
    <mergeCell ref="A111:B111"/>
    <mergeCell ref="C111:I111"/>
    <mergeCell ref="AA111:AB111"/>
    <mergeCell ref="AC111:AI111"/>
    <mergeCell ref="A112:B112"/>
    <mergeCell ref="C112:I112"/>
    <mergeCell ref="AA112:AB112"/>
    <mergeCell ref="AC112:AI112"/>
    <mergeCell ref="A109:B109"/>
    <mergeCell ref="C109:I109"/>
    <mergeCell ref="AA109:AB109"/>
    <mergeCell ref="AC109:AI109"/>
    <mergeCell ref="A110:B110"/>
    <mergeCell ref="C110:I110"/>
    <mergeCell ref="AA110:AB110"/>
    <mergeCell ref="AC110:AI110"/>
    <mergeCell ref="A107:B107"/>
    <mergeCell ref="C107:I107"/>
    <mergeCell ref="AA107:AB107"/>
    <mergeCell ref="AC107:AI107"/>
    <mergeCell ref="A108:B108"/>
    <mergeCell ref="C108:I108"/>
    <mergeCell ref="AA108:AB108"/>
    <mergeCell ref="AC108:AI108"/>
    <mergeCell ref="A105:B105"/>
    <mergeCell ref="C105:I105"/>
    <mergeCell ref="AA105:AB105"/>
    <mergeCell ref="AC105:AI105"/>
    <mergeCell ref="A106:B106"/>
    <mergeCell ref="C106:I106"/>
    <mergeCell ref="AA106:AB106"/>
    <mergeCell ref="AC106:AI106"/>
    <mergeCell ref="A103:B103"/>
    <mergeCell ref="C103:I103"/>
    <mergeCell ref="AA103:AB103"/>
    <mergeCell ref="AC103:AI103"/>
    <mergeCell ref="A104:B104"/>
    <mergeCell ref="C104:I104"/>
    <mergeCell ref="AA104:AB104"/>
    <mergeCell ref="AC104:AI104"/>
    <mergeCell ref="A101:B101"/>
    <mergeCell ref="C101:I101"/>
    <mergeCell ref="AA101:AB101"/>
    <mergeCell ref="AC101:AI101"/>
    <mergeCell ref="A102:B102"/>
    <mergeCell ref="C102:I102"/>
    <mergeCell ref="AA102:AB102"/>
    <mergeCell ref="AC102:AI102"/>
    <mergeCell ref="A99:B99"/>
    <mergeCell ref="C99:I99"/>
    <mergeCell ref="AA99:AB99"/>
    <mergeCell ref="AC99:AI99"/>
    <mergeCell ref="A100:I100"/>
    <mergeCell ref="AA100:AI100"/>
    <mergeCell ref="A97:B97"/>
    <mergeCell ref="C97:I97"/>
    <mergeCell ref="AA97:AB97"/>
    <mergeCell ref="AC97:AI97"/>
    <mergeCell ref="A98:B98"/>
    <mergeCell ref="C98:I98"/>
    <mergeCell ref="AA98:AB98"/>
    <mergeCell ref="AC98:AI98"/>
    <mergeCell ref="A95:B95"/>
    <mergeCell ref="C95:I95"/>
    <mergeCell ref="AA95:AB95"/>
    <mergeCell ref="AC95:AI95"/>
    <mergeCell ref="A96:B96"/>
    <mergeCell ref="C96:I96"/>
    <mergeCell ref="AA96:AB96"/>
    <mergeCell ref="AC96:AI96"/>
    <mergeCell ref="A93:B93"/>
    <mergeCell ref="C93:I93"/>
    <mergeCell ref="AA93:AB93"/>
    <mergeCell ref="AC93:AI93"/>
    <mergeCell ref="A94:B94"/>
    <mergeCell ref="C94:I94"/>
    <mergeCell ref="AA94:AB94"/>
    <mergeCell ref="AC94:AI94"/>
    <mergeCell ref="A91:B91"/>
    <mergeCell ref="C91:I91"/>
    <mergeCell ref="AA91:AB91"/>
    <mergeCell ref="AC91:AI91"/>
    <mergeCell ref="A92:B92"/>
    <mergeCell ref="C92:I92"/>
    <mergeCell ref="AA92:AB92"/>
    <mergeCell ref="AC92:AI92"/>
    <mergeCell ref="A89:B89"/>
    <mergeCell ref="C89:I89"/>
    <mergeCell ref="AA89:AB89"/>
    <mergeCell ref="AC89:AI89"/>
    <mergeCell ref="A90:B90"/>
    <mergeCell ref="C90:I90"/>
    <mergeCell ref="AA90:AB90"/>
    <mergeCell ref="AC90:AI90"/>
    <mergeCell ref="A87:B87"/>
    <mergeCell ref="C87:I87"/>
    <mergeCell ref="AA87:AB87"/>
    <mergeCell ref="AC87:AI87"/>
    <mergeCell ref="A88:B88"/>
    <mergeCell ref="C88:I88"/>
    <mergeCell ref="AA88:AB88"/>
    <mergeCell ref="AC88:AI88"/>
    <mergeCell ref="A85:B85"/>
    <mergeCell ref="C85:I85"/>
    <mergeCell ref="AA85:AB85"/>
    <mergeCell ref="AC85:AI85"/>
    <mergeCell ref="A86:B86"/>
    <mergeCell ref="C86:I86"/>
    <mergeCell ref="AA86:AB86"/>
    <mergeCell ref="AC86:AI86"/>
    <mergeCell ref="A83:B83"/>
    <mergeCell ref="C83:I83"/>
    <mergeCell ref="AA83:AB83"/>
    <mergeCell ref="AC83:AI83"/>
    <mergeCell ref="A84:B84"/>
    <mergeCell ref="C84:I84"/>
    <mergeCell ref="AA84:AB84"/>
    <mergeCell ref="AC84:AI84"/>
    <mergeCell ref="A81:B81"/>
    <mergeCell ref="C81:I81"/>
    <mergeCell ref="AA81:AB81"/>
    <mergeCell ref="AC81:AI81"/>
    <mergeCell ref="A82:B82"/>
    <mergeCell ref="C82:I82"/>
    <mergeCell ref="AA82:AB82"/>
    <mergeCell ref="AC82:AI82"/>
    <mergeCell ref="A79:B79"/>
    <mergeCell ref="C79:I79"/>
    <mergeCell ref="AA79:AB79"/>
    <mergeCell ref="AC79:AI79"/>
    <mergeCell ref="A80:B80"/>
    <mergeCell ref="C80:I80"/>
    <mergeCell ref="AA80:AB80"/>
    <mergeCell ref="AC80:AI80"/>
    <mergeCell ref="A77:B77"/>
    <mergeCell ref="C77:I77"/>
    <mergeCell ref="AA77:AB77"/>
    <mergeCell ref="AC77:AI77"/>
    <mergeCell ref="A78:I78"/>
    <mergeCell ref="AA78:AI78"/>
    <mergeCell ref="A75:B75"/>
    <mergeCell ref="C75:I75"/>
    <mergeCell ref="AA75:AB75"/>
    <mergeCell ref="AC75:AI75"/>
    <mergeCell ref="A76:B76"/>
    <mergeCell ref="C76:I76"/>
    <mergeCell ref="AA76:AB76"/>
    <mergeCell ref="AC76:AI76"/>
    <mergeCell ref="A73:B73"/>
    <mergeCell ref="C73:I73"/>
    <mergeCell ref="AA73:AB73"/>
    <mergeCell ref="AC73:AI73"/>
    <mergeCell ref="A74:B74"/>
    <mergeCell ref="C74:I74"/>
    <mergeCell ref="AA74:AB74"/>
    <mergeCell ref="AC74:AI74"/>
    <mergeCell ref="A71:B71"/>
    <mergeCell ref="C71:I71"/>
    <mergeCell ref="AA71:AB71"/>
    <mergeCell ref="AC71:AI71"/>
    <mergeCell ref="A72:B72"/>
    <mergeCell ref="C72:I72"/>
    <mergeCell ref="AA72:AB72"/>
    <mergeCell ref="AC72:AI72"/>
    <mergeCell ref="A69:B69"/>
    <mergeCell ref="C69:I69"/>
    <mergeCell ref="AA69:AB69"/>
    <mergeCell ref="AC69:AI69"/>
    <mergeCell ref="A70:B70"/>
    <mergeCell ref="C70:I70"/>
    <mergeCell ref="AA70:AB70"/>
    <mergeCell ref="AC70:AI70"/>
    <mergeCell ref="A67:B67"/>
    <mergeCell ref="C67:I67"/>
    <mergeCell ref="AA67:AB67"/>
    <mergeCell ref="AC67:AI67"/>
    <mergeCell ref="A68:I68"/>
    <mergeCell ref="AA68:AI68"/>
    <mergeCell ref="A65:B65"/>
    <mergeCell ref="C65:I65"/>
    <mergeCell ref="AA65:AB65"/>
    <mergeCell ref="AC65:AI65"/>
    <mergeCell ref="A66:B66"/>
    <mergeCell ref="C66:I66"/>
    <mergeCell ref="AA66:AB66"/>
    <mergeCell ref="AC66:AI66"/>
    <mergeCell ref="A63:B63"/>
    <mergeCell ref="C63:I63"/>
    <mergeCell ref="AA63:AB63"/>
    <mergeCell ref="AC63:AI63"/>
    <mergeCell ref="A64:B64"/>
    <mergeCell ref="C64:I64"/>
    <mergeCell ref="AA64:AB64"/>
    <mergeCell ref="AC64:AI64"/>
    <mergeCell ref="A61:B61"/>
    <mergeCell ref="C61:I61"/>
    <mergeCell ref="AA61:AB61"/>
    <mergeCell ref="AC61:AI61"/>
    <mergeCell ref="A62:B62"/>
    <mergeCell ref="C62:I62"/>
    <mergeCell ref="AA62:AB62"/>
    <mergeCell ref="AC62:AI62"/>
    <mergeCell ref="A59:B59"/>
    <mergeCell ref="C59:I59"/>
    <mergeCell ref="AA59:AB59"/>
    <mergeCell ref="AC59:AI59"/>
    <mergeCell ref="A60:B60"/>
    <mergeCell ref="C60:I60"/>
    <mergeCell ref="AA60:AB60"/>
    <mergeCell ref="AC60:AI60"/>
    <mergeCell ref="A57:B57"/>
    <mergeCell ref="C57:I57"/>
    <mergeCell ref="AA57:AB57"/>
    <mergeCell ref="AC57:AI57"/>
    <mergeCell ref="A58:B58"/>
    <mergeCell ref="C58:I58"/>
    <mergeCell ref="AA58:AB58"/>
    <mergeCell ref="AC58:AI58"/>
    <mergeCell ref="A55:B55"/>
    <mergeCell ref="C55:I55"/>
    <mergeCell ref="AA55:AB55"/>
    <mergeCell ref="AC55:AI55"/>
    <mergeCell ref="A56:B56"/>
    <mergeCell ref="C56:I56"/>
    <mergeCell ref="AA56:AB56"/>
    <mergeCell ref="AC56:AI56"/>
    <mergeCell ref="A53:B53"/>
    <mergeCell ref="C53:I53"/>
    <mergeCell ref="AA53:AB53"/>
    <mergeCell ref="AC53:AI53"/>
    <mergeCell ref="A54:B54"/>
    <mergeCell ref="C54:I54"/>
    <mergeCell ref="AA54:AB54"/>
    <mergeCell ref="AC54:AI54"/>
    <mergeCell ref="A51:B51"/>
    <mergeCell ref="C51:I51"/>
    <mergeCell ref="AA51:AB51"/>
    <mergeCell ref="AC51:AI51"/>
    <mergeCell ref="A52:I52"/>
    <mergeCell ref="AA52:AI52"/>
    <mergeCell ref="A49:B49"/>
    <mergeCell ref="C49:I49"/>
    <mergeCell ref="AA49:AB49"/>
    <mergeCell ref="AC49:AI49"/>
    <mergeCell ref="A50:B50"/>
    <mergeCell ref="C50:I50"/>
    <mergeCell ref="AA50:AB50"/>
    <mergeCell ref="AC50:AI50"/>
    <mergeCell ref="A47:B47"/>
    <mergeCell ref="C47:I47"/>
    <mergeCell ref="AA47:AB47"/>
    <mergeCell ref="AC47:AI47"/>
    <mergeCell ref="A48:B48"/>
    <mergeCell ref="C48:I48"/>
    <mergeCell ref="AA48:AB48"/>
    <mergeCell ref="AC48:AI48"/>
    <mergeCell ref="A45:B45"/>
    <mergeCell ref="C45:I45"/>
    <mergeCell ref="AA45:AB45"/>
    <mergeCell ref="AC45:AI45"/>
    <mergeCell ref="A46:B46"/>
    <mergeCell ref="C46:I46"/>
    <mergeCell ref="AA46:AB46"/>
    <mergeCell ref="AC46:AI46"/>
    <mergeCell ref="A43:B43"/>
    <mergeCell ref="C43:I43"/>
    <mergeCell ref="AA43:AB43"/>
    <mergeCell ref="AC43:AI43"/>
    <mergeCell ref="A44:B44"/>
    <mergeCell ref="C44:I44"/>
    <mergeCell ref="AA44:AB44"/>
    <mergeCell ref="AC44:AI44"/>
    <mergeCell ref="A41:B41"/>
    <mergeCell ref="C41:I41"/>
    <mergeCell ref="AA41:AB41"/>
    <mergeCell ref="AC41:AI41"/>
    <mergeCell ref="A42:B42"/>
    <mergeCell ref="C42:I42"/>
    <mergeCell ref="AA42:AB42"/>
    <mergeCell ref="AC42:AI42"/>
    <mergeCell ref="A39:B39"/>
    <mergeCell ref="C39:I39"/>
    <mergeCell ref="AA39:AB39"/>
    <mergeCell ref="AC39:AI39"/>
    <mergeCell ref="A40:B40"/>
    <mergeCell ref="C40:I40"/>
    <mergeCell ref="AA40:AB40"/>
    <mergeCell ref="AC40:AI40"/>
    <mergeCell ref="A37:B37"/>
    <mergeCell ref="C37:I37"/>
    <mergeCell ref="AA37:AB37"/>
    <mergeCell ref="AC37:AI37"/>
    <mergeCell ref="A38:B38"/>
    <mergeCell ref="C38:I38"/>
    <mergeCell ref="AA38:AB38"/>
    <mergeCell ref="AC38:AI38"/>
    <mergeCell ref="A35:B35"/>
    <mergeCell ref="C35:I35"/>
    <mergeCell ref="AA35:AB35"/>
    <mergeCell ref="AC35:AI35"/>
    <mergeCell ref="A36:B36"/>
    <mergeCell ref="C36:I36"/>
    <mergeCell ref="AA36:AB36"/>
    <mergeCell ref="AC36:AI36"/>
    <mergeCell ref="A33:B33"/>
    <mergeCell ref="C33:I33"/>
    <mergeCell ref="AA33:AB33"/>
    <mergeCell ref="AC33:AI33"/>
    <mergeCell ref="A34:I34"/>
    <mergeCell ref="AA34:AI34"/>
    <mergeCell ref="A31:B31"/>
    <mergeCell ref="C31:I31"/>
    <mergeCell ref="AA31:AB31"/>
    <mergeCell ref="AC31:AI31"/>
    <mergeCell ref="A32:B32"/>
    <mergeCell ref="C32:I32"/>
    <mergeCell ref="AA32:AB32"/>
    <mergeCell ref="AC32:AI32"/>
    <mergeCell ref="A29:B29"/>
    <mergeCell ref="C29:I29"/>
    <mergeCell ref="AA29:AB29"/>
    <mergeCell ref="AC29:AI29"/>
    <mergeCell ref="A30:B30"/>
    <mergeCell ref="C30:I30"/>
    <mergeCell ref="AA30:AB30"/>
    <mergeCell ref="AC30:AI30"/>
    <mergeCell ref="A27:B27"/>
    <mergeCell ref="C27:I27"/>
    <mergeCell ref="AA27:AB27"/>
    <mergeCell ref="AC27:AI27"/>
    <mergeCell ref="A28:B28"/>
    <mergeCell ref="C28:I28"/>
    <mergeCell ref="AA28:AB28"/>
    <mergeCell ref="AC28:AI28"/>
    <mergeCell ref="A25:B25"/>
    <mergeCell ref="C25:I25"/>
    <mergeCell ref="AA25:AB25"/>
    <mergeCell ref="AC25:AI25"/>
    <mergeCell ref="A26:B26"/>
    <mergeCell ref="C26:I26"/>
    <mergeCell ref="AA26:AB26"/>
    <mergeCell ref="AC26:AI26"/>
    <mergeCell ref="A13:I13"/>
    <mergeCell ref="AA13:AI13"/>
    <mergeCell ref="A23:B23"/>
    <mergeCell ref="C23:I23"/>
    <mergeCell ref="AA23:AB23"/>
    <mergeCell ref="AC23:AI23"/>
    <mergeCell ref="A24:B24"/>
    <mergeCell ref="C24:I24"/>
    <mergeCell ref="AA24:AB24"/>
    <mergeCell ref="AC24:AI24"/>
    <mergeCell ref="A21:B21"/>
    <mergeCell ref="C21:I21"/>
    <mergeCell ref="AA21:AB21"/>
    <mergeCell ref="AC21:AI21"/>
    <mergeCell ref="A22:B22"/>
    <mergeCell ref="C22:I22"/>
    <mergeCell ref="AA22:AB22"/>
    <mergeCell ref="AC22:AI22"/>
    <mergeCell ref="A19:B19"/>
    <mergeCell ref="C19:I19"/>
    <mergeCell ref="AA19:AB19"/>
    <mergeCell ref="AC19:AI19"/>
    <mergeCell ref="A20:B20"/>
    <mergeCell ref="C20:I20"/>
    <mergeCell ref="AA20:AB20"/>
    <mergeCell ref="AC20:AI20"/>
    <mergeCell ref="AQ9:AQ11"/>
    <mergeCell ref="AR9:AR11"/>
    <mergeCell ref="K8:Z8"/>
    <mergeCell ref="AA8:AB11"/>
    <mergeCell ref="AC8:AI11"/>
    <mergeCell ref="AJ8:AJ11"/>
    <mergeCell ref="AK8:AN8"/>
    <mergeCell ref="AO8:AR8"/>
    <mergeCell ref="W10:X10"/>
    <mergeCell ref="Y10:Z10"/>
    <mergeCell ref="AK10:AL10"/>
    <mergeCell ref="AM10:AM11"/>
    <mergeCell ref="A17:B17"/>
    <mergeCell ref="C17:I17"/>
    <mergeCell ref="AA17:AB17"/>
    <mergeCell ref="AC17:AI17"/>
    <mergeCell ref="A18:B18"/>
    <mergeCell ref="C18:I18"/>
    <mergeCell ref="AA18:AB18"/>
    <mergeCell ref="AC18:AI18"/>
    <mergeCell ref="A14:I14"/>
    <mergeCell ref="AA14:AI14"/>
    <mergeCell ref="A15:I15"/>
    <mergeCell ref="AA15:AI15"/>
    <mergeCell ref="A16:B16"/>
    <mergeCell ref="C16:I16"/>
    <mergeCell ref="AA16:AB16"/>
    <mergeCell ref="AC16:AI16"/>
    <mergeCell ref="A12:B12"/>
    <mergeCell ref="C12:I12"/>
    <mergeCell ref="AA12:AB12"/>
    <mergeCell ref="AC12:AI12"/>
    <mergeCell ref="A7:E7"/>
    <mergeCell ref="A8:B11"/>
    <mergeCell ref="C8:I11"/>
    <mergeCell ref="J8:J11"/>
    <mergeCell ref="Y1:Z1"/>
    <mergeCell ref="AY1:AZ1"/>
    <mergeCell ref="A4:Z4"/>
    <mergeCell ref="A5:Z5"/>
    <mergeCell ref="AS9:AS11"/>
    <mergeCell ref="AT9:AU10"/>
    <mergeCell ref="AV9:AW10"/>
    <mergeCell ref="AX9:AZ10"/>
    <mergeCell ref="K10:K11"/>
    <mergeCell ref="M10:N10"/>
    <mergeCell ref="O10:P10"/>
    <mergeCell ref="Q10:R10"/>
    <mergeCell ref="S10:T10"/>
    <mergeCell ref="U10:V10"/>
    <mergeCell ref="AS8:AZ8"/>
    <mergeCell ref="L9:L11"/>
    <mergeCell ref="M9:T9"/>
    <mergeCell ref="U9:Z9"/>
    <mergeCell ref="AK9:AL9"/>
    <mergeCell ref="AM9:AN9"/>
    <mergeCell ref="AO9:AO11"/>
    <mergeCell ref="AP9:AP11"/>
  </mergeCells>
  <pageMargins left="0.59055118110236227" right="0.39370078740157483" top="0.59055118110236227" bottom="0.39370078740157483" header="0" footer="0"/>
  <pageSetup paperSize="9" scale="8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X1009"/>
  <sheetViews>
    <sheetView view="pageBreakPreview" topLeftCell="A968" zoomScale="70" zoomScaleNormal="95" zoomScaleSheetLayoutView="70" workbookViewId="0">
      <selection activeCell="AK1016" sqref="AK1016"/>
    </sheetView>
  </sheetViews>
  <sheetFormatPr defaultColWidth="8.85546875" defaultRowHeight="12.75"/>
  <cols>
    <col min="1" max="1" width="5.5703125" style="168" customWidth="1"/>
    <col min="2" max="2" width="6.140625" style="168" customWidth="1"/>
    <col min="3" max="8" width="6" style="168" customWidth="1"/>
    <col min="9" max="9" width="6" style="121" customWidth="1"/>
    <col min="10" max="10" width="4.140625" style="122" customWidth="1"/>
    <col min="11" max="11" width="3.42578125" style="122" customWidth="1"/>
    <col min="12" max="12" width="7.5703125" style="122" customWidth="1"/>
    <col min="13" max="13" width="6.5703125" style="125" customWidth="1"/>
    <col min="14" max="16" width="6" style="125" customWidth="1"/>
    <col min="17" max="18" width="6.85546875" style="125" customWidth="1"/>
    <col min="19" max="19" width="7.28515625" style="125" customWidth="1"/>
    <col min="20" max="20" width="6.85546875" style="125" customWidth="1"/>
    <col min="21" max="26" width="6" style="125" customWidth="1"/>
    <col min="27" max="27" width="8.140625" style="125" customWidth="1"/>
    <col min="28" max="30" width="6" style="125" customWidth="1"/>
    <col min="31" max="31" width="11" style="168" customWidth="1"/>
    <col min="32" max="32" width="38.140625" style="102" customWidth="1"/>
    <col min="33" max="33" width="5.28515625" style="125" customWidth="1"/>
    <col min="34" max="35" width="7" style="122" customWidth="1"/>
    <col min="36" max="49" width="7" style="125" customWidth="1"/>
    <col min="50" max="16384" width="8.85546875" style="34"/>
  </cols>
  <sheetData>
    <row r="1" spans="1:49" ht="42" customHeight="1">
      <c r="A1" s="107"/>
      <c r="B1" s="107"/>
      <c r="C1" s="107"/>
      <c r="D1" s="107"/>
      <c r="E1" s="107"/>
      <c r="F1" s="107"/>
      <c r="G1" s="107"/>
      <c r="H1" s="107"/>
      <c r="I1" s="108"/>
      <c r="J1" s="109"/>
      <c r="K1" s="109"/>
      <c r="L1" s="109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1"/>
      <c r="AA1" s="112"/>
      <c r="AB1" s="761" t="s">
        <v>573</v>
      </c>
      <c r="AC1" s="761"/>
      <c r="AD1" s="761"/>
      <c r="AE1" s="113"/>
      <c r="AF1" s="114"/>
      <c r="AG1" s="115"/>
      <c r="AH1" s="109"/>
      <c r="AI1" s="109"/>
      <c r="AJ1" s="110"/>
      <c r="AK1" s="110"/>
      <c r="AL1" s="110"/>
      <c r="AM1" s="111"/>
      <c r="AN1" s="111"/>
      <c r="AO1" s="111"/>
      <c r="AP1" s="111"/>
      <c r="AQ1" s="111"/>
      <c r="AR1" s="111"/>
      <c r="AS1" s="111"/>
      <c r="AT1" s="111"/>
      <c r="AU1" s="111"/>
      <c r="AV1" s="762" t="s">
        <v>574</v>
      </c>
      <c r="AW1" s="762"/>
    </row>
    <row r="2" spans="1:49" ht="41.25" customHeight="1">
      <c r="A2" s="107"/>
      <c r="B2" s="107"/>
      <c r="C2" s="107"/>
      <c r="D2" s="107"/>
      <c r="E2" s="107"/>
      <c r="F2" s="107"/>
      <c r="G2" s="107"/>
      <c r="H2" s="107"/>
      <c r="I2" s="1214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7"/>
      <c r="AF2" s="118"/>
      <c r="AG2" s="110"/>
      <c r="AH2" s="109"/>
      <c r="AI2" s="109"/>
      <c r="AJ2" s="110"/>
      <c r="AK2" s="110"/>
      <c r="AL2" s="110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</row>
    <row r="3" spans="1:49" ht="18" customHeight="1">
      <c r="A3" s="763" t="s">
        <v>575</v>
      </c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763"/>
      <c r="Q3" s="763"/>
      <c r="R3" s="763"/>
      <c r="S3" s="763"/>
      <c r="T3" s="763"/>
      <c r="U3" s="763"/>
      <c r="V3" s="763"/>
      <c r="W3" s="763"/>
      <c r="X3" s="763"/>
      <c r="Y3" s="763"/>
      <c r="Z3" s="763"/>
      <c r="AA3" s="763"/>
      <c r="AB3" s="763"/>
      <c r="AC3" s="763"/>
      <c r="AD3" s="110"/>
      <c r="AE3" s="117"/>
      <c r="AF3" s="118"/>
      <c r="AG3" s="110"/>
      <c r="AH3" s="109"/>
      <c r="AI3" s="109"/>
      <c r="AJ3" s="110"/>
      <c r="AK3" s="110"/>
      <c r="AL3" s="110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</row>
    <row r="4" spans="1:49" ht="18" customHeight="1">
      <c r="A4" s="763" t="s">
        <v>576</v>
      </c>
      <c r="B4" s="763"/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763"/>
      <c r="AC4" s="763"/>
      <c r="AD4" s="110"/>
      <c r="AE4" s="117"/>
      <c r="AF4" s="118"/>
      <c r="AG4" s="110"/>
      <c r="AH4" s="109"/>
      <c r="AI4" s="109"/>
      <c r="AJ4" s="110"/>
      <c r="AK4" s="110"/>
      <c r="AL4" s="110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</row>
    <row r="5" spans="1:49" ht="17.25" customHeight="1">
      <c r="A5" s="119" t="s">
        <v>64</v>
      </c>
      <c r="B5" s="120"/>
      <c r="C5" s="120"/>
      <c r="D5" s="120"/>
      <c r="E5" s="120"/>
      <c r="F5" s="120"/>
      <c r="G5" s="120"/>
      <c r="H5" s="120"/>
      <c r="I5" s="116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24"/>
      <c r="Y5" s="124"/>
      <c r="Z5" s="124"/>
      <c r="AA5" s="124"/>
      <c r="AB5" s="124"/>
      <c r="AC5" s="111"/>
      <c r="AD5" s="126" t="s">
        <v>65</v>
      </c>
      <c r="AE5" s="117"/>
      <c r="AF5" s="118"/>
      <c r="AG5" s="110"/>
      <c r="AH5" s="109"/>
      <c r="AI5" s="109"/>
      <c r="AJ5" s="110"/>
      <c r="AK5" s="110"/>
      <c r="AL5" s="110"/>
      <c r="AM5" s="111"/>
      <c r="AN5" s="111"/>
      <c r="AO5" s="111"/>
      <c r="AP5" s="111"/>
      <c r="AQ5" s="111"/>
      <c r="AR5" s="111"/>
      <c r="AS5" s="111"/>
      <c r="AT5" s="111"/>
      <c r="AU5" s="111"/>
      <c r="AW5" s="126" t="s">
        <v>65</v>
      </c>
    </row>
    <row r="6" spans="1:49" ht="21.75" customHeight="1">
      <c r="A6" s="704" t="s">
        <v>66</v>
      </c>
      <c r="B6" s="704"/>
      <c r="C6" s="787" t="s">
        <v>67</v>
      </c>
      <c r="D6" s="787"/>
      <c r="E6" s="787"/>
      <c r="F6" s="787"/>
      <c r="G6" s="787"/>
      <c r="H6" s="787"/>
      <c r="I6" s="788" t="s">
        <v>68</v>
      </c>
      <c r="J6" s="789"/>
      <c r="K6" s="790"/>
      <c r="L6" s="790"/>
      <c r="M6" s="790"/>
      <c r="N6" s="790"/>
      <c r="O6" s="790"/>
      <c r="P6" s="790"/>
      <c r="Q6" s="790"/>
      <c r="R6" s="790"/>
      <c r="S6" s="790"/>
      <c r="T6" s="790"/>
      <c r="U6" s="790"/>
      <c r="V6" s="790"/>
      <c r="W6" s="790"/>
      <c r="X6" s="790"/>
      <c r="Y6" s="790"/>
      <c r="Z6" s="791"/>
      <c r="AA6" s="706" t="s">
        <v>577</v>
      </c>
      <c r="AB6" s="771"/>
      <c r="AC6" s="771"/>
      <c r="AD6" s="772"/>
      <c r="AE6" s="707" t="s">
        <v>66</v>
      </c>
      <c r="AF6" s="707" t="s">
        <v>67</v>
      </c>
      <c r="AG6" s="707" t="s">
        <v>68</v>
      </c>
      <c r="AH6" s="773" t="s">
        <v>578</v>
      </c>
      <c r="AI6" s="775"/>
      <c r="AJ6" s="775"/>
      <c r="AK6" s="775"/>
      <c r="AL6" s="775"/>
      <c r="AM6" s="775"/>
      <c r="AN6" s="775"/>
      <c r="AO6" s="775"/>
      <c r="AP6" s="775"/>
      <c r="AQ6" s="775"/>
      <c r="AR6" s="775"/>
      <c r="AS6" s="775"/>
      <c r="AT6" s="775"/>
      <c r="AU6" s="775"/>
      <c r="AV6" s="775"/>
      <c r="AW6" s="776"/>
    </row>
    <row r="7" spans="1:49" ht="18.75" customHeight="1">
      <c r="A7" s="704"/>
      <c r="B7" s="704"/>
      <c r="C7" s="787"/>
      <c r="D7" s="787"/>
      <c r="E7" s="787"/>
      <c r="F7" s="787"/>
      <c r="G7" s="787"/>
      <c r="H7" s="787"/>
      <c r="I7" s="788"/>
      <c r="J7" s="792" t="s">
        <v>27</v>
      </c>
      <c r="K7" s="793"/>
      <c r="L7" s="796" t="s">
        <v>579</v>
      </c>
      <c r="M7" s="704" t="s">
        <v>79</v>
      </c>
      <c r="N7" s="704"/>
      <c r="O7" s="704"/>
      <c r="P7" s="704"/>
      <c r="Q7" s="704" t="s">
        <v>72</v>
      </c>
      <c r="R7" s="704"/>
      <c r="S7" s="704"/>
      <c r="T7" s="704"/>
      <c r="U7" s="704" t="s">
        <v>73</v>
      </c>
      <c r="V7" s="704"/>
      <c r="W7" s="704"/>
      <c r="X7" s="704"/>
      <c r="Y7" s="704"/>
      <c r="Z7" s="704"/>
      <c r="AA7" s="766" t="s">
        <v>580</v>
      </c>
      <c r="AB7" s="766" t="s">
        <v>581</v>
      </c>
      <c r="AC7" s="766" t="s">
        <v>582</v>
      </c>
      <c r="AD7" s="766" t="s">
        <v>583</v>
      </c>
      <c r="AE7" s="707"/>
      <c r="AF7" s="707"/>
      <c r="AG7" s="707"/>
      <c r="AH7" s="774"/>
      <c r="AI7" s="769" t="s">
        <v>84</v>
      </c>
      <c r="AJ7" s="777" t="s">
        <v>584</v>
      </c>
      <c r="AK7" s="127"/>
      <c r="AL7" s="780" t="s">
        <v>585</v>
      </c>
      <c r="AM7" s="128"/>
      <c r="AN7" s="780" t="s">
        <v>586</v>
      </c>
      <c r="AO7" s="128"/>
      <c r="AP7" s="777" t="s">
        <v>587</v>
      </c>
      <c r="AQ7" s="128"/>
      <c r="AR7" s="780" t="s">
        <v>588</v>
      </c>
      <c r="AS7" s="128"/>
      <c r="AT7" s="780" t="s">
        <v>77</v>
      </c>
      <c r="AU7" s="128"/>
      <c r="AV7" s="780" t="s">
        <v>589</v>
      </c>
      <c r="AW7" s="129"/>
    </row>
    <row r="8" spans="1:49" ht="23.25" customHeight="1">
      <c r="A8" s="704"/>
      <c r="B8" s="704"/>
      <c r="C8" s="787"/>
      <c r="D8" s="787"/>
      <c r="E8" s="787"/>
      <c r="F8" s="787"/>
      <c r="G8" s="787"/>
      <c r="H8" s="787"/>
      <c r="I8" s="788"/>
      <c r="J8" s="792"/>
      <c r="K8" s="793"/>
      <c r="L8" s="796"/>
      <c r="M8" s="704" t="s">
        <v>85</v>
      </c>
      <c r="N8" s="704"/>
      <c r="O8" s="704" t="s">
        <v>86</v>
      </c>
      <c r="P8" s="704"/>
      <c r="Q8" s="704" t="s">
        <v>590</v>
      </c>
      <c r="R8" s="704"/>
      <c r="S8" s="704" t="s">
        <v>591</v>
      </c>
      <c r="T8" s="704"/>
      <c r="U8" s="704" t="s">
        <v>89</v>
      </c>
      <c r="V8" s="704"/>
      <c r="W8" s="704" t="s">
        <v>90</v>
      </c>
      <c r="X8" s="704"/>
      <c r="Y8" s="704" t="s">
        <v>91</v>
      </c>
      <c r="Z8" s="704"/>
      <c r="AA8" s="767"/>
      <c r="AB8" s="767"/>
      <c r="AC8" s="767"/>
      <c r="AD8" s="767"/>
      <c r="AE8" s="707"/>
      <c r="AF8" s="707"/>
      <c r="AG8" s="707"/>
      <c r="AH8" s="774"/>
      <c r="AI8" s="769"/>
      <c r="AJ8" s="778"/>
      <c r="AK8" s="807" t="s">
        <v>84</v>
      </c>
      <c r="AL8" s="780"/>
      <c r="AM8" s="805" t="s">
        <v>84</v>
      </c>
      <c r="AN8" s="780"/>
      <c r="AO8" s="807" t="s">
        <v>84</v>
      </c>
      <c r="AP8" s="777"/>
      <c r="AQ8" s="808" t="s">
        <v>84</v>
      </c>
      <c r="AR8" s="780"/>
      <c r="AS8" s="808" t="s">
        <v>84</v>
      </c>
      <c r="AT8" s="780"/>
      <c r="AU8" s="808" t="s">
        <v>84</v>
      </c>
      <c r="AV8" s="809"/>
      <c r="AW8" s="805" t="s">
        <v>84</v>
      </c>
    </row>
    <row r="9" spans="1:49" ht="19.5" customHeight="1">
      <c r="A9" s="704"/>
      <c r="B9" s="704"/>
      <c r="C9" s="787"/>
      <c r="D9" s="787"/>
      <c r="E9" s="787"/>
      <c r="F9" s="787"/>
      <c r="G9" s="787"/>
      <c r="H9" s="787"/>
      <c r="I9" s="788"/>
      <c r="J9" s="792"/>
      <c r="K9" s="793"/>
      <c r="L9" s="796"/>
      <c r="M9" s="723" t="s">
        <v>83</v>
      </c>
      <c r="N9" s="100"/>
      <c r="O9" s="806" t="s">
        <v>83</v>
      </c>
      <c r="P9" s="100"/>
      <c r="Q9" s="806" t="s">
        <v>83</v>
      </c>
      <c r="R9" s="100"/>
      <c r="S9" s="806" t="s">
        <v>83</v>
      </c>
      <c r="T9" s="100"/>
      <c r="U9" s="806" t="s">
        <v>83</v>
      </c>
      <c r="V9" s="100"/>
      <c r="W9" s="806" t="s">
        <v>83</v>
      </c>
      <c r="X9" s="100"/>
      <c r="Y9" s="806" t="s">
        <v>83</v>
      </c>
      <c r="Z9" s="130"/>
      <c r="AA9" s="793"/>
      <c r="AB9" s="767"/>
      <c r="AC9" s="767"/>
      <c r="AD9" s="767"/>
      <c r="AE9" s="707"/>
      <c r="AF9" s="707"/>
      <c r="AG9" s="707"/>
      <c r="AH9" s="774"/>
      <c r="AI9" s="769"/>
      <c r="AJ9" s="778"/>
      <c r="AK9" s="807"/>
      <c r="AL9" s="780"/>
      <c r="AM9" s="805"/>
      <c r="AN9" s="780"/>
      <c r="AO9" s="807"/>
      <c r="AP9" s="777"/>
      <c r="AQ9" s="777"/>
      <c r="AR9" s="780"/>
      <c r="AS9" s="777"/>
      <c r="AT9" s="780"/>
      <c r="AU9" s="777"/>
      <c r="AV9" s="809"/>
      <c r="AW9" s="805"/>
    </row>
    <row r="10" spans="1:49" ht="55.5" customHeight="1">
      <c r="A10" s="704"/>
      <c r="B10" s="704"/>
      <c r="C10" s="787"/>
      <c r="D10" s="787"/>
      <c r="E10" s="787"/>
      <c r="F10" s="787"/>
      <c r="G10" s="787"/>
      <c r="H10" s="787"/>
      <c r="I10" s="788"/>
      <c r="J10" s="794"/>
      <c r="K10" s="795"/>
      <c r="L10" s="796"/>
      <c r="M10" s="724"/>
      <c r="N10" s="48" t="s">
        <v>84</v>
      </c>
      <c r="O10" s="724"/>
      <c r="P10" s="48" t="s">
        <v>84</v>
      </c>
      <c r="Q10" s="724"/>
      <c r="R10" s="48" t="s">
        <v>84</v>
      </c>
      <c r="S10" s="724"/>
      <c r="T10" s="48" t="s">
        <v>84</v>
      </c>
      <c r="U10" s="724"/>
      <c r="V10" s="48" t="s">
        <v>84</v>
      </c>
      <c r="W10" s="724"/>
      <c r="X10" s="48" t="s">
        <v>84</v>
      </c>
      <c r="Y10" s="724"/>
      <c r="Z10" s="48" t="s">
        <v>84</v>
      </c>
      <c r="AA10" s="768"/>
      <c r="AB10" s="768"/>
      <c r="AC10" s="768"/>
      <c r="AD10" s="768"/>
      <c r="AE10" s="707"/>
      <c r="AF10" s="707"/>
      <c r="AG10" s="707"/>
      <c r="AH10" s="774"/>
      <c r="AI10" s="770"/>
      <c r="AJ10" s="779"/>
      <c r="AK10" s="807"/>
      <c r="AL10" s="781"/>
      <c r="AM10" s="805"/>
      <c r="AN10" s="781"/>
      <c r="AO10" s="807"/>
      <c r="AP10" s="782"/>
      <c r="AQ10" s="782"/>
      <c r="AR10" s="781"/>
      <c r="AS10" s="782"/>
      <c r="AT10" s="781"/>
      <c r="AU10" s="782"/>
      <c r="AV10" s="810"/>
      <c r="AW10" s="805"/>
    </row>
    <row r="11" spans="1:49" s="132" customFormat="1" ht="18" customHeight="1">
      <c r="A11" s="737" t="s">
        <v>92</v>
      </c>
      <c r="B11" s="764"/>
      <c r="C11" s="797" t="s">
        <v>93</v>
      </c>
      <c r="D11" s="797"/>
      <c r="E11" s="797"/>
      <c r="F11" s="797"/>
      <c r="G11" s="797"/>
      <c r="H11" s="797"/>
      <c r="I11" s="65" t="s">
        <v>94</v>
      </c>
      <c r="J11" s="798">
        <v>1</v>
      </c>
      <c r="K11" s="799"/>
      <c r="L11" s="56">
        <v>2</v>
      </c>
      <c r="M11" s="64">
        <v>3</v>
      </c>
      <c r="N11" s="64">
        <v>4</v>
      </c>
      <c r="O11" s="64">
        <v>5</v>
      </c>
      <c r="P11" s="64">
        <v>6</v>
      </c>
      <c r="Q11" s="64">
        <v>7</v>
      </c>
      <c r="R11" s="64">
        <v>8</v>
      </c>
      <c r="S11" s="64">
        <v>9</v>
      </c>
      <c r="T11" s="64">
        <v>10</v>
      </c>
      <c r="U11" s="64">
        <v>11</v>
      </c>
      <c r="V11" s="64">
        <v>12</v>
      </c>
      <c r="W11" s="64">
        <v>13</v>
      </c>
      <c r="X11" s="64">
        <v>14</v>
      </c>
      <c r="Y11" s="64">
        <v>15</v>
      </c>
      <c r="Z11" s="64">
        <v>16</v>
      </c>
      <c r="AA11" s="64">
        <v>17</v>
      </c>
      <c r="AB11" s="64">
        <v>18</v>
      </c>
      <c r="AC11" s="64">
        <v>19</v>
      </c>
      <c r="AD11" s="64">
        <v>20</v>
      </c>
      <c r="AE11" s="63" t="s">
        <v>92</v>
      </c>
      <c r="AF11" s="54" t="s">
        <v>93</v>
      </c>
      <c r="AG11" s="131" t="s">
        <v>94</v>
      </c>
      <c r="AH11" s="65">
        <v>21</v>
      </c>
      <c r="AI11" s="65">
        <v>22</v>
      </c>
      <c r="AJ11" s="63">
        <v>23</v>
      </c>
      <c r="AK11" s="63">
        <v>24</v>
      </c>
      <c r="AL11" s="63">
        <v>25</v>
      </c>
      <c r="AM11" s="63">
        <v>26</v>
      </c>
      <c r="AN11" s="63">
        <v>27</v>
      </c>
      <c r="AO11" s="63">
        <v>28</v>
      </c>
      <c r="AP11" s="63">
        <v>29</v>
      </c>
      <c r="AQ11" s="63">
        <v>30</v>
      </c>
      <c r="AR11" s="63">
        <v>31</v>
      </c>
      <c r="AS11" s="63">
        <v>32</v>
      </c>
      <c r="AT11" s="63">
        <v>33</v>
      </c>
      <c r="AU11" s="63">
        <v>34</v>
      </c>
      <c r="AV11" s="63">
        <v>35</v>
      </c>
      <c r="AW11" s="63">
        <v>36</v>
      </c>
    </row>
    <row r="12" spans="1:49" ht="18" customHeight="1">
      <c r="A12" s="800" t="s">
        <v>109</v>
      </c>
      <c r="B12" s="800"/>
      <c r="C12" s="800"/>
      <c r="D12" s="800"/>
      <c r="E12" s="800"/>
      <c r="F12" s="800"/>
      <c r="G12" s="800"/>
      <c r="H12" s="800"/>
      <c r="I12" s="56">
        <v>1</v>
      </c>
      <c r="J12" s="801">
        <f>+J13+J278+J428+J861+J966</f>
        <v>42594</v>
      </c>
      <c r="K12" s="802"/>
      <c r="L12" s="133">
        <f>+L13+L278+L428+L861+L966</f>
        <v>17063</v>
      </c>
      <c r="M12" s="134">
        <f>+M13+M278+M428+M861+M966</f>
        <v>2742</v>
      </c>
      <c r="N12" s="134">
        <f t="shared" ref="N12:AD12" si="0">+N13+N278+N428+N861+N966</f>
        <v>1065</v>
      </c>
      <c r="O12" s="134">
        <f t="shared" si="0"/>
        <v>2104</v>
      </c>
      <c r="P12" s="134">
        <f t="shared" si="0"/>
        <v>841</v>
      </c>
      <c r="Q12" s="134">
        <f t="shared" si="0"/>
        <v>12559</v>
      </c>
      <c r="R12" s="134">
        <f t="shared" si="0"/>
        <v>6756</v>
      </c>
      <c r="S12" s="134">
        <f t="shared" si="0"/>
        <v>24751</v>
      </c>
      <c r="T12" s="134">
        <f t="shared" si="0"/>
        <v>8327</v>
      </c>
      <c r="U12" s="134">
        <f t="shared" si="0"/>
        <v>341</v>
      </c>
      <c r="V12" s="134">
        <f t="shared" si="0"/>
        <v>48</v>
      </c>
      <c r="W12" s="134">
        <f t="shared" si="0"/>
        <v>59</v>
      </c>
      <c r="X12" s="134">
        <f t="shared" si="0"/>
        <v>8</v>
      </c>
      <c r="Y12" s="134">
        <f t="shared" si="0"/>
        <v>38</v>
      </c>
      <c r="Z12" s="134">
        <f t="shared" si="0"/>
        <v>18</v>
      </c>
      <c r="AA12" s="134">
        <f t="shared" si="0"/>
        <v>42446</v>
      </c>
      <c r="AB12" s="134">
        <f t="shared" si="0"/>
        <v>0</v>
      </c>
      <c r="AC12" s="134">
        <f t="shared" si="0"/>
        <v>43</v>
      </c>
      <c r="AD12" s="134">
        <f t="shared" si="0"/>
        <v>105</v>
      </c>
      <c r="AE12" s="803" t="s">
        <v>109</v>
      </c>
      <c r="AF12" s="804"/>
      <c r="AG12" s="135">
        <v>1</v>
      </c>
      <c r="AH12" s="133">
        <f>+AH13+AH278+AH428+AH861+AH966</f>
        <v>777</v>
      </c>
      <c r="AI12" s="133">
        <f t="shared" ref="AI12:AW12" si="1">+AI13+AI278+AI428+AI861+AI966</f>
        <v>361</v>
      </c>
      <c r="AJ12" s="134">
        <f t="shared" si="1"/>
        <v>206</v>
      </c>
      <c r="AK12" s="134">
        <f t="shared" si="1"/>
        <v>105</v>
      </c>
      <c r="AL12" s="134">
        <f t="shared" si="1"/>
        <v>69</v>
      </c>
      <c r="AM12" s="134">
        <f t="shared" si="1"/>
        <v>23</v>
      </c>
      <c r="AN12" s="134">
        <f t="shared" si="1"/>
        <v>109</v>
      </c>
      <c r="AO12" s="134">
        <f t="shared" si="1"/>
        <v>41</v>
      </c>
      <c r="AP12" s="134">
        <f t="shared" si="1"/>
        <v>159</v>
      </c>
      <c r="AQ12" s="134">
        <f t="shared" si="1"/>
        <v>75</v>
      </c>
      <c r="AR12" s="134">
        <f t="shared" si="1"/>
        <v>61</v>
      </c>
      <c r="AS12" s="134">
        <f t="shared" si="1"/>
        <v>32</v>
      </c>
      <c r="AT12" s="78">
        <f t="shared" si="1"/>
        <v>131</v>
      </c>
      <c r="AU12" s="78">
        <f t="shared" si="1"/>
        <v>73</v>
      </c>
      <c r="AV12" s="78">
        <f t="shared" si="1"/>
        <v>42</v>
      </c>
      <c r="AW12" s="78">
        <f t="shared" si="1"/>
        <v>12</v>
      </c>
    </row>
    <row r="13" spans="1:49" ht="18" customHeight="1">
      <c r="A13" s="811" t="s">
        <v>112</v>
      </c>
      <c r="B13" s="812"/>
      <c r="C13" s="812"/>
      <c r="D13" s="812"/>
      <c r="E13" s="812"/>
      <c r="F13" s="812"/>
      <c r="G13" s="812"/>
      <c r="H13" s="812"/>
      <c r="I13" s="58">
        <v>2</v>
      </c>
      <c r="J13" s="811">
        <f>+J14+J33+J51+J67+J77+J99+J113+J131+J145+J163+J170+J185+J194+J203+J214+J228+J243+J264</f>
        <v>7395</v>
      </c>
      <c r="K13" s="813"/>
      <c r="L13" s="136">
        <f>+L14+L33+L51+L67+L77+L99+L113+L131+L145+L163+L170+L185+L194+L203+L214+L228+L243+L264</f>
        <v>3187</v>
      </c>
      <c r="M13" s="136">
        <f>+M14+M33+M51+M67+M77+M99+M113+M131+M145+M163+M170+M185+M194+M203+M214+M228+M243+M264</f>
        <v>0</v>
      </c>
      <c r="N13" s="136">
        <f t="shared" ref="N13:AD13" si="2">+N14+N33+N51+N67+N77+N99+N113+N131+N145+N163+N170+N185+N194+N203+N214+N228+N243+N264</f>
        <v>0</v>
      </c>
      <c r="O13" s="136">
        <f t="shared" si="2"/>
        <v>0</v>
      </c>
      <c r="P13" s="136">
        <f t="shared" si="2"/>
        <v>0</v>
      </c>
      <c r="Q13" s="136">
        <f t="shared" si="2"/>
        <v>3233</v>
      </c>
      <c r="R13" s="136">
        <f t="shared" si="2"/>
        <v>1782</v>
      </c>
      <c r="S13" s="136">
        <f t="shared" si="2"/>
        <v>4129</v>
      </c>
      <c r="T13" s="136">
        <f t="shared" si="2"/>
        <v>1383</v>
      </c>
      <c r="U13" s="136">
        <f t="shared" si="2"/>
        <v>0</v>
      </c>
      <c r="V13" s="136">
        <f t="shared" si="2"/>
        <v>0</v>
      </c>
      <c r="W13" s="136">
        <f t="shared" si="2"/>
        <v>7</v>
      </c>
      <c r="X13" s="136">
        <f t="shared" si="2"/>
        <v>4</v>
      </c>
      <c r="Y13" s="136">
        <f t="shared" si="2"/>
        <v>26</v>
      </c>
      <c r="Z13" s="136">
        <f t="shared" si="2"/>
        <v>18</v>
      </c>
      <c r="AA13" s="136">
        <f t="shared" si="2"/>
        <v>7395</v>
      </c>
      <c r="AB13" s="136">
        <f t="shared" si="2"/>
        <v>0</v>
      </c>
      <c r="AC13" s="136">
        <f t="shared" si="2"/>
        <v>0</v>
      </c>
      <c r="AD13" s="136">
        <f t="shared" si="2"/>
        <v>0</v>
      </c>
      <c r="AE13" s="814" t="s">
        <v>112</v>
      </c>
      <c r="AF13" s="815"/>
      <c r="AG13" s="58">
        <v>2</v>
      </c>
      <c r="AH13" s="136">
        <f t="shared" ref="AH13:AW13" si="3">+AH14+AH33+AH51+AH67+AH77+AH99+AH113+AH131+AH145+AH163+AH170+AH185+AH194+AH203+AH214+AH228+AH243+AH264</f>
        <v>275</v>
      </c>
      <c r="AI13" s="136">
        <f t="shared" si="3"/>
        <v>135</v>
      </c>
      <c r="AJ13" s="136">
        <f t="shared" si="3"/>
        <v>33</v>
      </c>
      <c r="AK13" s="136">
        <f t="shared" si="3"/>
        <v>13</v>
      </c>
      <c r="AL13" s="136">
        <f t="shared" si="3"/>
        <v>12</v>
      </c>
      <c r="AM13" s="136">
        <f t="shared" si="3"/>
        <v>3</v>
      </c>
      <c r="AN13" s="136">
        <f t="shared" si="3"/>
        <v>48</v>
      </c>
      <c r="AO13" s="136">
        <f t="shared" si="3"/>
        <v>18</v>
      </c>
      <c r="AP13" s="136">
        <f t="shared" si="3"/>
        <v>75</v>
      </c>
      <c r="AQ13" s="136">
        <f t="shared" si="3"/>
        <v>40</v>
      </c>
      <c r="AR13" s="136">
        <f t="shared" si="3"/>
        <v>30</v>
      </c>
      <c r="AS13" s="136">
        <f t="shared" si="3"/>
        <v>20</v>
      </c>
      <c r="AT13" s="137">
        <f t="shared" si="3"/>
        <v>56</v>
      </c>
      <c r="AU13" s="137">
        <f t="shared" si="3"/>
        <v>35</v>
      </c>
      <c r="AV13" s="137">
        <f t="shared" si="3"/>
        <v>21</v>
      </c>
      <c r="AW13" s="137">
        <f t="shared" si="3"/>
        <v>6</v>
      </c>
    </row>
    <row r="14" spans="1:49" s="121" customFormat="1" ht="18" customHeight="1">
      <c r="A14" s="816" t="s">
        <v>113</v>
      </c>
      <c r="B14" s="816"/>
      <c r="C14" s="816"/>
      <c r="D14" s="816"/>
      <c r="E14" s="816"/>
      <c r="F14" s="816"/>
      <c r="G14" s="816"/>
      <c r="H14" s="816"/>
      <c r="I14" s="60">
        <f>+I13+1</f>
        <v>3</v>
      </c>
      <c r="J14" s="817">
        <f>+M14+O14+Q14+S14+U14+W14+Y14</f>
        <v>569</v>
      </c>
      <c r="K14" s="818"/>
      <c r="L14" s="138">
        <f>+N14+P14+R14+T14+V14+X14+Z14</f>
        <v>225</v>
      </c>
      <c r="M14" s="138">
        <f>SUM(M15:M32)</f>
        <v>0</v>
      </c>
      <c r="N14" s="138">
        <f t="shared" ref="N14:AD14" si="4">SUM(N15:N32)</f>
        <v>0</v>
      </c>
      <c r="O14" s="138">
        <f t="shared" si="4"/>
        <v>0</v>
      </c>
      <c r="P14" s="138">
        <f t="shared" si="4"/>
        <v>0</v>
      </c>
      <c r="Q14" s="138">
        <f t="shared" si="4"/>
        <v>320</v>
      </c>
      <c r="R14" s="138">
        <f t="shared" si="4"/>
        <v>146</v>
      </c>
      <c r="S14" s="138">
        <f t="shared" si="4"/>
        <v>223</v>
      </c>
      <c r="T14" s="138">
        <f t="shared" si="4"/>
        <v>61</v>
      </c>
      <c r="U14" s="138">
        <f t="shared" si="4"/>
        <v>0</v>
      </c>
      <c r="V14" s="138">
        <f t="shared" si="4"/>
        <v>0</v>
      </c>
      <c r="W14" s="138">
        <f t="shared" si="4"/>
        <v>0</v>
      </c>
      <c r="X14" s="138">
        <f t="shared" si="4"/>
        <v>0</v>
      </c>
      <c r="Y14" s="138">
        <f t="shared" si="4"/>
        <v>26</v>
      </c>
      <c r="Z14" s="138">
        <f t="shared" si="4"/>
        <v>18</v>
      </c>
      <c r="AA14" s="138">
        <f t="shared" si="4"/>
        <v>569</v>
      </c>
      <c r="AB14" s="138">
        <f t="shared" si="4"/>
        <v>0</v>
      </c>
      <c r="AC14" s="138">
        <f t="shared" si="4"/>
        <v>0</v>
      </c>
      <c r="AD14" s="138">
        <f t="shared" si="4"/>
        <v>0</v>
      </c>
      <c r="AE14" s="819" t="str">
        <f>+A14</f>
        <v>1. Архангай аймаг дахь МСҮТ</v>
      </c>
      <c r="AF14" s="820"/>
      <c r="AG14" s="60"/>
      <c r="AH14" s="138">
        <f t="shared" ref="AH14:AW14" si="5">SUM(AH15:AH32)</f>
        <v>5</v>
      </c>
      <c r="AI14" s="138">
        <f t="shared" si="5"/>
        <v>5</v>
      </c>
      <c r="AJ14" s="138">
        <f t="shared" si="5"/>
        <v>1</v>
      </c>
      <c r="AK14" s="138">
        <f t="shared" si="5"/>
        <v>1</v>
      </c>
      <c r="AL14" s="138">
        <f t="shared" si="5"/>
        <v>0</v>
      </c>
      <c r="AM14" s="138">
        <f t="shared" si="5"/>
        <v>0</v>
      </c>
      <c r="AN14" s="138">
        <f t="shared" si="5"/>
        <v>1</v>
      </c>
      <c r="AO14" s="138">
        <f t="shared" si="5"/>
        <v>1</v>
      </c>
      <c r="AP14" s="138">
        <f t="shared" si="5"/>
        <v>0</v>
      </c>
      <c r="AQ14" s="138">
        <f t="shared" si="5"/>
        <v>0</v>
      </c>
      <c r="AR14" s="138">
        <f t="shared" si="5"/>
        <v>3</v>
      </c>
      <c r="AS14" s="138">
        <f t="shared" si="5"/>
        <v>3</v>
      </c>
      <c r="AT14" s="138">
        <f t="shared" si="5"/>
        <v>0</v>
      </c>
      <c r="AU14" s="138">
        <f t="shared" si="5"/>
        <v>0</v>
      </c>
      <c r="AV14" s="138">
        <f t="shared" si="5"/>
        <v>0</v>
      </c>
      <c r="AW14" s="138">
        <f t="shared" si="5"/>
        <v>0</v>
      </c>
    </row>
    <row r="15" spans="1:49" s="121" customFormat="1" ht="18" customHeight="1">
      <c r="A15" s="797" t="str">
        <f>+'[1]З-ТМБ-4-сургууль мэргэжил-1'!A21:B21</f>
        <v>TC8211-20</v>
      </c>
      <c r="B15" s="797"/>
      <c r="C15" s="797" t="str">
        <f>+'[1]З-ТМБ-4-сургууль мэргэжил-1'!C21:I21</f>
        <v>Автомашины засварчин</v>
      </c>
      <c r="D15" s="797"/>
      <c r="E15" s="797"/>
      <c r="F15" s="797"/>
      <c r="G15" s="797"/>
      <c r="H15" s="797"/>
      <c r="I15" s="56">
        <f t="shared" ref="I15:I78" si="6">+I14+1</f>
        <v>4</v>
      </c>
      <c r="J15" s="801">
        <f>+M15+O15+Q15+S15+U15+W15+Y15</f>
        <v>30</v>
      </c>
      <c r="K15" s="802"/>
      <c r="L15" s="65">
        <f>+N15+P15+R15+T15+V15+X15+Z15</f>
        <v>0</v>
      </c>
      <c r="M15" s="65"/>
      <c r="N15" s="65"/>
      <c r="O15" s="65"/>
      <c r="P15" s="65"/>
      <c r="Q15" s="65"/>
      <c r="R15" s="65"/>
      <c r="S15" s="65">
        <v>30</v>
      </c>
      <c r="T15" s="65">
        <v>0</v>
      </c>
      <c r="U15" s="65"/>
      <c r="V15" s="65"/>
      <c r="W15" s="65"/>
      <c r="X15" s="65"/>
      <c r="Y15" s="65"/>
      <c r="Z15" s="65"/>
      <c r="AA15" s="65">
        <f>+J15</f>
        <v>30</v>
      </c>
      <c r="AB15" s="65"/>
      <c r="AC15" s="65"/>
      <c r="AD15" s="65"/>
      <c r="AE15" s="139" t="str">
        <f>+A15</f>
        <v>TC8211-20</v>
      </c>
      <c r="AF15" s="139" t="str">
        <f>+C15</f>
        <v>Автомашины засварчин</v>
      </c>
      <c r="AG15" s="56"/>
      <c r="AH15" s="65">
        <f>+AJ15+AL15+AN15+AP15+AR15+AT15+AV15</f>
        <v>0</v>
      </c>
      <c r="AI15" s="65">
        <f>+AK15+AM15+AO15+AQ15+AS15+AU15+AW15</f>
        <v>0</v>
      </c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</row>
    <row r="16" spans="1:49" s="121" customFormat="1" ht="18" customHeight="1">
      <c r="A16" s="797" t="str">
        <f>+'[1]З-ТМБ-4-сургууль мэргэжил-1'!A22:B22</f>
        <v>CF7126-36</v>
      </c>
      <c r="B16" s="797"/>
      <c r="C16" s="797" t="str">
        <f>+'[1]З-ТМБ-4-сургууль мэргэжил-1'!C22:I22</f>
        <v>Барилгын сантехникч</v>
      </c>
      <c r="D16" s="797"/>
      <c r="E16" s="797"/>
      <c r="F16" s="797"/>
      <c r="G16" s="797"/>
      <c r="H16" s="797"/>
      <c r="I16" s="56">
        <f t="shared" si="6"/>
        <v>5</v>
      </c>
      <c r="J16" s="801">
        <f>+M16+O16+Q16+S16+U16+W16+Y16</f>
        <v>29</v>
      </c>
      <c r="K16" s="802"/>
      <c r="L16" s="65">
        <f t="shared" ref="L16:L79" si="7">+N16+P16+R16+T16+V16+X16+Z16</f>
        <v>0</v>
      </c>
      <c r="M16" s="65"/>
      <c r="N16" s="65"/>
      <c r="O16" s="65"/>
      <c r="P16" s="65"/>
      <c r="Q16" s="65"/>
      <c r="R16" s="65"/>
      <c r="S16" s="65">
        <v>29</v>
      </c>
      <c r="T16" s="65">
        <v>0</v>
      </c>
      <c r="U16" s="65"/>
      <c r="V16" s="65"/>
      <c r="W16" s="65"/>
      <c r="X16" s="65"/>
      <c r="Y16" s="65"/>
      <c r="Z16" s="65"/>
      <c r="AA16" s="65">
        <f t="shared" ref="AA16:AA32" si="8">+J16</f>
        <v>29</v>
      </c>
      <c r="AB16" s="65"/>
      <c r="AC16" s="65"/>
      <c r="AD16" s="65"/>
      <c r="AE16" s="139" t="str">
        <f t="shared" ref="AE16:AE32" si="9">+A16</f>
        <v>CF7126-36</v>
      </c>
      <c r="AF16" s="139" t="str">
        <f t="shared" ref="AF16:AF32" si="10">+C16</f>
        <v>Барилгын сантехникч</v>
      </c>
      <c r="AG16" s="56"/>
      <c r="AH16" s="65">
        <f t="shared" ref="AH16:AI31" si="11">+AJ16+AL16+AN16+AP16+AR16+AT16+AV16</f>
        <v>0</v>
      </c>
      <c r="AI16" s="65">
        <f t="shared" si="11"/>
        <v>0</v>
      </c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</row>
    <row r="17" spans="1:49" s="121" customFormat="1" ht="18" customHeight="1">
      <c r="A17" s="797" t="str">
        <f>+'[1]З-ТМБ-4-сургууль мэргэжил-1'!A23:B23</f>
        <v>CF7123-20</v>
      </c>
      <c r="B17" s="797"/>
      <c r="C17" s="797" t="str">
        <f>+'[1]З-ТМБ-4-сургууль мэргэжил-1'!C23:I23</f>
        <v>Барилгын засал-чимэглэлчин</v>
      </c>
      <c r="D17" s="797"/>
      <c r="E17" s="797"/>
      <c r="F17" s="797"/>
      <c r="G17" s="797"/>
      <c r="H17" s="797"/>
      <c r="I17" s="56">
        <f t="shared" si="6"/>
        <v>6</v>
      </c>
      <c r="J17" s="801">
        <f>+M17+O17+Q17+S17+U17+W17+Y17</f>
        <v>24</v>
      </c>
      <c r="K17" s="802"/>
      <c r="L17" s="65">
        <f t="shared" si="7"/>
        <v>7</v>
      </c>
      <c r="M17" s="65"/>
      <c r="N17" s="65"/>
      <c r="O17" s="65"/>
      <c r="P17" s="65"/>
      <c r="Q17" s="65">
        <v>15</v>
      </c>
      <c r="R17" s="65">
        <v>6</v>
      </c>
      <c r="S17" s="65"/>
      <c r="T17" s="65"/>
      <c r="U17" s="65"/>
      <c r="V17" s="65"/>
      <c r="W17" s="65"/>
      <c r="X17" s="65"/>
      <c r="Y17" s="65">
        <v>9</v>
      </c>
      <c r="Z17" s="65">
        <v>1</v>
      </c>
      <c r="AA17" s="65">
        <f t="shared" si="8"/>
        <v>24</v>
      </c>
      <c r="AB17" s="65"/>
      <c r="AC17" s="65"/>
      <c r="AD17" s="65"/>
      <c r="AE17" s="139" t="str">
        <f t="shared" si="9"/>
        <v>CF7123-20</v>
      </c>
      <c r="AF17" s="139" t="str">
        <f t="shared" si="10"/>
        <v>Барилгын засал-чимэглэлчин</v>
      </c>
      <c r="AG17" s="56"/>
      <c r="AH17" s="65">
        <f t="shared" si="11"/>
        <v>0</v>
      </c>
      <c r="AI17" s="65">
        <f t="shared" si="11"/>
        <v>0</v>
      </c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</row>
    <row r="18" spans="1:49" s="121" customFormat="1" ht="18" customHeight="1">
      <c r="A18" s="797" t="str">
        <f>+'[1]З-ТМБ-4-сургууль мэргэжил-1'!A24:B24</f>
        <v>CF7112-19</v>
      </c>
      <c r="B18" s="797"/>
      <c r="C18" s="797" t="str">
        <f>+'[1]З-ТМБ-4-сургууль мэргэжил-1'!C24:I24</f>
        <v>Барилгын өрөг угсрагч</v>
      </c>
      <c r="D18" s="797"/>
      <c r="E18" s="797"/>
      <c r="F18" s="797"/>
      <c r="G18" s="797"/>
      <c r="H18" s="797"/>
      <c r="I18" s="56">
        <f t="shared" si="6"/>
        <v>7</v>
      </c>
      <c r="J18" s="801">
        <f t="shared" ref="J18:J81" si="12">+M18+O18+Q18+S18+U18+W18+Y18</f>
        <v>27</v>
      </c>
      <c r="K18" s="802"/>
      <c r="L18" s="65">
        <f t="shared" si="7"/>
        <v>5</v>
      </c>
      <c r="M18" s="65"/>
      <c r="N18" s="65"/>
      <c r="O18" s="65"/>
      <c r="P18" s="65"/>
      <c r="Q18" s="65">
        <v>17</v>
      </c>
      <c r="R18" s="65">
        <v>5</v>
      </c>
      <c r="S18" s="65">
        <v>10</v>
      </c>
      <c r="T18" s="65">
        <v>0</v>
      </c>
      <c r="U18" s="65"/>
      <c r="V18" s="65"/>
      <c r="W18" s="65"/>
      <c r="X18" s="65"/>
      <c r="Y18" s="65"/>
      <c r="Z18" s="65"/>
      <c r="AA18" s="65">
        <f t="shared" si="8"/>
        <v>27</v>
      </c>
      <c r="AB18" s="65"/>
      <c r="AC18" s="65"/>
      <c r="AD18" s="65"/>
      <c r="AE18" s="139" t="str">
        <f t="shared" si="9"/>
        <v>CF7112-19</v>
      </c>
      <c r="AF18" s="139" t="str">
        <f t="shared" si="10"/>
        <v>Барилгын өрөг угсрагч</v>
      </c>
      <c r="AG18" s="56"/>
      <c r="AH18" s="65">
        <f t="shared" si="11"/>
        <v>0</v>
      </c>
      <c r="AI18" s="65">
        <f t="shared" si="11"/>
        <v>0</v>
      </c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</row>
    <row r="19" spans="1:49" s="121" customFormat="1" ht="18" customHeight="1">
      <c r="A19" s="797" t="str">
        <f>+'[1]З-ТМБ-4-сургууль мэргэжил-1'!A25:B25</f>
        <v>CF7411-12</v>
      </c>
      <c r="B19" s="797"/>
      <c r="C19" s="797" t="str">
        <f>+'[1]З-ТМБ-4-сургууль мэргэжил-1'!C25:I25</f>
        <v>Барилгын цахилгаанчин</v>
      </c>
      <c r="D19" s="797"/>
      <c r="E19" s="797"/>
      <c r="F19" s="797"/>
      <c r="G19" s="797"/>
      <c r="H19" s="797"/>
      <c r="I19" s="56">
        <f t="shared" si="6"/>
        <v>8</v>
      </c>
      <c r="J19" s="801">
        <f t="shared" si="12"/>
        <v>30</v>
      </c>
      <c r="K19" s="802"/>
      <c r="L19" s="65">
        <f t="shared" si="7"/>
        <v>4</v>
      </c>
      <c r="M19" s="65"/>
      <c r="N19" s="65"/>
      <c r="O19" s="65"/>
      <c r="P19" s="65"/>
      <c r="Q19" s="65">
        <v>30</v>
      </c>
      <c r="R19" s="65">
        <v>4</v>
      </c>
      <c r="S19" s="65"/>
      <c r="T19" s="65"/>
      <c r="U19" s="65"/>
      <c r="V19" s="65"/>
      <c r="W19" s="65"/>
      <c r="X19" s="65"/>
      <c r="Y19" s="65"/>
      <c r="Z19" s="65"/>
      <c r="AA19" s="65">
        <f t="shared" si="8"/>
        <v>30</v>
      </c>
      <c r="AB19" s="65"/>
      <c r="AC19" s="65"/>
      <c r="AD19" s="65"/>
      <c r="AE19" s="139" t="str">
        <f t="shared" si="9"/>
        <v>CF7411-12</v>
      </c>
      <c r="AF19" s="139" t="str">
        <f t="shared" si="10"/>
        <v>Барилгын цахилгаанчин</v>
      </c>
      <c r="AG19" s="56"/>
      <c r="AH19" s="65">
        <f t="shared" si="11"/>
        <v>0</v>
      </c>
      <c r="AI19" s="65">
        <f t="shared" si="11"/>
        <v>0</v>
      </c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</row>
    <row r="20" spans="1:49" s="121" customFormat="1" ht="18" customHeight="1">
      <c r="A20" s="797" t="str">
        <f>+'[1]З-ТМБ-4-сургууль мэргэжил-1'!A26:B26</f>
        <v>IM7212-14</v>
      </c>
      <c r="B20" s="797"/>
      <c r="C20" s="797" t="str">
        <f>+'[1]З-ТМБ-4-сургууль мэргэжил-1'!C26:I26</f>
        <v>Гагнуурчин</v>
      </c>
      <c r="D20" s="797"/>
      <c r="E20" s="797"/>
      <c r="F20" s="797"/>
      <c r="G20" s="797"/>
      <c r="H20" s="797"/>
      <c r="I20" s="56">
        <f t="shared" si="6"/>
        <v>9</v>
      </c>
      <c r="J20" s="801">
        <f t="shared" si="12"/>
        <v>46</v>
      </c>
      <c r="K20" s="802"/>
      <c r="L20" s="65">
        <f t="shared" si="7"/>
        <v>1</v>
      </c>
      <c r="M20" s="65"/>
      <c r="N20" s="65"/>
      <c r="O20" s="65"/>
      <c r="P20" s="65"/>
      <c r="Q20" s="65">
        <v>26</v>
      </c>
      <c r="R20" s="65">
        <v>1</v>
      </c>
      <c r="S20" s="65">
        <v>20</v>
      </c>
      <c r="T20" s="65">
        <v>0</v>
      </c>
      <c r="U20" s="65"/>
      <c r="V20" s="65"/>
      <c r="W20" s="65"/>
      <c r="X20" s="65"/>
      <c r="Y20" s="65"/>
      <c r="Z20" s="65"/>
      <c r="AA20" s="65">
        <f t="shared" si="8"/>
        <v>46</v>
      </c>
      <c r="AB20" s="65"/>
      <c r="AC20" s="65"/>
      <c r="AD20" s="65"/>
      <c r="AE20" s="139" t="str">
        <f t="shared" si="9"/>
        <v>IM7212-14</v>
      </c>
      <c r="AF20" s="139" t="str">
        <f t="shared" si="10"/>
        <v>Гагнуурчин</v>
      </c>
      <c r="AG20" s="56"/>
      <c r="AH20" s="65">
        <f t="shared" si="11"/>
        <v>0</v>
      </c>
      <c r="AI20" s="65">
        <f t="shared" si="11"/>
        <v>0</v>
      </c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</row>
    <row r="21" spans="1:49" s="121" customFormat="1" ht="18" customHeight="1">
      <c r="A21" s="797" t="str">
        <f>+'[1]З-ТМБ-4-сургууль мэргэжил-1'!A27:B27</f>
        <v>AH6221-23</v>
      </c>
      <c r="B21" s="797"/>
      <c r="C21" s="797" t="str">
        <f>+'[1]З-ТМБ-4-сургууль мэргэжил-1'!C27:I27</f>
        <v>Малын асаргаа</v>
      </c>
      <c r="D21" s="797"/>
      <c r="E21" s="797"/>
      <c r="F21" s="797"/>
      <c r="G21" s="797"/>
      <c r="H21" s="797"/>
      <c r="I21" s="56">
        <f t="shared" si="6"/>
        <v>10</v>
      </c>
      <c r="J21" s="801">
        <f t="shared" si="12"/>
        <v>50</v>
      </c>
      <c r="K21" s="802"/>
      <c r="L21" s="65">
        <f t="shared" si="7"/>
        <v>14</v>
      </c>
      <c r="M21" s="65"/>
      <c r="N21" s="65"/>
      <c r="O21" s="65"/>
      <c r="P21" s="65"/>
      <c r="Q21" s="65">
        <v>26</v>
      </c>
      <c r="R21" s="65">
        <v>12</v>
      </c>
      <c r="S21" s="65">
        <v>24</v>
      </c>
      <c r="T21" s="65">
        <v>2</v>
      </c>
      <c r="U21" s="65"/>
      <c r="V21" s="65"/>
      <c r="W21" s="65"/>
      <c r="X21" s="65"/>
      <c r="Y21" s="65"/>
      <c r="Z21" s="65"/>
      <c r="AA21" s="65">
        <f t="shared" si="8"/>
        <v>50</v>
      </c>
      <c r="AB21" s="65"/>
      <c r="AC21" s="65"/>
      <c r="AD21" s="65"/>
      <c r="AE21" s="139" t="str">
        <f t="shared" si="9"/>
        <v>AH6221-23</v>
      </c>
      <c r="AF21" s="139" t="str">
        <f t="shared" si="10"/>
        <v>Малын асаргаа</v>
      </c>
      <c r="AG21" s="56"/>
      <c r="AH21" s="65">
        <f t="shared" si="11"/>
        <v>0</v>
      </c>
      <c r="AI21" s="65">
        <f t="shared" si="11"/>
        <v>0</v>
      </c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</row>
    <row r="22" spans="1:49" s="121" customFormat="1" ht="18" customHeight="1">
      <c r="A22" s="797" t="str">
        <f>+'[1]З-ТМБ-4-сургууль мэргэжил-1'!A28:B28</f>
        <v>CF7115-24</v>
      </c>
      <c r="B22" s="797"/>
      <c r="C22" s="797" t="str">
        <f>+'[1]З-ТМБ-4-сургууль мэргэжил-1'!C28:I28</f>
        <v>Модон эдлэлийн мужаан</v>
      </c>
      <c r="D22" s="797"/>
      <c r="E22" s="797"/>
      <c r="F22" s="797"/>
      <c r="G22" s="797"/>
      <c r="H22" s="797"/>
      <c r="I22" s="56">
        <f t="shared" si="6"/>
        <v>11</v>
      </c>
      <c r="J22" s="801">
        <f t="shared" si="12"/>
        <v>15</v>
      </c>
      <c r="K22" s="802"/>
      <c r="L22" s="65">
        <f t="shared" si="7"/>
        <v>1</v>
      </c>
      <c r="M22" s="65"/>
      <c r="N22" s="65"/>
      <c r="O22" s="65"/>
      <c r="P22" s="65"/>
      <c r="Q22" s="65">
        <v>15</v>
      </c>
      <c r="R22" s="65">
        <v>1</v>
      </c>
      <c r="S22" s="65"/>
      <c r="T22" s="65"/>
      <c r="U22" s="65"/>
      <c r="V22" s="65"/>
      <c r="W22" s="65"/>
      <c r="X22" s="65"/>
      <c r="Y22" s="65"/>
      <c r="Z22" s="65"/>
      <c r="AA22" s="65">
        <f t="shared" si="8"/>
        <v>15</v>
      </c>
      <c r="AB22" s="65"/>
      <c r="AC22" s="65"/>
      <c r="AD22" s="65"/>
      <c r="AE22" s="139" t="str">
        <f t="shared" si="9"/>
        <v>CF7115-24</v>
      </c>
      <c r="AF22" s="139" t="str">
        <f t="shared" si="10"/>
        <v>Модон эдлэлийн мужаан</v>
      </c>
      <c r="AG22" s="56"/>
      <c r="AH22" s="65">
        <f t="shared" si="11"/>
        <v>0</v>
      </c>
      <c r="AI22" s="65">
        <f t="shared" si="11"/>
        <v>0</v>
      </c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</row>
    <row r="23" spans="1:49" s="121" customFormat="1" ht="18" customHeight="1">
      <c r="A23" s="797" t="str">
        <f>+'[1]З-ТМБ-4-сургууль мэргэжил-1'!A29:B29</f>
        <v>IE7533-28</v>
      </c>
      <c r="B23" s="797"/>
      <c r="C23" s="797" t="str">
        <f>+'[1]З-ТМБ-4-сургууль мэргэжил-1'!C29:I29</f>
        <v>Оёмол бүтээгдэхүүний оёдолчин</v>
      </c>
      <c r="D23" s="797"/>
      <c r="E23" s="797"/>
      <c r="F23" s="797"/>
      <c r="G23" s="797"/>
      <c r="H23" s="797"/>
      <c r="I23" s="56">
        <f t="shared" si="6"/>
        <v>12</v>
      </c>
      <c r="J23" s="801">
        <f t="shared" si="12"/>
        <v>50</v>
      </c>
      <c r="K23" s="802"/>
      <c r="L23" s="65">
        <f t="shared" si="7"/>
        <v>48</v>
      </c>
      <c r="M23" s="65"/>
      <c r="N23" s="65"/>
      <c r="O23" s="65"/>
      <c r="P23" s="65"/>
      <c r="Q23" s="65">
        <v>31</v>
      </c>
      <c r="R23" s="65">
        <v>29</v>
      </c>
      <c r="S23" s="65">
        <v>19</v>
      </c>
      <c r="T23" s="65">
        <v>19</v>
      </c>
      <c r="U23" s="65"/>
      <c r="V23" s="65"/>
      <c r="W23" s="65"/>
      <c r="X23" s="65"/>
      <c r="Y23" s="65"/>
      <c r="Z23" s="65"/>
      <c r="AA23" s="65">
        <f t="shared" si="8"/>
        <v>50</v>
      </c>
      <c r="AB23" s="65"/>
      <c r="AC23" s="65"/>
      <c r="AD23" s="65"/>
      <c r="AE23" s="139" t="str">
        <f t="shared" si="9"/>
        <v>IE7533-28</v>
      </c>
      <c r="AF23" s="139" t="str">
        <f t="shared" si="10"/>
        <v>Оёмол бүтээгдэхүүний оёдолчин</v>
      </c>
      <c r="AG23" s="56"/>
      <c r="AH23" s="65">
        <f t="shared" si="11"/>
        <v>0</v>
      </c>
      <c r="AI23" s="65">
        <f t="shared" si="11"/>
        <v>0</v>
      </c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</row>
    <row r="24" spans="1:49" s="121" customFormat="1" ht="18" customHeight="1">
      <c r="A24" s="797" t="str">
        <f>+'[1]З-ТМБ-4-сургууль мэргэжил-1'!A30:B30</f>
        <v>IO7421-16</v>
      </c>
      <c r="B24" s="797"/>
      <c r="C24" s="797" t="str">
        <f>+'[1]З-ТМБ-4-сургууль мэргэжил-1'!C30:I30</f>
        <v>Цахим тоног төхөөрөмжийн үйлчилгээний ажилтан</v>
      </c>
      <c r="D24" s="797"/>
      <c r="E24" s="797"/>
      <c r="F24" s="797"/>
      <c r="G24" s="797"/>
      <c r="H24" s="797"/>
      <c r="I24" s="56">
        <f t="shared" si="6"/>
        <v>13</v>
      </c>
      <c r="J24" s="801">
        <f t="shared" si="12"/>
        <v>17</v>
      </c>
      <c r="K24" s="802"/>
      <c r="L24" s="65">
        <f t="shared" si="7"/>
        <v>9</v>
      </c>
      <c r="M24" s="65"/>
      <c r="N24" s="65"/>
      <c r="O24" s="65"/>
      <c r="P24" s="65"/>
      <c r="Q24" s="65">
        <v>17</v>
      </c>
      <c r="R24" s="65">
        <v>9</v>
      </c>
      <c r="S24" s="65"/>
      <c r="T24" s="65"/>
      <c r="U24" s="65"/>
      <c r="V24" s="65"/>
      <c r="W24" s="65"/>
      <c r="X24" s="65"/>
      <c r="Y24" s="65"/>
      <c r="Z24" s="65"/>
      <c r="AA24" s="65">
        <f t="shared" si="8"/>
        <v>17</v>
      </c>
      <c r="AB24" s="65"/>
      <c r="AC24" s="65"/>
      <c r="AD24" s="65"/>
      <c r="AE24" s="139" t="str">
        <f t="shared" si="9"/>
        <v>IO7421-16</v>
      </c>
      <c r="AF24" s="139" t="str">
        <f t="shared" si="10"/>
        <v>Цахим тоног төхөөрөмжийн үйлчилгээний ажилтан</v>
      </c>
      <c r="AG24" s="56"/>
      <c r="AH24" s="65">
        <f t="shared" si="11"/>
        <v>0</v>
      </c>
      <c r="AI24" s="65">
        <f t="shared" si="11"/>
        <v>0</v>
      </c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</row>
    <row r="25" spans="1:49" s="121" customFormat="1" ht="18" customHeight="1">
      <c r="A25" s="797" t="str">
        <f>+'[1]З-ТМБ-4-сургууль мэргэжил-1'!A31:B31</f>
        <v>IE8152-36</v>
      </c>
      <c r="B25" s="797"/>
      <c r="C25" s="797" t="str">
        <f>+'[1]З-ТМБ-4-сургууль мэргэжил-1'!C31:I31</f>
        <v xml:space="preserve">Ноос, ноолуур боловсруулалтын технологийн ажилтан </v>
      </c>
      <c r="D25" s="797"/>
      <c r="E25" s="797"/>
      <c r="F25" s="797"/>
      <c r="G25" s="797"/>
      <c r="H25" s="797"/>
      <c r="I25" s="56">
        <f t="shared" si="6"/>
        <v>14</v>
      </c>
      <c r="J25" s="801">
        <f t="shared" si="12"/>
        <v>22</v>
      </c>
      <c r="K25" s="802"/>
      <c r="L25" s="65">
        <f t="shared" si="7"/>
        <v>13</v>
      </c>
      <c r="M25" s="65"/>
      <c r="N25" s="65"/>
      <c r="O25" s="65"/>
      <c r="P25" s="65"/>
      <c r="Q25" s="65">
        <v>22</v>
      </c>
      <c r="R25" s="65">
        <v>13</v>
      </c>
      <c r="S25" s="65"/>
      <c r="T25" s="65"/>
      <c r="U25" s="65"/>
      <c r="V25" s="65"/>
      <c r="W25" s="65"/>
      <c r="X25" s="65"/>
      <c r="Y25" s="65"/>
      <c r="Z25" s="65"/>
      <c r="AA25" s="65">
        <f t="shared" si="8"/>
        <v>22</v>
      </c>
      <c r="AB25" s="65"/>
      <c r="AC25" s="65"/>
      <c r="AD25" s="65"/>
      <c r="AE25" s="139" t="str">
        <f t="shared" si="9"/>
        <v>IE8152-36</v>
      </c>
      <c r="AF25" s="139" t="str">
        <f t="shared" si="10"/>
        <v xml:space="preserve">Ноос, ноолуур боловсруулалтын технологийн ажилтан </v>
      </c>
      <c r="AG25" s="56"/>
      <c r="AH25" s="65">
        <f t="shared" si="11"/>
        <v>0</v>
      </c>
      <c r="AI25" s="65">
        <f t="shared" si="11"/>
        <v>0</v>
      </c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</row>
    <row r="26" spans="1:49" s="121" customFormat="1" ht="18" customHeight="1">
      <c r="A26" s="797" t="str">
        <f>+'[1]З-ТМБ-4-сургууль мэргэжил-1'!A32:B32</f>
        <v>NF6210-21</v>
      </c>
      <c r="B26" s="797"/>
      <c r="C26" s="797" t="str">
        <f>+'[1]З-ТМБ-4-сургууль мэргэжил-1'!C32:I32</f>
        <v>Ойжуулагч</v>
      </c>
      <c r="D26" s="797"/>
      <c r="E26" s="797"/>
      <c r="F26" s="797"/>
      <c r="G26" s="797"/>
      <c r="H26" s="797"/>
      <c r="I26" s="56">
        <f t="shared" si="6"/>
        <v>15</v>
      </c>
      <c r="J26" s="801">
        <f t="shared" si="12"/>
        <v>44</v>
      </c>
      <c r="K26" s="802"/>
      <c r="L26" s="65">
        <f t="shared" si="7"/>
        <v>7</v>
      </c>
      <c r="M26" s="65"/>
      <c r="N26" s="65"/>
      <c r="O26" s="65"/>
      <c r="P26" s="65"/>
      <c r="Q26" s="65">
        <v>18</v>
      </c>
      <c r="R26" s="65">
        <v>5</v>
      </c>
      <c r="S26" s="65">
        <v>26</v>
      </c>
      <c r="T26" s="65">
        <v>2</v>
      </c>
      <c r="U26" s="65"/>
      <c r="V26" s="65"/>
      <c r="W26" s="65"/>
      <c r="X26" s="65"/>
      <c r="Y26" s="65"/>
      <c r="Z26" s="65"/>
      <c r="AA26" s="65">
        <f t="shared" si="8"/>
        <v>44</v>
      </c>
      <c r="AB26" s="65"/>
      <c r="AC26" s="65"/>
      <c r="AD26" s="65"/>
      <c r="AE26" s="139" t="str">
        <f t="shared" si="9"/>
        <v>NF6210-21</v>
      </c>
      <c r="AF26" s="139" t="str">
        <f t="shared" si="10"/>
        <v>Ойжуулагч</v>
      </c>
      <c r="AG26" s="56"/>
      <c r="AH26" s="65">
        <f t="shared" si="11"/>
        <v>0</v>
      </c>
      <c r="AI26" s="65">
        <f t="shared" si="11"/>
        <v>0</v>
      </c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</row>
    <row r="27" spans="1:49" s="121" customFormat="1" ht="18" customHeight="1">
      <c r="A27" s="797" t="str">
        <f>+'[1]З-ТМБ-4-сургууль мэргэжил-1'!A33:B33</f>
        <v>SO5141-11</v>
      </c>
      <c r="B27" s="797"/>
      <c r="C27" s="797" t="str">
        <f>+'[1]З-ТМБ-4-сургууль мэргэжил-1'!C33:I33</f>
        <v>Үсчин</v>
      </c>
      <c r="D27" s="797"/>
      <c r="E27" s="797"/>
      <c r="F27" s="797"/>
      <c r="G27" s="797"/>
      <c r="H27" s="797"/>
      <c r="I27" s="56">
        <f t="shared" si="6"/>
        <v>16</v>
      </c>
      <c r="J27" s="801">
        <f t="shared" si="12"/>
        <v>41</v>
      </c>
      <c r="K27" s="802"/>
      <c r="L27" s="65">
        <f t="shared" si="7"/>
        <v>31</v>
      </c>
      <c r="M27" s="65"/>
      <c r="N27" s="65"/>
      <c r="O27" s="65"/>
      <c r="P27" s="65"/>
      <c r="Q27" s="65"/>
      <c r="R27" s="65"/>
      <c r="S27" s="65">
        <v>41</v>
      </c>
      <c r="T27" s="65">
        <v>31</v>
      </c>
      <c r="U27" s="65"/>
      <c r="V27" s="65"/>
      <c r="W27" s="65"/>
      <c r="X27" s="65"/>
      <c r="Y27" s="65"/>
      <c r="Z27" s="65"/>
      <c r="AA27" s="65">
        <f t="shared" si="8"/>
        <v>41</v>
      </c>
      <c r="AB27" s="65"/>
      <c r="AC27" s="65"/>
      <c r="AD27" s="65"/>
      <c r="AE27" s="139" t="str">
        <f t="shared" si="9"/>
        <v>SO5141-11</v>
      </c>
      <c r="AF27" s="139" t="str">
        <f t="shared" si="10"/>
        <v>Үсчин</v>
      </c>
      <c r="AG27" s="56"/>
      <c r="AH27" s="65">
        <f t="shared" si="11"/>
        <v>1</v>
      </c>
      <c r="AI27" s="65">
        <f t="shared" si="11"/>
        <v>1</v>
      </c>
      <c r="AJ27" s="65">
        <v>1</v>
      </c>
      <c r="AK27" s="65">
        <v>1</v>
      </c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</row>
    <row r="28" spans="1:49" s="121" customFormat="1" ht="18" customHeight="1">
      <c r="A28" s="797" t="str">
        <f>+'[1]З-ТМБ-4-сургууль мэргэжил-1'!A34:B34</f>
        <v>IF7513-23</v>
      </c>
      <c r="B28" s="797"/>
      <c r="C28" s="797" t="str">
        <f>+'[1]З-ТМБ-4-сургууль мэргэжил-1'!C34:I34</f>
        <v>Сүү боловсруулах үйлдвэрлэлийн ажилтан</v>
      </c>
      <c r="D28" s="797"/>
      <c r="E28" s="797"/>
      <c r="F28" s="797"/>
      <c r="G28" s="797"/>
      <c r="H28" s="797"/>
      <c r="I28" s="56">
        <f t="shared" si="6"/>
        <v>17</v>
      </c>
      <c r="J28" s="801">
        <f t="shared" si="12"/>
        <v>34</v>
      </c>
      <c r="K28" s="802"/>
      <c r="L28" s="65">
        <f t="shared" si="7"/>
        <v>27</v>
      </c>
      <c r="M28" s="65"/>
      <c r="N28" s="65"/>
      <c r="O28" s="65"/>
      <c r="P28" s="65"/>
      <c r="Q28" s="65">
        <v>34</v>
      </c>
      <c r="R28" s="65">
        <v>27</v>
      </c>
      <c r="S28" s="65"/>
      <c r="T28" s="65"/>
      <c r="U28" s="65"/>
      <c r="V28" s="65"/>
      <c r="W28" s="65"/>
      <c r="X28" s="65"/>
      <c r="Y28" s="65"/>
      <c r="Z28" s="65"/>
      <c r="AA28" s="65">
        <f t="shared" si="8"/>
        <v>34</v>
      </c>
      <c r="AB28" s="65"/>
      <c r="AC28" s="65"/>
      <c r="AD28" s="65"/>
      <c r="AE28" s="139" t="str">
        <f t="shared" si="9"/>
        <v>IF7513-23</v>
      </c>
      <c r="AF28" s="139" t="str">
        <f t="shared" si="10"/>
        <v>Сүү боловсруулах үйлдвэрлэлийн ажилтан</v>
      </c>
      <c r="AG28" s="56"/>
      <c r="AH28" s="65">
        <f t="shared" si="11"/>
        <v>0</v>
      </c>
      <c r="AI28" s="65">
        <f t="shared" si="11"/>
        <v>0</v>
      </c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</row>
    <row r="29" spans="1:49" s="121" customFormat="1" ht="18" customHeight="1">
      <c r="A29" s="797" t="str">
        <f>+'[1]З-ТМБ-4-сургууль мэргэжил-1'!A35:B35</f>
        <v>AF6112-24</v>
      </c>
      <c r="B29" s="797"/>
      <c r="C29" s="797" t="str">
        <f>+'[1]З-ТМБ-4-сургууль мэргэжил-1'!C35:I35</f>
        <v>Хүнсний ногооны фермер</v>
      </c>
      <c r="D29" s="797"/>
      <c r="E29" s="797"/>
      <c r="F29" s="797"/>
      <c r="G29" s="797"/>
      <c r="H29" s="797"/>
      <c r="I29" s="56">
        <f t="shared" si="6"/>
        <v>18</v>
      </c>
      <c r="J29" s="801">
        <f t="shared" si="12"/>
        <v>15</v>
      </c>
      <c r="K29" s="802"/>
      <c r="L29" s="65">
        <f t="shared" si="7"/>
        <v>9</v>
      </c>
      <c r="M29" s="65"/>
      <c r="N29" s="65"/>
      <c r="O29" s="65"/>
      <c r="P29" s="65"/>
      <c r="Q29" s="65">
        <v>15</v>
      </c>
      <c r="R29" s="65">
        <v>9</v>
      </c>
      <c r="S29" s="65"/>
      <c r="T29" s="65"/>
      <c r="U29" s="65"/>
      <c r="V29" s="65"/>
      <c r="W29" s="65"/>
      <c r="X29" s="65"/>
      <c r="Y29" s="65"/>
      <c r="Z29" s="65"/>
      <c r="AA29" s="65">
        <f t="shared" si="8"/>
        <v>15</v>
      </c>
      <c r="AB29" s="65"/>
      <c r="AC29" s="65"/>
      <c r="AD29" s="65"/>
      <c r="AE29" s="139" t="str">
        <f t="shared" si="9"/>
        <v>AF6112-24</v>
      </c>
      <c r="AF29" s="139" t="str">
        <f t="shared" si="10"/>
        <v>Хүнсний ногооны фермер</v>
      </c>
      <c r="AG29" s="56"/>
      <c r="AH29" s="65">
        <f t="shared" si="11"/>
        <v>0</v>
      </c>
      <c r="AI29" s="65">
        <f t="shared" si="11"/>
        <v>0</v>
      </c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</row>
    <row r="30" spans="1:49" s="121" customFormat="1" ht="18" customHeight="1">
      <c r="A30" s="797" t="str">
        <f>+'[1]З-ТМБ-4-сургууль мэргэжил-1'!A36:B36</f>
        <v>IF5120-11</v>
      </c>
      <c r="B30" s="797"/>
      <c r="C30" s="797" t="str">
        <f>+'[1]З-ТМБ-4-сургууль мэргэжил-1'!C36:I36</f>
        <v>Тогооч</v>
      </c>
      <c r="D30" s="797"/>
      <c r="E30" s="797"/>
      <c r="F30" s="797"/>
      <c r="G30" s="797"/>
      <c r="H30" s="797"/>
      <c r="I30" s="56">
        <f t="shared" si="6"/>
        <v>19</v>
      </c>
      <c r="J30" s="801">
        <f t="shared" si="12"/>
        <v>51</v>
      </c>
      <c r="K30" s="802"/>
      <c r="L30" s="65">
        <f t="shared" si="7"/>
        <v>44</v>
      </c>
      <c r="M30" s="65"/>
      <c r="N30" s="65"/>
      <c r="O30" s="65"/>
      <c r="P30" s="65"/>
      <c r="Q30" s="65">
        <v>23</v>
      </c>
      <c r="R30" s="65">
        <v>20</v>
      </c>
      <c r="S30" s="65">
        <v>11</v>
      </c>
      <c r="T30" s="65">
        <v>7</v>
      </c>
      <c r="U30" s="65"/>
      <c r="V30" s="65"/>
      <c r="W30" s="65"/>
      <c r="X30" s="65"/>
      <c r="Y30" s="65">
        <v>17</v>
      </c>
      <c r="Z30" s="65">
        <v>17</v>
      </c>
      <c r="AA30" s="65">
        <f t="shared" si="8"/>
        <v>51</v>
      </c>
      <c r="AB30" s="65"/>
      <c r="AC30" s="65"/>
      <c r="AD30" s="65"/>
      <c r="AE30" s="139" t="str">
        <f t="shared" si="9"/>
        <v>IF5120-11</v>
      </c>
      <c r="AF30" s="139" t="str">
        <f t="shared" si="10"/>
        <v>Тогооч</v>
      </c>
      <c r="AG30" s="56"/>
      <c r="AH30" s="65">
        <f t="shared" si="11"/>
        <v>4</v>
      </c>
      <c r="AI30" s="65">
        <f t="shared" si="11"/>
        <v>4</v>
      </c>
      <c r="AJ30" s="65"/>
      <c r="AK30" s="65"/>
      <c r="AL30" s="65"/>
      <c r="AM30" s="65"/>
      <c r="AN30" s="65">
        <v>1</v>
      </c>
      <c r="AO30" s="65">
        <v>1</v>
      </c>
      <c r="AP30" s="65"/>
      <c r="AQ30" s="65"/>
      <c r="AR30" s="65">
        <v>3</v>
      </c>
      <c r="AS30" s="65">
        <v>3</v>
      </c>
      <c r="AT30" s="65"/>
      <c r="AU30" s="65"/>
      <c r="AV30" s="65"/>
      <c r="AW30" s="65"/>
    </row>
    <row r="31" spans="1:49" s="121" customFormat="1" ht="18" customHeight="1">
      <c r="A31" s="797" t="str">
        <f>+'[1]З-ТМБ-4-сургууль мэргэжил-1'!A37:B37</f>
        <v>AT7231-20</v>
      </c>
      <c r="B31" s="797"/>
      <c r="C31" s="797" t="str">
        <f>+'[1]З-ТМБ-4-сургууль мэргэжил-1'!C37:I37</f>
        <v>ХАА-н машин механизмын ашиглалт, засварчин</v>
      </c>
      <c r="D31" s="797"/>
      <c r="E31" s="797"/>
      <c r="F31" s="797"/>
      <c r="G31" s="797"/>
      <c r="H31" s="797"/>
      <c r="I31" s="56">
        <f t="shared" si="6"/>
        <v>20</v>
      </c>
      <c r="J31" s="801">
        <f t="shared" si="12"/>
        <v>28</v>
      </c>
      <c r="K31" s="802"/>
      <c r="L31" s="65">
        <f t="shared" si="7"/>
        <v>0</v>
      </c>
      <c r="M31" s="65"/>
      <c r="N31" s="65"/>
      <c r="O31" s="65"/>
      <c r="P31" s="65"/>
      <c r="Q31" s="65">
        <v>15</v>
      </c>
      <c r="R31" s="65">
        <v>0</v>
      </c>
      <c r="S31" s="65">
        <v>13</v>
      </c>
      <c r="T31" s="65">
        <v>0</v>
      </c>
      <c r="U31" s="65"/>
      <c r="V31" s="65"/>
      <c r="W31" s="65"/>
      <c r="X31" s="65"/>
      <c r="Y31" s="65"/>
      <c r="Z31" s="65"/>
      <c r="AA31" s="65">
        <f t="shared" si="8"/>
        <v>28</v>
      </c>
      <c r="AB31" s="65"/>
      <c r="AC31" s="65"/>
      <c r="AD31" s="65"/>
      <c r="AE31" s="139" t="str">
        <f t="shared" si="9"/>
        <v>AT7231-20</v>
      </c>
      <c r="AF31" s="139" t="str">
        <f t="shared" si="10"/>
        <v>ХАА-н машин механизмын ашиглалт, засварчин</v>
      </c>
      <c r="AG31" s="56"/>
      <c r="AH31" s="65">
        <f t="shared" si="11"/>
        <v>0</v>
      </c>
      <c r="AI31" s="65">
        <f t="shared" si="11"/>
        <v>0</v>
      </c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</row>
    <row r="32" spans="1:49" s="121" customFormat="1" ht="18" customHeight="1">
      <c r="A32" s="797" t="str">
        <f>+'[1]З-ТМБ-4-сургууль мэргэжил-1'!A38:B38</f>
        <v>NT5113-13</v>
      </c>
      <c r="B32" s="797"/>
      <c r="C32" s="797" t="str">
        <f>+'[1]З-ТМБ-4-сургууль мэргэжил-1'!C38:I38</f>
        <v>Аяллын хөтөч</v>
      </c>
      <c r="D32" s="797"/>
      <c r="E32" s="797"/>
      <c r="F32" s="797"/>
      <c r="G32" s="797"/>
      <c r="H32" s="797"/>
      <c r="I32" s="56">
        <f t="shared" si="6"/>
        <v>21</v>
      </c>
      <c r="J32" s="801">
        <f t="shared" si="12"/>
        <v>16</v>
      </c>
      <c r="K32" s="802"/>
      <c r="L32" s="65">
        <f t="shared" si="7"/>
        <v>5</v>
      </c>
      <c r="M32" s="65"/>
      <c r="N32" s="65"/>
      <c r="O32" s="65"/>
      <c r="P32" s="65"/>
      <c r="Q32" s="65">
        <v>16</v>
      </c>
      <c r="R32" s="65">
        <v>5</v>
      </c>
      <c r="S32" s="65"/>
      <c r="T32" s="65"/>
      <c r="U32" s="65"/>
      <c r="V32" s="65"/>
      <c r="W32" s="65"/>
      <c r="X32" s="65"/>
      <c r="Y32" s="65"/>
      <c r="Z32" s="65"/>
      <c r="AA32" s="65">
        <f t="shared" si="8"/>
        <v>16</v>
      </c>
      <c r="AB32" s="65"/>
      <c r="AC32" s="65"/>
      <c r="AD32" s="65"/>
      <c r="AE32" s="139" t="str">
        <f t="shared" si="9"/>
        <v>NT5113-13</v>
      </c>
      <c r="AF32" s="139" t="str">
        <f t="shared" si="10"/>
        <v>Аяллын хөтөч</v>
      </c>
      <c r="AG32" s="56"/>
      <c r="AH32" s="65">
        <f t="shared" ref="AH32:AI47" si="13">+AJ32+AL32+AN32+AP32+AR32+AT32+AV32</f>
        <v>0</v>
      </c>
      <c r="AI32" s="65">
        <f t="shared" si="13"/>
        <v>0</v>
      </c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</row>
    <row r="33" spans="1:49" s="121" customFormat="1" ht="18" customHeight="1">
      <c r="A33" s="816" t="s">
        <v>150</v>
      </c>
      <c r="B33" s="816"/>
      <c r="C33" s="816"/>
      <c r="D33" s="816"/>
      <c r="E33" s="816"/>
      <c r="F33" s="816"/>
      <c r="G33" s="816"/>
      <c r="H33" s="816"/>
      <c r="I33" s="60">
        <f t="shared" si="6"/>
        <v>22</v>
      </c>
      <c r="J33" s="817">
        <f t="shared" si="12"/>
        <v>805</v>
      </c>
      <c r="K33" s="818"/>
      <c r="L33" s="138">
        <f t="shared" si="7"/>
        <v>312</v>
      </c>
      <c r="M33" s="138">
        <f>SUM(M34:M50)</f>
        <v>0</v>
      </c>
      <c r="N33" s="138">
        <f t="shared" ref="N33:AD33" si="14">SUM(N34:N50)</f>
        <v>0</v>
      </c>
      <c r="O33" s="138">
        <f t="shared" si="14"/>
        <v>0</v>
      </c>
      <c r="P33" s="138">
        <f t="shared" si="14"/>
        <v>0</v>
      </c>
      <c r="Q33" s="138">
        <f t="shared" si="14"/>
        <v>255</v>
      </c>
      <c r="R33" s="138">
        <f t="shared" si="14"/>
        <v>141</v>
      </c>
      <c r="S33" s="138">
        <f t="shared" si="14"/>
        <v>550</v>
      </c>
      <c r="T33" s="138">
        <f t="shared" si="14"/>
        <v>171</v>
      </c>
      <c r="U33" s="138">
        <f t="shared" si="14"/>
        <v>0</v>
      </c>
      <c r="V33" s="138">
        <f t="shared" si="14"/>
        <v>0</v>
      </c>
      <c r="W33" s="138">
        <f t="shared" si="14"/>
        <v>0</v>
      </c>
      <c r="X33" s="138">
        <f t="shared" si="14"/>
        <v>0</v>
      </c>
      <c r="Y33" s="138">
        <f t="shared" si="14"/>
        <v>0</v>
      </c>
      <c r="Z33" s="138">
        <f t="shared" si="14"/>
        <v>0</v>
      </c>
      <c r="AA33" s="138">
        <f t="shared" si="14"/>
        <v>805</v>
      </c>
      <c r="AB33" s="138">
        <f t="shared" si="14"/>
        <v>0</v>
      </c>
      <c r="AC33" s="138">
        <f t="shared" si="14"/>
        <v>0</v>
      </c>
      <c r="AD33" s="138">
        <f t="shared" si="14"/>
        <v>0</v>
      </c>
      <c r="AE33" s="819" t="str">
        <f>+A33</f>
        <v>2. Баян-Өлгий аймаг дахь МСҮТ</v>
      </c>
      <c r="AF33" s="820"/>
      <c r="AG33" s="60"/>
      <c r="AH33" s="138">
        <f t="shared" si="13"/>
        <v>9</v>
      </c>
      <c r="AI33" s="138">
        <f t="shared" si="13"/>
        <v>3</v>
      </c>
      <c r="AJ33" s="138">
        <f t="shared" ref="AJ33" si="15">SUM(AJ34:AJ50)</f>
        <v>1</v>
      </c>
      <c r="AK33" s="138">
        <f t="shared" ref="AK33:AW33" si="16">SUM(AK34:AK50)</f>
        <v>1</v>
      </c>
      <c r="AL33" s="138">
        <f t="shared" si="16"/>
        <v>2</v>
      </c>
      <c r="AM33" s="138">
        <f t="shared" si="16"/>
        <v>0</v>
      </c>
      <c r="AN33" s="138">
        <f t="shared" si="16"/>
        <v>0</v>
      </c>
      <c r="AO33" s="138">
        <f t="shared" si="16"/>
        <v>0</v>
      </c>
      <c r="AP33" s="138">
        <f t="shared" si="16"/>
        <v>3</v>
      </c>
      <c r="AQ33" s="138">
        <f t="shared" si="16"/>
        <v>2</v>
      </c>
      <c r="AR33" s="138">
        <f t="shared" si="16"/>
        <v>2</v>
      </c>
      <c r="AS33" s="138">
        <f t="shared" si="16"/>
        <v>0</v>
      </c>
      <c r="AT33" s="138">
        <f t="shared" si="16"/>
        <v>1</v>
      </c>
      <c r="AU33" s="138">
        <f t="shared" si="16"/>
        <v>0</v>
      </c>
      <c r="AV33" s="138">
        <f t="shared" si="16"/>
        <v>0</v>
      </c>
      <c r="AW33" s="138">
        <f t="shared" si="16"/>
        <v>0</v>
      </c>
    </row>
    <row r="34" spans="1:49" s="121" customFormat="1" ht="18" customHeight="1">
      <c r="A34" s="787" t="str">
        <f>+'[1]З-ТМБ-4-сургууль мэргэжил-1'!A40:B40</f>
        <v>TC8211-20</v>
      </c>
      <c r="B34" s="787"/>
      <c r="C34" s="797" t="str">
        <f>+'[1]З-ТМБ-4-сургууль мэргэжил-1'!C40:I40</f>
        <v>Автомашины засварчин</v>
      </c>
      <c r="D34" s="797"/>
      <c r="E34" s="797"/>
      <c r="F34" s="797"/>
      <c r="G34" s="797"/>
      <c r="H34" s="797"/>
      <c r="I34" s="56">
        <f t="shared" si="6"/>
        <v>23</v>
      </c>
      <c r="J34" s="801">
        <f t="shared" si="12"/>
        <v>72</v>
      </c>
      <c r="K34" s="802"/>
      <c r="L34" s="65">
        <f t="shared" si="7"/>
        <v>2</v>
      </c>
      <c r="M34" s="65"/>
      <c r="N34" s="65"/>
      <c r="O34" s="65"/>
      <c r="P34" s="65"/>
      <c r="Q34" s="65">
        <v>15</v>
      </c>
      <c r="R34" s="65">
        <v>1</v>
      </c>
      <c r="S34" s="65">
        <v>57</v>
      </c>
      <c r="T34" s="65">
        <v>1</v>
      </c>
      <c r="U34" s="65"/>
      <c r="V34" s="65"/>
      <c r="W34" s="65"/>
      <c r="X34" s="65"/>
      <c r="Y34" s="65"/>
      <c r="Z34" s="65"/>
      <c r="AA34" s="65">
        <v>72</v>
      </c>
      <c r="AB34" s="65"/>
      <c r="AC34" s="65"/>
      <c r="AD34" s="65"/>
      <c r="AE34" s="140" t="str">
        <f>+A34</f>
        <v>TC8211-20</v>
      </c>
      <c r="AF34" s="139" t="str">
        <f>+C34</f>
        <v>Автомашины засварчин</v>
      </c>
      <c r="AG34" s="56"/>
      <c r="AH34" s="65">
        <f t="shared" si="13"/>
        <v>1</v>
      </c>
      <c r="AI34" s="65">
        <f t="shared" si="13"/>
        <v>1</v>
      </c>
      <c r="AJ34" s="63"/>
      <c r="AK34" s="63"/>
      <c r="AL34" s="63"/>
      <c r="AM34" s="63"/>
      <c r="AN34" s="63"/>
      <c r="AO34" s="63"/>
      <c r="AP34" s="63">
        <v>1</v>
      </c>
      <c r="AQ34" s="63">
        <v>1</v>
      </c>
      <c r="AR34" s="63"/>
      <c r="AS34" s="63"/>
      <c r="AT34" s="63"/>
      <c r="AU34" s="63"/>
      <c r="AV34" s="63"/>
      <c r="AW34" s="63"/>
    </row>
    <row r="35" spans="1:49" s="121" customFormat="1" ht="18" customHeight="1">
      <c r="A35" s="787" t="str">
        <f>+'[1]З-ТМБ-4-сургууль мэргэжил-1'!A41:B41</f>
        <v>CF7115-22</v>
      </c>
      <c r="B35" s="787"/>
      <c r="C35" s="797" t="str">
        <f>+'[1]З-ТМБ-4-сургууль мэргэжил-1'!C41:I41</f>
        <v>Барилгын мужаан</v>
      </c>
      <c r="D35" s="797"/>
      <c r="E35" s="797"/>
      <c r="F35" s="797"/>
      <c r="G35" s="797"/>
      <c r="H35" s="797"/>
      <c r="I35" s="56">
        <f t="shared" si="6"/>
        <v>24</v>
      </c>
      <c r="J35" s="801">
        <f t="shared" si="12"/>
        <v>73</v>
      </c>
      <c r="K35" s="802"/>
      <c r="L35" s="65">
        <f t="shared" si="7"/>
        <v>9</v>
      </c>
      <c r="M35" s="65"/>
      <c r="N35" s="65"/>
      <c r="O35" s="65"/>
      <c r="P35" s="65"/>
      <c r="Q35" s="65">
        <v>30</v>
      </c>
      <c r="R35" s="65">
        <v>9</v>
      </c>
      <c r="S35" s="65">
        <v>43</v>
      </c>
      <c r="T35" s="65">
        <v>0</v>
      </c>
      <c r="U35" s="65"/>
      <c r="V35" s="65"/>
      <c r="W35" s="65"/>
      <c r="X35" s="65"/>
      <c r="Y35" s="65"/>
      <c r="Z35" s="65"/>
      <c r="AA35" s="65">
        <v>73</v>
      </c>
      <c r="AB35" s="65"/>
      <c r="AC35" s="65"/>
      <c r="AD35" s="65"/>
      <c r="AE35" s="140" t="str">
        <f t="shared" ref="AE35:AE50" si="17">+A35</f>
        <v>CF7115-22</v>
      </c>
      <c r="AF35" s="139" t="str">
        <f t="shared" ref="AF35:AF50" si="18">+C35</f>
        <v>Барилгын мужаан</v>
      </c>
      <c r="AG35" s="56"/>
      <c r="AH35" s="65">
        <f t="shared" si="13"/>
        <v>1</v>
      </c>
      <c r="AI35" s="65">
        <f t="shared" si="13"/>
        <v>0</v>
      </c>
      <c r="AJ35" s="63"/>
      <c r="AK35" s="63"/>
      <c r="AL35" s="63"/>
      <c r="AM35" s="63"/>
      <c r="AN35" s="63"/>
      <c r="AO35" s="63"/>
      <c r="AP35" s="63"/>
      <c r="AQ35" s="63"/>
      <c r="AR35" s="63">
        <v>1</v>
      </c>
      <c r="AS35" s="63"/>
      <c r="AT35" s="63"/>
      <c r="AU35" s="63"/>
      <c r="AV35" s="63"/>
      <c r="AW35" s="63"/>
    </row>
    <row r="36" spans="1:49" s="121" customFormat="1" ht="18" customHeight="1">
      <c r="A36" s="787" t="str">
        <f>+'[1]З-ТМБ-4-сургууль мэргэжил-1'!A42:B42</f>
        <v>CF7126-36</v>
      </c>
      <c r="B36" s="787"/>
      <c r="C36" s="797" t="str">
        <f>+'[1]З-ТМБ-4-сургууль мэргэжил-1'!C42:I42</f>
        <v>Барилгын сантехникч</v>
      </c>
      <c r="D36" s="797"/>
      <c r="E36" s="797"/>
      <c r="F36" s="797"/>
      <c r="G36" s="797"/>
      <c r="H36" s="797"/>
      <c r="I36" s="56">
        <f t="shared" si="6"/>
        <v>25</v>
      </c>
      <c r="J36" s="801">
        <f t="shared" si="12"/>
        <v>64</v>
      </c>
      <c r="K36" s="802"/>
      <c r="L36" s="65">
        <f t="shared" si="7"/>
        <v>0</v>
      </c>
      <c r="M36" s="65"/>
      <c r="N36" s="65"/>
      <c r="O36" s="65"/>
      <c r="P36" s="65"/>
      <c r="Q36" s="65">
        <v>15</v>
      </c>
      <c r="R36" s="65">
        <v>0</v>
      </c>
      <c r="S36" s="65">
        <v>49</v>
      </c>
      <c r="T36" s="65">
        <v>0</v>
      </c>
      <c r="U36" s="65"/>
      <c r="V36" s="65"/>
      <c r="W36" s="65"/>
      <c r="X36" s="65"/>
      <c r="Y36" s="65"/>
      <c r="Z36" s="65"/>
      <c r="AA36" s="65">
        <v>64</v>
      </c>
      <c r="AB36" s="65"/>
      <c r="AC36" s="65"/>
      <c r="AD36" s="65"/>
      <c r="AE36" s="140" t="str">
        <f t="shared" si="17"/>
        <v>CF7126-36</v>
      </c>
      <c r="AF36" s="139" t="str">
        <f t="shared" si="18"/>
        <v>Барилгын сантехникч</v>
      </c>
      <c r="AG36" s="56"/>
      <c r="AH36" s="65">
        <f t="shared" si="13"/>
        <v>1</v>
      </c>
      <c r="AI36" s="65">
        <f t="shared" si="13"/>
        <v>0</v>
      </c>
      <c r="AJ36" s="63"/>
      <c r="AK36" s="63"/>
      <c r="AL36" s="63">
        <v>1</v>
      </c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</row>
    <row r="37" spans="1:49" s="121" customFormat="1" ht="18" customHeight="1">
      <c r="A37" s="787" t="str">
        <f>+'[1]З-ТМБ-4-сургууль мэргэжил-1'!A43:B43</f>
        <v>CF7112-19</v>
      </c>
      <c r="B37" s="787"/>
      <c r="C37" s="797" t="str">
        <f>+'[1]З-ТМБ-4-сургууль мэргэжил-1'!C43:I43</f>
        <v>Барилгын өрөг угсрагч</v>
      </c>
      <c r="D37" s="797"/>
      <c r="E37" s="797"/>
      <c r="F37" s="797"/>
      <c r="G37" s="797"/>
      <c r="H37" s="797"/>
      <c r="I37" s="56">
        <f t="shared" si="6"/>
        <v>26</v>
      </c>
      <c r="J37" s="801">
        <f t="shared" si="12"/>
        <v>61</v>
      </c>
      <c r="K37" s="802"/>
      <c r="L37" s="65">
        <f t="shared" si="7"/>
        <v>6</v>
      </c>
      <c r="M37" s="65"/>
      <c r="N37" s="65"/>
      <c r="O37" s="65"/>
      <c r="P37" s="65"/>
      <c r="Q37" s="65">
        <v>15</v>
      </c>
      <c r="R37" s="65">
        <v>6</v>
      </c>
      <c r="S37" s="65">
        <v>46</v>
      </c>
      <c r="T37" s="65">
        <v>0</v>
      </c>
      <c r="U37" s="65"/>
      <c r="V37" s="65"/>
      <c r="W37" s="65"/>
      <c r="X37" s="65"/>
      <c r="Y37" s="65"/>
      <c r="Z37" s="65"/>
      <c r="AA37" s="65">
        <v>61</v>
      </c>
      <c r="AB37" s="65"/>
      <c r="AC37" s="65"/>
      <c r="AD37" s="65"/>
      <c r="AE37" s="140" t="str">
        <f t="shared" si="17"/>
        <v>CF7112-19</v>
      </c>
      <c r="AF37" s="139" t="str">
        <f t="shared" si="18"/>
        <v>Барилгын өрөг угсрагч</v>
      </c>
      <c r="AG37" s="56"/>
      <c r="AH37" s="65">
        <f t="shared" si="13"/>
        <v>0</v>
      </c>
      <c r="AI37" s="65">
        <f t="shared" si="13"/>
        <v>0</v>
      </c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</row>
    <row r="38" spans="1:49" s="121" customFormat="1" ht="18" customHeight="1">
      <c r="A38" s="787" t="str">
        <f>+'[1]З-ТМБ-4-сургууль мэргэжил-1'!A44:B44</f>
        <v>CF7123-20</v>
      </c>
      <c r="B38" s="787"/>
      <c r="C38" s="797" t="str">
        <f>+'[1]З-ТМБ-4-сургууль мэргэжил-1'!C44:I44</f>
        <v>Барилгын засал-чимэглэлчин</v>
      </c>
      <c r="D38" s="797"/>
      <c r="E38" s="797"/>
      <c r="F38" s="797"/>
      <c r="G38" s="797"/>
      <c r="H38" s="797"/>
      <c r="I38" s="56">
        <f t="shared" si="6"/>
        <v>27</v>
      </c>
      <c r="J38" s="801">
        <f t="shared" si="12"/>
        <v>58</v>
      </c>
      <c r="K38" s="802"/>
      <c r="L38" s="65">
        <f t="shared" si="7"/>
        <v>20</v>
      </c>
      <c r="M38" s="65"/>
      <c r="N38" s="65"/>
      <c r="O38" s="65"/>
      <c r="P38" s="65"/>
      <c r="Q38" s="65">
        <v>15</v>
      </c>
      <c r="R38" s="65">
        <v>10</v>
      </c>
      <c r="S38" s="65">
        <v>43</v>
      </c>
      <c r="T38" s="65">
        <v>10</v>
      </c>
      <c r="U38" s="65"/>
      <c r="V38" s="65"/>
      <c r="W38" s="65"/>
      <c r="X38" s="65"/>
      <c r="Y38" s="65"/>
      <c r="Z38" s="65"/>
      <c r="AA38" s="65">
        <v>58</v>
      </c>
      <c r="AB38" s="65"/>
      <c r="AC38" s="65"/>
      <c r="AD38" s="65"/>
      <c r="AE38" s="140" t="str">
        <f t="shared" si="17"/>
        <v>CF7123-20</v>
      </c>
      <c r="AF38" s="139" t="str">
        <f t="shared" si="18"/>
        <v>Барилгын засал-чимэглэлчин</v>
      </c>
      <c r="AG38" s="56"/>
      <c r="AH38" s="65">
        <f t="shared" si="13"/>
        <v>1</v>
      </c>
      <c r="AI38" s="65">
        <f t="shared" si="13"/>
        <v>0</v>
      </c>
      <c r="AJ38" s="63"/>
      <c r="AK38" s="63"/>
      <c r="AL38" s="63"/>
      <c r="AM38" s="63"/>
      <c r="AN38" s="63"/>
      <c r="AO38" s="63"/>
      <c r="AP38" s="63">
        <v>1</v>
      </c>
      <c r="AQ38" s="63"/>
      <c r="AR38" s="63"/>
      <c r="AS38" s="63"/>
      <c r="AT38" s="63"/>
      <c r="AU38" s="63"/>
      <c r="AV38" s="63"/>
      <c r="AW38" s="63"/>
    </row>
    <row r="39" spans="1:49" s="121" customFormat="1" ht="18" customHeight="1">
      <c r="A39" s="787" t="str">
        <f>+'[1]З-ТМБ-4-сургууль мэргэжил-1'!A45:B45</f>
        <v>CF7411-12</v>
      </c>
      <c r="B39" s="787"/>
      <c r="C39" s="797" t="str">
        <f>+'[1]З-ТМБ-4-сургууль мэргэжил-1'!C45:I45</f>
        <v>Барилгын цахилгаанчин</v>
      </c>
      <c r="D39" s="797"/>
      <c r="E39" s="797"/>
      <c r="F39" s="797"/>
      <c r="G39" s="797"/>
      <c r="H39" s="797"/>
      <c r="I39" s="56">
        <f t="shared" si="6"/>
        <v>28</v>
      </c>
      <c r="J39" s="801">
        <f t="shared" si="12"/>
        <v>58</v>
      </c>
      <c r="K39" s="802"/>
      <c r="L39" s="65">
        <f t="shared" si="7"/>
        <v>4</v>
      </c>
      <c r="M39" s="65"/>
      <c r="N39" s="65"/>
      <c r="O39" s="65"/>
      <c r="P39" s="65"/>
      <c r="Q39" s="65">
        <v>15</v>
      </c>
      <c r="R39" s="65">
        <v>4</v>
      </c>
      <c r="S39" s="65">
        <v>43</v>
      </c>
      <c r="T39" s="65">
        <v>0</v>
      </c>
      <c r="U39" s="65"/>
      <c r="V39" s="65"/>
      <c r="W39" s="65"/>
      <c r="X39" s="65"/>
      <c r="Y39" s="65"/>
      <c r="Z39" s="65"/>
      <c r="AA39" s="65">
        <v>58</v>
      </c>
      <c r="AB39" s="65"/>
      <c r="AC39" s="65"/>
      <c r="AD39" s="65"/>
      <c r="AE39" s="140" t="str">
        <f t="shared" si="17"/>
        <v>CF7411-12</v>
      </c>
      <c r="AF39" s="139" t="str">
        <f t="shared" si="18"/>
        <v>Барилгын цахилгаанчин</v>
      </c>
      <c r="AG39" s="56"/>
      <c r="AH39" s="65">
        <f t="shared" si="13"/>
        <v>1</v>
      </c>
      <c r="AI39" s="65">
        <f t="shared" si="13"/>
        <v>0</v>
      </c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>
        <v>1</v>
      </c>
      <c r="AU39" s="63"/>
      <c r="AV39" s="63"/>
      <c r="AW39" s="63"/>
    </row>
    <row r="40" spans="1:49" s="121" customFormat="1" ht="18" customHeight="1">
      <c r="A40" s="787" t="str">
        <f>+'[1]З-ТМБ-4-сургууль мэргэжил-1'!A46:B46</f>
        <v>IM7212-14</v>
      </c>
      <c r="B40" s="787"/>
      <c r="C40" s="797" t="str">
        <f>+'[1]З-ТМБ-4-сургууль мэргэжил-1'!C46:I46</f>
        <v>Гагнуурчин</v>
      </c>
      <c r="D40" s="797"/>
      <c r="E40" s="797"/>
      <c r="F40" s="797"/>
      <c r="G40" s="797"/>
      <c r="H40" s="797"/>
      <c r="I40" s="56">
        <f t="shared" si="6"/>
        <v>29</v>
      </c>
      <c r="J40" s="801">
        <f t="shared" si="12"/>
        <v>59</v>
      </c>
      <c r="K40" s="802"/>
      <c r="L40" s="65">
        <f t="shared" si="7"/>
        <v>0</v>
      </c>
      <c r="M40" s="65"/>
      <c r="N40" s="65"/>
      <c r="O40" s="65"/>
      <c r="P40" s="65"/>
      <c r="Q40" s="65">
        <v>15</v>
      </c>
      <c r="R40" s="65">
        <v>0</v>
      </c>
      <c r="S40" s="65">
        <v>44</v>
      </c>
      <c r="T40" s="65">
        <v>0</v>
      </c>
      <c r="U40" s="65"/>
      <c r="V40" s="65"/>
      <c r="W40" s="65"/>
      <c r="X40" s="65"/>
      <c r="Y40" s="65"/>
      <c r="Z40" s="65"/>
      <c r="AA40" s="65">
        <v>59</v>
      </c>
      <c r="AB40" s="65"/>
      <c r="AC40" s="65"/>
      <c r="AD40" s="65"/>
      <c r="AE40" s="140" t="str">
        <f t="shared" si="17"/>
        <v>IM7212-14</v>
      </c>
      <c r="AF40" s="139" t="str">
        <f t="shared" si="18"/>
        <v>Гагнуурчин</v>
      </c>
      <c r="AG40" s="56"/>
      <c r="AH40" s="65">
        <f t="shared" si="13"/>
        <v>1</v>
      </c>
      <c r="AI40" s="65">
        <f t="shared" si="13"/>
        <v>0</v>
      </c>
      <c r="AJ40" s="63"/>
      <c r="AK40" s="63"/>
      <c r="AL40" s="63">
        <v>1</v>
      </c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</row>
    <row r="41" spans="1:49" s="121" customFormat="1" ht="18" customHeight="1">
      <c r="A41" s="787" t="str">
        <f>+'[1]З-ТМБ-4-сургууль мэргэжил-1'!A47:B47</f>
        <v>SO5142-11</v>
      </c>
      <c r="B41" s="787"/>
      <c r="C41" s="797" t="str">
        <f>+'[1]З-ТМБ-4-сургууль мэргэжил-1'!C47:I47</f>
        <v>Гоо засалч</v>
      </c>
      <c r="D41" s="797"/>
      <c r="E41" s="797"/>
      <c r="F41" s="797"/>
      <c r="G41" s="797"/>
      <c r="H41" s="797"/>
      <c r="I41" s="56">
        <f t="shared" si="6"/>
        <v>30</v>
      </c>
      <c r="J41" s="801">
        <f t="shared" si="12"/>
        <v>15</v>
      </c>
      <c r="K41" s="802"/>
      <c r="L41" s="65">
        <f t="shared" si="7"/>
        <v>15</v>
      </c>
      <c r="M41" s="65"/>
      <c r="N41" s="65"/>
      <c r="O41" s="65"/>
      <c r="P41" s="65"/>
      <c r="Q41" s="65">
        <v>15</v>
      </c>
      <c r="R41" s="65">
        <v>15</v>
      </c>
      <c r="S41" s="65">
        <v>0</v>
      </c>
      <c r="T41" s="65">
        <v>0</v>
      </c>
      <c r="U41" s="65"/>
      <c r="V41" s="65"/>
      <c r="W41" s="65"/>
      <c r="X41" s="65"/>
      <c r="Y41" s="65"/>
      <c r="Z41" s="65"/>
      <c r="AA41" s="65">
        <v>15</v>
      </c>
      <c r="AB41" s="65"/>
      <c r="AC41" s="65"/>
      <c r="AD41" s="65"/>
      <c r="AE41" s="140" t="str">
        <f t="shared" si="17"/>
        <v>SO5142-11</v>
      </c>
      <c r="AF41" s="139" t="str">
        <f t="shared" si="18"/>
        <v>Гоо засалч</v>
      </c>
      <c r="AG41" s="56"/>
      <c r="AH41" s="65">
        <f t="shared" si="13"/>
        <v>0</v>
      </c>
      <c r="AI41" s="65">
        <f t="shared" si="13"/>
        <v>0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</row>
    <row r="42" spans="1:49" s="121" customFormat="1" ht="18" customHeight="1">
      <c r="A42" s="787" t="str">
        <f>+'[1]З-ТМБ-4-сургууль мэргэжил-1'!A48:B48</f>
        <v>IO4120-13</v>
      </c>
      <c r="B42" s="787"/>
      <c r="C42" s="797" t="str">
        <f>+'[1]З-ТМБ-4-сургууль мэргэжил-1'!C48:I48</f>
        <v>Компьютерийн оператор</v>
      </c>
      <c r="D42" s="797"/>
      <c r="E42" s="797"/>
      <c r="F42" s="797"/>
      <c r="G42" s="797"/>
      <c r="H42" s="797"/>
      <c r="I42" s="56">
        <f t="shared" si="6"/>
        <v>31</v>
      </c>
      <c r="J42" s="801">
        <f t="shared" si="12"/>
        <v>27</v>
      </c>
      <c r="K42" s="802"/>
      <c r="L42" s="65">
        <f t="shared" si="7"/>
        <v>17</v>
      </c>
      <c r="M42" s="65"/>
      <c r="N42" s="65"/>
      <c r="O42" s="65"/>
      <c r="P42" s="65"/>
      <c r="Q42" s="65">
        <v>15</v>
      </c>
      <c r="R42" s="65">
        <v>8</v>
      </c>
      <c r="S42" s="65">
        <v>12</v>
      </c>
      <c r="T42" s="65">
        <v>9</v>
      </c>
      <c r="U42" s="65"/>
      <c r="V42" s="65"/>
      <c r="W42" s="65"/>
      <c r="X42" s="65"/>
      <c r="Y42" s="65"/>
      <c r="Z42" s="65"/>
      <c r="AA42" s="65">
        <v>27</v>
      </c>
      <c r="AB42" s="65"/>
      <c r="AC42" s="65"/>
      <c r="AD42" s="65"/>
      <c r="AE42" s="140" t="str">
        <f t="shared" si="17"/>
        <v>IO4120-13</v>
      </c>
      <c r="AF42" s="139" t="str">
        <f t="shared" si="18"/>
        <v>Компьютерийн оператор</v>
      </c>
      <c r="AG42" s="56"/>
      <c r="AH42" s="65">
        <f t="shared" si="13"/>
        <v>2</v>
      </c>
      <c r="AI42" s="65">
        <f t="shared" si="13"/>
        <v>1</v>
      </c>
      <c r="AJ42" s="63"/>
      <c r="AK42" s="63"/>
      <c r="AL42" s="63"/>
      <c r="AM42" s="63"/>
      <c r="AN42" s="63"/>
      <c r="AO42" s="63"/>
      <c r="AP42" s="63">
        <v>1</v>
      </c>
      <c r="AQ42" s="63">
        <v>1</v>
      </c>
      <c r="AR42" s="63">
        <v>1</v>
      </c>
      <c r="AS42" s="63"/>
      <c r="AT42" s="63"/>
      <c r="AU42" s="63"/>
      <c r="AV42" s="63"/>
      <c r="AW42" s="63"/>
    </row>
    <row r="43" spans="1:49" s="121" customFormat="1" ht="18" customHeight="1">
      <c r="A43" s="787" t="str">
        <f>+'[1]З-ТМБ-4-сургууль мэргэжил-1'!A49:B49</f>
        <v>IE7533-28</v>
      </c>
      <c r="B43" s="787"/>
      <c r="C43" s="797" t="str">
        <f>+'[1]З-ТМБ-4-сургууль мэргэжил-1'!C49:I49</f>
        <v>Оёмол бүтээгдэхүүний оёдолчин</v>
      </c>
      <c r="D43" s="797"/>
      <c r="E43" s="797"/>
      <c r="F43" s="797"/>
      <c r="G43" s="797"/>
      <c r="H43" s="797"/>
      <c r="I43" s="56">
        <f t="shared" si="6"/>
        <v>32</v>
      </c>
      <c r="J43" s="801">
        <f t="shared" si="12"/>
        <v>86</v>
      </c>
      <c r="K43" s="802"/>
      <c r="L43" s="65">
        <f t="shared" si="7"/>
        <v>86</v>
      </c>
      <c r="M43" s="65"/>
      <c r="N43" s="65"/>
      <c r="O43" s="65"/>
      <c r="P43" s="65"/>
      <c r="Q43" s="65">
        <v>30</v>
      </c>
      <c r="R43" s="65">
        <v>30</v>
      </c>
      <c r="S43" s="65">
        <v>56</v>
      </c>
      <c r="T43" s="65">
        <v>56</v>
      </c>
      <c r="U43" s="65"/>
      <c r="V43" s="65"/>
      <c r="W43" s="65"/>
      <c r="X43" s="65"/>
      <c r="Y43" s="65"/>
      <c r="Z43" s="65"/>
      <c r="AA43" s="65">
        <v>86</v>
      </c>
      <c r="AB43" s="65"/>
      <c r="AC43" s="65"/>
      <c r="AD43" s="65"/>
      <c r="AE43" s="140" t="str">
        <f t="shared" si="17"/>
        <v>IE7533-28</v>
      </c>
      <c r="AF43" s="139" t="str">
        <f t="shared" si="18"/>
        <v>Оёмол бүтээгдэхүүний оёдолчин</v>
      </c>
      <c r="AG43" s="56"/>
      <c r="AH43" s="65">
        <f t="shared" si="13"/>
        <v>1</v>
      </c>
      <c r="AI43" s="65">
        <f t="shared" si="13"/>
        <v>1</v>
      </c>
      <c r="AJ43" s="63">
        <v>1</v>
      </c>
      <c r="AK43" s="63">
        <v>1</v>
      </c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</row>
    <row r="44" spans="1:49" s="121" customFormat="1" ht="18" customHeight="1">
      <c r="A44" s="787" t="str">
        <f>+'[1]З-ТМБ-4-сургууль мэргэжил-1'!A50:B50</f>
        <v>IF5120-11</v>
      </c>
      <c r="B44" s="787"/>
      <c r="C44" s="797" t="str">
        <f>+'[1]З-ТМБ-4-сургууль мэргэжил-1'!C50:I50</f>
        <v>Тогооч</v>
      </c>
      <c r="D44" s="797"/>
      <c r="E44" s="797"/>
      <c r="F44" s="797"/>
      <c r="G44" s="797"/>
      <c r="H44" s="797"/>
      <c r="I44" s="56">
        <f t="shared" si="6"/>
        <v>33</v>
      </c>
      <c r="J44" s="801">
        <f t="shared" si="12"/>
        <v>73</v>
      </c>
      <c r="K44" s="802"/>
      <c r="L44" s="65">
        <f t="shared" si="7"/>
        <v>66</v>
      </c>
      <c r="M44" s="65"/>
      <c r="N44" s="65"/>
      <c r="O44" s="65"/>
      <c r="P44" s="65"/>
      <c r="Q44" s="65">
        <v>15</v>
      </c>
      <c r="R44" s="65">
        <v>15</v>
      </c>
      <c r="S44" s="65">
        <v>58</v>
      </c>
      <c r="T44" s="65">
        <v>51</v>
      </c>
      <c r="U44" s="65"/>
      <c r="V44" s="65"/>
      <c r="W44" s="65"/>
      <c r="X44" s="65"/>
      <c r="Y44" s="65"/>
      <c r="Z44" s="65"/>
      <c r="AA44" s="65">
        <v>73</v>
      </c>
      <c r="AB44" s="65"/>
      <c r="AC44" s="65"/>
      <c r="AD44" s="65"/>
      <c r="AE44" s="140" t="str">
        <f t="shared" si="17"/>
        <v>IF5120-11</v>
      </c>
      <c r="AF44" s="139" t="str">
        <f t="shared" si="18"/>
        <v>Тогооч</v>
      </c>
      <c r="AG44" s="56"/>
      <c r="AH44" s="65">
        <f t="shared" si="13"/>
        <v>0</v>
      </c>
      <c r="AI44" s="65">
        <f t="shared" si="13"/>
        <v>0</v>
      </c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</row>
    <row r="45" spans="1:49" s="121" customFormat="1" ht="18" customHeight="1">
      <c r="A45" s="787" t="str">
        <f>+'[1]З-ТМБ-4-сургууль мэргэжил-1'!A51:B51</f>
        <v>IF7512-34</v>
      </c>
      <c r="B45" s="787"/>
      <c r="C45" s="797" t="str">
        <f>+'[1]З-ТМБ-4-сургууль мэргэжил-1'!C51:I51</f>
        <v>Талх, нарийн боов үйлдвэрлэлийн технологийн ажилтан</v>
      </c>
      <c r="D45" s="797"/>
      <c r="E45" s="797"/>
      <c r="F45" s="797"/>
      <c r="G45" s="797"/>
      <c r="H45" s="797"/>
      <c r="I45" s="56">
        <f t="shared" si="6"/>
        <v>34</v>
      </c>
      <c r="J45" s="801">
        <f t="shared" si="12"/>
        <v>15</v>
      </c>
      <c r="K45" s="802"/>
      <c r="L45" s="65">
        <f t="shared" si="7"/>
        <v>15</v>
      </c>
      <c r="M45" s="65"/>
      <c r="N45" s="65"/>
      <c r="O45" s="65"/>
      <c r="P45" s="65"/>
      <c r="Q45" s="65">
        <v>15</v>
      </c>
      <c r="R45" s="65">
        <v>15</v>
      </c>
      <c r="S45" s="65">
        <v>0</v>
      </c>
      <c r="T45" s="65">
        <v>0</v>
      </c>
      <c r="U45" s="65"/>
      <c r="V45" s="65"/>
      <c r="W45" s="65"/>
      <c r="X45" s="65"/>
      <c r="Y45" s="65"/>
      <c r="Z45" s="65"/>
      <c r="AA45" s="65">
        <v>15</v>
      </c>
      <c r="AB45" s="65"/>
      <c r="AC45" s="65"/>
      <c r="AD45" s="65"/>
      <c r="AE45" s="140" t="str">
        <f t="shared" si="17"/>
        <v>IF7512-34</v>
      </c>
      <c r="AF45" s="139" t="str">
        <f t="shared" si="18"/>
        <v>Талх, нарийн боов үйлдвэрлэлийн технологийн ажилтан</v>
      </c>
      <c r="AG45" s="56"/>
      <c r="AH45" s="65">
        <f t="shared" si="13"/>
        <v>0</v>
      </c>
      <c r="AI45" s="65">
        <f t="shared" si="13"/>
        <v>0</v>
      </c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</row>
    <row r="46" spans="1:49" s="121" customFormat="1" ht="18" customHeight="1">
      <c r="A46" s="787" t="str">
        <f>+'[1]З-ТМБ-4-сургууль мэргэжил-1'!A52:B52</f>
        <v>SO5141-11</v>
      </c>
      <c r="B46" s="787"/>
      <c r="C46" s="797" t="str">
        <f>+'[1]З-ТМБ-4-сургууль мэргэжил-1'!C52:I52</f>
        <v>Үсчин</v>
      </c>
      <c r="D46" s="797"/>
      <c r="E46" s="797"/>
      <c r="F46" s="797"/>
      <c r="G46" s="797"/>
      <c r="H46" s="797"/>
      <c r="I46" s="56">
        <f t="shared" si="6"/>
        <v>35</v>
      </c>
      <c r="J46" s="801">
        <f t="shared" si="12"/>
        <v>44</v>
      </c>
      <c r="K46" s="802"/>
      <c r="L46" s="65">
        <f t="shared" si="7"/>
        <v>37</v>
      </c>
      <c r="M46" s="65"/>
      <c r="N46" s="65"/>
      <c r="O46" s="65"/>
      <c r="P46" s="65"/>
      <c r="Q46" s="65">
        <v>15</v>
      </c>
      <c r="R46" s="65">
        <v>14</v>
      </c>
      <c r="S46" s="65">
        <v>29</v>
      </c>
      <c r="T46" s="65">
        <v>23</v>
      </c>
      <c r="U46" s="65"/>
      <c r="V46" s="65"/>
      <c r="W46" s="65"/>
      <c r="X46" s="65"/>
      <c r="Y46" s="65"/>
      <c r="Z46" s="65"/>
      <c r="AA46" s="65">
        <v>44</v>
      </c>
      <c r="AB46" s="65"/>
      <c r="AC46" s="65"/>
      <c r="AD46" s="65"/>
      <c r="AE46" s="140" t="str">
        <f t="shared" si="17"/>
        <v>SO5141-11</v>
      </c>
      <c r="AF46" s="139" t="str">
        <f t="shared" si="18"/>
        <v>Үсчин</v>
      </c>
      <c r="AG46" s="56"/>
      <c r="AH46" s="65">
        <f t="shared" si="13"/>
        <v>0</v>
      </c>
      <c r="AI46" s="65">
        <f t="shared" si="13"/>
        <v>0</v>
      </c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</row>
    <row r="47" spans="1:49" s="121" customFormat="1" ht="18" customHeight="1">
      <c r="A47" s="787" t="str">
        <f>+'[1]З-ТМБ-4-сургууль мэргэжил-1'!A53:B53</f>
        <v>AF6330-11</v>
      </c>
      <c r="B47" s="787"/>
      <c r="C47" s="797" t="str">
        <f>+'[1]З-ТМБ-4-сургууль мэргэжил-1'!C53:I53</f>
        <v>Фермерийн аж ахуй эрхлэгч /ГТ-МАА/</v>
      </c>
      <c r="D47" s="797"/>
      <c r="E47" s="797"/>
      <c r="F47" s="797"/>
      <c r="G47" s="797"/>
      <c r="H47" s="797"/>
      <c r="I47" s="56">
        <f t="shared" si="6"/>
        <v>36</v>
      </c>
      <c r="J47" s="801">
        <f t="shared" si="12"/>
        <v>41</v>
      </c>
      <c r="K47" s="802"/>
      <c r="L47" s="65">
        <f t="shared" si="7"/>
        <v>10</v>
      </c>
      <c r="M47" s="65"/>
      <c r="N47" s="65"/>
      <c r="O47" s="65"/>
      <c r="P47" s="65"/>
      <c r="Q47" s="65">
        <v>0</v>
      </c>
      <c r="R47" s="65">
        <v>0</v>
      </c>
      <c r="S47" s="65">
        <v>41</v>
      </c>
      <c r="T47" s="65">
        <v>10</v>
      </c>
      <c r="U47" s="65"/>
      <c r="V47" s="65"/>
      <c r="W47" s="65"/>
      <c r="X47" s="65"/>
      <c r="Y47" s="65"/>
      <c r="Z47" s="65"/>
      <c r="AA47" s="65">
        <v>41</v>
      </c>
      <c r="AB47" s="65"/>
      <c r="AC47" s="65"/>
      <c r="AD47" s="65"/>
      <c r="AE47" s="140" t="str">
        <f t="shared" si="17"/>
        <v>AF6330-11</v>
      </c>
      <c r="AF47" s="139" t="str">
        <f t="shared" si="18"/>
        <v>Фермерийн аж ахуй эрхлэгч /ГТ-МАА/</v>
      </c>
      <c r="AG47" s="56"/>
      <c r="AH47" s="65">
        <f t="shared" si="13"/>
        <v>0</v>
      </c>
      <c r="AI47" s="65">
        <f t="shared" si="13"/>
        <v>0</v>
      </c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</row>
    <row r="48" spans="1:49" s="121" customFormat="1" ht="18" customHeight="1">
      <c r="A48" s="787" t="str">
        <f>+'[1]З-ТМБ-4-сургууль мэргэжил-1'!A54:B54</f>
        <v>MT8111-35</v>
      </c>
      <c r="B48" s="787"/>
      <c r="C48" s="797" t="str">
        <f>+'[1]З-ТМБ-4-сургууль мэргэжил-1'!C54:I54</f>
        <v>Хүнд машин механизмын оператор</v>
      </c>
      <c r="D48" s="797"/>
      <c r="E48" s="797"/>
      <c r="F48" s="797"/>
      <c r="G48" s="797"/>
      <c r="H48" s="797"/>
      <c r="I48" s="56">
        <f t="shared" si="6"/>
        <v>37</v>
      </c>
      <c r="J48" s="801">
        <f t="shared" si="12"/>
        <v>15</v>
      </c>
      <c r="K48" s="802"/>
      <c r="L48" s="65">
        <f t="shared" si="7"/>
        <v>0</v>
      </c>
      <c r="M48" s="65"/>
      <c r="N48" s="65"/>
      <c r="O48" s="65"/>
      <c r="P48" s="65"/>
      <c r="Q48" s="65">
        <v>15</v>
      </c>
      <c r="R48" s="65">
        <v>0</v>
      </c>
      <c r="S48" s="65">
        <v>0</v>
      </c>
      <c r="T48" s="65">
        <v>0</v>
      </c>
      <c r="U48" s="65"/>
      <c r="V48" s="65"/>
      <c r="W48" s="65"/>
      <c r="X48" s="65"/>
      <c r="Y48" s="65"/>
      <c r="Z48" s="65"/>
      <c r="AA48" s="65">
        <v>15</v>
      </c>
      <c r="AB48" s="65"/>
      <c r="AC48" s="65"/>
      <c r="AD48" s="65"/>
      <c r="AE48" s="140" t="str">
        <f t="shared" si="17"/>
        <v>MT8111-35</v>
      </c>
      <c r="AF48" s="139" t="str">
        <f t="shared" si="18"/>
        <v>Хүнд машин механизмын оператор</v>
      </c>
      <c r="AG48" s="56"/>
      <c r="AH48" s="65">
        <f t="shared" ref="AH48:AI50" si="19">+AJ48+AL48+AN48+AP48+AR48+AT48+AV48</f>
        <v>0</v>
      </c>
      <c r="AI48" s="65">
        <f t="shared" si="19"/>
        <v>0</v>
      </c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</row>
    <row r="49" spans="1:49" s="121" customFormat="1" ht="18" customHeight="1">
      <c r="A49" s="787" t="str">
        <f>+'[1]З-ТМБ-4-сургууль мэргэжил-1'!A55:B55</f>
        <v>AF6112-25</v>
      </c>
      <c r="B49" s="787"/>
      <c r="C49" s="797" t="str">
        <f>+'[1]З-ТМБ-4-сургууль мэргэжил-1'!C55:I55</f>
        <v>Хүлэмжийн аж ахуйн фермер</v>
      </c>
      <c r="D49" s="797"/>
      <c r="E49" s="797"/>
      <c r="F49" s="797"/>
      <c r="G49" s="797"/>
      <c r="H49" s="797"/>
      <c r="I49" s="56">
        <f t="shared" si="6"/>
        <v>38</v>
      </c>
      <c r="J49" s="801">
        <f t="shared" si="12"/>
        <v>15</v>
      </c>
      <c r="K49" s="802"/>
      <c r="L49" s="65">
        <f t="shared" si="7"/>
        <v>14</v>
      </c>
      <c r="M49" s="65"/>
      <c r="N49" s="65"/>
      <c r="O49" s="65"/>
      <c r="P49" s="65"/>
      <c r="Q49" s="65">
        <v>15</v>
      </c>
      <c r="R49" s="65">
        <v>14</v>
      </c>
      <c r="S49" s="65">
        <v>0</v>
      </c>
      <c r="T49" s="65">
        <v>0</v>
      </c>
      <c r="U49" s="65"/>
      <c r="V49" s="65"/>
      <c r="W49" s="65"/>
      <c r="X49" s="65"/>
      <c r="Y49" s="65"/>
      <c r="Z49" s="65"/>
      <c r="AA49" s="65">
        <v>15</v>
      </c>
      <c r="AB49" s="65"/>
      <c r="AC49" s="65"/>
      <c r="AD49" s="65"/>
      <c r="AE49" s="140" t="str">
        <f t="shared" si="17"/>
        <v>AF6112-25</v>
      </c>
      <c r="AF49" s="139" t="str">
        <f t="shared" si="18"/>
        <v>Хүлэмжийн аж ахуйн фермер</v>
      </c>
      <c r="AG49" s="56"/>
      <c r="AH49" s="65">
        <f t="shared" si="19"/>
        <v>0</v>
      </c>
      <c r="AI49" s="65">
        <f t="shared" si="19"/>
        <v>0</v>
      </c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</row>
    <row r="50" spans="1:49" s="121" customFormat="1" ht="18" customHeight="1">
      <c r="A50" s="787" t="str">
        <f>+'[1]З-ТМБ-4-сургууль мэргэжил-1'!A56:B56</f>
        <v>IO7421-16</v>
      </c>
      <c r="B50" s="787"/>
      <c r="C50" s="797" t="str">
        <f>+'[1]З-ТМБ-4-сургууль мэргэжил-1'!C56:I56</f>
        <v>Цахим тоног төхөөрөмжийн үйлчилгээний ажилтан</v>
      </c>
      <c r="D50" s="797"/>
      <c r="E50" s="797"/>
      <c r="F50" s="797"/>
      <c r="G50" s="797"/>
      <c r="H50" s="797"/>
      <c r="I50" s="56">
        <f t="shared" si="6"/>
        <v>39</v>
      </c>
      <c r="J50" s="801">
        <f t="shared" si="12"/>
        <v>29</v>
      </c>
      <c r="K50" s="802"/>
      <c r="L50" s="65">
        <f t="shared" si="7"/>
        <v>11</v>
      </c>
      <c r="M50" s="65"/>
      <c r="N50" s="65"/>
      <c r="O50" s="65"/>
      <c r="P50" s="65"/>
      <c r="Q50" s="65">
        <v>0</v>
      </c>
      <c r="R50" s="65">
        <v>0</v>
      </c>
      <c r="S50" s="65">
        <v>29</v>
      </c>
      <c r="T50" s="65">
        <v>11</v>
      </c>
      <c r="U50" s="65"/>
      <c r="V50" s="65"/>
      <c r="W50" s="65"/>
      <c r="X50" s="65"/>
      <c r="Y50" s="65"/>
      <c r="Z50" s="65"/>
      <c r="AA50" s="65">
        <v>29</v>
      </c>
      <c r="AB50" s="65"/>
      <c r="AC50" s="65"/>
      <c r="AD50" s="65"/>
      <c r="AE50" s="140" t="str">
        <f t="shared" si="17"/>
        <v>IO7421-16</v>
      </c>
      <c r="AF50" s="139" t="str">
        <f t="shared" si="18"/>
        <v>Цахим тоног төхөөрөмжийн үйлчилгээний ажилтан</v>
      </c>
      <c r="AG50" s="56"/>
      <c r="AH50" s="65">
        <f t="shared" si="19"/>
        <v>0</v>
      </c>
      <c r="AI50" s="65">
        <f t="shared" si="19"/>
        <v>0</v>
      </c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</row>
    <row r="51" spans="1:49" s="121" customFormat="1" ht="18" customHeight="1">
      <c r="A51" s="816" t="s">
        <v>165</v>
      </c>
      <c r="B51" s="816"/>
      <c r="C51" s="816"/>
      <c r="D51" s="816"/>
      <c r="E51" s="816"/>
      <c r="F51" s="816"/>
      <c r="G51" s="816"/>
      <c r="H51" s="816"/>
      <c r="I51" s="60">
        <f t="shared" si="6"/>
        <v>40</v>
      </c>
      <c r="J51" s="817">
        <f t="shared" si="12"/>
        <v>426</v>
      </c>
      <c r="K51" s="818"/>
      <c r="L51" s="138">
        <f t="shared" si="7"/>
        <v>232</v>
      </c>
      <c r="M51" s="138">
        <f>SUM(M52:M66)</f>
        <v>0</v>
      </c>
      <c r="N51" s="138">
        <f t="shared" ref="N51:AW51" si="20">SUM(N52:N66)</f>
        <v>0</v>
      </c>
      <c r="O51" s="138">
        <f t="shared" si="20"/>
        <v>0</v>
      </c>
      <c r="P51" s="138">
        <f t="shared" si="20"/>
        <v>0</v>
      </c>
      <c r="Q51" s="138">
        <f t="shared" si="20"/>
        <v>328</v>
      </c>
      <c r="R51" s="138">
        <f t="shared" si="20"/>
        <v>212</v>
      </c>
      <c r="S51" s="138">
        <f t="shared" si="20"/>
        <v>98</v>
      </c>
      <c r="T51" s="138">
        <f t="shared" si="20"/>
        <v>20</v>
      </c>
      <c r="U51" s="138">
        <f t="shared" si="20"/>
        <v>0</v>
      </c>
      <c r="V51" s="138">
        <f t="shared" si="20"/>
        <v>0</v>
      </c>
      <c r="W51" s="138">
        <f t="shared" si="20"/>
        <v>0</v>
      </c>
      <c r="X51" s="138">
        <f t="shared" si="20"/>
        <v>0</v>
      </c>
      <c r="Y51" s="138">
        <f t="shared" si="20"/>
        <v>0</v>
      </c>
      <c r="Z51" s="138">
        <f t="shared" si="20"/>
        <v>0</v>
      </c>
      <c r="AA51" s="138">
        <f t="shared" si="20"/>
        <v>426</v>
      </c>
      <c r="AB51" s="138">
        <f t="shared" si="20"/>
        <v>0</v>
      </c>
      <c r="AC51" s="138">
        <f t="shared" si="20"/>
        <v>0</v>
      </c>
      <c r="AD51" s="138">
        <f t="shared" si="20"/>
        <v>0</v>
      </c>
      <c r="AE51" s="819" t="str">
        <f>+A51</f>
        <v>3. Булган аймаг дахь МСҮТ</v>
      </c>
      <c r="AF51" s="820"/>
      <c r="AG51" s="138">
        <f t="shared" si="20"/>
        <v>135</v>
      </c>
      <c r="AH51" s="138">
        <f t="shared" si="20"/>
        <v>5</v>
      </c>
      <c r="AI51" s="138">
        <f t="shared" si="20"/>
        <v>2</v>
      </c>
      <c r="AJ51" s="138">
        <f t="shared" si="20"/>
        <v>0</v>
      </c>
      <c r="AK51" s="138">
        <f t="shared" si="20"/>
        <v>0</v>
      </c>
      <c r="AL51" s="138">
        <f t="shared" si="20"/>
        <v>0</v>
      </c>
      <c r="AM51" s="138">
        <f t="shared" si="20"/>
        <v>0</v>
      </c>
      <c r="AN51" s="138">
        <f t="shared" si="20"/>
        <v>0</v>
      </c>
      <c r="AO51" s="138">
        <f t="shared" si="20"/>
        <v>0</v>
      </c>
      <c r="AP51" s="138">
        <f t="shared" si="20"/>
        <v>0</v>
      </c>
      <c r="AQ51" s="138">
        <f t="shared" si="20"/>
        <v>0</v>
      </c>
      <c r="AR51" s="138">
        <f t="shared" si="20"/>
        <v>5</v>
      </c>
      <c r="AS51" s="138">
        <f t="shared" si="20"/>
        <v>2</v>
      </c>
      <c r="AT51" s="138">
        <f t="shared" si="20"/>
        <v>0</v>
      </c>
      <c r="AU51" s="138">
        <f t="shared" si="20"/>
        <v>0</v>
      </c>
      <c r="AV51" s="138">
        <f t="shared" si="20"/>
        <v>0</v>
      </c>
      <c r="AW51" s="138">
        <f t="shared" si="20"/>
        <v>0</v>
      </c>
    </row>
    <row r="52" spans="1:49" s="121" customFormat="1" ht="18" customHeight="1">
      <c r="A52" s="765" t="str">
        <f>+'[1]З-ТМБ-4-сургууль мэргэжил-1'!A58:B58</f>
        <v>IF5120-11</v>
      </c>
      <c r="B52" s="765"/>
      <c r="C52" s="705" t="str">
        <f>+'[1]З-ТМБ-4-сургууль мэргэжил-1'!C58:I58</f>
        <v>Тогооч</v>
      </c>
      <c r="D52" s="705"/>
      <c r="E52" s="705"/>
      <c r="F52" s="705"/>
      <c r="G52" s="705"/>
      <c r="H52" s="705"/>
      <c r="I52" s="56">
        <f t="shared" si="6"/>
        <v>41</v>
      </c>
      <c r="J52" s="801">
        <f t="shared" si="12"/>
        <v>33</v>
      </c>
      <c r="K52" s="802"/>
      <c r="L52" s="65">
        <f t="shared" si="7"/>
        <v>29</v>
      </c>
      <c r="M52" s="65"/>
      <c r="N52" s="65"/>
      <c r="O52" s="65"/>
      <c r="P52" s="65"/>
      <c r="Q52" s="65">
        <v>33</v>
      </c>
      <c r="R52" s="65">
        <v>29</v>
      </c>
      <c r="S52" s="65"/>
      <c r="T52" s="65"/>
      <c r="U52" s="65"/>
      <c r="V52" s="65"/>
      <c r="W52" s="65"/>
      <c r="X52" s="65"/>
      <c r="Y52" s="65"/>
      <c r="Z52" s="65"/>
      <c r="AA52" s="65">
        <f>+J52</f>
        <v>33</v>
      </c>
      <c r="AB52" s="65"/>
      <c r="AC52" s="65"/>
      <c r="AD52" s="65"/>
      <c r="AE52" s="140" t="str">
        <f>+A52</f>
        <v>IF5120-11</v>
      </c>
      <c r="AF52" s="139" t="str">
        <f>+C52</f>
        <v>Тогооч</v>
      </c>
      <c r="AG52" s="56">
        <v>2</v>
      </c>
      <c r="AH52" s="65">
        <v>0</v>
      </c>
      <c r="AI52" s="65">
        <v>0</v>
      </c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</row>
    <row r="53" spans="1:49" s="121" customFormat="1" ht="18" customHeight="1">
      <c r="A53" s="765" t="str">
        <f>+'[1]З-ТМБ-4-сургууль мэргэжил-1'!A59:B59</f>
        <v>SO5142-11</v>
      </c>
      <c r="B53" s="765"/>
      <c r="C53" s="705" t="str">
        <f>+'[1]З-ТМБ-4-сургууль мэргэжил-1'!C59:I59</f>
        <v>Гоо засалч</v>
      </c>
      <c r="D53" s="705"/>
      <c r="E53" s="705"/>
      <c r="F53" s="705"/>
      <c r="G53" s="705"/>
      <c r="H53" s="705"/>
      <c r="I53" s="56">
        <f t="shared" si="6"/>
        <v>42</v>
      </c>
      <c r="J53" s="801">
        <f t="shared" si="12"/>
        <v>29</v>
      </c>
      <c r="K53" s="802"/>
      <c r="L53" s="65">
        <f t="shared" si="7"/>
        <v>29</v>
      </c>
      <c r="M53" s="65"/>
      <c r="N53" s="65"/>
      <c r="O53" s="65"/>
      <c r="P53" s="65"/>
      <c r="Q53" s="65">
        <v>23</v>
      </c>
      <c r="R53" s="65">
        <v>23</v>
      </c>
      <c r="S53" s="65">
        <v>6</v>
      </c>
      <c r="T53" s="65">
        <v>6</v>
      </c>
      <c r="U53" s="65"/>
      <c r="V53" s="65"/>
      <c r="W53" s="65"/>
      <c r="X53" s="65"/>
      <c r="Y53" s="65"/>
      <c r="Z53" s="65"/>
      <c r="AA53" s="65">
        <f t="shared" ref="AA53:AA66" si="21">+J53</f>
        <v>29</v>
      </c>
      <c r="AB53" s="65"/>
      <c r="AC53" s="65"/>
      <c r="AD53" s="65"/>
      <c r="AE53" s="140" t="str">
        <f t="shared" ref="AE53:AE66" si="22">+A53</f>
        <v>SO5142-11</v>
      </c>
      <c r="AF53" s="139" t="str">
        <f t="shared" ref="AF53:AF66" si="23">+C53</f>
        <v>Гоо засалч</v>
      </c>
      <c r="AG53" s="56">
        <v>3</v>
      </c>
      <c r="AH53" s="65">
        <v>1</v>
      </c>
      <c r="AI53" s="65">
        <v>1</v>
      </c>
      <c r="AJ53" s="65"/>
      <c r="AK53" s="65"/>
      <c r="AL53" s="65"/>
      <c r="AM53" s="65"/>
      <c r="AN53" s="65"/>
      <c r="AO53" s="65"/>
      <c r="AP53" s="65"/>
      <c r="AQ53" s="65"/>
      <c r="AR53" s="65">
        <v>1</v>
      </c>
      <c r="AS53" s="65">
        <v>1</v>
      </c>
      <c r="AT53" s="65"/>
      <c r="AU53" s="65"/>
      <c r="AV53" s="65"/>
      <c r="AW53" s="65"/>
    </row>
    <row r="54" spans="1:49" s="121" customFormat="1" ht="18" customHeight="1">
      <c r="A54" s="765" t="str">
        <f>+'[1]З-ТМБ-4-сургууль мэргэжил-1'!A60:B60</f>
        <v>IO4120-13</v>
      </c>
      <c r="B54" s="765"/>
      <c r="C54" s="705" t="str">
        <f>+'[1]З-ТМБ-4-сургууль мэргэжил-1'!C60:I60</f>
        <v>Компьютерийн оператор</v>
      </c>
      <c r="D54" s="705"/>
      <c r="E54" s="705"/>
      <c r="F54" s="705"/>
      <c r="G54" s="705"/>
      <c r="H54" s="705"/>
      <c r="I54" s="56">
        <f t="shared" si="6"/>
        <v>43</v>
      </c>
      <c r="J54" s="801">
        <f t="shared" si="12"/>
        <v>24</v>
      </c>
      <c r="K54" s="802"/>
      <c r="L54" s="65">
        <f t="shared" si="7"/>
        <v>20</v>
      </c>
      <c r="M54" s="65"/>
      <c r="N54" s="65"/>
      <c r="O54" s="65"/>
      <c r="P54" s="65"/>
      <c r="Q54" s="65">
        <v>24</v>
      </c>
      <c r="R54" s="65">
        <v>20</v>
      </c>
      <c r="S54" s="65"/>
      <c r="T54" s="65"/>
      <c r="U54" s="65"/>
      <c r="V54" s="65"/>
      <c r="W54" s="65"/>
      <c r="X54" s="65"/>
      <c r="Y54" s="65"/>
      <c r="Z54" s="65"/>
      <c r="AA54" s="65">
        <f t="shared" si="21"/>
        <v>24</v>
      </c>
      <c r="AB54" s="65"/>
      <c r="AC54" s="65"/>
      <c r="AD54" s="65"/>
      <c r="AE54" s="140" t="str">
        <f t="shared" si="22"/>
        <v>IO4120-13</v>
      </c>
      <c r="AF54" s="139" t="str">
        <f t="shared" si="23"/>
        <v>Компьютерийн оператор</v>
      </c>
      <c r="AG54" s="56">
        <v>4</v>
      </c>
      <c r="AH54" s="65">
        <v>0</v>
      </c>
      <c r="AI54" s="65">
        <v>0</v>
      </c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</row>
    <row r="55" spans="1:49" s="121" customFormat="1" ht="18" customHeight="1">
      <c r="A55" s="765" t="str">
        <f>+'[1]З-ТМБ-4-сургууль мэргэжил-1'!A61:B61</f>
        <v>IE7533-28</v>
      </c>
      <c r="B55" s="765"/>
      <c r="C55" s="705" t="str">
        <f>+'[1]З-ТМБ-4-сургууль мэргэжил-1'!C61:I61</f>
        <v>Оёмол бүтээгдэхүүний оёдолчин</v>
      </c>
      <c r="D55" s="705"/>
      <c r="E55" s="705"/>
      <c r="F55" s="705"/>
      <c r="G55" s="705"/>
      <c r="H55" s="705"/>
      <c r="I55" s="56">
        <f t="shared" si="6"/>
        <v>44</v>
      </c>
      <c r="J55" s="801">
        <f t="shared" si="12"/>
        <v>50</v>
      </c>
      <c r="K55" s="802"/>
      <c r="L55" s="65">
        <f t="shared" si="7"/>
        <v>50</v>
      </c>
      <c r="M55" s="65"/>
      <c r="N55" s="65"/>
      <c r="O55" s="65"/>
      <c r="P55" s="65"/>
      <c r="Q55" s="65">
        <v>38</v>
      </c>
      <c r="R55" s="65">
        <v>38</v>
      </c>
      <c r="S55" s="65">
        <v>12</v>
      </c>
      <c r="T55" s="65">
        <v>12</v>
      </c>
      <c r="U55" s="65"/>
      <c r="V55" s="65"/>
      <c r="W55" s="65"/>
      <c r="X55" s="65"/>
      <c r="Y55" s="65"/>
      <c r="Z55" s="65"/>
      <c r="AA55" s="65">
        <f t="shared" si="21"/>
        <v>50</v>
      </c>
      <c r="AB55" s="65"/>
      <c r="AC55" s="65"/>
      <c r="AD55" s="65"/>
      <c r="AE55" s="140" t="str">
        <f t="shared" si="22"/>
        <v>IE7533-28</v>
      </c>
      <c r="AF55" s="139" t="str">
        <f t="shared" si="23"/>
        <v>Оёмол бүтээгдэхүүний оёдолчин</v>
      </c>
      <c r="AG55" s="56">
        <v>5</v>
      </c>
      <c r="AH55" s="65">
        <v>1</v>
      </c>
      <c r="AI55" s="65">
        <v>1</v>
      </c>
      <c r="AJ55" s="65"/>
      <c r="AK55" s="65"/>
      <c r="AL55" s="65"/>
      <c r="AM55" s="65"/>
      <c r="AN55" s="65"/>
      <c r="AO55" s="65"/>
      <c r="AP55" s="65"/>
      <c r="AQ55" s="65"/>
      <c r="AR55" s="65">
        <v>1</v>
      </c>
      <c r="AS55" s="65">
        <v>1</v>
      </c>
      <c r="AT55" s="65"/>
      <c r="AU55" s="65"/>
      <c r="AV55" s="65"/>
      <c r="AW55" s="65"/>
    </row>
    <row r="56" spans="1:49" s="121" customFormat="1" ht="18" customHeight="1">
      <c r="A56" s="765" t="str">
        <f>+'[1]З-ТМБ-4-сургууль мэргэжил-1'!A62:B62</f>
        <v>IO7421-16</v>
      </c>
      <c r="B56" s="765"/>
      <c r="C56" s="705" t="str">
        <f>+'[1]З-ТМБ-4-сургууль мэргэжил-1'!C62:I62</f>
        <v>Цахим тоног төхөөрөмжийн үйлчилгээний ажилтан</v>
      </c>
      <c r="D56" s="705"/>
      <c r="E56" s="705"/>
      <c r="F56" s="705"/>
      <c r="G56" s="705"/>
      <c r="H56" s="705"/>
      <c r="I56" s="56">
        <f t="shared" si="6"/>
        <v>45</v>
      </c>
      <c r="J56" s="801">
        <f t="shared" si="12"/>
        <v>24</v>
      </c>
      <c r="K56" s="802"/>
      <c r="L56" s="65">
        <f t="shared" si="7"/>
        <v>19</v>
      </c>
      <c r="M56" s="65"/>
      <c r="N56" s="65"/>
      <c r="O56" s="65"/>
      <c r="P56" s="65"/>
      <c r="Q56" s="65">
        <v>24</v>
      </c>
      <c r="R56" s="65">
        <v>19</v>
      </c>
      <c r="S56" s="65"/>
      <c r="T56" s="65"/>
      <c r="U56" s="65"/>
      <c r="V56" s="65"/>
      <c r="W56" s="65"/>
      <c r="X56" s="65"/>
      <c r="Y56" s="65"/>
      <c r="Z56" s="65"/>
      <c r="AA56" s="65">
        <f t="shared" si="21"/>
        <v>24</v>
      </c>
      <c r="AB56" s="65"/>
      <c r="AC56" s="65"/>
      <c r="AD56" s="65"/>
      <c r="AE56" s="140" t="str">
        <f t="shared" si="22"/>
        <v>IO7421-16</v>
      </c>
      <c r="AF56" s="139" t="str">
        <f t="shared" si="23"/>
        <v>Цахим тоног төхөөрөмжийн үйлчилгээний ажилтан</v>
      </c>
      <c r="AG56" s="56">
        <v>6</v>
      </c>
      <c r="AH56" s="65">
        <v>0</v>
      </c>
      <c r="AI56" s="65">
        <v>0</v>
      </c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</row>
    <row r="57" spans="1:49" s="121" customFormat="1" ht="18" customHeight="1">
      <c r="A57" s="765" t="str">
        <f>+'[1]З-ТМБ-4-сургууль мэргэжил-1'!A63:B63</f>
        <v>SO5141-11</v>
      </c>
      <c r="B57" s="765"/>
      <c r="C57" s="705" t="str">
        <f>+'[1]З-ТМБ-4-сургууль мэргэжил-1'!C63:I63</f>
        <v>Үсчин</v>
      </c>
      <c r="D57" s="705"/>
      <c r="E57" s="705"/>
      <c r="F57" s="705"/>
      <c r="G57" s="705"/>
      <c r="H57" s="705"/>
      <c r="I57" s="56">
        <f t="shared" si="6"/>
        <v>46</v>
      </c>
      <c r="J57" s="801">
        <f t="shared" si="12"/>
        <v>21</v>
      </c>
      <c r="K57" s="802"/>
      <c r="L57" s="65">
        <f t="shared" si="7"/>
        <v>18</v>
      </c>
      <c r="M57" s="65"/>
      <c r="N57" s="65"/>
      <c r="O57" s="65"/>
      <c r="P57" s="65"/>
      <c r="Q57" s="65">
        <v>21</v>
      </c>
      <c r="R57" s="65">
        <v>18</v>
      </c>
      <c r="S57" s="65"/>
      <c r="T57" s="65"/>
      <c r="U57" s="65"/>
      <c r="V57" s="65"/>
      <c r="W57" s="65"/>
      <c r="X57" s="65"/>
      <c r="Y57" s="65"/>
      <c r="Z57" s="65"/>
      <c r="AA57" s="65">
        <f t="shared" si="21"/>
        <v>21</v>
      </c>
      <c r="AB57" s="65"/>
      <c r="AC57" s="65"/>
      <c r="AD57" s="65"/>
      <c r="AE57" s="140" t="str">
        <f t="shared" si="22"/>
        <v>SO5141-11</v>
      </c>
      <c r="AF57" s="139" t="str">
        <f t="shared" si="23"/>
        <v>Үсчин</v>
      </c>
      <c r="AG57" s="56">
        <v>7</v>
      </c>
      <c r="AH57" s="65">
        <v>0</v>
      </c>
      <c r="AI57" s="65">
        <v>0</v>
      </c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</row>
    <row r="58" spans="1:49" s="121" customFormat="1" ht="18" customHeight="1">
      <c r="A58" s="765" t="str">
        <f>+'[1]З-ТМБ-4-сургууль мэргэжил-1'!A64:B64</f>
        <v>IM7212-14</v>
      </c>
      <c r="B58" s="765"/>
      <c r="C58" s="705" t="str">
        <f>+'[1]З-ТМБ-4-сургууль мэргэжил-1'!C64:I64</f>
        <v>Гагнуурчин</v>
      </c>
      <c r="D58" s="705"/>
      <c r="E58" s="705"/>
      <c r="F58" s="705"/>
      <c r="G58" s="705"/>
      <c r="H58" s="705"/>
      <c r="I58" s="56">
        <f t="shared" si="6"/>
        <v>47</v>
      </c>
      <c r="J58" s="801">
        <f t="shared" si="12"/>
        <v>53</v>
      </c>
      <c r="K58" s="802"/>
      <c r="L58" s="65">
        <f t="shared" si="7"/>
        <v>3</v>
      </c>
      <c r="M58" s="65"/>
      <c r="N58" s="65"/>
      <c r="O58" s="65"/>
      <c r="P58" s="65"/>
      <c r="Q58" s="65">
        <v>23</v>
      </c>
      <c r="R58" s="65">
        <v>1</v>
      </c>
      <c r="S58" s="65">
        <v>30</v>
      </c>
      <c r="T58" s="65">
        <v>2</v>
      </c>
      <c r="U58" s="65"/>
      <c r="V58" s="65"/>
      <c r="W58" s="65"/>
      <c r="X58" s="65"/>
      <c r="Y58" s="65"/>
      <c r="Z58" s="65"/>
      <c r="AA58" s="65">
        <f t="shared" si="21"/>
        <v>53</v>
      </c>
      <c r="AB58" s="65"/>
      <c r="AC58" s="65"/>
      <c r="AD58" s="65"/>
      <c r="AE58" s="140" t="str">
        <f t="shared" si="22"/>
        <v>IM7212-14</v>
      </c>
      <c r="AF58" s="139" t="str">
        <f t="shared" si="23"/>
        <v>Гагнуурчин</v>
      </c>
      <c r="AG58" s="56">
        <v>8</v>
      </c>
      <c r="AH58" s="65">
        <v>2</v>
      </c>
      <c r="AI58" s="65">
        <v>0</v>
      </c>
      <c r="AJ58" s="65"/>
      <c r="AK58" s="65"/>
      <c r="AL58" s="65"/>
      <c r="AM58" s="65"/>
      <c r="AN58" s="65"/>
      <c r="AO58" s="65"/>
      <c r="AP58" s="65"/>
      <c r="AQ58" s="65"/>
      <c r="AR58" s="65">
        <v>2</v>
      </c>
      <c r="AS58" s="65"/>
      <c r="AT58" s="65"/>
      <c r="AU58" s="65"/>
      <c r="AV58" s="65"/>
      <c r="AW58" s="65"/>
    </row>
    <row r="59" spans="1:49" s="121" customFormat="1" ht="18" customHeight="1">
      <c r="A59" s="765" t="str">
        <f>+'[1]З-ТМБ-4-сургууль мэргэжил-1'!A65:B65</f>
        <v>TC8211-20</v>
      </c>
      <c r="B59" s="765"/>
      <c r="C59" s="705" t="str">
        <f>+'[1]З-ТМБ-4-сургууль мэргэжил-1'!C65:I65</f>
        <v>Автомашины засварчин</v>
      </c>
      <c r="D59" s="705"/>
      <c r="E59" s="705"/>
      <c r="F59" s="705"/>
      <c r="G59" s="705"/>
      <c r="H59" s="705"/>
      <c r="I59" s="56">
        <f t="shared" si="6"/>
        <v>48</v>
      </c>
      <c r="J59" s="801">
        <f t="shared" si="12"/>
        <v>28</v>
      </c>
      <c r="K59" s="802"/>
      <c r="L59" s="65">
        <f t="shared" si="7"/>
        <v>2</v>
      </c>
      <c r="M59" s="65"/>
      <c r="N59" s="65"/>
      <c r="O59" s="65"/>
      <c r="P59" s="65"/>
      <c r="Q59" s="65">
        <v>16</v>
      </c>
      <c r="R59" s="65">
        <v>2</v>
      </c>
      <c r="S59" s="65">
        <v>12</v>
      </c>
      <c r="T59" s="65"/>
      <c r="U59" s="65"/>
      <c r="V59" s="65"/>
      <c r="W59" s="65"/>
      <c r="X59" s="65"/>
      <c r="Y59" s="65"/>
      <c r="Z59" s="65"/>
      <c r="AA59" s="65">
        <f t="shared" si="21"/>
        <v>28</v>
      </c>
      <c r="AB59" s="65"/>
      <c r="AC59" s="65"/>
      <c r="AD59" s="65"/>
      <c r="AE59" s="140" t="str">
        <f t="shared" si="22"/>
        <v>TC8211-20</v>
      </c>
      <c r="AF59" s="139" t="str">
        <f t="shared" si="23"/>
        <v>Автомашины засварчин</v>
      </c>
      <c r="AG59" s="56">
        <v>9</v>
      </c>
      <c r="AH59" s="65">
        <v>0</v>
      </c>
      <c r="AI59" s="65">
        <v>0</v>
      </c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</row>
    <row r="60" spans="1:49" s="121" customFormat="1" ht="18" customHeight="1">
      <c r="A60" s="765" t="str">
        <f>+'[1]З-ТМБ-4-сургууль мэргэжил-1'!A66:B66</f>
        <v>IF5131-16</v>
      </c>
      <c r="B60" s="765"/>
      <c r="C60" s="705" t="str">
        <f>+'[1]З-ТМБ-4-сургууль мэргэжил-1'!C66:I66</f>
        <v>Зочид буудал, зоогийн газрын үйлчилгээний ажилтан</v>
      </c>
      <c r="D60" s="705"/>
      <c r="E60" s="705"/>
      <c r="F60" s="705"/>
      <c r="G60" s="705"/>
      <c r="H60" s="705"/>
      <c r="I60" s="56">
        <f t="shared" si="6"/>
        <v>49</v>
      </c>
      <c r="J60" s="801">
        <f t="shared" si="12"/>
        <v>15</v>
      </c>
      <c r="K60" s="802"/>
      <c r="L60" s="65">
        <f t="shared" si="7"/>
        <v>11</v>
      </c>
      <c r="M60" s="65"/>
      <c r="N60" s="65"/>
      <c r="O60" s="65"/>
      <c r="P60" s="65"/>
      <c r="Q60" s="65">
        <v>15</v>
      </c>
      <c r="R60" s="65">
        <v>11</v>
      </c>
      <c r="S60" s="65"/>
      <c r="T60" s="65"/>
      <c r="U60" s="65"/>
      <c r="V60" s="65"/>
      <c r="W60" s="65"/>
      <c r="X60" s="65"/>
      <c r="Y60" s="65"/>
      <c r="Z60" s="65"/>
      <c r="AA60" s="65">
        <f t="shared" si="21"/>
        <v>15</v>
      </c>
      <c r="AB60" s="65"/>
      <c r="AC60" s="65"/>
      <c r="AD60" s="65"/>
      <c r="AE60" s="140" t="str">
        <f t="shared" si="22"/>
        <v>IF5131-16</v>
      </c>
      <c r="AF60" s="139" t="str">
        <f t="shared" si="23"/>
        <v>Зочид буудал, зоогийн газрын үйлчилгээний ажилтан</v>
      </c>
      <c r="AG60" s="56">
        <v>10</v>
      </c>
      <c r="AH60" s="65">
        <v>1</v>
      </c>
      <c r="AI60" s="65">
        <v>0</v>
      </c>
      <c r="AJ60" s="65"/>
      <c r="AK60" s="65"/>
      <c r="AL60" s="65"/>
      <c r="AM60" s="65"/>
      <c r="AN60" s="65"/>
      <c r="AO60" s="65"/>
      <c r="AP60" s="65"/>
      <c r="AQ60" s="65"/>
      <c r="AR60" s="65">
        <v>1</v>
      </c>
      <c r="AS60" s="65"/>
      <c r="AT60" s="65"/>
      <c r="AU60" s="65"/>
      <c r="AV60" s="65"/>
      <c r="AW60" s="65"/>
    </row>
    <row r="61" spans="1:49" s="121" customFormat="1" ht="18" customHeight="1">
      <c r="A61" s="765" t="str">
        <f>+'[1]З-ТМБ-4-сургууль мэргэжил-1'!A67:B67</f>
        <v>CF7115-24</v>
      </c>
      <c r="B61" s="765"/>
      <c r="C61" s="705" t="str">
        <f>+'[1]З-ТМБ-4-сургууль мэргэжил-1'!C67:I67</f>
        <v>Модон эдлэлийн мужаан</v>
      </c>
      <c r="D61" s="705"/>
      <c r="E61" s="705"/>
      <c r="F61" s="705"/>
      <c r="G61" s="705"/>
      <c r="H61" s="705"/>
      <c r="I61" s="56">
        <f t="shared" si="6"/>
        <v>50</v>
      </c>
      <c r="J61" s="801">
        <f t="shared" si="12"/>
        <v>18</v>
      </c>
      <c r="K61" s="802"/>
      <c r="L61" s="65">
        <f t="shared" si="7"/>
        <v>0</v>
      </c>
      <c r="M61" s="65"/>
      <c r="N61" s="65"/>
      <c r="O61" s="65"/>
      <c r="P61" s="65"/>
      <c r="Q61" s="65">
        <v>18</v>
      </c>
      <c r="R61" s="65"/>
      <c r="S61" s="65"/>
      <c r="T61" s="65"/>
      <c r="U61" s="65"/>
      <c r="V61" s="65"/>
      <c r="W61" s="65"/>
      <c r="X61" s="65"/>
      <c r="Y61" s="65"/>
      <c r="Z61" s="65"/>
      <c r="AA61" s="65">
        <f t="shared" si="21"/>
        <v>18</v>
      </c>
      <c r="AB61" s="65"/>
      <c r="AC61" s="65"/>
      <c r="AD61" s="65"/>
      <c r="AE61" s="140" t="str">
        <f t="shared" si="22"/>
        <v>CF7115-24</v>
      </c>
      <c r="AF61" s="139" t="str">
        <f t="shared" si="23"/>
        <v>Модон эдлэлийн мужаан</v>
      </c>
      <c r="AG61" s="56">
        <v>11</v>
      </c>
      <c r="AH61" s="65">
        <v>0</v>
      </c>
      <c r="AI61" s="65">
        <v>0</v>
      </c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</row>
    <row r="62" spans="1:49" s="121" customFormat="1" ht="18" customHeight="1">
      <c r="A62" s="765" t="str">
        <f>+'[1]З-ТМБ-4-сургууль мэргэжил-1'!A68:B68</f>
        <v>BT5223-15</v>
      </c>
      <c r="B62" s="765"/>
      <c r="C62" s="705" t="str">
        <f>+'[1]З-ТМБ-4-сургууль мэргэжил-1'!C68:I68</f>
        <v>Худалдааны газрын үндсэн ажилтан /худалдагч/</v>
      </c>
      <c r="D62" s="705"/>
      <c r="E62" s="705"/>
      <c r="F62" s="705"/>
      <c r="G62" s="705"/>
      <c r="H62" s="705"/>
      <c r="I62" s="56">
        <f t="shared" si="6"/>
        <v>51</v>
      </c>
      <c r="J62" s="801">
        <f t="shared" si="12"/>
        <v>21</v>
      </c>
      <c r="K62" s="802"/>
      <c r="L62" s="65">
        <f t="shared" si="7"/>
        <v>18</v>
      </c>
      <c r="M62" s="65"/>
      <c r="N62" s="65"/>
      <c r="O62" s="65"/>
      <c r="P62" s="65"/>
      <c r="Q62" s="65">
        <v>21</v>
      </c>
      <c r="R62" s="65">
        <v>18</v>
      </c>
      <c r="S62" s="65"/>
      <c r="T62" s="65"/>
      <c r="U62" s="65"/>
      <c r="V62" s="65"/>
      <c r="W62" s="65"/>
      <c r="X62" s="65"/>
      <c r="Y62" s="65"/>
      <c r="Z62" s="65"/>
      <c r="AA62" s="65">
        <f t="shared" si="21"/>
        <v>21</v>
      </c>
      <c r="AB62" s="65"/>
      <c r="AC62" s="65"/>
      <c r="AD62" s="65"/>
      <c r="AE62" s="140" t="str">
        <f t="shared" si="22"/>
        <v>BT5223-15</v>
      </c>
      <c r="AF62" s="139" t="str">
        <f t="shared" si="23"/>
        <v>Худалдааны газрын үндсэн ажилтан /худалдагч/</v>
      </c>
      <c r="AG62" s="56">
        <v>12</v>
      </c>
      <c r="AH62" s="65">
        <v>0</v>
      </c>
      <c r="AI62" s="65">
        <v>0</v>
      </c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</row>
    <row r="63" spans="1:49" s="121" customFormat="1" ht="18" customHeight="1">
      <c r="A63" s="765" t="str">
        <f>+'[1]З-ТМБ-4-сургууль мэргэжил-1'!A69:B69</f>
        <v>AT7231-18</v>
      </c>
      <c r="B63" s="765"/>
      <c r="C63" s="705" t="str">
        <f>+'[1]З-ТМБ-4-сургууль мэргэжил-1'!C69:I69</f>
        <v>Тракторын механик</v>
      </c>
      <c r="D63" s="705"/>
      <c r="E63" s="705"/>
      <c r="F63" s="705"/>
      <c r="G63" s="705"/>
      <c r="H63" s="705"/>
      <c r="I63" s="56">
        <f t="shared" si="6"/>
        <v>52</v>
      </c>
      <c r="J63" s="801">
        <f t="shared" si="12"/>
        <v>57</v>
      </c>
      <c r="K63" s="802"/>
      <c r="L63" s="65">
        <f t="shared" si="7"/>
        <v>4</v>
      </c>
      <c r="M63" s="65"/>
      <c r="N63" s="65"/>
      <c r="O63" s="65"/>
      <c r="P63" s="65"/>
      <c r="Q63" s="65">
        <v>19</v>
      </c>
      <c r="R63" s="65">
        <v>4</v>
      </c>
      <c r="S63" s="65">
        <v>38</v>
      </c>
      <c r="T63" s="65"/>
      <c r="U63" s="65"/>
      <c r="V63" s="65"/>
      <c r="W63" s="65"/>
      <c r="X63" s="65"/>
      <c r="Y63" s="65"/>
      <c r="Z63" s="65"/>
      <c r="AA63" s="65">
        <f t="shared" si="21"/>
        <v>57</v>
      </c>
      <c r="AB63" s="65"/>
      <c r="AC63" s="65"/>
      <c r="AD63" s="65"/>
      <c r="AE63" s="140" t="str">
        <f t="shared" si="22"/>
        <v>AT7231-18</v>
      </c>
      <c r="AF63" s="139" t="str">
        <f t="shared" si="23"/>
        <v>Тракторын механик</v>
      </c>
      <c r="AG63" s="56">
        <v>13</v>
      </c>
      <c r="AH63" s="65">
        <v>0</v>
      </c>
      <c r="AI63" s="65">
        <v>0</v>
      </c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</row>
    <row r="64" spans="1:49" s="121" customFormat="1" ht="18" customHeight="1">
      <c r="A64" s="765" t="str">
        <f>+'[1]З-ТМБ-4-сургууль мэргэжил-1'!A70:B70</f>
        <v>AM7317-11</v>
      </c>
      <c r="B64" s="765"/>
      <c r="C64" s="705" t="str">
        <f>+'[1]З-ТМБ-4-сургууль мэргэжил-1'!C70:I70</f>
        <v>Бэлэг дурсгалын зүйл урлаач</v>
      </c>
      <c r="D64" s="705"/>
      <c r="E64" s="705"/>
      <c r="F64" s="705"/>
      <c r="G64" s="705"/>
      <c r="H64" s="705"/>
      <c r="I64" s="56">
        <f t="shared" si="6"/>
        <v>53</v>
      </c>
      <c r="J64" s="801">
        <f t="shared" si="12"/>
        <v>22</v>
      </c>
      <c r="K64" s="802"/>
      <c r="L64" s="65">
        <f t="shared" si="7"/>
        <v>15</v>
      </c>
      <c r="M64" s="65"/>
      <c r="N64" s="65"/>
      <c r="O64" s="65"/>
      <c r="P64" s="65"/>
      <c r="Q64" s="65">
        <v>22</v>
      </c>
      <c r="R64" s="65">
        <v>15</v>
      </c>
      <c r="S64" s="65"/>
      <c r="T64" s="65"/>
      <c r="U64" s="65"/>
      <c r="V64" s="65"/>
      <c r="W64" s="65"/>
      <c r="X64" s="65"/>
      <c r="Y64" s="65"/>
      <c r="Z64" s="65"/>
      <c r="AA64" s="65">
        <f t="shared" si="21"/>
        <v>22</v>
      </c>
      <c r="AB64" s="65"/>
      <c r="AC64" s="65"/>
      <c r="AD64" s="65"/>
      <c r="AE64" s="140" t="str">
        <f t="shared" si="22"/>
        <v>AM7317-11</v>
      </c>
      <c r="AF64" s="139" t="str">
        <f t="shared" si="23"/>
        <v>Бэлэг дурсгалын зүйл урлаач</v>
      </c>
      <c r="AG64" s="56">
        <v>14</v>
      </c>
      <c r="AH64" s="65">
        <v>0</v>
      </c>
      <c r="AI64" s="65">
        <v>0</v>
      </c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</row>
    <row r="65" spans="1:49" s="121" customFormat="1" ht="18" customHeight="1">
      <c r="A65" s="765" t="str">
        <f>+'[1]З-ТМБ-4-сургууль мэргэжил-1'!A71:B71</f>
        <v>CF7123-20</v>
      </c>
      <c r="B65" s="765"/>
      <c r="C65" s="705" t="str">
        <f>+'[1]З-ТМБ-4-сургууль мэргэжил-1'!C71:I71</f>
        <v>Барилгын засал-чимэглэлчин</v>
      </c>
      <c r="D65" s="705"/>
      <c r="E65" s="705"/>
      <c r="F65" s="705"/>
      <c r="G65" s="705"/>
      <c r="H65" s="705"/>
      <c r="I65" s="56">
        <f t="shared" si="6"/>
        <v>54</v>
      </c>
      <c r="J65" s="801">
        <f t="shared" si="12"/>
        <v>16</v>
      </c>
      <c r="K65" s="802"/>
      <c r="L65" s="65">
        <f t="shared" si="7"/>
        <v>4</v>
      </c>
      <c r="M65" s="65"/>
      <c r="N65" s="65"/>
      <c r="O65" s="65"/>
      <c r="P65" s="65"/>
      <c r="Q65" s="65">
        <v>16</v>
      </c>
      <c r="R65" s="65">
        <v>4</v>
      </c>
      <c r="S65" s="65"/>
      <c r="T65" s="65"/>
      <c r="U65" s="65"/>
      <c r="V65" s="65"/>
      <c r="W65" s="65"/>
      <c r="X65" s="65"/>
      <c r="Y65" s="65"/>
      <c r="Z65" s="65"/>
      <c r="AA65" s="65">
        <f t="shared" si="21"/>
        <v>16</v>
      </c>
      <c r="AB65" s="65"/>
      <c r="AC65" s="65"/>
      <c r="AD65" s="65"/>
      <c r="AE65" s="140" t="str">
        <f t="shared" si="22"/>
        <v>CF7123-20</v>
      </c>
      <c r="AF65" s="139" t="str">
        <f t="shared" si="23"/>
        <v>Барилгын засал-чимэглэлчин</v>
      </c>
      <c r="AG65" s="56">
        <v>15</v>
      </c>
      <c r="AH65" s="65">
        <v>0</v>
      </c>
      <c r="AI65" s="65">
        <v>0</v>
      </c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</row>
    <row r="66" spans="1:49" s="121" customFormat="1" ht="18" customHeight="1">
      <c r="A66" s="765" t="str">
        <f>+'[1]З-ТМБ-4-сургууль мэргэжил-1'!A72:B72</f>
        <v>IF5131-11</v>
      </c>
      <c r="B66" s="765"/>
      <c r="C66" s="705" t="str">
        <f>+'[1]З-ТМБ-4-сургууль мэргэжил-1'!C72:I72</f>
        <v>Зөөгч, бармен</v>
      </c>
      <c r="D66" s="705"/>
      <c r="E66" s="705"/>
      <c r="F66" s="705"/>
      <c r="G66" s="705"/>
      <c r="H66" s="705"/>
      <c r="I66" s="56">
        <f t="shared" si="6"/>
        <v>55</v>
      </c>
      <c r="J66" s="801">
        <f t="shared" si="12"/>
        <v>15</v>
      </c>
      <c r="K66" s="802"/>
      <c r="L66" s="65">
        <f t="shared" si="7"/>
        <v>10</v>
      </c>
      <c r="M66" s="65"/>
      <c r="N66" s="65"/>
      <c r="O66" s="65"/>
      <c r="P66" s="65"/>
      <c r="Q66" s="65">
        <v>15</v>
      </c>
      <c r="R66" s="65">
        <v>10</v>
      </c>
      <c r="S66" s="65"/>
      <c r="T66" s="65"/>
      <c r="U66" s="65"/>
      <c r="V66" s="65"/>
      <c r="W66" s="65"/>
      <c r="X66" s="65"/>
      <c r="Y66" s="65"/>
      <c r="Z66" s="65"/>
      <c r="AA66" s="65">
        <f t="shared" si="21"/>
        <v>15</v>
      </c>
      <c r="AB66" s="65"/>
      <c r="AC66" s="65"/>
      <c r="AD66" s="65"/>
      <c r="AE66" s="140" t="str">
        <f t="shared" si="22"/>
        <v>IF5131-11</v>
      </c>
      <c r="AF66" s="139" t="str">
        <f t="shared" si="23"/>
        <v>Зөөгч, бармен</v>
      </c>
      <c r="AG66" s="56">
        <v>16</v>
      </c>
      <c r="AH66" s="65">
        <v>0</v>
      </c>
      <c r="AI66" s="65">
        <v>0</v>
      </c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</row>
    <row r="67" spans="1:49" s="121" customFormat="1" ht="18" customHeight="1">
      <c r="A67" s="816" t="s">
        <v>176</v>
      </c>
      <c r="B67" s="816"/>
      <c r="C67" s="816"/>
      <c r="D67" s="816"/>
      <c r="E67" s="816"/>
      <c r="F67" s="816"/>
      <c r="G67" s="816"/>
      <c r="H67" s="816"/>
      <c r="I67" s="60">
        <f t="shared" si="6"/>
        <v>56</v>
      </c>
      <c r="J67" s="817">
        <f t="shared" si="12"/>
        <v>176</v>
      </c>
      <c r="K67" s="818"/>
      <c r="L67" s="138">
        <f t="shared" si="7"/>
        <v>104</v>
      </c>
      <c r="M67" s="138">
        <f>SUM(M68:M76)</f>
        <v>0</v>
      </c>
      <c r="N67" s="138">
        <f t="shared" ref="N67:AD67" si="24">SUM(N68:N76)</f>
        <v>0</v>
      </c>
      <c r="O67" s="138">
        <f t="shared" si="24"/>
        <v>0</v>
      </c>
      <c r="P67" s="138">
        <f t="shared" si="24"/>
        <v>0</v>
      </c>
      <c r="Q67" s="138">
        <f t="shared" si="24"/>
        <v>161</v>
      </c>
      <c r="R67" s="138">
        <f t="shared" si="24"/>
        <v>98</v>
      </c>
      <c r="S67" s="138">
        <f t="shared" si="24"/>
        <v>15</v>
      </c>
      <c r="T67" s="138">
        <f t="shared" si="24"/>
        <v>6</v>
      </c>
      <c r="U67" s="138">
        <f t="shared" si="24"/>
        <v>0</v>
      </c>
      <c r="V67" s="138">
        <f t="shared" si="24"/>
        <v>0</v>
      </c>
      <c r="W67" s="138">
        <f t="shared" si="24"/>
        <v>0</v>
      </c>
      <c r="X67" s="138">
        <f t="shared" si="24"/>
        <v>0</v>
      </c>
      <c r="Y67" s="138">
        <f t="shared" si="24"/>
        <v>0</v>
      </c>
      <c r="Z67" s="138">
        <f t="shared" si="24"/>
        <v>0</v>
      </c>
      <c r="AA67" s="138">
        <f t="shared" si="24"/>
        <v>176</v>
      </c>
      <c r="AB67" s="138">
        <f t="shared" si="24"/>
        <v>0</v>
      </c>
      <c r="AC67" s="138">
        <f t="shared" si="24"/>
        <v>0</v>
      </c>
      <c r="AD67" s="138">
        <f t="shared" si="24"/>
        <v>0</v>
      </c>
      <c r="AE67" s="141" t="str">
        <f>+A67</f>
        <v>4. Булган аймаг дахь ХАА-н МСҮТ</v>
      </c>
      <c r="AF67" s="142"/>
      <c r="AG67" s="60"/>
      <c r="AH67" s="138">
        <f>SUM(AH68:AH76)</f>
        <v>0</v>
      </c>
      <c r="AI67" s="138">
        <f t="shared" ref="AI67:AW67" si="25">SUM(AI68:AI76)</f>
        <v>0</v>
      </c>
      <c r="AJ67" s="138">
        <f t="shared" si="25"/>
        <v>0</v>
      </c>
      <c r="AK67" s="138">
        <f t="shared" si="25"/>
        <v>0</v>
      </c>
      <c r="AL67" s="138">
        <f t="shared" si="25"/>
        <v>0</v>
      </c>
      <c r="AM67" s="138">
        <f t="shared" si="25"/>
        <v>0</v>
      </c>
      <c r="AN67" s="138">
        <f t="shared" si="25"/>
        <v>0</v>
      </c>
      <c r="AO67" s="138">
        <f t="shared" si="25"/>
        <v>0</v>
      </c>
      <c r="AP67" s="138">
        <f t="shared" si="25"/>
        <v>0</v>
      </c>
      <c r="AQ67" s="138">
        <f t="shared" si="25"/>
        <v>0</v>
      </c>
      <c r="AR67" s="138">
        <f t="shared" si="25"/>
        <v>0</v>
      </c>
      <c r="AS67" s="138">
        <f t="shared" si="25"/>
        <v>0</v>
      </c>
      <c r="AT67" s="138">
        <f t="shared" si="25"/>
        <v>0</v>
      </c>
      <c r="AU67" s="138">
        <f t="shared" si="25"/>
        <v>0</v>
      </c>
      <c r="AV67" s="138">
        <f t="shared" si="25"/>
        <v>0</v>
      </c>
      <c r="AW67" s="138">
        <f t="shared" si="25"/>
        <v>0</v>
      </c>
    </row>
    <row r="68" spans="1:49" s="121" customFormat="1" ht="18" customHeight="1">
      <c r="A68" s="765" t="str">
        <f>+'[1]З-ТМБ-4-сургууль мэргэжил-1'!A74:B74</f>
        <v>AF6112-13</v>
      </c>
      <c r="B68" s="765"/>
      <c r="C68" s="751" t="str">
        <f>+'[1]З-ТМБ-4-сургууль мэргэжил-1'!C74:I74</f>
        <v>Жимс, жимсгэний аж ахуйн фермер</v>
      </c>
      <c r="D68" s="752"/>
      <c r="E68" s="752"/>
      <c r="F68" s="752"/>
      <c r="G68" s="752"/>
      <c r="H68" s="783"/>
      <c r="I68" s="56">
        <f t="shared" si="6"/>
        <v>57</v>
      </c>
      <c r="J68" s="801">
        <f t="shared" si="12"/>
        <v>15</v>
      </c>
      <c r="K68" s="802"/>
      <c r="L68" s="65">
        <f t="shared" si="7"/>
        <v>11</v>
      </c>
      <c r="M68" s="67"/>
      <c r="N68" s="67"/>
      <c r="O68" s="67"/>
      <c r="P68" s="67"/>
      <c r="Q68" s="63">
        <v>15</v>
      </c>
      <c r="R68" s="63">
        <v>11</v>
      </c>
      <c r="S68" s="67"/>
      <c r="T68" s="67"/>
      <c r="U68" s="67"/>
      <c r="V68" s="67"/>
      <c r="W68" s="67"/>
      <c r="X68" s="67"/>
      <c r="Y68" s="67"/>
      <c r="Z68" s="67"/>
      <c r="AA68" s="67">
        <f>+J68</f>
        <v>15</v>
      </c>
      <c r="AB68" s="67"/>
      <c r="AC68" s="67"/>
      <c r="AD68" s="67"/>
      <c r="AE68" s="140" t="str">
        <f t="shared" ref="AE68:AE76" si="26">+A68</f>
        <v>AF6112-13</v>
      </c>
      <c r="AF68" s="139" t="str">
        <f t="shared" ref="AF68:AF76" si="27">+C68</f>
        <v>Жимс, жимсгэний аж ахуйн фермер</v>
      </c>
      <c r="AG68" s="64">
        <v>2</v>
      </c>
      <c r="AH68" s="65">
        <f>+AJ68+AL68+AN68+AP68+AR68+AT68+AV68</f>
        <v>0</v>
      </c>
      <c r="AI68" s="65">
        <f>+AK68+AM68+AO68+AQ68+AS68+AU68+AW68</f>
        <v>0</v>
      </c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</row>
    <row r="69" spans="1:49" s="121" customFormat="1" ht="18" customHeight="1">
      <c r="A69" s="765" t="str">
        <f>+'[1]З-ТМБ-4-сургууль мэргэжил-1'!A75:B75</f>
        <v>NF6210-21</v>
      </c>
      <c r="B69" s="765"/>
      <c r="C69" s="705" t="str">
        <f>+'[1]З-ТМБ-4-сургууль мэргэжил-1'!C75:I75</f>
        <v>Ойжуулагч</v>
      </c>
      <c r="D69" s="705"/>
      <c r="E69" s="705"/>
      <c r="F69" s="705"/>
      <c r="G69" s="705"/>
      <c r="H69" s="705"/>
      <c r="I69" s="56">
        <f t="shared" si="6"/>
        <v>58</v>
      </c>
      <c r="J69" s="801">
        <f t="shared" si="12"/>
        <v>14</v>
      </c>
      <c r="K69" s="802"/>
      <c r="L69" s="65">
        <f t="shared" si="7"/>
        <v>6</v>
      </c>
      <c r="M69" s="67"/>
      <c r="N69" s="67"/>
      <c r="O69" s="67"/>
      <c r="P69" s="67"/>
      <c r="Q69" s="63">
        <v>14</v>
      </c>
      <c r="R69" s="63">
        <v>6</v>
      </c>
      <c r="S69" s="67"/>
      <c r="T69" s="67"/>
      <c r="U69" s="67"/>
      <c r="V69" s="67"/>
      <c r="W69" s="67"/>
      <c r="X69" s="67"/>
      <c r="Y69" s="67"/>
      <c r="Z69" s="67"/>
      <c r="AA69" s="67">
        <f t="shared" ref="AA69:AA76" si="28">+J69</f>
        <v>14</v>
      </c>
      <c r="AB69" s="67"/>
      <c r="AC69" s="67"/>
      <c r="AD69" s="67"/>
      <c r="AE69" s="140" t="str">
        <f t="shared" si="26"/>
        <v>NF6210-21</v>
      </c>
      <c r="AF69" s="139" t="str">
        <f t="shared" si="27"/>
        <v>Ойжуулагч</v>
      </c>
      <c r="AG69" s="64">
        <v>3</v>
      </c>
      <c r="AH69" s="65">
        <f t="shared" ref="AH69:AI76" si="29">+AJ69+AL69+AN69+AP69+AR69+AT69+AV69</f>
        <v>0</v>
      </c>
      <c r="AI69" s="65">
        <f t="shared" si="29"/>
        <v>0</v>
      </c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</row>
    <row r="70" spans="1:49" s="121" customFormat="1" ht="18" customHeight="1">
      <c r="A70" s="765" t="str">
        <f>+'[1]З-ТМБ-4-сургууль мэргэжил-1'!A76:B76</f>
        <v>IF7513-23</v>
      </c>
      <c r="B70" s="765"/>
      <c r="C70" s="705" t="str">
        <f>+'[1]З-ТМБ-4-сургууль мэргэжил-1'!C76:I76</f>
        <v>Сүү боловсруулах үйлдвэрлэлийн ажилтан</v>
      </c>
      <c r="D70" s="705"/>
      <c r="E70" s="705"/>
      <c r="F70" s="705"/>
      <c r="G70" s="705"/>
      <c r="H70" s="705"/>
      <c r="I70" s="56">
        <f t="shared" si="6"/>
        <v>59</v>
      </c>
      <c r="J70" s="801">
        <f t="shared" si="12"/>
        <v>15</v>
      </c>
      <c r="K70" s="802"/>
      <c r="L70" s="65">
        <f t="shared" si="7"/>
        <v>14</v>
      </c>
      <c r="M70" s="67"/>
      <c r="N70" s="67"/>
      <c r="O70" s="67"/>
      <c r="P70" s="67"/>
      <c r="Q70" s="63">
        <v>15</v>
      </c>
      <c r="R70" s="63">
        <v>14</v>
      </c>
      <c r="S70" s="67"/>
      <c r="T70" s="67"/>
      <c r="U70" s="67"/>
      <c r="V70" s="67"/>
      <c r="W70" s="67"/>
      <c r="X70" s="67"/>
      <c r="Y70" s="67"/>
      <c r="Z70" s="67"/>
      <c r="AA70" s="67">
        <f t="shared" si="28"/>
        <v>15</v>
      </c>
      <c r="AB70" s="67"/>
      <c r="AC70" s="67"/>
      <c r="AD70" s="67"/>
      <c r="AE70" s="140" t="str">
        <f t="shared" si="26"/>
        <v>IF7513-23</v>
      </c>
      <c r="AF70" s="139" t="str">
        <f t="shared" si="27"/>
        <v>Сүү боловсруулах үйлдвэрлэлийн ажилтан</v>
      </c>
      <c r="AG70" s="64">
        <v>4</v>
      </c>
      <c r="AH70" s="65">
        <f t="shared" si="29"/>
        <v>0</v>
      </c>
      <c r="AI70" s="65">
        <f t="shared" si="29"/>
        <v>0</v>
      </c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</row>
    <row r="71" spans="1:49" s="121" customFormat="1" ht="18" customHeight="1">
      <c r="A71" s="765" t="str">
        <f>+'[1]З-ТМБ-4-сургууль мэргэжил-1'!A77:B77</f>
        <v>AH6221-23</v>
      </c>
      <c r="B71" s="765"/>
      <c r="C71" s="705" t="str">
        <f>+'[1]З-ТМБ-4-сургууль мэргэжил-1'!C77:I77</f>
        <v>Малын асаргаа</v>
      </c>
      <c r="D71" s="705"/>
      <c r="E71" s="705"/>
      <c r="F71" s="705"/>
      <c r="G71" s="705"/>
      <c r="H71" s="705"/>
      <c r="I71" s="56">
        <f t="shared" si="6"/>
        <v>60</v>
      </c>
      <c r="J71" s="801">
        <f t="shared" si="12"/>
        <v>30</v>
      </c>
      <c r="K71" s="802"/>
      <c r="L71" s="65">
        <f t="shared" si="7"/>
        <v>14</v>
      </c>
      <c r="M71" s="67"/>
      <c r="N71" s="67"/>
      <c r="O71" s="67"/>
      <c r="P71" s="67"/>
      <c r="Q71" s="63">
        <v>15</v>
      </c>
      <c r="R71" s="63">
        <v>8</v>
      </c>
      <c r="S71" s="67">
        <v>15</v>
      </c>
      <c r="T71" s="67">
        <v>6</v>
      </c>
      <c r="U71" s="67"/>
      <c r="V71" s="67"/>
      <c r="W71" s="67"/>
      <c r="X71" s="67"/>
      <c r="Y71" s="67"/>
      <c r="Z71" s="67"/>
      <c r="AA71" s="67">
        <f t="shared" si="28"/>
        <v>30</v>
      </c>
      <c r="AB71" s="67"/>
      <c r="AC71" s="67"/>
      <c r="AD71" s="67"/>
      <c r="AE71" s="140" t="str">
        <f t="shared" si="26"/>
        <v>AH6221-23</v>
      </c>
      <c r="AF71" s="139" t="str">
        <f t="shared" si="27"/>
        <v>Малын асаргаа</v>
      </c>
      <c r="AG71" s="64">
        <v>5</v>
      </c>
      <c r="AH71" s="65">
        <f t="shared" si="29"/>
        <v>0</v>
      </c>
      <c r="AI71" s="65">
        <f t="shared" si="29"/>
        <v>0</v>
      </c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</row>
    <row r="72" spans="1:49" s="121" customFormat="1" ht="18" customHeight="1">
      <c r="A72" s="765" t="str">
        <f>+'[1]З-ТМБ-4-сургууль мэргэжил-1'!A78:B78</f>
        <v>AF6112-25</v>
      </c>
      <c r="B72" s="765"/>
      <c r="C72" s="705" t="str">
        <f>+'[1]З-ТМБ-4-сургууль мэргэжил-1'!C78:I78</f>
        <v>Хүлэмжийн аж ахуйн фермер</v>
      </c>
      <c r="D72" s="705"/>
      <c r="E72" s="705"/>
      <c r="F72" s="705"/>
      <c r="G72" s="705"/>
      <c r="H72" s="705"/>
      <c r="I72" s="56">
        <f t="shared" si="6"/>
        <v>61</v>
      </c>
      <c r="J72" s="801">
        <f t="shared" si="12"/>
        <v>22</v>
      </c>
      <c r="K72" s="802"/>
      <c r="L72" s="65">
        <f t="shared" si="7"/>
        <v>13</v>
      </c>
      <c r="M72" s="67"/>
      <c r="N72" s="67"/>
      <c r="O72" s="67"/>
      <c r="P72" s="67"/>
      <c r="Q72" s="63">
        <v>22</v>
      </c>
      <c r="R72" s="63">
        <v>13</v>
      </c>
      <c r="S72" s="67"/>
      <c r="T72" s="67"/>
      <c r="U72" s="67"/>
      <c r="V72" s="67"/>
      <c r="W72" s="67"/>
      <c r="X72" s="67"/>
      <c r="Y72" s="67"/>
      <c r="Z72" s="67"/>
      <c r="AA72" s="67">
        <f t="shared" si="28"/>
        <v>22</v>
      </c>
      <c r="AB72" s="67"/>
      <c r="AC72" s="67"/>
      <c r="AD72" s="67"/>
      <c r="AE72" s="140" t="str">
        <f t="shared" si="26"/>
        <v>AF6112-25</v>
      </c>
      <c r="AF72" s="139" t="str">
        <f t="shared" si="27"/>
        <v>Хүлэмжийн аж ахуйн фермер</v>
      </c>
      <c r="AG72" s="64">
        <v>6</v>
      </c>
      <c r="AH72" s="65">
        <f t="shared" si="29"/>
        <v>0</v>
      </c>
      <c r="AI72" s="65">
        <f t="shared" si="29"/>
        <v>0</v>
      </c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</row>
    <row r="73" spans="1:49" s="121" customFormat="1" ht="18" customHeight="1">
      <c r="A73" s="765" t="str">
        <f>+'[1]З-ТМБ-4-сургууль мэргэжил-1'!A79:B79</f>
        <v>AF6112-24</v>
      </c>
      <c r="B73" s="765"/>
      <c r="C73" s="705" t="str">
        <f>+'[1]З-ТМБ-4-сургууль мэргэжил-1'!C79:I79</f>
        <v>Хүнсний ногооны фермер</v>
      </c>
      <c r="D73" s="705"/>
      <c r="E73" s="705"/>
      <c r="F73" s="705"/>
      <c r="G73" s="705"/>
      <c r="H73" s="705"/>
      <c r="I73" s="56">
        <f t="shared" si="6"/>
        <v>62</v>
      </c>
      <c r="J73" s="801">
        <f t="shared" si="12"/>
        <v>14</v>
      </c>
      <c r="K73" s="802"/>
      <c r="L73" s="65">
        <f t="shared" si="7"/>
        <v>12</v>
      </c>
      <c r="M73" s="67"/>
      <c r="N73" s="67"/>
      <c r="O73" s="67"/>
      <c r="P73" s="67"/>
      <c r="Q73" s="63">
        <v>14</v>
      </c>
      <c r="R73" s="63">
        <v>12</v>
      </c>
      <c r="S73" s="67"/>
      <c r="T73" s="67"/>
      <c r="U73" s="67"/>
      <c r="V73" s="67"/>
      <c r="W73" s="67"/>
      <c r="X73" s="67"/>
      <c r="Y73" s="67"/>
      <c r="Z73" s="67"/>
      <c r="AA73" s="67">
        <f t="shared" si="28"/>
        <v>14</v>
      </c>
      <c r="AB73" s="67"/>
      <c r="AC73" s="67"/>
      <c r="AD73" s="67"/>
      <c r="AE73" s="140" t="str">
        <f t="shared" si="26"/>
        <v>AF6112-24</v>
      </c>
      <c r="AF73" s="139" t="str">
        <f t="shared" si="27"/>
        <v>Хүнсний ногооны фермер</v>
      </c>
      <c r="AG73" s="64">
        <v>7</v>
      </c>
      <c r="AH73" s="65">
        <f t="shared" si="29"/>
        <v>0</v>
      </c>
      <c r="AI73" s="65">
        <f t="shared" si="29"/>
        <v>0</v>
      </c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</row>
    <row r="74" spans="1:49" s="121" customFormat="1" ht="18" customHeight="1">
      <c r="A74" s="765" t="str">
        <f>+'[1]З-ТМБ-4-сургууль мэргэжил-1'!A80:B80</f>
        <v>AT7231-18</v>
      </c>
      <c r="B74" s="765"/>
      <c r="C74" s="705" t="str">
        <f>+'[1]З-ТМБ-4-сургууль мэргэжил-1'!C80:I80</f>
        <v>Тракторын механик</v>
      </c>
      <c r="D74" s="705"/>
      <c r="E74" s="705"/>
      <c r="F74" s="705"/>
      <c r="G74" s="705"/>
      <c r="H74" s="705"/>
      <c r="I74" s="56">
        <f t="shared" si="6"/>
        <v>63</v>
      </c>
      <c r="J74" s="801">
        <f t="shared" si="12"/>
        <v>11</v>
      </c>
      <c r="K74" s="802"/>
      <c r="L74" s="65">
        <f t="shared" si="7"/>
        <v>1</v>
      </c>
      <c r="M74" s="67"/>
      <c r="N74" s="67"/>
      <c r="O74" s="67"/>
      <c r="P74" s="67"/>
      <c r="Q74" s="63">
        <v>11</v>
      </c>
      <c r="R74" s="63">
        <v>1</v>
      </c>
      <c r="S74" s="67"/>
      <c r="T74" s="67"/>
      <c r="U74" s="67"/>
      <c r="V74" s="67"/>
      <c r="W74" s="67"/>
      <c r="X74" s="67"/>
      <c r="Y74" s="67"/>
      <c r="Z74" s="67"/>
      <c r="AA74" s="67">
        <f t="shared" si="28"/>
        <v>11</v>
      </c>
      <c r="AB74" s="67"/>
      <c r="AC74" s="67"/>
      <c r="AD74" s="67"/>
      <c r="AE74" s="140" t="str">
        <f t="shared" si="26"/>
        <v>AT7231-18</v>
      </c>
      <c r="AF74" s="139" t="str">
        <f t="shared" si="27"/>
        <v>Тракторын механик</v>
      </c>
      <c r="AG74" s="64">
        <v>8</v>
      </c>
      <c r="AH74" s="65">
        <f t="shared" si="29"/>
        <v>0</v>
      </c>
      <c r="AI74" s="65">
        <f t="shared" si="29"/>
        <v>0</v>
      </c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</row>
    <row r="75" spans="1:49" s="121" customFormat="1" ht="18" customHeight="1">
      <c r="A75" s="765" t="str">
        <f>+'[1]З-ТМБ-4-сургууль мэргэжил-1'!A81:B81</f>
        <v>AH6123-11</v>
      </c>
      <c r="B75" s="765"/>
      <c r="C75" s="705" t="str">
        <f>+'[1]З-ТМБ-4-сургууль мэргэжил-1'!C81:I81</f>
        <v>Зөгийчин, зөгийн аж ахуй эрхлэгч</v>
      </c>
      <c r="D75" s="705"/>
      <c r="E75" s="705"/>
      <c r="F75" s="705"/>
      <c r="G75" s="705"/>
      <c r="H75" s="705"/>
      <c r="I75" s="56">
        <f t="shared" si="6"/>
        <v>64</v>
      </c>
      <c r="J75" s="801">
        <f t="shared" si="12"/>
        <v>30</v>
      </c>
      <c r="K75" s="802"/>
      <c r="L75" s="65">
        <f t="shared" si="7"/>
        <v>21</v>
      </c>
      <c r="M75" s="67"/>
      <c r="N75" s="67"/>
      <c r="O75" s="67"/>
      <c r="P75" s="67"/>
      <c r="Q75" s="63">
        <v>30</v>
      </c>
      <c r="R75" s="63">
        <v>21</v>
      </c>
      <c r="S75" s="67"/>
      <c r="T75" s="67"/>
      <c r="U75" s="67"/>
      <c r="V75" s="67"/>
      <c r="W75" s="67"/>
      <c r="X75" s="67"/>
      <c r="Y75" s="67"/>
      <c r="Z75" s="67"/>
      <c r="AA75" s="67">
        <f t="shared" si="28"/>
        <v>30</v>
      </c>
      <c r="AB75" s="67"/>
      <c r="AC75" s="67"/>
      <c r="AD75" s="67"/>
      <c r="AE75" s="140" t="str">
        <f t="shared" si="26"/>
        <v>AH6123-11</v>
      </c>
      <c r="AF75" s="139" t="str">
        <f t="shared" si="27"/>
        <v>Зөгийчин, зөгийн аж ахуй эрхлэгч</v>
      </c>
      <c r="AG75" s="64">
        <v>9</v>
      </c>
      <c r="AH75" s="65">
        <f t="shared" si="29"/>
        <v>0</v>
      </c>
      <c r="AI75" s="65">
        <f t="shared" si="29"/>
        <v>0</v>
      </c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</row>
    <row r="76" spans="1:49" s="121" customFormat="1" ht="18" customHeight="1">
      <c r="A76" s="765" t="str">
        <f>+'[1]З-ТМБ-4-сургууль мэргэжил-1'!A82:B82</f>
        <v>AH6121-24</v>
      </c>
      <c r="B76" s="765"/>
      <c r="C76" s="705" t="str">
        <f>+'[1]З-ТМБ-4-сургууль мэргэжил-1'!C82:I82</f>
        <v>Малчин</v>
      </c>
      <c r="D76" s="705"/>
      <c r="E76" s="705"/>
      <c r="F76" s="705"/>
      <c r="G76" s="705"/>
      <c r="H76" s="705"/>
      <c r="I76" s="56">
        <f t="shared" si="6"/>
        <v>65</v>
      </c>
      <c r="J76" s="801">
        <f t="shared" si="12"/>
        <v>25</v>
      </c>
      <c r="K76" s="802"/>
      <c r="L76" s="65">
        <f t="shared" si="7"/>
        <v>12</v>
      </c>
      <c r="M76" s="67"/>
      <c r="N76" s="67"/>
      <c r="O76" s="67"/>
      <c r="P76" s="67"/>
      <c r="Q76" s="63">
        <v>25</v>
      </c>
      <c r="R76" s="63">
        <v>12</v>
      </c>
      <c r="S76" s="67"/>
      <c r="T76" s="67"/>
      <c r="U76" s="67"/>
      <c r="V76" s="67"/>
      <c r="W76" s="67"/>
      <c r="X76" s="67"/>
      <c r="Y76" s="67"/>
      <c r="Z76" s="67"/>
      <c r="AA76" s="67">
        <f t="shared" si="28"/>
        <v>25</v>
      </c>
      <c r="AB76" s="67"/>
      <c r="AC76" s="67"/>
      <c r="AD76" s="67"/>
      <c r="AE76" s="140" t="str">
        <f t="shared" si="26"/>
        <v>AH6121-24</v>
      </c>
      <c r="AF76" s="139" t="str">
        <f t="shared" si="27"/>
        <v>Малчин</v>
      </c>
      <c r="AG76" s="64">
        <v>10</v>
      </c>
      <c r="AH76" s="65">
        <f t="shared" si="29"/>
        <v>0</v>
      </c>
      <c r="AI76" s="65">
        <f t="shared" si="29"/>
        <v>0</v>
      </c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</row>
    <row r="77" spans="1:49" s="121" customFormat="1" ht="18" customHeight="1">
      <c r="A77" s="816" t="s">
        <v>183</v>
      </c>
      <c r="B77" s="816"/>
      <c r="C77" s="816"/>
      <c r="D77" s="816"/>
      <c r="E77" s="816"/>
      <c r="F77" s="816"/>
      <c r="G77" s="816"/>
      <c r="H77" s="816"/>
      <c r="I77" s="60">
        <f t="shared" si="6"/>
        <v>66</v>
      </c>
      <c r="J77" s="817">
        <f t="shared" si="12"/>
        <v>493</v>
      </c>
      <c r="K77" s="818"/>
      <c r="L77" s="138">
        <f t="shared" si="7"/>
        <v>230</v>
      </c>
      <c r="M77" s="138">
        <f>SUM(M78:M98)</f>
        <v>0</v>
      </c>
      <c r="N77" s="138">
        <f t="shared" ref="N77:AD77" si="30">SUM(N78:N98)</f>
        <v>0</v>
      </c>
      <c r="O77" s="138">
        <f t="shared" si="30"/>
        <v>0</v>
      </c>
      <c r="P77" s="138">
        <f t="shared" si="30"/>
        <v>0</v>
      </c>
      <c r="Q77" s="138">
        <f t="shared" si="30"/>
        <v>142</v>
      </c>
      <c r="R77" s="138">
        <f t="shared" si="30"/>
        <v>88</v>
      </c>
      <c r="S77" s="138">
        <f t="shared" si="30"/>
        <v>351</v>
      </c>
      <c r="T77" s="138">
        <f t="shared" si="30"/>
        <v>142</v>
      </c>
      <c r="U77" s="138">
        <f t="shared" si="30"/>
        <v>0</v>
      </c>
      <c r="V77" s="138">
        <f t="shared" si="30"/>
        <v>0</v>
      </c>
      <c r="W77" s="138">
        <f t="shared" si="30"/>
        <v>0</v>
      </c>
      <c r="X77" s="138">
        <f t="shared" si="30"/>
        <v>0</v>
      </c>
      <c r="Y77" s="138">
        <f t="shared" si="30"/>
        <v>0</v>
      </c>
      <c r="Z77" s="138">
        <f t="shared" si="30"/>
        <v>0</v>
      </c>
      <c r="AA77" s="138">
        <f t="shared" si="30"/>
        <v>493</v>
      </c>
      <c r="AB77" s="138">
        <f t="shared" si="30"/>
        <v>0</v>
      </c>
      <c r="AC77" s="138">
        <f t="shared" si="30"/>
        <v>0</v>
      </c>
      <c r="AD77" s="138">
        <f t="shared" si="30"/>
        <v>0</v>
      </c>
      <c r="AE77" s="141" t="str">
        <f>+A77</f>
        <v>5. Говь-Алтай аймаг дахь МСҮТ</v>
      </c>
      <c r="AF77" s="142"/>
      <c r="AG77" s="60"/>
      <c r="AH77" s="138">
        <f>SUM(AH78:AH98)</f>
        <v>3</v>
      </c>
      <c r="AI77" s="138">
        <f t="shared" ref="AI77:AW77" si="31">SUM(AI78:AI98)</f>
        <v>1</v>
      </c>
      <c r="AJ77" s="138">
        <f t="shared" si="31"/>
        <v>1</v>
      </c>
      <c r="AK77" s="138">
        <f t="shared" si="31"/>
        <v>0</v>
      </c>
      <c r="AL77" s="138">
        <f t="shared" si="31"/>
        <v>0</v>
      </c>
      <c r="AM77" s="138">
        <f t="shared" si="31"/>
        <v>0</v>
      </c>
      <c r="AN77" s="138">
        <f t="shared" si="31"/>
        <v>0</v>
      </c>
      <c r="AO77" s="138">
        <f t="shared" si="31"/>
        <v>0</v>
      </c>
      <c r="AP77" s="138">
        <f t="shared" si="31"/>
        <v>2</v>
      </c>
      <c r="AQ77" s="138">
        <f t="shared" si="31"/>
        <v>1</v>
      </c>
      <c r="AR77" s="138">
        <f t="shared" si="31"/>
        <v>0</v>
      </c>
      <c r="AS77" s="138">
        <f t="shared" si="31"/>
        <v>0</v>
      </c>
      <c r="AT77" s="138">
        <f t="shared" si="31"/>
        <v>0</v>
      </c>
      <c r="AU77" s="138">
        <f t="shared" si="31"/>
        <v>0</v>
      </c>
      <c r="AV77" s="138">
        <f t="shared" si="31"/>
        <v>0</v>
      </c>
      <c r="AW77" s="138">
        <f t="shared" si="31"/>
        <v>0</v>
      </c>
    </row>
    <row r="78" spans="1:49" s="121" customFormat="1" ht="18" customHeight="1">
      <c r="A78" s="765" t="str">
        <f>+'[1]З-ТМБ-4-сургууль мэргэжил-1'!A84:B84</f>
        <v>CF7123-20</v>
      </c>
      <c r="B78" s="765"/>
      <c r="C78" s="797" t="str">
        <f>+'[1]З-ТМБ-4-сургууль мэргэжил-1'!C84:I84</f>
        <v>Барилгын засал-чимэглэлчин</v>
      </c>
      <c r="D78" s="797"/>
      <c r="E78" s="797"/>
      <c r="F78" s="797"/>
      <c r="G78" s="797"/>
      <c r="H78" s="797"/>
      <c r="I78" s="56">
        <f t="shared" si="6"/>
        <v>67</v>
      </c>
      <c r="J78" s="801">
        <f t="shared" si="12"/>
        <v>53</v>
      </c>
      <c r="K78" s="802"/>
      <c r="L78" s="65">
        <f t="shared" si="7"/>
        <v>15</v>
      </c>
      <c r="M78" s="67"/>
      <c r="N78" s="67"/>
      <c r="O78" s="67"/>
      <c r="P78" s="67"/>
      <c r="Q78" s="67">
        <v>13</v>
      </c>
      <c r="R78" s="67">
        <v>7</v>
      </c>
      <c r="S78" s="67">
        <v>40</v>
      </c>
      <c r="T78" s="67">
        <v>8</v>
      </c>
      <c r="U78" s="67"/>
      <c r="V78" s="67"/>
      <c r="W78" s="67"/>
      <c r="X78" s="67"/>
      <c r="Y78" s="67"/>
      <c r="Z78" s="67"/>
      <c r="AA78" s="67">
        <v>53</v>
      </c>
      <c r="AB78" s="67"/>
      <c r="AC78" s="67"/>
      <c r="AD78" s="67"/>
      <c r="AE78" s="140" t="str">
        <f t="shared" ref="AE78:AE98" si="32">+A78</f>
        <v>CF7123-20</v>
      </c>
      <c r="AF78" s="139" t="str">
        <f t="shared" ref="AF78:AF98" si="33">+C78</f>
        <v>Барилгын засал-чимэглэлчин</v>
      </c>
      <c r="AG78" s="64">
        <v>2</v>
      </c>
      <c r="AH78" s="65">
        <f>+AJ78+AL78+AN78+AP78+AR78+AT78+AV78</f>
        <v>0</v>
      </c>
      <c r="AI78" s="65">
        <f>+AK78+AM78+AO78+AQ78+AS78+AU78+AW78</f>
        <v>0</v>
      </c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</row>
    <row r="79" spans="1:49" s="121" customFormat="1" ht="18" customHeight="1">
      <c r="A79" s="765" t="str">
        <f>+'[1]З-ТМБ-4-сургууль мэргэжил-1'!A85:B85</f>
        <v>IM7212-14</v>
      </c>
      <c r="B79" s="765"/>
      <c r="C79" s="797" t="str">
        <f>+'[1]З-ТМБ-4-сургууль мэргэжил-1'!C85:I85</f>
        <v>Гагнуурчин</v>
      </c>
      <c r="D79" s="797"/>
      <c r="E79" s="797"/>
      <c r="F79" s="797"/>
      <c r="G79" s="797"/>
      <c r="H79" s="797"/>
      <c r="I79" s="56">
        <f t="shared" ref="I79:I142" si="34">+I78+1</f>
        <v>68</v>
      </c>
      <c r="J79" s="801">
        <f t="shared" si="12"/>
        <v>15</v>
      </c>
      <c r="K79" s="802"/>
      <c r="L79" s="65">
        <f t="shared" si="7"/>
        <v>0</v>
      </c>
      <c r="M79" s="67"/>
      <c r="N79" s="67"/>
      <c r="O79" s="67"/>
      <c r="P79" s="67"/>
      <c r="Q79" s="67"/>
      <c r="R79" s="67"/>
      <c r="S79" s="67">
        <v>15</v>
      </c>
      <c r="T79" s="67"/>
      <c r="U79" s="67"/>
      <c r="V79" s="67"/>
      <c r="W79" s="67"/>
      <c r="X79" s="67"/>
      <c r="Y79" s="67"/>
      <c r="Z79" s="67"/>
      <c r="AA79" s="67">
        <v>15</v>
      </c>
      <c r="AB79" s="67"/>
      <c r="AC79" s="67"/>
      <c r="AD79" s="67"/>
      <c r="AE79" s="140" t="str">
        <f t="shared" si="32"/>
        <v>IM7212-14</v>
      </c>
      <c r="AF79" s="139" t="str">
        <f t="shared" si="33"/>
        <v>Гагнуурчин</v>
      </c>
      <c r="AG79" s="64">
        <v>3</v>
      </c>
      <c r="AH79" s="65">
        <f t="shared" ref="AH79:AI94" si="35">+AJ79+AL79+AN79+AP79+AR79+AT79+AV79</f>
        <v>0</v>
      </c>
      <c r="AI79" s="65">
        <f t="shared" si="35"/>
        <v>0</v>
      </c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</row>
    <row r="80" spans="1:49" s="121" customFormat="1" ht="18" customHeight="1">
      <c r="A80" s="765" t="str">
        <f>+'[1]З-ТМБ-4-сургууль мэргэжил-1'!A86:B86</f>
        <v>CF7112-19</v>
      </c>
      <c r="B80" s="765"/>
      <c r="C80" s="797" t="str">
        <f>+'[1]З-ТМБ-4-сургууль мэргэжил-1'!C86:I86</f>
        <v>Барилгын өрөг угсрагч</v>
      </c>
      <c r="D80" s="797"/>
      <c r="E80" s="797"/>
      <c r="F80" s="797"/>
      <c r="G80" s="797"/>
      <c r="H80" s="797"/>
      <c r="I80" s="56">
        <f t="shared" si="34"/>
        <v>69</v>
      </c>
      <c r="J80" s="801">
        <f t="shared" si="12"/>
        <v>26</v>
      </c>
      <c r="K80" s="802"/>
      <c r="L80" s="65">
        <f t="shared" ref="L80:L143" si="36">+N80+P80+R80+T80+V80+X80+Z80</f>
        <v>3</v>
      </c>
      <c r="M80" s="67"/>
      <c r="N80" s="67"/>
      <c r="O80" s="67"/>
      <c r="P80" s="67"/>
      <c r="Q80" s="67"/>
      <c r="R80" s="67"/>
      <c r="S80" s="67">
        <v>26</v>
      </c>
      <c r="T80" s="67">
        <v>3</v>
      </c>
      <c r="U80" s="67"/>
      <c r="V80" s="67"/>
      <c r="W80" s="67"/>
      <c r="X80" s="67"/>
      <c r="Y80" s="67"/>
      <c r="Z80" s="67"/>
      <c r="AA80" s="67">
        <v>26</v>
      </c>
      <c r="AB80" s="67"/>
      <c r="AC80" s="67"/>
      <c r="AD80" s="67"/>
      <c r="AE80" s="140" t="str">
        <f t="shared" si="32"/>
        <v>CF7112-19</v>
      </c>
      <c r="AF80" s="139" t="str">
        <f t="shared" si="33"/>
        <v>Барилгын өрөг угсрагч</v>
      </c>
      <c r="AG80" s="64">
        <v>4</v>
      </c>
      <c r="AH80" s="65">
        <f t="shared" si="35"/>
        <v>0</v>
      </c>
      <c r="AI80" s="65">
        <f t="shared" si="35"/>
        <v>0</v>
      </c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</row>
    <row r="81" spans="1:49" s="121" customFormat="1" ht="18" customHeight="1">
      <c r="A81" s="765" t="str">
        <f>+'[1]З-ТМБ-4-сургууль мэргэжил-1'!A87:B87</f>
        <v>CF7115-24</v>
      </c>
      <c r="B81" s="765"/>
      <c r="C81" s="797" t="str">
        <f>+'[1]З-ТМБ-4-сургууль мэргэжил-1'!C87:I87</f>
        <v>Модон эдлэлийн мужаан</v>
      </c>
      <c r="D81" s="797"/>
      <c r="E81" s="797"/>
      <c r="F81" s="797"/>
      <c r="G81" s="797"/>
      <c r="H81" s="797"/>
      <c r="I81" s="56">
        <f t="shared" si="34"/>
        <v>70</v>
      </c>
      <c r="J81" s="801">
        <f t="shared" si="12"/>
        <v>17</v>
      </c>
      <c r="K81" s="802"/>
      <c r="L81" s="65">
        <f t="shared" si="36"/>
        <v>0</v>
      </c>
      <c r="M81" s="67"/>
      <c r="N81" s="67"/>
      <c r="O81" s="67"/>
      <c r="P81" s="67"/>
      <c r="Q81" s="67"/>
      <c r="R81" s="67"/>
      <c r="S81" s="67">
        <v>17</v>
      </c>
      <c r="T81" s="67"/>
      <c r="U81" s="67"/>
      <c r="V81" s="67"/>
      <c r="W81" s="67"/>
      <c r="X81" s="67"/>
      <c r="Y81" s="67"/>
      <c r="Z81" s="67"/>
      <c r="AA81" s="67">
        <v>17</v>
      </c>
      <c r="AB81" s="67"/>
      <c r="AC81" s="67"/>
      <c r="AD81" s="67"/>
      <c r="AE81" s="140" t="str">
        <f t="shared" si="32"/>
        <v>CF7115-24</v>
      </c>
      <c r="AF81" s="139" t="str">
        <f t="shared" si="33"/>
        <v>Модон эдлэлийн мужаан</v>
      </c>
      <c r="AG81" s="64">
        <v>5</v>
      </c>
      <c r="AH81" s="65">
        <f t="shared" si="35"/>
        <v>0</v>
      </c>
      <c r="AI81" s="65">
        <f t="shared" si="35"/>
        <v>0</v>
      </c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</row>
    <row r="82" spans="1:49" s="121" customFormat="1" ht="18" customHeight="1">
      <c r="A82" s="765" t="str">
        <f>+'[1]З-ТМБ-4-сургууль мэргэжил-1'!A88:B88</f>
        <v>CF7126-36</v>
      </c>
      <c r="B82" s="765"/>
      <c r="C82" s="797" t="str">
        <f>+'[1]З-ТМБ-4-сургууль мэргэжил-1'!C88:I88</f>
        <v>Барилгын сантехникч</v>
      </c>
      <c r="D82" s="797"/>
      <c r="E82" s="797"/>
      <c r="F82" s="797"/>
      <c r="G82" s="797"/>
      <c r="H82" s="797"/>
      <c r="I82" s="56">
        <f t="shared" si="34"/>
        <v>71</v>
      </c>
      <c r="J82" s="801">
        <f t="shared" ref="J82:J145" si="37">+M82+O82+Q82+S82+U82+W82+Y82</f>
        <v>18</v>
      </c>
      <c r="K82" s="802"/>
      <c r="L82" s="65">
        <f t="shared" si="36"/>
        <v>0</v>
      </c>
      <c r="M82" s="67"/>
      <c r="N82" s="67"/>
      <c r="O82" s="67"/>
      <c r="P82" s="67"/>
      <c r="Q82" s="67"/>
      <c r="R82" s="67"/>
      <c r="S82" s="67">
        <v>18</v>
      </c>
      <c r="T82" s="67"/>
      <c r="U82" s="67"/>
      <c r="V82" s="67"/>
      <c r="W82" s="67"/>
      <c r="X82" s="67"/>
      <c r="Y82" s="67"/>
      <c r="Z82" s="67"/>
      <c r="AA82" s="67">
        <v>18</v>
      </c>
      <c r="AB82" s="67"/>
      <c r="AC82" s="67"/>
      <c r="AD82" s="67"/>
      <c r="AE82" s="140" t="str">
        <f t="shared" si="32"/>
        <v>CF7126-36</v>
      </c>
      <c r="AF82" s="139" t="str">
        <f t="shared" si="33"/>
        <v>Барилгын сантехникч</v>
      </c>
      <c r="AG82" s="64">
        <v>6</v>
      </c>
      <c r="AH82" s="65">
        <f t="shared" si="35"/>
        <v>1</v>
      </c>
      <c r="AI82" s="65">
        <f t="shared" si="35"/>
        <v>0</v>
      </c>
      <c r="AJ82" s="67"/>
      <c r="AK82" s="67"/>
      <c r="AL82" s="67"/>
      <c r="AM82" s="67"/>
      <c r="AN82" s="67"/>
      <c r="AO82" s="67"/>
      <c r="AP82" s="67">
        <v>1</v>
      </c>
      <c r="AQ82" s="67"/>
      <c r="AR82" s="67"/>
      <c r="AS82" s="67"/>
      <c r="AT82" s="67"/>
      <c r="AU82" s="67"/>
      <c r="AV82" s="67"/>
      <c r="AW82" s="67"/>
    </row>
    <row r="83" spans="1:49" s="121" customFormat="1" ht="18" customHeight="1">
      <c r="A83" s="765" t="str">
        <f>+'[1]З-ТМБ-4-сургууль мэргэжил-1'!A89:B89</f>
        <v>IF7512-34</v>
      </c>
      <c r="B83" s="765"/>
      <c r="C83" s="797" t="str">
        <f>+'[1]З-ТМБ-4-сургууль мэргэжил-1'!C89:I89</f>
        <v>Талх, нарийн боов үйлдвэрлэлийн технологийн ажилтан</v>
      </c>
      <c r="D83" s="797"/>
      <c r="E83" s="797"/>
      <c r="F83" s="797"/>
      <c r="G83" s="797"/>
      <c r="H83" s="797"/>
      <c r="I83" s="56">
        <f t="shared" si="34"/>
        <v>72</v>
      </c>
      <c r="J83" s="801">
        <f t="shared" si="37"/>
        <v>10</v>
      </c>
      <c r="K83" s="802"/>
      <c r="L83" s="65">
        <f t="shared" si="36"/>
        <v>5</v>
      </c>
      <c r="M83" s="67"/>
      <c r="N83" s="67"/>
      <c r="O83" s="67"/>
      <c r="P83" s="67"/>
      <c r="Q83" s="67"/>
      <c r="R83" s="67"/>
      <c r="S83" s="67">
        <v>10</v>
      </c>
      <c r="T83" s="67">
        <v>5</v>
      </c>
      <c r="U83" s="67"/>
      <c r="V83" s="67"/>
      <c r="W83" s="67"/>
      <c r="X83" s="67"/>
      <c r="Y83" s="67"/>
      <c r="Z83" s="67"/>
      <c r="AA83" s="67">
        <v>10</v>
      </c>
      <c r="AB83" s="67"/>
      <c r="AC83" s="67"/>
      <c r="AD83" s="67"/>
      <c r="AE83" s="140" t="str">
        <f t="shared" si="32"/>
        <v>IF7512-34</v>
      </c>
      <c r="AF83" s="139" t="str">
        <f t="shared" si="33"/>
        <v>Талх, нарийн боов үйлдвэрлэлийн технологийн ажилтан</v>
      </c>
      <c r="AG83" s="64">
        <v>7</v>
      </c>
      <c r="AH83" s="65">
        <f t="shared" si="35"/>
        <v>0</v>
      </c>
      <c r="AI83" s="65">
        <f t="shared" si="35"/>
        <v>0</v>
      </c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</row>
    <row r="84" spans="1:49" s="121" customFormat="1" ht="18" customHeight="1">
      <c r="A84" s="765" t="str">
        <f>+'[1]З-ТМБ-4-сургууль мэргэжил-1'!A90:B90</f>
        <v>IF5120-11</v>
      </c>
      <c r="B84" s="765"/>
      <c r="C84" s="797" t="str">
        <f>+'[1]З-ТМБ-4-сургууль мэргэжил-1'!C90:I90</f>
        <v>Тогооч</v>
      </c>
      <c r="D84" s="797"/>
      <c r="E84" s="797"/>
      <c r="F84" s="797"/>
      <c r="G84" s="797"/>
      <c r="H84" s="797"/>
      <c r="I84" s="56">
        <f t="shared" si="34"/>
        <v>73</v>
      </c>
      <c r="J84" s="801">
        <f t="shared" si="37"/>
        <v>25</v>
      </c>
      <c r="K84" s="802"/>
      <c r="L84" s="65">
        <f t="shared" si="36"/>
        <v>19</v>
      </c>
      <c r="M84" s="67"/>
      <c r="N84" s="67"/>
      <c r="O84" s="67"/>
      <c r="P84" s="67"/>
      <c r="Q84" s="67">
        <v>14</v>
      </c>
      <c r="R84" s="67">
        <v>12</v>
      </c>
      <c r="S84" s="67">
        <v>11</v>
      </c>
      <c r="T84" s="67">
        <v>7</v>
      </c>
      <c r="U84" s="67"/>
      <c r="V84" s="67"/>
      <c r="W84" s="67"/>
      <c r="X84" s="67"/>
      <c r="Y84" s="67"/>
      <c r="Z84" s="67"/>
      <c r="AA84" s="67">
        <v>25</v>
      </c>
      <c r="AB84" s="67"/>
      <c r="AC84" s="67"/>
      <c r="AD84" s="67"/>
      <c r="AE84" s="140" t="str">
        <f t="shared" si="32"/>
        <v>IF5120-11</v>
      </c>
      <c r="AF84" s="139" t="str">
        <f t="shared" si="33"/>
        <v>Тогооч</v>
      </c>
      <c r="AG84" s="64">
        <v>8</v>
      </c>
      <c r="AH84" s="65">
        <f t="shared" si="35"/>
        <v>1</v>
      </c>
      <c r="AI84" s="65">
        <f t="shared" si="35"/>
        <v>1</v>
      </c>
      <c r="AJ84" s="67"/>
      <c r="AK84" s="67"/>
      <c r="AL84" s="67"/>
      <c r="AM84" s="67"/>
      <c r="AN84" s="67"/>
      <c r="AO84" s="67"/>
      <c r="AP84" s="67">
        <v>1</v>
      </c>
      <c r="AQ84" s="67">
        <v>1</v>
      </c>
      <c r="AR84" s="67"/>
      <c r="AS84" s="67"/>
      <c r="AT84" s="67"/>
      <c r="AU84" s="67"/>
      <c r="AV84" s="67"/>
      <c r="AW84" s="67"/>
    </row>
    <row r="85" spans="1:49" s="121" customFormat="1" ht="18" customHeight="1">
      <c r="A85" s="765" t="str">
        <f>+'[1]З-ТМБ-4-сургууль мэргэжил-1'!A91:B91</f>
        <v>IO7421-16</v>
      </c>
      <c r="B85" s="765"/>
      <c r="C85" s="797" t="str">
        <f>+'[1]З-ТМБ-4-сургууль мэргэжил-1'!C91:I91</f>
        <v>Цахим тоног төхөөрөмжийн үйлчилгээний ажилтан</v>
      </c>
      <c r="D85" s="797"/>
      <c r="E85" s="797"/>
      <c r="F85" s="797"/>
      <c r="G85" s="797"/>
      <c r="H85" s="797"/>
      <c r="I85" s="56">
        <f t="shared" si="34"/>
        <v>74</v>
      </c>
      <c r="J85" s="801">
        <f t="shared" si="37"/>
        <v>31</v>
      </c>
      <c r="K85" s="802"/>
      <c r="L85" s="65">
        <f t="shared" si="36"/>
        <v>20</v>
      </c>
      <c r="M85" s="67"/>
      <c r="N85" s="67"/>
      <c r="O85" s="67"/>
      <c r="P85" s="67"/>
      <c r="Q85" s="67">
        <v>15</v>
      </c>
      <c r="R85" s="67">
        <v>14</v>
      </c>
      <c r="S85" s="67">
        <v>16</v>
      </c>
      <c r="T85" s="67">
        <v>6</v>
      </c>
      <c r="U85" s="67"/>
      <c r="V85" s="67"/>
      <c r="W85" s="67"/>
      <c r="X85" s="67"/>
      <c r="Y85" s="67"/>
      <c r="Z85" s="67"/>
      <c r="AA85" s="67">
        <v>31</v>
      </c>
      <c r="AB85" s="67"/>
      <c r="AC85" s="67"/>
      <c r="AD85" s="67"/>
      <c r="AE85" s="140" t="str">
        <f t="shared" si="32"/>
        <v>IO7421-16</v>
      </c>
      <c r="AF85" s="139" t="str">
        <f t="shared" si="33"/>
        <v>Цахим тоног төхөөрөмжийн үйлчилгээний ажилтан</v>
      </c>
      <c r="AG85" s="64">
        <v>9</v>
      </c>
      <c r="AH85" s="65">
        <f t="shared" si="35"/>
        <v>0</v>
      </c>
      <c r="AI85" s="65">
        <f t="shared" si="35"/>
        <v>0</v>
      </c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</row>
    <row r="86" spans="1:49" s="121" customFormat="1" ht="18" customHeight="1">
      <c r="A86" s="765" t="str">
        <f>+'[1]З-ТМБ-4-сургууль мэргэжил-1'!A92:B92</f>
        <v>AF6330-12</v>
      </c>
      <c r="B86" s="765"/>
      <c r="C86" s="797" t="str">
        <f>+'[1]З-ТМБ-4-сургууль мэргэжил-1'!C92:I92</f>
        <v>Фермерийн аж ахуй эрхлэгч /МАА-ГТ/</v>
      </c>
      <c r="D86" s="797"/>
      <c r="E86" s="797"/>
      <c r="F86" s="797"/>
      <c r="G86" s="797"/>
      <c r="H86" s="797"/>
      <c r="I86" s="56">
        <f t="shared" si="34"/>
        <v>75</v>
      </c>
      <c r="J86" s="801">
        <f t="shared" si="37"/>
        <v>8</v>
      </c>
      <c r="K86" s="802"/>
      <c r="L86" s="65">
        <f t="shared" si="36"/>
        <v>3</v>
      </c>
      <c r="M86" s="67"/>
      <c r="N86" s="67"/>
      <c r="O86" s="67"/>
      <c r="P86" s="67"/>
      <c r="Q86" s="67"/>
      <c r="R86" s="67"/>
      <c r="S86" s="67">
        <v>8</v>
      </c>
      <c r="T86" s="67">
        <v>3</v>
      </c>
      <c r="U86" s="67"/>
      <c r="V86" s="67"/>
      <c r="W86" s="67"/>
      <c r="X86" s="67"/>
      <c r="Y86" s="67"/>
      <c r="Z86" s="67"/>
      <c r="AA86" s="67">
        <v>8</v>
      </c>
      <c r="AB86" s="67"/>
      <c r="AC86" s="67"/>
      <c r="AD86" s="67"/>
      <c r="AE86" s="140" t="str">
        <f t="shared" si="32"/>
        <v>AF6330-12</v>
      </c>
      <c r="AF86" s="139" t="str">
        <f t="shared" si="33"/>
        <v>Фермерийн аж ахуй эрхлэгч /МАА-ГТ/</v>
      </c>
      <c r="AG86" s="64">
        <v>10</v>
      </c>
      <c r="AH86" s="65">
        <f t="shared" si="35"/>
        <v>0</v>
      </c>
      <c r="AI86" s="65">
        <f t="shared" si="35"/>
        <v>0</v>
      </c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</row>
    <row r="87" spans="1:49" s="121" customFormat="1" ht="18" customHeight="1">
      <c r="A87" s="765" t="str">
        <f>+'[1]З-ТМБ-4-сургууль мэргэжил-1'!A93:B93</f>
        <v>IE7533-28</v>
      </c>
      <c r="B87" s="765"/>
      <c r="C87" s="797" t="str">
        <f>+'[1]З-ТМБ-4-сургууль мэргэжил-1'!C93:I93</f>
        <v>Оёмол бүтээгдэхүүний оёдолчин</v>
      </c>
      <c r="D87" s="797"/>
      <c r="E87" s="797"/>
      <c r="F87" s="797"/>
      <c r="G87" s="797"/>
      <c r="H87" s="797"/>
      <c r="I87" s="56">
        <f t="shared" si="34"/>
        <v>76</v>
      </c>
      <c r="J87" s="801">
        <f t="shared" si="37"/>
        <v>45</v>
      </c>
      <c r="K87" s="802"/>
      <c r="L87" s="65">
        <f t="shared" si="36"/>
        <v>44</v>
      </c>
      <c r="M87" s="67"/>
      <c r="N87" s="67"/>
      <c r="O87" s="67"/>
      <c r="P87" s="67"/>
      <c r="Q87" s="67">
        <v>16</v>
      </c>
      <c r="R87" s="67">
        <v>15</v>
      </c>
      <c r="S87" s="67">
        <v>29</v>
      </c>
      <c r="T87" s="67">
        <v>29</v>
      </c>
      <c r="U87" s="67"/>
      <c r="V87" s="67"/>
      <c r="W87" s="67"/>
      <c r="X87" s="67"/>
      <c r="Y87" s="67"/>
      <c r="Z87" s="67"/>
      <c r="AA87" s="67">
        <v>45</v>
      </c>
      <c r="AB87" s="67"/>
      <c r="AC87" s="67"/>
      <c r="AD87" s="67"/>
      <c r="AE87" s="140" t="str">
        <f t="shared" si="32"/>
        <v>IE7533-28</v>
      </c>
      <c r="AF87" s="139" t="str">
        <f t="shared" si="33"/>
        <v>Оёмол бүтээгдэхүүний оёдолчин</v>
      </c>
      <c r="AG87" s="64">
        <v>11</v>
      </c>
      <c r="AH87" s="65">
        <f t="shared" si="35"/>
        <v>0</v>
      </c>
      <c r="AI87" s="65">
        <f t="shared" si="35"/>
        <v>0</v>
      </c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</row>
    <row r="88" spans="1:49" s="121" customFormat="1" ht="18" customHeight="1">
      <c r="A88" s="765" t="str">
        <f>+'[1]З-ТМБ-4-сургууль мэргэжил-1'!A94:B94</f>
        <v>TC8211-20</v>
      </c>
      <c r="B88" s="765"/>
      <c r="C88" s="797" t="str">
        <f>+'[1]З-ТМБ-4-сургууль мэргэжил-1'!C94:I94</f>
        <v>Автомашины засварчин</v>
      </c>
      <c r="D88" s="797"/>
      <c r="E88" s="797"/>
      <c r="F88" s="797"/>
      <c r="G88" s="797"/>
      <c r="H88" s="797"/>
      <c r="I88" s="56">
        <f t="shared" si="34"/>
        <v>77</v>
      </c>
      <c r="J88" s="801">
        <f t="shared" si="37"/>
        <v>46</v>
      </c>
      <c r="K88" s="802"/>
      <c r="L88" s="65">
        <f t="shared" si="36"/>
        <v>0</v>
      </c>
      <c r="M88" s="67"/>
      <c r="N88" s="67"/>
      <c r="O88" s="67"/>
      <c r="P88" s="67"/>
      <c r="Q88" s="67"/>
      <c r="R88" s="67"/>
      <c r="S88" s="67">
        <v>46</v>
      </c>
      <c r="T88" s="67"/>
      <c r="U88" s="67"/>
      <c r="V88" s="67"/>
      <c r="W88" s="67"/>
      <c r="X88" s="67"/>
      <c r="Y88" s="67"/>
      <c r="Z88" s="67"/>
      <c r="AA88" s="67">
        <v>46</v>
      </c>
      <c r="AB88" s="67"/>
      <c r="AC88" s="67"/>
      <c r="AD88" s="67"/>
      <c r="AE88" s="140" t="str">
        <f t="shared" si="32"/>
        <v>TC8211-20</v>
      </c>
      <c r="AF88" s="139" t="str">
        <f t="shared" si="33"/>
        <v>Автомашины засварчин</v>
      </c>
      <c r="AG88" s="64">
        <v>12</v>
      </c>
      <c r="AH88" s="65">
        <f t="shared" si="35"/>
        <v>0</v>
      </c>
      <c r="AI88" s="65">
        <f t="shared" si="35"/>
        <v>0</v>
      </c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</row>
    <row r="89" spans="1:49" s="121" customFormat="1" ht="18" customHeight="1">
      <c r="A89" s="765" t="str">
        <f>+'[1]З-ТМБ-4-сургууль мэргэжил-1'!A95:B95</f>
        <v>AF6112-24</v>
      </c>
      <c r="B89" s="765"/>
      <c r="C89" s="797" t="str">
        <f>+'[1]З-ТМБ-4-сургууль мэргэжил-1'!C95:I95</f>
        <v>Хүнсний ногооны фермер</v>
      </c>
      <c r="D89" s="797"/>
      <c r="E89" s="797"/>
      <c r="F89" s="797"/>
      <c r="G89" s="797"/>
      <c r="H89" s="797"/>
      <c r="I89" s="56">
        <f t="shared" si="34"/>
        <v>78</v>
      </c>
      <c r="J89" s="801">
        <f t="shared" si="37"/>
        <v>10</v>
      </c>
      <c r="K89" s="802"/>
      <c r="L89" s="65">
        <f t="shared" si="36"/>
        <v>8</v>
      </c>
      <c r="M89" s="67"/>
      <c r="N89" s="67"/>
      <c r="O89" s="67"/>
      <c r="P89" s="67"/>
      <c r="Q89" s="67"/>
      <c r="R89" s="67"/>
      <c r="S89" s="67">
        <v>10</v>
      </c>
      <c r="T89" s="67">
        <v>8</v>
      </c>
      <c r="U89" s="67"/>
      <c r="V89" s="67"/>
      <c r="W89" s="67"/>
      <c r="X89" s="67"/>
      <c r="Y89" s="67"/>
      <c r="Z89" s="67"/>
      <c r="AA89" s="67">
        <v>10</v>
      </c>
      <c r="AB89" s="67"/>
      <c r="AC89" s="67"/>
      <c r="AD89" s="67"/>
      <c r="AE89" s="140" t="str">
        <f t="shared" si="32"/>
        <v>AF6112-24</v>
      </c>
      <c r="AF89" s="139" t="str">
        <f t="shared" si="33"/>
        <v>Хүнсний ногооны фермер</v>
      </c>
      <c r="AG89" s="64">
        <v>13</v>
      </c>
      <c r="AH89" s="65">
        <f t="shared" si="35"/>
        <v>0</v>
      </c>
      <c r="AI89" s="65">
        <f t="shared" si="35"/>
        <v>0</v>
      </c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</row>
    <row r="90" spans="1:49" s="121" customFormat="1" ht="18" customHeight="1">
      <c r="A90" s="765" t="str">
        <f>+'[1]З-ТМБ-4-сургууль мэргэжил-1'!A96:B96</f>
        <v>SO5141-11</v>
      </c>
      <c r="B90" s="765"/>
      <c r="C90" s="797" t="str">
        <f>+'[1]З-ТМБ-4-сургууль мэргэжил-1'!C96:I96</f>
        <v>Үсчин</v>
      </c>
      <c r="D90" s="797"/>
      <c r="E90" s="797"/>
      <c r="F90" s="797"/>
      <c r="G90" s="797"/>
      <c r="H90" s="797"/>
      <c r="I90" s="56">
        <f t="shared" si="34"/>
        <v>79</v>
      </c>
      <c r="J90" s="801">
        <f t="shared" si="37"/>
        <v>42</v>
      </c>
      <c r="K90" s="802"/>
      <c r="L90" s="65">
        <f t="shared" si="36"/>
        <v>38</v>
      </c>
      <c r="M90" s="67"/>
      <c r="N90" s="67"/>
      <c r="O90" s="67"/>
      <c r="P90" s="67"/>
      <c r="Q90" s="67"/>
      <c r="R90" s="67"/>
      <c r="S90" s="67">
        <v>42</v>
      </c>
      <c r="T90" s="67">
        <v>38</v>
      </c>
      <c r="U90" s="67"/>
      <c r="V90" s="67"/>
      <c r="W90" s="67"/>
      <c r="X90" s="67"/>
      <c r="Y90" s="67"/>
      <c r="Z90" s="67"/>
      <c r="AA90" s="67">
        <v>42</v>
      </c>
      <c r="AB90" s="67"/>
      <c r="AC90" s="67"/>
      <c r="AD90" s="67"/>
      <c r="AE90" s="140" t="str">
        <f t="shared" si="32"/>
        <v>SO5141-11</v>
      </c>
      <c r="AF90" s="139" t="str">
        <f t="shared" si="33"/>
        <v>Үсчин</v>
      </c>
      <c r="AG90" s="64">
        <v>14</v>
      </c>
      <c r="AH90" s="65">
        <f t="shared" si="35"/>
        <v>1</v>
      </c>
      <c r="AI90" s="65">
        <f t="shared" si="35"/>
        <v>0</v>
      </c>
      <c r="AJ90" s="67">
        <v>1</v>
      </c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</row>
    <row r="91" spans="1:49" s="121" customFormat="1" ht="18" customHeight="1">
      <c r="A91" s="765" t="str">
        <f>+'[1]З-ТМБ-4-сургууль мэргэжил-1'!A97:B97</f>
        <v>SO5142-11</v>
      </c>
      <c r="B91" s="765"/>
      <c r="C91" s="797" t="str">
        <f>+'[1]З-ТМБ-4-сургууль мэргэжил-1'!C97:I97</f>
        <v>Гоо засалч</v>
      </c>
      <c r="D91" s="797"/>
      <c r="E91" s="797"/>
      <c r="F91" s="797"/>
      <c r="G91" s="797"/>
      <c r="H91" s="797"/>
      <c r="I91" s="56">
        <f t="shared" si="34"/>
        <v>80</v>
      </c>
      <c r="J91" s="801">
        <f t="shared" si="37"/>
        <v>15</v>
      </c>
      <c r="K91" s="802"/>
      <c r="L91" s="65">
        <f t="shared" si="36"/>
        <v>15</v>
      </c>
      <c r="M91" s="67"/>
      <c r="N91" s="67"/>
      <c r="O91" s="67"/>
      <c r="P91" s="67"/>
      <c r="Q91" s="67"/>
      <c r="R91" s="67"/>
      <c r="S91" s="67">
        <v>15</v>
      </c>
      <c r="T91" s="67">
        <v>15</v>
      </c>
      <c r="U91" s="67"/>
      <c r="V91" s="67"/>
      <c r="W91" s="67"/>
      <c r="X91" s="67"/>
      <c r="Y91" s="67"/>
      <c r="Z91" s="67"/>
      <c r="AA91" s="67">
        <v>15</v>
      </c>
      <c r="AB91" s="67"/>
      <c r="AC91" s="67"/>
      <c r="AD91" s="67"/>
      <c r="AE91" s="140" t="str">
        <f t="shared" si="32"/>
        <v>SO5142-11</v>
      </c>
      <c r="AF91" s="139" t="str">
        <f t="shared" si="33"/>
        <v>Гоо засалч</v>
      </c>
      <c r="AG91" s="64">
        <v>15</v>
      </c>
      <c r="AH91" s="65">
        <f t="shared" si="35"/>
        <v>0</v>
      </c>
      <c r="AI91" s="65">
        <f t="shared" si="35"/>
        <v>0</v>
      </c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</row>
    <row r="92" spans="1:49" s="121" customFormat="1" ht="18" customHeight="1">
      <c r="A92" s="765" t="str">
        <f>+'[1]З-ТМБ-4-сургууль мэргэжил-1'!A98:B98</f>
        <v>SO7536-21</v>
      </c>
      <c r="B92" s="765"/>
      <c r="C92" s="797" t="str">
        <f>+'[1]З-ТМБ-4-сургууль мэргэжил-1'!C98:I98</f>
        <v>Захиалгын гуталчин</v>
      </c>
      <c r="D92" s="797"/>
      <c r="E92" s="797"/>
      <c r="F92" s="797"/>
      <c r="G92" s="797"/>
      <c r="H92" s="797"/>
      <c r="I92" s="56">
        <f t="shared" si="34"/>
        <v>81</v>
      </c>
      <c r="J92" s="801">
        <f t="shared" si="37"/>
        <v>19</v>
      </c>
      <c r="K92" s="802"/>
      <c r="L92" s="65">
        <f t="shared" si="36"/>
        <v>16</v>
      </c>
      <c r="M92" s="67"/>
      <c r="N92" s="67"/>
      <c r="O92" s="67"/>
      <c r="P92" s="67"/>
      <c r="Q92" s="67"/>
      <c r="R92" s="67"/>
      <c r="S92" s="67">
        <v>19</v>
      </c>
      <c r="T92" s="67">
        <v>16</v>
      </c>
      <c r="U92" s="67"/>
      <c r="V92" s="67"/>
      <c r="W92" s="67"/>
      <c r="X92" s="67"/>
      <c r="Y92" s="67"/>
      <c r="Z92" s="67"/>
      <c r="AA92" s="67">
        <v>19</v>
      </c>
      <c r="AB92" s="67"/>
      <c r="AC92" s="67"/>
      <c r="AD92" s="67"/>
      <c r="AE92" s="140" t="str">
        <f t="shared" si="32"/>
        <v>SO7536-21</v>
      </c>
      <c r="AF92" s="139" t="str">
        <f t="shared" si="33"/>
        <v>Захиалгын гуталчин</v>
      </c>
      <c r="AG92" s="64">
        <v>16</v>
      </c>
      <c r="AH92" s="65">
        <f t="shared" si="35"/>
        <v>0</v>
      </c>
      <c r="AI92" s="65">
        <f t="shared" si="35"/>
        <v>0</v>
      </c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</row>
    <row r="93" spans="1:49" s="121" customFormat="1" ht="18" customHeight="1">
      <c r="A93" s="765" t="str">
        <f>+'[1]З-ТМБ-4-сургууль мэргэжил-1'!A99:B99</f>
        <v>CF7411-12</v>
      </c>
      <c r="B93" s="765"/>
      <c r="C93" s="797" t="str">
        <f>+'[1]З-ТМБ-4-сургууль мэргэжил-1'!C99:I99</f>
        <v>Барилгын цахилгаанчин</v>
      </c>
      <c r="D93" s="797"/>
      <c r="E93" s="797"/>
      <c r="F93" s="797"/>
      <c r="G93" s="797"/>
      <c r="H93" s="797"/>
      <c r="I93" s="56">
        <f t="shared" si="34"/>
        <v>82</v>
      </c>
      <c r="J93" s="801">
        <f t="shared" si="37"/>
        <v>29</v>
      </c>
      <c r="K93" s="802"/>
      <c r="L93" s="65">
        <f t="shared" si="36"/>
        <v>4</v>
      </c>
      <c r="M93" s="67"/>
      <c r="N93" s="67"/>
      <c r="O93" s="67"/>
      <c r="P93" s="67"/>
      <c r="Q93" s="67"/>
      <c r="R93" s="67"/>
      <c r="S93" s="67">
        <v>29</v>
      </c>
      <c r="T93" s="67">
        <v>4</v>
      </c>
      <c r="U93" s="67"/>
      <c r="V93" s="67"/>
      <c r="W93" s="67"/>
      <c r="X93" s="67"/>
      <c r="Y93" s="67"/>
      <c r="Z93" s="67"/>
      <c r="AA93" s="67">
        <v>29</v>
      </c>
      <c r="AB93" s="67"/>
      <c r="AC93" s="67"/>
      <c r="AD93" s="67"/>
      <c r="AE93" s="140" t="str">
        <f t="shared" si="32"/>
        <v>CF7411-12</v>
      </c>
      <c r="AF93" s="139" t="str">
        <f t="shared" si="33"/>
        <v>Барилгын цахилгаанчин</v>
      </c>
      <c r="AG93" s="64">
        <v>17</v>
      </c>
      <c r="AH93" s="65">
        <f t="shared" si="35"/>
        <v>0</v>
      </c>
      <c r="AI93" s="65">
        <f t="shared" si="35"/>
        <v>0</v>
      </c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</row>
    <row r="94" spans="1:49" s="121" customFormat="1" ht="18" customHeight="1">
      <c r="A94" s="765" t="str">
        <f>+'[1]З-ТМБ-4-сургууль мэргэжил-1'!A100:B100</f>
        <v>BT5223-15</v>
      </c>
      <c r="B94" s="765"/>
      <c r="C94" s="797" t="str">
        <f>+'[1]З-ТМБ-4-сургууль мэргэжил-1'!C100:I100</f>
        <v>Худалдааны газрын үндсэн ажилтан /худалдагч/</v>
      </c>
      <c r="D94" s="797"/>
      <c r="E94" s="797"/>
      <c r="F94" s="797"/>
      <c r="G94" s="797"/>
      <c r="H94" s="797"/>
      <c r="I94" s="56">
        <f t="shared" si="34"/>
        <v>83</v>
      </c>
      <c r="J94" s="801">
        <f t="shared" si="37"/>
        <v>15</v>
      </c>
      <c r="K94" s="802"/>
      <c r="L94" s="65">
        <f t="shared" si="36"/>
        <v>15</v>
      </c>
      <c r="M94" s="67"/>
      <c r="N94" s="67"/>
      <c r="O94" s="67"/>
      <c r="P94" s="67"/>
      <c r="Q94" s="67">
        <v>15</v>
      </c>
      <c r="R94" s="67">
        <v>15</v>
      </c>
      <c r="S94" s="67"/>
      <c r="T94" s="67"/>
      <c r="U94" s="67"/>
      <c r="V94" s="67"/>
      <c r="W94" s="67"/>
      <c r="X94" s="67"/>
      <c r="Y94" s="67"/>
      <c r="Z94" s="67"/>
      <c r="AA94" s="67">
        <v>15</v>
      </c>
      <c r="AB94" s="67"/>
      <c r="AC94" s="67"/>
      <c r="AD94" s="67"/>
      <c r="AE94" s="140" t="str">
        <f t="shared" si="32"/>
        <v>BT5223-15</v>
      </c>
      <c r="AF94" s="139" t="str">
        <f t="shared" si="33"/>
        <v>Худалдааны газрын үндсэн ажилтан /худалдагч/</v>
      </c>
      <c r="AG94" s="64">
        <v>18</v>
      </c>
      <c r="AH94" s="65">
        <f t="shared" si="35"/>
        <v>0</v>
      </c>
      <c r="AI94" s="65">
        <f t="shared" si="35"/>
        <v>0</v>
      </c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</row>
    <row r="95" spans="1:49" s="121" customFormat="1" ht="18" customHeight="1">
      <c r="A95" s="765" t="str">
        <f>+'[1]З-ТМБ-4-сургууль мэргэжил-1'!A101:B101</f>
        <v>MT8111-35</v>
      </c>
      <c r="B95" s="765"/>
      <c r="C95" s="797" t="str">
        <f>+'[1]З-ТМБ-4-сургууль мэргэжил-1'!C101:I101</f>
        <v>Хүнд машин механизмын оператор</v>
      </c>
      <c r="D95" s="797"/>
      <c r="E95" s="797"/>
      <c r="F95" s="797"/>
      <c r="G95" s="797"/>
      <c r="H95" s="797"/>
      <c r="I95" s="56">
        <f t="shared" si="34"/>
        <v>84</v>
      </c>
      <c r="J95" s="801">
        <f t="shared" si="37"/>
        <v>16</v>
      </c>
      <c r="K95" s="802"/>
      <c r="L95" s="65">
        <f t="shared" si="36"/>
        <v>0</v>
      </c>
      <c r="M95" s="67"/>
      <c r="N95" s="67"/>
      <c r="O95" s="67"/>
      <c r="P95" s="67"/>
      <c r="Q95" s="67">
        <v>16</v>
      </c>
      <c r="R95" s="67"/>
      <c r="S95" s="67"/>
      <c r="T95" s="67"/>
      <c r="U95" s="67"/>
      <c r="V95" s="67"/>
      <c r="W95" s="67"/>
      <c r="X95" s="67"/>
      <c r="Y95" s="67"/>
      <c r="Z95" s="67"/>
      <c r="AA95" s="67">
        <v>16</v>
      </c>
      <c r="AB95" s="67"/>
      <c r="AC95" s="67"/>
      <c r="AD95" s="67"/>
      <c r="AE95" s="140" t="str">
        <f t="shared" si="32"/>
        <v>MT8111-35</v>
      </c>
      <c r="AF95" s="139" t="str">
        <f t="shared" si="33"/>
        <v>Хүнд машин механизмын оператор</v>
      </c>
      <c r="AG95" s="64">
        <v>19</v>
      </c>
      <c r="AH95" s="65">
        <f t="shared" ref="AH95:AI98" si="38">+AJ95+AL95+AN95+AP95+AR95+AT95+AV95</f>
        <v>0</v>
      </c>
      <c r="AI95" s="65">
        <f t="shared" si="38"/>
        <v>0</v>
      </c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</row>
    <row r="96" spans="1:49" s="121" customFormat="1" ht="18" customHeight="1">
      <c r="A96" s="765" t="str">
        <f>+'[1]З-ТМБ-4-сургууль мэргэжил-1'!A102:B102</f>
        <v>AF6112-25</v>
      </c>
      <c r="B96" s="765"/>
      <c r="C96" s="797" t="str">
        <f>+'[1]З-ТМБ-4-сургууль мэргэжил-1'!C102:I102</f>
        <v>Хүлэмжийн аж ахуйн фермер</v>
      </c>
      <c r="D96" s="797"/>
      <c r="E96" s="797"/>
      <c r="F96" s="797"/>
      <c r="G96" s="797"/>
      <c r="H96" s="797"/>
      <c r="I96" s="56">
        <f t="shared" si="34"/>
        <v>85</v>
      </c>
      <c r="J96" s="801">
        <f t="shared" si="37"/>
        <v>16</v>
      </c>
      <c r="K96" s="802"/>
      <c r="L96" s="65">
        <f t="shared" si="36"/>
        <v>14</v>
      </c>
      <c r="M96" s="67"/>
      <c r="N96" s="67"/>
      <c r="O96" s="67"/>
      <c r="P96" s="67"/>
      <c r="Q96" s="67">
        <v>16</v>
      </c>
      <c r="R96" s="67">
        <v>14</v>
      </c>
      <c r="S96" s="67"/>
      <c r="T96" s="67"/>
      <c r="U96" s="67"/>
      <c r="V96" s="67"/>
      <c r="W96" s="67"/>
      <c r="X96" s="67"/>
      <c r="Y96" s="67"/>
      <c r="Z96" s="67"/>
      <c r="AA96" s="67">
        <v>16</v>
      </c>
      <c r="AB96" s="67"/>
      <c r="AC96" s="67"/>
      <c r="AD96" s="67"/>
      <c r="AE96" s="140" t="str">
        <f t="shared" si="32"/>
        <v>AF6112-25</v>
      </c>
      <c r="AF96" s="139" t="str">
        <f t="shared" si="33"/>
        <v>Хүлэмжийн аж ахуйн фермер</v>
      </c>
      <c r="AG96" s="64">
        <v>20</v>
      </c>
      <c r="AH96" s="65">
        <f t="shared" si="38"/>
        <v>0</v>
      </c>
      <c r="AI96" s="65">
        <f t="shared" si="38"/>
        <v>0</v>
      </c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</row>
    <row r="97" spans="1:49" s="121" customFormat="1" ht="18" customHeight="1">
      <c r="A97" s="765" t="str">
        <f>+'[1]З-ТМБ-4-сургууль мэргэжил-1'!A103:B103</f>
        <v>TC8331-14</v>
      </c>
      <c r="B97" s="765"/>
      <c r="C97" s="797" t="str">
        <f>+'[1]З-ТМБ-4-сургууль мэргэжил-1'!C103:I103</f>
        <v>Мэргэшсэн жолооч</v>
      </c>
      <c r="D97" s="797"/>
      <c r="E97" s="797"/>
      <c r="F97" s="797"/>
      <c r="G97" s="797"/>
      <c r="H97" s="797"/>
      <c r="I97" s="56">
        <f t="shared" si="34"/>
        <v>86</v>
      </c>
      <c r="J97" s="801">
        <f t="shared" si="37"/>
        <v>20</v>
      </c>
      <c r="K97" s="802"/>
      <c r="L97" s="65">
        <f t="shared" si="36"/>
        <v>10</v>
      </c>
      <c r="M97" s="67"/>
      <c r="N97" s="67"/>
      <c r="O97" s="67"/>
      <c r="P97" s="67"/>
      <c r="Q97" s="67">
        <v>20</v>
      </c>
      <c r="R97" s="67">
        <v>10</v>
      </c>
      <c r="S97" s="67"/>
      <c r="T97" s="67"/>
      <c r="U97" s="67"/>
      <c r="V97" s="67"/>
      <c r="W97" s="67"/>
      <c r="X97" s="67"/>
      <c r="Y97" s="67"/>
      <c r="Z97" s="67"/>
      <c r="AA97" s="67">
        <v>20</v>
      </c>
      <c r="AB97" s="67"/>
      <c r="AC97" s="67"/>
      <c r="AD97" s="67"/>
      <c r="AE97" s="140" t="str">
        <f t="shared" si="32"/>
        <v>TC8331-14</v>
      </c>
      <c r="AF97" s="139" t="str">
        <f t="shared" si="33"/>
        <v>Мэргэшсэн жолооч</v>
      </c>
      <c r="AG97" s="64">
        <v>21</v>
      </c>
      <c r="AH97" s="65">
        <f t="shared" si="38"/>
        <v>0</v>
      </c>
      <c r="AI97" s="65">
        <f t="shared" si="38"/>
        <v>0</v>
      </c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</row>
    <row r="98" spans="1:49" s="121" customFormat="1" ht="18" customHeight="1">
      <c r="A98" s="765" t="str">
        <f>+'[1]З-ТМБ-4-сургууль мэргэжил-1'!A104:B104</f>
        <v>IM7233-18</v>
      </c>
      <c r="B98" s="765"/>
      <c r="C98" s="797" t="str">
        <f>+'[1]З-ТМБ-4-сургууль мэргэжил-1'!C104:I104</f>
        <v>Үйлдвэрийн машин, тоног төхөөрөмжийн механик</v>
      </c>
      <c r="D98" s="797"/>
      <c r="E98" s="797"/>
      <c r="F98" s="797"/>
      <c r="G98" s="797"/>
      <c r="H98" s="797"/>
      <c r="I98" s="56">
        <f t="shared" si="34"/>
        <v>87</v>
      </c>
      <c r="J98" s="801">
        <f t="shared" si="37"/>
        <v>17</v>
      </c>
      <c r="K98" s="802"/>
      <c r="L98" s="65">
        <f t="shared" si="36"/>
        <v>1</v>
      </c>
      <c r="M98" s="67"/>
      <c r="N98" s="67"/>
      <c r="O98" s="67"/>
      <c r="P98" s="67"/>
      <c r="Q98" s="67">
        <v>17</v>
      </c>
      <c r="R98" s="67">
        <v>1</v>
      </c>
      <c r="S98" s="67"/>
      <c r="T98" s="67"/>
      <c r="U98" s="67"/>
      <c r="V98" s="67"/>
      <c r="W98" s="67"/>
      <c r="X98" s="67"/>
      <c r="Y98" s="67"/>
      <c r="Z98" s="67"/>
      <c r="AA98" s="67">
        <v>17</v>
      </c>
      <c r="AB98" s="67"/>
      <c r="AC98" s="67"/>
      <c r="AD98" s="67"/>
      <c r="AE98" s="140" t="str">
        <f t="shared" si="32"/>
        <v>IM7233-18</v>
      </c>
      <c r="AF98" s="139" t="str">
        <f t="shared" si="33"/>
        <v>Үйлдвэрийн машин, тоног төхөөрөмжийн механик</v>
      </c>
      <c r="AG98" s="64">
        <v>22</v>
      </c>
      <c r="AH98" s="65">
        <f t="shared" si="38"/>
        <v>0</v>
      </c>
      <c r="AI98" s="65">
        <f t="shared" si="38"/>
        <v>0</v>
      </c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</row>
    <row r="99" spans="1:49" s="121" customFormat="1" ht="18" customHeight="1">
      <c r="A99" s="816" t="s">
        <v>192</v>
      </c>
      <c r="B99" s="816"/>
      <c r="C99" s="816"/>
      <c r="D99" s="816"/>
      <c r="E99" s="816"/>
      <c r="F99" s="816"/>
      <c r="G99" s="816"/>
      <c r="H99" s="816"/>
      <c r="I99" s="60">
        <f t="shared" si="34"/>
        <v>88</v>
      </c>
      <c r="J99" s="817">
        <f t="shared" si="37"/>
        <v>370</v>
      </c>
      <c r="K99" s="818"/>
      <c r="L99" s="138">
        <f t="shared" si="36"/>
        <v>183</v>
      </c>
      <c r="M99" s="138">
        <f>SUM(M100:M112)</f>
        <v>0</v>
      </c>
      <c r="N99" s="138">
        <f t="shared" ref="N99:AD99" si="39">SUM(N100:N112)</f>
        <v>0</v>
      </c>
      <c r="O99" s="138">
        <f t="shared" si="39"/>
        <v>0</v>
      </c>
      <c r="P99" s="138">
        <f t="shared" si="39"/>
        <v>0</v>
      </c>
      <c r="Q99" s="138">
        <f t="shared" si="39"/>
        <v>174</v>
      </c>
      <c r="R99" s="138">
        <f t="shared" si="39"/>
        <v>118</v>
      </c>
      <c r="S99" s="138">
        <f t="shared" si="39"/>
        <v>196</v>
      </c>
      <c r="T99" s="138">
        <f t="shared" si="39"/>
        <v>65</v>
      </c>
      <c r="U99" s="138">
        <f t="shared" si="39"/>
        <v>0</v>
      </c>
      <c r="V99" s="138">
        <f t="shared" si="39"/>
        <v>0</v>
      </c>
      <c r="W99" s="138">
        <f t="shared" si="39"/>
        <v>0</v>
      </c>
      <c r="X99" s="138">
        <f t="shared" si="39"/>
        <v>0</v>
      </c>
      <c r="Y99" s="138">
        <f t="shared" si="39"/>
        <v>0</v>
      </c>
      <c r="Z99" s="138">
        <f t="shared" si="39"/>
        <v>0</v>
      </c>
      <c r="AA99" s="138">
        <f t="shared" si="39"/>
        <v>370</v>
      </c>
      <c r="AB99" s="138">
        <f t="shared" si="39"/>
        <v>0</v>
      </c>
      <c r="AC99" s="138">
        <f t="shared" si="39"/>
        <v>0</v>
      </c>
      <c r="AD99" s="138">
        <f t="shared" si="39"/>
        <v>0</v>
      </c>
      <c r="AE99" s="141" t="str">
        <f>+A99</f>
        <v>6. Дорнод аймаг дахь МСҮТ</v>
      </c>
      <c r="AF99" s="142"/>
      <c r="AG99" s="60"/>
      <c r="AH99" s="138">
        <f>SUM(AH100:AH112)</f>
        <v>7</v>
      </c>
      <c r="AI99" s="138">
        <f t="shared" ref="AI99:AW99" si="40">SUM(AI100:AI112)</f>
        <v>5</v>
      </c>
      <c r="AJ99" s="138">
        <f t="shared" si="40"/>
        <v>0</v>
      </c>
      <c r="AK99" s="138">
        <f t="shared" si="40"/>
        <v>0</v>
      </c>
      <c r="AL99" s="138">
        <f t="shared" si="40"/>
        <v>1</v>
      </c>
      <c r="AM99" s="138">
        <f t="shared" si="40"/>
        <v>0</v>
      </c>
      <c r="AN99" s="138">
        <f t="shared" si="40"/>
        <v>1</v>
      </c>
      <c r="AO99" s="138">
        <f t="shared" si="40"/>
        <v>1</v>
      </c>
      <c r="AP99" s="138">
        <f t="shared" si="40"/>
        <v>2</v>
      </c>
      <c r="AQ99" s="138">
        <f t="shared" si="40"/>
        <v>1</v>
      </c>
      <c r="AR99" s="138">
        <f t="shared" si="40"/>
        <v>2</v>
      </c>
      <c r="AS99" s="138">
        <f t="shared" si="40"/>
        <v>2</v>
      </c>
      <c r="AT99" s="138">
        <f t="shared" si="40"/>
        <v>0</v>
      </c>
      <c r="AU99" s="138">
        <f t="shared" si="40"/>
        <v>0</v>
      </c>
      <c r="AV99" s="138">
        <f t="shared" si="40"/>
        <v>1</v>
      </c>
      <c r="AW99" s="138">
        <f t="shared" si="40"/>
        <v>1</v>
      </c>
    </row>
    <row r="100" spans="1:49" s="121" customFormat="1" ht="18" customHeight="1">
      <c r="A100" s="787" t="str">
        <f>+'[1]З-ТМБ-4-сургууль мэргэжил-1'!A106:B106</f>
        <v>CF7123-20</v>
      </c>
      <c r="B100" s="787"/>
      <c r="C100" s="797" t="str">
        <f>+'[1]З-ТМБ-4-сургууль мэргэжил-1'!C106:I106</f>
        <v>Барилгын засал-чимэглэлчин</v>
      </c>
      <c r="D100" s="797"/>
      <c r="E100" s="797"/>
      <c r="F100" s="797"/>
      <c r="G100" s="797"/>
      <c r="H100" s="797"/>
      <c r="I100" s="56">
        <f t="shared" si="34"/>
        <v>89</v>
      </c>
      <c r="J100" s="801">
        <f t="shared" si="37"/>
        <v>42</v>
      </c>
      <c r="K100" s="802"/>
      <c r="L100" s="65">
        <f t="shared" si="36"/>
        <v>23</v>
      </c>
      <c r="M100" s="67"/>
      <c r="N100" s="67"/>
      <c r="O100" s="67"/>
      <c r="P100" s="67"/>
      <c r="Q100" s="67"/>
      <c r="R100" s="67"/>
      <c r="S100" s="67">
        <v>42</v>
      </c>
      <c r="T100" s="67">
        <v>23</v>
      </c>
      <c r="U100" s="67"/>
      <c r="V100" s="67"/>
      <c r="W100" s="67"/>
      <c r="X100" s="67"/>
      <c r="Y100" s="67"/>
      <c r="Z100" s="67"/>
      <c r="AA100" s="67">
        <f>+J100</f>
        <v>42</v>
      </c>
      <c r="AB100" s="67"/>
      <c r="AC100" s="67"/>
      <c r="AD100" s="67"/>
      <c r="AE100" s="140" t="str">
        <f t="shared" ref="AE100:AE112" si="41">+A100</f>
        <v>CF7123-20</v>
      </c>
      <c r="AF100" s="139" t="str">
        <f t="shared" ref="AF100:AF112" si="42">+C100</f>
        <v>Барилгын засал-чимэглэлчин</v>
      </c>
      <c r="AG100" s="64">
        <v>2</v>
      </c>
      <c r="AH100" s="65">
        <f>+AJ100+AL100+AN100+AP100+AR100+AT100+AV100</f>
        <v>0</v>
      </c>
      <c r="AI100" s="65">
        <f>+AK100+AM100+AO100+AQ100+AS100+AU100+AW100</f>
        <v>0</v>
      </c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</row>
    <row r="101" spans="1:49" s="121" customFormat="1" ht="18" customHeight="1">
      <c r="A101" s="787" t="str">
        <f>+'[1]З-ТМБ-4-сургууль мэргэжил-1'!A107:B107</f>
        <v>CF7411-12</v>
      </c>
      <c r="B101" s="787"/>
      <c r="C101" s="797" t="str">
        <f>+'[1]З-ТМБ-4-сургууль мэргэжил-1'!C107:I107</f>
        <v>Барилгын цахилгаанчин</v>
      </c>
      <c r="D101" s="797"/>
      <c r="E101" s="797"/>
      <c r="F101" s="797"/>
      <c r="G101" s="797"/>
      <c r="H101" s="797"/>
      <c r="I101" s="56">
        <f t="shared" si="34"/>
        <v>90</v>
      </c>
      <c r="J101" s="801">
        <f t="shared" si="37"/>
        <v>17</v>
      </c>
      <c r="K101" s="802"/>
      <c r="L101" s="65">
        <f t="shared" si="36"/>
        <v>0</v>
      </c>
      <c r="M101" s="67"/>
      <c r="N101" s="67"/>
      <c r="O101" s="67"/>
      <c r="P101" s="67"/>
      <c r="Q101" s="67">
        <v>17</v>
      </c>
      <c r="R101" s="67"/>
      <c r="S101" s="67"/>
      <c r="T101" s="67"/>
      <c r="U101" s="67"/>
      <c r="V101" s="67"/>
      <c r="W101" s="67"/>
      <c r="X101" s="67"/>
      <c r="Y101" s="67"/>
      <c r="Z101" s="67"/>
      <c r="AA101" s="67">
        <f t="shared" ref="AA101:AA112" si="43">+J101</f>
        <v>17</v>
      </c>
      <c r="AB101" s="67"/>
      <c r="AC101" s="67"/>
      <c r="AD101" s="67"/>
      <c r="AE101" s="140" t="str">
        <f t="shared" si="41"/>
        <v>CF7411-12</v>
      </c>
      <c r="AF101" s="139" t="str">
        <f t="shared" si="42"/>
        <v>Барилгын цахилгаанчин</v>
      </c>
      <c r="AG101" s="64">
        <v>3</v>
      </c>
      <c r="AH101" s="65">
        <f t="shared" ref="AH101:AI112" si="44">+AJ101+AL101+AN101+AP101+AR101+AT101+AV101</f>
        <v>0</v>
      </c>
      <c r="AI101" s="65">
        <f t="shared" si="44"/>
        <v>0</v>
      </c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</row>
    <row r="102" spans="1:49" s="121" customFormat="1" ht="18" customHeight="1">
      <c r="A102" s="787" t="str">
        <f>+'[1]З-ТМБ-4-сургууль мэргэжил-1'!A108:B108</f>
        <v>CF7115-22</v>
      </c>
      <c r="B102" s="787"/>
      <c r="C102" s="797" t="str">
        <f>+'[1]З-ТМБ-4-сургууль мэргэжил-1'!C108:I108</f>
        <v>Барилгын мужаан</v>
      </c>
      <c r="D102" s="797"/>
      <c r="E102" s="797"/>
      <c r="F102" s="797"/>
      <c r="G102" s="797"/>
      <c r="H102" s="797"/>
      <c r="I102" s="56">
        <f t="shared" si="34"/>
        <v>91</v>
      </c>
      <c r="J102" s="801">
        <f t="shared" si="37"/>
        <v>24</v>
      </c>
      <c r="K102" s="802"/>
      <c r="L102" s="65">
        <f t="shared" si="36"/>
        <v>0</v>
      </c>
      <c r="M102" s="67"/>
      <c r="N102" s="67"/>
      <c r="O102" s="67"/>
      <c r="P102" s="67"/>
      <c r="Q102" s="67">
        <v>16</v>
      </c>
      <c r="R102" s="67"/>
      <c r="S102" s="67">
        <v>8</v>
      </c>
      <c r="T102" s="67"/>
      <c r="U102" s="67"/>
      <c r="V102" s="67"/>
      <c r="W102" s="67"/>
      <c r="X102" s="67"/>
      <c r="Y102" s="67"/>
      <c r="Z102" s="67"/>
      <c r="AA102" s="67">
        <f t="shared" si="43"/>
        <v>24</v>
      </c>
      <c r="AB102" s="67"/>
      <c r="AC102" s="67"/>
      <c r="AD102" s="67"/>
      <c r="AE102" s="140" t="str">
        <f t="shared" si="41"/>
        <v>CF7115-22</v>
      </c>
      <c r="AF102" s="139" t="str">
        <f t="shared" si="42"/>
        <v>Барилгын мужаан</v>
      </c>
      <c r="AG102" s="64">
        <v>4</v>
      </c>
      <c r="AH102" s="65">
        <f t="shared" si="44"/>
        <v>0</v>
      </c>
      <c r="AI102" s="65">
        <f t="shared" si="44"/>
        <v>0</v>
      </c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</row>
    <row r="103" spans="1:49" s="121" customFormat="1" ht="18" customHeight="1">
      <c r="A103" s="787" t="str">
        <f>+'[1]З-ТМБ-4-сургууль мэргэжил-1'!A109:B109</f>
        <v>IE7533-28</v>
      </c>
      <c r="B103" s="787"/>
      <c r="C103" s="797" t="str">
        <f>+'[1]З-ТМБ-4-сургууль мэргэжил-1'!C109:I109</f>
        <v>Оёмол бүтээгдэхүүний оёдолчин</v>
      </c>
      <c r="D103" s="797"/>
      <c r="E103" s="797"/>
      <c r="F103" s="797"/>
      <c r="G103" s="797"/>
      <c r="H103" s="797"/>
      <c r="I103" s="56">
        <f t="shared" si="34"/>
        <v>92</v>
      </c>
      <c r="J103" s="801">
        <f t="shared" si="37"/>
        <v>48</v>
      </c>
      <c r="K103" s="802"/>
      <c r="L103" s="65">
        <f t="shared" si="36"/>
        <v>46</v>
      </c>
      <c r="M103" s="67"/>
      <c r="N103" s="67"/>
      <c r="O103" s="67"/>
      <c r="P103" s="67"/>
      <c r="Q103" s="67">
        <v>19</v>
      </c>
      <c r="R103" s="67">
        <v>19</v>
      </c>
      <c r="S103" s="67">
        <v>29</v>
      </c>
      <c r="T103" s="67">
        <v>27</v>
      </c>
      <c r="U103" s="67"/>
      <c r="V103" s="67"/>
      <c r="W103" s="67"/>
      <c r="X103" s="67"/>
      <c r="Y103" s="67"/>
      <c r="Z103" s="67"/>
      <c r="AA103" s="67">
        <f t="shared" si="43"/>
        <v>48</v>
      </c>
      <c r="AB103" s="67"/>
      <c r="AC103" s="67"/>
      <c r="AD103" s="67"/>
      <c r="AE103" s="140" t="str">
        <f t="shared" si="41"/>
        <v>IE7533-28</v>
      </c>
      <c r="AF103" s="139" t="str">
        <f t="shared" si="42"/>
        <v>Оёмол бүтээгдэхүүний оёдолчин</v>
      </c>
      <c r="AG103" s="64">
        <v>5</v>
      </c>
      <c r="AH103" s="65">
        <f t="shared" si="44"/>
        <v>3</v>
      </c>
      <c r="AI103" s="65">
        <f t="shared" si="44"/>
        <v>1</v>
      </c>
      <c r="AJ103" s="63"/>
      <c r="AK103" s="63"/>
      <c r="AL103" s="63">
        <v>1</v>
      </c>
      <c r="AM103" s="63"/>
      <c r="AN103" s="63">
        <v>1</v>
      </c>
      <c r="AO103" s="63">
        <v>1</v>
      </c>
      <c r="AP103" s="63">
        <v>1</v>
      </c>
      <c r="AQ103" s="63"/>
      <c r="AR103" s="63"/>
      <c r="AS103" s="63"/>
      <c r="AT103" s="63"/>
      <c r="AU103" s="63"/>
      <c r="AV103" s="63"/>
      <c r="AW103" s="63"/>
    </row>
    <row r="104" spans="1:49" s="121" customFormat="1" ht="18" customHeight="1">
      <c r="A104" s="787" t="str">
        <f>+'[1]З-ТМБ-4-сургууль мэргэжил-1'!A110:B110</f>
        <v>IM7212-14</v>
      </c>
      <c r="B104" s="787"/>
      <c r="C104" s="797" t="str">
        <f>+'[1]З-ТМБ-4-сургууль мэргэжил-1'!C110:I110</f>
        <v>Гагнуурчин</v>
      </c>
      <c r="D104" s="797"/>
      <c r="E104" s="797"/>
      <c r="F104" s="797"/>
      <c r="G104" s="797"/>
      <c r="H104" s="797"/>
      <c r="I104" s="56">
        <f t="shared" si="34"/>
        <v>93</v>
      </c>
      <c r="J104" s="801">
        <f t="shared" si="37"/>
        <v>47</v>
      </c>
      <c r="K104" s="802"/>
      <c r="L104" s="65">
        <f t="shared" si="36"/>
        <v>1</v>
      </c>
      <c r="M104" s="67"/>
      <c r="N104" s="67"/>
      <c r="O104" s="67"/>
      <c r="P104" s="67"/>
      <c r="Q104" s="67"/>
      <c r="R104" s="67"/>
      <c r="S104" s="67">
        <v>47</v>
      </c>
      <c r="T104" s="67">
        <v>1</v>
      </c>
      <c r="U104" s="67"/>
      <c r="V104" s="67"/>
      <c r="W104" s="67"/>
      <c r="X104" s="67"/>
      <c r="Y104" s="67"/>
      <c r="Z104" s="67"/>
      <c r="AA104" s="67">
        <f t="shared" si="43"/>
        <v>47</v>
      </c>
      <c r="AB104" s="67"/>
      <c r="AC104" s="67"/>
      <c r="AD104" s="67"/>
      <c r="AE104" s="140" t="str">
        <f t="shared" si="41"/>
        <v>IM7212-14</v>
      </c>
      <c r="AF104" s="139" t="str">
        <f t="shared" si="42"/>
        <v>Гагнуурчин</v>
      </c>
      <c r="AG104" s="64">
        <v>6</v>
      </c>
      <c r="AH104" s="65">
        <f t="shared" si="44"/>
        <v>0</v>
      </c>
      <c r="AI104" s="65">
        <f t="shared" si="44"/>
        <v>0</v>
      </c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</row>
    <row r="105" spans="1:49" s="121" customFormat="1" ht="18" customHeight="1">
      <c r="A105" s="787" t="str">
        <f>+'[1]З-ТМБ-4-сургууль мэргэжил-1'!A111:B111</f>
        <v>TC8211-20</v>
      </c>
      <c r="B105" s="787"/>
      <c r="C105" s="797" t="str">
        <f>+'[1]З-ТМБ-4-сургууль мэргэжил-1'!C111:I111</f>
        <v>Автомашины засварчин</v>
      </c>
      <c r="D105" s="797"/>
      <c r="E105" s="797"/>
      <c r="F105" s="797"/>
      <c r="G105" s="797"/>
      <c r="H105" s="797"/>
      <c r="I105" s="56">
        <f t="shared" si="34"/>
        <v>94</v>
      </c>
      <c r="J105" s="801">
        <f t="shared" si="37"/>
        <v>49</v>
      </c>
      <c r="K105" s="802"/>
      <c r="L105" s="65">
        <f t="shared" si="36"/>
        <v>0</v>
      </c>
      <c r="M105" s="67"/>
      <c r="N105" s="67"/>
      <c r="O105" s="67"/>
      <c r="P105" s="67"/>
      <c r="Q105" s="67"/>
      <c r="R105" s="67"/>
      <c r="S105" s="67">
        <v>49</v>
      </c>
      <c r="T105" s="67"/>
      <c r="U105" s="67"/>
      <c r="V105" s="67"/>
      <c r="W105" s="67"/>
      <c r="X105" s="67"/>
      <c r="Y105" s="67"/>
      <c r="Z105" s="67"/>
      <c r="AA105" s="67">
        <f t="shared" si="43"/>
        <v>49</v>
      </c>
      <c r="AB105" s="67"/>
      <c r="AC105" s="67"/>
      <c r="AD105" s="67"/>
      <c r="AE105" s="140" t="str">
        <f t="shared" si="41"/>
        <v>TC8211-20</v>
      </c>
      <c r="AF105" s="139" t="str">
        <f t="shared" si="42"/>
        <v>Автомашины засварчин</v>
      </c>
      <c r="AG105" s="64">
        <v>7</v>
      </c>
      <c r="AH105" s="65">
        <f t="shared" si="44"/>
        <v>0</v>
      </c>
      <c r="AI105" s="65">
        <f t="shared" si="44"/>
        <v>0</v>
      </c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</row>
    <row r="106" spans="1:49" s="121" customFormat="1" ht="18" customHeight="1">
      <c r="A106" s="787" t="str">
        <f>+'[1]З-ТМБ-4-сургууль мэргэжил-1'!A112:B112</f>
        <v>TR4323-29</v>
      </c>
      <c r="B106" s="787"/>
      <c r="C106" s="797" t="str">
        <f>+'[1]З-ТМБ-4-сургууль мэргэжил-1'!C112:I112</f>
        <v>Төмөр замын замчин</v>
      </c>
      <c r="D106" s="797"/>
      <c r="E106" s="797"/>
      <c r="F106" s="797"/>
      <c r="G106" s="797"/>
      <c r="H106" s="797"/>
      <c r="I106" s="56">
        <f t="shared" si="34"/>
        <v>95</v>
      </c>
      <c r="J106" s="801">
        <f t="shared" si="37"/>
        <v>19</v>
      </c>
      <c r="K106" s="802"/>
      <c r="L106" s="65">
        <f t="shared" si="36"/>
        <v>7</v>
      </c>
      <c r="M106" s="67"/>
      <c r="N106" s="67"/>
      <c r="O106" s="67"/>
      <c r="P106" s="67"/>
      <c r="Q106" s="67">
        <v>19</v>
      </c>
      <c r="R106" s="67">
        <v>7</v>
      </c>
      <c r="S106" s="67"/>
      <c r="T106" s="67"/>
      <c r="U106" s="67"/>
      <c r="V106" s="67"/>
      <c r="W106" s="67"/>
      <c r="X106" s="67"/>
      <c r="Y106" s="67"/>
      <c r="Z106" s="67"/>
      <c r="AA106" s="67">
        <f t="shared" si="43"/>
        <v>19</v>
      </c>
      <c r="AB106" s="67"/>
      <c r="AC106" s="67"/>
      <c r="AD106" s="67"/>
      <c r="AE106" s="140" t="str">
        <f t="shared" si="41"/>
        <v>TR4323-29</v>
      </c>
      <c r="AF106" s="139" t="str">
        <f t="shared" si="42"/>
        <v>Төмөр замын замчин</v>
      </c>
      <c r="AG106" s="64">
        <v>8</v>
      </c>
      <c r="AH106" s="65">
        <f t="shared" si="44"/>
        <v>0</v>
      </c>
      <c r="AI106" s="65">
        <f t="shared" si="44"/>
        <v>0</v>
      </c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</row>
    <row r="107" spans="1:49" s="121" customFormat="1" ht="18" customHeight="1">
      <c r="A107" s="787" t="str">
        <f>+'[1]З-ТМБ-4-сургууль мэргэжил-1'!A113:B113</f>
        <v>IO4120-13</v>
      </c>
      <c r="B107" s="787"/>
      <c r="C107" s="797" t="str">
        <f>+'[1]З-ТМБ-4-сургууль мэргэжил-1'!C113:I113</f>
        <v>Компьютерийн оператор</v>
      </c>
      <c r="D107" s="797"/>
      <c r="E107" s="797"/>
      <c r="F107" s="797"/>
      <c r="G107" s="797"/>
      <c r="H107" s="797"/>
      <c r="I107" s="56">
        <f t="shared" si="34"/>
        <v>96</v>
      </c>
      <c r="J107" s="801">
        <f t="shared" si="37"/>
        <v>38</v>
      </c>
      <c r="K107" s="802"/>
      <c r="L107" s="65">
        <f t="shared" si="36"/>
        <v>25</v>
      </c>
      <c r="M107" s="67"/>
      <c r="N107" s="67"/>
      <c r="O107" s="67"/>
      <c r="P107" s="67"/>
      <c r="Q107" s="67">
        <v>17</v>
      </c>
      <c r="R107" s="67">
        <v>11</v>
      </c>
      <c r="S107" s="67">
        <v>21</v>
      </c>
      <c r="T107" s="67">
        <v>14</v>
      </c>
      <c r="U107" s="67"/>
      <c r="V107" s="67"/>
      <c r="W107" s="67"/>
      <c r="X107" s="67"/>
      <c r="Y107" s="67"/>
      <c r="Z107" s="67"/>
      <c r="AA107" s="67">
        <f t="shared" si="43"/>
        <v>38</v>
      </c>
      <c r="AB107" s="67"/>
      <c r="AC107" s="67"/>
      <c r="AD107" s="67"/>
      <c r="AE107" s="140" t="str">
        <f t="shared" si="41"/>
        <v>IO4120-13</v>
      </c>
      <c r="AF107" s="139" t="str">
        <f t="shared" si="42"/>
        <v>Компьютерийн оператор</v>
      </c>
      <c r="AG107" s="64">
        <v>9</v>
      </c>
      <c r="AH107" s="65">
        <f t="shared" si="44"/>
        <v>0</v>
      </c>
      <c r="AI107" s="65">
        <f t="shared" si="44"/>
        <v>0</v>
      </c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</row>
    <row r="108" spans="1:49" s="121" customFormat="1" ht="18" customHeight="1">
      <c r="A108" s="787" t="str">
        <f>+'[1]З-ТМБ-4-сургууль мэргэжил-1'!A114:B114</f>
        <v>NT5113-13</v>
      </c>
      <c r="B108" s="787"/>
      <c r="C108" s="797" t="str">
        <f>+'[1]З-ТМБ-4-сургууль мэргэжил-1'!C114:I114</f>
        <v>Аяллын хөтөч</v>
      </c>
      <c r="D108" s="797"/>
      <c r="E108" s="797"/>
      <c r="F108" s="797"/>
      <c r="G108" s="797"/>
      <c r="H108" s="797"/>
      <c r="I108" s="56">
        <f t="shared" si="34"/>
        <v>97</v>
      </c>
      <c r="J108" s="801">
        <f t="shared" si="37"/>
        <v>18</v>
      </c>
      <c r="K108" s="802"/>
      <c r="L108" s="65">
        <f t="shared" si="36"/>
        <v>15</v>
      </c>
      <c r="M108" s="67"/>
      <c r="N108" s="67"/>
      <c r="O108" s="67"/>
      <c r="P108" s="67"/>
      <c r="Q108" s="67">
        <v>18</v>
      </c>
      <c r="R108" s="67">
        <v>15</v>
      </c>
      <c r="S108" s="67"/>
      <c r="T108" s="67"/>
      <c r="U108" s="67"/>
      <c r="V108" s="67"/>
      <c r="W108" s="67"/>
      <c r="X108" s="67"/>
      <c r="Y108" s="67"/>
      <c r="Z108" s="67"/>
      <c r="AA108" s="67">
        <f t="shared" si="43"/>
        <v>18</v>
      </c>
      <c r="AB108" s="67"/>
      <c r="AC108" s="67"/>
      <c r="AD108" s="67"/>
      <c r="AE108" s="140" t="str">
        <f t="shared" si="41"/>
        <v>NT5113-13</v>
      </c>
      <c r="AF108" s="139" t="str">
        <f t="shared" si="42"/>
        <v>Аяллын хөтөч</v>
      </c>
      <c r="AG108" s="64">
        <v>10</v>
      </c>
      <c r="AH108" s="65">
        <f t="shared" si="44"/>
        <v>0</v>
      </c>
      <c r="AI108" s="65">
        <f t="shared" si="44"/>
        <v>0</v>
      </c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</row>
    <row r="109" spans="1:49" s="121" customFormat="1" ht="18" customHeight="1">
      <c r="A109" s="787" t="str">
        <f>+'[1]З-ТМБ-4-сургууль мэргэжил-1'!A115:B115</f>
        <v>AM7317-11</v>
      </c>
      <c r="B109" s="787"/>
      <c r="C109" s="797" t="str">
        <f>+'[1]З-ТМБ-4-сургууль мэргэжил-1'!C115:I115</f>
        <v>Бэлэг дурсгалын зүйл урлаач</v>
      </c>
      <c r="D109" s="797"/>
      <c r="E109" s="797"/>
      <c r="F109" s="797"/>
      <c r="G109" s="797"/>
      <c r="H109" s="797"/>
      <c r="I109" s="56">
        <f t="shared" si="34"/>
        <v>98</v>
      </c>
      <c r="J109" s="801">
        <f t="shared" si="37"/>
        <v>15</v>
      </c>
      <c r="K109" s="802"/>
      <c r="L109" s="65">
        <f t="shared" si="36"/>
        <v>14</v>
      </c>
      <c r="M109" s="67"/>
      <c r="N109" s="67"/>
      <c r="O109" s="67"/>
      <c r="P109" s="67"/>
      <c r="Q109" s="67">
        <v>15</v>
      </c>
      <c r="R109" s="67">
        <v>14</v>
      </c>
      <c r="S109" s="67"/>
      <c r="T109" s="67"/>
      <c r="U109" s="67"/>
      <c r="V109" s="67"/>
      <c r="W109" s="67"/>
      <c r="X109" s="67"/>
      <c r="Y109" s="67"/>
      <c r="Z109" s="67"/>
      <c r="AA109" s="67">
        <f t="shared" si="43"/>
        <v>15</v>
      </c>
      <c r="AB109" s="67"/>
      <c r="AC109" s="67"/>
      <c r="AD109" s="67"/>
      <c r="AE109" s="140" t="str">
        <f t="shared" si="41"/>
        <v>AM7317-11</v>
      </c>
      <c r="AF109" s="139" t="str">
        <f t="shared" si="42"/>
        <v>Бэлэг дурсгалын зүйл урлаач</v>
      </c>
      <c r="AG109" s="64">
        <v>11</v>
      </c>
      <c r="AH109" s="65">
        <f t="shared" si="44"/>
        <v>3</v>
      </c>
      <c r="AI109" s="65">
        <f t="shared" si="44"/>
        <v>3</v>
      </c>
      <c r="AJ109" s="63"/>
      <c r="AK109" s="63"/>
      <c r="AL109" s="63"/>
      <c r="AM109" s="63"/>
      <c r="AN109" s="63"/>
      <c r="AO109" s="63"/>
      <c r="AP109" s="63">
        <v>1</v>
      </c>
      <c r="AQ109" s="63">
        <v>1</v>
      </c>
      <c r="AR109" s="63">
        <v>2</v>
      </c>
      <c r="AS109" s="63">
        <v>2</v>
      </c>
      <c r="AT109" s="63"/>
      <c r="AU109" s="63"/>
      <c r="AV109" s="63"/>
      <c r="AW109" s="63"/>
    </row>
    <row r="110" spans="1:49" s="121" customFormat="1" ht="18" customHeight="1">
      <c r="A110" s="787" t="str">
        <f>+'[1]З-ТМБ-4-сургууль мэргэжил-1'!A116:B116</f>
        <v>ID4120-11</v>
      </c>
      <c r="B110" s="787"/>
      <c r="C110" s="797" t="str">
        <f>+'[1]З-ТМБ-4-сургууль мэргэжил-1'!C116:I116</f>
        <v>Нарийн бичгийн дарга-албан хэргийн ажилтан</v>
      </c>
      <c r="D110" s="797"/>
      <c r="E110" s="797"/>
      <c r="F110" s="797"/>
      <c r="G110" s="797"/>
      <c r="H110" s="797"/>
      <c r="I110" s="56">
        <f t="shared" si="34"/>
        <v>99</v>
      </c>
      <c r="J110" s="801">
        <f t="shared" si="37"/>
        <v>16</v>
      </c>
      <c r="K110" s="802"/>
      <c r="L110" s="65">
        <f t="shared" si="36"/>
        <v>16</v>
      </c>
      <c r="M110" s="67"/>
      <c r="N110" s="67"/>
      <c r="O110" s="67"/>
      <c r="P110" s="67"/>
      <c r="Q110" s="67">
        <v>16</v>
      </c>
      <c r="R110" s="67">
        <v>16</v>
      </c>
      <c r="S110" s="67"/>
      <c r="T110" s="67"/>
      <c r="U110" s="67"/>
      <c r="V110" s="67"/>
      <c r="W110" s="67"/>
      <c r="X110" s="67"/>
      <c r="Y110" s="67"/>
      <c r="Z110" s="67"/>
      <c r="AA110" s="67">
        <f t="shared" si="43"/>
        <v>16</v>
      </c>
      <c r="AB110" s="67"/>
      <c r="AC110" s="67"/>
      <c r="AD110" s="67"/>
      <c r="AE110" s="140" t="str">
        <f t="shared" si="41"/>
        <v>ID4120-11</v>
      </c>
      <c r="AF110" s="139" t="str">
        <f t="shared" si="42"/>
        <v>Нарийн бичгийн дарга-албан хэргийн ажилтан</v>
      </c>
      <c r="AG110" s="64">
        <v>12</v>
      </c>
      <c r="AH110" s="65">
        <f t="shared" si="44"/>
        <v>0</v>
      </c>
      <c r="AI110" s="65">
        <f t="shared" si="44"/>
        <v>0</v>
      </c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</row>
    <row r="111" spans="1:49" s="121" customFormat="1" ht="18" customHeight="1">
      <c r="A111" s="787" t="str">
        <f>+'[1]З-ТМБ-4-сургууль мэргэжил-1'!A117:B117</f>
        <v>IF7512-34</v>
      </c>
      <c r="B111" s="787"/>
      <c r="C111" s="797" t="str">
        <f>+'[1]З-ТМБ-4-сургууль мэргэжил-1'!C117:I117</f>
        <v>Талх, нарийн боов үйлдвэрлэлийн технологийн ажилтан</v>
      </c>
      <c r="D111" s="797"/>
      <c r="E111" s="797"/>
      <c r="F111" s="797"/>
      <c r="G111" s="797"/>
      <c r="H111" s="797"/>
      <c r="I111" s="56">
        <f t="shared" si="34"/>
        <v>100</v>
      </c>
      <c r="J111" s="801">
        <f t="shared" si="37"/>
        <v>16</v>
      </c>
      <c r="K111" s="802"/>
      <c r="L111" s="65">
        <f t="shared" si="36"/>
        <v>16</v>
      </c>
      <c r="M111" s="67"/>
      <c r="N111" s="67"/>
      <c r="O111" s="67"/>
      <c r="P111" s="67"/>
      <c r="Q111" s="67">
        <v>16</v>
      </c>
      <c r="R111" s="67">
        <v>16</v>
      </c>
      <c r="S111" s="67"/>
      <c r="T111" s="67"/>
      <c r="U111" s="67"/>
      <c r="V111" s="67"/>
      <c r="W111" s="67"/>
      <c r="X111" s="67"/>
      <c r="Y111" s="67"/>
      <c r="Z111" s="67"/>
      <c r="AA111" s="67">
        <f t="shared" si="43"/>
        <v>16</v>
      </c>
      <c r="AB111" s="67"/>
      <c r="AC111" s="67"/>
      <c r="AD111" s="67"/>
      <c r="AE111" s="140" t="str">
        <f t="shared" si="41"/>
        <v>IF7512-34</v>
      </c>
      <c r="AF111" s="139" t="str">
        <f t="shared" si="42"/>
        <v>Талх, нарийн боов үйлдвэрлэлийн технологийн ажилтан</v>
      </c>
      <c r="AG111" s="64">
        <v>13</v>
      </c>
      <c r="AH111" s="65">
        <f t="shared" si="44"/>
        <v>0</v>
      </c>
      <c r="AI111" s="65">
        <f t="shared" si="44"/>
        <v>0</v>
      </c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</row>
    <row r="112" spans="1:49" s="121" customFormat="1" ht="18" customHeight="1">
      <c r="A112" s="787" t="str">
        <f>+'[1]З-ТМБ-4-сургууль мэргэжил-1'!A118:B118</f>
        <v>BT4321-17</v>
      </c>
      <c r="B112" s="787"/>
      <c r="C112" s="797" t="str">
        <f>+'[1]З-ТМБ-4-сургууль мэргэжил-1'!C118:I118</f>
        <v>Хангамжийн нярав</v>
      </c>
      <c r="D112" s="797"/>
      <c r="E112" s="797"/>
      <c r="F112" s="797"/>
      <c r="G112" s="797"/>
      <c r="H112" s="797"/>
      <c r="I112" s="56">
        <f t="shared" si="34"/>
        <v>101</v>
      </c>
      <c r="J112" s="801">
        <f t="shared" si="37"/>
        <v>21</v>
      </c>
      <c r="K112" s="802"/>
      <c r="L112" s="65">
        <f t="shared" si="36"/>
        <v>20</v>
      </c>
      <c r="M112" s="67"/>
      <c r="N112" s="67"/>
      <c r="O112" s="67"/>
      <c r="P112" s="67"/>
      <c r="Q112" s="67">
        <v>21</v>
      </c>
      <c r="R112" s="67">
        <v>20</v>
      </c>
      <c r="S112" s="67"/>
      <c r="T112" s="67"/>
      <c r="U112" s="67"/>
      <c r="V112" s="67"/>
      <c r="W112" s="67"/>
      <c r="X112" s="67"/>
      <c r="Y112" s="67"/>
      <c r="Z112" s="67"/>
      <c r="AA112" s="67">
        <f t="shared" si="43"/>
        <v>21</v>
      </c>
      <c r="AB112" s="67"/>
      <c r="AC112" s="67"/>
      <c r="AD112" s="67"/>
      <c r="AE112" s="140" t="str">
        <f t="shared" si="41"/>
        <v>BT4321-17</v>
      </c>
      <c r="AF112" s="139" t="str">
        <f t="shared" si="42"/>
        <v>Хангамжийн нярав</v>
      </c>
      <c r="AG112" s="64">
        <v>14</v>
      </c>
      <c r="AH112" s="65">
        <f t="shared" si="44"/>
        <v>1</v>
      </c>
      <c r="AI112" s="65">
        <f t="shared" si="44"/>
        <v>1</v>
      </c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>
        <v>1</v>
      </c>
      <c r="AW112" s="63">
        <v>1</v>
      </c>
    </row>
    <row r="113" spans="1:49" s="121" customFormat="1" ht="18" customHeight="1">
      <c r="A113" s="816" t="s">
        <v>199</v>
      </c>
      <c r="B113" s="816"/>
      <c r="C113" s="816"/>
      <c r="D113" s="816"/>
      <c r="E113" s="816"/>
      <c r="F113" s="816"/>
      <c r="G113" s="816"/>
      <c r="H113" s="816"/>
      <c r="I113" s="60">
        <f t="shared" si="34"/>
        <v>102</v>
      </c>
      <c r="J113" s="817">
        <f t="shared" si="37"/>
        <v>507</v>
      </c>
      <c r="K113" s="818"/>
      <c r="L113" s="138">
        <f t="shared" si="36"/>
        <v>211</v>
      </c>
      <c r="M113" s="138">
        <f>SUM(M114:M130)</f>
        <v>0</v>
      </c>
      <c r="N113" s="138">
        <f t="shared" ref="N113:AD113" si="45">SUM(N114:N130)</f>
        <v>0</v>
      </c>
      <c r="O113" s="138">
        <f t="shared" si="45"/>
        <v>0</v>
      </c>
      <c r="P113" s="138">
        <f t="shared" si="45"/>
        <v>0</v>
      </c>
      <c r="Q113" s="138">
        <f t="shared" si="45"/>
        <v>216</v>
      </c>
      <c r="R113" s="138">
        <f t="shared" si="45"/>
        <v>116</v>
      </c>
      <c r="S113" s="138">
        <f t="shared" si="45"/>
        <v>291</v>
      </c>
      <c r="T113" s="138">
        <f t="shared" si="45"/>
        <v>95</v>
      </c>
      <c r="U113" s="138">
        <f t="shared" si="45"/>
        <v>0</v>
      </c>
      <c r="V113" s="138">
        <f t="shared" si="45"/>
        <v>0</v>
      </c>
      <c r="W113" s="138">
        <f t="shared" si="45"/>
        <v>0</v>
      </c>
      <c r="X113" s="138">
        <f t="shared" si="45"/>
        <v>0</v>
      </c>
      <c r="Y113" s="138">
        <f t="shared" si="45"/>
        <v>0</v>
      </c>
      <c r="Z113" s="138">
        <f t="shared" si="45"/>
        <v>0</v>
      </c>
      <c r="AA113" s="138">
        <f t="shared" si="45"/>
        <v>507</v>
      </c>
      <c r="AB113" s="138">
        <f t="shared" si="45"/>
        <v>0</v>
      </c>
      <c r="AC113" s="138">
        <f t="shared" si="45"/>
        <v>0</v>
      </c>
      <c r="AD113" s="138">
        <f t="shared" si="45"/>
        <v>0</v>
      </c>
      <c r="AE113" s="141" t="str">
        <f>+A113</f>
        <v>7. Дундговь аймаг дахь МСҮТ</v>
      </c>
      <c r="AF113" s="142"/>
      <c r="AG113" s="60"/>
      <c r="AH113" s="138">
        <f>SUM(AH114:AH130)</f>
        <v>4</v>
      </c>
      <c r="AI113" s="138">
        <f t="shared" ref="AI113:AW113" si="46">SUM(AI114:AI130)</f>
        <v>3</v>
      </c>
      <c r="AJ113" s="138">
        <f t="shared" si="46"/>
        <v>0</v>
      </c>
      <c r="AK113" s="138">
        <f t="shared" si="46"/>
        <v>0</v>
      </c>
      <c r="AL113" s="138">
        <f t="shared" si="46"/>
        <v>0</v>
      </c>
      <c r="AM113" s="138">
        <f t="shared" si="46"/>
        <v>0</v>
      </c>
      <c r="AN113" s="138">
        <f t="shared" si="46"/>
        <v>0</v>
      </c>
      <c r="AO113" s="138">
        <f t="shared" si="46"/>
        <v>0</v>
      </c>
      <c r="AP113" s="138">
        <f t="shared" si="46"/>
        <v>1</v>
      </c>
      <c r="AQ113" s="138">
        <f t="shared" si="46"/>
        <v>1</v>
      </c>
      <c r="AR113" s="138">
        <f t="shared" si="46"/>
        <v>3</v>
      </c>
      <c r="AS113" s="138">
        <f t="shared" si="46"/>
        <v>2</v>
      </c>
      <c r="AT113" s="138">
        <f t="shared" si="46"/>
        <v>0</v>
      </c>
      <c r="AU113" s="138">
        <f t="shared" si="46"/>
        <v>0</v>
      </c>
      <c r="AV113" s="138">
        <f t="shared" si="46"/>
        <v>0</v>
      </c>
      <c r="AW113" s="138">
        <f t="shared" si="46"/>
        <v>0</v>
      </c>
    </row>
    <row r="114" spans="1:49" s="121" customFormat="1" ht="18" customHeight="1">
      <c r="A114" s="821" t="str">
        <f>+'[1]З-ТМБ-4-сургууль мэргэжил-1'!A120</f>
        <v>IF5120-11</v>
      </c>
      <c r="B114" s="822"/>
      <c r="C114" s="823" t="str">
        <f>+'[1]З-ТМБ-4-сургууль мэргэжил-1'!C120:I120</f>
        <v>Тогооч</v>
      </c>
      <c r="D114" s="824"/>
      <c r="E114" s="824"/>
      <c r="F114" s="824"/>
      <c r="G114" s="824"/>
      <c r="H114" s="824"/>
      <c r="I114" s="56">
        <f t="shared" si="34"/>
        <v>103</v>
      </c>
      <c r="J114" s="801">
        <f t="shared" si="37"/>
        <v>49</v>
      </c>
      <c r="K114" s="802"/>
      <c r="L114" s="65">
        <f t="shared" si="36"/>
        <v>37</v>
      </c>
      <c r="M114" s="76"/>
      <c r="N114" s="76"/>
      <c r="O114" s="76"/>
      <c r="P114" s="76"/>
      <c r="Q114" s="76">
        <v>17</v>
      </c>
      <c r="R114" s="76">
        <v>13</v>
      </c>
      <c r="S114" s="76">
        <v>32</v>
      </c>
      <c r="T114" s="76">
        <v>24</v>
      </c>
      <c r="U114" s="76"/>
      <c r="V114" s="76"/>
      <c r="W114" s="76"/>
      <c r="X114" s="76"/>
      <c r="Y114" s="76"/>
      <c r="Z114" s="76"/>
      <c r="AA114" s="76">
        <v>49</v>
      </c>
      <c r="AB114" s="76"/>
      <c r="AC114" s="76"/>
      <c r="AD114" s="76"/>
      <c r="AE114" s="140" t="str">
        <f t="shared" ref="AE114:AE130" si="47">+A114</f>
        <v>IF5120-11</v>
      </c>
      <c r="AF114" s="139" t="str">
        <f t="shared" ref="AF114:AF130" si="48">+C114</f>
        <v>Тогооч</v>
      </c>
      <c r="AG114" s="143">
        <v>2</v>
      </c>
      <c r="AH114" s="144">
        <f t="shared" ref="AH114:AI130" si="49">+AJ114+AL114+AN114+AP114+AR114+AT114+AV114</f>
        <v>0</v>
      </c>
      <c r="AI114" s="144">
        <f t="shared" si="49"/>
        <v>0</v>
      </c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</row>
    <row r="115" spans="1:49" s="121" customFormat="1" ht="18" customHeight="1">
      <c r="A115" s="821" t="str">
        <f>+'[1]З-ТМБ-4-сургууль мэргэжил-1'!A121</f>
        <v>IE7533-28</v>
      </c>
      <c r="B115" s="822"/>
      <c r="C115" s="823" t="str">
        <f>+'[1]З-ТМБ-4-сургууль мэргэжил-1'!C121:I121</f>
        <v>Оёмол бүтээгдэхүүний оёдолчин</v>
      </c>
      <c r="D115" s="824"/>
      <c r="E115" s="824"/>
      <c r="F115" s="824"/>
      <c r="G115" s="824"/>
      <c r="H115" s="824"/>
      <c r="I115" s="56">
        <f t="shared" si="34"/>
        <v>104</v>
      </c>
      <c r="J115" s="801">
        <f t="shared" si="37"/>
        <v>55</v>
      </c>
      <c r="K115" s="802"/>
      <c r="L115" s="65">
        <f t="shared" si="36"/>
        <v>55</v>
      </c>
      <c r="M115" s="76"/>
      <c r="N115" s="76"/>
      <c r="O115" s="76"/>
      <c r="P115" s="76"/>
      <c r="Q115" s="76">
        <v>20</v>
      </c>
      <c r="R115" s="76">
        <v>20</v>
      </c>
      <c r="S115" s="76">
        <v>35</v>
      </c>
      <c r="T115" s="76">
        <v>35</v>
      </c>
      <c r="U115" s="76"/>
      <c r="V115" s="76"/>
      <c r="W115" s="76"/>
      <c r="X115" s="76"/>
      <c r="Y115" s="76"/>
      <c r="Z115" s="76"/>
      <c r="AA115" s="76">
        <v>55</v>
      </c>
      <c r="AB115" s="76"/>
      <c r="AC115" s="76"/>
      <c r="AD115" s="76"/>
      <c r="AE115" s="140" t="str">
        <f t="shared" si="47"/>
        <v>IE7533-28</v>
      </c>
      <c r="AF115" s="139" t="str">
        <f t="shared" si="48"/>
        <v>Оёмол бүтээгдэхүүний оёдолчин</v>
      </c>
      <c r="AG115" s="143">
        <v>3</v>
      </c>
      <c r="AH115" s="144">
        <f t="shared" si="49"/>
        <v>2</v>
      </c>
      <c r="AI115" s="144">
        <f t="shared" si="49"/>
        <v>2</v>
      </c>
      <c r="AJ115" s="143"/>
      <c r="AK115" s="143"/>
      <c r="AL115" s="143"/>
      <c r="AM115" s="143"/>
      <c r="AN115" s="143"/>
      <c r="AO115" s="143"/>
      <c r="AP115" s="143"/>
      <c r="AQ115" s="143"/>
      <c r="AR115" s="143">
        <v>2</v>
      </c>
      <c r="AS115" s="143">
        <v>2</v>
      </c>
      <c r="AT115" s="143"/>
      <c r="AU115" s="143"/>
      <c r="AV115" s="143"/>
      <c r="AW115" s="143"/>
    </row>
    <row r="116" spans="1:49" s="121" customFormat="1" ht="18" customHeight="1">
      <c r="A116" s="821" t="str">
        <f>+'[1]З-ТМБ-4-сургууль мэргэжил-1'!A122</f>
        <v>SO5141-11</v>
      </c>
      <c r="B116" s="822"/>
      <c r="C116" s="823" t="str">
        <f>+'[1]З-ТМБ-4-сургууль мэргэжил-1'!C122:I122</f>
        <v>Үсчин</v>
      </c>
      <c r="D116" s="824"/>
      <c r="E116" s="824"/>
      <c r="F116" s="824"/>
      <c r="G116" s="824"/>
      <c r="H116" s="824"/>
      <c r="I116" s="56">
        <f t="shared" si="34"/>
        <v>105</v>
      </c>
      <c r="J116" s="801">
        <f t="shared" si="37"/>
        <v>32</v>
      </c>
      <c r="K116" s="802"/>
      <c r="L116" s="65">
        <f t="shared" si="36"/>
        <v>29</v>
      </c>
      <c r="M116" s="76"/>
      <c r="N116" s="76"/>
      <c r="O116" s="76"/>
      <c r="P116" s="76"/>
      <c r="Q116" s="76">
        <v>23</v>
      </c>
      <c r="R116" s="76">
        <v>22</v>
      </c>
      <c r="S116" s="76">
        <v>9</v>
      </c>
      <c r="T116" s="76">
        <v>7</v>
      </c>
      <c r="U116" s="76"/>
      <c r="V116" s="76"/>
      <c r="W116" s="76"/>
      <c r="X116" s="76"/>
      <c r="Y116" s="76"/>
      <c r="Z116" s="76"/>
      <c r="AA116" s="76">
        <v>32</v>
      </c>
      <c r="AB116" s="76"/>
      <c r="AC116" s="76"/>
      <c r="AD116" s="76"/>
      <c r="AE116" s="140" t="str">
        <f t="shared" si="47"/>
        <v>SO5141-11</v>
      </c>
      <c r="AF116" s="139" t="str">
        <f t="shared" si="48"/>
        <v>Үсчин</v>
      </c>
      <c r="AG116" s="145">
        <v>4</v>
      </c>
      <c r="AH116" s="144">
        <f t="shared" si="49"/>
        <v>0</v>
      </c>
      <c r="AI116" s="144">
        <f t="shared" si="49"/>
        <v>0</v>
      </c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</row>
    <row r="117" spans="1:49" s="121" customFormat="1" ht="18" customHeight="1">
      <c r="A117" s="821" t="str">
        <f>+'[1]З-ТМБ-4-сургууль мэргэжил-1'!A123</f>
        <v>IO7421-16</v>
      </c>
      <c r="B117" s="822"/>
      <c r="C117" s="823" t="str">
        <f>+'[1]З-ТМБ-4-сургууль мэргэжил-1'!C123:I123</f>
        <v>Цахим тоног төхөөрөмжийн үйлчилгээний ажилтан</v>
      </c>
      <c r="D117" s="824"/>
      <c r="E117" s="824"/>
      <c r="F117" s="824"/>
      <c r="G117" s="824"/>
      <c r="H117" s="824"/>
      <c r="I117" s="56">
        <f t="shared" si="34"/>
        <v>106</v>
      </c>
      <c r="J117" s="801">
        <f t="shared" si="37"/>
        <v>40</v>
      </c>
      <c r="K117" s="802"/>
      <c r="L117" s="65">
        <f t="shared" si="36"/>
        <v>21</v>
      </c>
      <c r="M117" s="76"/>
      <c r="N117" s="76"/>
      <c r="O117" s="76"/>
      <c r="P117" s="76"/>
      <c r="Q117" s="76"/>
      <c r="R117" s="76"/>
      <c r="S117" s="76">
        <v>40</v>
      </c>
      <c r="T117" s="76">
        <v>21</v>
      </c>
      <c r="U117" s="76"/>
      <c r="V117" s="76"/>
      <c r="W117" s="76"/>
      <c r="X117" s="76"/>
      <c r="Y117" s="76"/>
      <c r="Z117" s="76"/>
      <c r="AA117" s="76">
        <v>40</v>
      </c>
      <c r="AB117" s="76"/>
      <c r="AC117" s="76"/>
      <c r="AD117" s="76"/>
      <c r="AE117" s="140" t="str">
        <f t="shared" si="47"/>
        <v>IO7421-16</v>
      </c>
      <c r="AF117" s="139" t="str">
        <f t="shared" si="48"/>
        <v>Цахим тоног төхөөрөмжийн үйлчилгээний ажилтан</v>
      </c>
      <c r="AG117" s="143">
        <v>5</v>
      </c>
      <c r="AH117" s="144">
        <f t="shared" si="49"/>
        <v>2</v>
      </c>
      <c r="AI117" s="144">
        <f t="shared" si="49"/>
        <v>1</v>
      </c>
      <c r="AJ117" s="143"/>
      <c r="AK117" s="143"/>
      <c r="AL117" s="143"/>
      <c r="AM117" s="143"/>
      <c r="AN117" s="143"/>
      <c r="AO117" s="143"/>
      <c r="AP117" s="143">
        <v>1</v>
      </c>
      <c r="AQ117" s="143">
        <v>1</v>
      </c>
      <c r="AR117" s="143">
        <v>1</v>
      </c>
      <c r="AS117" s="143"/>
      <c r="AT117" s="143"/>
      <c r="AU117" s="143"/>
      <c r="AV117" s="143"/>
      <c r="AW117" s="143"/>
    </row>
    <row r="118" spans="1:49" s="121" customFormat="1" ht="18" customHeight="1">
      <c r="A118" s="821" t="str">
        <f>+'[1]З-ТМБ-4-сургууль мэргэжил-1'!A124</f>
        <v>TC8211-20</v>
      </c>
      <c r="B118" s="822"/>
      <c r="C118" s="823" t="str">
        <f>+'[1]З-ТМБ-4-сургууль мэргэжил-1'!C124:I124</f>
        <v>Автомашины засварчин</v>
      </c>
      <c r="D118" s="824"/>
      <c r="E118" s="824"/>
      <c r="F118" s="824"/>
      <c r="G118" s="824"/>
      <c r="H118" s="824"/>
      <c r="I118" s="56">
        <f t="shared" si="34"/>
        <v>107</v>
      </c>
      <c r="J118" s="801">
        <f t="shared" si="37"/>
        <v>41</v>
      </c>
      <c r="K118" s="802"/>
      <c r="L118" s="65">
        <f t="shared" si="36"/>
        <v>1</v>
      </c>
      <c r="M118" s="76"/>
      <c r="N118" s="76"/>
      <c r="O118" s="76"/>
      <c r="P118" s="76"/>
      <c r="Q118" s="76"/>
      <c r="R118" s="76"/>
      <c r="S118" s="76">
        <v>41</v>
      </c>
      <c r="T118" s="76">
        <v>1</v>
      </c>
      <c r="U118" s="76"/>
      <c r="V118" s="76"/>
      <c r="W118" s="76"/>
      <c r="X118" s="76"/>
      <c r="Y118" s="76"/>
      <c r="Z118" s="76"/>
      <c r="AA118" s="76">
        <v>41</v>
      </c>
      <c r="AB118" s="76"/>
      <c r="AC118" s="76"/>
      <c r="AD118" s="76"/>
      <c r="AE118" s="140" t="str">
        <f t="shared" si="47"/>
        <v>TC8211-20</v>
      </c>
      <c r="AF118" s="139" t="str">
        <f t="shared" si="48"/>
        <v>Автомашины засварчин</v>
      </c>
      <c r="AG118" s="143">
        <v>6</v>
      </c>
      <c r="AH118" s="144">
        <f t="shared" si="49"/>
        <v>0</v>
      </c>
      <c r="AI118" s="144">
        <f t="shared" si="49"/>
        <v>0</v>
      </c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</row>
    <row r="119" spans="1:49" s="121" customFormat="1" ht="18" customHeight="1">
      <c r="A119" s="821" t="str">
        <f>+'[1]З-ТМБ-4-сургууль мэргэжил-1'!A125</f>
        <v>CF7126-36</v>
      </c>
      <c r="B119" s="822"/>
      <c r="C119" s="823" t="str">
        <f>+'[1]З-ТМБ-4-сургууль мэргэжил-1'!C125:I125</f>
        <v>Барилгын сантехникч</v>
      </c>
      <c r="D119" s="824"/>
      <c r="E119" s="824"/>
      <c r="F119" s="824"/>
      <c r="G119" s="824"/>
      <c r="H119" s="824"/>
      <c r="I119" s="56">
        <f t="shared" si="34"/>
        <v>108</v>
      </c>
      <c r="J119" s="801">
        <f t="shared" si="37"/>
        <v>21</v>
      </c>
      <c r="K119" s="802"/>
      <c r="L119" s="65">
        <f t="shared" si="36"/>
        <v>0</v>
      </c>
      <c r="M119" s="76"/>
      <c r="N119" s="76"/>
      <c r="O119" s="76"/>
      <c r="P119" s="76"/>
      <c r="Q119" s="76"/>
      <c r="R119" s="76"/>
      <c r="S119" s="76">
        <v>21</v>
      </c>
      <c r="T119" s="76">
        <v>0</v>
      </c>
      <c r="U119" s="76"/>
      <c r="V119" s="76"/>
      <c r="W119" s="76"/>
      <c r="X119" s="76"/>
      <c r="Y119" s="76"/>
      <c r="Z119" s="76"/>
      <c r="AA119" s="76">
        <v>21</v>
      </c>
      <c r="AB119" s="76"/>
      <c r="AC119" s="76"/>
      <c r="AD119" s="76"/>
      <c r="AE119" s="140" t="str">
        <f t="shared" si="47"/>
        <v>CF7126-36</v>
      </c>
      <c r="AF119" s="139" t="str">
        <f t="shared" si="48"/>
        <v>Барилгын сантехникч</v>
      </c>
      <c r="AG119" s="145">
        <v>7</v>
      </c>
      <c r="AH119" s="144">
        <f t="shared" si="49"/>
        <v>0</v>
      </c>
      <c r="AI119" s="144">
        <f t="shared" si="49"/>
        <v>0</v>
      </c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</row>
    <row r="120" spans="1:49" s="121" customFormat="1" ht="18" customHeight="1">
      <c r="A120" s="821" t="str">
        <f>+'[1]З-ТМБ-4-сургууль мэргэжил-1'!A126</f>
        <v>CF7411-12</v>
      </c>
      <c r="B120" s="822"/>
      <c r="C120" s="823" t="str">
        <f>+'[1]З-ТМБ-4-сургууль мэргэжил-1'!C126:I126</f>
        <v>Барилгын цахилгаанчин</v>
      </c>
      <c r="D120" s="824"/>
      <c r="E120" s="824"/>
      <c r="F120" s="824"/>
      <c r="G120" s="824"/>
      <c r="H120" s="824"/>
      <c r="I120" s="56">
        <f t="shared" si="34"/>
        <v>109</v>
      </c>
      <c r="J120" s="801">
        <f t="shared" si="37"/>
        <v>54</v>
      </c>
      <c r="K120" s="802"/>
      <c r="L120" s="65">
        <f t="shared" si="36"/>
        <v>0</v>
      </c>
      <c r="M120" s="76"/>
      <c r="N120" s="76"/>
      <c r="O120" s="76"/>
      <c r="P120" s="76"/>
      <c r="Q120" s="76">
        <v>15</v>
      </c>
      <c r="R120" s="76">
        <v>0</v>
      </c>
      <c r="S120" s="76">
        <v>39</v>
      </c>
      <c r="T120" s="76">
        <v>0</v>
      </c>
      <c r="U120" s="76"/>
      <c r="V120" s="76"/>
      <c r="W120" s="76"/>
      <c r="X120" s="76"/>
      <c r="Y120" s="76"/>
      <c r="Z120" s="76"/>
      <c r="AA120" s="76">
        <v>54</v>
      </c>
      <c r="AB120" s="76"/>
      <c r="AC120" s="76"/>
      <c r="AD120" s="76"/>
      <c r="AE120" s="140" t="str">
        <f t="shared" si="47"/>
        <v>CF7411-12</v>
      </c>
      <c r="AF120" s="139" t="str">
        <f t="shared" si="48"/>
        <v>Барилгын цахилгаанчин</v>
      </c>
      <c r="AG120" s="143">
        <v>8</v>
      </c>
      <c r="AH120" s="144">
        <f t="shared" si="49"/>
        <v>0</v>
      </c>
      <c r="AI120" s="144">
        <f t="shared" si="49"/>
        <v>0</v>
      </c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</row>
    <row r="121" spans="1:49" s="121" customFormat="1" ht="18" customHeight="1">
      <c r="A121" s="821" t="str">
        <f>+'[1]З-ТМБ-4-сургууль мэргэжил-1'!A127</f>
        <v>CF7123-20</v>
      </c>
      <c r="B121" s="822"/>
      <c r="C121" s="823" t="str">
        <f>+'[1]З-ТМБ-4-сургууль мэргэжил-1'!C127:I127</f>
        <v>Барилгын засал-чимэглэлчин</v>
      </c>
      <c r="D121" s="824"/>
      <c r="E121" s="824"/>
      <c r="F121" s="824"/>
      <c r="G121" s="824"/>
      <c r="H121" s="824"/>
      <c r="I121" s="56">
        <f t="shared" si="34"/>
        <v>110</v>
      </c>
      <c r="J121" s="801">
        <f t="shared" si="37"/>
        <v>50</v>
      </c>
      <c r="K121" s="802"/>
      <c r="L121" s="65">
        <f t="shared" si="36"/>
        <v>15</v>
      </c>
      <c r="M121" s="76"/>
      <c r="N121" s="76"/>
      <c r="O121" s="76"/>
      <c r="P121" s="76"/>
      <c r="Q121" s="76">
        <v>18</v>
      </c>
      <c r="R121" s="76">
        <v>8</v>
      </c>
      <c r="S121" s="76">
        <v>32</v>
      </c>
      <c r="T121" s="76">
        <v>7</v>
      </c>
      <c r="U121" s="76"/>
      <c r="V121" s="76"/>
      <c r="W121" s="76"/>
      <c r="X121" s="76"/>
      <c r="Y121" s="76"/>
      <c r="Z121" s="76"/>
      <c r="AA121" s="76">
        <v>50</v>
      </c>
      <c r="AB121" s="76"/>
      <c r="AC121" s="76"/>
      <c r="AD121" s="76"/>
      <c r="AE121" s="140" t="str">
        <f t="shared" si="47"/>
        <v>CF7123-20</v>
      </c>
      <c r="AF121" s="139" t="str">
        <f t="shared" si="48"/>
        <v>Барилгын засал-чимэглэлчин</v>
      </c>
      <c r="AG121" s="143">
        <v>9</v>
      </c>
      <c r="AH121" s="144">
        <f t="shared" si="49"/>
        <v>0</v>
      </c>
      <c r="AI121" s="144">
        <f t="shared" si="49"/>
        <v>0</v>
      </c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</row>
    <row r="122" spans="1:49" s="121" customFormat="1" ht="18" customHeight="1">
      <c r="A122" s="821" t="str">
        <f>+'[1]З-ТМБ-4-сургууль мэргэжил-1'!A128</f>
        <v>CF7115-11</v>
      </c>
      <c r="B122" s="822"/>
      <c r="C122" s="823" t="str">
        <f>+'[1]З-ТМБ-4-сургууль мэргэжил-1'!C128:I128</f>
        <v>Барилга угсралтын мужаан</v>
      </c>
      <c r="D122" s="824"/>
      <c r="E122" s="824"/>
      <c r="F122" s="824"/>
      <c r="G122" s="824"/>
      <c r="H122" s="824"/>
      <c r="I122" s="56">
        <f t="shared" si="34"/>
        <v>111</v>
      </c>
      <c r="J122" s="801">
        <f t="shared" si="37"/>
        <v>18</v>
      </c>
      <c r="K122" s="802"/>
      <c r="L122" s="65">
        <f t="shared" si="36"/>
        <v>0</v>
      </c>
      <c r="M122" s="76"/>
      <c r="N122" s="76"/>
      <c r="O122" s="76"/>
      <c r="P122" s="76"/>
      <c r="Q122" s="76"/>
      <c r="R122" s="76"/>
      <c r="S122" s="76">
        <v>18</v>
      </c>
      <c r="T122" s="76">
        <v>0</v>
      </c>
      <c r="U122" s="76"/>
      <c r="V122" s="76"/>
      <c r="W122" s="76"/>
      <c r="X122" s="76"/>
      <c r="Y122" s="76"/>
      <c r="Z122" s="76"/>
      <c r="AA122" s="76">
        <v>18</v>
      </c>
      <c r="AB122" s="76"/>
      <c r="AC122" s="76"/>
      <c r="AD122" s="76"/>
      <c r="AE122" s="140" t="str">
        <f t="shared" si="47"/>
        <v>CF7115-11</v>
      </c>
      <c r="AF122" s="139" t="str">
        <f t="shared" si="48"/>
        <v>Барилга угсралтын мужаан</v>
      </c>
      <c r="AG122" s="145">
        <v>10</v>
      </c>
      <c r="AH122" s="144">
        <f t="shared" si="49"/>
        <v>0</v>
      </c>
      <c r="AI122" s="144">
        <f t="shared" si="49"/>
        <v>0</v>
      </c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</row>
    <row r="123" spans="1:49" s="121" customFormat="1" ht="18" customHeight="1">
      <c r="A123" s="821" t="str">
        <f>+'[1]З-ТМБ-4-сургууль мэргэжил-1'!A129</f>
        <v>IM7212-14</v>
      </c>
      <c r="B123" s="822"/>
      <c r="C123" s="823" t="str">
        <f>+'[1]З-ТМБ-4-сургууль мэргэжил-1'!C129:I129</f>
        <v>Гагнуурчин</v>
      </c>
      <c r="D123" s="824"/>
      <c r="E123" s="824"/>
      <c r="F123" s="824"/>
      <c r="G123" s="824"/>
      <c r="H123" s="824"/>
      <c r="I123" s="56">
        <f t="shared" si="34"/>
        <v>112</v>
      </c>
      <c r="J123" s="801">
        <f t="shared" si="37"/>
        <v>24</v>
      </c>
      <c r="K123" s="802"/>
      <c r="L123" s="65">
        <f t="shared" si="36"/>
        <v>0</v>
      </c>
      <c r="M123" s="76"/>
      <c r="N123" s="76"/>
      <c r="O123" s="76"/>
      <c r="P123" s="76"/>
      <c r="Q123" s="76"/>
      <c r="R123" s="76"/>
      <c r="S123" s="76">
        <v>24</v>
      </c>
      <c r="T123" s="76">
        <v>0</v>
      </c>
      <c r="U123" s="76"/>
      <c r="V123" s="76"/>
      <c r="W123" s="76"/>
      <c r="X123" s="76"/>
      <c r="Y123" s="76"/>
      <c r="Z123" s="76"/>
      <c r="AA123" s="76">
        <v>24</v>
      </c>
      <c r="AB123" s="76"/>
      <c r="AC123" s="76"/>
      <c r="AD123" s="76"/>
      <c r="AE123" s="140" t="str">
        <f t="shared" si="47"/>
        <v>IM7212-14</v>
      </c>
      <c r="AF123" s="139" t="str">
        <f t="shared" si="48"/>
        <v>Гагнуурчин</v>
      </c>
      <c r="AG123" s="143">
        <v>11</v>
      </c>
      <c r="AH123" s="144">
        <f t="shared" si="49"/>
        <v>0</v>
      </c>
      <c r="AI123" s="144">
        <f t="shared" si="49"/>
        <v>0</v>
      </c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</row>
    <row r="124" spans="1:49" s="121" customFormat="1" ht="18" customHeight="1">
      <c r="A124" s="821" t="str">
        <f>+'[1]З-ТМБ-4-сургууль мэргэжил-1'!A130</f>
        <v>ID4120-11</v>
      </c>
      <c r="B124" s="822"/>
      <c r="C124" s="823" t="str">
        <f>+'[1]З-ТМБ-4-сургууль мэргэжил-1'!C130:I130</f>
        <v>Нарийн бичгийн дарга-албан хэргийн ажилтан</v>
      </c>
      <c r="D124" s="824"/>
      <c r="E124" s="824"/>
      <c r="F124" s="824"/>
      <c r="G124" s="824"/>
      <c r="H124" s="824"/>
      <c r="I124" s="56">
        <f t="shared" si="34"/>
        <v>113</v>
      </c>
      <c r="J124" s="801">
        <f t="shared" si="37"/>
        <v>18</v>
      </c>
      <c r="K124" s="802"/>
      <c r="L124" s="65">
        <f t="shared" si="36"/>
        <v>15</v>
      </c>
      <c r="M124" s="76"/>
      <c r="N124" s="76"/>
      <c r="O124" s="76"/>
      <c r="P124" s="76"/>
      <c r="Q124" s="76">
        <v>18</v>
      </c>
      <c r="R124" s="76">
        <v>15</v>
      </c>
      <c r="S124" s="76"/>
      <c r="T124" s="76"/>
      <c r="U124" s="76"/>
      <c r="V124" s="76"/>
      <c r="W124" s="76"/>
      <c r="X124" s="76"/>
      <c r="Y124" s="76"/>
      <c r="Z124" s="76"/>
      <c r="AA124" s="76">
        <v>18</v>
      </c>
      <c r="AB124" s="76"/>
      <c r="AC124" s="76"/>
      <c r="AD124" s="76"/>
      <c r="AE124" s="140" t="str">
        <f t="shared" si="47"/>
        <v>ID4120-11</v>
      </c>
      <c r="AF124" s="139" t="str">
        <f t="shared" si="48"/>
        <v>Нарийн бичгийн дарга-албан хэргийн ажилтан</v>
      </c>
      <c r="AG124" s="143">
        <v>12</v>
      </c>
      <c r="AH124" s="144">
        <f t="shared" si="49"/>
        <v>0</v>
      </c>
      <c r="AI124" s="144">
        <f t="shared" si="49"/>
        <v>0</v>
      </c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</row>
    <row r="125" spans="1:49" s="121" customFormat="1" ht="18" customHeight="1">
      <c r="A125" s="821" t="str">
        <f>+'[1]З-ТМБ-4-сургууль мэргэжил-1'!A131</f>
        <v>MT8111-35</v>
      </c>
      <c r="B125" s="822"/>
      <c r="C125" s="823" t="str">
        <f>+'[1]З-ТМБ-4-сургууль мэргэжил-1'!C131:I131</f>
        <v>Хүнд машин механизмын оператор</v>
      </c>
      <c r="D125" s="824"/>
      <c r="E125" s="824"/>
      <c r="F125" s="824"/>
      <c r="G125" s="824"/>
      <c r="H125" s="824"/>
      <c r="I125" s="56">
        <f t="shared" si="34"/>
        <v>114</v>
      </c>
      <c r="J125" s="801">
        <f t="shared" si="37"/>
        <v>18</v>
      </c>
      <c r="K125" s="802"/>
      <c r="L125" s="65">
        <f t="shared" si="36"/>
        <v>0</v>
      </c>
      <c r="M125" s="76"/>
      <c r="N125" s="76"/>
      <c r="O125" s="76"/>
      <c r="P125" s="76"/>
      <c r="Q125" s="76">
        <v>18</v>
      </c>
      <c r="R125" s="76">
        <v>0</v>
      </c>
      <c r="S125" s="76"/>
      <c r="T125" s="76"/>
      <c r="U125" s="76"/>
      <c r="V125" s="76"/>
      <c r="W125" s="76"/>
      <c r="X125" s="76"/>
      <c r="Y125" s="76"/>
      <c r="Z125" s="76"/>
      <c r="AA125" s="76">
        <v>18</v>
      </c>
      <c r="AB125" s="76"/>
      <c r="AC125" s="76"/>
      <c r="AD125" s="76"/>
      <c r="AE125" s="140" t="str">
        <f t="shared" si="47"/>
        <v>MT8111-35</v>
      </c>
      <c r="AF125" s="139" t="str">
        <f t="shared" si="48"/>
        <v>Хүнд машин механизмын оператор</v>
      </c>
      <c r="AG125" s="145">
        <v>13</v>
      </c>
      <c r="AH125" s="144">
        <f t="shared" si="49"/>
        <v>0</v>
      </c>
      <c r="AI125" s="144">
        <f t="shared" si="49"/>
        <v>0</v>
      </c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</row>
    <row r="126" spans="1:49" s="121" customFormat="1" ht="18" customHeight="1">
      <c r="A126" s="821" t="str">
        <f>+'[1]З-ТМБ-4-сургууль мэргэжил-1'!A132</f>
        <v>NF6210-21</v>
      </c>
      <c r="B126" s="822"/>
      <c r="C126" s="823" t="str">
        <f>+'[1]З-ТМБ-4-сургууль мэргэжил-1'!C132:I132</f>
        <v>Ойжуулагч</v>
      </c>
      <c r="D126" s="824"/>
      <c r="E126" s="824"/>
      <c r="F126" s="824"/>
      <c r="G126" s="824"/>
      <c r="H126" s="824"/>
      <c r="I126" s="56">
        <f t="shared" si="34"/>
        <v>115</v>
      </c>
      <c r="J126" s="801">
        <f t="shared" si="37"/>
        <v>15</v>
      </c>
      <c r="K126" s="802"/>
      <c r="L126" s="65">
        <f t="shared" si="36"/>
        <v>12</v>
      </c>
      <c r="M126" s="76"/>
      <c r="N126" s="76"/>
      <c r="O126" s="76"/>
      <c r="P126" s="76"/>
      <c r="Q126" s="76">
        <v>15</v>
      </c>
      <c r="R126" s="76">
        <v>12</v>
      </c>
      <c r="S126" s="76"/>
      <c r="T126" s="76"/>
      <c r="U126" s="76"/>
      <c r="V126" s="76"/>
      <c r="W126" s="76"/>
      <c r="X126" s="76"/>
      <c r="Y126" s="76"/>
      <c r="Z126" s="76"/>
      <c r="AA126" s="76">
        <v>15</v>
      </c>
      <c r="AB126" s="76"/>
      <c r="AC126" s="76"/>
      <c r="AD126" s="76"/>
      <c r="AE126" s="140" t="str">
        <f t="shared" si="47"/>
        <v>NF6210-21</v>
      </c>
      <c r="AF126" s="139" t="str">
        <f t="shared" si="48"/>
        <v>Ойжуулагч</v>
      </c>
      <c r="AG126" s="143">
        <v>14</v>
      </c>
      <c r="AH126" s="144">
        <f t="shared" si="49"/>
        <v>0</v>
      </c>
      <c r="AI126" s="144">
        <f t="shared" si="49"/>
        <v>0</v>
      </c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</row>
    <row r="127" spans="1:49" s="121" customFormat="1" ht="18" customHeight="1">
      <c r="A127" s="821" t="str">
        <f>+'[1]З-ТМБ-4-сургууль мэргэжил-1'!A133</f>
        <v>AH6221-23</v>
      </c>
      <c r="B127" s="822"/>
      <c r="C127" s="823" t="str">
        <f>+'[1]З-ТМБ-4-сургууль мэргэжил-1'!C133:I133</f>
        <v>Малын асаргаа</v>
      </c>
      <c r="D127" s="824"/>
      <c r="E127" s="824"/>
      <c r="F127" s="824"/>
      <c r="G127" s="824"/>
      <c r="H127" s="824"/>
      <c r="I127" s="56">
        <f t="shared" si="34"/>
        <v>116</v>
      </c>
      <c r="J127" s="801">
        <f t="shared" si="37"/>
        <v>19</v>
      </c>
      <c r="K127" s="802"/>
      <c r="L127" s="65">
        <f t="shared" si="36"/>
        <v>11</v>
      </c>
      <c r="M127" s="76"/>
      <c r="N127" s="76"/>
      <c r="O127" s="76"/>
      <c r="P127" s="76"/>
      <c r="Q127" s="76">
        <v>19</v>
      </c>
      <c r="R127" s="76">
        <v>11</v>
      </c>
      <c r="S127" s="76"/>
      <c r="T127" s="76"/>
      <c r="U127" s="76"/>
      <c r="V127" s="76"/>
      <c r="W127" s="76"/>
      <c r="X127" s="76"/>
      <c r="Y127" s="76"/>
      <c r="Z127" s="76"/>
      <c r="AA127" s="76">
        <v>19</v>
      </c>
      <c r="AB127" s="76"/>
      <c r="AC127" s="76"/>
      <c r="AD127" s="76"/>
      <c r="AE127" s="140" t="str">
        <f t="shared" si="47"/>
        <v>AH6221-23</v>
      </c>
      <c r="AF127" s="139" t="str">
        <f t="shared" si="48"/>
        <v>Малын асаргаа</v>
      </c>
      <c r="AG127" s="143">
        <v>15</v>
      </c>
      <c r="AH127" s="144">
        <f t="shared" si="49"/>
        <v>0</v>
      </c>
      <c r="AI127" s="144">
        <f t="shared" si="49"/>
        <v>0</v>
      </c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</row>
    <row r="128" spans="1:49" s="121" customFormat="1" ht="18" customHeight="1">
      <c r="A128" s="821" t="str">
        <f>+'[1]З-ТМБ-4-сургууль мэргэжил-1'!A134</f>
        <v>AH6121-24</v>
      </c>
      <c r="B128" s="822"/>
      <c r="C128" s="823" t="str">
        <f>+'[1]З-ТМБ-4-сургууль мэргэжил-1'!C134:I134</f>
        <v>Малчин</v>
      </c>
      <c r="D128" s="824"/>
      <c r="E128" s="824"/>
      <c r="F128" s="824"/>
      <c r="G128" s="824"/>
      <c r="H128" s="824"/>
      <c r="I128" s="56">
        <f t="shared" si="34"/>
        <v>117</v>
      </c>
      <c r="J128" s="801">
        <f t="shared" si="37"/>
        <v>20</v>
      </c>
      <c r="K128" s="802"/>
      <c r="L128" s="65">
        <f t="shared" si="36"/>
        <v>7</v>
      </c>
      <c r="M128" s="76"/>
      <c r="N128" s="76"/>
      <c r="O128" s="76"/>
      <c r="P128" s="76"/>
      <c r="Q128" s="76">
        <v>20</v>
      </c>
      <c r="R128" s="76">
        <v>7</v>
      </c>
      <c r="S128" s="76"/>
      <c r="T128" s="76"/>
      <c r="U128" s="76"/>
      <c r="V128" s="76"/>
      <c r="W128" s="76"/>
      <c r="X128" s="76"/>
      <c r="Y128" s="76"/>
      <c r="Z128" s="76"/>
      <c r="AA128" s="76">
        <v>20</v>
      </c>
      <c r="AB128" s="76"/>
      <c r="AC128" s="76"/>
      <c r="AD128" s="76"/>
      <c r="AE128" s="140" t="str">
        <f t="shared" si="47"/>
        <v>AH6121-24</v>
      </c>
      <c r="AF128" s="139" t="str">
        <f t="shared" si="48"/>
        <v>Малчин</v>
      </c>
      <c r="AG128" s="145">
        <v>16</v>
      </c>
      <c r="AH128" s="144">
        <f t="shared" si="49"/>
        <v>0</v>
      </c>
      <c r="AI128" s="144">
        <f t="shared" si="49"/>
        <v>0</v>
      </c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</row>
    <row r="129" spans="1:49" s="121" customFormat="1" ht="18" customHeight="1">
      <c r="A129" s="821" t="str">
        <f>+'[1]З-ТМБ-4-сургууль мэргэжил-1'!A135</f>
        <v>CF7114-20</v>
      </c>
      <c r="B129" s="822"/>
      <c r="C129" s="823" t="str">
        <f>+'[1]З-ТМБ-4-сургууль мэргэжил-1'!C135:I135</f>
        <v>Бетон арматурчин</v>
      </c>
      <c r="D129" s="824"/>
      <c r="E129" s="824"/>
      <c r="F129" s="824"/>
      <c r="G129" s="824"/>
      <c r="H129" s="824"/>
      <c r="I129" s="56">
        <f t="shared" si="34"/>
        <v>118</v>
      </c>
      <c r="J129" s="801">
        <f t="shared" si="37"/>
        <v>17</v>
      </c>
      <c r="K129" s="802"/>
      <c r="L129" s="65">
        <f t="shared" si="36"/>
        <v>2</v>
      </c>
      <c r="M129" s="76"/>
      <c r="N129" s="76"/>
      <c r="O129" s="76"/>
      <c r="P129" s="76"/>
      <c r="Q129" s="76">
        <v>17</v>
      </c>
      <c r="R129" s="76">
        <v>2</v>
      </c>
      <c r="S129" s="76"/>
      <c r="T129" s="76"/>
      <c r="U129" s="76"/>
      <c r="V129" s="76"/>
      <c r="W129" s="76"/>
      <c r="X129" s="76"/>
      <c r="Y129" s="76"/>
      <c r="Z129" s="76"/>
      <c r="AA129" s="76">
        <v>17</v>
      </c>
      <c r="AB129" s="76"/>
      <c r="AC129" s="76"/>
      <c r="AD129" s="76"/>
      <c r="AE129" s="140" t="str">
        <f t="shared" si="47"/>
        <v>CF7114-20</v>
      </c>
      <c r="AF129" s="139" t="str">
        <f t="shared" si="48"/>
        <v>Бетон арматурчин</v>
      </c>
      <c r="AG129" s="143">
        <v>17</v>
      </c>
      <c r="AH129" s="144">
        <f t="shared" si="49"/>
        <v>0</v>
      </c>
      <c r="AI129" s="144">
        <f t="shared" si="49"/>
        <v>0</v>
      </c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</row>
    <row r="130" spans="1:49" s="121" customFormat="1" ht="18" customHeight="1">
      <c r="A130" s="821" t="str">
        <f>+'[1]З-ТМБ-4-сургууль мэргэжил-1'!A136</f>
        <v>CF7123-14</v>
      </c>
      <c r="B130" s="822"/>
      <c r="C130" s="823" t="str">
        <f>+'[1]З-ТМБ-4-сургууль мэргэжил-1'!C136:I136</f>
        <v>Хуурай хийц угсрагч</v>
      </c>
      <c r="D130" s="824"/>
      <c r="E130" s="824"/>
      <c r="F130" s="824"/>
      <c r="G130" s="824"/>
      <c r="H130" s="824"/>
      <c r="I130" s="56">
        <f t="shared" si="34"/>
        <v>119</v>
      </c>
      <c r="J130" s="801">
        <f t="shared" si="37"/>
        <v>16</v>
      </c>
      <c r="K130" s="802"/>
      <c r="L130" s="65">
        <f t="shared" si="36"/>
        <v>6</v>
      </c>
      <c r="M130" s="76"/>
      <c r="N130" s="76"/>
      <c r="O130" s="76"/>
      <c r="P130" s="76"/>
      <c r="Q130" s="76">
        <v>16</v>
      </c>
      <c r="R130" s="76">
        <v>6</v>
      </c>
      <c r="S130" s="76"/>
      <c r="T130" s="76"/>
      <c r="U130" s="76"/>
      <c r="V130" s="76"/>
      <c r="W130" s="76"/>
      <c r="X130" s="76"/>
      <c r="Y130" s="76"/>
      <c r="Z130" s="76"/>
      <c r="AA130" s="76">
        <v>16</v>
      </c>
      <c r="AB130" s="76"/>
      <c r="AC130" s="76"/>
      <c r="AD130" s="76"/>
      <c r="AE130" s="140" t="str">
        <f t="shared" si="47"/>
        <v>CF7123-14</v>
      </c>
      <c r="AF130" s="139" t="str">
        <f t="shared" si="48"/>
        <v>Хуурай хийц угсрагч</v>
      </c>
      <c r="AG130" s="143">
        <v>18</v>
      </c>
      <c r="AH130" s="144">
        <f t="shared" si="49"/>
        <v>0</v>
      </c>
      <c r="AI130" s="144">
        <f t="shared" si="49"/>
        <v>0</v>
      </c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</row>
    <row r="131" spans="1:49" s="121" customFormat="1" ht="18" customHeight="1">
      <c r="A131" s="816" t="s">
        <v>206</v>
      </c>
      <c r="B131" s="816"/>
      <c r="C131" s="816"/>
      <c r="D131" s="816"/>
      <c r="E131" s="816"/>
      <c r="F131" s="816"/>
      <c r="G131" s="816"/>
      <c r="H131" s="816"/>
      <c r="I131" s="60">
        <f t="shared" si="34"/>
        <v>120</v>
      </c>
      <c r="J131" s="817">
        <f t="shared" si="37"/>
        <v>254</v>
      </c>
      <c r="K131" s="818"/>
      <c r="L131" s="138">
        <f t="shared" si="36"/>
        <v>122</v>
      </c>
      <c r="M131" s="138">
        <f>SUM(M132:M144)</f>
        <v>0</v>
      </c>
      <c r="N131" s="138">
        <f t="shared" ref="N131:AD131" si="50">SUM(N132:N144)</f>
        <v>0</v>
      </c>
      <c r="O131" s="138">
        <f t="shared" si="50"/>
        <v>0</v>
      </c>
      <c r="P131" s="138">
        <f t="shared" si="50"/>
        <v>0</v>
      </c>
      <c r="Q131" s="138">
        <f t="shared" si="50"/>
        <v>120</v>
      </c>
      <c r="R131" s="138">
        <f t="shared" si="50"/>
        <v>74</v>
      </c>
      <c r="S131" s="138">
        <f t="shared" si="50"/>
        <v>134</v>
      </c>
      <c r="T131" s="138">
        <f t="shared" si="50"/>
        <v>48</v>
      </c>
      <c r="U131" s="138">
        <f t="shared" si="50"/>
        <v>0</v>
      </c>
      <c r="V131" s="138">
        <f t="shared" si="50"/>
        <v>0</v>
      </c>
      <c r="W131" s="138">
        <f t="shared" si="50"/>
        <v>0</v>
      </c>
      <c r="X131" s="138">
        <f t="shared" si="50"/>
        <v>0</v>
      </c>
      <c r="Y131" s="138">
        <f t="shared" si="50"/>
        <v>0</v>
      </c>
      <c r="Z131" s="138">
        <f t="shared" si="50"/>
        <v>0</v>
      </c>
      <c r="AA131" s="138">
        <f t="shared" si="50"/>
        <v>254</v>
      </c>
      <c r="AB131" s="138">
        <f t="shared" si="50"/>
        <v>0</v>
      </c>
      <c r="AC131" s="138">
        <f t="shared" si="50"/>
        <v>0</v>
      </c>
      <c r="AD131" s="138">
        <f t="shared" si="50"/>
        <v>0</v>
      </c>
      <c r="AE131" s="141" t="str">
        <f>+A131</f>
        <v>8. Завхан аймгийн Тосонцэнгэл суман дахь МСҮТ</v>
      </c>
      <c r="AF131" s="142"/>
      <c r="AG131" s="60"/>
      <c r="AH131" s="138">
        <f>SUM(AH132:AH144)</f>
        <v>4</v>
      </c>
      <c r="AI131" s="138">
        <f t="shared" ref="AI131:AW131" si="51">SUM(AI132:AI144)</f>
        <v>2</v>
      </c>
      <c r="AJ131" s="138">
        <f t="shared" si="51"/>
        <v>2</v>
      </c>
      <c r="AK131" s="138">
        <f t="shared" si="51"/>
        <v>0</v>
      </c>
      <c r="AL131" s="138">
        <f t="shared" si="51"/>
        <v>0</v>
      </c>
      <c r="AM131" s="138">
        <f t="shared" si="51"/>
        <v>0</v>
      </c>
      <c r="AN131" s="138">
        <f t="shared" si="51"/>
        <v>0</v>
      </c>
      <c r="AO131" s="138">
        <f t="shared" si="51"/>
        <v>0</v>
      </c>
      <c r="AP131" s="138">
        <f t="shared" si="51"/>
        <v>1</v>
      </c>
      <c r="AQ131" s="138">
        <f t="shared" si="51"/>
        <v>1</v>
      </c>
      <c r="AR131" s="138">
        <f t="shared" si="51"/>
        <v>0</v>
      </c>
      <c r="AS131" s="138">
        <f t="shared" si="51"/>
        <v>0</v>
      </c>
      <c r="AT131" s="138">
        <f t="shared" si="51"/>
        <v>0</v>
      </c>
      <c r="AU131" s="138">
        <f t="shared" si="51"/>
        <v>0</v>
      </c>
      <c r="AV131" s="138">
        <f t="shared" si="51"/>
        <v>1</v>
      </c>
      <c r="AW131" s="138">
        <f t="shared" si="51"/>
        <v>1</v>
      </c>
    </row>
    <row r="132" spans="1:49" s="121" customFormat="1" ht="18" customHeight="1">
      <c r="A132" s="797" t="str">
        <f>+'[1]З-ТМБ-4-сургууль мэргэжил-1'!A138:B138</f>
        <v>TC8211-20</v>
      </c>
      <c r="B132" s="797"/>
      <c r="C132" s="797" t="str">
        <f>+'[1]З-ТМБ-4-сургууль мэргэжил-1'!C138:I138</f>
        <v>Автомашины засварчин</v>
      </c>
      <c r="D132" s="797"/>
      <c r="E132" s="797"/>
      <c r="F132" s="797"/>
      <c r="G132" s="797"/>
      <c r="H132" s="797"/>
      <c r="I132" s="56">
        <f t="shared" si="34"/>
        <v>121</v>
      </c>
      <c r="J132" s="801">
        <f t="shared" si="37"/>
        <v>22</v>
      </c>
      <c r="K132" s="802"/>
      <c r="L132" s="65">
        <f t="shared" si="36"/>
        <v>0</v>
      </c>
      <c r="M132" s="67"/>
      <c r="N132" s="67"/>
      <c r="O132" s="67"/>
      <c r="P132" s="67"/>
      <c r="Q132" s="67"/>
      <c r="R132" s="67"/>
      <c r="S132" s="67">
        <v>22</v>
      </c>
      <c r="T132" s="67">
        <v>0</v>
      </c>
      <c r="U132" s="67"/>
      <c r="V132" s="67"/>
      <c r="W132" s="67"/>
      <c r="X132" s="67"/>
      <c r="Y132" s="67"/>
      <c r="Z132" s="67"/>
      <c r="AA132" s="67">
        <v>22</v>
      </c>
      <c r="AB132" s="67"/>
      <c r="AC132" s="67"/>
      <c r="AD132" s="67"/>
      <c r="AE132" s="140" t="str">
        <f t="shared" ref="AE132:AE144" si="52">+A132</f>
        <v>TC8211-20</v>
      </c>
      <c r="AF132" s="139" t="str">
        <f t="shared" ref="AF132:AF144" si="53">+C132</f>
        <v>Автомашины засварчин</v>
      </c>
      <c r="AG132" s="64">
        <v>2</v>
      </c>
      <c r="AH132" s="65">
        <f>+AJ132+AL132+AN132+AP132+AR132+AT132+AV132</f>
        <v>0</v>
      </c>
      <c r="AI132" s="65">
        <f>+AK132+AM132+AO132+AQ132+AS132+AU132+AW132</f>
        <v>0</v>
      </c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</row>
    <row r="133" spans="1:49" s="121" customFormat="1" ht="18" customHeight="1">
      <c r="A133" s="797" t="str">
        <f>+'[1]З-ТМБ-4-сургууль мэргэжил-1'!A139:B139</f>
        <v>NF6210-21</v>
      </c>
      <c r="B133" s="797"/>
      <c r="C133" s="797" t="str">
        <f>+'[1]З-ТМБ-4-сургууль мэргэжил-1'!C139:I139</f>
        <v>Ойжуулагч</v>
      </c>
      <c r="D133" s="797"/>
      <c r="E133" s="797"/>
      <c r="F133" s="797"/>
      <c r="G133" s="797"/>
      <c r="H133" s="797"/>
      <c r="I133" s="56">
        <f t="shared" si="34"/>
        <v>122</v>
      </c>
      <c r="J133" s="801">
        <f t="shared" si="37"/>
        <v>5</v>
      </c>
      <c r="K133" s="802"/>
      <c r="L133" s="65">
        <f t="shared" si="36"/>
        <v>1</v>
      </c>
      <c r="M133" s="67"/>
      <c r="N133" s="67"/>
      <c r="O133" s="67"/>
      <c r="P133" s="67"/>
      <c r="Q133" s="67"/>
      <c r="R133" s="67"/>
      <c r="S133" s="67">
        <v>5</v>
      </c>
      <c r="T133" s="67">
        <v>1</v>
      </c>
      <c r="U133" s="67"/>
      <c r="V133" s="67"/>
      <c r="W133" s="67"/>
      <c r="X133" s="67"/>
      <c r="Y133" s="67"/>
      <c r="Z133" s="67"/>
      <c r="AA133" s="67">
        <v>5</v>
      </c>
      <c r="AB133" s="67"/>
      <c r="AC133" s="67"/>
      <c r="AD133" s="67"/>
      <c r="AE133" s="140" t="str">
        <f t="shared" si="52"/>
        <v>NF6210-21</v>
      </c>
      <c r="AF133" s="139" t="str">
        <f t="shared" si="53"/>
        <v>Ойжуулагч</v>
      </c>
      <c r="AG133" s="64">
        <v>3</v>
      </c>
      <c r="AH133" s="65">
        <f t="shared" ref="AH133:AI144" si="54">+AJ133+AL133+AN133+AP133+AR133+AT133+AV133</f>
        <v>0</v>
      </c>
      <c r="AI133" s="65">
        <f t="shared" si="54"/>
        <v>0</v>
      </c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</row>
    <row r="134" spans="1:49" s="121" customFormat="1" ht="18" customHeight="1">
      <c r="A134" s="797" t="str">
        <f>+'[1]З-ТМБ-4-сургууль мэргэжил-1'!A140:B140</f>
        <v>CF7115-24</v>
      </c>
      <c r="B134" s="797"/>
      <c r="C134" s="797" t="str">
        <f>+'[1]З-ТМБ-4-сургууль мэргэжил-1'!C140:I140</f>
        <v>Модон эдлэлийн мужаан</v>
      </c>
      <c r="D134" s="797"/>
      <c r="E134" s="797"/>
      <c r="F134" s="797"/>
      <c r="G134" s="797"/>
      <c r="H134" s="797"/>
      <c r="I134" s="56">
        <f t="shared" si="34"/>
        <v>123</v>
      </c>
      <c r="J134" s="801">
        <f t="shared" si="37"/>
        <v>25</v>
      </c>
      <c r="K134" s="802"/>
      <c r="L134" s="65">
        <f t="shared" si="36"/>
        <v>0</v>
      </c>
      <c r="M134" s="67"/>
      <c r="N134" s="67"/>
      <c r="O134" s="67"/>
      <c r="P134" s="67"/>
      <c r="Q134" s="67"/>
      <c r="R134" s="67"/>
      <c r="S134" s="67">
        <v>25</v>
      </c>
      <c r="T134" s="67">
        <v>0</v>
      </c>
      <c r="U134" s="67"/>
      <c r="V134" s="67"/>
      <c r="W134" s="67"/>
      <c r="X134" s="67"/>
      <c r="Y134" s="67"/>
      <c r="Z134" s="67"/>
      <c r="AA134" s="67">
        <v>25</v>
      </c>
      <c r="AB134" s="67"/>
      <c r="AC134" s="67"/>
      <c r="AD134" s="67"/>
      <c r="AE134" s="140" t="str">
        <f t="shared" si="52"/>
        <v>CF7115-24</v>
      </c>
      <c r="AF134" s="139" t="str">
        <f t="shared" si="53"/>
        <v>Модон эдлэлийн мужаан</v>
      </c>
      <c r="AG134" s="64">
        <v>4</v>
      </c>
      <c r="AH134" s="65">
        <f t="shared" si="54"/>
        <v>1</v>
      </c>
      <c r="AI134" s="65">
        <f t="shared" si="54"/>
        <v>0</v>
      </c>
      <c r="AJ134" s="67">
        <v>1</v>
      </c>
      <c r="AK134" s="67">
        <v>0</v>
      </c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</row>
    <row r="135" spans="1:49" s="121" customFormat="1" ht="18" customHeight="1">
      <c r="A135" s="797" t="str">
        <f>+'[1]З-ТМБ-4-сургууль мэргэжил-1'!A141:B141</f>
        <v>IF5120-11</v>
      </c>
      <c r="B135" s="797"/>
      <c r="C135" s="797" t="str">
        <f>+'[1]З-ТМБ-4-сургууль мэргэжил-1'!C141:I141</f>
        <v>Тогооч</v>
      </c>
      <c r="D135" s="797"/>
      <c r="E135" s="797"/>
      <c r="F135" s="797"/>
      <c r="G135" s="797"/>
      <c r="H135" s="797"/>
      <c r="I135" s="56">
        <f t="shared" si="34"/>
        <v>124</v>
      </c>
      <c r="J135" s="801">
        <f t="shared" si="37"/>
        <v>29</v>
      </c>
      <c r="K135" s="802"/>
      <c r="L135" s="65">
        <f t="shared" si="36"/>
        <v>22</v>
      </c>
      <c r="M135" s="67"/>
      <c r="N135" s="67"/>
      <c r="O135" s="67"/>
      <c r="P135" s="67"/>
      <c r="Q135" s="67">
        <v>20</v>
      </c>
      <c r="R135" s="67">
        <v>17</v>
      </c>
      <c r="S135" s="67">
        <v>9</v>
      </c>
      <c r="T135" s="67">
        <v>5</v>
      </c>
      <c r="U135" s="67"/>
      <c r="V135" s="67"/>
      <c r="W135" s="67"/>
      <c r="X135" s="67"/>
      <c r="Y135" s="67"/>
      <c r="Z135" s="67"/>
      <c r="AA135" s="67">
        <v>29</v>
      </c>
      <c r="AB135" s="67"/>
      <c r="AC135" s="67"/>
      <c r="AD135" s="67"/>
      <c r="AE135" s="140" t="str">
        <f t="shared" si="52"/>
        <v>IF5120-11</v>
      </c>
      <c r="AF135" s="139" t="str">
        <f t="shared" si="53"/>
        <v>Тогооч</v>
      </c>
      <c r="AG135" s="64">
        <v>5</v>
      </c>
      <c r="AH135" s="65">
        <f t="shared" si="54"/>
        <v>0</v>
      </c>
      <c r="AI135" s="65">
        <f t="shared" si="54"/>
        <v>0</v>
      </c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</row>
    <row r="136" spans="1:49" s="121" customFormat="1" ht="18" customHeight="1">
      <c r="A136" s="797" t="str">
        <f>+'[1]З-ТМБ-4-сургууль мэргэжил-1'!A142:B142</f>
        <v>IO7422-14</v>
      </c>
      <c r="B136" s="797"/>
      <c r="C136" s="797" t="str">
        <f>+'[1]З-ТМБ-4-сургууль мэргэжил-1'!C142:I142</f>
        <v>Цахим хэрэгслийн засварчин</v>
      </c>
      <c r="D136" s="797"/>
      <c r="E136" s="797"/>
      <c r="F136" s="797"/>
      <c r="G136" s="797"/>
      <c r="H136" s="797"/>
      <c r="I136" s="56">
        <f t="shared" si="34"/>
        <v>125</v>
      </c>
      <c r="J136" s="801">
        <f t="shared" si="37"/>
        <v>9</v>
      </c>
      <c r="K136" s="802"/>
      <c r="L136" s="65">
        <f t="shared" si="36"/>
        <v>4</v>
      </c>
      <c r="M136" s="67"/>
      <c r="N136" s="67"/>
      <c r="O136" s="67"/>
      <c r="P136" s="67"/>
      <c r="Q136" s="67"/>
      <c r="R136" s="67"/>
      <c r="S136" s="67">
        <v>9</v>
      </c>
      <c r="T136" s="67">
        <v>4</v>
      </c>
      <c r="U136" s="67"/>
      <c r="V136" s="67"/>
      <c r="W136" s="67"/>
      <c r="X136" s="67"/>
      <c r="Y136" s="67"/>
      <c r="Z136" s="67"/>
      <c r="AA136" s="67">
        <v>9</v>
      </c>
      <c r="AB136" s="67"/>
      <c r="AC136" s="67"/>
      <c r="AD136" s="67"/>
      <c r="AE136" s="140" t="str">
        <f t="shared" si="52"/>
        <v>IO7422-14</v>
      </c>
      <c r="AF136" s="139" t="str">
        <f t="shared" si="53"/>
        <v>Цахим хэрэгслийн засварчин</v>
      </c>
      <c r="AG136" s="64">
        <v>6</v>
      </c>
      <c r="AH136" s="65">
        <f t="shared" si="54"/>
        <v>1</v>
      </c>
      <c r="AI136" s="65">
        <f t="shared" si="54"/>
        <v>0</v>
      </c>
      <c r="AJ136" s="67">
        <v>1</v>
      </c>
      <c r="AK136" s="67">
        <v>0</v>
      </c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</row>
    <row r="137" spans="1:49" s="121" customFormat="1" ht="18" customHeight="1">
      <c r="A137" s="797" t="str">
        <f>+'[1]З-ТМБ-4-сургууль мэргэжил-1'!A143:B143</f>
        <v>IF7512-34</v>
      </c>
      <c r="B137" s="797"/>
      <c r="C137" s="797" t="str">
        <f>+'[1]З-ТМБ-4-сургууль мэргэжил-1'!C143:I143</f>
        <v>Талх, нарийн боов үйлдвэрлэлийн технологийн ажилтан</v>
      </c>
      <c r="D137" s="797"/>
      <c r="E137" s="797"/>
      <c r="F137" s="797"/>
      <c r="G137" s="797"/>
      <c r="H137" s="797"/>
      <c r="I137" s="56">
        <f t="shared" si="34"/>
        <v>126</v>
      </c>
      <c r="J137" s="801">
        <f t="shared" si="37"/>
        <v>5</v>
      </c>
      <c r="K137" s="802"/>
      <c r="L137" s="65">
        <f t="shared" si="36"/>
        <v>2</v>
      </c>
      <c r="M137" s="67"/>
      <c r="N137" s="67"/>
      <c r="O137" s="67"/>
      <c r="P137" s="67"/>
      <c r="Q137" s="67"/>
      <c r="R137" s="67"/>
      <c r="S137" s="67">
        <v>5</v>
      </c>
      <c r="T137" s="67">
        <v>2</v>
      </c>
      <c r="U137" s="67"/>
      <c r="V137" s="67"/>
      <c r="W137" s="67"/>
      <c r="X137" s="67"/>
      <c r="Y137" s="67"/>
      <c r="Z137" s="67"/>
      <c r="AA137" s="67">
        <v>5</v>
      </c>
      <c r="AB137" s="67"/>
      <c r="AC137" s="67"/>
      <c r="AD137" s="67"/>
      <c r="AE137" s="140" t="str">
        <f t="shared" si="52"/>
        <v>IF7512-34</v>
      </c>
      <c r="AF137" s="139" t="str">
        <f t="shared" si="53"/>
        <v>Талх, нарийн боов үйлдвэрлэлийн технологийн ажилтан</v>
      </c>
      <c r="AG137" s="64">
        <v>7</v>
      </c>
      <c r="AH137" s="65">
        <f t="shared" si="54"/>
        <v>0</v>
      </c>
      <c r="AI137" s="65">
        <f t="shared" si="54"/>
        <v>0</v>
      </c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</row>
    <row r="138" spans="1:49" s="121" customFormat="1" ht="18" customHeight="1">
      <c r="A138" s="797" t="str">
        <f>+'[1]З-ТМБ-4-сургууль мэргэжил-1'!A144:B144</f>
        <v>IM7212-14</v>
      </c>
      <c r="B138" s="797"/>
      <c r="C138" s="797" t="str">
        <f>+'[1]З-ТМБ-4-сургууль мэргэжил-1'!C144:I144</f>
        <v>Гагнуурчин</v>
      </c>
      <c r="D138" s="797"/>
      <c r="E138" s="797"/>
      <c r="F138" s="797"/>
      <c r="G138" s="797"/>
      <c r="H138" s="797"/>
      <c r="I138" s="56">
        <f t="shared" si="34"/>
        <v>127</v>
      </c>
      <c r="J138" s="801">
        <f t="shared" si="37"/>
        <v>23</v>
      </c>
      <c r="K138" s="802"/>
      <c r="L138" s="65">
        <f t="shared" si="36"/>
        <v>0</v>
      </c>
      <c r="M138" s="67"/>
      <c r="N138" s="67"/>
      <c r="O138" s="67"/>
      <c r="P138" s="67"/>
      <c r="Q138" s="67"/>
      <c r="R138" s="67"/>
      <c r="S138" s="67">
        <v>23</v>
      </c>
      <c r="T138" s="67">
        <v>0</v>
      </c>
      <c r="U138" s="67"/>
      <c r="V138" s="67"/>
      <c r="W138" s="67"/>
      <c r="X138" s="67"/>
      <c r="Y138" s="67"/>
      <c r="Z138" s="67"/>
      <c r="AA138" s="67">
        <v>23</v>
      </c>
      <c r="AB138" s="67"/>
      <c r="AC138" s="67"/>
      <c r="AD138" s="67"/>
      <c r="AE138" s="140" t="str">
        <f t="shared" si="52"/>
        <v>IM7212-14</v>
      </c>
      <c r="AF138" s="139" t="str">
        <f t="shared" si="53"/>
        <v>Гагнуурчин</v>
      </c>
      <c r="AG138" s="64">
        <v>8</v>
      </c>
      <c r="AH138" s="65">
        <f t="shared" si="54"/>
        <v>0</v>
      </c>
      <c r="AI138" s="65">
        <f t="shared" si="54"/>
        <v>0</v>
      </c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</row>
    <row r="139" spans="1:49" s="121" customFormat="1" ht="18" customHeight="1">
      <c r="A139" s="797" t="str">
        <f>+'[1]З-ТМБ-4-сургууль мэргэжил-1'!A145:B145</f>
        <v>IE7533-28</v>
      </c>
      <c r="B139" s="797"/>
      <c r="C139" s="797" t="str">
        <f>+'[1]З-ТМБ-4-сургууль мэргэжил-1'!C145:I145</f>
        <v>Оёмол бүтээгдэхүүний оёдолчин</v>
      </c>
      <c r="D139" s="797"/>
      <c r="E139" s="797"/>
      <c r="F139" s="797"/>
      <c r="G139" s="797"/>
      <c r="H139" s="797"/>
      <c r="I139" s="56">
        <f t="shared" si="34"/>
        <v>128</v>
      </c>
      <c r="J139" s="801">
        <f t="shared" si="37"/>
        <v>39</v>
      </c>
      <c r="K139" s="802"/>
      <c r="L139" s="65">
        <f t="shared" si="36"/>
        <v>39</v>
      </c>
      <c r="M139" s="67"/>
      <c r="N139" s="67"/>
      <c r="O139" s="67"/>
      <c r="P139" s="67"/>
      <c r="Q139" s="67">
        <v>20</v>
      </c>
      <c r="R139" s="67">
        <v>20</v>
      </c>
      <c r="S139" s="67">
        <v>19</v>
      </c>
      <c r="T139" s="67">
        <v>19</v>
      </c>
      <c r="U139" s="67"/>
      <c r="V139" s="67"/>
      <c r="W139" s="67"/>
      <c r="X139" s="67"/>
      <c r="Y139" s="67"/>
      <c r="Z139" s="67"/>
      <c r="AA139" s="67">
        <v>39</v>
      </c>
      <c r="AB139" s="67"/>
      <c r="AC139" s="67"/>
      <c r="AD139" s="67"/>
      <c r="AE139" s="140" t="str">
        <f t="shared" si="52"/>
        <v>IE7533-28</v>
      </c>
      <c r="AF139" s="139" t="str">
        <f t="shared" si="53"/>
        <v>Оёмол бүтээгдэхүүний оёдолчин</v>
      </c>
      <c r="AG139" s="64">
        <v>9</v>
      </c>
      <c r="AH139" s="65">
        <f t="shared" si="54"/>
        <v>1</v>
      </c>
      <c r="AI139" s="65">
        <f t="shared" si="54"/>
        <v>1</v>
      </c>
      <c r="AJ139" s="67"/>
      <c r="AK139" s="67"/>
      <c r="AL139" s="67"/>
      <c r="AM139" s="67"/>
      <c r="AN139" s="67"/>
      <c r="AO139" s="67"/>
      <c r="AP139" s="67">
        <v>1</v>
      </c>
      <c r="AQ139" s="67">
        <v>1</v>
      </c>
      <c r="AR139" s="67"/>
      <c r="AS139" s="67"/>
      <c r="AT139" s="67"/>
      <c r="AU139" s="67"/>
      <c r="AV139" s="67"/>
      <c r="AW139" s="67"/>
    </row>
    <row r="140" spans="1:49" s="121" customFormat="1" ht="18" customHeight="1">
      <c r="A140" s="797" t="str">
        <f>+'[1]З-ТМБ-4-сургууль мэргэжил-1'!A146:B146</f>
        <v>SO5142-11</v>
      </c>
      <c r="B140" s="797"/>
      <c r="C140" s="797" t="str">
        <f>+'[1]З-ТМБ-4-сургууль мэргэжил-1'!C146:I146</f>
        <v>Гоо засалч</v>
      </c>
      <c r="D140" s="797"/>
      <c r="E140" s="797"/>
      <c r="F140" s="797"/>
      <c r="G140" s="797"/>
      <c r="H140" s="797"/>
      <c r="I140" s="56">
        <f t="shared" si="34"/>
        <v>129</v>
      </c>
      <c r="J140" s="801">
        <f t="shared" si="37"/>
        <v>17</v>
      </c>
      <c r="K140" s="802"/>
      <c r="L140" s="65">
        <f t="shared" si="36"/>
        <v>17</v>
      </c>
      <c r="M140" s="67"/>
      <c r="N140" s="67"/>
      <c r="O140" s="67"/>
      <c r="P140" s="67"/>
      <c r="Q140" s="67"/>
      <c r="R140" s="67"/>
      <c r="S140" s="67">
        <v>17</v>
      </c>
      <c r="T140" s="67">
        <v>17</v>
      </c>
      <c r="U140" s="67"/>
      <c r="V140" s="67"/>
      <c r="W140" s="67"/>
      <c r="X140" s="67"/>
      <c r="Y140" s="67"/>
      <c r="Z140" s="67"/>
      <c r="AA140" s="67">
        <v>17</v>
      </c>
      <c r="AB140" s="67"/>
      <c r="AC140" s="67"/>
      <c r="AD140" s="67"/>
      <c r="AE140" s="140" t="str">
        <f t="shared" si="52"/>
        <v>SO5142-11</v>
      </c>
      <c r="AF140" s="139" t="str">
        <f t="shared" si="53"/>
        <v>Гоо засалч</v>
      </c>
      <c r="AG140" s="64">
        <v>10</v>
      </c>
      <c r="AH140" s="65">
        <f t="shared" si="54"/>
        <v>0</v>
      </c>
      <c r="AI140" s="65">
        <f t="shared" si="54"/>
        <v>0</v>
      </c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</row>
    <row r="141" spans="1:49" s="121" customFormat="1" ht="18" customHeight="1">
      <c r="A141" s="797" t="str">
        <f>+'[1]З-ТМБ-4-сургууль мэргэжил-1'!A147:B147</f>
        <v>AH6121-24</v>
      </c>
      <c r="B141" s="797"/>
      <c r="C141" s="797" t="str">
        <f>+'[1]З-ТМБ-4-сургууль мэргэжил-1'!C147:I147</f>
        <v>Малчин</v>
      </c>
      <c r="D141" s="797"/>
      <c r="E141" s="797"/>
      <c r="F141" s="797"/>
      <c r="G141" s="797"/>
      <c r="H141" s="797"/>
      <c r="I141" s="56">
        <f t="shared" si="34"/>
        <v>130</v>
      </c>
      <c r="J141" s="801">
        <f t="shared" si="37"/>
        <v>30</v>
      </c>
      <c r="K141" s="802"/>
      <c r="L141" s="65">
        <f t="shared" si="36"/>
        <v>8</v>
      </c>
      <c r="M141" s="67"/>
      <c r="N141" s="67"/>
      <c r="O141" s="67"/>
      <c r="P141" s="67"/>
      <c r="Q141" s="67">
        <v>30</v>
      </c>
      <c r="R141" s="67">
        <v>8</v>
      </c>
      <c r="S141" s="67"/>
      <c r="T141" s="67"/>
      <c r="U141" s="67"/>
      <c r="V141" s="67"/>
      <c r="W141" s="67"/>
      <c r="X141" s="67"/>
      <c r="Y141" s="67"/>
      <c r="Z141" s="67"/>
      <c r="AA141" s="67">
        <v>30</v>
      </c>
      <c r="AB141" s="67"/>
      <c r="AC141" s="67"/>
      <c r="AD141" s="67"/>
      <c r="AE141" s="140" t="str">
        <f t="shared" si="52"/>
        <v>AH6121-24</v>
      </c>
      <c r="AF141" s="139" t="str">
        <f t="shared" si="53"/>
        <v>Малчин</v>
      </c>
      <c r="AG141" s="64">
        <v>11</v>
      </c>
      <c r="AH141" s="65">
        <f t="shared" si="54"/>
        <v>0</v>
      </c>
      <c r="AI141" s="65">
        <f t="shared" si="54"/>
        <v>0</v>
      </c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</row>
    <row r="142" spans="1:49" s="121" customFormat="1" ht="18" customHeight="1">
      <c r="A142" s="797" t="str">
        <f>+'[1]З-ТМБ-4-сургууль мэргэжил-1'!A148:B148</f>
        <v>ID4120-11</v>
      </c>
      <c r="B142" s="797"/>
      <c r="C142" s="797" t="str">
        <f>+'[1]З-ТМБ-4-сургууль мэргэжил-1'!C148:I148</f>
        <v>Нарийн бичгийн дарга-албан хэргийн ажилтан</v>
      </c>
      <c r="D142" s="797"/>
      <c r="E142" s="797"/>
      <c r="F142" s="797"/>
      <c r="G142" s="797"/>
      <c r="H142" s="797"/>
      <c r="I142" s="56">
        <f t="shared" si="34"/>
        <v>131</v>
      </c>
      <c r="J142" s="801">
        <f t="shared" si="37"/>
        <v>20</v>
      </c>
      <c r="K142" s="802"/>
      <c r="L142" s="65">
        <f t="shared" si="36"/>
        <v>16</v>
      </c>
      <c r="M142" s="67"/>
      <c r="N142" s="67"/>
      <c r="O142" s="67"/>
      <c r="P142" s="67"/>
      <c r="Q142" s="67">
        <v>20</v>
      </c>
      <c r="R142" s="67">
        <v>16</v>
      </c>
      <c r="S142" s="67"/>
      <c r="T142" s="67"/>
      <c r="U142" s="67"/>
      <c r="V142" s="67"/>
      <c r="W142" s="67"/>
      <c r="X142" s="67"/>
      <c r="Y142" s="67"/>
      <c r="Z142" s="67"/>
      <c r="AA142" s="67">
        <v>20</v>
      </c>
      <c r="AB142" s="67"/>
      <c r="AC142" s="67"/>
      <c r="AD142" s="67"/>
      <c r="AE142" s="140" t="str">
        <f t="shared" si="52"/>
        <v>ID4120-11</v>
      </c>
      <c r="AF142" s="139" t="str">
        <f t="shared" si="53"/>
        <v>Нарийн бичгийн дарга-албан хэргийн ажилтан</v>
      </c>
      <c r="AG142" s="64">
        <v>12</v>
      </c>
      <c r="AH142" s="65">
        <f t="shared" si="54"/>
        <v>0</v>
      </c>
      <c r="AI142" s="65">
        <f t="shared" si="54"/>
        <v>0</v>
      </c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</row>
    <row r="143" spans="1:49" s="121" customFormat="1" ht="18" customHeight="1">
      <c r="A143" s="797" t="str">
        <f>+'[1]З-ТМБ-4-сургууль мэргэжил-1'!A149:B149</f>
        <v>NF6210-27</v>
      </c>
      <c r="B143" s="797"/>
      <c r="C143" s="797" t="str">
        <f>+'[1]З-ТМБ-4-сургууль мэргэжил-1'!C149:I149</f>
        <v>Ой арчилгаа, ашиглалтын ажилтан</v>
      </c>
      <c r="D143" s="797"/>
      <c r="E143" s="797"/>
      <c r="F143" s="797"/>
      <c r="G143" s="797"/>
      <c r="H143" s="797"/>
      <c r="I143" s="56">
        <f t="shared" ref="I143:I206" si="55">+I142+1</f>
        <v>132</v>
      </c>
      <c r="J143" s="801">
        <f t="shared" si="37"/>
        <v>15</v>
      </c>
      <c r="K143" s="802"/>
      <c r="L143" s="65">
        <f t="shared" si="36"/>
        <v>4</v>
      </c>
      <c r="M143" s="67"/>
      <c r="N143" s="67"/>
      <c r="O143" s="67"/>
      <c r="P143" s="67"/>
      <c r="Q143" s="67">
        <v>15</v>
      </c>
      <c r="R143" s="67">
        <v>4</v>
      </c>
      <c r="S143" s="67"/>
      <c r="T143" s="67"/>
      <c r="U143" s="67"/>
      <c r="V143" s="67"/>
      <c r="W143" s="67"/>
      <c r="X143" s="67"/>
      <c r="Y143" s="67"/>
      <c r="Z143" s="67"/>
      <c r="AA143" s="67">
        <v>15</v>
      </c>
      <c r="AB143" s="67"/>
      <c r="AC143" s="67"/>
      <c r="AD143" s="67"/>
      <c r="AE143" s="140" t="str">
        <f t="shared" si="52"/>
        <v>NF6210-27</v>
      </c>
      <c r="AF143" s="139" t="str">
        <f t="shared" si="53"/>
        <v>Ой арчилгаа, ашиглалтын ажилтан</v>
      </c>
      <c r="AG143" s="64">
        <v>13</v>
      </c>
      <c r="AH143" s="65">
        <f t="shared" si="54"/>
        <v>0</v>
      </c>
      <c r="AI143" s="65">
        <f t="shared" si="54"/>
        <v>0</v>
      </c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</row>
    <row r="144" spans="1:49" s="121" customFormat="1" ht="18" customHeight="1">
      <c r="A144" s="797" t="str">
        <f>+'[1]З-ТМБ-4-сургууль мэргэжил-1'!A150:B150</f>
        <v>AF6112-25</v>
      </c>
      <c r="B144" s="797"/>
      <c r="C144" s="797" t="str">
        <f>+'[1]З-ТМБ-4-сургууль мэргэжил-1'!C150:I150</f>
        <v>Хүлэмжийн аж ахуйн фермер</v>
      </c>
      <c r="D144" s="797"/>
      <c r="E144" s="797"/>
      <c r="F144" s="797"/>
      <c r="G144" s="797"/>
      <c r="H144" s="797"/>
      <c r="I144" s="56">
        <f t="shared" si="55"/>
        <v>133</v>
      </c>
      <c r="J144" s="801">
        <f t="shared" si="37"/>
        <v>15</v>
      </c>
      <c r="K144" s="802"/>
      <c r="L144" s="65">
        <f t="shared" ref="L144:L207" si="56">+N144+P144+R144+T144+V144+X144+Z144</f>
        <v>9</v>
      </c>
      <c r="M144" s="67"/>
      <c r="N144" s="67"/>
      <c r="O144" s="67"/>
      <c r="P144" s="67"/>
      <c r="Q144" s="67">
        <v>15</v>
      </c>
      <c r="R144" s="67">
        <v>9</v>
      </c>
      <c r="S144" s="67"/>
      <c r="T144" s="67"/>
      <c r="U144" s="67"/>
      <c r="V144" s="67"/>
      <c r="W144" s="67"/>
      <c r="X144" s="67"/>
      <c r="Y144" s="67"/>
      <c r="Z144" s="67"/>
      <c r="AA144" s="67">
        <v>15</v>
      </c>
      <c r="AB144" s="67"/>
      <c r="AC144" s="67"/>
      <c r="AD144" s="67"/>
      <c r="AE144" s="140" t="str">
        <f t="shared" si="52"/>
        <v>AF6112-25</v>
      </c>
      <c r="AF144" s="139" t="str">
        <f t="shared" si="53"/>
        <v>Хүлэмжийн аж ахуйн фермер</v>
      </c>
      <c r="AG144" s="64">
        <v>14</v>
      </c>
      <c r="AH144" s="65">
        <f t="shared" si="54"/>
        <v>1</v>
      </c>
      <c r="AI144" s="65">
        <f t="shared" si="54"/>
        <v>1</v>
      </c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>
        <v>1</v>
      </c>
      <c r="AW144" s="67">
        <v>1</v>
      </c>
    </row>
    <row r="145" spans="1:49" s="121" customFormat="1" ht="18" customHeight="1">
      <c r="A145" s="816" t="s">
        <v>211</v>
      </c>
      <c r="B145" s="816"/>
      <c r="C145" s="816"/>
      <c r="D145" s="816"/>
      <c r="E145" s="816"/>
      <c r="F145" s="816"/>
      <c r="G145" s="816"/>
      <c r="H145" s="816"/>
      <c r="I145" s="60">
        <f t="shared" si="55"/>
        <v>134</v>
      </c>
      <c r="J145" s="817">
        <f t="shared" si="37"/>
        <v>867</v>
      </c>
      <c r="K145" s="818"/>
      <c r="L145" s="138">
        <f t="shared" si="56"/>
        <v>360</v>
      </c>
      <c r="M145" s="138">
        <f>SUM(M146:M162)</f>
        <v>0</v>
      </c>
      <c r="N145" s="138">
        <f t="shared" ref="N145:AD145" si="57">SUM(N146:N162)</f>
        <v>0</v>
      </c>
      <c r="O145" s="138">
        <f t="shared" si="57"/>
        <v>0</v>
      </c>
      <c r="P145" s="138">
        <f t="shared" si="57"/>
        <v>0</v>
      </c>
      <c r="Q145" s="138">
        <f t="shared" si="57"/>
        <v>220</v>
      </c>
      <c r="R145" s="138">
        <f t="shared" si="57"/>
        <v>121</v>
      </c>
      <c r="S145" s="138">
        <f t="shared" si="57"/>
        <v>647</v>
      </c>
      <c r="T145" s="138">
        <f t="shared" si="57"/>
        <v>239</v>
      </c>
      <c r="U145" s="138">
        <f t="shared" si="57"/>
        <v>0</v>
      </c>
      <c r="V145" s="138">
        <f t="shared" si="57"/>
        <v>0</v>
      </c>
      <c r="W145" s="138">
        <f t="shared" si="57"/>
        <v>0</v>
      </c>
      <c r="X145" s="138">
        <f t="shared" si="57"/>
        <v>0</v>
      </c>
      <c r="Y145" s="138">
        <f t="shared" si="57"/>
        <v>0</v>
      </c>
      <c r="Z145" s="138">
        <f t="shared" si="57"/>
        <v>0</v>
      </c>
      <c r="AA145" s="138">
        <f t="shared" si="57"/>
        <v>867</v>
      </c>
      <c r="AB145" s="138">
        <f t="shared" si="57"/>
        <v>0</v>
      </c>
      <c r="AC145" s="138">
        <f t="shared" si="57"/>
        <v>0</v>
      </c>
      <c r="AD145" s="138">
        <f t="shared" si="57"/>
        <v>0</v>
      </c>
      <c r="AE145" s="141" t="str">
        <f>+A145</f>
        <v>9. Орхон аймаг дахь МСҮТ</v>
      </c>
      <c r="AF145" s="142"/>
      <c r="AG145" s="60"/>
      <c r="AH145" s="138">
        <f>SUM(AH146:AH162)</f>
        <v>37</v>
      </c>
      <c r="AI145" s="138">
        <f t="shared" ref="AI145:AW145" si="58">SUM(AI146:AI162)</f>
        <v>10</v>
      </c>
      <c r="AJ145" s="138">
        <f t="shared" si="58"/>
        <v>18</v>
      </c>
      <c r="AK145" s="138">
        <f t="shared" si="58"/>
        <v>4</v>
      </c>
      <c r="AL145" s="138">
        <f t="shared" si="58"/>
        <v>0</v>
      </c>
      <c r="AM145" s="138">
        <f t="shared" si="58"/>
        <v>0</v>
      </c>
      <c r="AN145" s="138">
        <f t="shared" si="58"/>
        <v>7</v>
      </c>
      <c r="AO145" s="138">
        <f t="shared" si="58"/>
        <v>0</v>
      </c>
      <c r="AP145" s="138">
        <f t="shared" si="58"/>
        <v>9</v>
      </c>
      <c r="AQ145" s="138">
        <f t="shared" si="58"/>
        <v>3</v>
      </c>
      <c r="AR145" s="138">
        <f t="shared" si="58"/>
        <v>1</v>
      </c>
      <c r="AS145" s="138">
        <f t="shared" si="58"/>
        <v>1</v>
      </c>
      <c r="AT145" s="138">
        <f t="shared" si="58"/>
        <v>2</v>
      </c>
      <c r="AU145" s="138">
        <f t="shared" si="58"/>
        <v>2</v>
      </c>
      <c r="AV145" s="138">
        <f t="shared" si="58"/>
        <v>0</v>
      </c>
      <c r="AW145" s="138">
        <f t="shared" si="58"/>
        <v>0</v>
      </c>
    </row>
    <row r="146" spans="1:49" s="121" customFormat="1" ht="18" customHeight="1">
      <c r="A146" s="787" t="str">
        <f>+'[1]З-ТМБ-4-сургууль мэргэжил-1'!A152:B152</f>
        <v>TC8211-20</v>
      </c>
      <c r="B146" s="787"/>
      <c r="C146" s="797" t="str">
        <f>+'[1]З-ТМБ-4-сургууль мэргэжил-1'!C152:I152</f>
        <v>Автомашины засварчин</v>
      </c>
      <c r="D146" s="797"/>
      <c r="E146" s="797"/>
      <c r="F146" s="797"/>
      <c r="G146" s="797"/>
      <c r="H146" s="797"/>
      <c r="I146" s="56">
        <f t="shared" si="55"/>
        <v>135</v>
      </c>
      <c r="J146" s="801">
        <f t="shared" ref="J146:J209" si="59">+M146+O146+Q146+S146+U146+W146+Y146</f>
        <v>98</v>
      </c>
      <c r="K146" s="802"/>
      <c r="L146" s="65">
        <f t="shared" si="56"/>
        <v>1</v>
      </c>
      <c r="M146" s="63"/>
      <c r="N146" s="63"/>
      <c r="O146" s="63"/>
      <c r="P146" s="63"/>
      <c r="Q146" s="63">
        <v>20</v>
      </c>
      <c r="R146" s="63">
        <v>1</v>
      </c>
      <c r="S146" s="63">
        <v>78</v>
      </c>
      <c r="T146" s="63"/>
      <c r="U146" s="63"/>
      <c r="V146" s="63"/>
      <c r="W146" s="63"/>
      <c r="X146" s="63"/>
      <c r="Y146" s="63"/>
      <c r="Z146" s="63"/>
      <c r="AA146" s="63">
        <v>98</v>
      </c>
      <c r="AB146" s="63"/>
      <c r="AC146" s="63"/>
      <c r="AD146" s="63"/>
      <c r="AE146" s="140" t="str">
        <f t="shared" ref="AE146:AE162" si="60">+A146</f>
        <v>TC8211-20</v>
      </c>
      <c r="AF146" s="139" t="str">
        <f t="shared" ref="AF146:AF162" si="61">+C146</f>
        <v>Автомашины засварчин</v>
      </c>
      <c r="AG146" s="64">
        <v>2</v>
      </c>
      <c r="AH146" s="65">
        <f>+AJ146+AL146+AN146+AP146+AR146+AT146+AV146</f>
        <v>5</v>
      </c>
      <c r="AI146" s="65">
        <f>+AK146+AM146+AO146+AQ146+AS146+AU146+AW146</f>
        <v>0</v>
      </c>
      <c r="AJ146" s="63">
        <v>4</v>
      </c>
      <c r="AK146" s="63"/>
      <c r="AL146" s="63"/>
      <c r="AM146" s="63"/>
      <c r="AN146" s="63"/>
      <c r="AO146" s="63"/>
      <c r="AP146" s="63">
        <v>1</v>
      </c>
      <c r="AQ146" s="63"/>
      <c r="AR146" s="63"/>
      <c r="AS146" s="63"/>
      <c r="AT146" s="63"/>
      <c r="AU146" s="63"/>
      <c r="AV146" s="63"/>
      <c r="AW146" s="63"/>
    </row>
    <row r="147" spans="1:49" s="121" customFormat="1" ht="18" customHeight="1">
      <c r="A147" s="787" t="str">
        <f>+'[1]З-ТМБ-4-сургууль мэргэжил-1'!A153:B153</f>
        <v>CF7123-20</v>
      </c>
      <c r="B147" s="787"/>
      <c r="C147" s="797" t="str">
        <f>+'[1]З-ТМБ-4-сургууль мэргэжил-1'!C153:I153</f>
        <v>Барилгын засал-чимэглэлчин</v>
      </c>
      <c r="D147" s="797"/>
      <c r="E147" s="797"/>
      <c r="F147" s="797"/>
      <c r="G147" s="797"/>
      <c r="H147" s="797"/>
      <c r="I147" s="56">
        <f t="shared" si="55"/>
        <v>136</v>
      </c>
      <c r="J147" s="801">
        <f t="shared" si="59"/>
        <v>75</v>
      </c>
      <c r="K147" s="802"/>
      <c r="L147" s="65">
        <f t="shared" si="56"/>
        <v>30</v>
      </c>
      <c r="M147" s="63"/>
      <c r="N147" s="63"/>
      <c r="O147" s="63"/>
      <c r="P147" s="63"/>
      <c r="Q147" s="63">
        <v>25</v>
      </c>
      <c r="R147" s="63">
        <v>13</v>
      </c>
      <c r="S147" s="63">
        <v>50</v>
      </c>
      <c r="T147" s="63">
        <v>17</v>
      </c>
      <c r="U147" s="63"/>
      <c r="V147" s="63"/>
      <c r="W147" s="63"/>
      <c r="X147" s="63"/>
      <c r="Y147" s="63"/>
      <c r="Z147" s="63"/>
      <c r="AA147" s="63">
        <v>75</v>
      </c>
      <c r="AB147" s="63"/>
      <c r="AC147" s="63"/>
      <c r="AD147" s="63"/>
      <c r="AE147" s="140" t="str">
        <f t="shared" si="60"/>
        <v>CF7123-20</v>
      </c>
      <c r="AF147" s="139" t="str">
        <f t="shared" si="61"/>
        <v>Барилгын засал-чимэглэлчин</v>
      </c>
      <c r="AG147" s="64">
        <v>3</v>
      </c>
      <c r="AH147" s="65">
        <f t="shared" ref="AH147:AI162" si="62">+AJ147+AL147+AN147+AP147+AR147+AT147+AV147</f>
        <v>1</v>
      </c>
      <c r="AI147" s="65">
        <f t="shared" si="62"/>
        <v>1</v>
      </c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>
        <v>1</v>
      </c>
      <c r="AU147" s="63">
        <v>1</v>
      </c>
      <c r="AV147" s="63"/>
      <c r="AW147" s="63"/>
    </row>
    <row r="148" spans="1:49" s="121" customFormat="1" ht="18" customHeight="1">
      <c r="A148" s="787" t="str">
        <f>+'[1]З-ТМБ-4-сургууль мэргэжил-1'!A154:B154</f>
        <v>CF7115-22</v>
      </c>
      <c r="B148" s="787"/>
      <c r="C148" s="797" t="str">
        <f>+'[1]З-ТМБ-4-сургууль мэргэжил-1'!C154:I154</f>
        <v>Барилгын мужаан</v>
      </c>
      <c r="D148" s="797"/>
      <c r="E148" s="797"/>
      <c r="F148" s="797"/>
      <c r="G148" s="797"/>
      <c r="H148" s="797"/>
      <c r="I148" s="56">
        <f t="shared" si="55"/>
        <v>137</v>
      </c>
      <c r="J148" s="801">
        <f t="shared" si="59"/>
        <v>53</v>
      </c>
      <c r="K148" s="802"/>
      <c r="L148" s="65">
        <f t="shared" si="56"/>
        <v>10</v>
      </c>
      <c r="M148" s="63"/>
      <c r="N148" s="63"/>
      <c r="O148" s="63"/>
      <c r="P148" s="63"/>
      <c r="Q148" s="63">
        <v>25</v>
      </c>
      <c r="R148" s="63">
        <v>9</v>
      </c>
      <c r="S148" s="63">
        <v>28</v>
      </c>
      <c r="T148" s="63">
        <v>1</v>
      </c>
      <c r="U148" s="63"/>
      <c r="V148" s="63"/>
      <c r="W148" s="63"/>
      <c r="X148" s="63"/>
      <c r="Y148" s="63"/>
      <c r="Z148" s="63"/>
      <c r="AA148" s="63">
        <v>53</v>
      </c>
      <c r="AB148" s="63"/>
      <c r="AC148" s="63"/>
      <c r="AD148" s="63"/>
      <c r="AE148" s="140" t="str">
        <f t="shared" si="60"/>
        <v>CF7115-22</v>
      </c>
      <c r="AF148" s="139" t="str">
        <f t="shared" si="61"/>
        <v>Барилгын мужаан</v>
      </c>
      <c r="AG148" s="64">
        <v>4</v>
      </c>
      <c r="AH148" s="65">
        <f t="shared" si="62"/>
        <v>6</v>
      </c>
      <c r="AI148" s="65">
        <f t="shared" si="62"/>
        <v>1</v>
      </c>
      <c r="AJ148" s="63">
        <v>2</v>
      </c>
      <c r="AK148" s="63"/>
      <c r="AL148" s="63"/>
      <c r="AM148" s="63"/>
      <c r="AN148" s="63">
        <v>2</v>
      </c>
      <c r="AO148" s="63"/>
      <c r="AP148" s="63">
        <v>2</v>
      </c>
      <c r="AQ148" s="63">
        <v>1</v>
      </c>
      <c r="AR148" s="63"/>
      <c r="AS148" s="63"/>
      <c r="AT148" s="63"/>
      <c r="AU148" s="63"/>
      <c r="AV148" s="63"/>
      <c r="AW148" s="63"/>
    </row>
    <row r="149" spans="1:49" s="121" customFormat="1" ht="18" customHeight="1">
      <c r="A149" s="787" t="str">
        <f>+'[1]З-ТМБ-4-сургууль мэргэжил-1'!A155:B155</f>
        <v>CF7126-36</v>
      </c>
      <c r="B149" s="787"/>
      <c r="C149" s="797" t="str">
        <f>+'[1]З-ТМБ-4-сургууль мэргэжил-1'!C155:I155</f>
        <v>Барилгын сантехникч</v>
      </c>
      <c r="D149" s="797"/>
      <c r="E149" s="797"/>
      <c r="F149" s="797"/>
      <c r="G149" s="797"/>
      <c r="H149" s="797"/>
      <c r="I149" s="56">
        <f t="shared" si="55"/>
        <v>138</v>
      </c>
      <c r="J149" s="801">
        <f t="shared" si="59"/>
        <v>38</v>
      </c>
      <c r="K149" s="802"/>
      <c r="L149" s="65">
        <f t="shared" si="56"/>
        <v>7</v>
      </c>
      <c r="M149" s="63"/>
      <c r="N149" s="63"/>
      <c r="O149" s="63"/>
      <c r="P149" s="63"/>
      <c r="Q149" s="63">
        <v>25</v>
      </c>
      <c r="R149" s="63">
        <v>7</v>
      </c>
      <c r="S149" s="63">
        <v>13</v>
      </c>
      <c r="T149" s="63"/>
      <c r="U149" s="63"/>
      <c r="V149" s="63"/>
      <c r="W149" s="63"/>
      <c r="X149" s="63"/>
      <c r="Y149" s="63"/>
      <c r="Z149" s="63"/>
      <c r="AA149" s="63">
        <v>38</v>
      </c>
      <c r="AB149" s="63"/>
      <c r="AC149" s="63"/>
      <c r="AD149" s="63"/>
      <c r="AE149" s="140" t="str">
        <f t="shared" si="60"/>
        <v>CF7126-36</v>
      </c>
      <c r="AF149" s="139" t="str">
        <f t="shared" si="61"/>
        <v>Барилгын сантехникч</v>
      </c>
      <c r="AG149" s="64">
        <v>5</v>
      </c>
      <c r="AH149" s="65">
        <f t="shared" si="62"/>
        <v>5</v>
      </c>
      <c r="AI149" s="65">
        <f t="shared" si="62"/>
        <v>0</v>
      </c>
      <c r="AJ149" s="63">
        <v>3</v>
      </c>
      <c r="AK149" s="63"/>
      <c r="AL149" s="63"/>
      <c r="AM149" s="63"/>
      <c r="AN149" s="63">
        <v>1</v>
      </c>
      <c r="AO149" s="63"/>
      <c r="AP149" s="63">
        <v>1</v>
      </c>
      <c r="AQ149" s="63"/>
      <c r="AR149" s="63"/>
      <c r="AS149" s="63"/>
      <c r="AT149" s="63"/>
      <c r="AU149" s="63"/>
      <c r="AV149" s="63"/>
      <c r="AW149" s="63"/>
    </row>
    <row r="150" spans="1:49" s="121" customFormat="1" ht="18" customHeight="1">
      <c r="A150" s="787" t="str">
        <f>+'[1]З-ТМБ-4-сургууль мэргэжил-1'!A156:B156</f>
        <v>CF7411-12</v>
      </c>
      <c r="B150" s="787"/>
      <c r="C150" s="797" t="str">
        <f>+'[1]З-ТМБ-4-сургууль мэргэжил-1'!C156:I156</f>
        <v>Барилгын цахилгаанчин</v>
      </c>
      <c r="D150" s="797"/>
      <c r="E150" s="797"/>
      <c r="F150" s="797"/>
      <c r="G150" s="797"/>
      <c r="H150" s="797"/>
      <c r="I150" s="56">
        <f t="shared" si="55"/>
        <v>139</v>
      </c>
      <c r="J150" s="801">
        <f t="shared" si="59"/>
        <v>43</v>
      </c>
      <c r="K150" s="802"/>
      <c r="L150" s="65">
        <f t="shared" si="56"/>
        <v>4</v>
      </c>
      <c r="M150" s="63"/>
      <c r="N150" s="63"/>
      <c r="O150" s="63"/>
      <c r="P150" s="63"/>
      <c r="Q150" s="63"/>
      <c r="R150" s="63"/>
      <c r="S150" s="63">
        <v>43</v>
      </c>
      <c r="T150" s="63">
        <v>4</v>
      </c>
      <c r="U150" s="63"/>
      <c r="V150" s="63"/>
      <c r="W150" s="63"/>
      <c r="X150" s="63"/>
      <c r="Y150" s="63"/>
      <c r="Z150" s="63"/>
      <c r="AA150" s="63">
        <v>43</v>
      </c>
      <c r="AB150" s="63"/>
      <c r="AC150" s="63"/>
      <c r="AD150" s="63"/>
      <c r="AE150" s="140" t="str">
        <f t="shared" si="60"/>
        <v>CF7411-12</v>
      </c>
      <c r="AF150" s="139" t="str">
        <f t="shared" si="61"/>
        <v>Барилгын цахилгаанчин</v>
      </c>
      <c r="AG150" s="64">
        <v>6</v>
      </c>
      <c r="AH150" s="65">
        <f t="shared" si="62"/>
        <v>3</v>
      </c>
      <c r="AI150" s="65">
        <f t="shared" si="62"/>
        <v>0</v>
      </c>
      <c r="AJ150" s="63"/>
      <c r="AK150" s="63"/>
      <c r="AL150" s="63"/>
      <c r="AM150" s="63"/>
      <c r="AN150" s="63">
        <v>2</v>
      </c>
      <c r="AO150" s="63"/>
      <c r="AP150" s="63">
        <v>1</v>
      </c>
      <c r="AQ150" s="63"/>
      <c r="AR150" s="63"/>
      <c r="AS150" s="63"/>
      <c r="AT150" s="63"/>
      <c r="AU150" s="63"/>
      <c r="AV150" s="63"/>
      <c r="AW150" s="63"/>
    </row>
    <row r="151" spans="1:49" s="121" customFormat="1" ht="18" customHeight="1">
      <c r="A151" s="787" t="str">
        <f>+'[1]З-ТМБ-4-сургууль мэргэжил-1'!A157:B157</f>
        <v>IM7212-14</v>
      </c>
      <c r="B151" s="787"/>
      <c r="C151" s="797" t="str">
        <f>+'[1]З-ТМБ-4-сургууль мэргэжил-1'!C157:I157</f>
        <v>Гагнуурчин</v>
      </c>
      <c r="D151" s="797"/>
      <c r="E151" s="797"/>
      <c r="F151" s="797"/>
      <c r="G151" s="797"/>
      <c r="H151" s="797"/>
      <c r="I151" s="56">
        <f t="shared" si="55"/>
        <v>140</v>
      </c>
      <c r="J151" s="801">
        <f t="shared" si="59"/>
        <v>110</v>
      </c>
      <c r="K151" s="802"/>
      <c r="L151" s="65">
        <f t="shared" si="56"/>
        <v>5</v>
      </c>
      <c r="M151" s="63"/>
      <c r="N151" s="63"/>
      <c r="O151" s="63"/>
      <c r="P151" s="63"/>
      <c r="Q151" s="63">
        <v>25</v>
      </c>
      <c r="R151" s="63">
        <v>2</v>
      </c>
      <c r="S151" s="63">
        <v>85</v>
      </c>
      <c r="T151" s="63">
        <v>3</v>
      </c>
      <c r="U151" s="63"/>
      <c r="V151" s="63"/>
      <c r="W151" s="63"/>
      <c r="X151" s="63"/>
      <c r="Y151" s="63"/>
      <c r="Z151" s="63"/>
      <c r="AA151" s="63">
        <v>110</v>
      </c>
      <c r="AB151" s="63"/>
      <c r="AC151" s="63"/>
      <c r="AD151" s="63"/>
      <c r="AE151" s="140" t="str">
        <f t="shared" si="60"/>
        <v>IM7212-14</v>
      </c>
      <c r="AF151" s="139" t="str">
        <f t="shared" si="61"/>
        <v>Гагнуурчин</v>
      </c>
      <c r="AG151" s="64">
        <v>7</v>
      </c>
      <c r="AH151" s="65">
        <f t="shared" si="62"/>
        <v>2</v>
      </c>
      <c r="AI151" s="65">
        <f t="shared" si="62"/>
        <v>0</v>
      </c>
      <c r="AJ151" s="63">
        <v>1</v>
      </c>
      <c r="AK151" s="63"/>
      <c r="AL151" s="63"/>
      <c r="AM151" s="63"/>
      <c r="AN151" s="63">
        <v>1</v>
      </c>
      <c r="AO151" s="63"/>
      <c r="AP151" s="63"/>
      <c r="AQ151" s="63"/>
      <c r="AR151" s="63"/>
      <c r="AS151" s="63"/>
      <c r="AT151" s="63"/>
      <c r="AU151" s="63"/>
      <c r="AV151" s="63"/>
      <c r="AW151" s="63"/>
    </row>
    <row r="152" spans="1:49" s="121" customFormat="1" ht="18" customHeight="1">
      <c r="A152" s="787" t="str">
        <f>+'[1]З-ТМБ-4-сургууль мэргэжил-1'!A158:B158</f>
        <v>SO5142-11</v>
      </c>
      <c r="B152" s="787"/>
      <c r="C152" s="797" t="str">
        <f>+'[1]З-ТМБ-4-сургууль мэргэжил-1'!C158:I158</f>
        <v>Гоо засалч</v>
      </c>
      <c r="D152" s="797"/>
      <c r="E152" s="797"/>
      <c r="F152" s="797"/>
      <c r="G152" s="797"/>
      <c r="H152" s="797"/>
      <c r="I152" s="56">
        <f t="shared" si="55"/>
        <v>141</v>
      </c>
      <c r="J152" s="801">
        <f t="shared" si="59"/>
        <v>25</v>
      </c>
      <c r="K152" s="802"/>
      <c r="L152" s="65">
        <f t="shared" si="56"/>
        <v>25</v>
      </c>
      <c r="M152" s="63"/>
      <c r="N152" s="63"/>
      <c r="O152" s="63"/>
      <c r="P152" s="63"/>
      <c r="Q152" s="63">
        <v>25</v>
      </c>
      <c r="R152" s="63">
        <v>25</v>
      </c>
      <c r="S152" s="63"/>
      <c r="T152" s="63"/>
      <c r="U152" s="63"/>
      <c r="V152" s="63"/>
      <c r="W152" s="63"/>
      <c r="X152" s="63"/>
      <c r="Y152" s="63"/>
      <c r="Z152" s="63"/>
      <c r="AA152" s="63">
        <v>25</v>
      </c>
      <c r="AB152" s="63"/>
      <c r="AC152" s="63"/>
      <c r="AD152" s="63"/>
      <c r="AE152" s="140" t="str">
        <f t="shared" si="60"/>
        <v>SO5142-11</v>
      </c>
      <c r="AF152" s="139" t="str">
        <f t="shared" si="61"/>
        <v>Гоо засалч</v>
      </c>
      <c r="AG152" s="64">
        <v>8</v>
      </c>
      <c r="AH152" s="65">
        <f t="shared" si="62"/>
        <v>1</v>
      </c>
      <c r="AI152" s="65">
        <f t="shared" si="62"/>
        <v>1</v>
      </c>
      <c r="AJ152" s="63"/>
      <c r="AK152" s="63"/>
      <c r="AL152" s="63"/>
      <c r="AM152" s="63"/>
      <c r="AN152" s="63"/>
      <c r="AO152" s="63"/>
      <c r="AP152" s="63">
        <v>1</v>
      </c>
      <c r="AQ152" s="63">
        <v>1</v>
      </c>
      <c r="AR152" s="63"/>
      <c r="AS152" s="63"/>
      <c r="AT152" s="63"/>
      <c r="AU152" s="63"/>
      <c r="AV152" s="63"/>
      <c r="AW152" s="63"/>
    </row>
    <row r="153" spans="1:49" s="121" customFormat="1" ht="18" customHeight="1">
      <c r="A153" s="787" t="str">
        <f>+'[1]З-ТМБ-4-сургууль мэргэжил-1'!A159:B159</f>
        <v>IM7223-17</v>
      </c>
      <c r="B153" s="787"/>
      <c r="C153" s="797" t="str">
        <f>+'[1]З-ТМБ-4-сургууль мэргэжил-1'!C159:I159</f>
        <v>Метал боловсруулах машины оператор /токарь-фрезер/</v>
      </c>
      <c r="D153" s="797"/>
      <c r="E153" s="797"/>
      <c r="F153" s="797"/>
      <c r="G153" s="797"/>
      <c r="H153" s="797"/>
      <c r="I153" s="56">
        <f t="shared" si="55"/>
        <v>142</v>
      </c>
      <c r="J153" s="801">
        <f t="shared" si="59"/>
        <v>26</v>
      </c>
      <c r="K153" s="802"/>
      <c r="L153" s="65">
        <f t="shared" si="56"/>
        <v>1</v>
      </c>
      <c r="M153" s="63"/>
      <c r="N153" s="63"/>
      <c r="O153" s="63"/>
      <c r="P153" s="63"/>
      <c r="Q153" s="63"/>
      <c r="R153" s="63"/>
      <c r="S153" s="63">
        <v>26</v>
      </c>
      <c r="T153" s="63">
        <v>1</v>
      </c>
      <c r="U153" s="63"/>
      <c r="V153" s="63"/>
      <c r="W153" s="63"/>
      <c r="X153" s="63"/>
      <c r="Y153" s="63"/>
      <c r="Z153" s="63"/>
      <c r="AA153" s="63">
        <v>26</v>
      </c>
      <c r="AB153" s="63"/>
      <c r="AC153" s="63"/>
      <c r="AD153" s="63"/>
      <c r="AE153" s="140" t="str">
        <f t="shared" si="60"/>
        <v>IM7223-17</v>
      </c>
      <c r="AF153" s="139" t="str">
        <f t="shared" si="61"/>
        <v>Метал боловсруулах машины оператор /токарь-фрезер/</v>
      </c>
      <c r="AG153" s="64">
        <v>9</v>
      </c>
      <c r="AH153" s="65">
        <f t="shared" si="62"/>
        <v>0</v>
      </c>
      <c r="AI153" s="65">
        <f t="shared" si="62"/>
        <v>0</v>
      </c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</row>
    <row r="154" spans="1:49" s="121" customFormat="1" ht="18" customHeight="1">
      <c r="A154" s="787" t="str">
        <f>+'[1]З-ТМБ-4-сургууль мэргэжил-1'!A160:B160</f>
        <v>IE8152-36</v>
      </c>
      <c r="B154" s="787"/>
      <c r="C154" s="797" t="str">
        <f>+'[1]З-ТМБ-4-сургууль мэргэжил-1'!C160:I160</f>
        <v xml:space="preserve">Ноос, ноолуур боловсруулалтын технологийн ажилтан </v>
      </c>
      <c r="D154" s="797"/>
      <c r="E154" s="797"/>
      <c r="F154" s="797"/>
      <c r="G154" s="797"/>
      <c r="H154" s="797"/>
      <c r="I154" s="56">
        <f t="shared" si="55"/>
        <v>143</v>
      </c>
      <c r="J154" s="801">
        <f t="shared" si="59"/>
        <v>25</v>
      </c>
      <c r="K154" s="802"/>
      <c r="L154" s="65">
        <f t="shared" si="56"/>
        <v>23</v>
      </c>
      <c r="M154" s="63"/>
      <c r="N154" s="63"/>
      <c r="O154" s="63"/>
      <c r="P154" s="63"/>
      <c r="Q154" s="63">
        <v>25</v>
      </c>
      <c r="R154" s="63">
        <v>23</v>
      </c>
      <c r="S154" s="63"/>
      <c r="T154" s="63"/>
      <c r="U154" s="63"/>
      <c r="V154" s="63"/>
      <c r="W154" s="63"/>
      <c r="X154" s="63"/>
      <c r="Y154" s="63"/>
      <c r="Z154" s="63"/>
      <c r="AA154" s="63">
        <v>25</v>
      </c>
      <c r="AB154" s="63"/>
      <c r="AC154" s="63"/>
      <c r="AD154" s="63"/>
      <c r="AE154" s="140" t="str">
        <f t="shared" si="60"/>
        <v>IE8152-36</v>
      </c>
      <c r="AF154" s="139" t="str">
        <f t="shared" si="61"/>
        <v xml:space="preserve">Ноос, ноолуур боловсруулалтын технологийн ажилтан </v>
      </c>
      <c r="AG154" s="64">
        <v>10</v>
      </c>
      <c r="AH154" s="65">
        <f t="shared" si="62"/>
        <v>1</v>
      </c>
      <c r="AI154" s="65">
        <f t="shared" si="62"/>
        <v>1</v>
      </c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>
        <v>1</v>
      </c>
      <c r="AU154" s="63">
        <v>1</v>
      </c>
      <c r="AV154" s="63"/>
      <c r="AW154" s="63"/>
    </row>
    <row r="155" spans="1:49" s="121" customFormat="1" ht="18" customHeight="1">
      <c r="A155" s="787" t="str">
        <f>+'[1]З-ТМБ-4-сургууль мэргэжил-1'!A161:B161</f>
        <v>IE7533-28</v>
      </c>
      <c r="B155" s="787"/>
      <c r="C155" s="797" t="str">
        <f>+'[1]З-ТМБ-4-сургууль мэргэжил-1'!C161:I161</f>
        <v>Оёмол бүтээгдэхүүний оёдолчин</v>
      </c>
      <c r="D155" s="797"/>
      <c r="E155" s="797"/>
      <c r="F155" s="797"/>
      <c r="G155" s="797"/>
      <c r="H155" s="797"/>
      <c r="I155" s="56">
        <f t="shared" si="55"/>
        <v>144</v>
      </c>
      <c r="J155" s="801">
        <f t="shared" si="59"/>
        <v>60</v>
      </c>
      <c r="K155" s="802"/>
      <c r="L155" s="65">
        <f t="shared" si="56"/>
        <v>60</v>
      </c>
      <c r="M155" s="63"/>
      <c r="N155" s="63"/>
      <c r="O155" s="63"/>
      <c r="P155" s="63"/>
      <c r="Q155" s="63"/>
      <c r="R155" s="63"/>
      <c r="S155" s="63">
        <v>60</v>
      </c>
      <c r="T155" s="63">
        <v>60</v>
      </c>
      <c r="U155" s="63"/>
      <c r="V155" s="63"/>
      <c r="W155" s="63"/>
      <c r="X155" s="63"/>
      <c r="Y155" s="63"/>
      <c r="Z155" s="63"/>
      <c r="AA155" s="63">
        <v>60</v>
      </c>
      <c r="AB155" s="63"/>
      <c r="AC155" s="63"/>
      <c r="AD155" s="63"/>
      <c r="AE155" s="140" t="str">
        <f t="shared" si="60"/>
        <v>IE7533-28</v>
      </c>
      <c r="AF155" s="139" t="str">
        <f t="shared" si="61"/>
        <v>Оёмол бүтээгдэхүүний оёдолчин</v>
      </c>
      <c r="AG155" s="64">
        <v>11</v>
      </c>
      <c r="AH155" s="65">
        <f t="shared" si="62"/>
        <v>2</v>
      </c>
      <c r="AI155" s="65">
        <f t="shared" si="62"/>
        <v>2</v>
      </c>
      <c r="AJ155" s="63">
        <v>2</v>
      </c>
      <c r="AK155" s="63">
        <v>2</v>
      </c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</row>
    <row r="156" spans="1:49" s="121" customFormat="1" ht="18" customHeight="1">
      <c r="A156" s="787" t="str">
        <f>+'[1]З-ТМБ-4-сургууль мэргэжил-1'!A162:B162</f>
        <v>IF7512-34</v>
      </c>
      <c r="B156" s="787"/>
      <c r="C156" s="797" t="str">
        <f>+'[1]З-ТМБ-4-сургууль мэргэжил-1'!C162:I162</f>
        <v>Талх, нарийн боов үйлдвэрлэлийн технологийн ажилтан</v>
      </c>
      <c r="D156" s="797"/>
      <c r="E156" s="797"/>
      <c r="F156" s="797"/>
      <c r="G156" s="797"/>
      <c r="H156" s="797"/>
      <c r="I156" s="56">
        <f t="shared" si="55"/>
        <v>145</v>
      </c>
      <c r="J156" s="801">
        <f t="shared" si="59"/>
        <v>42</v>
      </c>
      <c r="K156" s="802"/>
      <c r="L156" s="65">
        <f t="shared" si="56"/>
        <v>34</v>
      </c>
      <c r="M156" s="63"/>
      <c r="N156" s="63"/>
      <c r="O156" s="63"/>
      <c r="P156" s="63"/>
      <c r="Q156" s="63"/>
      <c r="R156" s="63"/>
      <c r="S156" s="63">
        <v>42</v>
      </c>
      <c r="T156" s="63">
        <v>34</v>
      </c>
      <c r="U156" s="63"/>
      <c r="V156" s="63"/>
      <c r="W156" s="63"/>
      <c r="X156" s="63"/>
      <c r="Y156" s="63"/>
      <c r="Z156" s="63"/>
      <c r="AA156" s="63">
        <v>42</v>
      </c>
      <c r="AB156" s="63"/>
      <c r="AC156" s="63"/>
      <c r="AD156" s="63"/>
      <c r="AE156" s="140" t="str">
        <f t="shared" si="60"/>
        <v>IF7512-34</v>
      </c>
      <c r="AF156" s="139" t="str">
        <f t="shared" si="61"/>
        <v>Талх, нарийн боов үйлдвэрлэлийн технологийн ажилтан</v>
      </c>
      <c r="AG156" s="64">
        <v>12</v>
      </c>
      <c r="AH156" s="65">
        <f t="shared" si="62"/>
        <v>3</v>
      </c>
      <c r="AI156" s="65">
        <f t="shared" si="62"/>
        <v>2</v>
      </c>
      <c r="AJ156" s="63">
        <v>1</v>
      </c>
      <c r="AK156" s="63">
        <v>1</v>
      </c>
      <c r="AL156" s="63"/>
      <c r="AM156" s="63"/>
      <c r="AN156" s="63"/>
      <c r="AO156" s="63"/>
      <c r="AP156" s="63">
        <v>1</v>
      </c>
      <c r="AQ156" s="63"/>
      <c r="AR156" s="63">
        <v>1</v>
      </c>
      <c r="AS156" s="63">
        <v>1</v>
      </c>
      <c r="AT156" s="63"/>
      <c r="AU156" s="63"/>
      <c r="AV156" s="63"/>
      <c r="AW156" s="63"/>
    </row>
    <row r="157" spans="1:49" s="121" customFormat="1" ht="18" customHeight="1">
      <c r="A157" s="787" t="str">
        <f>+'[1]З-ТМБ-4-сургууль мэргэжил-1'!A163:B163</f>
        <v>IF5120-11</v>
      </c>
      <c r="B157" s="787"/>
      <c r="C157" s="797" t="str">
        <f>+'[1]З-ТМБ-4-сургууль мэргэжил-1'!C163:I163</f>
        <v>Тогооч</v>
      </c>
      <c r="D157" s="797"/>
      <c r="E157" s="797"/>
      <c r="F157" s="797"/>
      <c r="G157" s="797"/>
      <c r="H157" s="797"/>
      <c r="I157" s="56">
        <f t="shared" si="55"/>
        <v>146</v>
      </c>
      <c r="J157" s="801">
        <f t="shared" si="59"/>
        <v>79</v>
      </c>
      <c r="K157" s="802"/>
      <c r="L157" s="65">
        <f t="shared" si="56"/>
        <v>52</v>
      </c>
      <c r="M157" s="63"/>
      <c r="N157" s="63"/>
      <c r="O157" s="63"/>
      <c r="P157" s="63"/>
      <c r="Q157" s="63"/>
      <c r="R157" s="63"/>
      <c r="S157" s="63">
        <v>79</v>
      </c>
      <c r="T157" s="63">
        <v>52</v>
      </c>
      <c r="U157" s="63"/>
      <c r="V157" s="63"/>
      <c r="W157" s="63"/>
      <c r="X157" s="63"/>
      <c r="Y157" s="63"/>
      <c r="Z157" s="63"/>
      <c r="AA157" s="63">
        <v>79</v>
      </c>
      <c r="AB157" s="63"/>
      <c r="AC157" s="63"/>
      <c r="AD157" s="63"/>
      <c r="AE157" s="140" t="str">
        <f t="shared" si="60"/>
        <v>IF5120-11</v>
      </c>
      <c r="AF157" s="139" t="str">
        <f t="shared" si="61"/>
        <v>Тогооч</v>
      </c>
      <c r="AG157" s="64">
        <v>13</v>
      </c>
      <c r="AH157" s="65">
        <f t="shared" si="62"/>
        <v>2</v>
      </c>
      <c r="AI157" s="65">
        <f t="shared" si="62"/>
        <v>1</v>
      </c>
      <c r="AJ157" s="63">
        <v>1</v>
      </c>
      <c r="AK157" s="63">
        <v>1</v>
      </c>
      <c r="AL157" s="63"/>
      <c r="AM157" s="63"/>
      <c r="AN157" s="63">
        <v>1</v>
      </c>
      <c r="AO157" s="63"/>
      <c r="AP157" s="63"/>
      <c r="AQ157" s="63"/>
      <c r="AR157" s="63"/>
      <c r="AS157" s="63"/>
      <c r="AT157" s="63"/>
      <c r="AU157" s="63"/>
      <c r="AV157" s="63"/>
      <c r="AW157" s="63"/>
    </row>
    <row r="158" spans="1:49" s="121" customFormat="1" ht="18" customHeight="1">
      <c r="A158" s="787" t="str">
        <f>+'[1]З-ТМБ-4-сургууль мэргэжил-1'!A164:B164</f>
        <v>IM7411-13</v>
      </c>
      <c r="B158" s="787"/>
      <c r="C158" s="797" t="str">
        <f>+'[1]З-ТМБ-4-сургууль мэргэжил-1'!C164:I164</f>
        <v>Үйлдвэрийн цахилгаанчин</v>
      </c>
      <c r="D158" s="797"/>
      <c r="E158" s="797"/>
      <c r="F158" s="797"/>
      <c r="G158" s="797"/>
      <c r="H158" s="797"/>
      <c r="I158" s="56">
        <f t="shared" si="55"/>
        <v>147</v>
      </c>
      <c r="J158" s="801">
        <f t="shared" si="59"/>
        <v>30</v>
      </c>
      <c r="K158" s="802"/>
      <c r="L158" s="65">
        <f t="shared" si="56"/>
        <v>1</v>
      </c>
      <c r="M158" s="63"/>
      <c r="N158" s="63"/>
      <c r="O158" s="63"/>
      <c r="P158" s="63"/>
      <c r="Q158" s="63"/>
      <c r="R158" s="63"/>
      <c r="S158" s="63">
        <v>30</v>
      </c>
      <c r="T158" s="63">
        <v>1</v>
      </c>
      <c r="U158" s="63"/>
      <c r="V158" s="63"/>
      <c r="W158" s="63"/>
      <c r="X158" s="63"/>
      <c r="Y158" s="63"/>
      <c r="Z158" s="63"/>
      <c r="AA158" s="63">
        <v>30</v>
      </c>
      <c r="AB158" s="63"/>
      <c r="AC158" s="63"/>
      <c r="AD158" s="63"/>
      <c r="AE158" s="140" t="str">
        <f t="shared" si="60"/>
        <v>IM7411-13</v>
      </c>
      <c r="AF158" s="139" t="str">
        <f t="shared" si="61"/>
        <v>Үйлдвэрийн цахилгаанчин</v>
      </c>
      <c r="AG158" s="64">
        <v>14</v>
      </c>
      <c r="AH158" s="65">
        <f t="shared" si="62"/>
        <v>0</v>
      </c>
      <c r="AI158" s="65">
        <f t="shared" si="62"/>
        <v>0</v>
      </c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</row>
    <row r="159" spans="1:49" s="121" customFormat="1" ht="18" customHeight="1">
      <c r="A159" s="787" t="str">
        <f>+'[1]З-ТМБ-4-сургууль мэргэжил-1'!A165:B165</f>
        <v>SO5141-11</v>
      </c>
      <c r="B159" s="787"/>
      <c r="C159" s="797" t="str">
        <f>+'[1]З-ТМБ-4-сургууль мэргэжил-1'!C165:I165</f>
        <v>Үсчин</v>
      </c>
      <c r="D159" s="797"/>
      <c r="E159" s="797"/>
      <c r="F159" s="797"/>
      <c r="G159" s="797"/>
      <c r="H159" s="797"/>
      <c r="I159" s="56">
        <f t="shared" si="55"/>
        <v>148</v>
      </c>
      <c r="J159" s="801">
        <f t="shared" si="59"/>
        <v>67</v>
      </c>
      <c r="K159" s="802"/>
      <c r="L159" s="65">
        <f t="shared" si="56"/>
        <v>64</v>
      </c>
      <c r="M159" s="63"/>
      <c r="N159" s="63"/>
      <c r="O159" s="63"/>
      <c r="P159" s="63"/>
      <c r="Q159" s="63">
        <v>25</v>
      </c>
      <c r="R159" s="63">
        <v>25</v>
      </c>
      <c r="S159" s="63">
        <v>42</v>
      </c>
      <c r="T159" s="63">
        <v>39</v>
      </c>
      <c r="U159" s="63"/>
      <c r="V159" s="63"/>
      <c r="W159" s="63"/>
      <c r="X159" s="63"/>
      <c r="Y159" s="63"/>
      <c r="Z159" s="63"/>
      <c r="AA159" s="63">
        <v>67</v>
      </c>
      <c r="AB159" s="63"/>
      <c r="AC159" s="63"/>
      <c r="AD159" s="63"/>
      <c r="AE159" s="140" t="str">
        <f t="shared" si="60"/>
        <v>SO5141-11</v>
      </c>
      <c r="AF159" s="139" t="str">
        <f t="shared" si="61"/>
        <v>Үсчин</v>
      </c>
      <c r="AG159" s="64">
        <v>15</v>
      </c>
      <c r="AH159" s="65">
        <f t="shared" si="62"/>
        <v>1</v>
      </c>
      <c r="AI159" s="65">
        <f t="shared" si="62"/>
        <v>0</v>
      </c>
      <c r="AJ159" s="63">
        <v>1</v>
      </c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</row>
    <row r="160" spans="1:49" s="121" customFormat="1" ht="18" customHeight="1">
      <c r="A160" s="787" t="str">
        <f>+'[1]З-ТМБ-4-сургууль мэргэжил-1'!A166:B166</f>
        <v>IE7233-43</v>
      </c>
      <c r="B160" s="787"/>
      <c r="C160" s="797" t="str">
        <f>+'[1]З-ТМБ-4-сургууль мэргэжил-1'!C166:I166</f>
        <v>Хөнгөн үйлдвэрийн тоног төхөөрөмжийн засварчин</v>
      </c>
      <c r="D160" s="797"/>
      <c r="E160" s="797"/>
      <c r="F160" s="797"/>
      <c r="G160" s="797"/>
      <c r="H160" s="797"/>
      <c r="I160" s="56">
        <f t="shared" si="55"/>
        <v>149</v>
      </c>
      <c r="J160" s="801">
        <f t="shared" si="59"/>
        <v>11</v>
      </c>
      <c r="K160" s="802"/>
      <c r="L160" s="65">
        <f t="shared" si="56"/>
        <v>0</v>
      </c>
      <c r="M160" s="63"/>
      <c r="N160" s="63"/>
      <c r="O160" s="63"/>
      <c r="P160" s="63"/>
      <c r="Q160" s="63"/>
      <c r="R160" s="63"/>
      <c r="S160" s="63">
        <v>11</v>
      </c>
      <c r="T160" s="63"/>
      <c r="U160" s="63"/>
      <c r="V160" s="63"/>
      <c r="W160" s="63"/>
      <c r="X160" s="63"/>
      <c r="Y160" s="63"/>
      <c r="Z160" s="63"/>
      <c r="AA160" s="63">
        <v>11</v>
      </c>
      <c r="AB160" s="63"/>
      <c r="AC160" s="63"/>
      <c r="AD160" s="63"/>
      <c r="AE160" s="140" t="str">
        <f t="shared" si="60"/>
        <v>IE7233-43</v>
      </c>
      <c r="AF160" s="139" t="str">
        <f t="shared" si="61"/>
        <v>Хөнгөн үйлдвэрийн тоног төхөөрөмжийн засварчин</v>
      </c>
      <c r="AG160" s="64">
        <v>16</v>
      </c>
      <c r="AH160" s="65">
        <f t="shared" si="62"/>
        <v>0</v>
      </c>
      <c r="AI160" s="65">
        <f t="shared" si="62"/>
        <v>0</v>
      </c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</row>
    <row r="161" spans="1:49" s="121" customFormat="1" ht="18" customHeight="1">
      <c r="A161" s="787" t="str">
        <f>+'[1]З-ТМБ-4-сургууль мэргэжил-1'!A167:B167</f>
        <v>CF7123-14</v>
      </c>
      <c r="B161" s="787"/>
      <c r="C161" s="797" t="str">
        <f>+'[1]З-ТМБ-4-сургууль мэргэжил-1'!C167:I167</f>
        <v>Хуурай хийц угсрагч</v>
      </c>
      <c r="D161" s="797"/>
      <c r="E161" s="797"/>
      <c r="F161" s="797"/>
      <c r="G161" s="797"/>
      <c r="H161" s="797"/>
      <c r="I161" s="56">
        <f t="shared" si="55"/>
        <v>150</v>
      </c>
      <c r="J161" s="801">
        <f t="shared" si="59"/>
        <v>25</v>
      </c>
      <c r="K161" s="802"/>
      <c r="L161" s="65">
        <f t="shared" si="56"/>
        <v>16</v>
      </c>
      <c r="M161" s="63"/>
      <c r="N161" s="63"/>
      <c r="O161" s="63"/>
      <c r="P161" s="63"/>
      <c r="Q161" s="63">
        <v>25</v>
      </c>
      <c r="R161" s="63">
        <v>16</v>
      </c>
      <c r="S161" s="63"/>
      <c r="T161" s="63"/>
      <c r="U161" s="63"/>
      <c r="V161" s="63"/>
      <c r="W161" s="63"/>
      <c r="X161" s="63"/>
      <c r="Y161" s="63"/>
      <c r="Z161" s="63"/>
      <c r="AA161" s="63">
        <v>25</v>
      </c>
      <c r="AB161" s="63"/>
      <c r="AC161" s="63"/>
      <c r="AD161" s="63"/>
      <c r="AE161" s="140" t="str">
        <f t="shared" si="60"/>
        <v>CF7123-14</v>
      </c>
      <c r="AF161" s="139" t="str">
        <f t="shared" si="61"/>
        <v>Хуурай хийц угсрагч</v>
      </c>
      <c r="AG161" s="64">
        <v>17</v>
      </c>
      <c r="AH161" s="65">
        <f t="shared" si="62"/>
        <v>0</v>
      </c>
      <c r="AI161" s="65">
        <f t="shared" si="62"/>
        <v>0</v>
      </c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</row>
    <row r="162" spans="1:49" s="121" customFormat="1" ht="18" customHeight="1">
      <c r="A162" s="787" t="str">
        <f>+'[1]З-ТМБ-4-сургууль мэргэжил-1'!A168:B168</f>
        <v>AD7321-11</v>
      </c>
      <c r="B162" s="787"/>
      <c r="C162" s="797" t="str">
        <f>+'[1]З-ТМБ-4-сургууль мэргэжил-1'!C168:I168</f>
        <v>Хэвлэлийн график дизайнч</v>
      </c>
      <c r="D162" s="797"/>
      <c r="E162" s="797"/>
      <c r="F162" s="797"/>
      <c r="G162" s="797"/>
      <c r="H162" s="797"/>
      <c r="I162" s="56">
        <f t="shared" si="55"/>
        <v>151</v>
      </c>
      <c r="J162" s="801">
        <f t="shared" si="59"/>
        <v>60</v>
      </c>
      <c r="K162" s="802"/>
      <c r="L162" s="65">
        <f t="shared" si="56"/>
        <v>27</v>
      </c>
      <c r="M162" s="63"/>
      <c r="N162" s="63"/>
      <c r="O162" s="63"/>
      <c r="P162" s="63"/>
      <c r="Q162" s="63"/>
      <c r="R162" s="63"/>
      <c r="S162" s="63">
        <v>60</v>
      </c>
      <c r="T162" s="63">
        <v>27</v>
      </c>
      <c r="U162" s="63"/>
      <c r="V162" s="63"/>
      <c r="W162" s="63"/>
      <c r="X162" s="63"/>
      <c r="Y162" s="63"/>
      <c r="Z162" s="63"/>
      <c r="AA162" s="63">
        <v>60</v>
      </c>
      <c r="AB162" s="63"/>
      <c r="AC162" s="63"/>
      <c r="AD162" s="63"/>
      <c r="AE162" s="140" t="str">
        <f t="shared" si="60"/>
        <v>AD7321-11</v>
      </c>
      <c r="AF162" s="139" t="str">
        <f t="shared" si="61"/>
        <v>Хэвлэлийн график дизайнч</v>
      </c>
      <c r="AG162" s="64">
        <v>18</v>
      </c>
      <c r="AH162" s="65">
        <f t="shared" si="62"/>
        <v>5</v>
      </c>
      <c r="AI162" s="65">
        <f t="shared" si="62"/>
        <v>1</v>
      </c>
      <c r="AJ162" s="63">
        <v>3</v>
      </c>
      <c r="AK162" s="63"/>
      <c r="AL162" s="63"/>
      <c r="AM162" s="63"/>
      <c r="AN162" s="63"/>
      <c r="AO162" s="63"/>
      <c r="AP162" s="63">
        <v>2</v>
      </c>
      <c r="AQ162" s="63">
        <v>1</v>
      </c>
      <c r="AR162" s="63"/>
      <c r="AS162" s="63"/>
      <c r="AT162" s="63"/>
      <c r="AU162" s="63"/>
      <c r="AV162" s="63"/>
      <c r="AW162" s="63"/>
    </row>
    <row r="163" spans="1:49" s="121" customFormat="1" ht="18" customHeight="1">
      <c r="A163" s="816" t="s">
        <v>220</v>
      </c>
      <c r="B163" s="816"/>
      <c r="C163" s="816"/>
      <c r="D163" s="816"/>
      <c r="E163" s="816"/>
      <c r="F163" s="816"/>
      <c r="G163" s="816"/>
      <c r="H163" s="816"/>
      <c r="I163" s="60">
        <f t="shared" si="55"/>
        <v>152</v>
      </c>
      <c r="J163" s="817">
        <f t="shared" si="59"/>
        <v>296</v>
      </c>
      <c r="K163" s="818"/>
      <c r="L163" s="138">
        <f t="shared" si="56"/>
        <v>81</v>
      </c>
      <c r="M163" s="138">
        <f>SUM(M164:M169)</f>
        <v>0</v>
      </c>
      <c r="N163" s="138">
        <f t="shared" ref="N163:AD163" si="63">SUM(N164:N169)</f>
        <v>0</v>
      </c>
      <c r="O163" s="138">
        <f t="shared" si="63"/>
        <v>0</v>
      </c>
      <c r="P163" s="138">
        <f t="shared" si="63"/>
        <v>0</v>
      </c>
      <c r="Q163" s="138">
        <f t="shared" si="63"/>
        <v>125</v>
      </c>
      <c r="R163" s="138">
        <f t="shared" si="63"/>
        <v>72</v>
      </c>
      <c r="S163" s="138">
        <f t="shared" si="63"/>
        <v>171</v>
      </c>
      <c r="T163" s="138">
        <f t="shared" si="63"/>
        <v>9</v>
      </c>
      <c r="U163" s="138">
        <f t="shared" si="63"/>
        <v>0</v>
      </c>
      <c r="V163" s="138">
        <f t="shared" si="63"/>
        <v>0</v>
      </c>
      <c r="W163" s="138">
        <f t="shared" si="63"/>
        <v>0</v>
      </c>
      <c r="X163" s="138">
        <f t="shared" si="63"/>
        <v>0</v>
      </c>
      <c r="Y163" s="138">
        <f t="shared" si="63"/>
        <v>0</v>
      </c>
      <c r="Z163" s="138">
        <f t="shared" si="63"/>
        <v>0</v>
      </c>
      <c r="AA163" s="138">
        <f t="shared" si="63"/>
        <v>296</v>
      </c>
      <c r="AB163" s="138">
        <f t="shared" si="63"/>
        <v>0</v>
      </c>
      <c r="AC163" s="138">
        <f t="shared" si="63"/>
        <v>0</v>
      </c>
      <c r="AD163" s="138">
        <f t="shared" si="63"/>
        <v>0</v>
      </c>
      <c r="AE163" s="141" t="str">
        <f>+A163</f>
        <v>10. Орхон аймаг дахь ХАА-н МСҮТ</v>
      </c>
      <c r="AF163" s="142"/>
      <c r="AG163" s="60"/>
      <c r="AH163" s="138">
        <f>SUM(AH164:AH169)</f>
        <v>3</v>
      </c>
      <c r="AI163" s="138">
        <f t="shared" ref="AI163:AW163" si="64">SUM(AI164:AI169)</f>
        <v>0</v>
      </c>
      <c r="AJ163" s="138">
        <f t="shared" si="64"/>
        <v>0</v>
      </c>
      <c r="AK163" s="138">
        <f t="shared" si="64"/>
        <v>0</v>
      </c>
      <c r="AL163" s="138">
        <f t="shared" si="64"/>
        <v>0</v>
      </c>
      <c r="AM163" s="138">
        <f t="shared" si="64"/>
        <v>0</v>
      </c>
      <c r="AN163" s="138">
        <f t="shared" si="64"/>
        <v>0</v>
      </c>
      <c r="AO163" s="138">
        <f t="shared" si="64"/>
        <v>0</v>
      </c>
      <c r="AP163" s="138">
        <f t="shared" si="64"/>
        <v>0</v>
      </c>
      <c r="AQ163" s="138">
        <f t="shared" si="64"/>
        <v>0</v>
      </c>
      <c r="AR163" s="138">
        <f t="shared" si="64"/>
        <v>3</v>
      </c>
      <c r="AS163" s="138">
        <f t="shared" si="64"/>
        <v>0</v>
      </c>
      <c r="AT163" s="138">
        <f t="shared" si="64"/>
        <v>0</v>
      </c>
      <c r="AU163" s="138">
        <f t="shared" si="64"/>
        <v>0</v>
      </c>
      <c r="AV163" s="138">
        <f t="shared" si="64"/>
        <v>0</v>
      </c>
      <c r="AW163" s="138">
        <f t="shared" si="64"/>
        <v>0</v>
      </c>
    </row>
    <row r="164" spans="1:49" s="121" customFormat="1" ht="18" customHeight="1">
      <c r="A164" s="787" t="str">
        <f>+'[1]З-ТМБ-4-сургууль мэргэжил-1'!A170:B170</f>
        <v>CF7411-12</v>
      </c>
      <c r="B164" s="787"/>
      <c r="C164" s="797" t="str">
        <f>+'[1]З-ТМБ-4-сургууль мэргэжил-1'!C170:I170</f>
        <v>Барилгын цахилгаанчин</v>
      </c>
      <c r="D164" s="797"/>
      <c r="E164" s="797"/>
      <c r="F164" s="797"/>
      <c r="G164" s="797"/>
      <c r="H164" s="797"/>
      <c r="I164" s="56">
        <f t="shared" si="55"/>
        <v>153</v>
      </c>
      <c r="J164" s="801">
        <f t="shared" si="59"/>
        <v>55</v>
      </c>
      <c r="K164" s="802"/>
      <c r="L164" s="65">
        <f t="shared" si="56"/>
        <v>9</v>
      </c>
      <c r="M164" s="67"/>
      <c r="N164" s="67"/>
      <c r="O164" s="67"/>
      <c r="P164" s="67"/>
      <c r="Q164" s="67"/>
      <c r="R164" s="67"/>
      <c r="S164" s="67">
        <v>55</v>
      </c>
      <c r="T164" s="67">
        <v>9</v>
      </c>
      <c r="U164" s="67"/>
      <c r="V164" s="67"/>
      <c r="W164" s="67"/>
      <c r="X164" s="67"/>
      <c r="Y164" s="67"/>
      <c r="Z164" s="67"/>
      <c r="AA164" s="67">
        <v>55</v>
      </c>
      <c r="AB164" s="67"/>
      <c r="AC164" s="67"/>
      <c r="AD164" s="67"/>
      <c r="AE164" s="140" t="str">
        <f t="shared" ref="AE164:AE169" si="65">+A164</f>
        <v>CF7411-12</v>
      </c>
      <c r="AF164" s="139" t="str">
        <f t="shared" ref="AF164:AF169" si="66">+C164</f>
        <v>Барилгын цахилгаанчин</v>
      </c>
      <c r="AG164" s="64">
        <v>2</v>
      </c>
      <c r="AH164" s="65">
        <f>+AJ164+AL164+AN164+AP164+AR164+AT164+AV164</f>
        <v>0</v>
      </c>
      <c r="AI164" s="65">
        <f>+AK164+AM164+AO164+AQ164+AS164+AU164+AW164</f>
        <v>0</v>
      </c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</row>
    <row r="165" spans="1:49" s="121" customFormat="1" ht="18" customHeight="1">
      <c r="A165" s="787" t="str">
        <f>+'[1]З-ТМБ-4-сургууль мэргэжил-1'!A171:B171</f>
        <v>TC8211-20</v>
      </c>
      <c r="B165" s="787"/>
      <c r="C165" s="797" t="str">
        <f>+'[1]З-ТМБ-4-сургууль мэргэжил-1'!C171:I171</f>
        <v>Автомашины засварчин</v>
      </c>
      <c r="D165" s="797"/>
      <c r="E165" s="797"/>
      <c r="F165" s="797"/>
      <c r="G165" s="797"/>
      <c r="H165" s="797"/>
      <c r="I165" s="56">
        <f t="shared" si="55"/>
        <v>154</v>
      </c>
      <c r="J165" s="801">
        <f t="shared" si="59"/>
        <v>82</v>
      </c>
      <c r="K165" s="802"/>
      <c r="L165" s="65">
        <f t="shared" si="56"/>
        <v>3</v>
      </c>
      <c r="M165" s="67"/>
      <c r="N165" s="67"/>
      <c r="O165" s="67"/>
      <c r="P165" s="67"/>
      <c r="Q165" s="67">
        <v>22</v>
      </c>
      <c r="R165" s="67">
        <v>3</v>
      </c>
      <c r="S165" s="67">
        <v>60</v>
      </c>
      <c r="T165" s="67"/>
      <c r="U165" s="67"/>
      <c r="V165" s="67"/>
      <c r="W165" s="67"/>
      <c r="X165" s="67"/>
      <c r="Y165" s="67"/>
      <c r="Z165" s="67"/>
      <c r="AA165" s="67">
        <v>82</v>
      </c>
      <c r="AB165" s="67"/>
      <c r="AC165" s="67"/>
      <c r="AD165" s="67"/>
      <c r="AE165" s="140" t="str">
        <f t="shared" si="65"/>
        <v>TC8211-20</v>
      </c>
      <c r="AF165" s="139" t="str">
        <f t="shared" si="66"/>
        <v>Автомашины засварчин</v>
      </c>
      <c r="AG165" s="64">
        <v>3</v>
      </c>
      <c r="AH165" s="65">
        <f t="shared" ref="AH165:AI169" si="67">+AJ165+AL165+AN165+AP165+AR165+AT165+AV165</f>
        <v>1</v>
      </c>
      <c r="AI165" s="65">
        <f t="shared" si="67"/>
        <v>0</v>
      </c>
      <c r="AJ165" s="67"/>
      <c r="AK165" s="67"/>
      <c r="AL165" s="67"/>
      <c r="AM165" s="67"/>
      <c r="AN165" s="67"/>
      <c r="AO165" s="67"/>
      <c r="AP165" s="67"/>
      <c r="AQ165" s="67"/>
      <c r="AR165" s="67">
        <v>1</v>
      </c>
      <c r="AS165" s="67"/>
      <c r="AT165" s="67"/>
      <c r="AU165" s="67"/>
      <c r="AV165" s="67"/>
      <c r="AW165" s="67"/>
    </row>
    <row r="166" spans="1:49" s="121" customFormat="1" ht="18" customHeight="1">
      <c r="A166" s="787" t="str">
        <f>+'[1]З-ТМБ-4-сургууль мэргэжил-1'!A172:B172</f>
        <v>AT7231-18</v>
      </c>
      <c r="B166" s="787"/>
      <c r="C166" s="797" t="str">
        <f>+'[1]З-ТМБ-4-сургууль мэргэжил-1'!C172:I172</f>
        <v>Тракторын механик</v>
      </c>
      <c r="D166" s="797"/>
      <c r="E166" s="797"/>
      <c r="F166" s="797"/>
      <c r="G166" s="797"/>
      <c r="H166" s="797"/>
      <c r="I166" s="56">
        <f t="shared" si="55"/>
        <v>155</v>
      </c>
      <c r="J166" s="801">
        <f t="shared" si="59"/>
        <v>77</v>
      </c>
      <c r="K166" s="802"/>
      <c r="L166" s="65">
        <f t="shared" si="56"/>
        <v>7</v>
      </c>
      <c r="M166" s="67"/>
      <c r="N166" s="67"/>
      <c r="O166" s="67"/>
      <c r="P166" s="67"/>
      <c r="Q166" s="67">
        <v>21</v>
      </c>
      <c r="R166" s="67">
        <v>7</v>
      </c>
      <c r="S166" s="67">
        <v>56</v>
      </c>
      <c r="T166" s="67"/>
      <c r="U166" s="67"/>
      <c r="V166" s="67"/>
      <c r="W166" s="67"/>
      <c r="X166" s="67"/>
      <c r="Y166" s="67"/>
      <c r="Z166" s="67"/>
      <c r="AA166" s="67">
        <v>77</v>
      </c>
      <c r="AB166" s="67"/>
      <c r="AC166" s="67"/>
      <c r="AD166" s="67"/>
      <c r="AE166" s="140" t="str">
        <f t="shared" si="65"/>
        <v>AT7231-18</v>
      </c>
      <c r="AF166" s="139" t="str">
        <f t="shared" si="66"/>
        <v>Тракторын механик</v>
      </c>
      <c r="AG166" s="64">
        <v>4</v>
      </c>
      <c r="AH166" s="65">
        <f t="shared" si="67"/>
        <v>2</v>
      </c>
      <c r="AI166" s="65">
        <f t="shared" si="67"/>
        <v>0</v>
      </c>
      <c r="AJ166" s="67"/>
      <c r="AK166" s="67"/>
      <c r="AL166" s="67"/>
      <c r="AM166" s="67"/>
      <c r="AN166" s="67"/>
      <c r="AO166" s="67"/>
      <c r="AP166" s="67"/>
      <c r="AQ166" s="67"/>
      <c r="AR166" s="67">
        <v>2</v>
      </c>
      <c r="AS166" s="67"/>
      <c r="AT166" s="67"/>
      <c r="AU166" s="67"/>
      <c r="AV166" s="67"/>
      <c r="AW166" s="67"/>
    </row>
    <row r="167" spans="1:49" s="121" customFormat="1" ht="18" customHeight="1">
      <c r="A167" s="787" t="str">
        <f>+'[1]З-ТМБ-4-сургууль мэргэжил-1'!A173:B173</f>
        <v>AF6112-25</v>
      </c>
      <c r="B167" s="787"/>
      <c r="C167" s="797" t="str">
        <f>+'[1]З-ТМБ-4-сургууль мэргэжил-1'!C173:I173</f>
        <v>Хүлэмжийн аж ахуйн фермер</v>
      </c>
      <c r="D167" s="797"/>
      <c r="E167" s="797"/>
      <c r="F167" s="797"/>
      <c r="G167" s="797"/>
      <c r="H167" s="797"/>
      <c r="I167" s="56">
        <f t="shared" si="55"/>
        <v>156</v>
      </c>
      <c r="J167" s="801">
        <f t="shared" si="59"/>
        <v>28</v>
      </c>
      <c r="K167" s="802"/>
      <c r="L167" s="65">
        <f t="shared" si="56"/>
        <v>26</v>
      </c>
      <c r="M167" s="67"/>
      <c r="N167" s="67"/>
      <c r="O167" s="67"/>
      <c r="P167" s="67"/>
      <c r="Q167" s="67">
        <v>28</v>
      </c>
      <c r="R167" s="67">
        <v>26</v>
      </c>
      <c r="S167" s="67"/>
      <c r="T167" s="67"/>
      <c r="U167" s="67"/>
      <c r="V167" s="67"/>
      <c r="W167" s="67"/>
      <c r="X167" s="67"/>
      <c r="Y167" s="67"/>
      <c r="Z167" s="67"/>
      <c r="AA167" s="67">
        <v>28</v>
      </c>
      <c r="AB167" s="67"/>
      <c r="AC167" s="67"/>
      <c r="AD167" s="67"/>
      <c r="AE167" s="140" t="str">
        <f t="shared" si="65"/>
        <v>AF6112-25</v>
      </c>
      <c r="AF167" s="139" t="str">
        <f t="shared" si="66"/>
        <v>Хүлэмжийн аж ахуйн фермер</v>
      </c>
      <c r="AG167" s="64">
        <v>5</v>
      </c>
      <c r="AH167" s="65">
        <f t="shared" si="67"/>
        <v>0</v>
      </c>
      <c r="AI167" s="65">
        <f t="shared" si="67"/>
        <v>0</v>
      </c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</row>
    <row r="168" spans="1:49" s="121" customFormat="1" ht="18" customHeight="1">
      <c r="A168" s="787" t="str">
        <f>+'[1]З-ТМБ-4-сургууль мэргэжил-1'!A174:B174</f>
        <v>AF6112-24</v>
      </c>
      <c r="B168" s="787"/>
      <c r="C168" s="797" t="str">
        <f>+'[1]З-ТМБ-4-сургууль мэргэжил-1'!C174:I174</f>
        <v>Хүнсний ногооны фермер</v>
      </c>
      <c r="D168" s="797"/>
      <c r="E168" s="797"/>
      <c r="F168" s="797"/>
      <c r="G168" s="797"/>
      <c r="H168" s="797"/>
      <c r="I168" s="56">
        <f t="shared" si="55"/>
        <v>157</v>
      </c>
      <c r="J168" s="801">
        <f t="shared" si="59"/>
        <v>26</v>
      </c>
      <c r="K168" s="802"/>
      <c r="L168" s="65">
        <f t="shared" si="56"/>
        <v>25</v>
      </c>
      <c r="M168" s="67"/>
      <c r="N168" s="67"/>
      <c r="O168" s="67"/>
      <c r="P168" s="67"/>
      <c r="Q168" s="67">
        <v>26</v>
      </c>
      <c r="R168" s="67">
        <v>25</v>
      </c>
      <c r="S168" s="67"/>
      <c r="T168" s="67"/>
      <c r="U168" s="67"/>
      <c r="V168" s="67"/>
      <c r="W168" s="67"/>
      <c r="X168" s="67"/>
      <c r="Y168" s="67"/>
      <c r="Z168" s="67"/>
      <c r="AA168" s="67">
        <v>26</v>
      </c>
      <c r="AB168" s="67"/>
      <c r="AC168" s="67"/>
      <c r="AD168" s="67"/>
      <c r="AE168" s="140" t="str">
        <f t="shared" si="65"/>
        <v>AF6112-24</v>
      </c>
      <c r="AF168" s="139" t="str">
        <f t="shared" si="66"/>
        <v>Хүнсний ногооны фермер</v>
      </c>
      <c r="AG168" s="64">
        <v>6</v>
      </c>
      <c r="AH168" s="65">
        <f t="shared" si="67"/>
        <v>0</v>
      </c>
      <c r="AI168" s="65">
        <f t="shared" si="67"/>
        <v>0</v>
      </c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</row>
    <row r="169" spans="1:49" s="121" customFormat="1" ht="18" customHeight="1">
      <c r="A169" s="787" t="str">
        <f>+'[1]З-ТМБ-4-сургууль мэргэжил-1'!A175:B175</f>
        <v>PL7412-21</v>
      </c>
      <c r="B169" s="787"/>
      <c r="C169" s="797" t="str">
        <f>+'[1]З-ТМБ-4-сургууль мэргэжил-1'!C175:I175</f>
        <v>Цахилгаан тоног төхөөрөмжийн засварчин</v>
      </c>
      <c r="D169" s="797"/>
      <c r="E169" s="797"/>
      <c r="F169" s="797"/>
      <c r="G169" s="797"/>
      <c r="H169" s="797"/>
      <c r="I169" s="56">
        <f t="shared" si="55"/>
        <v>158</v>
      </c>
      <c r="J169" s="801">
        <f t="shared" si="59"/>
        <v>28</v>
      </c>
      <c r="K169" s="802"/>
      <c r="L169" s="65">
        <f t="shared" si="56"/>
        <v>11</v>
      </c>
      <c r="M169" s="67"/>
      <c r="N169" s="67"/>
      <c r="O169" s="67"/>
      <c r="P169" s="67"/>
      <c r="Q169" s="67">
        <v>28</v>
      </c>
      <c r="R169" s="67">
        <v>11</v>
      </c>
      <c r="S169" s="67"/>
      <c r="T169" s="67"/>
      <c r="U169" s="67"/>
      <c r="V169" s="67"/>
      <c r="W169" s="67"/>
      <c r="X169" s="67"/>
      <c r="Y169" s="67"/>
      <c r="Z169" s="67"/>
      <c r="AA169" s="67">
        <v>28</v>
      </c>
      <c r="AB169" s="67"/>
      <c r="AC169" s="67"/>
      <c r="AD169" s="67"/>
      <c r="AE169" s="140" t="str">
        <f t="shared" si="65"/>
        <v>PL7412-21</v>
      </c>
      <c r="AF169" s="139" t="str">
        <f t="shared" si="66"/>
        <v>Цахилгаан тоног төхөөрөмжийн засварчин</v>
      </c>
      <c r="AG169" s="64">
        <v>7</v>
      </c>
      <c r="AH169" s="65">
        <f t="shared" si="67"/>
        <v>0</v>
      </c>
      <c r="AI169" s="65">
        <f t="shared" si="67"/>
        <v>0</v>
      </c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</row>
    <row r="170" spans="1:49" s="121" customFormat="1" ht="18" customHeight="1">
      <c r="A170" s="816" t="s">
        <v>223</v>
      </c>
      <c r="B170" s="816"/>
      <c r="C170" s="816"/>
      <c r="D170" s="816"/>
      <c r="E170" s="816"/>
      <c r="F170" s="816"/>
      <c r="G170" s="816"/>
      <c r="H170" s="816"/>
      <c r="I170" s="60">
        <f t="shared" si="55"/>
        <v>159</v>
      </c>
      <c r="J170" s="817">
        <f t="shared" si="59"/>
        <v>456</v>
      </c>
      <c r="K170" s="818"/>
      <c r="L170" s="138">
        <f t="shared" si="56"/>
        <v>165</v>
      </c>
      <c r="M170" s="138">
        <f>SUM(M171:M184)</f>
        <v>0</v>
      </c>
      <c r="N170" s="138">
        <f t="shared" ref="N170:AD170" si="68">SUM(N171:N184)</f>
        <v>0</v>
      </c>
      <c r="O170" s="138">
        <f t="shared" si="68"/>
        <v>0</v>
      </c>
      <c r="P170" s="138">
        <f t="shared" si="68"/>
        <v>0</v>
      </c>
      <c r="Q170" s="138">
        <f t="shared" si="68"/>
        <v>120</v>
      </c>
      <c r="R170" s="138">
        <f t="shared" si="68"/>
        <v>58</v>
      </c>
      <c r="S170" s="138">
        <f t="shared" si="68"/>
        <v>336</v>
      </c>
      <c r="T170" s="138">
        <f t="shared" si="68"/>
        <v>107</v>
      </c>
      <c r="U170" s="138">
        <f t="shared" si="68"/>
        <v>0</v>
      </c>
      <c r="V170" s="138">
        <f t="shared" si="68"/>
        <v>0</v>
      </c>
      <c r="W170" s="138">
        <f t="shared" si="68"/>
        <v>0</v>
      </c>
      <c r="X170" s="138">
        <f t="shared" si="68"/>
        <v>0</v>
      </c>
      <c r="Y170" s="138">
        <f t="shared" si="68"/>
        <v>0</v>
      </c>
      <c r="Z170" s="138">
        <f t="shared" si="68"/>
        <v>0</v>
      </c>
      <c r="AA170" s="138">
        <f t="shared" si="68"/>
        <v>456</v>
      </c>
      <c r="AB170" s="138">
        <f t="shared" si="68"/>
        <v>0</v>
      </c>
      <c r="AC170" s="138">
        <f t="shared" si="68"/>
        <v>0</v>
      </c>
      <c r="AD170" s="138">
        <f t="shared" si="68"/>
        <v>0</v>
      </c>
      <c r="AE170" s="141" t="str">
        <f>+A170</f>
        <v>11. Сүхбаатар аймаг дахь МСҮТ</v>
      </c>
      <c r="AF170" s="142"/>
      <c r="AG170" s="60"/>
      <c r="AH170" s="138">
        <f>SUM(AH171:AH184)</f>
        <v>6</v>
      </c>
      <c r="AI170" s="138">
        <f t="shared" ref="AI170:AW170" si="69">SUM(AI171:AI184)</f>
        <v>2</v>
      </c>
      <c r="AJ170" s="138">
        <f t="shared" si="69"/>
        <v>1</v>
      </c>
      <c r="AK170" s="138">
        <f t="shared" si="69"/>
        <v>0</v>
      </c>
      <c r="AL170" s="138">
        <f t="shared" si="69"/>
        <v>1</v>
      </c>
      <c r="AM170" s="138">
        <f t="shared" si="69"/>
        <v>1</v>
      </c>
      <c r="AN170" s="138">
        <f t="shared" si="69"/>
        <v>2</v>
      </c>
      <c r="AO170" s="138">
        <f t="shared" si="69"/>
        <v>0</v>
      </c>
      <c r="AP170" s="138">
        <f t="shared" si="69"/>
        <v>0</v>
      </c>
      <c r="AQ170" s="138">
        <f t="shared" si="69"/>
        <v>0</v>
      </c>
      <c r="AR170" s="138">
        <f t="shared" si="69"/>
        <v>0</v>
      </c>
      <c r="AS170" s="138">
        <f t="shared" si="69"/>
        <v>0</v>
      </c>
      <c r="AT170" s="138">
        <f t="shared" si="69"/>
        <v>2</v>
      </c>
      <c r="AU170" s="138">
        <f t="shared" si="69"/>
        <v>1</v>
      </c>
      <c r="AV170" s="138">
        <f t="shared" si="69"/>
        <v>0</v>
      </c>
      <c r="AW170" s="138">
        <f t="shared" si="69"/>
        <v>0</v>
      </c>
    </row>
    <row r="171" spans="1:49" s="121" customFormat="1" ht="18" customHeight="1">
      <c r="A171" s="765" t="str">
        <f>+'[1]З-ТМБ-4-сургууль мэргэжил-1'!A177:B177</f>
        <v>IF5120-11</v>
      </c>
      <c r="B171" s="765"/>
      <c r="C171" s="797" t="str">
        <f>+'[1]З-ТМБ-4-сургууль мэргэжил-1'!C177:I177</f>
        <v>Тогооч</v>
      </c>
      <c r="D171" s="797"/>
      <c r="E171" s="797"/>
      <c r="F171" s="797"/>
      <c r="G171" s="797"/>
      <c r="H171" s="797"/>
      <c r="I171" s="56">
        <f t="shared" si="55"/>
        <v>160</v>
      </c>
      <c r="J171" s="801">
        <f t="shared" si="59"/>
        <v>53</v>
      </c>
      <c r="K171" s="802"/>
      <c r="L171" s="65">
        <f t="shared" si="56"/>
        <v>42</v>
      </c>
      <c r="M171" s="67"/>
      <c r="N171" s="67"/>
      <c r="O171" s="67"/>
      <c r="P171" s="67"/>
      <c r="Q171" s="63"/>
      <c r="R171" s="63"/>
      <c r="S171" s="63">
        <v>53</v>
      </c>
      <c r="T171" s="63">
        <v>42</v>
      </c>
      <c r="U171" s="67"/>
      <c r="V171" s="67"/>
      <c r="W171" s="67"/>
      <c r="X171" s="67"/>
      <c r="Y171" s="67"/>
      <c r="Z171" s="67"/>
      <c r="AA171" s="63">
        <v>53</v>
      </c>
      <c r="AB171" s="67"/>
      <c r="AC171" s="67"/>
      <c r="AD171" s="67"/>
      <c r="AE171" s="140" t="str">
        <f t="shared" ref="AE171:AE184" si="70">+A171</f>
        <v>IF5120-11</v>
      </c>
      <c r="AF171" s="139" t="str">
        <f t="shared" ref="AF171:AF184" si="71">+C171</f>
        <v>Тогооч</v>
      </c>
      <c r="AG171" s="64">
        <v>2</v>
      </c>
      <c r="AH171" s="65">
        <v>2</v>
      </c>
      <c r="AI171" s="65">
        <v>2</v>
      </c>
      <c r="AJ171" s="88"/>
      <c r="AK171" s="88"/>
      <c r="AL171" s="65">
        <v>1</v>
      </c>
      <c r="AM171" s="65">
        <v>1</v>
      </c>
      <c r="AN171" s="65"/>
      <c r="AO171" s="65"/>
      <c r="AP171" s="65"/>
      <c r="AQ171" s="65"/>
      <c r="AR171" s="65"/>
      <c r="AS171" s="65"/>
      <c r="AT171" s="65">
        <v>1</v>
      </c>
      <c r="AU171" s="65">
        <v>1</v>
      </c>
      <c r="AV171" s="88"/>
      <c r="AW171" s="88"/>
    </row>
    <row r="172" spans="1:49" s="121" customFormat="1" ht="18" customHeight="1">
      <c r="A172" s="765" t="str">
        <f>+'[1]З-ТМБ-4-сургууль мэргэжил-1'!A178:B178</f>
        <v>CF7112-19</v>
      </c>
      <c r="B172" s="765"/>
      <c r="C172" s="797" t="str">
        <f>+'[1]З-ТМБ-4-сургууль мэргэжил-1'!C178:I178</f>
        <v>Барилгын өрөг угсрагч</v>
      </c>
      <c r="D172" s="797"/>
      <c r="E172" s="797"/>
      <c r="F172" s="797"/>
      <c r="G172" s="797"/>
      <c r="H172" s="797"/>
      <c r="I172" s="56">
        <f t="shared" si="55"/>
        <v>161</v>
      </c>
      <c r="J172" s="801">
        <f t="shared" si="59"/>
        <v>25</v>
      </c>
      <c r="K172" s="802"/>
      <c r="L172" s="65">
        <f t="shared" si="56"/>
        <v>2</v>
      </c>
      <c r="M172" s="67"/>
      <c r="N172" s="67"/>
      <c r="O172" s="67"/>
      <c r="P172" s="67"/>
      <c r="Q172" s="63"/>
      <c r="R172" s="63"/>
      <c r="S172" s="63">
        <v>25</v>
      </c>
      <c r="T172" s="63">
        <v>2</v>
      </c>
      <c r="U172" s="67"/>
      <c r="V172" s="67"/>
      <c r="W172" s="67"/>
      <c r="X172" s="67"/>
      <c r="Y172" s="67"/>
      <c r="Z172" s="67"/>
      <c r="AA172" s="63">
        <v>25</v>
      </c>
      <c r="AB172" s="67"/>
      <c r="AC172" s="67"/>
      <c r="AD172" s="67"/>
      <c r="AE172" s="140" t="str">
        <f t="shared" si="70"/>
        <v>CF7112-19</v>
      </c>
      <c r="AF172" s="139" t="str">
        <f t="shared" si="71"/>
        <v>Барилгын өрөг угсрагч</v>
      </c>
      <c r="AG172" s="64">
        <v>3</v>
      </c>
      <c r="AH172" s="65">
        <f t="shared" ref="AH172:AI184" si="72">+AJ172+AL172+AN172+AP172+AR172+AT172+AV172</f>
        <v>0</v>
      </c>
      <c r="AI172" s="65">
        <f t="shared" si="72"/>
        <v>0</v>
      </c>
      <c r="AJ172" s="88"/>
      <c r="AK172" s="88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88"/>
      <c r="AW172" s="88"/>
    </row>
    <row r="173" spans="1:49" s="121" customFormat="1" ht="18" customHeight="1">
      <c r="A173" s="765" t="str">
        <f>+'[1]З-ТМБ-4-сургууль мэргэжил-1'!A179:B179</f>
        <v>CF7123-20</v>
      </c>
      <c r="B173" s="765"/>
      <c r="C173" s="797" t="str">
        <f>+'[1]З-ТМБ-4-сургууль мэргэжил-1'!C179:I179</f>
        <v>Барилгын засал-чимэглэлчин</v>
      </c>
      <c r="D173" s="797"/>
      <c r="E173" s="797"/>
      <c r="F173" s="797"/>
      <c r="G173" s="797"/>
      <c r="H173" s="797"/>
      <c r="I173" s="56">
        <f t="shared" si="55"/>
        <v>162</v>
      </c>
      <c r="J173" s="801">
        <f t="shared" si="59"/>
        <v>68</v>
      </c>
      <c r="K173" s="802"/>
      <c r="L173" s="65">
        <f t="shared" si="56"/>
        <v>30</v>
      </c>
      <c r="M173" s="67"/>
      <c r="N173" s="67"/>
      <c r="O173" s="67"/>
      <c r="P173" s="67"/>
      <c r="Q173" s="63">
        <v>30</v>
      </c>
      <c r="R173" s="63">
        <v>13</v>
      </c>
      <c r="S173" s="63">
        <v>38</v>
      </c>
      <c r="T173" s="63">
        <v>17</v>
      </c>
      <c r="U173" s="67"/>
      <c r="V173" s="67"/>
      <c r="W173" s="67"/>
      <c r="X173" s="67"/>
      <c r="Y173" s="67"/>
      <c r="Z173" s="67"/>
      <c r="AA173" s="63">
        <v>68</v>
      </c>
      <c r="AB173" s="67"/>
      <c r="AC173" s="67"/>
      <c r="AD173" s="67"/>
      <c r="AE173" s="140" t="str">
        <f t="shared" si="70"/>
        <v>CF7123-20</v>
      </c>
      <c r="AF173" s="139" t="str">
        <f t="shared" si="71"/>
        <v>Барилгын засал-чимэглэлчин</v>
      </c>
      <c r="AG173" s="64">
        <v>4</v>
      </c>
      <c r="AH173" s="65">
        <f t="shared" si="72"/>
        <v>0</v>
      </c>
      <c r="AI173" s="65">
        <f t="shared" si="72"/>
        <v>0</v>
      </c>
      <c r="AJ173" s="88"/>
      <c r="AK173" s="88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88"/>
      <c r="AW173" s="88"/>
    </row>
    <row r="174" spans="1:49" s="121" customFormat="1" ht="18" customHeight="1">
      <c r="A174" s="765" t="str">
        <f>+'[1]З-ТМБ-4-сургууль мэргэжил-1'!A180:B180</f>
        <v>CF7411-12</v>
      </c>
      <c r="B174" s="765"/>
      <c r="C174" s="797" t="str">
        <f>+'[1]З-ТМБ-4-сургууль мэргэжил-1'!C180:I180</f>
        <v>Барилгын цахилгаанчин</v>
      </c>
      <c r="D174" s="797"/>
      <c r="E174" s="797"/>
      <c r="F174" s="797"/>
      <c r="G174" s="797"/>
      <c r="H174" s="797"/>
      <c r="I174" s="56">
        <f t="shared" si="55"/>
        <v>163</v>
      </c>
      <c r="J174" s="801">
        <f t="shared" si="59"/>
        <v>45</v>
      </c>
      <c r="K174" s="802"/>
      <c r="L174" s="65">
        <f t="shared" si="56"/>
        <v>6</v>
      </c>
      <c r="M174" s="67"/>
      <c r="N174" s="67"/>
      <c r="O174" s="67"/>
      <c r="P174" s="67"/>
      <c r="Q174" s="63"/>
      <c r="R174" s="63"/>
      <c r="S174" s="63">
        <v>45</v>
      </c>
      <c r="T174" s="63">
        <v>6</v>
      </c>
      <c r="U174" s="67"/>
      <c r="V174" s="67"/>
      <c r="W174" s="67"/>
      <c r="X174" s="67"/>
      <c r="Y174" s="67"/>
      <c r="Z174" s="67"/>
      <c r="AA174" s="63">
        <v>45</v>
      </c>
      <c r="AB174" s="67"/>
      <c r="AC174" s="67"/>
      <c r="AD174" s="67"/>
      <c r="AE174" s="140" t="str">
        <f t="shared" si="70"/>
        <v>CF7411-12</v>
      </c>
      <c r="AF174" s="139" t="str">
        <f t="shared" si="71"/>
        <v>Барилгын цахилгаанчин</v>
      </c>
      <c r="AG174" s="64">
        <v>5</v>
      </c>
      <c r="AH174" s="65">
        <f t="shared" si="72"/>
        <v>0</v>
      </c>
      <c r="AI174" s="65">
        <f t="shared" si="72"/>
        <v>0</v>
      </c>
      <c r="AJ174" s="88"/>
      <c r="AK174" s="88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88"/>
      <c r="AW174" s="88"/>
    </row>
    <row r="175" spans="1:49" s="121" customFormat="1" ht="18" customHeight="1">
      <c r="A175" s="765" t="str">
        <f>+'[1]З-ТМБ-4-сургууль мэргэжил-1'!A181:B181</f>
        <v>CF7115-24</v>
      </c>
      <c r="B175" s="765"/>
      <c r="C175" s="797" t="str">
        <f>+'[1]З-ТМБ-4-сургууль мэргэжил-1'!C181:I181</f>
        <v>Модон эдлэлийн мужаан</v>
      </c>
      <c r="D175" s="797"/>
      <c r="E175" s="797"/>
      <c r="F175" s="797"/>
      <c r="G175" s="797"/>
      <c r="H175" s="797"/>
      <c r="I175" s="56">
        <f t="shared" si="55"/>
        <v>164</v>
      </c>
      <c r="J175" s="801">
        <f t="shared" si="59"/>
        <v>25</v>
      </c>
      <c r="K175" s="802"/>
      <c r="L175" s="65">
        <f t="shared" si="56"/>
        <v>0</v>
      </c>
      <c r="M175" s="67"/>
      <c r="N175" s="67"/>
      <c r="O175" s="67"/>
      <c r="P175" s="67"/>
      <c r="Q175" s="63"/>
      <c r="R175" s="63"/>
      <c r="S175" s="63">
        <v>25</v>
      </c>
      <c r="T175" s="63"/>
      <c r="U175" s="67"/>
      <c r="V175" s="67"/>
      <c r="W175" s="67"/>
      <c r="X175" s="67"/>
      <c r="Y175" s="67"/>
      <c r="Z175" s="67"/>
      <c r="AA175" s="63">
        <v>25</v>
      </c>
      <c r="AB175" s="67"/>
      <c r="AC175" s="67"/>
      <c r="AD175" s="67"/>
      <c r="AE175" s="140" t="str">
        <f t="shared" si="70"/>
        <v>CF7115-24</v>
      </c>
      <c r="AF175" s="139" t="str">
        <f t="shared" si="71"/>
        <v>Модон эдлэлийн мужаан</v>
      </c>
      <c r="AG175" s="64">
        <v>6</v>
      </c>
      <c r="AH175" s="65">
        <f t="shared" si="72"/>
        <v>0</v>
      </c>
      <c r="AI175" s="65">
        <f t="shared" si="72"/>
        <v>0</v>
      </c>
      <c r="AJ175" s="88"/>
      <c r="AK175" s="88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88"/>
      <c r="AW175" s="88"/>
    </row>
    <row r="176" spans="1:49" s="121" customFormat="1" ht="18" customHeight="1">
      <c r="A176" s="765" t="str">
        <f>+'[1]З-ТМБ-4-сургууль мэргэжил-1'!A182:B182</f>
        <v>CF7114-20</v>
      </c>
      <c r="B176" s="765"/>
      <c r="C176" s="797" t="str">
        <f>+'[1]З-ТМБ-4-сургууль мэргэжил-1'!C182:I182</f>
        <v>Бетон арматурчин</v>
      </c>
      <c r="D176" s="797"/>
      <c r="E176" s="797"/>
      <c r="F176" s="797"/>
      <c r="G176" s="797"/>
      <c r="H176" s="797"/>
      <c r="I176" s="56">
        <f t="shared" si="55"/>
        <v>165</v>
      </c>
      <c r="J176" s="801">
        <f t="shared" si="59"/>
        <v>27</v>
      </c>
      <c r="K176" s="802"/>
      <c r="L176" s="65">
        <f t="shared" si="56"/>
        <v>3</v>
      </c>
      <c r="M176" s="67"/>
      <c r="N176" s="67"/>
      <c r="O176" s="67"/>
      <c r="P176" s="67"/>
      <c r="Q176" s="63"/>
      <c r="R176" s="63"/>
      <c r="S176" s="63">
        <v>27</v>
      </c>
      <c r="T176" s="63">
        <v>3</v>
      </c>
      <c r="U176" s="67"/>
      <c r="V176" s="67"/>
      <c r="W176" s="67"/>
      <c r="X176" s="67"/>
      <c r="Y176" s="67"/>
      <c r="Z176" s="67"/>
      <c r="AA176" s="63">
        <v>27</v>
      </c>
      <c r="AB176" s="67"/>
      <c r="AC176" s="67"/>
      <c r="AD176" s="67"/>
      <c r="AE176" s="140" t="str">
        <f t="shared" si="70"/>
        <v>CF7114-20</v>
      </c>
      <c r="AF176" s="139" t="str">
        <f t="shared" si="71"/>
        <v>Бетон арматурчин</v>
      </c>
      <c r="AG176" s="64">
        <v>7</v>
      </c>
      <c r="AH176" s="65">
        <v>1</v>
      </c>
      <c r="AI176" s="65">
        <f t="shared" si="72"/>
        <v>0</v>
      </c>
      <c r="AJ176" s="88">
        <v>1</v>
      </c>
      <c r="AK176" s="88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88"/>
      <c r="AW176" s="88"/>
    </row>
    <row r="177" spans="1:49" s="121" customFormat="1" ht="18" customHeight="1">
      <c r="A177" s="765" t="str">
        <f>+'[1]З-ТМБ-4-сургууль мэргэжил-1'!A183:B183</f>
        <v>AM7317-11</v>
      </c>
      <c r="B177" s="765"/>
      <c r="C177" s="797" t="str">
        <f>+'[1]З-ТМБ-4-сургууль мэргэжил-1'!C183:I183</f>
        <v>Бэлэг дурсгалын зүйл урлаач</v>
      </c>
      <c r="D177" s="797"/>
      <c r="E177" s="797"/>
      <c r="F177" s="797"/>
      <c r="G177" s="797"/>
      <c r="H177" s="797"/>
      <c r="I177" s="56">
        <f t="shared" si="55"/>
        <v>166</v>
      </c>
      <c r="J177" s="801">
        <f t="shared" si="59"/>
        <v>20</v>
      </c>
      <c r="K177" s="802"/>
      <c r="L177" s="65">
        <f t="shared" si="56"/>
        <v>8</v>
      </c>
      <c r="M177" s="67"/>
      <c r="N177" s="67"/>
      <c r="O177" s="67"/>
      <c r="P177" s="67"/>
      <c r="Q177" s="63"/>
      <c r="R177" s="63"/>
      <c r="S177" s="63">
        <v>20</v>
      </c>
      <c r="T177" s="63">
        <v>8</v>
      </c>
      <c r="U177" s="67"/>
      <c r="V177" s="67"/>
      <c r="W177" s="67"/>
      <c r="X177" s="67"/>
      <c r="Y177" s="67"/>
      <c r="Z177" s="67"/>
      <c r="AA177" s="63">
        <v>20</v>
      </c>
      <c r="AB177" s="67"/>
      <c r="AC177" s="67"/>
      <c r="AD177" s="67"/>
      <c r="AE177" s="140" t="str">
        <f t="shared" si="70"/>
        <v>AM7317-11</v>
      </c>
      <c r="AF177" s="139" t="str">
        <f t="shared" si="71"/>
        <v>Бэлэг дурсгалын зүйл урлаач</v>
      </c>
      <c r="AG177" s="64">
        <v>8</v>
      </c>
      <c r="AH177" s="65">
        <f t="shared" si="72"/>
        <v>0</v>
      </c>
      <c r="AI177" s="65">
        <f t="shared" si="72"/>
        <v>0</v>
      </c>
      <c r="AJ177" s="88"/>
      <c r="AK177" s="88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88"/>
      <c r="AW177" s="88"/>
    </row>
    <row r="178" spans="1:49" s="121" customFormat="1" ht="18" customHeight="1">
      <c r="A178" s="765" t="str">
        <f>+'[1]З-ТМБ-4-сургууль мэргэжил-1'!A184:B184</f>
        <v>TC8211-20</v>
      </c>
      <c r="B178" s="765"/>
      <c r="C178" s="797" t="str">
        <f>+'[1]З-ТМБ-4-сургууль мэргэжил-1'!C184:I184</f>
        <v>Автомашины засварчин</v>
      </c>
      <c r="D178" s="797"/>
      <c r="E178" s="797"/>
      <c r="F178" s="797"/>
      <c r="G178" s="797"/>
      <c r="H178" s="797"/>
      <c r="I178" s="56">
        <f t="shared" si="55"/>
        <v>167</v>
      </c>
      <c r="J178" s="801">
        <f t="shared" si="59"/>
        <v>30</v>
      </c>
      <c r="K178" s="802"/>
      <c r="L178" s="65">
        <f t="shared" si="56"/>
        <v>0</v>
      </c>
      <c r="M178" s="67"/>
      <c r="N178" s="67"/>
      <c r="O178" s="67"/>
      <c r="P178" s="67"/>
      <c r="Q178" s="63"/>
      <c r="R178" s="63"/>
      <c r="S178" s="63">
        <v>30</v>
      </c>
      <c r="T178" s="63"/>
      <c r="U178" s="67"/>
      <c r="V178" s="67"/>
      <c r="W178" s="67"/>
      <c r="X178" s="67"/>
      <c r="Y178" s="67"/>
      <c r="Z178" s="67"/>
      <c r="AA178" s="63">
        <v>30</v>
      </c>
      <c r="AB178" s="67"/>
      <c r="AC178" s="67"/>
      <c r="AD178" s="67"/>
      <c r="AE178" s="140" t="str">
        <f t="shared" si="70"/>
        <v>TC8211-20</v>
      </c>
      <c r="AF178" s="139" t="str">
        <f t="shared" si="71"/>
        <v>Автомашины засварчин</v>
      </c>
      <c r="AG178" s="64">
        <v>9</v>
      </c>
      <c r="AH178" s="65">
        <v>1</v>
      </c>
      <c r="AI178" s="65">
        <f t="shared" si="72"/>
        <v>0</v>
      </c>
      <c r="AJ178" s="88"/>
      <c r="AK178" s="88"/>
      <c r="AL178" s="65"/>
      <c r="AM178" s="65"/>
      <c r="AN178" s="65"/>
      <c r="AO178" s="65"/>
      <c r="AP178" s="65"/>
      <c r="AQ178" s="65"/>
      <c r="AR178" s="65"/>
      <c r="AS178" s="65"/>
      <c r="AT178" s="65">
        <v>1</v>
      </c>
      <c r="AU178" s="65"/>
      <c r="AV178" s="88"/>
      <c r="AW178" s="88"/>
    </row>
    <row r="179" spans="1:49" s="121" customFormat="1" ht="18" customHeight="1">
      <c r="A179" s="765" t="str">
        <f>+'[1]З-ТМБ-4-сургууль мэргэжил-1'!A185:B185</f>
        <v>SO5142-11</v>
      </c>
      <c r="B179" s="765"/>
      <c r="C179" s="797" t="str">
        <f>+'[1]З-ТМБ-4-сургууль мэргэжил-1'!C185:I185</f>
        <v>Гоо засалч</v>
      </c>
      <c r="D179" s="797"/>
      <c r="E179" s="797"/>
      <c r="F179" s="797"/>
      <c r="G179" s="797"/>
      <c r="H179" s="797"/>
      <c r="I179" s="56">
        <f t="shared" si="55"/>
        <v>168</v>
      </c>
      <c r="J179" s="801">
        <f t="shared" si="59"/>
        <v>19</v>
      </c>
      <c r="K179" s="802"/>
      <c r="L179" s="65">
        <f t="shared" si="56"/>
        <v>19</v>
      </c>
      <c r="M179" s="67"/>
      <c r="N179" s="67"/>
      <c r="O179" s="67"/>
      <c r="P179" s="67"/>
      <c r="Q179" s="63"/>
      <c r="R179" s="63"/>
      <c r="S179" s="63">
        <v>19</v>
      </c>
      <c r="T179" s="63">
        <v>19</v>
      </c>
      <c r="U179" s="67"/>
      <c r="V179" s="67"/>
      <c r="W179" s="67"/>
      <c r="X179" s="67"/>
      <c r="Y179" s="67"/>
      <c r="Z179" s="67"/>
      <c r="AA179" s="63">
        <v>19</v>
      </c>
      <c r="AB179" s="67"/>
      <c r="AC179" s="67"/>
      <c r="AD179" s="67"/>
      <c r="AE179" s="140" t="str">
        <f t="shared" si="70"/>
        <v>SO5142-11</v>
      </c>
      <c r="AF179" s="139" t="str">
        <f t="shared" si="71"/>
        <v>Гоо засалч</v>
      </c>
      <c r="AG179" s="64">
        <v>10</v>
      </c>
      <c r="AH179" s="65">
        <f t="shared" si="72"/>
        <v>0</v>
      </c>
      <c r="AI179" s="65">
        <f t="shared" si="72"/>
        <v>0</v>
      </c>
      <c r="AJ179" s="88"/>
      <c r="AK179" s="88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88"/>
      <c r="AW179" s="88"/>
    </row>
    <row r="180" spans="1:49" s="121" customFormat="1" ht="18" customHeight="1">
      <c r="A180" s="765" t="str">
        <f>+'[1]З-ТМБ-4-сургууль мэргэжил-1'!A186:B186</f>
        <v>CF7126-36</v>
      </c>
      <c r="B180" s="765"/>
      <c r="C180" s="797" t="str">
        <f>+'[1]З-ТМБ-4-сургууль мэргэжил-1'!C186:I186</f>
        <v>Барилгын сантехникч</v>
      </c>
      <c r="D180" s="797"/>
      <c r="E180" s="797"/>
      <c r="F180" s="797"/>
      <c r="G180" s="797"/>
      <c r="H180" s="797"/>
      <c r="I180" s="56">
        <f t="shared" si="55"/>
        <v>169</v>
      </c>
      <c r="J180" s="801">
        <f t="shared" si="59"/>
        <v>26</v>
      </c>
      <c r="K180" s="802"/>
      <c r="L180" s="65">
        <f t="shared" si="56"/>
        <v>0</v>
      </c>
      <c r="M180" s="67"/>
      <c r="N180" s="67"/>
      <c r="O180" s="67"/>
      <c r="P180" s="67"/>
      <c r="Q180" s="63"/>
      <c r="R180" s="63"/>
      <c r="S180" s="63">
        <v>26</v>
      </c>
      <c r="T180" s="63"/>
      <c r="U180" s="67"/>
      <c r="V180" s="67"/>
      <c r="W180" s="67"/>
      <c r="X180" s="67"/>
      <c r="Y180" s="67"/>
      <c r="Z180" s="67"/>
      <c r="AA180" s="63">
        <v>26</v>
      </c>
      <c r="AB180" s="67"/>
      <c r="AC180" s="67"/>
      <c r="AD180" s="67"/>
      <c r="AE180" s="140" t="str">
        <f t="shared" si="70"/>
        <v>CF7126-36</v>
      </c>
      <c r="AF180" s="139" t="str">
        <f t="shared" si="71"/>
        <v>Барилгын сантехникч</v>
      </c>
      <c r="AG180" s="64">
        <v>11</v>
      </c>
      <c r="AH180" s="65">
        <v>1</v>
      </c>
      <c r="AI180" s="65">
        <f t="shared" si="72"/>
        <v>0</v>
      </c>
      <c r="AJ180" s="88"/>
      <c r="AK180" s="88"/>
      <c r="AL180" s="65"/>
      <c r="AM180" s="65"/>
      <c r="AN180" s="65">
        <v>1</v>
      </c>
      <c r="AO180" s="65"/>
      <c r="AP180" s="65"/>
      <c r="AQ180" s="65"/>
      <c r="AR180" s="65"/>
      <c r="AS180" s="65"/>
      <c r="AT180" s="65"/>
      <c r="AU180" s="65"/>
      <c r="AV180" s="88"/>
      <c r="AW180" s="88"/>
    </row>
    <row r="181" spans="1:49" s="121" customFormat="1" ht="18" customHeight="1">
      <c r="A181" s="765" t="str">
        <f>+'[1]З-ТМБ-4-сургууль мэргэжил-1'!A187:B187</f>
        <v>IM7212-14</v>
      </c>
      <c r="B181" s="765"/>
      <c r="C181" s="797" t="str">
        <f>+'[1]З-ТМБ-4-сургууль мэргэжил-1'!C187:I187</f>
        <v>Гагнуурчин</v>
      </c>
      <c r="D181" s="797"/>
      <c r="E181" s="797"/>
      <c r="F181" s="797"/>
      <c r="G181" s="797"/>
      <c r="H181" s="797"/>
      <c r="I181" s="56">
        <f t="shared" si="55"/>
        <v>170</v>
      </c>
      <c r="J181" s="801">
        <f t="shared" si="59"/>
        <v>46</v>
      </c>
      <c r="K181" s="802"/>
      <c r="L181" s="65">
        <f t="shared" si="56"/>
        <v>4</v>
      </c>
      <c r="M181" s="67"/>
      <c r="N181" s="67"/>
      <c r="O181" s="67"/>
      <c r="P181" s="67"/>
      <c r="Q181" s="63">
        <v>30</v>
      </c>
      <c r="R181" s="63">
        <v>4</v>
      </c>
      <c r="S181" s="63">
        <v>16</v>
      </c>
      <c r="T181" s="63"/>
      <c r="U181" s="67"/>
      <c r="V181" s="67"/>
      <c r="W181" s="67"/>
      <c r="X181" s="67"/>
      <c r="Y181" s="67"/>
      <c r="Z181" s="67"/>
      <c r="AA181" s="63">
        <v>46</v>
      </c>
      <c r="AB181" s="67"/>
      <c r="AC181" s="67"/>
      <c r="AD181" s="67"/>
      <c r="AE181" s="140" t="str">
        <f t="shared" si="70"/>
        <v>IM7212-14</v>
      </c>
      <c r="AF181" s="139" t="str">
        <f t="shared" si="71"/>
        <v>Гагнуурчин</v>
      </c>
      <c r="AG181" s="64">
        <v>12</v>
      </c>
      <c r="AH181" s="65">
        <v>1</v>
      </c>
      <c r="AI181" s="65">
        <f t="shared" si="72"/>
        <v>0</v>
      </c>
      <c r="AJ181" s="88"/>
      <c r="AK181" s="88"/>
      <c r="AL181" s="65"/>
      <c r="AM181" s="65"/>
      <c r="AN181" s="65">
        <v>1</v>
      </c>
      <c r="AO181" s="65"/>
      <c r="AP181" s="65"/>
      <c r="AQ181" s="65"/>
      <c r="AR181" s="65"/>
      <c r="AS181" s="65"/>
      <c r="AT181" s="65"/>
      <c r="AU181" s="65"/>
      <c r="AV181" s="88"/>
      <c r="AW181" s="88"/>
    </row>
    <row r="182" spans="1:49" s="121" customFormat="1" ht="18" customHeight="1">
      <c r="A182" s="765" t="str">
        <f>+'[1]З-ТМБ-4-сургууль мэргэжил-1'!A188:B188</f>
        <v>AB2653-15</v>
      </c>
      <c r="B182" s="765"/>
      <c r="C182" s="797" t="str">
        <f>+'[1]З-ТМБ-4-сургууль мэргэжил-1'!C188:I188</f>
        <v>Ардын бүжгийн бүжигчин</v>
      </c>
      <c r="D182" s="797"/>
      <c r="E182" s="797"/>
      <c r="F182" s="797"/>
      <c r="G182" s="797"/>
      <c r="H182" s="797"/>
      <c r="I182" s="56">
        <f t="shared" si="55"/>
        <v>171</v>
      </c>
      <c r="J182" s="801">
        <f t="shared" si="59"/>
        <v>12</v>
      </c>
      <c r="K182" s="802"/>
      <c r="L182" s="65">
        <f t="shared" si="56"/>
        <v>10</v>
      </c>
      <c r="M182" s="67"/>
      <c r="N182" s="67"/>
      <c r="O182" s="67"/>
      <c r="P182" s="67"/>
      <c r="Q182" s="63"/>
      <c r="R182" s="63"/>
      <c r="S182" s="63">
        <v>12</v>
      </c>
      <c r="T182" s="63">
        <v>10</v>
      </c>
      <c r="U182" s="67"/>
      <c r="V182" s="67"/>
      <c r="W182" s="67"/>
      <c r="X182" s="67"/>
      <c r="Y182" s="67"/>
      <c r="Z182" s="67"/>
      <c r="AA182" s="63">
        <v>12</v>
      </c>
      <c r="AB182" s="67"/>
      <c r="AC182" s="67"/>
      <c r="AD182" s="67"/>
      <c r="AE182" s="140" t="str">
        <f t="shared" si="70"/>
        <v>AB2653-15</v>
      </c>
      <c r="AF182" s="139" t="str">
        <f t="shared" si="71"/>
        <v>Ардын бүжгийн бүжигчин</v>
      </c>
      <c r="AG182" s="64">
        <v>13</v>
      </c>
      <c r="AH182" s="65">
        <f t="shared" si="72"/>
        <v>0</v>
      </c>
      <c r="AI182" s="65">
        <f t="shared" si="72"/>
        <v>0</v>
      </c>
      <c r="AJ182" s="88"/>
      <c r="AK182" s="88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88"/>
      <c r="AW182" s="88"/>
    </row>
    <row r="183" spans="1:49" s="121" customFormat="1" ht="18" customHeight="1">
      <c r="A183" s="765" t="str">
        <f>+'[1]З-ТМБ-4-сургууль мэргэжил-1'!A189:B189</f>
        <v>TR7117-19</v>
      </c>
      <c r="B183" s="765"/>
      <c r="C183" s="797" t="str">
        <f>+'[1]З-ТМБ-4-сургууль мэргэжил-1'!C189:I189</f>
        <v>Төмөр замын барилгачин</v>
      </c>
      <c r="D183" s="797"/>
      <c r="E183" s="797"/>
      <c r="F183" s="797"/>
      <c r="G183" s="797"/>
      <c r="H183" s="797"/>
      <c r="I183" s="56">
        <f t="shared" si="55"/>
        <v>172</v>
      </c>
      <c r="J183" s="801">
        <f t="shared" si="59"/>
        <v>30</v>
      </c>
      <c r="K183" s="802"/>
      <c r="L183" s="65">
        <f t="shared" si="56"/>
        <v>12</v>
      </c>
      <c r="M183" s="67"/>
      <c r="N183" s="67"/>
      <c r="O183" s="67"/>
      <c r="P183" s="67"/>
      <c r="Q183" s="63">
        <v>30</v>
      </c>
      <c r="R183" s="63">
        <v>12</v>
      </c>
      <c r="S183" s="63"/>
      <c r="T183" s="63"/>
      <c r="U183" s="67"/>
      <c r="V183" s="67"/>
      <c r="W183" s="67"/>
      <c r="X183" s="67"/>
      <c r="Y183" s="67"/>
      <c r="Z183" s="67"/>
      <c r="AA183" s="63">
        <v>30</v>
      </c>
      <c r="AB183" s="67"/>
      <c r="AC183" s="67"/>
      <c r="AD183" s="67"/>
      <c r="AE183" s="140" t="str">
        <f t="shared" si="70"/>
        <v>TR7117-19</v>
      </c>
      <c r="AF183" s="139" t="str">
        <f t="shared" si="71"/>
        <v>Төмөр замын барилгачин</v>
      </c>
      <c r="AG183" s="64">
        <v>13</v>
      </c>
      <c r="AH183" s="65">
        <f t="shared" si="72"/>
        <v>0</v>
      </c>
      <c r="AI183" s="65">
        <f t="shared" si="72"/>
        <v>0</v>
      </c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</row>
    <row r="184" spans="1:49" s="121" customFormat="1" ht="18" customHeight="1">
      <c r="A184" s="765" t="str">
        <f>+'[1]З-ТМБ-4-сургууль мэргэжил-1'!A190:B190</f>
        <v>IE7533-28</v>
      </c>
      <c r="B184" s="765"/>
      <c r="C184" s="797" t="str">
        <f>+'[1]З-ТМБ-4-сургууль мэргэжил-1'!C190:I190</f>
        <v>Оёмол бүтээгдэхүүний оёдолчин</v>
      </c>
      <c r="D184" s="797"/>
      <c r="E184" s="797"/>
      <c r="F184" s="797"/>
      <c r="G184" s="797"/>
      <c r="H184" s="797"/>
      <c r="I184" s="56">
        <f t="shared" si="55"/>
        <v>173</v>
      </c>
      <c r="J184" s="801">
        <f t="shared" si="59"/>
        <v>30</v>
      </c>
      <c r="K184" s="802"/>
      <c r="L184" s="65">
        <f t="shared" si="56"/>
        <v>29</v>
      </c>
      <c r="M184" s="67"/>
      <c r="N184" s="67"/>
      <c r="O184" s="67"/>
      <c r="P184" s="67"/>
      <c r="Q184" s="63">
        <v>30</v>
      </c>
      <c r="R184" s="63">
        <v>29</v>
      </c>
      <c r="S184" s="63"/>
      <c r="T184" s="63"/>
      <c r="U184" s="67"/>
      <c r="V184" s="67"/>
      <c r="W184" s="67"/>
      <c r="X184" s="67"/>
      <c r="Y184" s="67"/>
      <c r="Z184" s="67"/>
      <c r="AA184" s="63">
        <v>30</v>
      </c>
      <c r="AB184" s="67"/>
      <c r="AC184" s="67"/>
      <c r="AD184" s="67"/>
      <c r="AE184" s="140" t="str">
        <f t="shared" si="70"/>
        <v>IE7533-28</v>
      </c>
      <c r="AF184" s="139" t="str">
        <f t="shared" si="71"/>
        <v>Оёмол бүтээгдэхүүний оёдолчин</v>
      </c>
      <c r="AG184" s="64">
        <v>13</v>
      </c>
      <c r="AH184" s="65">
        <f t="shared" si="72"/>
        <v>0</v>
      </c>
      <c r="AI184" s="65">
        <f t="shared" si="72"/>
        <v>0</v>
      </c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</row>
    <row r="185" spans="1:49" s="121" customFormat="1" ht="18" customHeight="1">
      <c r="A185" s="816" t="s">
        <v>228</v>
      </c>
      <c r="B185" s="816"/>
      <c r="C185" s="816"/>
      <c r="D185" s="816"/>
      <c r="E185" s="816"/>
      <c r="F185" s="816"/>
      <c r="G185" s="816"/>
      <c r="H185" s="816"/>
      <c r="I185" s="60">
        <f t="shared" si="55"/>
        <v>174</v>
      </c>
      <c r="J185" s="817">
        <f t="shared" si="59"/>
        <v>303</v>
      </c>
      <c r="K185" s="818"/>
      <c r="L185" s="138">
        <f t="shared" si="56"/>
        <v>120</v>
      </c>
      <c r="M185" s="138">
        <f>SUM(M186:M193)</f>
        <v>0</v>
      </c>
      <c r="N185" s="138">
        <f t="shared" ref="N185:AD185" si="73">SUM(N186:N193)</f>
        <v>0</v>
      </c>
      <c r="O185" s="138">
        <f t="shared" si="73"/>
        <v>0</v>
      </c>
      <c r="P185" s="138">
        <f t="shared" si="73"/>
        <v>0</v>
      </c>
      <c r="Q185" s="138">
        <f t="shared" si="73"/>
        <v>126</v>
      </c>
      <c r="R185" s="138">
        <f t="shared" si="73"/>
        <v>74</v>
      </c>
      <c r="S185" s="138">
        <f t="shared" si="73"/>
        <v>177</v>
      </c>
      <c r="T185" s="138">
        <f t="shared" si="73"/>
        <v>46</v>
      </c>
      <c r="U185" s="138">
        <f t="shared" si="73"/>
        <v>0</v>
      </c>
      <c r="V185" s="138">
        <f t="shared" si="73"/>
        <v>0</v>
      </c>
      <c r="W185" s="138">
        <f t="shared" si="73"/>
        <v>0</v>
      </c>
      <c r="X185" s="138">
        <f t="shared" si="73"/>
        <v>0</v>
      </c>
      <c r="Y185" s="138">
        <f t="shared" si="73"/>
        <v>0</v>
      </c>
      <c r="Z185" s="138">
        <f t="shared" si="73"/>
        <v>0</v>
      </c>
      <c r="AA185" s="138">
        <f t="shared" si="73"/>
        <v>303</v>
      </c>
      <c r="AB185" s="138">
        <f t="shared" si="73"/>
        <v>0</v>
      </c>
      <c r="AC185" s="138">
        <f t="shared" si="73"/>
        <v>0</v>
      </c>
      <c r="AD185" s="138">
        <f t="shared" si="73"/>
        <v>0</v>
      </c>
      <c r="AE185" s="141" t="str">
        <f>+A185</f>
        <v>12. Сэлэнгэ аймаг дахь МСҮТ</v>
      </c>
      <c r="AF185" s="142"/>
      <c r="AG185" s="60"/>
      <c r="AH185" s="138">
        <f>SUM(AH186:AH193)</f>
        <v>8</v>
      </c>
      <c r="AI185" s="138">
        <f t="shared" ref="AI185:AW185" si="74">SUM(AI186:AI193)</f>
        <v>4</v>
      </c>
      <c r="AJ185" s="138">
        <f t="shared" si="74"/>
        <v>1</v>
      </c>
      <c r="AK185" s="138">
        <f t="shared" si="74"/>
        <v>1</v>
      </c>
      <c r="AL185" s="138">
        <f t="shared" si="74"/>
        <v>0</v>
      </c>
      <c r="AM185" s="138">
        <f t="shared" si="74"/>
        <v>0</v>
      </c>
      <c r="AN185" s="138">
        <f t="shared" si="74"/>
        <v>1</v>
      </c>
      <c r="AO185" s="138">
        <f t="shared" si="74"/>
        <v>0</v>
      </c>
      <c r="AP185" s="138">
        <f t="shared" si="74"/>
        <v>5</v>
      </c>
      <c r="AQ185" s="138">
        <f t="shared" si="74"/>
        <v>3</v>
      </c>
      <c r="AR185" s="138">
        <f t="shared" si="74"/>
        <v>0</v>
      </c>
      <c r="AS185" s="138">
        <f t="shared" si="74"/>
        <v>0</v>
      </c>
      <c r="AT185" s="138">
        <f t="shared" si="74"/>
        <v>0</v>
      </c>
      <c r="AU185" s="138">
        <f t="shared" si="74"/>
        <v>0</v>
      </c>
      <c r="AV185" s="138">
        <f t="shared" si="74"/>
        <v>1</v>
      </c>
      <c r="AW185" s="138">
        <f t="shared" si="74"/>
        <v>0</v>
      </c>
    </row>
    <row r="186" spans="1:49" s="121" customFormat="1" ht="18" customHeight="1">
      <c r="A186" s="797" t="str">
        <f>+'[1]З-ТМБ-4-сургууль мэргэжил-1'!A192:B192</f>
        <v>CF7123-20</v>
      </c>
      <c r="B186" s="797"/>
      <c r="C186" s="705" t="str">
        <f>+'[1]З-ТМБ-4-сургууль мэргэжил-1'!C192:I192</f>
        <v>Барилгын засал-чимэглэлчин</v>
      </c>
      <c r="D186" s="705"/>
      <c r="E186" s="705"/>
      <c r="F186" s="705"/>
      <c r="G186" s="705"/>
      <c r="H186" s="705"/>
      <c r="I186" s="56">
        <f t="shared" si="55"/>
        <v>175</v>
      </c>
      <c r="J186" s="801">
        <f t="shared" si="59"/>
        <v>15</v>
      </c>
      <c r="K186" s="802"/>
      <c r="L186" s="65">
        <f t="shared" si="56"/>
        <v>7</v>
      </c>
      <c r="M186" s="67"/>
      <c r="N186" s="67"/>
      <c r="O186" s="67"/>
      <c r="P186" s="67"/>
      <c r="Q186" s="63">
        <v>15</v>
      </c>
      <c r="R186" s="63">
        <v>7</v>
      </c>
      <c r="S186" s="63"/>
      <c r="T186" s="63"/>
      <c r="U186" s="67"/>
      <c r="V186" s="67"/>
      <c r="W186" s="67"/>
      <c r="X186" s="67"/>
      <c r="Y186" s="67"/>
      <c r="Z186" s="67"/>
      <c r="AA186" s="63">
        <v>15</v>
      </c>
      <c r="AB186" s="67"/>
      <c r="AC186" s="67"/>
      <c r="AD186" s="67"/>
      <c r="AE186" s="140" t="str">
        <f t="shared" ref="AE186:AE193" si="75">+A186</f>
        <v>CF7123-20</v>
      </c>
      <c r="AF186" s="139" t="str">
        <f t="shared" ref="AF186:AF193" si="76">+C186</f>
        <v>Барилгын засал-чимэглэлчин</v>
      </c>
      <c r="AG186" s="64">
        <v>2</v>
      </c>
      <c r="AH186" s="65">
        <f>+AJ186+AL186+AN186+AP186+AR186+AT186+AV186</f>
        <v>1</v>
      </c>
      <c r="AI186" s="65">
        <f>+AK186+AM186+AO186+AQ186+AS186+AU186+AW186</f>
        <v>0</v>
      </c>
      <c r="AJ186" s="63"/>
      <c r="AK186" s="63"/>
      <c r="AL186" s="63"/>
      <c r="AM186" s="63"/>
      <c r="AN186" s="63"/>
      <c r="AO186" s="63"/>
      <c r="AP186" s="63">
        <v>1</v>
      </c>
      <c r="AQ186" s="63"/>
      <c r="AR186" s="63"/>
      <c r="AS186" s="63"/>
      <c r="AT186" s="63"/>
      <c r="AU186" s="63"/>
      <c r="AV186" s="63"/>
      <c r="AW186" s="63"/>
    </row>
    <row r="187" spans="1:49" s="121" customFormat="1" ht="18" customHeight="1">
      <c r="A187" s="797" t="str">
        <f>+'[1]З-ТМБ-4-сургууль мэргэжил-1'!A193:B193</f>
        <v>IF5120-11</v>
      </c>
      <c r="B187" s="797"/>
      <c r="C187" s="705" t="str">
        <f>+'[1]З-ТМБ-4-сургууль мэргэжил-1'!C193:I193</f>
        <v>Тогооч</v>
      </c>
      <c r="D187" s="705"/>
      <c r="E187" s="705"/>
      <c r="F187" s="705"/>
      <c r="G187" s="705"/>
      <c r="H187" s="705"/>
      <c r="I187" s="56">
        <f t="shared" si="55"/>
        <v>176</v>
      </c>
      <c r="J187" s="801">
        <f t="shared" si="59"/>
        <v>49</v>
      </c>
      <c r="K187" s="802"/>
      <c r="L187" s="65">
        <f t="shared" si="56"/>
        <v>36</v>
      </c>
      <c r="M187" s="67"/>
      <c r="N187" s="67"/>
      <c r="O187" s="67"/>
      <c r="P187" s="67"/>
      <c r="Q187" s="63">
        <v>21</v>
      </c>
      <c r="R187" s="63">
        <v>19</v>
      </c>
      <c r="S187" s="63">
        <v>28</v>
      </c>
      <c r="T187" s="63">
        <v>17</v>
      </c>
      <c r="U187" s="67"/>
      <c r="V187" s="67"/>
      <c r="W187" s="67"/>
      <c r="X187" s="67"/>
      <c r="Y187" s="67"/>
      <c r="Z187" s="67"/>
      <c r="AA187" s="63">
        <v>49</v>
      </c>
      <c r="AB187" s="67"/>
      <c r="AC187" s="67"/>
      <c r="AD187" s="67"/>
      <c r="AE187" s="140" t="str">
        <f t="shared" si="75"/>
        <v>IF5120-11</v>
      </c>
      <c r="AF187" s="139" t="str">
        <f t="shared" si="76"/>
        <v>Тогооч</v>
      </c>
      <c r="AG187" s="64">
        <v>3</v>
      </c>
      <c r="AH187" s="65">
        <f t="shared" ref="AH187:AI193" si="77">+AJ187+AL187+AN187+AP187+AR187+AT187+AV187</f>
        <v>1</v>
      </c>
      <c r="AI187" s="65">
        <f t="shared" si="77"/>
        <v>1</v>
      </c>
      <c r="AJ187" s="63">
        <v>1</v>
      </c>
      <c r="AK187" s="63">
        <v>1</v>
      </c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</row>
    <row r="188" spans="1:49" s="121" customFormat="1" ht="18" customHeight="1">
      <c r="A188" s="797" t="str">
        <f>+'[1]З-ТМБ-4-сургууль мэргэжил-1'!A194:B194</f>
        <v>TC8211-20</v>
      </c>
      <c r="B188" s="797"/>
      <c r="C188" s="705" t="str">
        <f>+'[1]З-ТМБ-4-сургууль мэргэжил-1'!C194:I194</f>
        <v>Автомашины засварчин</v>
      </c>
      <c r="D188" s="705"/>
      <c r="E188" s="705"/>
      <c r="F188" s="705"/>
      <c r="G188" s="705"/>
      <c r="H188" s="705"/>
      <c r="I188" s="56">
        <f t="shared" si="55"/>
        <v>177</v>
      </c>
      <c r="J188" s="801">
        <f t="shared" si="59"/>
        <v>47</v>
      </c>
      <c r="K188" s="802"/>
      <c r="L188" s="65">
        <f t="shared" si="56"/>
        <v>1</v>
      </c>
      <c r="M188" s="67"/>
      <c r="N188" s="67"/>
      <c r="O188" s="67"/>
      <c r="P188" s="67"/>
      <c r="Q188" s="63"/>
      <c r="R188" s="63"/>
      <c r="S188" s="63">
        <v>47</v>
      </c>
      <c r="T188" s="63">
        <v>1</v>
      </c>
      <c r="U188" s="67"/>
      <c r="V188" s="67"/>
      <c r="W188" s="67"/>
      <c r="X188" s="67"/>
      <c r="Y188" s="67"/>
      <c r="Z188" s="67"/>
      <c r="AA188" s="63">
        <v>47</v>
      </c>
      <c r="AB188" s="67"/>
      <c r="AC188" s="67"/>
      <c r="AD188" s="67"/>
      <c r="AE188" s="140" t="str">
        <f t="shared" si="75"/>
        <v>TC8211-20</v>
      </c>
      <c r="AF188" s="139" t="str">
        <f t="shared" si="76"/>
        <v>Автомашины засварчин</v>
      </c>
      <c r="AG188" s="64">
        <v>4</v>
      </c>
      <c r="AH188" s="65">
        <f t="shared" si="77"/>
        <v>0</v>
      </c>
      <c r="AI188" s="65">
        <f t="shared" si="77"/>
        <v>0</v>
      </c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</row>
    <row r="189" spans="1:49" s="121" customFormat="1" ht="18" customHeight="1">
      <c r="A189" s="797" t="str">
        <f>+'[1]З-ТМБ-4-сургууль мэргэжил-1'!A195:B195</f>
        <v>IM7212-14</v>
      </c>
      <c r="B189" s="797"/>
      <c r="C189" s="705" t="str">
        <f>+'[1]З-ТМБ-4-сургууль мэргэжил-1'!C195:I195</f>
        <v>Гагнуурчин</v>
      </c>
      <c r="D189" s="705"/>
      <c r="E189" s="705"/>
      <c r="F189" s="705"/>
      <c r="G189" s="705"/>
      <c r="H189" s="705"/>
      <c r="I189" s="56">
        <f t="shared" si="55"/>
        <v>178</v>
      </c>
      <c r="J189" s="801">
        <f t="shared" si="59"/>
        <v>83</v>
      </c>
      <c r="K189" s="802"/>
      <c r="L189" s="65">
        <f t="shared" si="56"/>
        <v>5</v>
      </c>
      <c r="M189" s="67"/>
      <c r="N189" s="67"/>
      <c r="O189" s="67"/>
      <c r="P189" s="67"/>
      <c r="Q189" s="63">
        <v>20</v>
      </c>
      <c r="R189" s="63"/>
      <c r="S189" s="63">
        <v>63</v>
      </c>
      <c r="T189" s="63">
        <v>5</v>
      </c>
      <c r="U189" s="67"/>
      <c r="V189" s="67"/>
      <c r="W189" s="67"/>
      <c r="X189" s="67"/>
      <c r="Y189" s="67"/>
      <c r="Z189" s="67"/>
      <c r="AA189" s="63">
        <v>83</v>
      </c>
      <c r="AB189" s="67"/>
      <c r="AC189" s="67"/>
      <c r="AD189" s="67"/>
      <c r="AE189" s="140" t="str">
        <f t="shared" si="75"/>
        <v>IM7212-14</v>
      </c>
      <c r="AF189" s="139" t="str">
        <f t="shared" si="76"/>
        <v>Гагнуурчин</v>
      </c>
      <c r="AG189" s="64">
        <v>5</v>
      </c>
      <c r="AH189" s="65">
        <f t="shared" si="77"/>
        <v>2</v>
      </c>
      <c r="AI189" s="65">
        <f t="shared" si="77"/>
        <v>0</v>
      </c>
      <c r="AJ189" s="63"/>
      <c r="AK189" s="63"/>
      <c r="AL189" s="63"/>
      <c r="AM189" s="63"/>
      <c r="AN189" s="63">
        <v>1</v>
      </c>
      <c r="AO189" s="63"/>
      <c r="AP189" s="63"/>
      <c r="AQ189" s="63"/>
      <c r="AR189" s="63"/>
      <c r="AS189" s="63"/>
      <c r="AT189" s="63"/>
      <c r="AU189" s="63"/>
      <c r="AV189" s="63">
        <v>1</v>
      </c>
      <c r="AW189" s="63"/>
    </row>
    <row r="190" spans="1:49" s="121" customFormat="1" ht="18" customHeight="1">
      <c r="A190" s="797" t="str">
        <f>+'[1]З-ТМБ-4-сургууль мэргэжил-1'!A196:B196</f>
        <v>ID4120-11</v>
      </c>
      <c r="B190" s="797"/>
      <c r="C190" s="705" t="str">
        <f>+'[1]З-ТМБ-4-сургууль мэргэжил-1'!C196:I196</f>
        <v>Нарийн бичгийн дарга-албан хэргийн ажилтан</v>
      </c>
      <c r="D190" s="705"/>
      <c r="E190" s="705"/>
      <c r="F190" s="705"/>
      <c r="G190" s="705"/>
      <c r="H190" s="705"/>
      <c r="I190" s="56">
        <f t="shared" si="55"/>
        <v>179</v>
      </c>
      <c r="J190" s="801">
        <f t="shared" si="59"/>
        <v>38</v>
      </c>
      <c r="K190" s="802"/>
      <c r="L190" s="65">
        <f t="shared" si="56"/>
        <v>36</v>
      </c>
      <c r="M190" s="67"/>
      <c r="N190" s="67"/>
      <c r="O190" s="67"/>
      <c r="P190" s="67"/>
      <c r="Q190" s="63">
        <v>27</v>
      </c>
      <c r="R190" s="63">
        <v>26</v>
      </c>
      <c r="S190" s="63">
        <v>11</v>
      </c>
      <c r="T190" s="63">
        <v>10</v>
      </c>
      <c r="U190" s="67"/>
      <c r="V190" s="67"/>
      <c r="W190" s="67"/>
      <c r="X190" s="67"/>
      <c r="Y190" s="67"/>
      <c r="Z190" s="67"/>
      <c r="AA190" s="63">
        <v>38</v>
      </c>
      <c r="AB190" s="67"/>
      <c r="AC190" s="67"/>
      <c r="AD190" s="67"/>
      <c r="AE190" s="140" t="str">
        <f t="shared" si="75"/>
        <v>ID4120-11</v>
      </c>
      <c r="AF190" s="139" t="str">
        <f t="shared" si="76"/>
        <v>Нарийн бичгийн дарга-албан хэргийн ажилтан</v>
      </c>
      <c r="AG190" s="64">
        <v>6</v>
      </c>
      <c r="AH190" s="65">
        <f t="shared" si="77"/>
        <v>1</v>
      </c>
      <c r="AI190" s="65">
        <f t="shared" si="77"/>
        <v>1</v>
      </c>
      <c r="AJ190" s="63"/>
      <c r="AK190" s="63"/>
      <c r="AL190" s="63"/>
      <c r="AM190" s="63"/>
      <c r="AN190" s="63"/>
      <c r="AO190" s="63"/>
      <c r="AP190" s="63">
        <v>1</v>
      </c>
      <c r="AQ190" s="63">
        <v>1</v>
      </c>
      <c r="AR190" s="63"/>
      <c r="AS190" s="63"/>
      <c r="AT190" s="63"/>
      <c r="AU190" s="63"/>
      <c r="AV190" s="63"/>
      <c r="AW190" s="63"/>
    </row>
    <row r="191" spans="1:49" s="121" customFormat="1" ht="18" customHeight="1">
      <c r="A191" s="797" t="str">
        <f>+'[1]З-ТМБ-4-сургууль мэргэжил-1'!A197:B197</f>
        <v>IE7533-28</v>
      </c>
      <c r="B191" s="797"/>
      <c r="C191" s="705" t="str">
        <f>+'[1]З-ТМБ-4-сургууль мэргэжил-1'!C197:I197</f>
        <v>Оёмол бүтээгдэхүүний оёдолчин</v>
      </c>
      <c r="D191" s="705"/>
      <c r="E191" s="705"/>
      <c r="F191" s="705"/>
      <c r="G191" s="705"/>
      <c r="H191" s="705"/>
      <c r="I191" s="56">
        <f t="shared" si="55"/>
        <v>180</v>
      </c>
      <c r="J191" s="801">
        <f t="shared" si="59"/>
        <v>19</v>
      </c>
      <c r="K191" s="802"/>
      <c r="L191" s="65">
        <f t="shared" si="56"/>
        <v>19</v>
      </c>
      <c r="M191" s="67"/>
      <c r="N191" s="67"/>
      <c r="O191" s="67"/>
      <c r="P191" s="67"/>
      <c r="Q191" s="63">
        <v>19</v>
      </c>
      <c r="R191" s="63">
        <v>19</v>
      </c>
      <c r="S191" s="63"/>
      <c r="T191" s="63"/>
      <c r="U191" s="67"/>
      <c r="V191" s="67"/>
      <c r="W191" s="67"/>
      <c r="X191" s="67"/>
      <c r="Y191" s="67"/>
      <c r="Z191" s="67"/>
      <c r="AA191" s="63">
        <v>19</v>
      </c>
      <c r="AB191" s="67"/>
      <c r="AC191" s="67"/>
      <c r="AD191" s="67"/>
      <c r="AE191" s="140" t="str">
        <f t="shared" si="75"/>
        <v>IE7533-28</v>
      </c>
      <c r="AF191" s="139" t="str">
        <f t="shared" si="76"/>
        <v>Оёмол бүтээгдэхүүний оёдолчин</v>
      </c>
      <c r="AG191" s="64">
        <v>7</v>
      </c>
      <c r="AH191" s="65">
        <f t="shared" si="77"/>
        <v>2</v>
      </c>
      <c r="AI191" s="65">
        <f t="shared" si="77"/>
        <v>2</v>
      </c>
      <c r="AJ191" s="63"/>
      <c r="AK191" s="63"/>
      <c r="AL191" s="63"/>
      <c r="AM191" s="63"/>
      <c r="AN191" s="63"/>
      <c r="AO191" s="63"/>
      <c r="AP191" s="63">
        <v>2</v>
      </c>
      <c r="AQ191" s="63">
        <v>2</v>
      </c>
      <c r="AR191" s="63"/>
      <c r="AS191" s="63"/>
      <c r="AT191" s="63"/>
      <c r="AU191" s="63"/>
      <c r="AV191" s="63"/>
      <c r="AW191" s="63"/>
    </row>
    <row r="192" spans="1:49" s="121" customFormat="1" ht="18" customHeight="1">
      <c r="A192" s="797" t="str">
        <f>+'[1]З-ТМБ-4-сургууль мэргэжил-1'!A198:B198</f>
        <v>NF6210-21</v>
      </c>
      <c r="B192" s="797"/>
      <c r="C192" s="705" t="str">
        <f>+'[1]З-ТМБ-4-сургууль мэргэжил-1'!C198:I198</f>
        <v>Ойжуулагч</v>
      </c>
      <c r="D192" s="705"/>
      <c r="E192" s="705"/>
      <c r="F192" s="705"/>
      <c r="G192" s="705"/>
      <c r="H192" s="705"/>
      <c r="I192" s="56">
        <f t="shared" si="55"/>
        <v>181</v>
      </c>
      <c r="J192" s="801">
        <f t="shared" si="59"/>
        <v>24</v>
      </c>
      <c r="K192" s="802"/>
      <c r="L192" s="65">
        <f t="shared" si="56"/>
        <v>3</v>
      </c>
      <c r="M192" s="67"/>
      <c r="N192" s="67"/>
      <c r="O192" s="67"/>
      <c r="P192" s="67"/>
      <c r="Q192" s="63">
        <v>24</v>
      </c>
      <c r="R192" s="63">
        <v>3</v>
      </c>
      <c r="S192" s="63"/>
      <c r="T192" s="63"/>
      <c r="U192" s="67"/>
      <c r="V192" s="67"/>
      <c r="W192" s="67"/>
      <c r="X192" s="67"/>
      <c r="Y192" s="67"/>
      <c r="Z192" s="67"/>
      <c r="AA192" s="63">
        <v>24</v>
      </c>
      <c r="AB192" s="67"/>
      <c r="AC192" s="67"/>
      <c r="AD192" s="67"/>
      <c r="AE192" s="140" t="str">
        <f t="shared" si="75"/>
        <v>NF6210-21</v>
      </c>
      <c r="AF192" s="139" t="str">
        <f t="shared" si="76"/>
        <v>Ойжуулагч</v>
      </c>
      <c r="AG192" s="64">
        <v>8</v>
      </c>
      <c r="AH192" s="65">
        <f t="shared" si="77"/>
        <v>0</v>
      </c>
      <c r="AI192" s="65">
        <f t="shared" si="77"/>
        <v>0</v>
      </c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</row>
    <row r="193" spans="1:49" s="121" customFormat="1" ht="18" customHeight="1">
      <c r="A193" s="797" t="str">
        <f>+'[1]З-ТМБ-4-сургууль мэргэжил-1'!A199:B199</f>
        <v>IO4120-13</v>
      </c>
      <c r="B193" s="797"/>
      <c r="C193" s="705" t="str">
        <f>+'[1]З-ТМБ-4-сургууль мэргэжил-1'!C199:I199</f>
        <v>Компьютерийн оператор</v>
      </c>
      <c r="D193" s="705"/>
      <c r="E193" s="705"/>
      <c r="F193" s="705"/>
      <c r="G193" s="705"/>
      <c r="H193" s="705"/>
      <c r="I193" s="56">
        <f t="shared" si="55"/>
        <v>182</v>
      </c>
      <c r="J193" s="801">
        <f t="shared" si="59"/>
        <v>28</v>
      </c>
      <c r="K193" s="802"/>
      <c r="L193" s="65">
        <f t="shared" si="56"/>
        <v>13</v>
      </c>
      <c r="M193" s="67"/>
      <c r="N193" s="67"/>
      <c r="O193" s="67"/>
      <c r="P193" s="67"/>
      <c r="Q193" s="63"/>
      <c r="R193" s="63"/>
      <c r="S193" s="63">
        <v>28</v>
      </c>
      <c r="T193" s="63">
        <v>13</v>
      </c>
      <c r="U193" s="67"/>
      <c r="V193" s="67"/>
      <c r="W193" s="67"/>
      <c r="X193" s="67"/>
      <c r="Y193" s="67"/>
      <c r="Z193" s="67"/>
      <c r="AA193" s="63">
        <v>28</v>
      </c>
      <c r="AB193" s="67"/>
      <c r="AC193" s="67"/>
      <c r="AD193" s="67"/>
      <c r="AE193" s="140" t="str">
        <f t="shared" si="75"/>
        <v>IO4120-13</v>
      </c>
      <c r="AF193" s="139" t="str">
        <f t="shared" si="76"/>
        <v>Компьютерийн оператор</v>
      </c>
      <c r="AG193" s="64">
        <v>9</v>
      </c>
      <c r="AH193" s="65">
        <f t="shared" si="77"/>
        <v>1</v>
      </c>
      <c r="AI193" s="65">
        <f t="shared" si="77"/>
        <v>0</v>
      </c>
      <c r="AJ193" s="63"/>
      <c r="AK193" s="63"/>
      <c r="AL193" s="63"/>
      <c r="AM193" s="63"/>
      <c r="AN193" s="63"/>
      <c r="AO193" s="63"/>
      <c r="AP193" s="63">
        <v>1</v>
      </c>
      <c r="AQ193" s="63"/>
      <c r="AR193" s="63"/>
      <c r="AS193" s="63"/>
      <c r="AT193" s="63"/>
      <c r="AU193" s="63"/>
      <c r="AV193" s="63"/>
      <c r="AW193" s="63"/>
    </row>
    <row r="194" spans="1:49" s="121" customFormat="1" ht="18" customHeight="1">
      <c r="A194" s="816" t="s">
        <v>229</v>
      </c>
      <c r="B194" s="816"/>
      <c r="C194" s="816"/>
      <c r="D194" s="816"/>
      <c r="E194" s="816"/>
      <c r="F194" s="816"/>
      <c r="G194" s="816"/>
      <c r="H194" s="816"/>
      <c r="I194" s="60">
        <f t="shared" si="55"/>
        <v>183</v>
      </c>
      <c r="J194" s="817">
        <f t="shared" si="59"/>
        <v>166</v>
      </c>
      <c r="K194" s="818"/>
      <c r="L194" s="138">
        <f t="shared" si="56"/>
        <v>90</v>
      </c>
      <c r="M194" s="138">
        <f>SUM(M195:M202)</f>
        <v>0</v>
      </c>
      <c r="N194" s="138">
        <f t="shared" ref="N194:AD194" si="78">SUM(N195:N202)</f>
        <v>0</v>
      </c>
      <c r="O194" s="138">
        <f t="shared" si="78"/>
        <v>0</v>
      </c>
      <c r="P194" s="138">
        <f t="shared" si="78"/>
        <v>0</v>
      </c>
      <c r="Q194" s="138">
        <f t="shared" si="78"/>
        <v>146</v>
      </c>
      <c r="R194" s="138">
        <f t="shared" si="78"/>
        <v>83</v>
      </c>
      <c r="S194" s="138">
        <f t="shared" si="78"/>
        <v>20</v>
      </c>
      <c r="T194" s="138">
        <f t="shared" si="78"/>
        <v>7</v>
      </c>
      <c r="U194" s="138">
        <f t="shared" si="78"/>
        <v>0</v>
      </c>
      <c r="V194" s="138">
        <f t="shared" si="78"/>
        <v>0</v>
      </c>
      <c r="W194" s="138">
        <f t="shared" si="78"/>
        <v>0</v>
      </c>
      <c r="X194" s="138">
        <f t="shared" si="78"/>
        <v>0</v>
      </c>
      <c r="Y194" s="138">
        <f t="shared" si="78"/>
        <v>0</v>
      </c>
      <c r="Z194" s="138">
        <f t="shared" si="78"/>
        <v>0</v>
      </c>
      <c r="AA194" s="138">
        <f t="shared" si="78"/>
        <v>166</v>
      </c>
      <c r="AB194" s="138">
        <f t="shared" si="78"/>
        <v>0</v>
      </c>
      <c r="AC194" s="138">
        <f t="shared" si="78"/>
        <v>0</v>
      </c>
      <c r="AD194" s="138">
        <f t="shared" si="78"/>
        <v>0</v>
      </c>
      <c r="AE194" s="141" t="str">
        <f>+A194</f>
        <v>13. Сэлэнгэ аймгийн Шаамар суман дахь МСҮТ</v>
      </c>
      <c r="AF194" s="142"/>
      <c r="AG194" s="60"/>
      <c r="AH194" s="138">
        <f>SUM(AH195:AH202)</f>
        <v>4</v>
      </c>
      <c r="AI194" s="138">
        <f t="shared" ref="AI194:AW194" si="79">SUM(AI195:AI202)</f>
        <v>3</v>
      </c>
      <c r="AJ194" s="138">
        <f t="shared" si="79"/>
        <v>0</v>
      </c>
      <c r="AK194" s="138">
        <f t="shared" si="79"/>
        <v>0</v>
      </c>
      <c r="AL194" s="138">
        <f t="shared" si="79"/>
        <v>0</v>
      </c>
      <c r="AM194" s="138">
        <f t="shared" si="79"/>
        <v>0</v>
      </c>
      <c r="AN194" s="138">
        <f t="shared" si="79"/>
        <v>1</v>
      </c>
      <c r="AO194" s="138">
        <f t="shared" si="79"/>
        <v>1</v>
      </c>
      <c r="AP194" s="138">
        <f t="shared" si="79"/>
        <v>0</v>
      </c>
      <c r="AQ194" s="138">
        <f t="shared" si="79"/>
        <v>0</v>
      </c>
      <c r="AR194" s="138">
        <f t="shared" si="79"/>
        <v>1</v>
      </c>
      <c r="AS194" s="138">
        <f t="shared" si="79"/>
        <v>1</v>
      </c>
      <c r="AT194" s="138">
        <f t="shared" si="79"/>
        <v>1</v>
      </c>
      <c r="AU194" s="138">
        <f t="shared" si="79"/>
        <v>0</v>
      </c>
      <c r="AV194" s="138">
        <f t="shared" si="79"/>
        <v>1</v>
      </c>
      <c r="AW194" s="138">
        <f t="shared" si="79"/>
        <v>1</v>
      </c>
    </row>
    <row r="195" spans="1:49" s="121" customFormat="1" ht="18" customHeight="1">
      <c r="A195" s="765" t="str">
        <f>+'[1]З-ТМБ-4-сургууль мэргэжил-1'!A201:B201</f>
        <v>TC8211-20</v>
      </c>
      <c r="B195" s="765"/>
      <c r="C195" s="797" t="str">
        <f>+'[1]З-ТМБ-4-сургууль мэргэжил-1'!C201:I201</f>
        <v>Автомашины засварчин</v>
      </c>
      <c r="D195" s="797"/>
      <c r="E195" s="797"/>
      <c r="F195" s="797"/>
      <c r="G195" s="797"/>
      <c r="H195" s="797"/>
      <c r="I195" s="56">
        <f t="shared" si="55"/>
        <v>184</v>
      </c>
      <c r="J195" s="801">
        <f t="shared" si="59"/>
        <v>36</v>
      </c>
      <c r="K195" s="802"/>
      <c r="L195" s="65">
        <f t="shared" si="56"/>
        <v>10</v>
      </c>
      <c r="M195" s="67"/>
      <c r="N195" s="67"/>
      <c r="O195" s="67"/>
      <c r="P195" s="67"/>
      <c r="Q195" s="67">
        <v>16</v>
      </c>
      <c r="R195" s="67">
        <v>3</v>
      </c>
      <c r="S195" s="67">
        <v>20</v>
      </c>
      <c r="T195" s="67">
        <v>7</v>
      </c>
      <c r="U195" s="67"/>
      <c r="V195" s="67"/>
      <c r="W195" s="67"/>
      <c r="X195" s="67"/>
      <c r="Y195" s="67"/>
      <c r="Z195" s="67"/>
      <c r="AA195" s="67">
        <v>36</v>
      </c>
      <c r="AB195" s="67"/>
      <c r="AC195" s="67"/>
      <c r="AD195" s="67"/>
      <c r="AE195" s="140" t="str">
        <f t="shared" ref="AE195:AE202" si="80">+A195</f>
        <v>TC8211-20</v>
      </c>
      <c r="AF195" s="139" t="str">
        <f t="shared" ref="AF195:AF202" si="81">+C195</f>
        <v>Автомашины засварчин</v>
      </c>
      <c r="AG195" s="64">
        <v>2</v>
      </c>
      <c r="AH195" s="65">
        <f>+AJ195+AL195+AN195+AP195+AR195+AT195+AV195</f>
        <v>0</v>
      </c>
      <c r="AI195" s="65">
        <f>+AK195+AM195+AO195+AQ195+AS195+AU195+AW195</f>
        <v>0</v>
      </c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</row>
    <row r="196" spans="1:49" s="121" customFormat="1" ht="18" customHeight="1">
      <c r="A196" s="765" t="str">
        <f>+'[1]З-ТМБ-4-сургууль мэргэжил-1'!A202:B202</f>
        <v>IF5120-11</v>
      </c>
      <c r="B196" s="765"/>
      <c r="C196" s="797" t="str">
        <f>+'[1]З-ТМБ-4-сургууль мэргэжил-1'!C202:I202</f>
        <v>Тогооч</v>
      </c>
      <c r="D196" s="797"/>
      <c r="E196" s="797"/>
      <c r="F196" s="797"/>
      <c r="G196" s="797"/>
      <c r="H196" s="797"/>
      <c r="I196" s="56">
        <f t="shared" si="55"/>
        <v>185</v>
      </c>
      <c r="J196" s="801">
        <f t="shared" si="59"/>
        <v>17</v>
      </c>
      <c r="K196" s="802"/>
      <c r="L196" s="65">
        <f t="shared" si="56"/>
        <v>16</v>
      </c>
      <c r="M196" s="67"/>
      <c r="N196" s="67"/>
      <c r="O196" s="67"/>
      <c r="P196" s="67"/>
      <c r="Q196" s="63">
        <v>17</v>
      </c>
      <c r="R196" s="63">
        <v>16</v>
      </c>
      <c r="S196" s="67"/>
      <c r="T196" s="67"/>
      <c r="U196" s="67"/>
      <c r="V196" s="67"/>
      <c r="W196" s="67"/>
      <c r="X196" s="67"/>
      <c r="Y196" s="67"/>
      <c r="Z196" s="67"/>
      <c r="AA196" s="63">
        <v>17</v>
      </c>
      <c r="AB196" s="67"/>
      <c r="AC196" s="67"/>
      <c r="AD196" s="67"/>
      <c r="AE196" s="140" t="str">
        <f t="shared" si="80"/>
        <v>IF5120-11</v>
      </c>
      <c r="AF196" s="139" t="str">
        <f t="shared" si="81"/>
        <v>Тогооч</v>
      </c>
      <c r="AG196" s="64">
        <v>3</v>
      </c>
      <c r="AH196" s="65">
        <f t="shared" ref="AH196:AI202" si="82">+AJ196+AL196+AN196+AP196+AR196+AT196+AV196</f>
        <v>2</v>
      </c>
      <c r="AI196" s="65">
        <f t="shared" si="82"/>
        <v>2</v>
      </c>
      <c r="AJ196" s="63"/>
      <c r="AK196" s="63"/>
      <c r="AL196" s="63"/>
      <c r="AM196" s="63"/>
      <c r="AN196" s="63">
        <v>1</v>
      </c>
      <c r="AO196" s="63">
        <v>1</v>
      </c>
      <c r="AP196" s="63"/>
      <c r="AQ196" s="63"/>
      <c r="AR196" s="63"/>
      <c r="AS196" s="63"/>
      <c r="AT196" s="63"/>
      <c r="AU196" s="63"/>
      <c r="AV196" s="63">
        <v>1</v>
      </c>
      <c r="AW196" s="63">
        <v>1</v>
      </c>
    </row>
    <row r="197" spans="1:49" s="121" customFormat="1" ht="18" customHeight="1">
      <c r="A197" s="765" t="str">
        <f>+'[1]З-ТМБ-4-сургууль мэргэжил-1'!A203:B203</f>
        <v>SO5141-11</v>
      </c>
      <c r="B197" s="765"/>
      <c r="C197" s="797" t="str">
        <f>+'[1]З-ТМБ-4-сургууль мэргэжил-1'!C203:I203</f>
        <v>Үсчин</v>
      </c>
      <c r="D197" s="797"/>
      <c r="E197" s="797"/>
      <c r="F197" s="797"/>
      <c r="G197" s="797"/>
      <c r="H197" s="797"/>
      <c r="I197" s="56">
        <f t="shared" si="55"/>
        <v>186</v>
      </c>
      <c r="J197" s="801">
        <f t="shared" si="59"/>
        <v>16</v>
      </c>
      <c r="K197" s="802"/>
      <c r="L197" s="65">
        <f t="shared" si="56"/>
        <v>14</v>
      </c>
      <c r="M197" s="67"/>
      <c r="N197" s="67"/>
      <c r="O197" s="67"/>
      <c r="P197" s="67"/>
      <c r="Q197" s="63">
        <v>16</v>
      </c>
      <c r="R197" s="63">
        <v>14</v>
      </c>
      <c r="S197" s="67"/>
      <c r="T197" s="67"/>
      <c r="U197" s="67"/>
      <c r="V197" s="67"/>
      <c r="W197" s="67"/>
      <c r="X197" s="67"/>
      <c r="Y197" s="67"/>
      <c r="Z197" s="67"/>
      <c r="AA197" s="63">
        <v>16</v>
      </c>
      <c r="AB197" s="67"/>
      <c r="AC197" s="67"/>
      <c r="AD197" s="67"/>
      <c r="AE197" s="140" t="str">
        <f t="shared" si="80"/>
        <v>SO5141-11</v>
      </c>
      <c r="AF197" s="139" t="str">
        <f t="shared" si="81"/>
        <v>Үсчин</v>
      </c>
      <c r="AG197" s="64">
        <v>4</v>
      </c>
      <c r="AH197" s="65">
        <f t="shared" si="82"/>
        <v>0</v>
      </c>
      <c r="AI197" s="65">
        <f t="shared" si="82"/>
        <v>0</v>
      </c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</row>
    <row r="198" spans="1:49" s="121" customFormat="1" ht="18" customHeight="1">
      <c r="A198" s="765" t="str">
        <f>+'[1]З-ТМБ-4-сургууль мэргэжил-1'!A204:B204</f>
        <v>AH6123-11</v>
      </c>
      <c r="B198" s="765"/>
      <c r="C198" s="797" t="str">
        <f>+'[1]З-ТМБ-4-сургууль мэргэжил-1'!C204:I204</f>
        <v>Зөгийчин, зөгийн аж ахуй эрхлэгч</v>
      </c>
      <c r="D198" s="797"/>
      <c r="E198" s="797"/>
      <c r="F198" s="797"/>
      <c r="G198" s="797"/>
      <c r="H198" s="797"/>
      <c r="I198" s="56">
        <f t="shared" si="55"/>
        <v>187</v>
      </c>
      <c r="J198" s="801">
        <f t="shared" si="59"/>
        <v>20</v>
      </c>
      <c r="K198" s="802"/>
      <c r="L198" s="65">
        <f t="shared" si="56"/>
        <v>18</v>
      </c>
      <c r="M198" s="67"/>
      <c r="N198" s="67"/>
      <c r="O198" s="67"/>
      <c r="P198" s="67"/>
      <c r="Q198" s="63">
        <v>20</v>
      </c>
      <c r="R198" s="63">
        <v>18</v>
      </c>
      <c r="S198" s="67"/>
      <c r="T198" s="67"/>
      <c r="U198" s="67"/>
      <c r="V198" s="67"/>
      <c r="W198" s="67"/>
      <c r="X198" s="67"/>
      <c r="Y198" s="67"/>
      <c r="Z198" s="67"/>
      <c r="AA198" s="63">
        <v>20</v>
      </c>
      <c r="AB198" s="67"/>
      <c r="AC198" s="67"/>
      <c r="AD198" s="67"/>
      <c r="AE198" s="140" t="str">
        <f t="shared" si="80"/>
        <v>AH6123-11</v>
      </c>
      <c r="AF198" s="139" t="str">
        <f t="shared" si="81"/>
        <v>Зөгийчин, зөгийн аж ахуй эрхлэгч</v>
      </c>
      <c r="AG198" s="64">
        <v>5</v>
      </c>
      <c r="AH198" s="65">
        <f t="shared" si="82"/>
        <v>1</v>
      </c>
      <c r="AI198" s="65">
        <f t="shared" si="82"/>
        <v>1</v>
      </c>
      <c r="AJ198" s="63"/>
      <c r="AK198" s="63"/>
      <c r="AL198" s="63"/>
      <c r="AM198" s="63"/>
      <c r="AN198" s="63"/>
      <c r="AO198" s="63"/>
      <c r="AP198" s="63"/>
      <c r="AQ198" s="63"/>
      <c r="AR198" s="63">
        <v>1</v>
      </c>
      <c r="AS198" s="63">
        <v>1</v>
      </c>
      <c r="AT198" s="63"/>
      <c r="AU198" s="63"/>
      <c r="AV198" s="63"/>
      <c r="AW198" s="63"/>
    </row>
    <row r="199" spans="1:49" s="121" customFormat="1" ht="18" customHeight="1">
      <c r="A199" s="765" t="str">
        <f>+'[1]З-ТМБ-4-сургууль мэргэжил-1'!A205:B205</f>
        <v>MT8111-35</v>
      </c>
      <c r="B199" s="765"/>
      <c r="C199" s="797" t="str">
        <f>+'[1]З-ТМБ-4-сургууль мэргэжил-1'!C205:I205</f>
        <v>Хүнд машин механизмын оператор</v>
      </c>
      <c r="D199" s="797"/>
      <c r="E199" s="797"/>
      <c r="F199" s="797"/>
      <c r="G199" s="797"/>
      <c r="H199" s="797"/>
      <c r="I199" s="56">
        <f t="shared" si="55"/>
        <v>188</v>
      </c>
      <c r="J199" s="801">
        <f t="shared" si="59"/>
        <v>20</v>
      </c>
      <c r="K199" s="802"/>
      <c r="L199" s="65">
        <f t="shared" si="56"/>
        <v>1</v>
      </c>
      <c r="M199" s="67"/>
      <c r="N199" s="67"/>
      <c r="O199" s="67"/>
      <c r="P199" s="67"/>
      <c r="Q199" s="63">
        <v>20</v>
      </c>
      <c r="R199" s="63">
        <v>1</v>
      </c>
      <c r="S199" s="67"/>
      <c r="T199" s="67"/>
      <c r="U199" s="67"/>
      <c r="V199" s="67"/>
      <c r="W199" s="67"/>
      <c r="X199" s="67"/>
      <c r="Y199" s="67"/>
      <c r="Z199" s="67"/>
      <c r="AA199" s="63">
        <v>20</v>
      </c>
      <c r="AB199" s="67"/>
      <c r="AC199" s="67"/>
      <c r="AD199" s="67"/>
      <c r="AE199" s="140" t="str">
        <f t="shared" si="80"/>
        <v>MT8111-35</v>
      </c>
      <c r="AF199" s="139" t="str">
        <f t="shared" si="81"/>
        <v>Хүнд машин механизмын оператор</v>
      </c>
      <c r="AG199" s="64">
        <v>6</v>
      </c>
      <c r="AH199" s="65">
        <f t="shared" si="82"/>
        <v>0</v>
      </c>
      <c r="AI199" s="65">
        <f t="shared" si="82"/>
        <v>0</v>
      </c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</row>
    <row r="200" spans="1:49" s="121" customFormat="1" ht="18" customHeight="1">
      <c r="A200" s="765" t="str">
        <f>+'[1]З-ТМБ-4-сургууль мэргэжил-1'!A206:B206</f>
        <v>BT4311-14</v>
      </c>
      <c r="B200" s="765"/>
      <c r="C200" s="797" t="str">
        <f>+'[1]З-ТМБ-4-сургууль мэргэжил-1'!C206:I206</f>
        <v>Нягтлан бодохын бүртгэл, тооцооны ажилтан</v>
      </c>
      <c r="D200" s="797"/>
      <c r="E200" s="797"/>
      <c r="F200" s="797"/>
      <c r="G200" s="797"/>
      <c r="H200" s="797"/>
      <c r="I200" s="56">
        <f t="shared" si="55"/>
        <v>189</v>
      </c>
      <c r="J200" s="801">
        <f t="shared" si="59"/>
        <v>15</v>
      </c>
      <c r="K200" s="802"/>
      <c r="L200" s="65">
        <f t="shared" si="56"/>
        <v>11</v>
      </c>
      <c r="M200" s="67"/>
      <c r="N200" s="67"/>
      <c r="O200" s="67"/>
      <c r="P200" s="67"/>
      <c r="Q200" s="63">
        <v>15</v>
      </c>
      <c r="R200" s="63">
        <v>11</v>
      </c>
      <c r="S200" s="67"/>
      <c r="T200" s="67"/>
      <c r="U200" s="67"/>
      <c r="V200" s="67"/>
      <c r="W200" s="67"/>
      <c r="X200" s="67"/>
      <c r="Y200" s="67"/>
      <c r="Z200" s="67"/>
      <c r="AA200" s="63">
        <v>15</v>
      </c>
      <c r="AB200" s="67"/>
      <c r="AC200" s="67"/>
      <c r="AD200" s="67"/>
      <c r="AE200" s="140" t="str">
        <f t="shared" si="80"/>
        <v>BT4311-14</v>
      </c>
      <c r="AF200" s="139" t="str">
        <f t="shared" si="81"/>
        <v>Нягтлан бодохын бүртгэл, тооцооны ажилтан</v>
      </c>
      <c r="AG200" s="64">
        <v>7</v>
      </c>
      <c r="AH200" s="65">
        <f t="shared" si="82"/>
        <v>0</v>
      </c>
      <c r="AI200" s="65">
        <f t="shared" si="82"/>
        <v>0</v>
      </c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</row>
    <row r="201" spans="1:49" s="121" customFormat="1" ht="18" customHeight="1">
      <c r="A201" s="765" t="str">
        <f>+'[1]З-ТМБ-4-сургууль мэргэжил-1'!A207:B207</f>
        <v>UD6113-16</v>
      </c>
      <c r="B201" s="765"/>
      <c r="C201" s="797" t="str">
        <f>+'[1]З-ТМБ-4-сургууль мэргэжил-1'!C207:I207</f>
        <v>Цэцэрлэгт хүрээлэнгийн цэцэрлэгч</v>
      </c>
      <c r="D201" s="797"/>
      <c r="E201" s="797"/>
      <c r="F201" s="797"/>
      <c r="G201" s="797"/>
      <c r="H201" s="797"/>
      <c r="I201" s="56">
        <f t="shared" si="55"/>
        <v>190</v>
      </c>
      <c r="J201" s="801">
        <f t="shared" si="59"/>
        <v>25</v>
      </c>
      <c r="K201" s="802"/>
      <c r="L201" s="65">
        <f t="shared" si="56"/>
        <v>15</v>
      </c>
      <c r="M201" s="67"/>
      <c r="N201" s="67"/>
      <c r="O201" s="67"/>
      <c r="P201" s="67"/>
      <c r="Q201" s="63">
        <v>25</v>
      </c>
      <c r="R201" s="63">
        <v>15</v>
      </c>
      <c r="S201" s="67"/>
      <c r="T201" s="67"/>
      <c r="U201" s="67"/>
      <c r="V201" s="67"/>
      <c r="W201" s="67"/>
      <c r="X201" s="67"/>
      <c r="Y201" s="67"/>
      <c r="Z201" s="67"/>
      <c r="AA201" s="63">
        <v>25</v>
      </c>
      <c r="AB201" s="67"/>
      <c r="AC201" s="67"/>
      <c r="AD201" s="67"/>
      <c r="AE201" s="140" t="str">
        <f t="shared" si="80"/>
        <v>UD6113-16</v>
      </c>
      <c r="AF201" s="139" t="str">
        <f t="shared" si="81"/>
        <v>Цэцэрлэгт хүрээлэнгийн цэцэрлэгч</v>
      </c>
      <c r="AG201" s="64">
        <v>8</v>
      </c>
      <c r="AH201" s="65">
        <f t="shared" si="82"/>
        <v>0</v>
      </c>
      <c r="AI201" s="65">
        <f t="shared" si="82"/>
        <v>0</v>
      </c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</row>
    <row r="202" spans="1:49" s="121" customFormat="1" ht="18" customHeight="1">
      <c r="A202" s="765" t="str">
        <f>+'[1]З-ТМБ-4-сургууль мэргэжил-1'!A208:B208</f>
        <v>AH6221-23</v>
      </c>
      <c r="B202" s="765"/>
      <c r="C202" s="797" t="str">
        <f>+'[1]З-ТМБ-4-сургууль мэргэжил-1'!C208:I208</f>
        <v>Малын асаргаа</v>
      </c>
      <c r="D202" s="797"/>
      <c r="E202" s="797"/>
      <c r="F202" s="797"/>
      <c r="G202" s="797"/>
      <c r="H202" s="797"/>
      <c r="I202" s="56">
        <f t="shared" si="55"/>
        <v>191</v>
      </c>
      <c r="J202" s="801">
        <f t="shared" si="59"/>
        <v>17</v>
      </c>
      <c r="K202" s="802"/>
      <c r="L202" s="65">
        <f t="shared" si="56"/>
        <v>5</v>
      </c>
      <c r="M202" s="67"/>
      <c r="N202" s="67"/>
      <c r="O202" s="67"/>
      <c r="P202" s="67"/>
      <c r="Q202" s="63">
        <v>17</v>
      </c>
      <c r="R202" s="63">
        <v>5</v>
      </c>
      <c r="S202" s="67"/>
      <c r="T202" s="67"/>
      <c r="U202" s="67"/>
      <c r="V202" s="67"/>
      <c r="W202" s="67"/>
      <c r="X202" s="67"/>
      <c r="Y202" s="67"/>
      <c r="Z202" s="67"/>
      <c r="AA202" s="63">
        <v>17</v>
      </c>
      <c r="AB202" s="67"/>
      <c r="AC202" s="67"/>
      <c r="AD202" s="67"/>
      <c r="AE202" s="140" t="str">
        <f t="shared" si="80"/>
        <v>AH6221-23</v>
      </c>
      <c r="AF202" s="139" t="str">
        <f t="shared" si="81"/>
        <v>Малын асаргаа</v>
      </c>
      <c r="AG202" s="64">
        <v>9</v>
      </c>
      <c r="AH202" s="65">
        <f t="shared" si="82"/>
        <v>1</v>
      </c>
      <c r="AI202" s="65">
        <f t="shared" si="82"/>
        <v>0</v>
      </c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>
        <v>1</v>
      </c>
      <c r="AU202" s="63"/>
      <c r="AV202" s="63"/>
      <c r="AW202" s="63"/>
    </row>
    <row r="203" spans="1:49" s="121" customFormat="1" ht="36" customHeight="1">
      <c r="A203" s="816" t="str">
        <f>+'[1]З-ТМБ-4-сургууль мэргэжил-1'!A209:I209</f>
        <v>14. Сэргээн Засалт, Сургалт Үйлдвэрлэлийн Төвийн Мэргэжлийн Боловсрол, Ур Чадвар Олгох Сургууль</v>
      </c>
      <c r="B203" s="816"/>
      <c r="C203" s="816"/>
      <c r="D203" s="816"/>
      <c r="E203" s="816"/>
      <c r="F203" s="816"/>
      <c r="G203" s="816"/>
      <c r="H203" s="816"/>
      <c r="I203" s="60">
        <f t="shared" si="55"/>
        <v>192</v>
      </c>
      <c r="J203" s="817">
        <f t="shared" si="59"/>
        <v>191</v>
      </c>
      <c r="K203" s="818"/>
      <c r="L203" s="138">
        <f t="shared" si="56"/>
        <v>105</v>
      </c>
      <c r="M203" s="138">
        <f>SUM(M204:M213)</f>
        <v>0</v>
      </c>
      <c r="N203" s="138">
        <f t="shared" ref="N203:AD203" si="83">SUM(N204:N213)</f>
        <v>0</v>
      </c>
      <c r="O203" s="138">
        <f t="shared" si="83"/>
        <v>0</v>
      </c>
      <c r="P203" s="138">
        <f t="shared" si="83"/>
        <v>0</v>
      </c>
      <c r="Q203" s="138">
        <f t="shared" si="83"/>
        <v>117</v>
      </c>
      <c r="R203" s="138">
        <f t="shared" si="83"/>
        <v>60</v>
      </c>
      <c r="S203" s="138">
        <f t="shared" si="83"/>
        <v>74</v>
      </c>
      <c r="T203" s="138">
        <f t="shared" si="83"/>
        <v>45</v>
      </c>
      <c r="U203" s="138">
        <f t="shared" si="83"/>
        <v>0</v>
      </c>
      <c r="V203" s="138">
        <f t="shared" si="83"/>
        <v>0</v>
      </c>
      <c r="W203" s="138">
        <f t="shared" si="83"/>
        <v>0</v>
      </c>
      <c r="X203" s="138">
        <f t="shared" si="83"/>
        <v>0</v>
      </c>
      <c r="Y203" s="138">
        <f t="shared" si="83"/>
        <v>0</v>
      </c>
      <c r="Z203" s="138">
        <f t="shared" si="83"/>
        <v>0</v>
      </c>
      <c r="AA203" s="138">
        <f t="shared" si="83"/>
        <v>191</v>
      </c>
      <c r="AB203" s="138">
        <f t="shared" si="83"/>
        <v>0</v>
      </c>
      <c r="AC203" s="138">
        <f t="shared" si="83"/>
        <v>0</v>
      </c>
      <c r="AD203" s="138">
        <f t="shared" si="83"/>
        <v>0</v>
      </c>
      <c r="AE203" s="141" t="str">
        <f>+A203</f>
        <v>14. Сэргээн Засалт, Сургалт Үйлдвэрлэлийн Төвийн Мэргэжлийн Боловсрол, Ур Чадвар Олгох Сургууль</v>
      </c>
      <c r="AF203" s="142"/>
      <c r="AG203" s="60"/>
      <c r="AH203" s="138">
        <f>SUM(AH204:AH213)</f>
        <v>166</v>
      </c>
      <c r="AI203" s="138">
        <f t="shared" ref="AI203:AW203" si="84">SUM(AI204:AI213)</f>
        <v>89</v>
      </c>
      <c r="AJ203" s="138">
        <f t="shared" si="84"/>
        <v>4</v>
      </c>
      <c r="AK203" s="138">
        <f t="shared" si="84"/>
        <v>3</v>
      </c>
      <c r="AL203" s="138">
        <f t="shared" si="84"/>
        <v>4</v>
      </c>
      <c r="AM203" s="138">
        <f t="shared" si="84"/>
        <v>0</v>
      </c>
      <c r="AN203" s="138">
        <f t="shared" si="84"/>
        <v>33</v>
      </c>
      <c r="AO203" s="138">
        <f t="shared" si="84"/>
        <v>14</v>
      </c>
      <c r="AP203" s="138">
        <f t="shared" si="84"/>
        <v>50</v>
      </c>
      <c r="AQ203" s="138">
        <f t="shared" si="84"/>
        <v>28</v>
      </c>
      <c r="AR203" s="138">
        <f t="shared" si="84"/>
        <v>10</v>
      </c>
      <c r="AS203" s="138">
        <f t="shared" si="84"/>
        <v>9</v>
      </c>
      <c r="AT203" s="138">
        <f t="shared" si="84"/>
        <v>50</v>
      </c>
      <c r="AU203" s="138">
        <f t="shared" si="84"/>
        <v>32</v>
      </c>
      <c r="AV203" s="138">
        <f t="shared" si="84"/>
        <v>15</v>
      </c>
      <c r="AW203" s="138">
        <f t="shared" si="84"/>
        <v>3</v>
      </c>
    </row>
    <row r="204" spans="1:49" s="121" customFormat="1" ht="18" customHeight="1">
      <c r="A204" s="704" t="str">
        <f>+'[1]З-ТМБ-4-сургууль мэргэжил-1'!A210:B210</f>
        <v>IF5120-11</v>
      </c>
      <c r="B204" s="704"/>
      <c r="C204" s="705" t="str">
        <f>+'[1]З-ТМБ-4-сургууль мэргэжил-1'!C210:I210</f>
        <v>Тогооч</v>
      </c>
      <c r="D204" s="705"/>
      <c r="E204" s="705"/>
      <c r="F204" s="705"/>
      <c r="G204" s="705"/>
      <c r="H204" s="705"/>
      <c r="I204" s="56">
        <f t="shared" si="55"/>
        <v>193</v>
      </c>
      <c r="J204" s="801">
        <f t="shared" si="59"/>
        <v>14</v>
      </c>
      <c r="K204" s="802"/>
      <c r="L204" s="65">
        <f t="shared" si="56"/>
        <v>10</v>
      </c>
      <c r="M204" s="67"/>
      <c r="N204" s="67"/>
      <c r="O204" s="67"/>
      <c r="P204" s="67"/>
      <c r="Q204" s="63">
        <v>14</v>
      </c>
      <c r="R204" s="63">
        <v>10</v>
      </c>
      <c r="S204" s="63"/>
      <c r="T204" s="63"/>
      <c r="U204" s="67"/>
      <c r="V204" s="67"/>
      <c r="W204" s="67"/>
      <c r="X204" s="67"/>
      <c r="Y204" s="67"/>
      <c r="Z204" s="67"/>
      <c r="AA204" s="63">
        <v>14</v>
      </c>
      <c r="AB204" s="67"/>
      <c r="AC204" s="67"/>
      <c r="AD204" s="67"/>
      <c r="AE204" s="140" t="str">
        <f t="shared" ref="AE204:AE213" si="85">+A204</f>
        <v>IF5120-11</v>
      </c>
      <c r="AF204" s="139" t="str">
        <f t="shared" ref="AF204:AF213" si="86">+C204</f>
        <v>Тогооч</v>
      </c>
      <c r="AG204" s="64">
        <v>2</v>
      </c>
      <c r="AH204" s="65">
        <f>+AJ204+AL204+AN204+AP204+AR204+AT204+AV204</f>
        <v>12</v>
      </c>
      <c r="AI204" s="65">
        <f>+AK204+AM204+AO204+AQ204+AS204+AU204+AW204</f>
        <v>8</v>
      </c>
      <c r="AJ204" s="63"/>
      <c r="AK204" s="63"/>
      <c r="AL204" s="63"/>
      <c r="AM204" s="63"/>
      <c r="AN204" s="63">
        <v>5</v>
      </c>
      <c r="AO204" s="63">
        <v>3</v>
      </c>
      <c r="AP204" s="63"/>
      <c r="AQ204" s="63"/>
      <c r="AR204" s="63">
        <v>5</v>
      </c>
      <c r="AS204" s="63">
        <v>4</v>
      </c>
      <c r="AT204" s="63">
        <v>2</v>
      </c>
      <c r="AU204" s="63">
        <v>1</v>
      </c>
      <c r="AV204" s="63"/>
      <c r="AW204" s="63"/>
    </row>
    <row r="205" spans="1:49" s="121" customFormat="1" ht="18" customHeight="1">
      <c r="A205" s="704" t="str">
        <f>+'[1]З-ТМБ-4-сургууль мэргэжил-1'!A211:B211</f>
        <v>IF7512-34</v>
      </c>
      <c r="B205" s="704"/>
      <c r="C205" s="705" t="str">
        <f>+'[1]З-ТМБ-4-сургууль мэргэжил-1'!C211:I211</f>
        <v>Талх, нарийн боов үйлдвэрлэлийн технологийн ажилтан</v>
      </c>
      <c r="D205" s="705"/>
      <c r="E205" s="705"/>
      <c r="F205" s="705"/>
      <c r="G205" s="705"/>
      <c r="H205" s="705"/>
      <c r="I205" s="56">
        <f t="shared" si="55"/>
        <v>194</v>
      </c>
      <c r="J205" s="801">
        <f t="shared" si="59"/>
        <v>11</v>
      </c>
      <c r="K205" s="802"/>
      <c r="L205" s="65">
        <f t="shared" si="56"/>
        <v>11</v>
      </c>
      <c r="M205" s="67"/>
      <c r="N205" s="67"/>
      <c r="O205" s="67"/>
      <c r="P205" s="67"/>
      <c r="Q205" s="63">
        <v>11</v>
      </c>
      <c r="R205" s="63">
        <v>11</v>
      </c>
      <c r="S205" s="63"/>
      <c r="T205" s="63"/>
      <c r="U205" s="67"/>
      <c r="V205" s="67"/>
      <c r="W205" s="67"/>
      <c r="X205" s="67"/>
      <c r="Y205" s="67"/>
      <c r="Z205" s="67"/>
      <c r="AA205" s="63">
        <v>11</v>
      </c>
      <c r="AB205" s="67"/>
      <c r="AC205" s="67"/>
      <c r="AD205" s="67"/>
      <c r="AE205" s="140" t="str">
        <f t="shared" si="85"/>
        <v>IF7512-34</v>
      </c>
      <c r="AF205" s="139" t="str">
        <f t="shared" si="86"/>
        <v>Талх, нарийн боов үйлдвэрлэлийн технологийн ажилтан</v>
      </c>
      <c r="AG205" s="64">
        <v>3</v>
      </c>
      <c r="AH205" s="65">
        <f t="shared" ref="AH205:AI213" si="87">+AJ205+AL205+AN205+AP205+AR205+AT205+AV205</f>
        <v>11</v>
      </c>
      <c r="AI205" s="65">
        <f t="shared" si="87"/>
        <v>11</v>
      </c>
      <c r="AJ205" s="63">
        <v>1</v>
      </c>
      <c r="AK205" s="63">
        <v>1</v>
      </c>
      <c r="AL205" s="63"/>
      <c r="AM205" s="63"/>
      <c r="AN205" s="63">
        <v>2</v>
      </c>
      <c r="AO205" s="63">
        <v>2</v>
      </c>
      <c r="AP205" s="63">
        <v>2</v>
      </c>
      <c r="AQ205" s="63">
        <v>2</v>
      </c>
      <c r="AR205" s="63"/>
      <c r="AS205" s="63"/>
      <c r="AT205" s="63">
        <v>5</v>
      </c>
      <c r="AU205" s="63">
        <v>5</v>
      </c>
      <c r="AV205" s="63">
        <v>1</v>
      </c>
      <c r="AW205" s="63">
        <v>1</v>
      </c>
    </row>
    <row r="206" spans="1:49" s="121" customFormat="1" ht="18" customHeight="1">
      <c r="A206" s="704" t="str">
        <f>+'[1]З-ТМБ-4-сургууль мэргэжил-1'!A212:B212</f>
        <v>AM7317-11</v>
      </c>
      <c r="B206" s="704"/>
      <c r="C206" s="705" t="str">
        <f>+'[1]З-ТМБ-4-сургууль мэргэжил-1'!C212:I212</f>
        <v>Бэлэг дурсгалын зүйл урлаач</v>
      </c>
      <c r="D206" s="705"/>
      <c r="E206" s="705"/>
      <c r="F206" s="705"/>
      <c r="G206" s="705"/>
      <c r="H206" s="705"/>
      <c r="I206" s="56">
        <f t="shared" si="55"/>
        <v>195</v>
      </c>
      <c r="J206" s="801">
        <f t="shared" si="59"/>
        <v>20</v>
      </c>
      <c r="K206" s="802"/>
      <c r="L206" s="65">
        <f t="shared" si="56"/>
        <v>12</v>
      </c>
      <c r="M206" s="67"/>
      <c r="N206" s="67"/>
      <c r="O206" s="67"/>
      <c r="P206" s="67"/>
      <c r="Q206" s="63">
        <v>20</v>
      </c>
      <c r="R206" s="63">
        <v>12</v>
      </c>
      <c r="S206" s="63"/>
      <c r="T206" s="63"/>
      <c r="U206" s="67"/>
      <c r="V206" s="67"/>
      <c r="W206" s="67"/>
      <c r="X206" s="67"/>
      <c r="Y206" s="67"/>
      <c r="Z206" s="67"/>
      <c r="AA206" s="63">
        <v>20</v>
      </c>
      <c r="AB206" s="67"/>
      <c r="AC206" s="67"/>
      <c r="AD206" s="67"/>
      <c r="AE206" s="140" t="str">
        <f t="shared" si="85"/>
        <v>AM7317-11</v>
      </c>
      <c r="AF206" s="139" t="str">
        <f t="shared" si="86"/>
        <v>Бэлэг дурсгалын зүйл урлаач</v>
      </c>
      <c r="AG206" s="64">
        <v>4</v>
      </c>
      <c r="AH206" s="65">
        <f t="shared" si="87"/>
        <v>19</v>
      </c>
      <c r="AI206" s="65">
        <f t="shared" si="87"/>
        <v>11</v>
      </c>
      <c r="AJ206" s="63"/>
      <c r="AK206" s="63"/>
      <c r="AL206" s="63">
        <v>1</v>
      </c>
      <c r="AM206" s="63"/>
      <c r="AN206" s="63">
        <v>1</v>
      </c>
      <c r="AO206" s="63"/>
      <c r="AP206" s="63">
        <v>5</v>
      </c>
      <c r="AQ206" s="63">
        <v>2</v>
      </c>
      <c r="AR206" s="63"/>
      <c r="AS206" s="63"/>
      <c r="AT206" s="63">
        <v>12</v>
      </c>
      <c r="AU206" s="63">
        <v>9</v>
      </c>
      <c r="AV206" s="63"/>
      <c r="AW206" s="63"/>
    </row>
    <row r="207" spans="1:49" s="121" customFormat="1" ht="18" customHeight="1">
      <c r="A207" s="704" t="str">
        <f>+'[1]З-ТМБ-4-сургууль мэргэжил-1'!A213:B213</f>
        <v>CF7115-24</v>
      </c>
      <c r="B207" s="704"/>
      <c r="C207" s="705" t="str">
        <f>+'[1]З-ТМБ-4-сургууль мэргэжил-1'!C213:I213</f>
        <v>Модон эдлэлийн мужаан</v>
      </c>
      <c r="D207" s="705"/>
      <c r="E207" s="705"/>
      <c r="F207" s="705"/>
      <c r="G207" s="705"/>
      <c r="H207" s="705"/>
      <c r="I207" s="56">
        <f t="shared" ref="I207:I270" si="88">+I206+1</f>
        <v>196</v>
      </c>
      <c r="J207" s="801">
        <f t="shared" si="59"/>
        <v>12</v>
      </c>
      <c r="K207" s="802"/>
      <c r="L207" s="65">
        <f t="shared" si="56"/>
        <v>1</v>
      </c>
      <c r="M207" s="67"/>
      <c r="N207" s="67"/>
      <c r="O207" s="67"/>
      <c r="P207" s="67"/>
      <c r="Q207" s="63">
        <v>12</v>
      </c>
      <c r="R207" s="63">
        <v>1</v>
      </c>
      <c r="S207" s="63"/>
      <c r="T207" s="63"/>
      <c r="U207" s="67"/>
      <c r="V207" s="67"/>
      <c r="W207" s="67"/>
      <c r="X207" s="67"/>
      <c r="Y207" s="67"/>
      <c r="Z207" s="67"/>
      <c r="AA207" s="63">
        <v>12</v>
      </c>
      <c r="AB207" s="67"/>
      <c r="AC207" s="67"/>
      <c r="AD207" s="67"/>
      <c r="AE207" s="140" t="str">
        <f t="shared" si="85"/>
        <v>CF7115-24</v>
      </c>
      <c r="AF207" s="139" t="str">
        <f t="shared" si="86"/>
        <v>Модон эдлэлийн мужаан</v>
      </c>
      <c r="AG207" s="64">
        <v>5</v>
      </c>
      <c r="AH207" s="65">
        <f t="shared" si="87"/>
        <v>9</v>
      </c>
      <c r="AI207" s="65">
        <f t="shared" si="87"/>
        <v>0</v>
      </c>
      <c r="AJ207" s="63"/>
      <c r="AK207" s="63"/>
      <c r="AL207" s="63"/>
      <c r="AM207" s="63"/>
      <c r="AN207" s="63">
        <v>7</v>
      </c>
      <c r="AO207" s="63"/>
      <c r="AP207" s="63"/>
      <c r="AQ207" s="63"/>
      <c r="AR207" s="63"/>
      <c r="AS207" s="63"/>
      <c r="AT207" s="63">
        <v>2</v>
      </c>
      <c r="AU207" s="63"/>
      <c r="AV207" s="63"/>
      <c r="AW207" s="63"/>
    </row>
    <row r="208" spans="1:49" s="121" customFormat="1" ht="18" customHeight="1">
      <c r="A208" s="704" t="str">
        <f>+'[1]З-ТМБ-4-сургууль мэргэжил-1'!A214:B214</f>
        <v>PC7422-21</v>
      </c>
      <c r="B208" s="704"/>
      <c r="C208" s="705" t="str">
        <f>+'[1]З-ТМБ-4-сургууль мэргэжил-1'!C214:I214</f>
        <v>Гар утас, телефон аппаратын засварчин</v>
      </c>
      <c r="D208" s="705"/>
      <c r="E208" s="705"/>
      <c r="F208" s="705"/>
      <c r="G208" s="705"/>
      <c r="H208" s="705"/>
      <c r="I208" s="56">
        <f t="shared" si="88"/>
        <v>197</v>
      </c>
      <c r="J208" s="801">
        <f t="shared" si="59"/>
        <v>10</v>
      </c>
      <c r="K208" s="802"/>
      <c r="L208" s="65">
        <f t="shared" ref="L208:L271" si="89">+N208+P208+R208+T208+V208+X208+Z208</f>
        <v>0</v>
      </c>
      <c r="M208" s="67"/>
      <c r="N208" s="67"/>
      <c r="O208" s="67"/>
      <c r="P208" s="67"/>
      <c r="Q208" s="63">
        <v>10</v>
      </c>
      <c r="R208" s="63">
        <v>0</v>
      </c>
      <c r="S208" s="63"/>
      <c r="T208" s="63"/>
      <c r="U208" s="67"/>
      <c r="V208" s="67"/>
      <c r="W208" s="67"/>
      <c r="X208" s="67"/>
      <c r="Y208" s="67"/>
      <c r="Z208" s="67"/>
      <c r="AA208" s="63">
        <v>10</v>
      </c>
      <c r="AB208" s="67"/>
      <c r="AC208" s="67"/>
      <c r="AD208" s="67"/>
      <c r="AE208" s="140" t="str">
        <f t="shared" si="85"/>
        <v>PC7422-21</v>
      </c>
      <c r="AF208" s="139" t="str">
        <f t="shared" si="86"/>
        <v>Гар утас, телефон аппаратын засварчин</v>
      </c>
      <c r="AG208" s="64">
        <v>6</v>
      </c>
      <c r="AH208" s="65">
        <f t="shared" si="87"/>
        <v>8</v>
      </c>
      <c r="AI208" s="65">
        <f t="shared" si="87"/>
        <v>0</v>
      </c>
      <c r="AJ208" s="63"/>
      <c r="AK208" s="63"/>
      <c r="AL208" s="63">
        <v>2</v>
      </c>
      <c r="AM208" s="63"/>
      <c r="AN208" s="63">
        <v>1</v>
      </c>
      <c r="AO208" s="63"/>
      <c r="AP208" s="63">
        <v>4</v>
      </c>
      <c r="AQ208" s="63"/>
      <c r="AR208" s="63"/>
      <c r="AS208" s="63"/>
      <c r="AT208" s="63">
        <v>1</v>
      </c>
      <c r="AU208" s="63"/>
      <c r="AV208" s="63"/>
      <c r="AW208" s="63"/>
    </row>
    <row r="209" spans="1:49" s="121" customFormat="1" ht="18" customHeight="1">
      <c r="A209" s="704" t="str">
        <f>+'[1]З-ТМБ-4-сургууль мэргэжил-1'!A215:B215</f>
        <v>AD7321-11</v>
      </c>
      <c r="B209" s="704"/>
      <c r="C209" s="705" t="str">
        <f>+'[1]З-ТМБ-4-сургууль мэргэжил-1'!C215:I215</f>
        <v>Хэвлэлийн график дизайнч</v>
      </c>
      <c r="D209" s="705"/>
      <c r="E209" s="705"/>
      <c r="F209" s="705"/>
      <c r="G209" s="705"/>
      <c r="H209" s="705"/>
      <c r="I209" s="56">
        <f t="shared" si="88"/>
        <v>198</v>
      </c>
      <c r="J209" s="801">
        <f t="shared" si="59"/>
        <v>31</v>
      </c>
      <c r="K209" s="802"/>
      <c r="L209" s="65">
        <f t="shared" si="89"/>
        <v>17</v>
      </c>
      <c r="M209" s="67"/>
      <c r="N209" s="67"/>
      <c r="O209" s="67"/>
      <c r="P209" s="67"/>
      <c r="Q209" s="63"/>
      <c r="R209" s="63"/>
      <c r="S209" s="63">
        <v>31</v>
      </c>
      <c r="T209" s="63">
        <v>17</v>
      </c>
      <c r="U209" s="67"/>
      <c r="V209" s="67"/>
      <c r="W209" s="67"/>
      <c r="X209" s="67"/>
      <c r="Y209" s="67"/>
      <c r="Z209" s="67"/>
      <c r="AA209" s="63">
        <v>31</v>
      </c>
      <c r="AB209" s="67"/>
      <c r="AC209" s="67"/>
      <c r="AD209" s="67"/>
      <c r="AE209" s="140" t="str">
        <f t="shared" si="85"/>
        <v>AD7321-11</v>
      </c>
      <c r="AF209" s="139" t="str">
        <f t="shared" si="86"/>
        <v>Хэвлэлийн график дизайнч</v>
      </c>
      <c r="AG209" s="64">
        <v>7</v>
      </c>
      <c r="AH209" s="65">
        <f t="shared" si="87"/>
        <v>31</v>
      </c>
      <c r="AI209" s="65">
        <f t="shared" si="87"/>
        <v>17</v>
      </c>
      <c r="AJ209" s="63"/>
      <c r="AK209" s="63"/>
      <c r="AL209" s="63"/>
      <c r="AM209" s="63"/>
      <c r="AN209" s="63">
        <v>1</v>
      </c>
      <c r="AO209" s="63"/>
      <c r="AP209" s="63">
        <v>16</v>
      </c>
      <c r="AQ209" s="63">
        <v>11</v>
      </c>
      <c r="AR209" s="63">
        <v>1</v>
      </c>
      <c r="AS209" s="63">
        <v>1</v>
      </c>
      <c r="AT209" s="63">
        <v>5</v>
      </c>
      <c r="AU209" s="63">
        <v>3</v>
      </c>
      <c r="AV209" s="63">
        <v>8</v>
      </c>
      <c r="AW209" s="63">
        <v>2</v>
      </c>
    </row>
    <row r="210" spans="1:49" s="121" customFormat="1" ht="18" customHeight="1">
      <c r="A210" s="704" t="str">
        <f>+'[1]З-ТМБ-4-сургууль мэргэжил-1'!A216:B216</f>
        <v>IE7533-28</v>
      </c>
      <c r="B210" s="704"/>
      <c r="C210" s="705" t="str">
        <f>+'[1]З-ТМБ-4-сургууль мэргэжил-1'!C216:I216</f>
        <v>Оёмол бүтээгдэхүүний оёдолчин</v>
      </c>
      <c r="D210" s="705"/>
      <c r="E210" s="705"/>
      <c r="F210" s="705"/>
      <c r="G210" s="705"/>
      <c r="H210" s="705"/>
      <c r="I210" s="56">
        <f t="shared" si="88"/>
        <v>199</v>
      </c>
      <c r="J210" s="801">
        <f t="shared" ref="J210:J273" si="90">+M210+O210+Q210+S210+U210+W210+Y210</f>
        <v>33</v>
      </c>
      <c r="K210" s="802"/>
      <c r="L210" s="65">
        <f t="shared" si="89"/>
        <v>26</v>
      </c>
      <c r="M210" s="67"/>
      <c r="N210" s="67"/>
      <c r="O210" s="67"/>
      <c r="P210" s="67"/>
      <c r="Q210" s="63"/>
      <c r="R210" s="63"/>
      <c r="S210" s="63">
        <v>33</v>
      </c>
      <c r="T210" s="63">
        <v>26</v>
      </c>
      <c r="U210" s="67"/>
      <c r="V210" s="67"/>
      <c r="W210" s="67"/>
      <c r="X210" s="67"/>
      <c r="Y210" s="67"/>
      <c r="Z210" s="67"/>
      <c r="AA210" s="63">
        <v>33</v>
      </c>
      <c r="AB210" s="67"/>
      <c r="AC210" s="67"/>
      <c r="AD210" s="67"/>
      <c r="AE210" s="140" t="str">
        <f t="shared" si="85"/>
        <v>IE7533-28</v>
      </c>
      <c r="AF210" s="139" t="str">
        <f t="shared" si="86"/>
        <v>Оёмол бүтээгдэхүүний оёдолчин</v>
      </c>
      <c r="AG210" s="64">
        <v>8</v>
      </c>
      <c r="AH210" s="65">
        <f t="shared" si="87"/>
        <v>25</v>
      </c>
      <c r="AI210" s="65">
        <f t="shared" si="87"/>
        <v>21</v>
      </c>
      <c r="AJ210" s="63"/>
      <c r="AK210" s="63"/>
      <c r="AL210" s="63"/>
      <c r="AM210" s="63"/>
      <c r="AN210" s="63">
        <v>9</v>
      </c>
      <c r="AO210" s="63">
        <v>8</v>
      </c>
      <c r="AP210" s="63"/>
      <c r="AQ210" s="63"/>
      <c r="AR210" s="63">
        <v>4</v>
      </c>
      <c r="AS210" s="63">
        <v>4</v>
      </c>
      <c r="AT210" s="63">
        <v>12</v>
      </c>
      <c r="AU210" s="63">
        <v>9</v>
      </c>
      <c r="AV210" s="63"/>
      <c r="AW210" s="63"/>
    </row>
    <row r="211" spans="1:49" s="121" customFormat="1" ht="18" customHeight="1">
      <c r="A211" s="704" t="str">
        <f>+'[1]З-ТМБ-4-сургууль мэргэжил-1'!A217:B217</f>
        <v>AM7313-28</v>
      </c>
      <c r="B211" s="704"/>
      <c r="C211" s="705" t="str">
        <f>+'[1]З-ТМБ-4-сургууль мэргэжил-1'!C217:I217</f>
        <v>Сийлбэрчин</v>
      </c>
      <c r="D211" s="705"/>
      <c r="E211" s="705"/>
      <c r="F211" s="705"/>
      <c r="G211" s="705"/>
      <c r="H211" s="705"/>
      <c r="I211" s="56">
        <f t="shared" si="88"/>
        <v>200</v>
      </c>
      <c r="J211" s="801">
        <f t="shared" si="90"/>
        <v>21</v>
      </c>
      <c r="K211" s="802"/>
      <c r="L211" s="65">
        <f t="shared" si="89"/>
        <v>4</v>
      </c>
      <c r="M211" s="67"/>
      <c r="N211" s="67"/>
      <c r="O211" s="67"/>
      <c r="P211" s="67"/>
      <c r="Q211" s="63">
        <v>11</v>
      </c>
      <c r="R211" s="63">
        <v>2</v>
      </c>
      <c r="S211" s="63">
        <v>10</v>
      </c>
      <c r="T211" s="63">
        <v>2</v>
      </c>
      <c r="U211" s="67"/>
      <c r="V211" s="67"/>
      <c r="W211" s="67"/>
      <c r="X211" s="67"/>
      <c r="Y211" s="67"/>
      <c r="Z211" s="67"/>
      <c r="AA211" s="63">
        <v>21</v>
      </c>
      <c r="AB211" s="67"/>
      <c r="AC211" s="67"/>
      <c r="AD211" s="67"/>
      <c r="AE211" s="140" t="str">
        <f t="shared" si="85"/>
        <v>AM7313-28</v>
      </c>
      <c r="AF211" s="139" t="str">
        <f t="shared" si="86"/>
        <v>Сийлбэрчин</v>
      </c>
      <c r="AG211" s="64">
        <v>9</v>
      </c>
      <c r="AH211" s="65">
        <f t="shared" si="87"/>
        <v>21</v>
      </c>
      <c r="AI211" s="65">
        <f t="shared" si="87"/>
        <v>4</v>
      </c>
      <c r="AJ211" s="63"/>
      <c r="AK211" s="63"/>
      <c r="AL211" s="63">
        <v>1</v>
      </c>
      <c r="AM211" s="63"/>
      <c r="AN211" s="63">
        <v>4</v>
      </c>
      <c r="AO211" s="63"/>
      <c r="AP211" s="63">
        <v>5</v>
      </c>
      <c r="AQ211" s="63">
        <v>3</v>
      </c>
      <c r="AR211" s="63"/>
      <c r="AS211" s="63"/>
      <c r="AT211" s="63">
        <v>5</v>
      </c>
      <c r="AU211" s="63">
        <v>1</v>
      </c>
      <c r="AV211" s="63">
        <v>6</v>
      </c>
      <c r="AW211" s="63"/>
    </row>
    <row r="212" spans="1:49" s="121" customFormat="1" ht="18" customHeight="1">
      <c r="A212" s="704" t="str">
        <f>+'[1]З-ТМБ-4-сургууль мэргэжил-1'!A218:B218</f>
        <v>IO7421-16</v>
      </c>
      <c r="B212" s="704"/>
      <c r="C212" s="705" t="str">
        <f>+'[1]З-ТМБ-4-сургууль мэргэжил-1'!C218:I218</f>
        <v>Цахим тоног төхөөрөмжийн үйлчилгээний ажилтан</v>
      </c>
      <c r="D212" s="705"/>
      <c r="E212" s="705"/>
      <c r="F212" s="705"/>
      <c r="G212" s="705"/>
      <c r="H212" s="705"/>
      <c r="I212" s="56">
        <f t="shared" si="88"/>
        <v>201</v>
      </c>
      <c r="J212" s="801">
        <f t="shared" si="90"/>
        <v>25</v>
      </c>
      <c r="K212" s="802"/>
      <c r="L212" s="65">
        <f t="shared" si="89"/>
        <v>13</v>
      </c>
      <c r="M212" s="67"/>
      <c r="N212" s="67"/>
      <c r="O212" s="67"/>
      <c r="P212" s="67"/>
      <c r="Q212" s="63">
        <v>25</v>
      </c>
      <c r="R212" s="63">
        <v>13</v>
      </c>
      <c r="S212" s="63"/>
      <c r="T212" s="63"/>
      <c r="U212" s="67"/>
      <c r="V212" s="67"/>
      <c r="W212" s="67"/>
      <c r="X212" s="67"/>
      <c r="Y212" s="67"/>
      <c r="Z212" s="67"/>
      <c r="AA212" s="63">
        <v>25</v>
      </c>
      <c r="AB212" s="67"/>
      <c r="AC212" s="67"/>
      <c r="AD212" s="67"/>
      <c r="AE212" s="140" t="str">
        <f t="shared" si="85"/>
        <v>IO7421-16</v>
      </c>
      <c r="AF212" s="139" t="str">
        <f t="shared" si="86"/>
        <v>Цахим тоног төхөөрөмжийн үйлчилгээний ажилтан</v>
      </c>
      <c r="AG212" s="64">
        <v>10</v>
      </c>
      <c r="AH212" s="65">
        <f t="shared" si="87"/>
        <v>21</v>
      </c>
      <c r="AI212" s="65">
        <f t="shared" si="87"/>
        <v>11</v>
      </c>
      <c r="AJ212" s="63">
        <v>1</v>
      </c>
      <c r="AK212" s="63"/>
      <c r="AL212" s="63"/>
      <c r="AM212" s="63"/>
      <c r="AN212" s="63">
        <v>2</v>
      </c>
      <c r="AO212" s="63"/>
      <c r="AP212" s="63">
        <v>14</v>
      </c>
      <c r="AQ212" s="63">
        <v>8</v>
      </c>
      <c r="AR212" s="63"/>
      <c r="AS212" s="63"/>
      <c r="AT212" s="63">
        <v>4</v>
      </c>
      <c r="AU212" s="63">
        <v>3</v>
      </c>
      <c r="AV212" s="63"/>
      <c r="AW212" s="63"/>
    </row>
    <row r="213" spans="1:49" s="121" customFormat="1" ht="18" customHeight="1">
      <c r="A213" s="704" t="str">
        <f>+'[1]З-ТМБ-4-сургууль мэргэжил-1'!A219:B219</f>
        <v>ID4120-11</v>
      </c>
      <c r="B213" s="704"/>
      <c r="C213" s="705" t="str">
        <f>+'[1]З-ТМБ-4-сургууль мэргэжил-1'!C219:I219</f>
        <v>Нарийн бичгийн дарга-албан хэргийн ажилтан</v>
      </c>
      <c r="D213" s="705"/>
      <c r="E213" s="705"/>
      <c r="F213" s="705"/>
      <c r="G213" s="705"/>
      <c r="H213" s="705"/>
      <c r="I213" s="56">
        <f t="shared" si="88"/>
        <v>202</v>
      </c>
      <c r="J213" s="801">
        <f t="shared" si="90"/>
        <v>14</v>
      </c>
      <c r="K213" s="802"/>
      <c r="L213" s="65">
        <f t="shared" si="89"/>
        <v>11</v>
      </c>
      <c r="M213" s="67"/>
      <c r="N213" s="67"/>
      <c r="O213" s="67"/>
      <c r="P213" s="67"/>
      <c r="Q213" s="63">
        <v>14</v>
      </c>
      <c r="R213" s="63">
        <v>11</v>
      </c>
      <c r="S213" s="63"/>
      <c r="T213" s="63"/>
      <c r="U213" s="67"/>
      <c r="V213" s="67"/>
      <c r="W213" s="67"/>
      <c r="X213" s="67"/>
      <c r="Y213" s="67"/>
      <c r="Z213" s="67"/>
      <c r="AA213" s="63">
        <v>14</v>
      </c>
      <c r="AB213" s="67"/>
      <c r="AC213" s="67"/>
      <c r="AD213" s="67"/>
      <c r="AE213" s="140" t="str">
        <f t="shared" si="85"/>
        <v>ID4120-11</v>
      </c>
      <c r="AF213" s="139" t="str">
        <f t="shared" si="86"/>
        <v>Нарийн бичгийн дарга-албан хэргийн ажилтан</v>
      </c>
      <c r="AG213" s="64">
        <v>11</v>
      </c>
      <c r="AH213" s="65">
        <f t="shared" si="87"/>
        <v>9</v>
      </c>
      <c r="AI213" s="65">
        <f t="shared" si="87"/>
        <v>6</v>
      </c>
      <c r="AJ213" s="63">
        <v>2</v>
      </c>
      <c r="AK213" s="63">
        <v>2</v>
      </c>
      <c r="AL213" s="63"/>
      <c r="AM213" s="63"/>
      <c r="AN213" s="63">
        <v>1</v>
      </c>
      <c r="AO213" s="63">
        <v>1</v>
      </c>
      <c r="AP213" s="63">
        <v>4</v>
      </c>
      <c r="AQ213" s="63">
        <v>2</v>
      </c>
      <c r="AR213" s="63"/>
      <c r="AS213" s="63"/>
      <c r="AT213" s="63">
        <v>2</v>
      </c>
      <c r="AU213" s="63">
        <v>1</v>
      </c>
      <c r="AV213" s="63"/>
      <c r="AW213" s="63"/>
    </row>
    <row r="214" spans="1:49" s="121" customFormat="1" ht="18" customHeight="1">
      <c r="A214" s="816" t="str">
        <f>+'[1]З-ТМБ-4-сургууль мэргэжил-1'!A220:I220</f>
        <v>15. Төв аймгийн Заамар суман дахь МСҮТ</v>
      </c>
      <c r="B214" s="816"/>
      <c r="C214" s="816"/>
      <c r="D214" s="816"/>
      <c r="E214" s="816"/>
      <c r="F214" s="816"/>
      <c r="G214" s="816"/>
      <c r="H214" s="816"/>
      <c r="I214" s="60">
        <f t="shared" si="88"/>
        <v>203</v>
      </c>
      <c r="J214" s="817">
        <f t="shared" si="90"/>
        <v>353</v>
      </c>
      <c r="K214" s="818"/>
      <c r="L214" s="138">
        <f t="shared" si="89"/>
        <v>138</v>
      </c>
      <c r="M214" s="138">
        <f>SUM(M215:M227)</f>
        <v>0</v>
      </c>
      <c r="N214" s="138">
        <f t="shared" ref="N214:AD214" si="91">SUM(N215:N227)</f>
        <v>0</v>
      </c>
      <c r="O214" s="138">
        <f t="shared" si="91"/>
        <v>0</v>
      </c>
      <c r="P214" s="138">
        <f t="shared" si="91"/>
        <v>0</v>
      </c>
      <c r="Q214" s="138">
        <f t="shared" si="91"/>
        <v>246</v>
      </c>
      <c r="R214" s="138">
        <f t="shared" si="91"/>
        <v>109</v>
      </c>
      <c r="S214" s="138">
        <f t="shared" si="91"/>
        <v>107</v>
      </c>
      <c r="T214" s="138">
        <f t="shared" si="91"/>
        <v>29</v>
      </c>
      <c r="U214" s="138">
        <f t="shared" si="91"/>
        <v>0</v>
      </c>
      <c r="V214" s="138">
        <f t="shared" si="91"/>
        <v>0</v>
      </c>
      <c r="W214" s="138">
        <f t="shared" si="91"/>
        <v>0</v>
      </c>
      <c r="X214" s="138">
        <f t="shared" si="91"/>
        <v>0</v>
      </c>
      <c r="Y214" s="138">
        <f t="shared" si="91"/>
        <v>0</v>
      </c>
      <c r="Z214" s="138">
        <f t="shared" si="91"/>
        <v>0</v>
      </c>
      <c r="AA214" s="138">
        <f t="shared" si="91"/>
        <v>353</v>
      </c>
      <c r="AB214" s="138">
        <f t="shared" si="91"/>
        <v>0</v>
      </c>
      <c r="AC214" s="138">
        <f t="shared" si="91"/>
        <v>0</v>
      </c>
      <c r="AD214" s="138">
        <f t="shared" si="91"/>
        <v>0</v>
      </c>
      <c r="AE214" s="141" t="str">
        <f>+A214</f>
        <v>15. Төв аймгийн Заамар суман дахь МСҮТ</v>
      </c>
      <c r="AF214" s="142"/>
      <c r="AG214" s="60"/>
      <c r="AH214" s="138">
        <f>SUM(AH215:AH227)</f>
        <v>2</v>
      </c>
      <c r="AI214" s="138">
        <f t="shared" ref="AI214:AW214" si="92">SUM(AI215:AI227)</f>
        <v>2</v>
      </c>
      <c r="AJ214" s="138">
        <f t="shared" si="92"/>
        <v>1</v>
      </c>
      <c r="AK214" s="138">
        <f t="shared" si="92"/>
        <v>1</v>
      </c>
      <c r="AL214" s="138">
        <f t="shared" si="92"/>
        <v>0</v>
      </c>
      <c r="AM214" s="138">
        <f t="shared" si="92"/>
        <v>0</v>
      </c>
      <c r="AN214" s="138">
        <f t="shared" si="92"/>
        <v>1</v>
      </c>
      <c r="AO214" s="138">
        <f t="shared" si="92"/>
        <v>1</v>
      </c>
      <c r="AP214" s="138">
        <f t="shared" si="92"/>
        <v>0</v>
      </c>
      <c r="AQ214" s="138">
        <f t="shared" si="92"/>
        <v>0</v>
      </c>
      <c r="AR214" s="138">
        <f t="shared" si="92"/>
        <v>0</v>
      </c>
      <c r="AS214" s="138">
        <f t="shared" si="92"/>
        <v>0</v>
      </c>
      <c r="AT214" s="138">
        <f t="shared" si="92"/>
        <v>0</v>
      </c>
      <c r="AU214" s="138">
        <f t="shared" si="92"/>
        <v>0</v>
      </c>
      <c r="AV214" s="138">
        <f t="shared" si="92"/>
        <v>0</v>
      </c>
      <c r="AW214" s="138">
        <f t="shared" si="92"/>
        <v>0</v>
      </c>
    </row>
    <row r="215" spans="1:49" s="121" customFormat="1" ht="18" customHeight="1">
      <c r="A215" s="787" t="str">
        <f>+'[1]З-ТМБ-4-сургууль мэргэжил-1'!A221:B221</f>
        <v>IM7212-14</v>
      </c>
      <c r="B215" s="787"/>
      <c r="C215" s="797" t="str">
        <f>+'[1]З-ТМБ-4-сургууль мэргэжил-1'!C221:I221</f>
        <v>Гагнуурчин</v>
      </c>
      <c r="D215" s="797"/>
      <c r="E215" s="797"/>
      <c r="F215" s="797"/>
      <c r="G215" s="797"/>
      <c r="H215" s="797"/>
      <c r="I215" s="56">
        <f t="shared" si="88"/>
        <v>204</v>
      </c>
      <c r="J215" s="801">
        <f t="shared" si="90"/>
        <v>62</v>
      </c>
      <c r="K215" s="802"/>
      <c r="L215" s="65">
        <f t="shared" si="89"/>
        <v>0</v>
      </c>
      <c r="M215" s="67"/>
      <c r="N215" s="67"/>
      <c r="O215" s="67"/>
      <c r="P215" s="67"/>
      <c r="Q215" s="67">
        <v>22</v>
      </c>
      <c r="R215" s="67"/>
      <c r="S215" s="67">
        <v>40</v>
      </c>
      <c r="T215" s="67"/>
      <c r="U215" s="67"/>
      <c r="V215" s="67"/>
      <c r="W215" s="67"/>
      <c r="X215" s="67"/>
      <c r="Y215" s="67"/>
      <c r="Z215" s="67"/>
      <c r="AA215" s="67">
        <v>62</v>
      </c>
      <c r="AB215" s="67"/>
      <c r="AC215" s="67"/>
      <c r="AD215" s="67"/>
      <c r="AE215" s="140" t="str">
        <f t="shared" ref="AE215:AE227" si="93">+A215</f>
        <v>IM7212-14</v>
      </c>
      <c r="AF215" s="139" t="str">
        <f t="shared" ref="AF215:AF227" si="94">+C215</f>
        <v>Гагнуурчин</v>
      </c>
      <c r="AG215" s="64"/>
      <c r="AH215" s="65">
        <f>+AJ215+AL215+AN215+AP215+AR215+AT215+AV215</f>
        <v>0</v>
      </c>
      <c r="AI215" s="65">
        <f>+AK215+AM215+AO215+AQ215+AS215+AU215+AW215</f>
        <v>0</v>
      </c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</row>
    <row r="216" spans="1:49" s="121" customFormat="1" ht="18" customHeight="1">
      <c r="A216" s="787" t="str">
        <f>+'[1]З-ТМБ-4-сургууль мэргэжил-1'!A222:B222</f>
        <v>AH6221-23</v>
      </c>
      <c r="B216" s="787"/>
      <c r="C216" s="797" t="str">
        <f>+'[1]З-ТМБ-4-сургууль мэргэжил-1'!C222:I222</f>
        <v>Малын асаргаа</v>
      </c>
      <c r="D216" s="797"/>
      <c r="E216" s="797"/>
      <c r="F216" s="797"/>
      <c r="G216" s="797"/>
      <c r="H216" s="797"/>
      <c r="I216" s="56">
        <f t="shared" si="88"/>
        <v>205</v>
      </c>
      <c r="J216" s="801">
        <f t="shared" si="90"/>
        <v>19</v>
      </c>
      <c r="K216" s="802"/>
      <c r="L216" s="65">
        <f t="shared" si="89"/>
        <v>9</v>
      </c>
      <c r="M216" s="67"/>
      <c r="N216" s="67"/>
      <c r="O216" s="67"/>
      <c r="P216" s="67"/>
      <c r="Q216" s="67">
        <v>19</v>
      </c>
      <c r="R216" s="67">
        <v>9</v>
      </c>
      <c r="S216" s="67"/>
      <c r="T216" s="67"/>
      <c r="U216" s="67"/>
      <c r="V216" s="67"/>
      <c r="W216" s="67"/>
      <c r="X216" s="67"/>
      <c r="Y216" s="67"/>
      <c r="Z216" s="67"/>
      <c r="AA216" s="67">
        <v>19</v>
      </c>
      <c r="AB216" s="67"/>
      <c r="AC216" s="67"/>
      <c r="AD216" s="67"/>
      <c r="AE216" s="140" t="str">
        <f t="shared" si="93"/>
        <v>AH6221-23</v>
      </c>
      <c r="AF216" s="139" t="str">
        <f t="shared" si="94"/>
        <v>Малын асаргаа</v>
      </c>
      <c r="AG216" s="64"/>
      <c r="AH216" s="65">
        <f t="shared" ref="AH216:AI227" si="95">+AJ216+AL216+AN216+AP216+AR216+AT216+AV216</f>
        <v>0</v>
      </c>
      <c r="AI216" s="65">
        <f t="shared" si="95"/>
        <v>0</v>
      </c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</row>
    <row r="217" spans="1:49" s="121" customFormat="1" ht="18" customHeight="1">
      <c r="A217" s="787" t="str">
        <f>+'[1]З-ТМБ-4-сургууль мэргэжил-1'!A223:B223</f>
        <v>CF7123-20</v>
      </c>
      <c r="B217" s="787"/>
      <c r="C217" s="797" t="str">
        <f>+'[1]З-ТМБ-4-сургууль мэргэжил-1'!C223:I223</f>
        <v>Барилгын засал-чимэглэлчин</v>
      </c>
      <c r="D217" s="797"/>
      <c r="E217" s="797"/>
      <c r="F217" s="797"/>
      <c r="G217" s="797"/>
      <c r="H217" s="797"/>
      <c r="I217" s="56">
        <f t="shared" si="88"/>
        <v>206</v>
      </c>
      <c r="J217" s="801">
        <f t="shared" si="90"/>
        <v>20</v>
      </c>
      <c r="K217" s="802"/>
      <c r="L217" s="65">
        <f t="shared" si="89"/>
        <v>8</v>
      </c>
      <c r="M217" s="67"/>
      <c r="N217" s="67"/>
      <c r="O217" s="67"/>
      <c r="P217" s="67"/>
      <c r="Q217" s="67">
        <v>20</v>
      </c>
      <c r="R217" s="67">
        <v>8</v>
      </c>
      <c r="S217" s="67"/>
      <c r="T217" s="67"/>
      <c r="U217" s="67"/>
      <c r="V217" s="67"/>
      <c r="W217" s="67"/>
      <c r="X217" s="67"/>
      <c r="Y217" s="67"/>
      <c r="Z217" s="67"/>
      <c r="AA217" s="67">
        <v>20</v>
      </c>
      <c r="AB217" s="67"/>
      <c r="AC217" s="67"/>
      <c r="AD217" s="67"/>
      <c r="AE217" s="140" t="str">
        <f t="shared" si="93"/>
        <v>CF7123-20</v>
      </c>
      <c r="AF217" s="139" t="str">
        <f t="shared" si="94"/>
        <v>Барилгын засал-чимэглэлчин</v>
      </c>
      <c r="AG217" s="64"/>
      <c r="AH217" s="65">
        <f t="shared" si="95"/>
        <v>0</v>
      </c>
      <c r="AI217" s="65">
        <f t="shared" si="95"/>
        <v>0</v>
      </c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</row>
    <row r="218" spans="1:49" s="121" customFormat="1" ht="18" customHeight="1">
      <c r="A218" s="787" t="str">
        <f>+'[1]З-ТМБ-4-сургууль мэргэжил-1'!A224:B224</f>
        <v>AH6320-12</v>
      </c>
      <c r="B218" s="787"/>
      <c r="C218" s="797" t="str">
        <f>+'[1]З-ТМБ-4-сургууль мэргэжил-1'!C224:I224</f>
        <v>Фермерийн аж ахуй эрхлэгч /МАА-ГТ/</v>
      </c>
      <c r="D218" s="797"/>
      <c r="E218" s="797"/>
      <c r="F218" s="797"/>
      <c r="G218" s="797"/>
      <c r="H218" s="797"/>
      <c r="I218" s="56">
        <f t="shared" si="88"/>
        <v>207</v>
      </c>
      <c r="J218" s="801">
        <f t="shared" si="90"/>
        <v>16</v>
      </c>
      <c r="K218" s="802"/>
      <c r="L218" s="65">
        <f t="shared" si="89"/>
        <v>10</v>
      </c>
      <c r="M218" s="67"/>
      <c r="N218" s="67"/>
      <c r="O218" s="67"/>
      <c r="P218" s="67"/>
      <c r="Q218" s="67">
        <v>16</v>
      </c>
      <c r="R218" s="67">
        <v>10</v>
      </c>
      <c r="S218" s="67"/>
      <c r="T218" s="67"/>
      <c r="U218" s="67"/>
      <c r="V218" s="67"/>
      <c r="W218" s="67"/>
      <c r="X218" s="67"/>
      <c r="Y218" s="67"/>
      <c r="Z218" s="67"/>
      <c r="AA218" s="67">
        <v>16</v>
      </c>
      <c r="AB218" s="67"/>
      <c r="AC218" s="67"/>
      <c r="AD218" s="67"/>
      <c r="AE218" s="140" t="str">
        <f t="shared" si="93"/>
        <v>AH6320-12</v>
      </c>
      <c r="AF218" s="139" t="str">
        <f t="shared" si="94"/>
        <v>Фермерийн аж ахуй эрхлэгч /МАА-ГТ/</v>
      </c>
      <c r="AG218" s="64"/>
      <c r="AH218" s="65">
        <f t="shared" si="95"/>
        <v>0</v>
      </c>
      <c r="AI218" s="65">
        <f t="shared" si="95"/>
        <v>0</v>
      </c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</row>
    <row r="219" spans="1:49" s="121" customFormat="1" ht="18" customHeight="1">
      <c r="A219" s="787" t="str">
        <f>+'[1]З-ТМБ-4-сургууль мэргэжил-1'!A225:B225</f>
        <v>TC8211-20</v>
      </c>
      <c r="B219" s="787"/>
      <c r="C219" s="797" t="str">
        <f>+'[1]З-ТМБ-4-сургууль мэргэжил-1'!C225:I225</f>
        <v>Автомашины засварчин</v>
      </c>
      <c r="D219" s="797"/>
      <c r="E219" s="797"/>
      <c r="F219" s="797"/>
      <c r="G219" s="797"/>
      <c r="H219" s="797"/>
      <c r="I219" s="56">
        <f t="shared" si="88"/>
        <v>208</v>
      </c>
      <c r="J219" s="801">
        <f t="shared" si="90"/>
        <v>49</v>
      </c>
      <c r="K219" s="802"/>
      <c r="L219" s="65">
        <f t="shared" si="89"/>
        <v>2</v>
      </c>
      <c r="M219" s="67"/>
      <c r="N219" s="67"/>
      <c r="O219" s="67"/>
      <c r="P219" s="67"/>
      <c r="Q219" s="67">
        <v>16</v>
      </c>
      <c r="R219" s="67"/>
      <c r="S219" s="67">
        <v>33</v>
      </c>
      <c r="T219" s="67">
        <v>2</v>
      </c>
      <c r="U219" s="67"/>
      <c r="V219" s="67"/>
      <c r="W219" s="67"/>
      <c r="X219" s="67"/>
      <c r="Y219" s="67"/>
      <c r="Z219" s="67"/>
      <c r="AA219" s="67">
        <v>49</v>
      </c>
      <c r="AB219" s="67"/>
      <c r="AC219" s="67"/>
      <c r="AD219" s="67"/>
      <c r="AE219" s="140" t="str">
        <f t="shared" si="93"/>
        <v>TC8211-20</v>
      </c>
      <c r="AF219" s="139" t="str">
        <f t="shared" si="94"/>
        <v>Автомашины засварчин</v>
      </c>
      <c r="AG219" s="64"/>
      <c r="AH219" s="65">
        <f t="shared" si="95"/>
        <v>0</v>
      </c>
      <c r="AI219" s="65">
        <f t="shared" si="95"/>
        <v>0</v>
      </c>
      <c r="AJ219" s="63"/>
      <c r="AK219" s="63"/>
      <c r="AL219" s="63"/>
      <c r="AM219" s="63"/>
      <c r="AN219" s="63"/>
      <c r="AO219" s="63"/>
      <c r="AP219" s="67"/>
      <c r="AQ219" s="67"/>
      <c r="AR219" s="67"/>
      <c r="AS219" s="67"/>
      <c r="AT219" s="67"/>
      <c r="AU219" s="67"/>
      <c r="AV219" s="67"/>
      <c r="AW219" s="67"/>
    </row>
    <row r="220" spans="1:49" s="121" customFormat="1" ht="18" customHeight="1">
      <c r="A220" s="787" t="str">
        <f>+'[1]З-ТМБ-4-сургууль мэргэжил-1'!A226:B226</f>
        <v>IF5120-11</v>
      </c>
      <c r="B220" s="787"/>
      <c r="C220" s="797" t="str">
        <f>+'[1]З-ТМБ-4-сургууль мэргэжил-1'!C226:I226</f>
        <v>Тогооч</v>
      </c>
      <c r="D220" s="797"/>
      <c r="E220" s="797"/>
      <c r="F220" s="797"/>
      <c r="G220" s="797"/>
      <c r="H220" s="797"/>
      <c r="I220" s="56">
        <f t="shared" si="88"/>
        <v>209</v>
      </c>
      <c r="J220" s="801">
        <f t="shared" si="90"/>
        <v>49</v>
      </c>
      <c r="K220" s="802"/>
      <c r="L220" s="65">
        <f t="shared" si="89"/>
        <v>41</v>
      </c>
      <c r="M220" s="67"/>
      <c r="N220" s="67"/>
      <c r="O220" s="67"/>
      <c r="P220" s="67"/>
      <c r="Q220" s="67">
        <v>15</v>
      </c>
      <c r="R220" s="67">
        <v>14</v>
      </c>
      <c r="S220" s="67">
        <v>34</v>
      </c>
      <c r="T220" s="67">
        <v>27</v>
      </c>
      <c r="U220" s="67"/>
      <c r="V220" s="67"/>
      <c r="W220" s="67"/>
      <c r="X220" s="67"/>
      <c r="Y220" s="67"/>
      <c r="Z220" s="67"/>
      <c r="AA220" s="67">
        <v>49</v>
      </c>
      <c r="AB220" s="67"/>
      <c r="AC220" s="67"/>
      <c r="AD220" s="67"/>
      <c r="AE220" s="140" t="str">
        <f t="shared" si="93"/>
        <v>IF5120-11</v>
      </c>
      <c r="AF220" s="139" t="str">
        <f t="shared" si="94"/>
        <v>Тогооч</v>
      </c>
      <c r="AG220" s="64"/>
      <c r="AH220" s="65">
        <f t="shared" si="95"/>
        <v>1</v>
      </c>
      <c r="AI220" s="65">
        <f t="shared" si="95"/>
        <v>1</v>
      </c>
      <c r="AJ220" s="63">
        <v>1</v>
      </c>
      <c r="AK220" s="63">
        <v>1</v>
      </c>
      <c r="AL220" s="63"/>
      <c r="AM220" s="63"/>
      <c r="AN220" s="63"/>
      <c r="AO220" s="63"/>
      <c r="AP220" s="67"/>
      <c r="AQ220" s="67"/>
      <c r="AR220" s="67"/>
      <c r="AS220" s="67"/>
      <c r="AT220" s="67"/>
      <c r="AU220" s="67"/>
      <c r="AV220" s="67"/>
      <c r="AW220" s="67"/>
    </row>
    <row r="221" spans="1:49" s="121" customFormat="1" ht="18" customHeight="1">
      <c r="A221" s="787" t="str">
        <f>+'[1]З-ТМБ-4-сургууль мэргэжил-1'!A227:B227</f>
        <v>MT8111-35</v>
      </c>
      <c r="B221" s="787"/>
      <c r="C221" s="797" t="str">
        <f>+'[1]З-ТМБ-4-сургууль мэргэжил-1'!C227:I227</f>
        <v>Хүнд машин механизмын оператор</v>
      </c>
      <c r="D221" s="797"/>
      <c r="E221" s="797"/>
      <c r="F221" s="797"/>
      <c r="G221" s="797"/>
      <c r="H221" s="797"/>
      <c r="I221" s="56">
        <f t="shared" si="88"/>
        <v>210</v>
      </c>
      <c r="J221" s="801">
        <f t="shared" si="90"/>
        <v>25</v>
      </c>
      <c r="K221" s="802"/>
      <c r="L221" s="65">
        <f t="shared" si="89"/>
        <v>1</v>
      </c>
      <c r="M221" s="67"/>
      <c r="N221" s="67"/>
      <c r="O221" s="67"/>
      <c r="P221" s="67"/>
      <c r="Q221" s="67">
        <v>25</v>
      </c>
      <c r="R221" s="67">
        <v>1</v>
      </c>
      <c r="S221" s="67"/>
      <c r="T221" s="67"/>
      <c r="U221" s="67"/>
      <c r="V221" s="67"/>
      <c r="W221" s="67"/>
      <c r="X221" s="67"/>
      <c r="Y221" s="67"/>
      <c r="Z221" s="67"/>
      <c r="AA221" s="67">
        <v>25</v>
      </c>
      <c r="AB221" s="67"/>
      <c r="AC221" s="67"/>
      <c r="AD221" s="67"/>
      <c r="AE221" s="140" t="str">
        <f t="shared" si="93"/>
        <v>MT8111-35</v>
      </c>
      <c r="AF221" s="139" t="str">
        <f t="shared" si="94"/>
        <v>Хүнд машин механизмын оператор</v>
      </c>
      <c r="AG221" s="64"/>
      <c r="AH221" s="65">
        <f t="shared" si="95"/>
        <v>0</v>
      </c>
      <c r="AI221" s="65">
        <f t="shared" si="95"/>
        <v>0</v>
      </c>
      <c r="AJ221" s="63"/>
      <c r="AK221" s="63"/>
      <c r="AL221" s="63"/>
      <c r="AM221" s="63"/>
      <c r="AN221" s="63"/>
      <c r="AO221" s="63"/>
      <c r="AP221" s="67"/>
      <c r="AQ221" s="67"/>
      <c r="AR221" s="67"/>
      <c r="AS221" s="67"/>
      <c r="AT221" s="67"/>
      <c r="AU221" s="67"/>
      <c r="AV221" s="67"/>
      <c r="AW221" s="67"/>
    </row>
    <row r="222" spans="1:49" s="121" customFormat="1" ht="18" customHeight="1">
      <c r="A222" s="787" t="str">
        <f>+'[1]З-ТМБ-4-сургууль мэргэжил-1'!A228:B228</f>
        <v>AT7231-20</v>
      </c>
      <c r="B222" s="787"/>
      <c r="C222" s="797" t="str">
        <f>+'[1]З-ТМБ-4-сургууль мэргэжил-1'!C228:I228</f>
        <v>ХАА-н машин механизмын ашиглалт, засварчин</v>
      </c>
      <c r="D222" s="797"/>
      <c r="E222" s="797"/>
      <c r="F222" s="797"/>
      <c r="G222" s="797"/>
      <c r="H222" s="797"/>
      <c r="I222" s="56">
        <f t="shared" si="88"/>
        <v>211</v>
      </c>
      <c r="J222" s="801">
        <f t="shared" si="90"/>
        <v>19</v>
      </c>
      <c r="K222" s="802"/>
      <c r="L222" s="65">
        <f t="shared" si="89"/>
        <v>1</v>
      </c>
      <c r="M222" s="67"/>
      <c r="N222" s="67"/>
      <c r="O222" s="67"/>
      <c r="P222" s="67"/>
      <c r="Q222" s="67">
        <v>19</v>
      </c>
      <c r="R222" s="67">
        <v>1</v>
      </c>
      <c r="S222" s="67"/>
      <c r="T222" s="67"/>
      <c r="U222" s="67"/>
      <c r="V222" s="67"/>
      <c r="W222" s="67"/>
      <c r="X222" s="67"/>
      <c r="Y222" s="67"/>
      <c r="Z222" s="67"/>
      <c r="AA222" s="67">
        <v>19</v>
      </c>
      <c r="AB222" s="67"/>
      <c r="AC222" s="67"/>
      <c r="AD222" s="67"/>
      <c r="AE222" s="140" t="str">
        <f t="shared" si="93"/>
        <v>AT7231-20</v>
      </c>
      <c r="AF222" s="139" t="str">
        <f t="shared" si="94"/>
        <v>ХАА-н машин механизмын ашиглалт, засварчин</v>
      </c>
      <c r="AG222" s="64"/>
      <c r="AH222" s="65">
        <f t="shared" si="95"/>
        <v>0</v>
      </c>
      <c r="AI222" s="65">
        <f t="shared" si="95"/>
        <v>0</v>
      </c>
      <c r="AJ222" s="63"/>
      <c r="AK222" s="63"/>
      <c r="AL222" s="63"/>
      <c r="AM222" s="63"/>
      <c r="AN222" s="63"/>
      <c r="AO222" s="63"/>
      <c r="AP222" s="67"/>
      <c r="AQ222" s="67"/>
      <c r="AR222" s="67"/>
      <c r="AS222" s="67"/>
      <c r="AT222" s="67"/>
      <c r="AU222" s="67"/>
      <c r="AV222" s="67"/>
      <c r="AW222" s="67"/>
    </row>
    <row r="223" spans="1:49" s="121" customFormat="1" ht="18" customHeight="1">
      <c r="A223" s="787" t="str">
        <f>+'[1]З-ТМБ-4-сургууль мэргэжил-1'!A229:B229</f>
        <v>IE7533-28</v>
      </c>
      <c r="B223" s="787"/>
      <c r="C223" s="797" t="str">
        <f>+'[1]З-ТМБ-4-сургууль мэргэжил-1'!C229:I229</f>
        <v>Оёмол бүтээгдэхүүний оёдолчин</v>
      </c>
      <c r="D223" s="797"/>
      <c r="E223" s="797"/>
      <c r="F223" s="797"/>
      <c r="G223" s="797"/>
      <c r="H223" s="797"/>
      <c r="I223" s="56">
        <f t="shared" si="88"/>
        <v>212</v>
      </c>
      <c r="J223" s="801">
        <f t="shared" si="90"/>
        <v>16</v>
      </c>
      <c r="K223" s="802"/>
      <c r="L223" s="65">
        <f t="shared" si="89"/>
        <v>16</v>
      </c>
      <c r="M223" s="67"/>
      <c r="N223" s="67"/>
      <c r="O223" s="67"/>
      <c r="P223" s="67"/>
      <c r="Q223" s="67">
        <v>16</v>
      </c>
      <c r="R223" s="67">
        <v>16</v>
      </c>
      <c r="S223" s="67"/>
      <c r="T223" s="67"/>
      <c r="U223" s="67"/>
      <c r="V223" s="67"/>
      <c r="W223" s="67"/>
      <c r="X223" s="67"/>
      <c r="Y223" s="67"/>
      <c r="Z223" s="67"/>
      <c r="AA223" s="67">
        <v>16</v>
      </c>
      <c r="AB223" s="67"/>
      <c r="AC223" s="67"/>
      <c r="AD223" s="67"/>
      <c r="AE223" s="140" t="str">
        <f t="shared" si="93"/>
        <v>IE7533-28</v>
      </c>
      <c r="AF223" s="139" t="str">
        <f t="shared" si="94"/>
        <v>Оёмол бүтээгдэхүүний оёдолчин</v>
      </c>
      <c r="AG223" s="64"/>
      <c r="AH223" s="65">
        <f t="shared" si="95"/>
        <v>1</v>
      </c>
      <c r="AI223" s="65">
        <f t="shared" si="95"/>
        <v>1</v>
      </c>
      <c r="AJ223" s="63"/>
      <c r="AK223" s="63"/>
      <c r="AL223" s="63"/>
      <c r="AM223" s="63"/>
      <c r="AN223" s="63">
        <v>1</v>
      </c>
      <c r="AO223" s="63">
        <v>1</v>
      </c>
      <c r="AP223" s="67"/>
      <c r="AQ223" s="67"/>
      <c r="AR223" s="67"/>
      <c r="AS223" s="67"/>
      <c r="AT223" s="67"/>
      <c r="AU223" s="67"/>
      <c r="AV223" s="67"/>
      <c r="AW223" s="67"/>
    </row>
    <row r="224" spans="1:49" s="121" customFormat="1" ht="18" customHeight="1">
      <c r="A224" s="787" t="str">
        <f>+'[1]З-ТМБ-4-сургууль мэргэжил-1'!A230:B230</f>
        <v>ID4120-11</v>
      </c>
      <c r="B224" s="787"/>
      <c r="C224" s="797" t="str">
        <f>+'[1]З-ТМБ-4-сургууль мэргэжил-1'!C230:I230</f>
        <v>Нарийн бичгийн дарга-албан хэргийн ажилтан</v>
      </c>
      <c r="D224" s="797"/>
      <c r="E224" s="797"/>
      <c r="F224" s="797"/>
      <c r="G224" s="797"/>
      <c r="H224" s="797"/>
      <c r="I224" s="56">
        <f t="shared" si="88"/>
        <v>213</v>
      </c>
      <c r="J224" s="801">
        <f t="shared" si="90"/>
        <v>21</v>
      </c>
      <c r="K224" s="802"/>
      <c r="L224" s="65">
        <f t="shared" si="89"/>
        <v>20</v>
      </c>
      <c r="M224" s="67"/>
      <c r="N224" s="67"/>
      <c r="O224" s="67"/>
      <c r="P224" s="67"/>
      <c r="Q224" s="67">
        <v>21</v>
      </c>
      <c r="R224" s="67">
        <v>20</v>
      </c>
      <c r="S224" s="67"/>
      <c r="T224" s="67"/>
      <c r="U224" s="67"/>
      <c r="V224" s="67"/>
      <c r="W224" s="67"/>
      <c r="X224" s="67"/>
      <c r="Y224" s="67"/>
      <c r="Z224" s="67"/>
      <c r="AA224" s="67">
        <v>21</v>
      </c>
      <c r="AB224" s="67"/>
      <c r="AC224" s="67"/>
      <c r="AD224" s="67"/>
      <c r="AE224" s="140" t="str">
        <f t="shared" si="93"/>
        <v>ID4120-11</v>
      </c>
      <c r="AF224" s="139" t="str">
        <f t="shared" si="94"/>
        <v>Нарийн бичгийн дарга-албан хэргийн ажилтан</v>
      </c>
      <c r="AG224" s="64"/>
      <c r="AH224" s="65">
        <f t="shared" si="95"/>
        <v>0</v>
      </c>
      <c r="AI224" s="65">
        <f t="shared" si="95"/>
        <v>0</v>
      </c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</row>
    <row r="225" spans="1:49" s="121" customFormat="1" ht="18" customHeight="1">
      <c r="A225" s="787" t="str">
        <f>+'[1]З-ТМБ-4-сургууль мэргэжил-1'!A231:B231</f>
        <v>MG6210-28</v>
      </c>
      <c r="B225" s="787"/>
      <c r="C225" s="797" t="str">
        <f>+'[1]З-ТМБ-4-сургууль мэргэжил-1'!C231:I231</f>
        <v>Уул, уурхайн нөхөн сэргээгч</v>
      </c>
      <c r="D225" s="797"/>
      <c r="E225" s="797"/>
      <c r="F225" s="797"/>
      <c r="G225" s="797"/>
      <c r="H225" s="797"/>
      <c r="I225" s="56">
        <f t="shared" si="88"/>
        <v>214</v>
      </c>
      <c r="J225" s="801">
        <f t="shared" si="90"/>
        <v>23</v>
      </c>
      <c r="K225" s="802"/>
      <c r="L225" s="65">
        <f t="shared" si="89"/>
        <v>14</v>
      </c>
      <c r="M225" s="67"/>
      <c r="N225" s="67"/>
      <c r="O225" s="67"/>
      <c r="P225" s="67"/>
      <c r="Q225" s="67">
        <v>23</v>
      </c>
      <c r="R225" s="67">
        <v>14</v>
      </c>
      <c r="S225" s="67"/>
      <c r="T225" s="67"/>
      <c r="U225" s="67"/>
      <c r="V225" s="67"/>
      <c r="W225" s="67"/>
      <c r="X225" s="67"/>
      <c r="Y225" s="67"/>
      <c r="Z225" s="67"/>
      <c r="AA225" s="67">
        <v>23</v>
      </c>
      <c r="AB225" s="67"/>
      <c r="AC225" s="67"/>
      <c r="AD225" s="67"/>
      <c r="AE225" s="140" t="str">
        <f t="shared" si="93"/>
        <v>MG6210-28</v>
      </c>
      <c r="AF225" s="139" t="str">
        <f t="shared" si="94"/>
        <v>Уул, уурхайн нөхөн сэргээгч</v>
      </c>
      <c r="AG225" s="64"/>
      <c r="AH225" s="65">
        <f t="shared" si="95"/>
        <v>0</v>
      </c>
      <c r="AI225" s="65">
        <f t="shared" si="95"/>
        <v>0</v>
      </c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</row>
    <row r="226" spans="1:49" s="121" customFormat="1" ht="18" customHeight="1">
      <c r="A226" s="787" t="str">
        <f>+'[1]З-ТМБ-4-сургууль мэргэжил-1'!A232:B232</f>
        <v>SO5141-11</v>
      </c>
      <c r="B226" s="787"/>
      <c r="C226" s="797" t="str">
        <f>+'[1]З-ТМБ-4-сургууль мэргэжил-1'!C232:I232</f>
        <v>Үсчин</v>
      </c>
      <c r="D226" s="797"/>
      <c r="E226" s="797"/>
      <c r="F226" s="797"/>
      <c r="G226" s="797"/>
      <c r="H226" s="797"/>
      <c r="I226" s="56">
        <f t="shared" si="88"/>
        <v>215</v>
      </c>
      <c r="J226" s="801">
        <f t="shared" si="90"/>
        <v>17</v>
      </c>
      <c r="K226" s="802"/>
      <c r="L226" s="65">
        <f t="shared" si="89"/>
        <v>16</v>
      </c>
      <c r="M226" s="67"/>
      <c r="N226" s="67"/>
      <c r="O226" s="67"/>
      <c r="P226" s="67"/>
      <c r="Q226" s="67">
        <v>17</v>
      </c>
      <c r="R226" s="67">
        <v>16</v>
      </c>
      <c r="S226" s="67"/>
      <c r="T226" s="67"/>
      <c r="U226" s="67"/>
      <c r="V226" s="67"/>
      <c r="W226" s="67"/>
      <c r="X226" s="67"/>
      <c r="Y226" s="67"/>
      <c r="Z226" s="67"/>
      <c r="AA226" s="67">
        <v>17</v>
      </c>
      <c r="AB226" s="67"/>
      <c r="AC226" s="67"/>
      <c r="AD226" s="67"/>
      <c r="AE226" s="140" t="str">
        <f t="shared" si="93"/>
        <v>SO5141-11</v>
      </c>
      <c r="AF226" s="139" t="str">
        <f t="shared" si="94"/>
        <v>Үсчин</v>
      </c>
      <c r="AG226" s="64"/>
      <c r="AH226" s="65">
        <f t="shared" si="95"/>
        <v>0</v>
      </c>
      <c r="AI226" s="65">
        <f t="shared" si="95"/>
        <v>0</v>
      </c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</row>
    <row r="227" spans="1:49" s="121" customFormat="1" ht="18" customHeight="1">
      <c r="A227" s="787" t="str">
        <f>+'[1]З-ТМБ-4-сургууль мэргэжил-1'!A233:B233</f>
        <v>MT7233-45</v>
      </c>
      <c r="B227" s="787"/>
      <c r="C227" s="797" t="str">
        <f>+'[1]З-ТМБ-4-сургууль мэргэжил-1'!C233:I233</f>
        <v>Хүнд машин механизмын засварчин</v>
      </c>
      <c r="D227" s="797"/>
      <c r="E227" s="797"/>
      <c r="F227" s="797"/>
      <c r="G227" s="797"/>
      <c r="H227" s="797"/>
      <c r="I227" s="56">
        <f t="shared" si="88"/>
        <v>216</v>
      </c>
      <c r="J227" s="801">
        <f t="shared" si="90"/>
        <v>17</v>
      </c>
      <c r="K227" s="802"/>
      <c r="L227" s="65">
        <f t="shared" si="89"/>
        <v>0</v>
      </c>
      <c r="M227" s="67"/>
      <c r="N227" s="67"/>
      <c r="O227" s="67"/>
      <c r="P227" s="67"/>
      <c r="Q227" s="67">
        <v>17</v>
      </c>
      <c r="R227" s="67"/>
      <c r="S227" s="67"/>
      <c r="T227" s="67"/>
      <c r="U227" s="67"/>
      <c r="V227" s="67"/>
      <c r="W227" s="67"/>
      <c r="X227" s="67"/>
      <c r="Y227" s="67"/>
      <c r="Z227" s="67"/>
      <c r="AA227" s="67">
        <v>17</v>
      </c>
      <c r="AB227" s="67"/>
      <c r="AC227" s="67"/>
      <c r="AD227" s="67"/>
      <c r="AE227" s="140" t="str">
        <f t="shared" si="93"/>
        <v>MT7233-45</v>
      </c>
      <c r="AF227" s="139" t="str">
        <f t="shared" si="94"/>
        <v>Хүнд машин механизмын засварчин</v>
      </c>
      <c r="AG227" s="64"/>
      <c r="AH227" s="65">
        <f t="shared" si="95"/>
        <v>0</v>
      </c>
      <c r="AI227" s="65">
        <f t="shared" si="95"/>
        <v>0</v>
      </c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</row>
    <row r="228" spans="1:49" s="121" customFormat="1" ht="18" customHeight="1">
      <c r="A228" s="816" t="str">
        <f>+'[1]З-ТМБ-4-сургууль мэргэжил-1'!A234:I234</f>
        <v>16. Төв аймгийн Эрдэнэ суман дахь МСҮТ</v>
      </c>
      <c r="B228" s="816"/>
      <c r="C228" s="816"/>
      <c r="D228" s="816"/>
      <c r="E228" s="816"/>
      <c r="F228" s="816"/>
      <c r="G228" s="816"/>
      <c r="H228" s="816"/>
      <c r="I228" s="60">
        <f t="shared" si="88"/>
        <v>217</v>
      </c>
      <c r="J228" s="817">
        <f t="shared" si="90"/>
        <v>312</v>
      </c>
      <c r="K228" s="818"/>
      <c r="L228" s="138">
        <f t="shared" si="89"/>
        <v>123</v>
      </c>
      <c r="M228" s="138">
        <f>SUM(M229:M242)</f>
        <v>0</v>
      </c>
      <c r="N228" s="138">
        <f t="shared" ref="N228:AD228" si="96">SUM(N229:N242)</f>
        <v>0</v>
      </c>
      <c r="O228" s="138">
        <f t="shared" si="96"/>
        <v>0</v>
      </c>
      <c r="P228" s="138">
        <f t="shared" si="96"/>
        <v>0</v>
      </c>
      <c r="Q228" s="138">
        <f t="shared" si="96"/>
        <v>170</v>
      </c>
      <c r="R228" s="138">
        <f t="shared" si="96"/>
        <v>70</v>
      </c>
      <c r="S228" s="138">
        <f t="shared" si="96"/>
        <v>135</v>
      </c>
      <c r="T228" s="138">
        <f t="shared" si="96"/>
        <v>49</v>
      </c>
      <c r="U228" s="138">
        <f t="shared" si="96"/>
        <v>0</v>
      </c>
      <c r="V228" s="138">
        <f t="shared" si="96"/>
        <v>0</v>
      </c>
      <c r="W228" s="138">
        <f t="shared" si="96"/>
        <v>7</v>
      </c>
      <c r="X228" s="138">
        <f t="shared" si="96"/>
        <v>4</v>
      </c>
      <c r="Y228" s="138">
        <f t="shared" si="96"/>
        <v>0</v>
      </c>
      <c r="Z228" s="138">
        <f t="shared" si="96"/>
        <v>0</v>
      </c>
      <c r="AA228" s="138">
        <f t="shared" si="96"/>
        <v>312</v>
      </c>
      <c r="AB228" s="138">
        <f t="shared" si="96"/>
        <v>0</v>
      </c>
      <c r="AC228" s="138">
        <f t="shared" si="96"/>
        <v>0</v>
      </c>
      <c r="AD228" s="138">
        <f t="shared" si="96"/>
        <v>0</v>
      </c>
      <c r="AE228" s="141" t="str">
        <f>+A228</f>
        <v>16. Төв аймгийн Эрдэнэ суман дахь МСҮТ</v>
      </c>
      <c r="AF228" s="142"/>
      <c r="AG228" s="60"/>
      <c r="AH228" s="138">
        <f>SUM(AH229:AH242)</f>
        <v>0</v>
      </c>
      <c r="AI228" s="138">
        <f t="shared" ref="AI228:AW228" si="97">SUM(AI229:AI242)</f>
        <v>0</v>
      </c>
      <c r="AJ228" s="138">
        <f t="shared" si="97"/>
        <v>0</v>
      </c>
      <c r="AK228" s="138">
        <f t="shared" si="97"/>
        <v>0</v>
      </c>
      <c r="AL228" s="138">
        <f t="shared" si="97"/>
        <v>0</v>
      </c>
      <c r="AM228" s="138">
        <f t="shared" si="97"/>
        <v>0</v>
      </c>
      <c r="AN228" s="138">
        <f t="shared" si="97"/>
        <v>0</v>
      </c>
      <c r="AO228" s="138">
        <f t="shared" si="97"/>
        <v>0</v>
      </c>
      <c r="AP228" s="138">
        <f t="shared" si="97"/>
        <v>0</v>
      </c>
      <c r="AQ228" s="138">
        <f t="shared" si="97"/>
        <v>0</v>
      </c>
      <c r="AR228" s="138">
        <f t="shared" si="97"/>
        <v>0</v>
      </c>
      <c r="AS228" s="138">
        <f t="shared" si="97"/>
        <v>0</v>
      </c>
      <c r="AT228" s="138">
        <f t="shared" si="97"/>
        <v>0</v>
      </c>
      <c r="AU228" s="138">
        <f t="shared" si="97"/>
        <v>0</v>
      </c>
      <c r="AV228" s="138">
        <f t="shared" si="97"/>
        <v>0</v>
      </c>
      <c r="AW228" s="138">
        <f t="shared" si="97"/>
        <v>0</v>
      </c>
    </row>
    <row r="229" spans="1:49" s="121" customFormat="1" ht="18" customHeight="1">
      <c r="A229" s="797" t="str">
        <f>+'[1]З-ТМБ-4-сургууль мэргэжил-1'!A235:B235</f>
        <v>IE7533-28</v>
      </c>
      <c r="B229" s="797"/>
      <c r="C229" s="797" t="str">
        <f>+'[1]З-ТМБ-4-сургууль мэргэжил-1'!C235:I235</f>
        <v>Оёмол бүтээгдэхүүний оёдолчин</v>
      </c>
      <c r="D229" s="797"/>
      <c r="E229" s="797"/>
      <c r="F229" s="797"/>
      <c r="G229" s="797"/>
      <c r="H229" s="797"/>
      <c r="I229" s="56">
        <f t="shared" si="88"/>
        <v>218</v>
      </c>
      <c r="J229" s="801">
        <f t="shared" si="90"/>
        <v>37</v>
      </c>
      <c r="K229" s="802"/>
      <c r="L229" s="65">
        <f t="shared" si="89"/>
        <v>37</v>
      </c>
      <c r="M229" s="67"/>
      <c r="N229" s="67"/>
      <c r="O229" s="67"/>
      <c r="P229" s="67"/>
      <c r="Q229" s="67">
        <v>18</v>
      </c>
      <c r="R229" s="67">
        <v>18</v>
      </c>
      <c r="S229" s="67">
        <v>19</v>
      </c>
      <c r="T229" s="67">
        <v>19</v>
      </c>
      <c r="U229" s="67"/>
      <c r="V229" s="67"/>
      <c r="W229" s="67"/>
      <c r="X229" s="67"/>
      <c r="Y229" s="67"/>
      <c r="Z229" s="67"/>
      <c r="AA229" s="67">
        <v>37</v>
      </c>
      <c r="AB229" s="67"/>
      <c r="AC229" s="67"/>
      <c r="AD229" s="67"/>
      <c r="AE229" s="140" t="str">
        <f t="shared" ref="AE229:AE242" si="98">+A229</f>
        <v>IE7533-28</v>
      </c>
      <c r="AF229" s="139" t="str">
        <f t="shared" ref="AF229:AF242" si="99">+C229</f>
        <v>Оёмол бүтээгдэхүүний оёдолчин</v>
      </c>
      <c r="AG229" s="64">
        <v>2</v>
      </c>
      <c r="AH229" s="65">
        <f>+AJ229+AL229+AN229+AP229+AR229+AT229+AV229</f>
        <v>0</v>
      </c>
      <c r="AI229" s="65">
        <f>+AK229+AM229+AO229+AQ229+AS229+AU229+AW229</f>
        <v>0</v>
      </c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</row>
    <row r="230" spans="1:49" s="121" customFormat="1" ht="18" customHeight="1">
      <c r="A230" s="797" t="str">
        <f>+'[1]З-ТМБ-4-сургууль мэргэжил-1'!A236:B236</f>
        <v>IF5120-11</v>
      </c>
      <c r="B230" s="797"/>
      <c r="C230" s="797" t="str">
        <f>+'[1]З-ТМБ-4-сургууль мэргэжил-1'!C236:I236</f>
        <v>Тогооч</v>
      </c>
      <c r="D230" s="797"/>
      <c r="E230" s="797"/>
      <c r="F230" s="797"/>
      <c r="G230" s="797"/>
      <c r="H230" s="797"/>
      <c r="I230" s="56">
        <f t="shared" si="88"/>
        <v>219</v>
      </c>
      <c r="J230" s="801">
        <f t="shared" si="90"/>
        <v>40</v>
      </c>
      <c r="K230" s="802"/>
      <c r="L230" s="65">
        <f t="shared" si="89"/>
        <v>31</v>
      </c>
      <c r="M230" s="67"/>
      <c r="N230" s="67"/>
      <c r="O230" s="67"/>
      <c r="P230" s="67"/>
      <c r="Q230" s="67">
        <v>17</v>
      </c>
      <c r="R230" s="67">
        <v>14</v>
      </c>
      <c r="S230" s="67">
        <v>23</v>
      </c>
      <c r="T230" s="67">
        <v>17</v>
      </c>
      <c r="U230" s="67"/>
      <c r="V230" s="67"/>
      <c r="W230" s="67"/>
      <c r="X230" s="67"/>
      <c r="Y230" s="67"/>
      <c r="Z230" s="67"/>
      <c r="AA230" s="67">
        <v>40</v>
      </c>
      <c r="AB230" s="67"/>
      <c r="AC230" s="67"/>
      <c r="AD230" s="67"/>
      <c r="AE230" s="140" t="str">
        <f t="shared" si="98"/>
        <v>IF5120-11</v>
      </c>
      <c r="AF230" s="139" t="str">
        <f t="shared" si="99"/>
        <v>Тогооч</v>
      </c>
      <c r="AG230" s="64">
        <v>3</v>
      </c>
      <c r="AH230" s="65">
        <f t="shared" ref="AH230:AI242" si="100">+AJ230+AL230+AN230+AP230+AR230+AT230+AV230</f>
        <v>0</v>
      </c>
      <c r="AI230" s="65">
        <f t="shared" si="100"/>
        <v>0</v>
      </c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</row>
    <row r="231" spans="1:49" s="121" customFormat="1" ht="18" customHeight="1">
      <c r="A231" s="797" t="str">
        <f>+'[1]З-ТМБ-4-сургууль мэргэжил-1'!A237:B237</f>
        <v>CF7123-20</v>
      </c>
      <c r="B231" s="797"/>
      <c r="C231" s="797" t="str">
        <f>+'[1]З-ТМБ-4-сургууль мэргэжил-1'!C237:I237</f>
        <v>Барилгын засал-чимэглэлчин</v>
      </c>
      <c r="D231" s="797"/>
      <c r="E231" s="797"/>
      <c r="F231" s="797"/>
      <c r="G231" s="797"/>
      <c r="H231" s="797"/>
      <c r="I231" s="56">
        <f t="shared" si="88"/>
        <v>220</v>
      </c>
      <c r="J231" s="801">
        <f t="shared" si="90"/>
        <v>12</v>
      </c>
      <c r="K231" s="802"/>
      <c r="L231" s="65">
        <f t="shared" si="89"/>
        <v>9</v>
      </c>
      <c r="M231" s="67"/>
      <c r="N231" s="67"/>
      <c r="O231" s="67"/>
      <c r="P231" s="67"/>
      <c r="Q231" s="67"/>
      <c r="R231" s="67"/>
      <c r="S231" s="67">
        <v>12</v>
      </c>
      <c r="T231" s="67">
        <v>9</v>
      </c>
      <c r="U231" s="67"/>
      <c r="V231" s="67"/>
      <c r="W231" s="67"/>
      <c r="X231" s="67"/>
      <c r="Y231" s="67"/>
      <c r="Z231" s="67"/>
      <c r="AA231" s="67">
        <v>12</v>
      </c>
      <c r="AB231" s="67"/>
      <c r="AC231" s="67"/>
      <c r="AD231" s="67"/>
      <c r="AE231" s="140" t="str">
        <f t="shared" si="98"/>
        <v>CF7123-20</v>
      </c>
      <c r="AF231" s="139" t="str">
        <f t="shared" si="99"/>
        <v>Барилгын засал-чимэглэлчин</v>
      </c>
      <c r="AG231" s="64">
        <v>4</v>
      </c>
      <c r="AH231" s="65">
        <f t="shared" si="100"/>
        <v>0</v>
      </c>
      <c r="AI231" s="65">
        <f t="shared" si="100"/>
        <v>0</v>
      </c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</row>
    <row r="232" spans="1:49" s="121" customFormat="1" ht="18" customHeight="1">
      <c r="A232" s="797" t="str">
        <f>+'[1]З-ТМБ-4-сургууль мэргэжил-1'!A238:B238</f>
        <v>IM7212-14</v>
      </c>
      <c r="B232" s="797"/>
      <c r="C232" s="797" t="str">
        <f>+'[1]З-ТМБ-4-сургууль мэргэжил-1'!C238:I238</f>
        <v>Гагнуурчин</v>
      </c>
      <c r="D232" s="797"/>
      <c r="E232" s="797"/>
      <c r="F232" s="797"/>
      <c r="G232" s="797"/>
      <c r="H232" s="797"/>
      <c r="I232" s="56">
        <f t="shared" si="88"/>
        <v>221</v>
      </c>
      <c r="J232" s="801">
        <f t="shared" si="90"/>
        <v>38</v>
      </c>
      <c r="K232" s="802"/>
      <c r="L232" s="65">
        <f t="shared" si="89"/>
        <v>0</v>
      </c>
      <c r="M232" s="67"/>
      <c r="N232" s="67"/>
      <c r="O232" s="67"/>
      <c r="P232" s="67"/>
      <c r="Q232" s="67">
        <v>19</v>
      </c>
      <c r="R232" s="67"/>
      <c r="S232" s="67">
        <v>19</v>
      </c>
      <c r="T232" s="67"/>
      <c r="U232" s="67"/>
      <c r="V232" s="67"/>
      <c r="W232" s="67"/>
      <c r="X232" s="67"/>
      <c r="Y232" s="67"/>
      <c r="Z232" s="67"/>
      <c r="AA232" s="67">
        <v>38</v>
      </c>
      <c r="AB232" s="67"/>
      <c r="AC232" s="67"/>
      <c r="AD232" s="67"/>
      <c r="AE232" s="140" t="str">
        <f t="shared" si="98"/>
        <v>IM7212-14</v>
      </c>
      <c r="AF232" s="139" t="str">
        <f t="shared" si="99"/>
        <v>Гагнуурчин</v>
      </c>
      <c r="AG232" s="64">
        <v>5</v>
      </c>
      <c r="AH232" s="65">
        <f t="shared" si="100"/>
        <v>0</v>
      </c>
      <c r="AI232" s="65">
        <f t="shared" si="100"/>
        <v>0</v>
      </c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</row>
    <row r="233" spans="1:49" s="121" customFormat="1" ht="18" customHeight="1">
      <c r="A233" s="797" t="str">
        <f>+'[1]З-ТМБ-4-сургууль мэргэжил-1'!A239:B239</f>
        <v>TC8211-20</v>
      </c>
      <c r="B233" s="797"/>
      <c r="C233" s="797" t="str">
        <f>+'[1]З-ТМБ-4-сургууль мэргэжил-1'!C239:I239</f>
        <v>Автомашины засварчин</v>
      </c>
      <c r="D233" s="797"/>
      <c r="E233" s="797"/>
      <c r="F233" s="797"/>
      <c r="G233" s="797"/>
      <c r="H233" s="797"/>
      <c r="I233" s="56">
        <f t="shared" si="88"/>
        <v>222</v>
      </c>
      <c r="J233" s="801">
        <f t="shared" si="90"/>
        <v>20</v>
      </c>
      <c r="K233" s="802"/>
      <c r="L233" s="65">
        <f t="shared" si="89"/>
        <v>0</v>
      </c>
      <c r="M233" s="67"/>
      <c r="N233" s="67"/>
      <c r="O233" s="67"/>
      <c r="P233" s="67"/>
      <c r="Q233" s="67"/>
      <c r="R233" s="67"/>
      <c r="S233" s="67">
        <v>20</v>
      </c>
      <c r="T233" s="67"/>
      <c r="U233" s="67"/>
      <c r="V233" s="67"/>
      <c r="W233" s="67"/>
      <c r="X233" s="67"/>
      <c r="Y233" s="67"/>
      <c r="Z233" s="67"/>
      <c r="AA233" s="67">
        <v>20</v>
      </c>
      <c r="AB233" s="67"/>
      <c r="AC233" s="67"/>
      <c r="AD233" s="67"/>
      <c r="AE233" s="140" t="str">
        <f t="shared" si="98"/>
        <v>TC8211-20</v>
      </c>
      <c r="AF233" s="139" t="str">
        <f t="shared" si="99"/>
        <v>Автомашины засварчин</v>
      </c>
      <c r="AG233" s="64">
        <v>6</v>
      </c>
      <c r="AH233" s="65">
        <f t="shared" si="100"/>
        <v>0</v>
      </c>
      <c r="AI233" s="65">
        <f t="shared" si="100"/>
        <v>0</v>
      </c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</row>
    <row r="234" spans="1:49" s="121" customFormat="1" ht="18" customHeight="1">
      <c r="A234" s="797" t="str">
        <f>+'[1]З-ТМБ-4-сургууль мэргэжил-1'!A240:B240</f>
        <v>MT8111-35</v>
      </c>
      <c r="B234" s="797"/>
      <c r="C234" s="797" t="str">
        <f>+'[1]З-ТМБ-4-сургууль мэргэжил-1'!C240:I240</f>
        <v>Хүнд машин механизмын оператор</v>
      </c>
      <c r="D234" s="797"/>
      <c r="E234" s="797"/>
      <c r="F234" s="797"/>
      <c r="G234" s="797"/>
      <c r="H234" s="797"/>
      <c r="I234" s="56">
        <f t="shared" si="88"/>
        <v>223</v>
      </c>
      <c r="J234" s="801">
        <f t="shared" si="90"/>
        <v>52</v>
      </c>
      <c r="K234" s="802"/>
      <c r="L234" s="65">
        <f t="shared" si="89"/>
        <v>4</v>
      </c>
      <c r="M234" s="67"/>
      <c r="N234" s="67"/>
      <c r="O234" s="67"/>
      <c r="P234" s="67"/>
      <c r="Q234" s="67">
        <v>24</v>
      </c>
      <c r="R234" s="67"/>
      <c r="S234" s="67">
        <v>28</v>
      </c>
      <c r="T234" s="67">
        <v>4</v>
      </c>
      <c r="U234" s="67"/>
      <c r="V234" s="67"/>
      <c r="W234" s="67"/>
      <c r="X234" s="67"/>
      <c r="Y234" s="67"/>
      <c r="Z234" s="67"/>
      <c r="AA234" s="67">
        <v>52</v>
      </c>
      <c r="AB234" s="67"/>
      <c r="AC234" s="67"/>
      <c r="AD234" s="67"/>
      <c r="AE234" s="140" t="str">
        <f t="shared" si="98"/>
        <v>MT8111-35</v>
      </c>
      <c r="AF234" s="139" t="str">
        <f t="shared" si="99"/>
        <v>Хүнд машин механизмын оператор</v>
      </c>
      <c r="AG234" s="64">
        <v>7</v>
      </c>
      <c r="AH234" s="65">
        <f t="shared" si="100"/>
        <v>0</v>
      </c>
      <c r="AI234" s="65">
        <f t="shared" si="100"/>
        <v>0</v>
      </c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</row>
    <row r="235" spans="1:49" s="121" customFormat="1" ht="18" customHeight="1">
      <c r="A235" s="797" t="str">
        <f>+'[1]З-ТМБ-4-сургууль мэргэжил-1'!A241:B241</f>
        <v>CF7126-36</v>
      </c>
      <c r="B235" s="797"/>
      <c r="C235" s="797" t="str">
        <f>+'[1]З-ТМБ-4-сургууль мэргэжил-1'!C241:I241</f>
        <v>Барилгын сантехникч</v>
      </c>
      <c r="D235" s="797"/>
      <c r="E235" s="797"/>
      <c r="F235" s="797"/>
      <c r="G235" s="797"/>
      <c r="H235" s="797"/>
      <c r="I235" s="56">
        <f t="shared" si="88"/>
        <v>224</v>
      </c>
      <c r="J235" s="801">
        <f t="shared" si="90"/>
        <v>8</v>
      </c>
      <c r="K235" s="802"/>
      <c r="L235" s="65">
        <f t="shared" si="89"/>
        <v>0</v>
      </c>
      <c r="M235" s="67"/>
      <c r="N235" s="67"/>
      <c r="O235" s="67"/>
      <c r="P235" s="67"/>
      <c r="Q235" s="67">
        <v>8</v>
      </c>
      <c r="R235" s="67"/>
      <c r="S235" s="67"/>
      <c r="T235" s="67"/>
      <c r="U235" s="67"/>
      <c r="V235" s="67"/>
      <c r="W235" s="67"/>
      <c r="X235" s="67"/>
      <c r="Y235" s="67"/>
      <c r="Z235" s="67"/>
      <c r="AA235" s="67">
        <v>8</v>
      </c>
      <c r="AB235" s="67"/>
      <c r="AC235" s="67"/>
      <c r="AD235" s="67"/>
      <c r="AE235" s="140" t="str">
        <f t="shared" si="98"/>
        <v>CF7126-36</v>
      </c>
      <c r="AF235" s="139" t="str">
        <f t="shared" si="99"/>
        <v>Барилгын сантехникч</v>
      </c>
      <c r="AG235" s="64">
        <v>8</v>
      </c>
      <c r="AH235" s="65">
        <f t="shared" si="100"/>
        <v>0</v>
      </c>
      <c r="AI235" s="65">
        <f t="shared" si="100"/>
        <v>0</v>
      </c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</row>
    <row r="236" spans="1:49" s="121" customFormat="1" ht="18" customHeight="1">
      <c r="A236" s="797" t="str">
        <f>+'[1]З-ТМБ-4-сургууль мэргэжил-1'!A242:B242</f>
        <v>NF6210-21</v>
      </c>
      <c r="B236" s="797"/>
      <c r="C236" s="797" t="str">
        <f>+'[1]З-ТМБ-4-сургууль мэргэжил-1'!C242:I242</f>
        <v>Ойжуулагч</v>
      </c>
      <c r="D236" s="797"/>
      <c r="E236" s="797"/>
      <c r="F236" s="797"/>
      <c r="G236" s="797"/>
      <c r="H236" s="797"/>
      <c r="I236" s="56">
        <f t="shared" si="88"/>
        <v>225</v>
      </c>
      <c r="J236" s="801">
        <f t="shared" si="90"/>
        <v>15</v>
      </c>
      <c r="K236" s="802"/>
      <c r="L236" s="65">
        <f t="shared" si="89"/>
        <v>8</v>
      </c>
      <c r="M236" s="67"/>
      <c r="N236" s="67"/>
      <c r="O236" s="67"/>
      <c r="P236" s="67"/>
      <c r="Q236" s="67">
        <v>15</v>
      </c>
      <c r="R236" s="67">
        <v>8</v>
      </c>
      <c r="S236" s="67"/>
      <c r="T236" s="67"/>
      <c r="U236" s="67"/>
      <c r="V236" s="67"/>
      <c r="W236" s="67"/>
      <c r="X236" s="67"/>
      <c r="Y236" s="67"/>
      <c r="Z236" s="67"/>
      <c r="AA236" s="67">
        <v>15</v>
      </c>
      <c r="AB236" s="67"/>
      <c r="AC236" s="67"/>
      <c r="AD236" s="67"/>
      <c r="AE236" s="140" t="str">
        <f t="shared" si="98"/>
        <v>NF6210-21</v>
      </c>
      <c r="AF236" s="139" t="str">
        <f t="shared" si="99"/>
        <v>Ойжуулагч</v>
      </c>
      <c r="AG236" s="64">
        <v>9</v>
      </c>
      <c r="AH236" s="65">
        <f t="shared" si="100"/>
        <v>0</v>
      </c>
      <c r="AI236" s="65">
        <f t="shared" si="100"/>
        <v>0</v>
      </c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</row>
    <row r="237" spans="1:49" s="121" customFormat="1" ht="18" customHeight="1">
      <c r="A237" s="797" t="str">
        <f>+'[1]З-ТМБ-4-сургууль мэргэжил-1'!A243:B243</f>
        <v>IF7513-23</v>
      </c>
      <c r="B237" s="797"/>
      <c r="C237" s="797" t="str">
        <f>+'[1]З-ТМБ-4-сургууль мэргэжил-1'!C243:I243</f>
        <v>Сүү боловсруулах үйлдвэрлэлийн ажилтан</v>
      </c>
      <c r="D237" s="797"/>
      <c r="E237" s="797"/>
      <c r="F237" s="797"/>
      <c r="G237" s="797"/>
      <c r="H237" s="797"/>
      <c r="I237" s="56">
        <f t="shared" si="88"/>
        <v>226</v>
      </c>
      <c r="J237" s="801">
        <f t="shared" si="90"/>
        <v>11</v>
      </c>
      <c r="K237" s="802"/>
      <c r="L237" s="65">
        <f t="shared" si="89"/>
        <v>11</v>
      </c>
      <c r="M237" s="67"/>
      <c r="N237" s="67"/>
      <c r="O237" s="67"/>
      <c r="P237" s="67"/>
      <c r="Q237" s="67">
        <v>11</v>
      </c>
      <c r="R237" s="67">
        <v>11</v>
      </c>
      <c r="S237" s="67"/>
      <c r="T237" s="67"/>
      <c r="U237" s="67"/>
      <c r="V237" s="67"/>
      <c r="W237" s="67"/>
      <c r="X237" s="67"/>
      <c r="Y237" s="67"/>
      <c r="Z237" s="67"/>
      <c r="AA237" s="67">
        <v>11</v>
      </c>
      <c r="AB237" s="67"/>
      <c r="AC237" s="67"/>
      <c r="AD237" s="67"/>
      <c r="AE237" s="140" t="str">
        <f t="shared" si="98"/>
        <v>IF7513-23</v>
      </c>
      <c r="AF237" s="139" t="str">
        <f t="shared" si="99"/>
        <v>Сүү боловсруулах үйлдвэрлэлийн ажилтан</v>
      </c>
      <c r="AG237" s="64">
        <v>10</v>
      </c>
      <c r="AH237" s="65">
        <f t="shared" si="100"/>
        <v>0</v>
      </c>
      <c r="AI237" s="65">
        <f t="shared" si="100"/>
        <v>0</v>
      </c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</row>
    <row r="238" spans="1:49" s="121" customFormat="1" ht="18" customHeight="1">
      <c r="A238" s="797" t="str">
        <f>+'[1]З-ТМБ-4-сургууль мэргэжил-1'!A244:B244</f>
        <v>AT7231-20</v>
      </c>
      <c r="B238" s="797"/>
      <c r="C238" s="797" t="str">
        <f>+'[1]З-ТМБ-4-сургууль мэргэжил-1'!C244:I244</f>
        <v>ХАА-н машин механизмын ашиглалт, засварчин</v>
      </c>
      <c r="D238" s="797"/>
      <c r="E238" s="797"/>
      <c r="F238" s="797"/>
      <c r="G238" s="797"/>
      <c r="H238" s="797"/>
      <c r="I238" s="56">
        <f t="shared" si="88"/>
        <v>227</v>
      </c>
      <c r="J238" s="801">
        <f t="shared" si="90"/>
        <v>20</v>
      </c>
      <c r="K238" s="802"/>
      <c r="L238" s="65">
        <f t="shared" si="89"/>
        <v>1</v>
      </c>
      <c r="M238" s="67"/>
      <c r="N238" s="67"/>
      <c r="O238" s="67"/>
      <c r="P238" s="67"/>
      <c r="Q238" s="67">
        <v>20</v>
      </c>
      <c r="R238" s="67">
        <v>1</v>
      </c>
      <c r="S238" s="67"/>
      <c r="T238" s="67"/>
      <c r="U238" s="67"/>
      <c r="V238" s="67"/>
      <c r="W238" s="67"/>
      <c r="X238" s="67"/>
      <c r="Y238" s="67"/>
      <c r="Z238" s="67"/>
      <c r="AA238" s="67">
        <v>20</v>
      </c>
      <c r="AB238" s="67"/>
      <c r="AC238" s="67"/>
      <c r="AD238" s="67"/>
      <c r="AE238" s="140" t="str">
        <f t="shared" si="98"/>
        <v>AT7231-20</v>
      </c>
      <c r="AF238" s="139" t="str">
        <f t="shared" si="99"/>
        <v>ХАА-н машин механизмын ашиглалт, засварчин</v>
      </c>
      <c r="AG238" s="64">
        <v>11</v>
      </c>
      <c r="AH238" s="65">
        <f t="shared" si="100"/>
        <v>0</v>
      </c>
      <c r="AI238" s="65">
        <f t="shared" si="100"/>
        <v>0</v>
      </c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</row>
    <row r="239" spans="1:49" s="121" customFormat="1" ht="18" customHeight="1">
      <c r="A239" s="797" t="str">
        <f>+'[1]З-ТМБ-4-сургууль мэргэжил-1'!A245:B245</f>
        <v>IF7511-11</v>
      </c>
      <c r="B239" s="797"/>
      <c r="C239" s="797" t="str">
        <f>+'[1]З-ТМБ-4-сургууль мэргэжил-1'!C245:I245</f>
        <v>Мах боловсруулах үйлдвэрлэлийн  ажилтан</v>
      </c>
      <c r="D239" s="797"/>
      <c r="E239" s="797"/>
      <c r="F239" s="797"/>
      <c r="G239" s="797"/>
      <c r="H239" s="797"/>
      <c r="I239" s="56">
        <f t="shared" si="88"/>
        <v>228</v>
      </c>
      <c r="J239" s="801">
        <f t="shared" si="90"/>
        <v>17</v>
      </c>
      <c r="K239" s="802"/>
      <c r="L239" s="65">
        <f t="shared" si="89"/>
        <v>12</v>
      </c>
      <c r="M239" s="67"/>
      <c r="N239" s="67"/>
      <c r="O239" s="67"/>
      <c r="P239" s="67"/>
      <c r="Q239" s="67">
        <v>17</v>
      </c>
      <c r="R239" s="67">
        <v>12</v>
      </c>
      <c r="S239" s="67"/>
      <c r="T239" s="67"/>
      <c r="U239" s="67"/>
      <c r="V239" s="67"/>
      <c r="W239" s="67"/>
      <c r="X239" s="67"/>
      <c r="Y239" s="67"/>
      <c r="Z239" s="67"/>
      <c r="AA239" s="67">
        <v>17</v>
      </c>
      <c r="AB239" s="67"/>
      <c r="AC239" s="67"/>
      <c r="AD239" s="67"/>
      <c r="AE239" s="140" t="str">
        <f t="shared" si="98"/>
        <v>IF7511-11</v>
      </c>
      <c r="AF239" s="139" t="str">
        <f t="shared" si="99"/>
        <v>Мах боловсруулах үйлдвэрлэлийн  ажилтан</v>
      </c>
      <c r="AG239" s="64">
        <v>12</v>
      </c>
      <c r="AH239" s="65">
        <f t="shared" si="100"/>
        <v>0</v>
      </c>
      <c r="AI239" s="65">
        <f t="shared" si="100"/>
        <v>0</v>
      </c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</row>
    <row r="240" spans="1:49" s="121" customFormat="1" ht="18" customHeight="1">
      <c r="A240" s="797" t="str">
        <f>+'[1]З-ТМБ-4-сургууль мэргэжил-1'!A246:B246</f>
        <v>AH6121-24</v>
      </c>
      <c r="B240" s="797"/>
      <c r="C240" s="797" t="str">
        <f>+'[1]З-ТМБ-4-сургууль мэргэжил-1'!C246:I246</f>
        <v>Малчин</v>
      </c>
      <c r="D240" s="797"/>
      <c r="E240" s="797"/>
      <c r="F240" s="797"/>
      <c r="G240" s="797"/>
      <c r="H240" s="797"/>
      <c r="I240" s="56">
        <f t="shared" si="88"/>
        <v>229</v>
      </c>
      <c r="J240" s="801">
        <f t="shared" si="90"/>
        <v>21</v>
      </c>
      <c r="K240" s="802"/>
      <c r="L240" s="65">
        <f t="shared" si="89"/>
        <v>6</v>
      </c>
      <c r="M240" s="67"/>
      <c r="N240" s="67"/>
      <c r="O240" s="67"/>
      <c r="P240" s="67"/>
      <c r="Q240" s="67">
        <v>21</v>
      </c>
      <c r="R240" s="67">
        <v>6</v>
      </c>
      <c r="S240" s="67"/>
      <c r="T240" s="67"/>
      <c r="U240" s="67"/>
      <c r="V240" s="67"/>
      <c r="W240" s="67"/>
      <c r="X240" s="67"/>
      <c r="Y240" s="67"/>
      <c r="Z240" s="67"/>
      <c r="AA240" s="67">
        <v>21</v>
      </c>
      <c r="AB240" s="67"/>
      <c r="AC240" s="67"/>
      <c r="AD240" s="67"/>
      <c r="AE240" s="140" t="str">
        <f t="shared" si="98"/>
        <v>AH6121-24</v>
      </c>
      <c r="AF240" s="139" t="str">
        <f t="shared" si="99"/>
        <v>Малчин</v>
      </c>
      <c r="AG240" s="64"/>
      <c r="AH240" s="65">
        <f t="shared" si="100"/>
        <v>0</v>
      </c>
      <c r="AI240" s="65">
        <f t="shared" si="100"/>
        <v>0</v>
      </c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</row>
    <row r="241" spans="1:49" s="121" customFormat="1" ht="18" customHeight="1">
      <c r="A241" s="797" t="str">
        <f>+'[1]З-ТМБ-4-сургууль мэргэжил-1'!A247:B247</f>
        <v>MT7233-45</v>
      </c>
      <c r="B241" s="797"/>
      <c r="C241" s="797" t="str">
        <f>+'[1]З-ТМБ-4-сургууль мэргэжил-1'!C247:I247</f>
        <v>Хүнд машин механизмын засварчин</v>
      </c>
      <c r="D241" s="797"/>
      <c r="E241" s="797"/>
      <c r="F241" s="797"/>
      <c r="G241" s="797"/>
      <c r="H241" s="797"/>
      <c r="I241" s="56">
        <f t="shared" si="88"/>
        <v>230</v>
      </c>
      <c r="J241" s="801">
        <f t="shared" si="90"/>
        <v>14</v>
      </c>
      <c r="K241" s="802"/>
      <c r="L241" s="65">
        <f t="shared" si="89"/>
        <v>0</v>
      </c>
      <c r="M241" s="67"/>
      <c r="N241" s="67"/>
      <c r="O241" s="67"/>
      <c r="P241" s="67"/>
      <c r="Q241" s="67"/>
      <c r="R241" s="67"/>
      <c r="S241" s="67">
        <v>14</v>
      </c>
      <c r="T241" s="67"/>
      <c r="U241" s="67"/>
      <c r="V241" s="67"/>
      <c r="W241" s="67"/>
      <c r="X241" s="67"/>
      <c r="Y241" s="67"/>
      <c r="Z241" s="67"/>
      <c r="AA241" s="67">
        <v>14</v>
      </c>
      <c r="AB241" s="67"/>
      <c r="AC241" s="67"/>
      <c r="AD241" s="67"/>
      <c r="AE241" s="140" t="str">
        <f t="shared" si="98"/>
        <v>MT7233-45</v>
      </c>
      <c r="AF241" s="139" t="str">
        <f t="shared" si="99"/>
        <v>Хүнд машин механизмын засварчин</v>
      </c>
      <c r="AG241" s="64">
        <v>13</v>
      </c>
      <c r="AH241" s="65">
        <f t="shared" si="100"/>
        <v>0</v>
      </c>
      <c r="AI241" s="65">
        <f t="shared" si="100"/>
        <v>0</v>
      </c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</row>
    <row r="242" spans="1:49" s="121" customFormat="1" ht="18" customHeight="1">
      <c r="A242" s="825"/>
      <c r="B242" s="826"/>
      <c r="C242" s="797" t="str">
        <f>+'[1]З-ТМБ-4-сургууль мэргэжил-1'!C248:I248</f>
        <v>В ангилалын жолооч</v>
      </c>
      <c r="D242" s="797"/>
      <c r="E242" s="797"/>
      <c r="F242" s="797"/>
      <c r="G242" s="797"/>
      <c r="H242" s="797"/>
      <c r="I242" s="56">
        <f t="shared" si="88"/>
        <v>231</v>
      </c>
      <c r="J242" s="801">
        <f t="shared" si="90"/>
        <v>7</v>
      </c>
      <c r="K242" s="802"/>
      <c r="L242" s="65">
        <f t="shared" si="89"/>
        <v>4</v>
      </c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>
        <v>7</v>
      </c>
      <c r="X242" s="67">
        <v>4</v>
      </c>
      <c r="Y242" s="67"/>
      <c r="Z242" s="67"/>
      <c r="AA242" s="67">
        <v>7</v>
      </c>
      <c r="AB242" s="67"/>
      <c r="AC242" s="67"/>
      <c r="AD242" s="67"/>
      <c r="AE242" s="140">
        <f t="shared" si="98"/>
        <v>0</v>
      </c>
      <c r="AF242" s="139" t="str">
        <f t="shared" si="99"/>
        <v>В ангилалын жолооч</v>
      </c>
      <c r="AG242" s="64">
        <v>14</v>
      </c>
      <c r="AH242" s="65">
        <f t="shared" si="100"/>
        <v>0</v>
      </c>
      <c r="AI242" s="65">
        <f t="shared" si="100"/>
        <v>0</v>
      </c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</row>
    <row r="243" spans="1:49" s="121" customFormat="1" ht="18" customHeight="1">
      <c r="A243" s="816" t="str">
        <f>+'[1]З-ТМБ-4-сургууль мэргэжил-1'!A249:I249</f>
        <v>17. Хөвсгөл аймаг дахь МСҮТ</v>
      </c>
      <c r="B243" s="816"/>
      <c r="C243" s="816"/>
      <c r="D243" s="816"/>
      <c r="E243" s="816"/>
      <c r="F243" s="816"/>
      <c r="G243" s="816"/>
      <c r="H243" s="816"/>
      <c r="I243" s="60">
        <f t="shared" si="88"/>
        <v>232</v>
      </c>
      <c r="J243" s="817">
        <f t="shared" si="90"/>
        <v>553</v>
      </c>
      <c r="K243" s="818"/>
      <c r="L243" s="138">
        <f t="shared" si="89"/>
        <v>257</v>
      </c>
      <c r="M243" s="138">
        <f>SUM(M244:M263)</f>
        <v>0</v>
      </c>
      <c r="N243" s="138">
        <f t="shared" ref="N243:AD243" si="101">SUM(N244:N263)</f>
        <v>0</v>
      </c>
      <c r="O243" s="138">
        <f t="shared" si="101"/>
        <v>0</v>
      </c>
      <c r="P243" s="138">
        <f t="shared" si="101"/>
        <v>0</v>
      </c>
      <c r="Q243" s="138">
        <f t="shared" si="101"/>
        <v>72</v>
      </c>
      <c r="R243" s="138">
        <f t="shared" si="101"/>
        <v>48</v>
      </c>
      <c r="S243" s="138">
        <f t="shared" si="101"/>
        <v>481</v>
      </c>
      <c r="T243" s="138">
        <f t="shared" si="101"/>
        <v>209</v>
      </c>
      <c r="U243" s="138">
        <f t="shared" si="101"/>
        <v>0</v>
      </c>
      <c r="V243" s="138">
        <f t="shared" si="101"/>
        <v>0</v>
      </c>
      <c r="W243" s="138">
        <f t="shared" si="101"/>
        <v>0</v>
      </c>
      <c r="X243" s="138">
        <f t="shared" si="101"/>
        <v>0</v>
      </c>
      <c r="Y243" s="138">
        <f t="shared" si="101"/>
        <v>0</v>
      </c>
      <c r="Z243" s="138">
        <f t="shared" si="101"/>
        <v>0</v>
      </c>
      <c r="AA243" s="138">
        <f t="shared" si="101"/>
        <v>553</v>
      </c>
      <c r="AB243" s="138">
        <f t="shared" si="101"/>
        <v>0</v>
      </c>
      <c r="AC243" s="138">
        <f t="shared" si="101"/>
        <v>0</v>
      </c>
      <c r="AD243" s="138">
        <f t="shared" si="101"/>
        <v>0</v>
      </c>
      <c r="AE243" s="141" t="str">
        <f>+A243</f>
        <v>17. Хөвсгөл аймаг дахь МСҮТ</v>
      </c>
      <c r="AF243" s="142"/>
      <c r="AG243" s="60"/>
      <c r="AH243" s="138">
        <f>SUM(AH244:AH263)</f>
        <v>10</v>
      </c>
      <c r="AI243" s="138">
        <f t="shared" ref="AI243:AW243" si="102">SUM(AI244:AI263)</f>
        <v>4</v>
      </c>
      <c r="AJ243" s="138">
        <f t="shared" si="102"/>
        <v>3</v>
      </c>
      <c r="AK243" s="138">
        <f t="shared" si="102"/>
        <v>2</v>
      </c>
      <c r="AL243" s="138">
        <f t="shared" si="102"/>
        <v>4</v>
      </c>
      <c r="AM243" s="138">
        <f t="shared" si="102"/>
        <v>2</v>
      </c>
      <c r="AN243" s="138">
        <f t="shared" si="102"/>
        <v>1</v>
      </c>
      <c r="AO243" s="138">
        <f t="shared" si="102"/>
        <v>0</v>
      </c>
      <c r="AP243" s="138">
        <f t="shared" si="102"/>
        <v>2</v>
      </c>
      <c r="AQ243" s="138">
        <f t="shared" si="102"/>
        <v>0</v>
      </c>
      <c r="AR243" s="138">
        <f t="shared" si="102"/>
        <v>0</v>
      </c>
      <c r="AS243" s="138">
        <f t="shared" si="102"/>
        <v>0</v>
      </c>
      <c r="AT243" s="138">
        <f t="shared" si="102"/>
        <v>0</v>
      </c>
      <c r="AU243" s="138">
        <f t="shared" si="102"/>
        <v>0</v>
      </c>
      <c r="AV243" s="138">
        <f t="shared" si="102"/>
        <v>0</v>
      </c>
      <c r="AW243" s="138">
        <f t="shared" si="102"/>
        <v>0</v>
      </c>
    </row>
    <row r="244" spans="1:49" s="121" customFormat="1" ht="18" customHeight="1">
      <c r="A244" s="797" t="str">
        <f>+'[1]З-ТМБ-4-сургууль мэргэжил-1'!A250:B250</f>
        <v>CF7123-20</v>
      </c>
      <c r="B244" s="797"/>
      <c r="C244" s="797" t="str">
        <f>+'[1]З-ТМБ-4-сургууль мэргэжил-1'!C250:I250</f>
        <v>Барилгын засал-чимэглэлчин</v>
      </c>
      <c r="D244" s="797"/>
      <c r="E244" s="797"/>
      <c r="F244" s="797"/>
      <c r="G244" s="797"/>
      <c r="H244" s="797"/>
      <c r="I244" s="56">
        <f t="shared" si="88"/>
        <v>233</v>
      </c>
      <c r="J244" s="801">
        <f t="shared" si="90"/>
        <v>43</v>
      </c>
      <c r="K244" s="802"/>
      <c r="L244" s="65">
        <f t="shared" si="89"/>
        <v>11</v>
      </c>
      <c r="M244" s="67"/>
      <c r="N244" s="67"/>
      <c r="O244" s="67"/>
      <c r="P244" s="67"/>
      <c r="Q244" s="63"/>
      <c r="R244" s="63"/>
      <c r="S244" s="63">
        <v>43</v>
      </c>
      <c r="T244" s="63">
        <v>11</v>
      </c>
      <c r="U244" s="63"/>
      <c r="V244" s="63"/>
      <c r="W244" s="63"/>
      <c r="X244" s="63"/>
      <c r="Y244" s="63"/>
      <c r="Z244" s="67"/>
      <c r="AA244" s="63">
        <v>43</v>
      </c>
      <c r="AB244" s="67"/>
      <c r="AC244" s="67"/>
      <c r="AD244" s="67"/>
      <c r="AE244" s="146" t="str">
        <f>+A244</f>
        <v>CF7123-20</v>
      </c>
      <c r="AF244" s="147" t="str">
        <f>+C244</f>
        <v>Барилгын засал-чимэглэлчин</v>
      </c>
      <c r="AG244" s="64">
        <v>2</v>
      </c>
      <c r="AH244" s="65">
        <f>+AJ244+AL244+AN244+AP244+AR244+AT244+AV244</f>
        <v>1</v>
      </c>
      <c r="AI244" s="65">
        <f>+AK244+AM244+AO244+AQ244+AS244+AU244+AW244</f>
        <v>1</v>
      </c>
      <c r="AJ244" s="63">
        <v>1</v>
      </c>
      <c r="AK244" s="63">
        <v>1</v>
      </c>
      <c r="AL244" s="63"/>
      <c r="AM244" s="63"/>
      <c r="AN244" s="63"/>
      <c r="AO244" s="63"/>
      <c r="AP244" s="63"/>
      <c r="AQ244" s="63"/>
      <c r="AR244" s="63"/>
      <c r="AS244" s="67"/>
      <c r="AT244" s="67"/>
      <c r="AU244" s="67"/>
      <c r="AV244" s="67"/>
      <c r="AW244" s="67"/>
    </row>
    <row r="245" spans="1:49" s="121" customFormat="1" ht="18" customHeight="1">
      <c r="A245" s="797" t="str">
        <f>+'[1]З-ТМБ-4-сургууль мэргэжил-1'!A251:B251</f>
        <v>CF7411-12</v>
      </c>
      <c r="B245" s="797"/>
      <c r="C245" s="797" t="str">
        <f>+'[1]З-ТМБ-4-сургууль мэргэжил-1'!C251:I251</f>
        <v>Барилгын цахилгаанчин</v>
      </c>
      <c r="D245" s="797"/>
      <c r="E245" s="797"/>
      <c r="F245" s="797"/>
      <c r="G245" s="797"/>
      <c r="H245" s="797"/>
      <c r="I245" s="56">
        <f t="shared" si="88"/>
        <v>234</v>
      </c>
      <c r="J245" s="801">
        <f t="shared" si="90"/>
        <v>39</v>
      </c>
      <c r="K245" s="802"/>
      <c r="L245" s="65">
        <f t="shared" si="89"/>
        <v>3</v>
      </c>
      <c r="M245" s="67"/>
      <c r="N245" s="67"/>
      <c r="O245" s="67"/>
      <c r="P245" s="67"/>
      <c r="Q245" s="63">
        <v>4</v>
      </c>
      <c r="R245" s="63">
        <v>1</v>
      </c>
      <c r="S245" s="63">
        <v>35</v>
      </c>
      <c r="T245" s="63">
        <v>2</v>
      </c>
      <c r="U245" s="63"/>
      <c r="V245" s="63"/>
      <c r="W245" s="63"/>
      <c r="X245" s="63"/>
      <c r="Y245" s="63"/>
      <c r="Z245" s="67"/>
      <c r="AA245" s="63">
        <v>39</v>
      </c>
      <c r="AB245" s="67"/>
      <c r="AC245" s="67"/>
      <c r="AD245" s="67"/>
      <c r="AE245" s="146" t="str">
        <f t="shared" ref="AE245:AE263" si="103">+A245</f>
        <v>CF7411-12</v>
      </c>
      <c r="AF245" s="147" t="str">
        <f t="shared" ref="AF245:AF263" si="104">+C245</f>
        <v>Барилгын цахилгаанчин</v>
      </c>
      <c r="AG245" s="64">
        <v>3</v>
      </c>
      <c r="AH245" s="65">
        <f t="shared" ref="AH245:AI263" si="105">+AJ245+AL245+AN245+AP245+AR245+AT245+AV245</f>
        <v>2</v>
      </c>
      <c r="AI245" s="65">
        <f t="shared" si="105"/>
        <v>0</v>
      </c>
      <c r="AJ245" s="63"/>
      <c r="AK245" s="63"/>
      <c r="AL245" s="63">
        <v>1</v>
      </c>
      <c r="AM245" s="63"/>
      <c r="AN245" s="63"/>
      <c r="AO245" s="63"/>
      <c r="AP245" s="63">
        <v>1</v>
      </c>
      <c r="AQ245" s="63"/>
      <c r="AR245" s="63"/>
      <c r="AS245" s="67"/>
      <c r="AT245" s="67"/>
      <c r="AU245" s="67"/>
      <c r="AV245" s="67"/>
      <c r="AW245" s="67"/>
    </row>
    <row r="246" spans="1:49" s="121" customFormat="1" ht="18" customHeight="1">
      <c r="A246" s="797" t="str">
        <f>+'[1]З-ТМБ-4-сургууль мэргэжил-1'!A252:B252</f>
        <v>CF7126-36</v>
      </c>
      <c r="B246" s="797"/>
      <c r="C246" s="797" t="str">
        <f>+'[1]З-ТМБ-4-сургууль мэргэжил-1'!C252:I252</f>
        <v>Барилгын сантехникч</v>
      </c>
      <c r="D246" s="797"/>
      <c r="E246" s="797"/>
      <c r="F246" s="797"/>
      <c r="G246" s="797"/>
      <c r="H246" s="797"/>
      <c r="I246" s="56">
        <f t="shared" si="88"/>
        <v>235</v>
      </c>
      <c r="J246" s="801">
        <f t="shared" si="90"/>
        <v>42</v>
      </c>
      <c r="K246" s="802"/>
      <c r="L246" s="65">
        <f t="shared" si="89"/>
        <v>3</v>
      </c>
      <c r="M246" s="67"/>
      <c r="N246" s="67"/>
      <c r="O246" s="67"/>
      <c r="P246" s="67"/>
      <c r="Q246" s="63"/>
      <c r="R246" s="63"/>
      <c r="S246" s="63">
        <v>42</v>
      </c>
      <c r="T246" s="63">
        <v>3</v>
      </c>
      <c r="U246" s="63"/>
      <c r="V246" s="63"/>
      <c r="W246" s="63"/>
      <c r="X246" s="63"/>
      <c r="Y246" s="63"/>
      <c r="Z246" s="67"/>
      <c r="AA246" s="63">
        <v>42</v>
      </c>
      <c r="AB246" s="67"/>
      <c r="AC246" s="67"/>
      <c r="AD246" s="67"/>
      <c r="AE246" s="146" t="str">
        <f t="shared" si="103"/>
        <v>CF7126-36</v>
      </c>
      <c r="AF246" s="147" t="str">
        <f t="shared" si="104"/>
        <v>Барилгын сантехникч</v>
      </c>
      <c r="AG246" s="64">
        <v>4</v>
      </c>
      <c r="AH246" s="65">
        <f t="shared" si="105"/>
        <v>0</v>
      </c>
      <c r="AI246" s="65">
        <f t="shared" si="105"/>
        <v>0</v>
      </c>
      <c r="AJ246" s="63"/>
      <c r="AK246" s="63"/>
      <c r="AL246" s="63"/>
      <c r="AM246" s="63"/>
      <c r="AN246" s="63"/>
      <c r="AO246" s="63"/>
      <c r="AP246" s="63"/>
      <c r="AQ246" s="63"/>
      <c r="AR246" s="63"/>
      <c r="AS246" s="67"/>
      <c r="AT246" s="67"/>
      <c r="AU246" s="67"/>
      <c r="AV246" s="67"/>
      <c r="AW246" s="67"/>
    </row>
    <row r="247" spans="1:49" s="121" customFormat="1" ht="18" customHeight="1">
      <c r="A247" s="797" t="str">
        <f>+'[1]З-ТМБ-4-сургууль мэргэжил-1'!A253:B253</f>
        <v>CF7115-24</v>
      </c>
      <c r="B247" s="797"/>
      <c r="C247" s="797" t="str">
        <f>+'[1]З-ТМБ-4-сургууль мэргэжил-1'!C253:I253</f>
        <v>Модон эдлэлийн мужаан</v>
      </c>
      <c r="D247" s="797"/>
      <c r="E247" s="797"/>
      <c r="F247" s="797"/>
      <c r="G247" s="797"/>
      <c r="H247" s="797"/>
      <c r="I247" s="56">
        <f t="shared" si="88"/>
        <v>236</v>
      </c>
      <c r="J247" s="801">
        <f t="shared" si="90"/>
        <v>24</v>
      </c>
      <c r="K247" s="802"/>
      <c r="L247" s="65">
        <f t="shared" si="89"/>
        <v>0</v>
      </c>
      <c r="M247" s="67"/>
      <c r="N247" s="67"/>
      <c r="O247" s="67"/>
      <c r="P247" s="67"/>
      <c r="Q247" s="63">
        <v>4</v>
      </c>
      <c r="R247" s="63"/>
      <c r="S247" s="63">
        <v>20</v>
      </c>
      <c r="T247" s="63"/>
      <c r="U247" s="63"/>
      <c r="V247" s="63"/>
      <c r="W247" s="63"/>
      <c r="X247" s="63"/>
      <c r="Y247" s="63"/>
      <c r="Z247" s="67"/>
      <c r="AA247" s="63">
        <v>24</v>
      </c>
      <c r="AB247" s="67"/>
      <c r="AC247" s="67"/>
      <c r="AD247" s="67"/>
      <c r="AE247" s="146" t="str">
        <f t="shared" si="103"/>
        <v>CF7115-24</v>
      </c>
      <c r="AF247" s="147" t="str">
        <f t="shared" si="104"/>
        <v>Модон эдлэлийн мужаан</v>
      </c>
      <c r="AG247" s="64">
        <v>5</v>
      </c>
      <c r="AH247" s="65">
        <f t="shared" si="105"/>
        <v>2</v>
      </c>
      <c r="AI247" s="65">
        <f t="shared" si="105"/>
        <v>0</v>
      </c>
      <c r="AJ247" s="63"/>
      <c r="AK247" s="63"/>
      <c r="AL247" s="63"/>
      <c r="AM247" s="63"/>
      <c r="AN247" s="63">
        <v>1</v>
      </c>
      <c r="AO247" s="63"/>
      <c r="AP247" s="63">
        <v>1</v>
      </c>
      <c r="AQ247" s="63"/>
      <c r="AR247" s="63"/>
      <c r="AS247" s="67"/>
      <c r="AT247" s="67"/>
      <c r="AU247" s="67"/>
      <c r="AV247" s="67"/>
      <c r="AW247" s="67"/>
    </row>
    <row r="248" spans="1:49" s="121" customFormat="1" ht="18" customHeight="1">
      <c r="A248" s="797" t="str">
        <f>+'[1]З-ТМБ-4-сургууль мэргэжил-1'!A254:B254</f>
        <v>NF6210-25</v>
      </c>
      <c r="B248" s="797"/>
      <c r="C248" s="797" t="str">
        <f>+'[1]З-ТМБ-4-сургууль мэргэжил-1'!C254:I254</f>
        <v>Ойн аж ахуйн ажилтан</v>
      </c>
      <c r="D248" s="797"/>
      <c r="E248" s="797"/>
      <c r="F248" s="797"/>
      <c r="G248" s="797"/>
      <c r="H248" s="797"/>
      <c r="I248" s="56">
        <f t="shared" si="88"/>
        <v>237</v>
      </c>
      <c r="J248" s="801">
        <f t="shared" si="90"/>
        <v>6</v>
      </c>
      <c r="K248" s="802"/>
      <c r="L248" s="65">
        <f t="shared" si="89"/>
        <v>2</v>
      </c>
      <c r="M248" s="67"/>
      <c r="N248" s="67"/>
      <c r="O248" s="67"/>
      <c r="P248" s="67"/>
      <c r="Q248" s="63"/>
      <c r="R248" s="63"/>
      <c r="S248" s="63">
        <v>6</v>
      </c>
      <c r="T248" s="63">
        <v>2</v>
      </c>
      <c r="U248" s="63"/>
      <c r="V248" s="63"/>
      <c r="W248" s="63"/>
      <c r="X248" s="63"/>
      <c r="Y248" s="63"/>
      <c r="Z248" s="67"/>
      <c r="AA248" s="63">
        <v>6</v>
      </c>
      <c r="AB248" s="67"/>
      <c r="AC248" s="67"/>
      <c r="AD248" s="67"/>
      <c r="AE248" s="146" t="str">
        <f t="shared" si="103"/>
        <v>NF6210-25</v>
      </c>
      <c r="AF248" s="147" t="str">
        <f t="shared" si="104"/>
        <v>Ойн аж ахуйн ажилтан</v>
      </c>
      <c r="AG248" s="64">
        <v>6</v>
      </c>
      <c r="AH248" s="65">
        <f t="shared" si="105"/>
        <v>0</v>
      </c>
      <c r="AI248" s="65">
        <f t="shared" si="105"/>
        <v>0</v>
      </c>
      <c r="AJ248" s="63"/>
      <c r="AK248" s="63"/>
      <c r="AL248" s="63"/>
      <c r="AM248" s="63"/>
      <c r="AN248" s="63"/>
      <c r="AO248" s="63"/>
      <c r="AP248" s="63"/>
      <c r="AQ248" s="63"/>
      <c r="AR248" s="63"/>
      <c r="AS248" s="67"/>
      <c r="AT248" s="67"/>
      <c r="AU248" s="67"/>
      <c r="AV248" s="67"/>
      <c r="AW248" s="67"/>
    </row>
    <row r="249" spans="1:49" s="121" customFormat="1" ht="18" customHeight="1">
      <c r="A249" s="797" t="str">
        <f>+'[1]З-ТМБ-4-сургууль мэргэжил-1'!A255:B255</f>
        <v>AM7317-11</v>
      </c>
      <c r="B249" s="797"/>
      <c r="C249" s="797" t="str">
        <f>+'[1]З-ТМБ-4-сургууль мэргэжил-1'!C255:I255</f>
        <v>Бэлэг дурсгалын зүйл урлаач</v>
      </c>
      <c r="D249" s="797"/>
      <c r="E249" s="797"/>
      <c r="F249" s="797"/>
      <c r="G249" s="797"/>
      <c r="H249" s="797"/>
      <c r="I249" s="56">
        <f t="shared" si="88"/>
        <v>238</v>
      </c>
      <c r="J249" s="801">
        <f t="shared" si="90"/>
        <v>14</v>
      </c>
      <c r="K249" s="802"/>
      <c r="L249" s="65">
        <f t="shared" si="89"/>
        <v>8</v>
      </c>
      <c r="M249" s="67"/>
      <c r="N249" s="67"/>
      <c r="O249" s="67"/>
      <c r="P249" s="67"/>
      <c r="Q249" s="63">
        <v>14</v>
      </c>
      <c r="R249" s="63">
        <v>8</v>
      </c>
      <c r="S249" s="63"/>
      <c r="T249" s="63"/>
      <c r="U249" s="63"/>
      <c r="V249" s="63"/>
      <c r="W249" s="63"/>
      <c r="X249" s="63"/>
      <c r="Y249" s="63"/>
      <c r="Z249" s="67"/>
      <c r="AA249" s="63">
        <v>14</v>
      </c>
      <c r="AB249" s="67"/>
      <c r="AC249" s="67"/>
      <c r="AD249" s="67"/>
      <c r="AE249" s="146" t="str">
        <f t="shared" si="103"/>
        <v>AM7317-11</v>
      </c>
      <c r="AF249" s="147" t="str">
        <f t="shared" si="104"/>
        <v>Бэлэг дурсгалын зүйл урлаач</v>
      </c>
      <c r="AG249" s="64">
        <v>7</v>
      </c>
      <c r="AH249" s="65">
        <f t="shared" si="105"/>
        <v>0</v>
      </c>
      <c r="AI249" s="65">
        <f t="shared" si="105"/>
        <v>0</v>
      </c>
      <c r="AJ249" s="63"/>
      <c r="AK249" s="63"/>
      <c r="AL249" s="63"/>
      <c r="AM249" s="63"/>
      <c r="AN249" s="63"/>
      <c r="AO249" s="63"/>
      <c r="AP249" s="63"/>
      <c r="AQ249" s="63"/>
      <c r="AR249" s="63"/>
      <c r="AS249" s="67"/>
      <c r="AT249" s="67"/>
      <c r="AU249" s="67"/>
      <c r="AV249" s="67"/>
      <c r="AW249" s="67"/>
    </row>
    <row r="250" spans="1:49" s="121" customFormat="1" ht="18" customHeight="1">
      <c r="A250" s="797" t="str">
        <f>+'[1]З-ТМБ-4-сургууль мэргэжил-1'!A256:B256</f>
        <v>IE7533-28</v>
      </c>
      <c r="B250" s="797"/>
      <c r="C250" s="797" t="str">
        <f>+'[1]З-ТМБ-4-сургууль мэргэжил-1'!C256:I256</f>
        <v>Оёмол бүтээгдэхүүний оёдолчин</v>
      </c>
      <c r="D250" s="797"/>
      <c r="E250" s="797"/>
      <c r="F250" s="797"/>
      <c r="G250" s="797"/>
      <c r="H250" s="797"/>
      <c r="I250" s="56">
        <f t="shared" si="88"/>
        <v>239</v>
      </c>
      <c r="J250" s="801">
        <f t="shared" si="90"/>
        <v>61</v>
      </c>
      <c r="K250" s="802"/>
      <c r="L250" s="65">
        <f t="shared" si="89"/>
        <v>60</v>
      </c>
      <c r="M250" s="67"/>
      <c r="N250" s="67"/>
      <c r="O250" s="67"/>
      <c r="P250" s="67"/>
      <c r="Q250" s="63"/>
      <c r="R250" s="63"/>
      <c r="S250" s="63">
        <v>61</v>
      </c>
      <c r="T250" s="63">
        <v>60</v>
      </c>
      <c r="U250" s="63"/>
      <c r="V250" s="63"/>
      <c r="W250" s="63"/>
      <c r="X250" s="63"/>
      <c r="Y250" s="63"/>
      <c r="Z250" s="67"/>
      <c r="AA250" s="63">
        <v>61</v>
      </c>
      <c r="AB250" s="67"/>
      <c r="AC250" s="67"/>
      <c r="AD250" s="67"/>
      <c r="AE250" s="146" t="str">
        <f t="shared" si="103"/>
        <v>IE7533-28</v>
      </c>
      <c r="AF250" s="147" t="str">
        <f t="shared" si="104"/>
        <v>Оёмол бүтээгдэхүүний оёдолчин</v>
      </c>
      <c r="AG250" s="64">
        <v>8</v>
      </c>
      <c r="AH250" s="65">
        <f t="shared" si="105"/>
        <v>0</v>
      </c>
      <c r="AI250" s="65">
        <f t="shared" si="105"/>
        <v>0</v>
      </c>
      <c r="AJ250" s="63"/>
      <c r="AK250" s="63"/>
      <c r="AL250" s="63"/>
      <c r="AM250" s="63"/>
      <c r="AN250" s="63"/>
      <c r="AO250" s="63"/>
      <c r="AP250" s="63"/>
      <c r="AQ250" s="63"/>
      <c r="AR250" s="63"/>
      <c r="AS250" s="67"/>
      <c r="AT250" s="67"/>
      <c r="AU250" s="67"/>
      <c r="AV250" s="67"/>
      <c r="AW250" s="67"/>
    </row>
    <row r="251" spans="1:49" s="121" customFormat="1" ht="18" customHeight="1">
      <c r="A251" s="797" t="str">
        <f>+'[1]З-ТМБ-4-сургууль мэргэжил-1'!A257:B257</f>
        <v>TC8211-20</v>
      </c>
      <c r="B251" s="797"/>
      <c r="C251" s="797" t="str">
        <f>+'[1]З-ТМБ-4-сургууль мэргэжил-1'!C257:I257</f>
        <v>Автомашины засварчин</v>
      </c>
      <c r="D251" s="797"/>
      <c r="E251" s="797"/>
      <c r="F251" s="797"/>
      <c r="G251" s="797"/>
      <c r="H251" s="797"/>
      <c r="I251" s="56">
        <f t="shared" si="88"/>
        <v>240</v>
      </c>
      <c r="J251" s="801">
        <f t="shared" si="90"/>
        <v>64</v>
      </c>
      <c r="K251" s="802"/>
      <c r="L251" s="65">
        <f t="shared" si="89"/>
        <v>1</v>
      </c>
      <c r="M251" s="67"/>
      <c r="N251" s="67"/>
      <c r="O251" s="67"/>
      <c r="P251" s="67"/>
      <c r="Q251" s="63"/>
      <c r="R251" s="63"/>
      <c r="S251" s="63">
        <v>64</v>
      </c>
      <c r="T251" s="63">
        <v>1</v>
      </c>
      <c r="U251" s="63"/>
      <c r="V251" s="63"/>
      <c r="W251" s="63"/>
      <c r="X251" s="63"/>
      <c r="Y251" s="63"/>
      <c r="Z251" s="67"/>
      <c r="AA251" s="63">
        <v>64</v>
      </c>
      <c r="AB251" s="67"/>
      <c r="AC251" s="67"/>
      <c r="AD251" s="67"/>
      <c r="AE251" s="146" t="str">
        <f t="shared" si="103"/>
        <v>TC8211-20</v>
      </c>
      <c r="AF251" s="147" t="str">
        <f t="shared" si="104"/>
        <v>Автомашины засварчин</v>
      </c>
      <c r="AG251" s="64">
        <v>9</v>
      </c>
      <c r="AH251" s="65">
        <f t="shared" si="105"/>
        <v>2</v>
      </c>
      <c r="AI251" s="65">
        <f t="shared" si="105"/>
        <v>0</v>
      </c>
      <c r="AJ251" s="63">
        <v>1</v>
      </c>
      <c r="AK251" s="63"/>
      <c r="AL251" s="63">
        <v>1</v>
      </c>
      <c r="AM251" s="63"/>
      <c r="AN251" s="63"/>
      <c r="AO251" s="63"/>
      <c r="AP251" s="63"/>
      <c r="AQ251" s="63"/>
      <c r="AR251" s="63"/>
      <c r="AS251" s="67"/>
      <c r="AT251" s="67"/>
      <c r="AU251" s="67"/>
      <c r="AV251" s="67"/>
      <c r="AW251" s="67"/>
    </row>
    <row r="252" spans="1:49" s="121" customFormat="1" ht="18" customHeight="1">
      <c r="A252" s="797" t="str">
        <f>+'[1]З-ТМБ-4-сургууль мэргэжил-1'!A258:B258</f>
        <v>SO5142-11</v>
      </c>
      <c r="B252" s="797"/>
      <c r="C252" s="797" t="str">
        <f>+'[1]З-ТМБ-4-сургууль мэргэжил-1'!C258:I258</f>
        <v>Гоо засалч</v>
      </c>
      <c r="D252" s="797"/>
      <c r="E252" s="797"/>
      <c r="F252" s="797"/>
      <c r="G252" s="797"/>
      <c r="H252" s="797"/>
      <c r="I252" s="56">
        <f t="shared" si="88"/>
        <v>241</v>
      </c>
      <c r="J252" s="801">
        <f t="shared" si="90"/>
        <v>35</v>
      </c>
      <c r="K252" s="802"/>
      <c r="L252" s="65">
        <f t="shared" si="89"/>
        <v>35</v>
      </c>
      <c r="M252" s="67"/>
      <c r="N252" s="67"/>
      <c r="O252" s="67"/>
      <c r="P252" s="67"/>
      <c r="Q252" s="63"/>
      <c r="R252" s="63"/>
      <c r="S252" s="63">
        <v>35</v>
      </c>
      <c r="T252" s="63">
        <v>35</v>
      </c>
      <c r="U252" s="63"/>
      <c r="V252" s="63"/>
      <c r="W252" s="63"/>
      <c r="X252" s="63"/>
      <c r="Y252" s="63"/>
      <c r="Z252" s="67"/>
      <c r="AA252" s="63">
        <v>35</v>
      </c>
      <c r="AB252" s="67"/>
      <c r="AC252" s="67"/>
      <c r="AD252" s="67"/>
      <c r="AE252" s="146" t="str">
        <f t="shared" si="103"/>
        <v>SO5142-11</v>
      </c>
      <c r="AF252" s="147" t="str">
        <f t="shared" si="104"/>
        <v>Гоо засалч</v>
      </c>
      <c r="AG252" s="64">
        <v>10</v>
      </c>
      <c r="AH252" s="65">
        <f t="shared" si="105"/>
        <v>1</v>
      </c>
      <c r="AI252" s="65">
        <f t="shared" si="105"/>
        <v>1</v>
      </c>
      <c r="AJ252" s="63">
        <v>1</v>
      </c>
      <c r="AK252" s="63">
        <v>1</v>
      </c>
      <c r="AL252" s="63"/>
      <c r="AM252" s="63"/>
      <c r="AN252" s="63"/>
      <c r="AO252" s="63"/>
      <c r="AP252" s="63"/>
      <c r="AQ252" s="63"/>
      <c r="AR252" s="63"/>
      <c r="AS252" s="67"/>
      <c r="AT252" s="67"/>
      <c r="AU252" s="67"/>
      <c r="AV252" s="67"/>
      <c r="AW252" s="67"/>
    </row>
    <row r="253" spans="1:49" s="121" customFormat="1" ht="18" customHeight="1">
      <c r="A253" s="797" t="str">
        <f>+'[1]З-ТМБ-4-сургууль мэргэжил-1'!A259:B259</f>
        <v>IM7212-14</v>
      </c>
      <c r="B253" s="797"/>
      <c r="C253" s="797" t="str">
        <f>+'[1]З-ТМБ-4-сургууль мэргэжил-1'!C259:I259</f>
        <v>Гагнуурчин</v>
      </c>
      <c r="D253" s="797"/>
      <c r="E253" s="797"/>
      <c r="F253" s="797"/>
      <c r="G253" s="797"/>
      <c r="H253" s="797"/>
      <c r="I253" s="56">
        <f t="shared" si="88"/>
        <v>242</v>
      </c>
      <c r="J253" s="801">
        <f t="shared" si="90"/>
        <v>19</v>
      </c>
      <c r="K253" s="802"/>
      <c r="L253" s="65">
        <f t="shared" si="89"/>
        <v>0</v>
      </c>
      <c r="M253" s="67"/>
      <c r="N253" s="67"/>
      <c r="O253" s="67"/>
      <c r="P253" s="67"/>
      <c r="Q253" s="63">
        <v>5</v>
      </c>
      <c r="R253" s="63"/>
      <c r="S253" s="63">
        <v>14</v>
      </c>
      <c r="T253" s="63"/>
      <c r="U253" s="63"/>
      <c r="V253" s="63"/>
      <c r="W253" s="63"/>
      <c r="X253" s="63"/>
      <c r="Y253" s="63"/>
      <c r="Z253" s="67"/>
      <c r="AA253" s="63">
        <v>19</v>
      </c>
      <c r="AB253" s="67"/>
      <c r="AC253" s="67"/>
      <c r="AD253" s="67"/>
      <c r="AE253" s="146" t="str">
        <f t="shared" si="103"/>
        <v>IM7212-14</v>
      </c>
      <c r="AF253" s="147" t="str">
        <f t="shared" si="104"/>
        <v>Гагнуурчин</v>
      </c>
      <c r="AG253" s="64">
        <v>11</v>
      </c>
      <c r="AH253" s="65">
        <f t="shared" si="105"/>
        <v>0</v>
      </c>
      <c r="AI253" s="65">
        <f t="shared" si="105"/>
        <v>0</v>
      </c>
      <c r="AJ253" s="63"/>
      <c r="AK253" s="63"/>
      <c r="AL253" s="63"/>
      <c r="AM253" s="63"/>
      <c r="AN253" s="63"/>
      <c r="AO253" s="63"/>
      <c r="AP253" s="63"/>
      <c r="AQ253" s="63"/>
      <c r="AR253" s="63"/>
      <c r="AS253" s="67"/>
      <c r="AT253" s="67"/>
      <c r="AU253" s="67"/>
      <c r="AV253" s="67"/>
      <c r="AW253" s="67"/>
    </row>
    <row r="254" spans="1:49" s="121" customFormat="1" ht="18" customHeight="1">
      <c r="A254" s="797" t="str">
        <f>+'[1]З-ТМБ-4-сургууль мэргэжил-1'!A260:B260</f>
        <v>NT5113-13</v>
      </c>
      <c r="B254" s="797"/>
      <c r="C254" s="797" t="str">
        <f>+'[1]З-ТМБ-4-сургууль мэргэжил-1'!C260:I260</f>
        <v>Аяллын хөтөч</v>
      </c>
      <c r="D254" s="797"/>
      <c r="E254" s="797"/>
      <c r="F254" s="797"/>
      <c r="G254" s="797"/>
      <c r="H254" s="797"/>
      <c r="I254" s="56">
        <f t="shared" si="88"/>
        <v>243</v>
      </c>
      <c r="J254" s="801">
        <f t="shared" si="90"/>
        <v>22</v>
      </c>
      <c r="K254" s="802"/>
      <c r="L254" s="65">
        <f t="shared" si="89"/>
        <v>13</v>
      </c>
      <c r="M254" s="67"/>
      <c r="N254" s="67"/>
      <c r="O254" s="67"/>
      <c r="P254" s="67"/>
      <c r="Q254" s="63"/>
      <c r="R254" s="63"/>
      <c r="S254" s="63">
        <v>22</v>
      </c>
      <c r="T254" s="63">
        <v>13</v>
      </c>
      <c r="U254" s="63"/>
      <c r="V254" s="63"/>
      <c r="W254" s="63"/>
      <c r="X254" s="63"/>
      <c r="Y254" s="63"/>
      <c r="Z254" s="67"/>
      <c r="AA254" s="63">
        <v>22</v>
      </c>
      <c r="AB254" s="67"/>
      <c r="AC254" s="67"/>
      <c r="AD254" s="67"/>
      <c r="AE254" s="146" t="str">
        <f t="shared" si="103"/>
        <v>NT5113-13</v>
      </c>
      <c r="AF254" s="147" t="str">
        <f t="shared" si="104"/>
        <v>Аяллын хөтөч</v>
      </c>
      <c r="AG254" s="64">
        <v>12</v>
      </c>
      <c r="AH254" s="65">
        <f t="shared" si="105"/>
        <v>0</v>
      </c>
      <c r="AI254" s="65">
        <f t="shared" si="105"/>
        <v>0</v>
      </c>
      <c r="AJ254" s="63"/>
      <c r="AK254" s="63"/>
      <c r="AL254" s="63"/>
      <c r="AM254" s="63"/>
      <c r="AN254" s="63"/>
      <c r="AO254" s="63"/>
      <c r="AP254" s="63"/>
      <c r="AQ254" s="63"/>
      <c r="AR254" s="63"/>
      <c r="AS254" s="67"/>
      <c r="AT254" s="67"/>
      <c r="AU254" s="67"/>
      <c r="AV254" s="67"/>
      <c r="AW254" s="67"/>
    </row>
    <row r="255" spans="1:49" s="121" customFormat="1" ht="18" customHeight="1">
      <c r="A255" s="797" t="str">
        <f>+'[1]З-ТМБ-4-сургууль мэргэжил-1'!A261:B261</f>
        <v>IF5120-11</v>
      </c>
      <c r="B255" s="797"/>
      <c r="C255" s="797" t="str">
        <f>+'[1]З-ТМБ-4-сургууль мэргэжил-1'!C261:I261</f>
        <v>Тогооч</v>
      </c>
      <c r="D255" s="797"/>
      <c r="E255" s="797"/>
      <c r="F255" s="797"/>
      <c r="G255" s="797"/>
      <c r="H255" s="797"/>
      <c r="I255" s="56">
        <f t="shared" si="88"/>
        <v>244</v>
      </c>
      <c r="J255" s="801">
        <f t="shared" si="90"/>
        <v>71</v>
      </c>
      <c r="K255" s="802"/>
      <c r="L255" s="65">
        <f t="shared" si="89"/>
        <v>43</v>
      </c>
      <c r="M255" s="67"/>
      <c r="N255" s="67"/>
      <c r="O255" s="67"/>
      <c r="P255" s="67"/>
      <c r="Q255" s="63">
        <v>15</v>
      </c>
      <c r="R255" s="63">
        <v>12</v>
      </c>
      <c r="S255" s="63">
        <v>56</v>
      </c>
      <c r="T255" s="63">
        <v>31</v>
      </c>
      <c r="U255" s="63"/>
      <c r="V255" s="63"/>
      <c r="W255" s="63"/>
      <c r="X255" s="63"/>
      <c r="Y255" s="63"/>
      <c r="Z255" s="67"/>
      <c r="AA255" s="63">
        <v>71</v>
      </c>
      <c r="AB255" s="67"/>
      <c r="AC255" s="67"/>
      <c r="AD255" s="67"/>
      <c r="AE255" s="146" t="str">
        <f t="shared" si="103"/>
        <v>IF5120-11</v>
      </c>
      <c r="AF255" s="147" t="str">
        <f t="shared" si="104"/>
        <v>Тогооч</v>
      </c>
      <c r="AG255" s="64">
        <v>13</v>
      </c>
      <c r="AH255" s="65">
        <f t="shared" si="105"/>
        <v>0</v>
      </c>
      <c r="AI255" s="65">
        <f t="shared" si="105"/>
        <v>0</v>
      </c>
      <c r="AJ255" s="63"/>
      <c r="AK255" s="63"/>
      <c r="AL255" s="63"/>
      <c r="AM255" s="63"/>
      <c r="AN255" s="63"/>
      <c r="AO255" s="63"/>
      <c r="AP255" s="63"/>
      <c r="AQ255" s="63"/>
      <c r="AR255" s="63"/>
      <c r="AS255" s="67"/>
      <c r="AT255" s="67"/>
      <c r="AU255" s="67"/>
      <c r="AV255" s="67"/>
      <c r="AW255" s="67"/>
    </row>
    <row r="256" spans="1:49" s="121" customFormat="1" ht="18" customHeight="1">
      <c r="A256" s="797" t="str">
        <f>+'[1]З-ТМБ-4-сургууль мэргэжил-1'!A262:B262</f>
        <v>AF6112-24</v>
      </c>
      <c r="B256" s="797"/>
      <c r="C256" s="797" t="str">
        <f>+'[1]З-ТМБ-4-сургууль мэргэжил-1'!C262:I262</f>
        <v>Хүнсний ногооны фермер</v>
      </c>
      <c r="D256" s="797"/>
      <c r="E256" s="797"/>
      <c r="F256" s="797"/>
      <c r="G256" s="797"/>
      <c r="H256" s="797"/>
      <c r="I256" s="56">
        <f t="shared" si="88"/>
        <v>245</v>
      </c>
      <c r="J256" s="801">
        <f t="shared" si="90"/>
        <v>10</v>
      </c>
      <c r="K256" s="802"/>
      <c r="L256" s="65">
        <f t="shared" si="89"/>
        <v>9</v>
      </c>
      <c r="M256" s="67"/>
      <c r="N256" s="67"/>
      <c r="O256" s="67"/>
      <c r="P256" s="67"/>
      <c r="Q256" s="63">
        <v>10</v>
      </c>
      <c r="R256" s="63">
        <v>9</v>
      </c>
      <c r="S256" s="63"/>
      <c r="T256" s="63"/>
      <c r="U256" s="63"/>
      <c r="V256" s="63"/>
      <c r="W256" s="63"/>
      <c r="X256" s="63"/>
      <c r="Y256" s="63"/>
      <c r="Z256" s="67"/>
      <c r="AA256" s="63">
        <v>10</v>
      </c>
      <c r="AB256" s="67"/>
      <c r="AC256" s="67"/>
      <c r="AD256" s="67"/>
      <c r="AE256" s="146" t="str">
        <f t="shared" si="103"/>
        <v>AF6112-24</v>
      </c>
      <c r="AF256" s="147" t="str">
        <f t="shared" si="104"/>
        <v>Хүнсний ногооны фермер</v>
      </c>
      <c r="AG256" s="64">
        <v>14</v>
      </c>
      <c r="AH256" s="65">
        <f t="shared" si="105"/>
        <v>0</v>
      </c>
      <c r="AI256" s="65">
        <f t="shared" si="105"/>
        <v>0</v>
      </c>
      <c r="AJ256" s="63"/>
      <c r="AK256" s="63"/>
      <c r="AL256" s="63"/>
      <c r="AM256" s="63"/>
      <c r="AN256" s="63"/>
      <c r="AO256" s="63"/>
      <c r="AP256" s="63"/>
      <c r="AQ256" s="63"/>
      <c r="AR256" s="63"/>
      <c r="AS256" s="67"/>
      <c r="AT256" s="67"/>
      <c r="AU256" s="67"/>
      <c r="AV256" s="67"/>
      <c r="AW256" s="67"/>
    </row>
    <row r="257" spans="1:49" s="121" customFormat="1" ht="18" customHeight="1">
      <c r="A257" s="797" t="str">
        <f>+'[1]З-ТМБ-4-сургууль мэргэжил-1'!A263:B263</f>
        <v>AF6112-25</v>
      </c>
      <c r="B257" s="797"/>
      <c r="C257" s="797" t="str">
        <f>+'[1]З-ТМБ-4-сургууль мэргэжил-1'!C263:I263</f>
        <v>Хүлэмжийн аж ахуйн фермер</v>
      </c>
      <c r="D257" s="797"/>
      <c r="E257" s="797"/>
      <c r="F257" s="797"/>
      <c r="G257" s="797"/>
      <c r="H257" s="797"/>
      <c r="I257" s="56">
        <f t="shared" si="88"/>
        <v>246</v>
      </c>
      <c r="J257" s="801">
        <f t="shared" si="90"/>
        <v>14</v>
      </c>
      <c r="K257" s="802"/>
      <c r="L257" s="65">
        <f t="shared" si="89"/>
        <v>12</v>
      </c>
      <c r="M257" s="67"/>
      <c r="N257" s="67"/>
      <c r="O257" s="67"/>
      <c r="P257" s="67"/>
      <c r="Q257" s="63">
        <v>14</v>
      </c>
      <c r="R257" s="63">
        <v>12</v>
      </c>
      <c r="S257" s="63"/>
      <c r="T257" s="63"/>
      <c r="U257" s="63"/>
      <c r="V257" s="63"/>
      <c r="W257" s="63"/>
      <c r="X257" s="63"/>
      <c r="Y257" s="63"/>
      <c r="Z257" s="67"/>
      <c r="AA257" s="63">
        <v>14</v>
      </c>
      <c r="AB257" s="67"/>
      <c r="AC257" s="67"/>
      <c r="AD257" s="67"/>
      <c r="AE257" s="146" t="str">
        <f t="shared" si="103"/>
        <v>AF6112-25</v>
      </c>
      <c r="AF257" s="147" t="str">
        <f t="shared" si="104"/>
        <v>Хүлэмжийн аж ахуйн фермер</v>
      </c>
      <c r="AG257" s="64">
        <v>15</v>
      </c>
      <c r="AH257" s="65">
        <f t="shared" si="105"/>
        <v>0</v>
      </c>
      <c r="AI257" s="65">
        <f t="shared" si="105"/>
        <v>0</v>
      </c>
      <c r="AJ257" s="63"/>
      <c r="AK257" s="63"/>
      <c r="AL257" s="63"/>
      <c r="AM257" s="63"/>
      <c r="AN257" s="63"/>
      <c r="AO257" s="63"/>
      <c r="AP257" s="63"/>
      <c r="AQ257" s="63"/>
      <c r="AR257" s="63"/>
      <c r="AS257" s="67"/>
      <c r="AT257" s="67"/>
      <c r="AU257" s="67"/>
      <c r="AV257" s="67"/>
      <c r="AW257" s="67"/>
    </row>
    <row r="258" spans="1:49" s="121" customFormat="1" ht="18" customHeight="1">
      <c r="A258" s="797" t="str">
        <f>+'[1]З-ТМБ-4-сургууль мэргэжил-1'!A264:B264</f>
        <v>IF7513-23</v>
      </c>
      <c r="B258" s="797"/>
      <c r="C258" s="797" t="str">
        <f>+'[1]З-ТМБ-4-сургууль мэргэжил-1'!C264:I264</f>
        <v>Сүү боловсруулах үйлдвэрлэлийн ажилтан</v>
      </c>
      <c r="D258" s="797"/>
      <c r="E258" s="797"/>
      <c r="F258" s="797"/>
      <c r="G258" s="797"/>
      <c r="H258" s="797"/>
      <c r="I258" s="56">
        <f t="shared" si="88"/>
        <v>247</v>
      </c>
      <c r="J258" s="801">
        <f t="shared" si="90"/>
        <v>6</v>
      </c>
      <c r="K258" s="802"/>
      <c r="L258" s="65">
        <f t="shared" si="89"/>
        <v>6</v>
      </c>
      <c r="M258" s="67"/>
      <c r="N258" s="67"/>
      <c r="O258" s="67"/>
      <c r="P258" s="67"/>
      <c r="Q258" s="63">
        <v>6</v>
      </c>
      <c r="R258" s="63">
        <v>6</v>
      </c>
      <c r="S258" s="63"/>
      <c r="T258" s="63"/>
      <c r="U258" s="63"/>
      <c r="V258" s="63"/>
      <c r="W258" s="63"/>
      <c r="X258" s="63"/>
      <c r="Y258" s="63"/>
      <c r="Z258" s="67"/>
      <c r="AA258" s="63">
        <v>6</v>
      </c>
      <c r="AB258" s="67"/>
      <c r="AC258" s="67"/>
      <c r="AD258" s="67"/>
      <c r="AE258" s="146" t="str">
        <f t="shared" si="103"/>
        <v>IF7513-23</v>
      </c>
      <c r="AF258" s="147" t="str">
        <f t="shared" si="104"/>
        <v>Сүү боловсруулах үйлдвэрлэлийн ажилтан</v>
      </c>
      <c r="AG258" s="64">
        <v>16</v>
      </c>
      <c r="AH258" s="65">
        <f t="shared" si="105"/>
        <v>0</v>
      </c>
      <c r="AI258" s="65">
        <f t="shared" si="105"/>
        <v>0</v>
      </c>
      <c r="AJ258" s="63"/>
      <c r="AK258" s="63"/>
      <c r="AL258" s="63"/>
      <c r="AM258" s="63"/>
      <c r="AN258" s="63"/>
      <c r="AO258" s="63"/>
      <c r="AP258" s="63"/>
      <c r="AQ258" s="63"/>
      <c r="AR258" s="63"/>
      <c r="AS258" s="67"/>
      <c r="AT258" s="67"/>
      <c r="AU258" s="67"/>
      <c r="AV258" s="67"/>
      <c r="AW258" s="67"/>
    </row>
    <row r="259" spans="1:49" s="121" customFormat="1" ht="18" customHeight="1">
      <c r="A259" s="797" t="str">
        <f>+'[1]З-ТМБ-4-сургууль мэргэжил-1'!A265:B265</f>
        <v>ID4120-11</v>
      </c>
      <c r="B259" s="797"/>
      <c r="C259" s="797" t="str">
        <f>+'[1]З-ТМБ-4-сургууль мэргэжил-1'!C265:I265</f>
        <v>Нарийн бичгийн дарга-албан хэргийн ажилтан</v>
      </c>
      <c r="D259" s="797"/>
      <c r="E259" s="797"/>
      <c r="F259" s="797"/>
      <c r="G259" s="797"/>
      <c r="H259" s="797"/>
      <c r="I259" s="56">
        <f t="shared" si="88"/>
        <v>248</v>
      </c>
      <c r="J259" s="801">
        <f t="shared" si="90"/>
        <v>14</v>
      </c>
      <c r="K259" s="802"/>
      <c r="L259" s="65">
        <f t="shared" si="89"/>
        <v>10</v>
      </c>
      <c r="M259" s="67"/>
      <c r="N259" s="67"/>
      <c r="O259" s="67"/>
      <c r="P259" s="67"/>
      <c r="Q259" s="63"/>
      <c r="R259" s="63"/>
      <c r="S259" s="63">
        <v>14</v>
      </c>
      <c r="T259" s="63">
        <v>10</v>
      </c>
      <c r="U259" s="63"/>
      <c r="V259" s="63"/>
      <c r="W259" s="63"/>
      <c r="X259" s="63"/>
      <c r="Y259" s="63"/>
      <c r="Z259" s="67"/>
      <c r="AA259" s="63">
        <v>14</v>
      </c>
      <c r="AB259" s="67"/>
      <c r="AC259" s="67"/>
      <c r="AD259" s="67"/>
      <c r="AE259" s="146" t="str">
        <f t="shared" si="103"/>
        <v>ID4120-11</v>
      </c>
      <c r="AF259" s="147" t="str">
        <f t="shared" si="104"/>
        <v>Нарийн бичгийн дарга-албан хэргийн ажилтан</v>
      </c>
      <c r="AG259" s="64">
        <v>17</v>
      </c>
      <c r="AH259" s="65">
        <f t="shared" si="105"/>
        <v>0</v>
      </c>
      <c r="AI259" s="65">
        <f t="shared" si="105"/>
        <v>0</v>
      </c>
      <c r="AJ259" s="63"/>
      <c r="AK259" s="63"/>
      <c r="AL259" s="63"/>
      <c r="AM259" s="63"/>
      <c r="AN259" s="63"/>
      <c r="AO259" s="63"/>
      <c r="AP259" s="63"/>
      <c r="AQ259" s="63"/>
      <c r="AR259" s="63"/>
      <c r="AS259" s="67"/>
      <c r="AT259" s="67"/>
      <c r="AU259" s="67"/>
      <c r="AV259" s="67"/>
      <c r="AW259" s="67"/>
    </row>
    <row r="260" spans="1:49" s="121" customFormat="1" ht="18" customHeight="1">
      <c r="A260" s="797" t="str">
        <f>+'[1]З-ТМБ-4-сургууль мэргэжил-1'!A266:B266</f>
        <v>NF6210-21</v>
      </c>
      <c r="B260" s="797"/>
      <c r="C260" s="797" t="str">
        <f>+'[1]З-ТМБ-4-сургууль мэргэжил-1'!C266:I266</f>
        <v>Ойжуулагч</v>
      </c>
      <c r="D260" s="797"/>
      <c r="E260" s="797"/>
      <c r="F260" s="797"/>
      <c r="G260" s="797"/>
      <c r="H260" s="797"/>
      <c r="I260" s="56">
        <f t="shared" si="88"/>
        <v>249</v>
      </c>
      <c r="J260" s="801">
        <f t="shared" si="90"/>
        <v>11</v>
      </c>
      <c r="K260" s="802"/>
      <c r="L260" s="65">
        <f t="shared" si="89"/>
        <v>10</v>
      </c>
      <c r="M260" s="67"/>
      <c r="N260" s="67"/>
      <c r="O260" s="67"/>
      <c r="P260" s="67"/>
      <c r="Q260" s="63"/>
      <c r="R260" s="63"/>
      <c r="S260" s="63">
        <v>11</v>
      </c>
      <c r="T260" s="63">
        <v>10</v>
      </c>
      <c r="U260" s="63"/>
      <c r="V260" s="63"/>
      <c r="W260" s="63"/>
      <c r="X260" s="63"/>
      <c r="Y260" s="63"/>
      <c r="Z260" s="67"/>
      <c r="AA260" s="63">
        <v>11</v>
      </c>
      <c r="AB260" s="67"/>
      <c r="AC260" s="67"/>
      <c r="AD260" s="67"/>
      <c r="AE260" s="146" t="str">
        <f t="shared" si="103"/>
        <v>NF6210-21</v>
      </c>
      <c r="AF260" s="147" t="str">
        <f t="shared" si="104"/>
        <v>Ойжуулагч</v>
      </c>
      <c r="AG260" s="64">
        <v>18</v>
      </c>
      <c r="AH260" s="65">
        <f t="shared" si="105"/>
        <v>0</v>
      </c>
      <c r="AI260" s="65">
        <f t="shared" si="105"/>
        <v>0</v>
      </c>
      <c r="AJ260" s="63"/>
      <c r="AK260" s="63"/>
      <c r="AL260" s="63"/>
      <c r="AM260" s="63"/>
      <c r="AN260" s="63"/>
      <c r="AO260" s="63"/>
      <c r="AP260" s="63"/>
      <c r="AQ260" s="63"/>
      <c r="AR260" s="63"/>
      <c r="AS260" s="67"/>
      <c r="AT260" s="67"/>
      <c r="AU260" s="67"/>
      <c r="AV260" s="67"/>
      <c r="AW260" s="67"/>
    </row>
    <row r="261" spans="1:49" s="121" customFormat="1" ht="18" customHeight="1">
      <c r="A261" s="797" t="str">
        <f>+'[1]З-ТМБ-4-сургууль мэргэжил-1'!A267:B267</f>
        <v>CF7112-19</v>
      </c>
      <c r="B261" s="797"/>
      <c r="C261" s="797" t="str">
        <f>+'[1]З-ТМБ-4-сургууль мэргэжил-1'!C267:I267</f>
        <v>Барилгын өрөг угсрагч</v>
      </c>
      <c r="D261" s="797"/>
      <c r="E261" s="797"/>
      <c r="F261" s="797"/>
      <c r="G261" s="797"/>
      <c r="H261" s="797"/>
      <c r="I261" s="56">
        <f t="shared" si="88"/>
        <v>250</v>
      </c>
      <c r="J261" s="801">
        <f t="shared" si="90"/>
        <v>12</v>
      </c>
      <c r="K261" s="802"/>
      <c r="L261" s="65">
        <f t="shared" si="89"/>
        <v>5</v>
      </c>
      <c r="M261" s="67"/>
      <c r="N261" s="67"/>
      <c r="O261" s="67"/>
      <c r="P261" s="67"/>
      <c r="Q261" s="63"/>
      <c r="R261" s="63"/>
      <c r="S261" s="63">
        <v>12</v>
      </c>
      <c r="T261" s="63">
        <v>5</v>
      </c>
      <c r="U261" s="63"/>
      <c r="V261" s="63"/>
      <c r="W261" s="63"/>
      <c r="X261" s="63"/>
      <c r="Y261" s="63"/>
      <c r="Z261" s="67"/>
      <c r="AA261" s="63">
        <v>12</v>
      </c>
      <c r="AB261" s="67"/>
      <c r="AC261" s="67"/>
      <c r="AD261" s="67"/>
      <c r="AE261" s="146" t="str">
        <f t="shared" si="103"/>
        <v>CF7112-19</v>
      </c>
      <c r="AF261" s="147" t="str">
        <f t="shared" si="104"/>
        <v>Барилгын өрөг угсрагч</v>
      </c>
      <c r="AG261" s="64">
        <v>19</v>
      </c>
      <c r="AH261" s="65">
        <f t="shared" si="105"/>
        <v>0</v>
      </c>
      <c r="AI261" s="65">
        <f t="shared" si="105"/>
        <v>0</v>
      </c>
      <c r="AJ261" s="63"/>
      <c r="AK261" s="63"/>
      <c r="AL261" s="63"/>
      <c r="AM261" s="63"/>
      <c r="AN261" s="63"/>
      <c r="AO261" s="63"/>
      <c r="AP261" s="63"/>
      <c r="AQ261" s="63"/>
      <c r="AR261" s="63"/>
      <c r="AS261" s="67"/>
      <c r="AT261" s="67"/>
      <c r="AU261" s="67"/>
      <c r="AV261" s="67"/>
      <c r="AW261" s="67"/>
    </row>
    <row r="262" spans="1:49" s="121" customFormat="1" ht="18" customHeight="1">
      <c r="A262" s="797" t="str">
        <f>+'[1]З-ТМБ-4-сургууль мэргэжил-1'!A268:B268</f>
        <v>AM7316-15</v>
      </c>
      <c r="B262" s="797"/>
      <c r="C262" s="797" t="str">
        <f>+'[1]З-ТМБ-4-сургууль мэргэжил-1'!C268:I268</f>
        <v>Зураач-чимэглэгч</v>
      </c>
      <c r="D262" s="797"/>
      <c r="E262" s="797"/>
      <c r="F262" s="797"/>
      <c r="G262" s="797"/>
      <c r="H262" s="797"/>
      <c r="I262" s="56">
        <f t="shared" si="88"/>
        <v>251</v>
      </c>
      <c r="J262" s="801">
        <f t="shared" si="90"/>
        <v>17</v>
      </c>
      <c r="K262" s="802"/>
      <c r="L262" s="65">
        <f t="shared" si="89"/>
        <v>3</v>
      </c>
      <c r="M262" s="67"/>
      <c r="N262" s="67"/>
      <c r="O262" s="67"/>
      <c r="P262" s="67"/>
      <c r="Q262" s="63"/>
      <c r="R262" s="63"/>
      <c r="S262" s="63">
        <v>17</v>
      </c>
      <c r="T262" s="63">
        <v>3</v>
      </c>
      <c r="U262" s="63"/>
      <c r="V262" s="63"/>
      <c r="W262" s="63"/>
      <c r="X262" s="63"/>
      <c r="Y262" s="63"/>
      <c r="Z262" s="67"/>
      <c r="AA262" s="63">
        <v>17</v>
      </c>
      <c r="AB262" s="67"/>
      <c r="AC262" s="67"/>
      <c r="AD262" s="67"/>
      <c r="AE262" s="146" t="str">
        <f t="shared" si="103"/>
        <v>AM7316-15</v>
      </c>
      <c r="AF262" s="147" t="str">
        <f t="shared" si="104"/>
        <v>Зураач-чимэглэгч</v>
      </c>
      <c r="AG262" s="64">
        <v>20</v>
      </c>
      <c r="AH262" s="65">
        <f t="shared" si="105"/>
        <v>1</v>
      </c>
      <c r="AI262" s="65">
        <f t="shared" si="105"/>
        <v>1</v>
      </c>
      <c r="AJ262" s="63"/>
      <c r="AK262" s="63"/>
      <c r="AL262" s="63">
        <v>1</v>
      </c>
      <c r="AM262" s="63">
        <v>1</v>
      </c>
      <c r="AN262" s="63"/>
      <c r="AO262" s="63"/>
      <c r="AP262" s="63"/>
      <c r="AQ262" s="63"/>
      <c r="AR262" s="63"/>
      <c r="AS262" s="67"/>
      <c r="AT262" s="67"/>
      <c r="AU262" s="67"/>
      <c r="AV262" s="67"/>
      <c r="AW262" s="67"/>
    </row>
    <row r="263" spans="1:49" s="121" customFormat="1" ht="18" customHeight="1">
      <c r="A263" s="797" t="str">
        <f>+'[1]З-ТМБ-4-сургууль мэргэжил-1'!A269:B269</f>
        <v>SO5141-11</v>
      </c>
      <c r="B263" s="797"/>
      <c r="C263" s="797" t="str">
        <f>+'[1]З-ТМБ-4-сургууль мэргэжил-1'!C269:I269</f>
        <v>Үсчин</v>
      </c>
      <c r="D263" s="797"/>
      <c r="E263" s="797"/>
      <c r="F263" s="797"/>
      <c r="G263" s="797"/>
      <c r="H263" s="797"/>
      <c r="I263" s="56">
        <f t="shared" si="88"/>
        <v>252</v>
      </c>
      <c r="J263" s="801">
        <f t="shared" si="90"/>
        <v>29</v>
      </c>
      <c r="K263" s="802"/>
      <c r="L263" s="65">
        <f t="shared" si="89"/>
        <v>23</v>
      </c>
      <c r="M263" s="67"/>
      <c r="N263" s="67"/>
      <c r="O263" s="67"/>
      <c r="P263" s="67"/>
      <c r="Q263" s="63"/>
      <c r="R263" s="63"/>
      <c r="S263" s="63">
        <v>29</v>
      </c>
      <c r="T263" s="63">
        <v>23</v>
      </c>
      <c r="U263" s="63"/>
      <c r="V263" s="63"/>
      <c r="W263" s="63"/>
      <c r="X263" s="63"/>
      <c r="Y263" s="63"/>
      <c r="Z263" s="67"/>
      <c r="AA263" s="63">
        <v>29</v>
      </c>
      <c r="AB263" s="67"/>
      <c r="AC263" s="67"/>
      <c r="AD263" s="67"/>
      <c r="AE263" s="146" t="str">
        <f t="shared" si="103"/>
        <v>SO5141-11</v>
      </c>
      <c r="AF263" s="147" t="str">
        <f t="shared" si="104"/>
        <v>Үсчин</v>
      </c>
      <c r="AG263" s="64">
        <v>21</v>
      </c>
      <c r="AH263" s="65">
        <f t="shared" si="105"/>
        <v>1</v>
      </c>
      <c r="AI263" s="65">
        <f t="shared" si="105"/>
        <v>1</v>
      </c>
      <c r="AJ263" s="63"/>
      <c r="AK263" s="63"/>
      <c r="AL263" s="63">
        <v>1</v>
      </c>
      <c r="AM263" s="63">
        <v>1</v>
      </c>
      <c r="AN263" s="63"/>
      <c r="AO263" s="63"/>
      <c r="AP263" s="63"/>
      <c r="AQ263" s="63"/>
      <c r="AR263" s="63"/>
      <c r="AS263" s="67"/>
      <c r="AT263" s="67"/>
      <c r="AU263" s="67"/>
      <c r="AV263" s="67"/>
      <c r="AW263" s="67"/>
    </row>
    <row r="264" spans="1:49" s="121" customFormat="1" ht="18" customHeight="1">
      <c r="A264" s="816" t="str">
        <f>+'[1]З-ТМБ-4-сургууль мэргэжил-1'!A270:I270</f>
        <v>18.  Хэнтий аймгийн Бор-Өндөр суман дахь МСҮТ</v>
      </c>
      <c r="B264" s="816"/>
      <c r="C264" s="816"/>
      <c r="D264" s="816"/>
      <c r="E264" s="816"/>
      <c r="F264" s="816"/>
      <c r="G264" s="816"/>
      <c r="H264" s="816"/>
      <c r="I264" s="60">
        <f t="shared" si="88"/>
        <v>253</v>
      </c>
      <c r="J264" s="817">
        <f t="shared" si="90"/>
        <v>298</v>
      </c>
      <c r="K264" s="818"/>
      <c r="L264" s="138">
        <f t="shared" si="89"/>
        <v>129</v>
      </c>
      <c r="M264" s="138">
        <f>SUM(M265:M277)</f>
        <v>0</v>
      </c>
      <c r="N264" s="138">
        <f t="shared" ref="N264:AD264" si="106">SUM(N265:N277)</f>
        <v>0</v>
      </c>
      <c r="O264" s="138">
        <f t="shared" si="106"/>
        <v>0</v>
      </c>
      <c r="P264" s="138">
        <f t="shared" si="106"/>
        <v>0</v>
      </c>
      <c r="Q264" s="138">
        <f t="shared" si="106"/>
        <v>175</v>
      </c>
      <c r="R264" s="138">
        <f t="shared" si="106"/>
        <v>94</v>
      </c>
      <c r="S264" s="138">
        <f t="shared" si="106"/>
        <v>123</v>
      </c>
      <c r="T264" s="138">
        <f t="shared" si="106"/>
        <v>35</v>
      </c>
      <c r="U264" s="138">
        <f t="shared" si="106"/>
        <v>0</v>
      </c>
      <c r="V264" s="138">
        <f t="shared" si="106"/>
        <v>0</v>
      </c>
      <c r="W264" s="138">
        <f t="shared" si="106"/>
        <v>0</v>
      </c>
      <c r="X264" s="138">
        <f t="shared" si="106"/>
        <v>0</v>
      </c>
      <c r="Y264" s="138">
        <f t="shared" si="106"/>
        <v>0</v>
      </c>
      <c r="Z264" s="138">
        <f t="shared" si="106"/>
        <v>0</v>
      </c>
      <c r="AA264" s="138">
        <f t="shared" si="106"/>
        <v>298</v>
      </c>
      <c r="AB264" s="138">
        <f t="shared" si="106"/>
        <v>0</v>
      </c>
      <c r="AC264" s="138">
        <f t="shared" si="106"/>
        <v>0</v>
      </c>
      <c r="AD264" s="138">
        <f t="shared" si="106"/>
        <v>0</v>
      </c>
      <c r="AE264" s="141" t="str">
        <f>+A264</f>
        <v>18.  Хэнтий аймгийн Бор-Өндөр суман дахь МСҮТ</v>
      </c>
      <c r="AF264" s="142"/>
      <c r="AG264" s="60"/>
      <c r="AH264" s="138">
        <f>SUM(AH265:AH277)</f>
        <v>2</v>
      </c>
      <c r="AI264" s="138">
        <f t="shared" ref="AI264:AW264" si="107">SUM(AI265:AI277)</f>
        <v>0</v>
      </c>
      <c r="AJ264" s="138">
        <f t="shared" si="107"/>
        <v>0</v>
      </c>
      <c r="AK264" s="138">
        <f t="shared" si="107"/>
        <v>0</v>
      </c>
      <c r="AL264" s="138">
        <f t="shared" si="107"/>
        <v>0</v>
      </c>
      <c r="AM264" s="138">
        <f t="shared" si="107"/>
        <v>0</v>
      </c>
      <c r="AN264" s="138">
        <f t="shared" si="107"/>
        <v>0</v>
      </c>
      <c r="AO264" s="138">
        <f t="shared" si="107"/>
        <v>0</v>
      </c>
      <c r="AP264" s="138">
        <f t="shared" si="107"/>
        <v>0</v>
      </c>
      <c r="AQ264" s="138">
        <f t="shared" si="107"/>
        <v>0</v>
      </c>
      <c r="AR264" s="138">
        <f t="shared" si="107"/>
        <v>0</v>
      </c>
      <c r="AS264" s="138">
        <f t="shared" si="107"/>
        <v>0</v>
      </c>
      <c r="AT264" s="138">
        <f t="shared" si="107"/>
        <v>0</v>
      </c>
      <c r="AU264" s="138">
        <f t="shared" si="107"/>
        <v>0</v>
      </c>
      <c r="AV264" s="138">
        <f t="shared" si="107"/>
        <v>2</v>
      </c>
      <c r="AW264" s="138">
        <f t="shared" si="107"/>
        <v>0</v>
      </c>
    </row>
    <row r="265" spans="1:49" s="121" customFormat="1" ht="18" customHeight="1">
      <c r="A265" s="787" t="str">
        <f>+'[1]З-ТМБ-4-сургууль мэргэжил-1'!A271:B271</f>
        <v>MT8211-21</v>
      </c>
      <c r="B265" s="787"/>
      <c r="C265" s="705" t="str">
        <f>+'[1]З-ТМБ-4-сургууль мэргэжил-1'!C271:I271</f>
        <v xml:space="preserve">Баяжуулах үйлдвэрийн тоног төхөөрөмжийн засварчин </v>
      </c>
      <c r="D265" s="705"/>
      <c r="E265" s="705"/>
      <c r="F265" s="705"/>
      <c r="G265" s="705"/>
      <c r="H265" s="705"/>
      <c r="I265" s="56">
        <f t="shared" si="88"/>
        <v>254</v>
      </c>
      <c r="J265" s="801">
        <f t="shared" si="90"/>
        <v>20</v>
      </c>
      <c r="K265" s="802"/>
      <c r="L265" s="65">
        <f t="shared" si="89"/>
        <v>10</v>
      </c>
      <c r="M265" s="67"/>
      <c r="N265" s="67"/>
      <c r="O265" s="67"/>
      <c r="P265" s="67"/>
      <c r="Q265" s="63"/>
      <c r="R265" s="63"/>
      <c r="S265" s="63">
        <v>20</v>
      </c>
      <c r="T265" s="63">
        <v>10</v>
      </c>
      <c r="U265" s="63"/>
      <c r="V265" s="63"/>
      <c r="W265" s="63"/>
      <c r="X265" s="63"/>
      <c r="Y265" s="63"/>
      <c r="Z265" s="63"/>
      <c r="AA265" s="63">
        <v>20</v>
      </c>
      <c r="AB265" s="63"/>
      <c r="AC265" s="67"/>
      <c r="AD265" s="67"/>
      <c r="AE265" s="140" t="s">
        <v>255</v>
      </c>
      <c r="AF265" s="139" t="s">
        <v>256</v>
      </c>
      <c r="AG265" s="64">
        <v>2</v>
      </c>
      <c r="AH265" s="65">
        <f>+AJ265+AL265+AN265+AP265+AR265+AT265+AV265</f>
        <v>0</v>
      </c>
      <c r="AI265" s="65">
        <f>+AK265+AM265+AO265+AQ265+AS265+AU265+AW265</f>
        <v>0</v>
      </c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</row>
    <row r="266" spans="1:49" s="121" customFormat="1" ht="18" customHeight="1">
      <c r="A266" s="787" t="str">
        <f>+'[1]З-ТМБ-4-сургууль мэргэжил-1'!A272:B272</f>
        <v>IM7411-11</v>
      </c>
      <c r="B266" s="787"/>
      <c r="C266" s="705" t="str">
        <f>+'[1]З-ТМБ-4-сургууль мэргэжил-1'!C272:I272</f>
        <v xml:space="preserve">Цахилгаанчин </v>
      </c>
      <c r="D266" s="705"/>
      <c r="E266" s="705"/>
      <c r="F266" s="705"/>
      <c r="G266" s="705"/>
      <c r="H266" s="705"/>
      <c r="I266" s="56">
        <f t="shared" si="88"/>
        <v>255</v>
      </c>
      <c r="J266" s="801">
        <f t="shared" si="90"/>
        <v>20</v>
      </c>
      <c r="K266" s="802"/>
      <c r="L266" s="65">
        <f t="shared" si="89"/>
        <v>10</v>
      </c>
      <c r="M266" s="67"/>
      <c r="N266" s="67"/>
      <c r="O266" s="67"/>
      <c r="P266" s="67"/>
      <c r="Q266" s="63"/>
      <c r="R266" s="63"/>
      <c r="S266" s="63">
        <v>20</v>
      </c>
      <c r="T266" s="63">
        <v>10</v>
      </c>
      <c r="U266" s="63"/>
      <c r="V266" s="63"/>
      <c r="W266" s="63"/>
      <c r="X266" s="63"/>
      <c r="Y266" s="63"/>
      <c r="Z266" s="63"/>
      <c r="AA266" s="63">
        <v>20</v>
      </c>
      <c r="AB266" s="63"/>
      <c r="AC266" s="67"/>
      <c r="AD266" s="67"/>
      <c r="AE266" s="148" t="s">
        <v>257</v>
      </c>
      <c r="AF266" s="149" t="s">
        <v>258</v>
      </c>
      <c r="AG266" s="64">
        <v>3</v>
      </c>
      <c r="AH266" s="65">
        <f t="shared" ref="AH266:AI277" si="108">+AJ266+AL266+AN266+AP266+AR266+AT266+AV266</f>
        <v>1</v>
      </c>
      <c r="AI266" s="65">
        <f t="shared" si="108"/>
        <v>0</v>
      </c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3">
        <v>1</v>
      </c>
      <c r="AW266" s="67"/>
    </row>
    <row r="267" spans="1:49" s="121" customFormat="1" ht="18" customHeight="1">
      <c r="A267" s="787" t="str">
        <f>+'[1]З-ТМБ-4-сургууль мэргэжил-1'!A273:B273</f>
        <v>IM7212-14</v>
      </c>
      <c r="B267" s="787"/>
      <c r="C267" s="705" t="str">
        <f>+'[1]З-ТМБ-4-сургууль мэргэжил-1'!C273:I273</f>
        <v>Гагнуурчин</v>
      </c>
      <c r="D267" s="705"/>
      <c r="E267" s="705"/>
      <c r="F267" s="705"/>
      <c r="G267" s="705"/>
      <c r="H267" s="705"/>
      <c r="I267" s="56">
        <f t="shared" si="88"/>
        <v>256</v>
      </c>
      <c r="J267" s="801">
        <f t="shared" si="90"/>
        <v>21</v>
      </c>
      <c r="K267" s="802"/>
      <c r="L267" s="65">
        <f t="shared" si="89"/>
        <v>4</v>
      </c>
      <c r="M267" s="67"/>
      <c r="N267" s="67"/>
      <c r="O267" s="67"/>
      <c r="P267" s="67"/>
      <c r="Q267" s="63"/>
      <c r="R267" s="63"/>
      <c r="S267" s="63">
        <v>21</v>
      </c>
      <c r="T267" s="63">
        <v>4</v>
      </c>
      <c r="U267" s="63"/>
      <c r="V267" s="63"/>
      <c r="W267" s="63"/>
      <c r="X267" s="63"/>
      <c r="Y267" s="63"/>
      <c r="Z267" s="63"/>
      <c r="AA267" s="63">
        <v>21</v>
      </c>
      <c r="AB267" s="63"/>
      <c r="AC267" s="67"/>
      <c r="AD267" s="67"/>
      <c r="AE267" s="148" t="s">
        <v>124</v>
      </c>
      <c r="AF267" s="149" t="s">
        <v>592</v>
      </c>
      <c r="AG267" s="64">
        <v>4</v>
      </c>
      <c r="AH267" s="65">
        <f t="shared" si="108"/>
        <v>0</v>
      </c>
      <c r="AI267" s="65">
        <f t="shared" si="108"/>
        <v>0</v>
      </c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3"/>
      <c r="AW267" s="67"/>
    </row>
    <row r="268" spans="1:49" s="121" customFormat="1" ht="18" customHeight="1">
      <c r="A268" s="787" t="str">
        <f>+'[1]З-ТМБ-4-сургууль мэргэжил-1'!A274:B274</f>
        <v>MT7233-17</v>
      </c>
      <c r="B268" s="787"/>
      <c r="C268" s="705" t="str">
        <f>+'[1]З-ТМБ-4-сургууль мэргэжил-1'!C274:I274</f>
        <v>Уул уурхайн машин, тоног төхөөрөмжийн механик</v>
      </c>
      <c r="D268" s="705"/>
      <c r="E268" s="705"/>
      <c r="F268" s="705"/>
      <c r="G268" s="705"/>
      <c r="H268" s="705"/>
      <c r="I268" s="56">
        <f t="shared" si="88"/>
        <v>257</v>
      </c>
      <c r="J268" s="801">
        <f t="shared" si="90"/>
        <v>23</v>
      </c>
      <c r="K268" s="802"/>
      <c r="L268" s="65">
        <f t="shared" si="89"/>
        <v>1</v>
      </c>
      <c r="M268" s="67"/>
      <c r="N268" s="67"/>
      <c r="O268" s="67"/>
      <c r="P268" s="67"/>
      <c r="Q268" s="63"/>
      <c r="R268" s="63"/>
      <c r="S268" s="63">
        <v>23</v>
      </c>
      <c r="T268" s="63">
        <v>1</v>
      </c>
      <c r="U268" s="63"/>
      <c r="V268" s="63"/>
      <c r="W268" s="63"/>
      <c r="X268" s="63"/>
      <c r="Y268" s="63"/>
      <c r="Z268" s="63"/>
      <c r="AA268" s="63">
        <v>23</v>
      </c>
      <c r="AB268" s="63"/>
      <c r="AC268" s="67"/>
      <c r="AD268" s="67"/>
      <c r="AE268" s="148" t="s">
        <v>259</v>
      </c>
      <c r="AF268" s="149" t="s">
        <v>593</v>
      </c>
      <c r="AG268" s="64">
        <v>5</v>
      </c>
      <c r="AH268" s="65">
        <f t="shared" si="108"/>
        <v>1</v>
      </c>
      <c r="AI268" s="65">
        <f t="shared" si="108"/>
        <v>0</v>
      </c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3">
        <v>1</v>
      </c>
      <c r="AW268" s="67"/>
    </row>
    <row r="269" spans="1:49" s="121" customFormat="1" ht="18" customHeight="1">
      <c r="A269" s="787" t="str">
        <f>+'[1]З-ТМБ-4-сургууль мэргэжил-1'!A275:B275</f>
        <v>IM7223-17</v>
      </c>
      <c r="B269" s="787"/>
      <c r="C269" s="705" t="str">
        <f>+'[1]З-ТМБ-4-сургууль мэргэжил-1'!C275:I275</f>
        <v>Метал боловсруулах машины оператор /токарь-фрезер/</v>
      </c>
      <c r="D269" s="705"/>
      <c r="E269" s="705"/>
      <c r="F269" s="705"/>
      <c r="G269" s="705"/>
      <c r="H269" s="705"/>
      <c r="I269" s="56">
        <f t="shared" si="88"/>
        <v>258</v>
      </c>
      <c r="J269" s="801">
        <f t="shared" si="90"/>
        <v>12</v>
      </c>
      <c r="K269" s="802"/>
      <c r="L269" s="65">
        <f t="shared" si="89"/>
        <v>0</v>
      </c>
      <c r="M269" s="67"/>
      <c r="N269" s="67"/>
      <c r="O269" s="67"/>
      <c r="P269" s="67"/>
      <c r="Q269" s="63"/>
      <c r="R269" s="63"/>
      <c r="S269" s="63">
        <v>12</v>
      </c>
      <c r="T269" s="63"/>
      <c r="U269" s="63"/>
      <c r="V269" s="63"/>
      <c r="W269" s="63"/>
      <c r="X269" s="63"/>
      <c r="Y269" s="63"/>
      <c r="Z269" s="63"/>
      <c r="AA269" s="63">
        <v>12</v>
      </c>
      <c r="AB269" s="65"/>
      <c r="AC269" s="67"/>
      <c r="AD269" s="67"/>
      <c r="AE269" s="148" t="s">
        <v>114</v>
      </c>
      <c r="AF269" s="149" t="s">
        <v>594</v>
      </c>
      <c r="AG269" s="64">
        <v>6</v>
      </c>
      <c r="AH269" s="65">
        <f t="shared" si="108"/>
        <v>0</v>
      </c>
      <c r="AI269" s="65">
        <f t="shared" si="108"/>
        <v>0</v>
      </c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</row>
    <row r="270" spans="1:49" s="121" customFormat="1" ht="18" customHeight="1">
      <c r="A270" s="787" t="str">
        <f>+'[1]З-ТМБ-4-сургууль мэргэжил-1'!A276:B276</f>
        <v>TC8211-20</v>
      </c>
      <c r="B270" s="787"/>
      <c r="C270" s="705" t="str">
        <f>+'[1]З-ТМБ-4-сургууль мэргэжил-1'!C276:I276</f>
        <v>Автомашины засварчин</v>
      </c>
      <c r="D270" s="705"/>
      <c r="E270" s="705"/>
      <c r="F270" s="705"/>
      <c r="G270" s="705"/>
      <c r="H270" s="705"/>
      <c r="I270" s="56">
        <f t="shared" si="88"/>
        <v>259</v>
      </c>
      <c r="J270" s="801">
        <f t="shared" si="90"/>
        <v>14</v>
      </c>
      <c r="K270" s="802"/>
      <c r="L270" s="65">
        <f t="shared" si="89"/>
        <v>9</v>
      </c>
      <c r="M270" s="67"/>
      <c r="N270" s="67"/>
      <c r="O270" s="67"/>
      <c r="P270" s="67"/>
      <c r="Q270" s="63"/>
      <c r="R270" s="63"/>
      <c r="S270" s="63">
        <v>14</v>
      </c>
      <c r="T270" s="63">
        <v>9</v>
      </c>
      <c r="U270" s="63"/>
      <c r="V270" s="63"/>
      <c r="W270" s="63"/>
      <c r="X270" s="63"/>
      <c r="Y270" s="63"/>
      <c r="Z270" s="63"/>
      <c r="AA270" s="63">
        <v>14</v>
      </c>
      <c r="AB270" s="65"/>
      <c r="AC270" s="67"/>
      <c r="AD270" s="67"/>
      <c r="AE270" s="148" t="s">
        <v>595</v>
      </c>
      <c r="AF270" s="149" t="s">
        <v>596</v>
      </c>
      <c r="AG270" s="64">
        <v>7</v>
      </c>
      <c r="AH270" s="65">
        <f t="shared" si="108"/>
        <v>0</v>
      </c>
      <c r="AI270" s="65">
        <f t="shared" si="108"/>
        <v>0</v>
      </c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</row>
    <row r="271" spans="1:49" s="121" customFormat="1" ht="18" customHeight="1">
      <c r="A271" s="787" t="str">
        <f>+'[1]З-ТМБ-4-сургууль мэргэжил-1'!A277:B277</f>
        <v>MR8111-36</v>
      </c>
      <c r="B271" s="787"/>
      <c r="C271" s="705" t="str">
        <f>+'[1]З-ТМБ-4-сургууль мэргэжил-1'!C277:I277</f>
        <v xml:space="preserve">Уурхайн цахилгаанчин </v>
      </c>
      <c r="D271" s="705"/>
      <c r="E271" s="705"/>
      <c r="F271" s="705"/>
      <c r="G271" s="705"/>
      <c r="H271" s="705"/>
      <c r="I271" s="56">
        <f t="shared" ref="I271:I334" si="109">+I270+1</f>
        <v>260</v>
      </c>
      <c r="J271" s="801">
        <f t="shared" si="90"/>
        <v>29</v>
      </c>
      <c r="K271" s="802"/>
      <c r="L271" s="65">
        <f t="shared" si="89"/>
        <v>18</v>
      </c>
      <c r="M271" s="67"/>
      <c r="N271" s="67"/>
      <c r="O271" s="67"/>
      <c r="P271" s="67"/>
      <c r="Q271" s="63">
        <v>29</v>
      </c>
      <c r="R271" s="63">
        <v>18</v>
      </c>
      <c r="S271" s="63"/>
      <c r="T271" s="63"/>
      <c r="U271" s="63"/>
      <c r="V271" s="63"/>
      <c r="W271" s="63"/>
      <c r="X271" s="63"/>
      <c r="Y271" s="63"/>
      <c r="Z271" s="63"/>
      <c r="AA271" s="63">
        <v>29</v>
      </c>
      <c r="AB271" s="65"/>
      <c r="AC271" s="67"/>
      <c r="AD271" s="67"/>
      <c r="AE271" s="148" t="s">
        <v>261</v>
      </c>
      <c r="AF271" s="149" t="s">
        <v>597</v>
      </c>
      <c r="AG271" s="64">
        <v>8</v>
      </c>
      <c r="AH271" s="65">
        <f t="shared" si="108"/>
        <v>0</v>
      </c>
      <c r="AI271" s="65">
        <f t="shared" si="108"/>
        <v>0</v>
      </c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</row>
    <row r="272" spans="1:49" s="121" customFormat="1" ht="18" customHeight="1">
      <c r="A272" s="787" t="str">
        <f>+'[1]З-ТМБ-4-сургууль мэргэжил-1'!A278:B278</f>
        <v>IM7212-14</v>
      </c>
      <c r="B272" s="787"/>
      <c r="C272" s="705" t="str">
        <f>+'[1]З-ТМБ-4-сургууль мэргэжил-1'!C278:I278</f>
        <v>Гагнуурчин</v>
      </c>
      <c r="D272" s="705"/>
      <c r="E272" s="705"/>
      <c r="F272" s="705"/>
      <c r="G272" s="705"/>
      <c r="H272" s="705"/>
      <c r="I272" s="56">
        <f t="shared" si="109"/>
        <v>261</v>
      </c>
      <c r="J272" s="801">
        <f t="shared" si="90"/>
        <v>44</v>
      </c>
      <c r="K272" s="802"/>
      <c r="L272" s="65">
        <f t="shared" ref="L272:L335" si="110">+N272+P272+R272+T272+V272+X272+Z272</f>
        <v>7</v>
      </c>
      <c r="M272" s="67"/>
      <c r="N272" s="67"/>
      <c r="O272" s="67"/>
      <c r="P272" s="67"/>
      <c r="Q272" s="63">
        <v>31</v>
      </c>
      <c r="R272" s="63">
        <v>6</v>
      </c>
      <c r="S272" s="63">
        <v>13</v>
      </c>
      <c r="T272" s="63">
        <v>1</v>
      </c>
      <c r="U272" s="63"/>
      <c r="V272" s="63"/>
      <c r="W272" s="63"/>
      <c r="X272" s="63"/>
      <c r="Y272" s="63"/>
      <c r="Z272" s="63"/>
      <c r="AA272" s="63">
        <v>44</v>
      </c>
      <c r="AB272" s="65"/>
      <c r="AC272" s="67"/>
      <c r="AD272" s="67"/>
      <c r="AE272" s="148" t="s">
        <v>124</v>
      </c>
      <c r="AF272" s="149" t="s">
        <v>598</v>
      </c>
      <c r="AG272" s="64">
        <v>9</v>
      </c>
      <c r="AH272" s="65">
        <f t="shared" si="108"/>
        <v>0</v>
      </c>
      <c r="AI272" s="65">
        <f t="shared" si="108"/>
        <v>0</v>
      </c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</row>
    <row r="273" spans="1:49" s="121" customFormat="1" ht="18" customHeight="1">
      <c r="A273" s="787" t="str">
        <f>+'[1]З-ТМБ-4-сургууль мэргэжил-1'!A279:B279</f>
        <v>MR8111-15</v>
      </c>
      <c r="B273" s="787"/>
      <c r="C273" s="705" t="str">
        <f>+'[1]З-ТМБ-4-сургууль мэргэжил-1'!C279:I279</f>
        <v>Хөвүүлэн баяжуулахын оператор</v>
      </c>
      <c r="D273" s="705"/>
      <c r="E273" s="705"/>
      <c r="F273" s="705"/>
      <c r="G273" s="705"/>
      <c r="H273" s="705"/>
      <c r="I273" s="56">
        <f t="shared" si="109"/>
        <v>262</v>
      </c>
      <c r="J273" s="801">
        <f t="shared" si="90"/>
        <v>30</v>
      </c>
      <c r="K273" s="802"/>
      <c r="L273" s="65">
        <f t="shared" si="110"/>
        <v>29</v>
      </c>
      <c r="M273" s="67"/>
      <c r="N273" s="67"/>
      <c r="O273" s="67"/>
      <c r="P273" s="67"/>
      <c r="Q273" s="63">
        <v>30</v>
      </c>
      <c r="R273" s="63">
        <v>29</v>
      </c>
      <c r="S273" s="63"/>
      <c r="T273" s="63"/>
      <c r="U273" s="63"/>
      <c r="V273" s="63"/>
      <c r="W273" s="63"/>
      <c r="X273" s="63"/>
      <c r="Y273" s="63"/>
      <c r="Z273" s="63"/>
      <c r="AA273" s="63">
        <v>30</v>
      </c>
      <c r="AB273" s="65"/>
      <c r="AC273" s="67"/>
      <c r="AD273" s="67"/>
      <c r="AE273" s="148" t="s">
        <v>263</v>
      </c>
      <c r="AF273" s="149" t="s">
        <v>599</v>
      </c>
      <c r="AG273" s="64">
        <v>10</v>
      </c>
      <c r="AH273" s="65">
        <f t="shared" si="108"/>
        <v>0</v>
      </c>
      <c r="AI273" s="65">
        <f t="shared" si="108"/>
        <v>0</v>
      </c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</row>
    <row r="274" spans="1:49" s="121" customFormat="1" ht="18" customHeight="1">
      <c r="A274" s="787" t="str">
        <f>+'[1]З-ТМБ-4-сургууль мэргэжил-1'!A280:B280</f>
        <v>MR8111-23</v>
      </c>
      <c r="B274" s="787"/>
      <c r="C274" s="705" t="str">
        <f>+'[1]З-ТМБ-4-сургууль мэргэжил-1'!C280:I280</f>
        <v>Уурхайн механик</v>
      </c>
      <c r="D274" s="705"/>
      <c r="E274" s="705"/>
      <c r="F274" s="705"/>
      <c r="G274" s="705"/>
      <c r="H274" s="705"/>
      <c r="I274" s="56">
        <f t="shared" si="109"/>
        <v>263</v>
      </c>
      <c r="J274" s="801">
        <f t="shared" ref="J274:J337" si="111">+M274+O274+Q274+S274+U274+W274+Y274</f>
        <v>16</v>
      </c>
      <c r="K274" s="802"/>
      <c r="L274" s="65">
        <f t="shared" si="110"/>
        <v>4</v>
      </c>
      <c r="M274" s="67"/>
      <c r="N274" s="67"/>
      <c r="O274" s="67"/>
      <c r="P274" s="67"/>
      <c r="Q274" s="63">
        <v>16</v>
      </c>
      <c r="R274" s="63">
        <v>4</v>
      </c>
      <c r="S274" s="63"/>
      <c r="T274" s="63"/>
      <c r="U274" s="63"/>
      <c r="V274" s="63"/>
      <c r="W274" s="63"/>
      <c r="X274" s="63"/>
      <c r="Y274" s="63"/>
      <c r="Z274" s="63"/>
      <c r="AA274" s="63">
        <v>16</v>
      </c>
      <c r="AB274" s="65"/>
      <c r="AC274" s="67"/>
      <c r="AD274" s="67"/>
      <c r="AE274" s="148" t="s">
        <v>265</v>
      </c>
      <c r="AF274" s="149" t="s">
        <v>600</v>
      </c>
      <c r="AG274" s="64">
        <v>11</v>
      </c>
      <c r="AH274" s="65">
        <f t="shared" si="108"/>
        <v>0</v>
      </c>
      <c r="AI274" s="65">
        <f t="shared" si="108"/>
        <v>0</v>
      </c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</row>
    <row r="275" spans="1:49" s="121" customFormat="1" ht="18" customHeight="1">
      <c r="A275" s="787" t="str">
        <f>+'[1]З-ТМБ-4-сургууль мэргэжил-1'!A281:B281</f>
        <v>MG6210-28</v>
      </c>
      <c r="B275" s="787"/>
      <c r="C275" s="705" t="str">
        <f>+'[1]З-ТМБ-4-сургууль мэргэжил-1'!C281:I281</f>
        <v>Уул, уурхайн нөхөн сэргээгч</v>
      </c>
      <c r="D275" s="705"/>
      <c r="E275" s="705"/>
      <c r="F275" s="705"/>
      <c r="G275" s="705"/>
      <c r="H275" s="705"/>
      <c r="I275" s="56">
        <f t="shared" si="109"/>
        <v>264</v>
      </c>
      <c r="J275" s="801">
        <f t="shared" si="111"/>
        <v>22</v>
      </c>
      <c r="K275" s="802"/>
      <c r="L275" s="65">
        <f t="shared" si="110"/>
        <v>20</v>
      </c>
      <c r="M275" s="67"/>
      <c r="N275" s="67"/>
      <c r="O275" s="67"/>
      <c r="P275" s="67"/>
      <c r="Q275" s="63">
        <v>22</v>
      </c>
      <c r="R275" s="63">
        <v>20</v>
      </c>
      <c r="S275" s="63"/>
      <c r="T275" s="63"/>
      <c r="U275" s="63"/>
      <c r="V275" s="63"/>
      <c r="W275" s="63"/>
      <c r="X275" s="63"/>
      <c r="Y275" s="63"/>
      <c r="Z275" s="63"/>
      <c r="AA275" s="63">
        <v>22</v>
      </c>
      <c r="AB275" s="65"/>
      <c r="AC275" s="67"/>
      <c r="AD275" s="67"/>
      <c r="AE275" s="148" t="s">
        <v>241</v>
      </c>
      <c r="AF275" s="149" t="s">
        <v>601</v>
      </c>
      <c r="AG275" s="64">
        <v>12</v>
      </c>
      <c r="AH275" s="65">
        <f t="shared" si="108"/>
        <v>0</v>
      </c>
      <c r="AI275" s="65">
        <f t="shared" si="108"/>
        <v>0</v>
      </c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</row>
    <row r="276" spans="1:49" s="121" customFormat="1" ht="18" customHeight="1">
      <c r="A276" s="787" t="str">
        <f>+'[1]З-ТМБ-4-сургууль мэргэжил-1'!A282:B282</f>
        <v>MT8111-37</v>
      </c>
      <c r="B276" s="787"/>
      <c r="C276" s="705" t="str">
        <f>+'[1]З-ТМБ-4-сургууль мэргэжил-1'!C282:I282</f>
        <v>Тээрэм бутлуурын оператор /уурхай/</v>
      </c>
      <c r="D276" s="705"/>
      <c r="E276" s="705"/>
      <c r="F276" s="705"/>
      <c r="G276" s="705"/>
      <c r="H276" s="705"/>
      <c r="I276" s="56">
        <f t="shared" si="109"/>
        <v>265</v>
      </c>
      <c r="J276" s="801">
        <f t="shared" si="111"/>
        <v>21</v>
      </c>
      <c r="K276" s="802"/>
      <c r="L276" s="65">
        <f t="shared" si="110"/>
        <v>17</v>
      </c>
      <c r="M276" s="67"/>
      <c r="N276" s="67"/>
      <c r="O276" s="67"/>
      <c r="P276" s="67"/>
      <c r="Q276" s="63">
        <v>21</v>
      </c>
      <c r="R276" s="63">
        <v>17</v>
      </c>
      <c r="S276" s="63"/>
      <c r="T276" s="63"/>
      <c r="U276" s="63"/>
      <c r="V276" s="63"/>
      <c r="W276" s="63"/>
      <c r="X276" s="63"/>
      <c r="Y276" s="63"/>
      <c r="Z276" s="63"/>
      <c r="AA276" s="63">
        <v>21</v>
      </c>
      <c r="AB276" s="65"/>
      <c r="AC276" s="67"/>
      <c r="AD276" s="67"/>
      <c r="AE276" s="148" t="s">
        <v>267</v>
      </c>
      <c r="AF276" s="149" t="s">
        <v>602</v>
      </c>
      <c r="AG276" s="64">
        <v>13</v>
      </c>
      <c r="AH276" s="65">
        <f t="shared" si="108"/>
        <v>0</v>
      </c>
      <c r="AI276" s="65">
        <f t="shared" si="108"/>
        <v>0</v>
      </c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</row>
    <row r="277" spans="1:49" s="121" customFormat="1" ht="18" customHeight="1">
      <c r="A277" s="787" t="str">
        <f>+'[1]З-ТМБ-4-сургууль мэргэжил-1'!A283:B283</f>
        <v>MT8111-35</v>
      </c>
      <c r="B277" s="787"/>
      <c r="C277" s="705" t="str">
        <f>+'[1]З-ТМБ-4-сургууль мэргэжил-1'!C283:I283</f>
        <v>Хүнд машин механизмын оператор</v>
      </c>
      <c r="D277" s="705"/>
      <c r="E277" s="705"/>
      <c r="F277" s="705"/>
      <c r="G277" s="705"/>
      <c r="H277" s="705"/>
      <c r="I277" s="56">
        <f t="shared" si="109"/>
        <v>266</v>
      </c>
      <c r="J277" s="801">
        <f t="shared" si="111"/>
        <v>26</v>
      </c>
      <c r="K277" s="802"/>
      <c r="L277" s="65">
        <f t="shared" si="110"/>
        <v>0</v>
      </c>
      <c r="M277" s="67"/>
      <c r="N277" s="67"/>
      <c r="O277" s="67"/>
      <c r="P277" s="67"/>
      <c r="Q277" s="63">
        <v>26</v>
      </c>
      <c r="R277" s="63"/>
      <c r="S277" s="63"/>
      <c r="T277" s="63"/>
      <c r="U277" s="63"/>
      <c r="V277" s="63"/>
      <c r="W277" s="63"/>
      <c r="X277" s="63"/>
      <c r="Y277" s="63"/>
      <c r="Z277" s="63"/>
      <c r="AA277" s="63">
        <v>26</v>
      </c>
      <c r="AB277" s="63"/>
      <c r="AC277" s="67"/>
      <c r="AD277" s="67"/>
      <c r="AE277" s="140" t="s">
        <v>603</v>
      </c>
      <c r="AF277" s="139" t="s">
        <v>162</v>
      </c>
      <c r="AG277" s="64">
        <v>14</v>
      </c>
      <c r="AH277" s="65">
        <f t="shared" si="108"/>
        <v>0</v>
      </c>
      <c r="AI277" s="65">
        <f t="shared" si="108"/>
        <v>0</v>
      </c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</row>
    <row r="278" spans="1:49" s="121" customFormat="1" ht="18" customHeight="1">
      <c r="A278" s="827" t="s">
        <v>269</v>
      </c>
      <c r="B278" s="827"/>
      <c r="C278" s="827"/>
      <c r="D278" s="827"/>
      <c r="E278" s="827"/>
      <c r="F278" s="827"/>
      <c r="G278" s="827"/>
      <c r="H278" s="827"/>
      <c r="I278" s="58">
        <f t="shared" si="109"/>
        <v>267</v>
      </c>
      <c r="J278" s="811">
        <f t="shared" si="111"/>
        <v>5553</v>
      </c>
      <c r="K278" s="813"/>
      <c r="L278" s="137">
        <f t="shared" si="110"/>
        <v>3173</v>
      </c>
      <c r="M278" s="137">
        <f>+M279+M292+M299+M303+M313+M317+M320+M328+M333+M339+M347+M352+M360+M368+M372+M379+M389+M394+M402+M408+M413+M416+M420+M426+M427</f>
        <v>0</v>
      </c>
      <c r="N278" s="137">
        <f t="shared" ref="N278:AD278" si="112">+N279+N292+N299+N303+N313+N317+N320+N328+N333+N339+N347+N352+N360+N368+N372+N379+N389+N394+N402+N408+N413+N416+N420+N426+N427</f>
        <v>0</v>
      </c>
      <c r="O278" s="137">
        <f t="shared" si="112"/>
        <v>0</v>
      </c>
      <c r="P278" s="137">
        <f t="shared" si="112"/>
        <v>0</v>
      </c>
      <c r="Q278" s="137">
        <f t="shared" si="112"/>
        <v>3533</v>
      </c>
      <c r="R278" s="137">
        <f t="shared" si="112"/>
        <v>2059</v>
      </c>
      <c r="S278" s="137">
        <f t="shared" si="112"/>
        <v>1953</v>
      </c>
      <c r="T278" s="137">
        <f t="shared" si="112"/>
        <v>1095</v>
      </c>
      <c r="U278" s="137">
        <f t="shared" si="112"/>
        <v>55</v>
      </c>
      <c r="V278" s="137">
        <f t="shared" si="112"/>
        <v>19</v>
      </c>
      <c r="W278" s="137">
        <f t="shared" si="112"/>
        <v>0</v>
      </c>
      <c r="X278" s="137">
        <f t="shared" si="112"/>
        <v>0</v>
      </c>
      <c r="Y278" s="137">
        <f t="shared" si="112"/>
        <v>12</v>
      </c>
      <c r="Z278" s="137">
        <f t="shared" si="112"/>
        <v>0</v>
      </c>
      <c r="AA278" s="137">
        <f t="shared" si="112"/>
        <v>5443</v>
      </c>
      <c r="AB278" s="137">
        <f t="shared" si="112"/>
        <v>0</v>
      </c>
      <c r="AC278" s="137">
        <f t="shared" si="112"/>
        <v>43</v>
      </c>
      <c r="AD278" s="137">
        <f t="shared" si="112"/>
        <v>67</v>
      </c>
      <c r="AE278" s="814" t="str">
        <f>+A278</f>
        <v>Төрийн бус өмчийн МСҮТ-25</v>
      </c>
      <c r="AF278" s="815"/>
      <c r="AG278" s="58"/>
      <c r="AH278" s="137">
        <f>+AH279+AH292+AH299+AH303+AH313+AH317+AH320+AH328+AH333+AH339+AH347+AH352+AH360+AH368+AH372+AH379+AH389+AH394+AH402+AH408+AH413+AH416+AH420+AH426+AH427</f>
        <v>162</v>
      </c>
      <c r="AI278" s="137">
        <f t="shared" ref="AI278:AW278" si="113">+AI279+AI292+AI299+AI303+AI313+AI317+AI320+AI328+AI333+AI339+AI347+AI352+AI360+AI368+AI372+AI379+AI389+AI394+AI402+AI408+AI413+AI416+AI420+AI426+AI427</f>
        <v>79</v>
      </c>
      <c r="AJ278" s="137">
        <f t="shared" si="113"/>
        <v>77</v>
      </c>
      <c r="AK278" s="137">
        <f t="shared" si="113"/>
        <v>38</v>
      </c>
      <c r="AL278" s="137">
        <f t="shared" si="113"/>
        <v>11</v>
      </c>
      <c r="AM278" s="137">
        <f t="shared" si="113"/>
        <v>6</v>
      </c>
      <c r="AN278" s="137">
        <f t="shared" si="113"/>
        <v>7</v>
      </c>
      <c r="AO278" s="137">
        <f t="shared" si="113"/>
        <v>3</v>
      </c>
      <c r="AP278" s="137">
        <f t="shared" si="113"/>
        <v>17</v>
      </c>
      <c r="AQ278" s="137">
        <f t="shared" si="113"/>
        <v>8</v>
      </c>
      <c r="AR278" s="137">
        <f t="shared" si="113"/>
        <v>9</v>
      </c>
      <c r="AS278" s="137">
        <f t="shared" si="113"/>
        <v>1</v>
      </c>
      <c r="AT278" s="137">
        <f t="shared" si="113"/>
        <v>39</v>
      </c>
      <c r="AU278" s="137">
        <f t="shared" si="113"/>
        <v>23</v>
      </c>
      <c r="AV278" s="137">
        <f t="shared" si="113"/>
        <v>2</v>
      </c>
      <c r="AW278" s="137">
        <f t="shared" si="113"/>
        <v>0</v>
      </c>
    </row>
    <row r="279" spans="1:49" s="121" customFormat="1" ht="18" customHeight="1">
      <c r="A279" s="816" t="str">
        <f>+'[1]З-ТМБ-4-сургууль мэргэжил-1'!A285:I285</f>
        <v>1. Архангай аймаг дахь "Булган" МСҮТ</v>
      </c>
      <c r="B279" s="816"/>
      <c r="C279" s="816"/>
      <c r="D279" s="816"/>
      <c r="E279" s="816"/>
      <c r="F279" s="816"/>
      <c r="G279" s="816"/>
      <c r="H279" s="816"/>
      <c r="I279" s="60">
        <f t="shared" si="109"/>
        <v>268</v>
      </c>
      <c r="J279" s="817">
        <f t="shared" si="111"/>
        <v>395</v>
      </c>
      <c r="K279" s="818"/>
      <c r="L279" s="138">
        <f t="shared" si="110"/>
        <v>217</v>
      </c>
      <c r="M279" s="138">
        <f>SUM(M280:M291)</f>
        <v>0</v>
      </c>
      <c r="N279" s="138">
        <f t="shared" ref="N279:AD279" si="114">SUM(N280:N291)</f>
        <v>0</v>
      </c>
      <c r="O279" s="138">
        <f t="shared" si="114"/>
        <v>0</v>
      </c>
      <c r="P279" s="138">
        <f t="shared" si="114"/>
        <v>0</v>
      </c>
      <c r="Q279" s="138">
        <f t="shared" si="114"/>
        <v>295</v>
      </c>
      <c r="R279" s="138">
        <f t="shared" si="114"/>
        <v>180</v>
      </c>
      <c r="S279" s="138">
        <f t="shared" si="114"/>
        <v>100</v>
      </c>
      <c r="T279" s="138">
        <f t="shared" si="114"/>
        <v>37</v>
      </c>
      <c r="U279" s="138">
        <f t="shared" si="114"/>
        <v>0</v>
      </c>
      <c r="V279" s="138">
        <f t="shared" si="114"/>
        <v>0</v>
      </c>
      <c r="W279" s="138">
        <f t="shared" si="114"/>
        <v>0</v>
      </c>
      <c r="X279" s="138">
        <f t="shared" si="114"/>
        <v>0</v>
      </c>
      <c r="Y279" s="138">
        <f t="shared" si="114"/>
        <v>0</v>
      </c>
      <c r="Z279" s="138">
        <f t="shared" si="114"/>
        <v>0</v>
      </c>
      <c r="AA279" s="138">
        <f t="shared" si="114"/>
        <v>395</v>
      </c>
      <c r="AB279" s="138">
        <f t="shared" si="114"/>
        <v>0</v>
      </c>
      <c r="AC279" s="138">
        <f t="shared" si="114"/>
        <v>0</v>
      </c>
      <c r="AD279" s="138">
        <f t="shared" si="114"/>
        <v>0</v>
      </c>
      <c r="AE279" s="141" t="str">
        <f>+A279</f>
        <v>1. Архангай аймаг дахь "Булган" МСҮТ</v>
      </c>
      <c r="AF279" s="142"/>
      <c r="AG279" s="60"/>
      <c r="AH279" s="138">
        <f>SUM(AH280:AH291)</f>
        <v>5</v>
      </c>
      <c r="AI279" s="138">
        <f t="shared" ref="AI279:AW279" si="115">SUM(AI280:AI291)</f>
        <v>2</v>
      </c>
      <c r="AJ279" s="138">
        <f t="shared" si="115"/>
        <v>1</v>
      </c>
      <c r="AK279" s="138">
        <f t="shared" si="115"/>
        <v>0</v>
      </c>
      <c r="AL279" s="138">
        <f t="shared" si="115"/>
        <v>2</v>
      </c>
      <c r="AM279" s="138">
        <f t="shared" si="115"/>
        <v>1</v>
      </c>
      <c r="AN279" s="138">
        <f t="shared" si="115"/>
        <v>0</v>
      </c>
      <c r="AO279" s="138">
        <f t="shared" si="115"/>
        <v>0</v>
      </c>
      <c r="AP279" s="138">
        <f t="shared" si="115"/>
        <v>2</v>
      </c>
      <c r="AQ279" s="138">
        <f t="shared" si="115"/>
        <v>1</v>
      </c>
      <c r="AR279" s="138">
        <f t="shared" si="115"/>
        <v>0</v>
      </c>
      <c r="AS279" s="138">
        <f t="shared" si="115"/>
        <v>0</v>
      </c>
      <c r="AT279" s="138">
        <f t="shared" si="115"/>
        <v>0</v>
      </c>
      <c r="AU279" s="138">
        <f t="shared" si="115"/>
        <v>0</v>
      </c>
      <c r="AV279" s="138">
        <f t="shared" si="115"/>
        <v>0</v>
      </c>
      <c r="AW279" s="138">
        <f t="shared" si="115"/>
        <v>0</v>
      </c>
    </row>
    <row r="280" spans="1:49" s="121" customFormat="1" ht="18" customHeight="1">
      <c r="A280" s="828" t="str">
        <f>+'[1]З-ТМБ-4-сургууль мэргэжил-1'!A286:B286</f>
        <v>CF7123-20</v>
      </c>
      <c r="B280" s="828"/>
      <c r="C280" s="797" t="str">
        <f>+'[1]З-ТМБ-4-сургууль мэргэжил-1'!C286:I286</f>
        <v>Барилгын засал-чимэглэлчин</v>
      </c>
      <c r="D280" s="797"/>
      <c r="E280" s="797"/>
      <c r="F280" s="797"/>
      <c r="G280" s="797"/>
      <c r="H280" s="797"/>
      <c r="I280" s="56">
        <f t="shared" si="109"/>
        <v>269</v>
      </c>
      <c r="J280" s="801">
        <f t="shared" si="111"/>
        <v>71</v>
      </c>
      <c r="K280" s="802"/>
      <c r="L280" s="65">
        <f t="shared" si="110"/>
        <v>10</v>
      </c>
      <c r="M280" s="65"/>
      <c r="N280" s="65"/>
      <c r="O280" s="65"/>
      <c r="P280" s="65"/>
      <c r="Q280" s="65">
        <v>25</v>
      </c>
      <c r="R280" s="65">
        <v>3</v>
      </c>
      <c r="S280" s="65">
        <v>46</v>
      </c>
      <c r="T280" s="65">
        <v>7</v>
      </c>
      <c r="U280" s="65"/>
      <c r="V280" s="65"/>
      <c r="W280" s="65"/>
      <c r="X280" s="65"/>
      <c r="Y280" s="65"/>
      <c r="Z280" s="65"/>
      <c r="AA280" s="65">
        <v>71</v>
      </c>
      <c r="AB280" s="65"/>
      <c r="AC280" s="65"/>
      <c r="AD280" s="65"/>
      <c r="AE280" s="139" t="str">
        <f t="shared" ref="AE280:AE343" si="116">+A280</f>
        <v>CF7123-20</v>
      </c>
      <c r="AF280" s="139" t="str">
        <f>+C280</f>
        <v>Барилгын засал-чимэглэлчин</v>
      </c>
      <c r="AG280" s="56"/>
      <c r="AH280" s="65">
        <f t="shared" ref="AH280:AI295" si="117">+AJ280+AL280+AN280+AP280+AR280+AT280+AV280</f>
        <v>1</v>
      </c>
      <c r="AI280" s="65">
        <f t="shared" si="117"/>
        <v>0</v>
      </c>
      <c r="AJ280" s="65">
        <v>1</v>
      </c>
      <c r="AK280" s="65">
        <v>0</v>
      </c>
      <c r="AL280" s="65"/>
      <c r="AM280" s="65"/>
      <c r="AN280" s="65"/>
      <c r="AO280" s="65"/>
      <c r="AP280" s="65"/>
      <c r="AQ280" s="65"/>
      <c r="AR280" s="65"/>
      <c r="AS280" s="65"/>
      <c r="AT280" s="65"/>
      <c r="AU280" s="65"/>
      <c r="AV280" s="65"/>
      <c r="AW280" s="65"/>
    </row>
    <row r="281" spans="1:49" s="121" customFormat="1" ht="18" customHeight="1">
      <c r="A281" s="828" t="str">
        <f>+'[1]З-ТМБ-4-сургууль мэргэжил-1'!A287:B287</f>
        <v>CF7126-36</v>
      </c>
      <c r="B281" s="828"/>
      <c r="C281" s="797" t="str">
        <f>+'[1]З-ТМБ-4-сургууль мэргэжил-1'!C287:I287</f>
        <v>Барилгын сантехникч</v>
      </c>
      <c r="D281" s="797"/>
      <c r="E281" s="797"/>
      <c r="F281" s="797"/>
      <c r="G281" s="797"/>
      <c r="H281" s="797"/>
      <c r="I281" s="56">
        <f t="shared" si="109"/>
        <v>270</v>
      </c>
      <c r="J281" s="801">
        <f t="shared" si="111"/>
        <v>20</v>
      </c>
      <c r="K281" s="802"/>
      <c r="L281" s="65">
        <f t="shared" si="110"/>
        <v>1</v>
      </c>
      <c r="M281" s="65"/>
      <c r="N281" s="65"/>
      <c r="O281" s="65"/>
      <c r="P281" s="65"/>
      <c r="Q281" s="65">
        <v>20</v>
      </c>
      <c r="R281" s="65">
        <v>1</v>
      </c>
      <c r="S281" s="65"/>
      <c r="T281" s="65"/>
      <c r="U281" s="65"/>
      <c r="V281" s="65"/>
      <c r="W281" s="65"/>
      <c r="X281" s="65"/>
      <c r="Y281" s="65"/>
      <c r="Z281" s="65"/>
      <c r="AA281" s="65">
        <v>20</v>
      </c>
      <c r="AB281" s="65"/>
      <c r="AC281" s="65"/>
      <c r="AD281" s="65"/>
      <c r="AE281" s="139" t="str">
        <f t="shared" si="116"/>
        <v>CF7126-36</v>
      </c>
      <c r="AF281" s="139" t="str">
        <f t="shared" ref="AF281:AF344" si="118">+C281</f>
        <v>Барилгын сантехникч</v>
      </c>
      <c r="AG281" s="56"/>
      <c r="AH281" s="65">
        <f t="shared" si="117"/>
        <v>0</v>
      </c>
      <c r="AI281" s="65">
        <f t="shared" si="117"/>
        <v>0</v>
      </c>
      <c r="AJ281" s="65"/>
      <c r="AK281" s="65"/>
      <c r="AL281" s="65"/>
      <c r="AM281" s="65"/>
      <c r="AN281" s="65"/>
      <c r="AO281" s="65"/>
      <c r="AP281" s="65"/>
      <c r="AQ281" s="65"/>
      <c r="AR281" s="65"/>
      <c r="AS281" s="65"/>
      <c r="AT281" s="65"/>
      <c r="AU281" s="65"/>
      <c r="AV281" s="65"/>
      <c r="AW281" s="65"/>
    </row>
    <row r="282" spans="1:49" s="121" customFormat="1" ht="18" customHeight="1">
      <c r="A282" s="828" t="str">
        <f>+'[1]З-ТМБ-4-сургууль мэргэжил-1'!A288:B288</f>
        <v>CF7411-12</v>
      </c>
      <c r="B282" s="828"/>
      <c r="C282" s="797" t="str">
        <f>+'[1]З-ТМБ-4-сургууль мэргэжил-1'!C288:I288</f>
        <v>Барилгын цахилгаанчин</v>
      </c>
      <c r="D282" s="797"/>
      <c r="E282" s="797"/>
      <c r="F282" s="797"/>
      <c r="G282" s="797"/>
      <c r="H282" s="797"/>
      <c r="I282" s="56">
        <f t="shared" si="109"/>
        <v>271</v>
      </c>
      <c r="J282" s="801">
        <f t="shared" si="111"/>
        <v>20</v>
      </c>
      <c r="K282" s="802"/>
      <c r="L282" s="65">
        <f t="shared" si="110"/>
        <v>10</v>
      </c>
      <c r="M282" s="65"/>
      <c r="N282" s="65"/>
      <c r="O282" s="65"/>
      <c r="P282" s="65"/>
      <c r="Q282" s="65">
        <v>20</v>
      </c>
      <c r="R282" s="65">
        <v>10</v>
      </c>
      <c r="S282" s="65"/>
      <c r="T282" s="65"/>
      <c r="U282" s="65"/>
      <c r="V282" s="65"/>
      <c r="W282" s="65"/>
      <c r="X282" s="65"/>
      <c r="Y282" s="65"/>
      <c r="Z282" s="65"/>
      <c r="AA282" s="65">
        <v>20</v>
      </c>
      <c r="AB282" s="65"/>
      <c r="AC282" s="65"/>
      <c r="AD282" s="65"/>
      <c r="AE282" s="139" t="str">
        <f t="shared" si="116"/>
        <v>CF7411-12</v>
      </c>
      <c r="AF282" s="139" t="str">
        <f t="shared" si="118"/>
        <v>Барилгын цахилгаанчин</v>
      </c>
      <c r="AG282" s="56"/>
      <c r="AH282" s="65">
        <f t="shared" si="117"/>
        <v>0</v>
      </c>
      <c r="AI282" s="65">
        <f t="shared" si="117"/>
        <v>0</v>
      </c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65"/>
      <c r="AW282" s="65"/>
    </row>
    <row r="283" spans="1:49" s="121" customFormat="1" ht="18" customHeight="1">
      <c r="A283" s="828" t="str">
        <f>+'[1]З-ТМБ-4-сургууль мэргэжил-1'!A289:B289</f>
        <v>IO7421-16</v>
      </c>
      <c r="B283" s="828"/>
      <c r="C283" s="797" t="str">
        <f>+'[1]З-ТМБ-4-сургууль мэргэжил-1'!C289:I289</f>
        <v>Цахим тоног төхөөрөмжийн үйлчилгээний ажилтан</v>
      </c>
      <c r="D283" s="797"/>
      <c r="E283" s="797"/>
      <c r="F283" s="797"/>
      <c r="G283" s="797"/>
      <c r="H283" s="797"/>
      <c r="I283" s="56">
        <f t="shared" si="109"/>
        <v>272</v>
      </c>
      <c r="J283" s="801">
        <f t="shared" si="111"/>
        <v>20</v>
      </c>
      <c r="K283" s="802"/>
      <c r="L283" s="65">
        <f t="shared" si="110"/>
        <v>10</v>
      </c>
      <c r="M283" s="65"/>
      <c r="N283" s="65"/>
      <c r="O283" s="65"/>
      <c r="P283" s="65"/>
      <c r="Q283" s="65">
        <v>20</v>
      </c>
      <c r="R283" s="65">
        <v>10</v>
      </c>
      <c r="S283" s="65"/>
      <c r="T283" s="65"/>
      <c r="U283" s="65"/>
      <c r="V283" s="65"/>
      <c r="W283" s="65"/>
      <c r="X283" s="65"/>
      <c r="Y283" s="65"/>
      <c r="Z283" s="65"/>
      <c r="AA283" s="65">
        <v>20</v>
      </c>
      <c r="AB283" s="65"/>
      <c r="AC283" s="65"/>
      <c r="AD283" s="65"/>
      <c r="AE283" s="139" t="str">
        <f t="shared" si="116"/>
        <v>IO7421-16</v>
      </c>
      <c r="AF283" s="139" t="str">
        <f t="shared" si="118"/>
        <v>Цахим тоног төхөөрөмжийн үйлчилгээний ажилтан</v>
      </c>
      <c r="AG283" s="56"/>
      <c r="AH283" s="65">
        <f t="shared" si="117"/>
        <v>1</v>
      </c>
      <c r="AI283" s="65">
        <f t="shared" si="117"/>
        <v>1</v>
      </c>
      <c r="AJ283" s="65"/>
      <c r="AK283" s="65"/>
      <c r="AL283" s="65"/>
      <c r="AM283" s="65"/>
      <c r="AN283" s="65"/>
      <c r="AO283" s="65"/>
      <c r="AP283" s="65">
        <v>1</v>
      </c>
      <c r="AQ283" s="65">
        <v>1</v>
      </c>
      <c r="AR283" s="65"/>
      <c r="AS283" s="65"/>
      <c r="AT283" s="65"/>
      <c r="AU283" s="65"/>
      <c r="AV283" s="65"/>
      <c r="AW283" s="65"/>
    </row>
    <row r="284" spans="1:49" s="121" customFormat="1" ht="18" customHeight="1">
      <c r="A284" s="828" t="str">
        <f>+'[1]З-ТМБ-4-сургууль мэргэжил-1'!A290:B290</f>
        <v>IE7533-28</v>
      </c>
      <c r="B284" s="828"/>
      <c r="C284" s="797" t="str">
        <f>+'[1]З-ТМБ-4-сургууль мэргэжил-1'!C290:I290</f>
        <v>Оёмол бүтээгдэхүүний оёдолчин</v>
      </c>
      <c r="D284" s="797"/>
      <c r="E284" s="797"/>
      <c r="F284" s="797"/>
      <c r="G284" s="797"/>
      <c r="H284" s="797"/>
      <c r="I284" s="56">
        <f t="shared" si="109"/>
        <v>273</v>
      </c>
      <c r="J284" s="801">
        <f t="shared" si="111"/>
        <v>42</v>
      </c>
      <c r="K284" s="802"/>
      <c r="L284" s="65">
        <f t="shared" si="110"/>
        <v>41</v>
      </c>
      <c r="M284" s="65"/>
      <c r="N284" s="65"/>
      <c r="O284" s="65"/>
      <c r="P284" s="65"/>
      <c r="Q284" s="65">
        <v>30</v>
      </c>
      <c r="R284" s="65">
        <v>30</v>
      </c>
      <c r="S284" s="65">
        <v>12</v>
      </c>
      <c r="T284" s="65">
        <v>11</v>
      </c>
      <c r="U284" s="65"/>
      <c r="V284" s="65"/>
      <c r="W284" s="65"/>
      <c r="X284" s="65"/>
      <c r="Y284" s="65"/>
      <c r="Z284" s="65"/>
      <c r="AA284" s="65">
        <v>42</v>
      </c>
      <c r="AB284" s="65"/>
      <c r="AC284" s="65"/>
      <c r="AD284" s="65"/>
      <c r="AE284" s="139" t="str">
        <f t="shared" si="116"/>
        <v>IE7533-28</v>
      </c>
      <c r="AF284" s="139" t="str">
        <f t="shared" si="118"/>
        <v>Оёмол бүтээгдэхүүний оёдолчин</v>
      </c>
      <c r="AG284" s="56"/>
      <c r="AH284" s="65">
        <f t="shared" si="117"/>
        <v>1</v>
      </c>
      <c r="AI284" s="65">
        <f t="shared" si="117"/>
        <v>0</v>
      </c>
      <c r="AJ284" s="65"/>
      <c r="AK284" s="65"/>
      <c r="AL284" s="65"/>
      <c r="AM284" s="65"/>
      <c r="AN284" s="65"/>
      <c r="AO284" s="65"/>
      <c r="AP284" s="65">
        <v>1</v>
      </c>
      <c r="AQ284" s="65">
        <v>0</v>
      </c>
      <c r="AR284" s="65"/>
      <c r="AS284" s="65"/>
      <c r="AT284" s="65"/>
      <c r="AU284" s="65"/>
      <c r="AV284" s="65"/>
      <c r="AW284" s="65"/>
    </row>
    <row r="285" spans="1:49" s="121" customFormat="1" ht="18" customHeight="1">
      <c r="A285" s="828" t="str">
        <f>+'[1]З-ТМБ-4-сургууль мэргэжил-1'!A291:B291</f>
        <v>SO5141-11</v>
      </c>
      <c r="B285" s="828"/>
      <c r="C285" s="797" t="str">
        <f>+'[1]З-ТМБ-4-сургууль мэргэжил-1'!C291:I291</f>
        <v>Үсчин</v>
      </c>
      <c r="D285" s="797"/>
      <c r="E285" s="797"/>
      <c r="F285" s="797"/>
      <c r="G285" s="797"/>
      <c r="H285" s="797"/>
      <c r="I285" s="56">
        <f t="shared" si="109"/>
        <v>274</v>
      </c>
      <c r="J285" s="801">
        <f t="shared" si="111"/>
        <v>47</v>
      </c>
      <c r="K285" s="802"/>
      <c r="L285" s="65">
        <f t="shared" si="110"/>
        <v>39</v>
      </c>
      <c r="M285" s="65"/>
      <c r="N285" s="65"/>
      <c r="O285" s="65"/>
      <c r="P285" s="65"/>
      <c r="Q285" s="65">
        <v>30</v>
      </c>
      <c r="R285" s="65">
        <v>29</v>
      </c>
      <c r="S285" s="65">
        <v>17</v>
      </c>
      <c r="T285" s="65">
        <v>10</v>
      </c>
      <c r="U285" s="65"/>
      <c r="V285" s="65"/>
      <c r="W285" s="65"/>
      <c r="X285" s="65"/>
      <c r="Y285" s="65"/>
      <c r="Z285" s="65"/>
      <c r="AA285" s="65">
        <v>47</v>
      </c>
      <c r="AB285" s="65"/>
      <c r="AC285" s="65"/>
      <c r="AD285" s="65"/>
      <c r="AE285" s="139" t="str">
        <f t="shared" si="116"/>
        <v>SO5141-11</v>
      </c>
      <c r="AF285" s="139" t="str">
        <f t="shared" si="118"/>
        <v>Үсчин</v>
      </c>
      <c r="AG285" s="56"/>
      <c r="AH285" s="65">
        <f t="shared" si="117"/>
        <v>0</v>
      </c>
      <c r="AI285" s="65">
        <f t="shared" si="117"/>
        <v>0</v>
      </c>
      <c r="AJ285" s="65"/>
      <c r="AK285" s="65"/>
      <c r="AL285" s="65"/>
      <c r="AM285" s="65"/>
      <c r="AN285" s="65"/>
      <c r="AO285" s="65"/>
      <c r="AP285" s="65"/>
      <c r="AQ285" s="65"/>
      <c r="AR285" s="65"/>
      <c r="AS285" s="65"/>
      <c r="AT285" s="65"/>
      <c r="AU285" s="65"/>
      <c r="AV285" s="65"/>
      <c r="AW285" s="65"/>
    </row>
    <row r="286" spans="1:49" s="121" customFormat="1" ht="18" customHeight="1">
      <c r="A286" s="828" t="str">
        <f>+'[1]З-ТМБ-4-сургууль мэргэжил-1'!A292:B292</f>
        <v>SO5142-11</v>
      </c>
      <c r="B286" s="828"/>
      <c r="C286" s="797" t="str">
        <f>+'[1]З-ТМБ-4-сургууль мэргэжил-1'!C292:I292</f>
        <v>Гоо засалч</v>
      </c>
      <c r="D286" s="797"/>
      <c r="E286" s="797"/>
      <c r="F286" s="797"/>
      <c r="G286" s="797"/>
      <c r="H286" s="797"/>
      <c r="I286" s="56">
        <f t="shared" si="109"/>
        <v>275</v>
      </c>
      <c r="J286" s="801">
        <f t="shared" si="111"/>
        <v>30</v>
      </c>
      <c r="K286" s="802"/>
      <c r="L286" s="65">
        <f t="shared" si="110"/>
        <v>28</v>
      </c>
      <c r="M286" s="65"/>
      <c r="N286" s="65"/>
      <c r="O286" s="65"/>
      <c r="P286" s="65"/>
      <c r="Q286" s="65">
        <v>30</v>
      </c>
      <c r="R286" s="65">
        <v>28</v>
      </c>
      <c r="S286" s="65"/>
      <c r="T286" s="65"/>
      <c r="U286" s="65"/>
      <c r="V286" s="65"/>
      <c r="W286" s="65"/>
      <c r="X286" s="65"/>
      <c r="Y286" s="65"/>
      <c r="Z286" s="65"/>
      <c r="AA286" s="65">
        <v>30</v>
      </c>
      <c r="AB286" s="65"/>
      <c r="AC286" s="65"/>
      <c r="AD286" s="65"/>
      <c r="AE286" s="139" t="str">
        <f t="shared" si="116"/>
        <v>SO5142-11</v>
      </c>
      <c r="AF286" s="139" t="str">
        <f t="shared" si="118"/>
        <v>Гоо засалч</v>
      </c>
      <c r="AG286" s="56"/>
      <c r="AH286" s="65">
        <f t="shared" si="117"/>
        <v>0</v>
      </c>
      <c r="AI286" s="65">
        <f t="shared" si="117"/>
        <v>0</v>
      </c>
      <c r="AJ286" s="65"/>
      <c r="AK286" s="65"/>
      <c r="AL286" s="65"/>
      <c r="AM286" s="65"/>
      <c r="AN286" s="65"/>
      <c r="AO286" s="65"/>
      <c r="AP286" s="65"/>
      <c r="AQ286" s="65"/>
      <c r="AR286" s="65"/>
      <c r="AS286" s="65"/>
      <c r="AT286" s="65"/>
      <c r="AU286" s="65"/>
      <c r="AV286" s="65"/>
      <c r="AW286" s="65"/>
    </row>
    <row r="287" spans="1:49" s="121" customFormat="1" ht="18" customHeight="1">
      <c r="A287" s="828" t="str">
        <f>+'[1]З-ТМБ-4-сургууль мэргэжил-1'!A293:B293</f>
        <v>IF5120-11</v>
      </c>
      <c r="B287" s="828"/>
      <c r="C287" s="797" t="str">
        <f>+'[1]З-ТМБ-4-сургууль мэргэжил-1'!C293:I293</f>
        <v>Тогооч</v>
      </c>
      <c r="D287" s="797"/>
      <c r="E287" s="797"/>
      <c r="F287" s="797"/>
      <c r="G287" s="797"/>
      <c r="H287" s="797"/>
      <c r="I287" s="56">
        <f t="shared" si="109"/>
        <v>276</v>
      </c>
      <c r="J287" s="801">
        <f t="shared" si="111"/>
        <v>43</v>
      </c>
      <c r="K287" s="802"/>
      <c r="L287" s="65">
        <f t="shared" si="110"/>
        <v>32</v>
      </c>
      <c r="M287" s="65"/>
      <c r="N287" s="65"/>
      <c r="O287" s="65"/>
      <c r="P287" s="65"/>
      <c r="Q287" s="65">
        <v>30</v>
      </c>
      <c r="R287" s="65">
        <v>23</v>
      </c>
      <c r="S287" s="65">
        <v>13</v>
      </c>
      <c r="T287" s="65">
        <v>9</v>
      </c>
      <c r="U287" s="65"/>
      <c r="V287" s="65"/>
      <c r="W287" s="65"/>
      <c r="X287" s="65"/>
      <c r="Y287" s="65"/>
      <c r="Z287" s="65"/>
      <c r="AA287" s="65">
        <v>43</v>
      </c>
      <c r="AB287" s="65"/>
      <c r="AC287" s="65"/>
      <c r="AD287" s="65"/>
      <c r="AE287" s="139" t="str">
        <f t="shared" si="116"/>
        <v>IF5120-11</v>
      </c>
      <c r="AF287" s="139" t="str">
        <f t="shared" si="118"/>
        <v>Тогооч</v>
      </c>
      <c r="AG287" s="56"/>
      <c r="AH287" s="65">
        <f t="shared" si="117"/>
        <v>2</v>
      </c>
      <c r="AI287" s="65">
        <f t="shared" si="117"/>
        <v>1</v>
      </c>
      <c r="AJ287" s="65"/>
      <c r="AK287" s="65"/>
      <c r="AL287" s="65">
        <v>2</v>
      </c>
      <c r="AM287" s="65">
        <v>1</v>
      </c>
      <c r="AN287" s="65"/>
      <c r="AO287" s="65"/>
      <c r="AP287" s="65"/>
      <c r="AQ287" s="65"/>
      <c r="AR287" s="65"/>
      <c r="AS287" s="65"/>
      <c r="AT287" s="65"/>
      <c r="AU287" s="65"/>
      <c r="AV287" s="65"/>
      <c r="AW287" s="65"/>
    </row>
    <row r="288" spans="1:49" s="121" customFormat="1" ht="18" customHeight="1">
      <c r="A288" s="828" t="str">
        <f>+'[1]З-ТМБ-4-сургууль мэргэжил-1'!A294:B294</f>
        <v>BT5223-15</v>
      </c>
      <c r="B288" s="828"/>
      <c r="C288" s="797" t="str">
        <f>+'[1]З-ТМБ-4-сургууль мэргэжил-1'!C294:I294</f>
        <v>Худалдааны газрын үндсэн ажилтан /худалдагч/</v>
      </c>
      <c r="D288" s="797"/>
      <c r="E288" s="797"/>
      <c r="F288" s="797"/>
      <c r="G288" s="797"/>
      <c r="H288" s="797"/>
      <c r="I288" s="56">
        <f t="shared" si="109"/>
        <v>277</v>
      </c>
      <c r="J288" s="801">
        <f t="shared" si="111"/>
        <v>30</v>
      </c>
      <c r="K288" s="802"/>
      <c r="L288" s="65">
        <f t="shared" si="110"/>
        <v>21</v>
      </c>
      <c r="M288" s="65"/>
      <c r="N288" s="65"/>
      <c r="O288" s="65"/>
      <c r="P288" s="65"/>
      <c r="Q288" s="65">
        <v>30</v>
      </c>
      <c r="R288" s="65">
        <v>21</v>
      </c>
      <c r="S288" s="65"/>
      <c r="T288" s="65"/>
      <c r="U288" s="65"/>
      <c r="V288" s="65"/>
      <c r="W288" s="65"/>
      <c r="X288" s="65"/>
      <c r="Y288" s="65"/>
      <c r="Z288" s="65"/>
      <c r="AA288" s="65">
        <v>30</v>
      </c>
      <c r="AB288" s="65"/>
      <c r="AC288" s="65"/>
      <c r="AD288" s="65"/>
      <c r="AE288" s="139" t="str">
        <f t="shared" si="116"/>
        <v>BT5223-15</v>
      </c>
      <c r="AF288" s="139" t="str">
        <f t="shared" si="118"/>
        <v>Худалдааны газрын үндсэн ажилтан /худалдагч/</v>
      </c>
      <c r="AG288" s="56"/>
      <c r="AH288" s="65">
        <f t="shared" si="117"/>
        <v>0</v>
      </c>
      <c r="AI288" s="65">
        <f t="shared" si="117"/>
        <v>0</v>
      </c>
      <c r="AJ288" s="65"/>
      <c r="AK288" s="65"/>
      <c r="AL288" s="65"/>
      <c r="AM288" s="65"/>
      <c r="AN288" s="65"/>
      <c r="AO288" s="65"/>
      <c r="AP288" s="65"/>
      <c r="AQ288" s="65"/>
      <c r="AR288" s="65"/>
      <c r="AS288" s="65"/>
      <c r="AT288" s="65"/>
      <c r="AU288" s="65"/>
      <c r="AV288" s="65"/>
      <c r="AW288" s="65"/>
    </row>
    <row r="289" spans="1:49" s="121" customFormat="1" ht="18" customHeight="1">
      <c r="A289" s="828" t="str">
        <f>+'[1]З-ТМБ-4-сургууль мэргэжил-1'!A295:B295</f>
        <v>IF7512-34</v>
      </c>
      <c r="B289" s="828"/>
      <c r="C289" s="797" t="str">
        <f>+'[1]З-ТМБ-4-сургууль мэргэжил-1'!C295:I295</f>
        <v>Талх, нарийн боов үйлдвэрлэлийн технологийн ажилтан</v>
      </c>
      <c r="D289" s="797"/>
      <c r="E289" s="797"/>
      <c r="F289" s="797"/>
      <c r="G289" s="797"/>
      <c r="H289" s="797"/>
      <c r="I289" s="56">
        <f t="shared" si="109"/>
        <v>278</v>
      </c>
      <c r="J289" s="801">
        <f t="shared" si="111"/>
        <v>30</v>
      </c>
      <c r="K289" s="802"/>
      <c r="L289" s="65">
        <f t="shared" si="110"/>
        <v>25</v>
      </c>
      <c r="M289" s="65"/>
      <c r="N289" s="65"/>
      <c r="O289" s="65"/>
      <c r="P289" s="65"/>
      <c r="Q289" s="65">
        <v>30</v>
      </c>
      <c r="R289" s="65">
        <v>25</v>
      </c>
      <c r="S289" s="65"/>
      <c r="T289" s="65"/>
      <c r="U289" s="65"/>
      <c r="V289" s="65"/>
      <c r="W289" s="65"/>
      <c r="X289" s="65"/>
      <c r="Y289" s="65"/>
      <c r="Z289" s="65"/>
      <c r="AA289" s="65">
        <v>30</v>
      </c>
      <c r="AB289" s="65"/>
      <c r="AC289" s="65"/>
      <c r="AD289" s="65"/>
      <c r="AE289" s="139" t="str">
        <f t="shared" si="116"/>
        <v>IF7512-34</v>
      </c>
      <c r="AF289" s="139" t="str">
        <f t="shared" si="118"/>
        <v>Талх, нарийн боов үйлдвэрлэлийн технологийн ажилтан</v>
      </c>
      <c r="AG289" s="56"/>
      <c r="AH289" s="65">
        <f t="shared" si="117"/>
        <v>0</v>
      </c>
      <c r="AI289" s="65">
        <f t="shared" si="117"/>
        <v>0</v>
      </c>
      <c r="AJ289" s="65"/>
      <c r="AK289" s="65"/>
      <c r="AL289" s="65"/>
      <c r="AM289" s="65"/>
      <c r="AN289" s="65"/>
      <c r="AO289" s="65"/>
      <c r="AP289" s="65"/>
      <c r="AQ289" s="65"/>
      <c r="AR289" s="65"/>
      <c r="AS289" s="65"/>
      <c r="AT289" s="65"/>
      <c r="AU289" s="65"/>
      <c r="AV289" s="65"/>
      <c r="AW289" s="65"/>
    </row>
    <row r="290" spans="1:49" s="121" customFormat="1" ht="18" customHeight="1">
      <c r="A290" s="828" t="str">
        <f>+'[1]З-ТМБ-4-сургууль мэргэжил-1'!A296:B296</f>
        <v>CF7115-24</v>
      </c>
      <c r="B290" s="828"/>
      <c r="C290" s="797" t="str">
        <f>+'[1]З-ТМБ-4-сургууль мэргэжил-1'!C296:I296</f>
        <v>Модон эдлэлийн мужаан</v>
      </c>
      <c r="D290" s="797"/>
      <c r="E290" s="797"/>
      <c r="F290" s="797"/>
      <c r="G290" s="797"/>
      <c r="H290" s="797"/>
      <c r="I290" s="56">
        <f t="shared" si="109"/>
        <v>279</v>
      </c>
      <c r="J290" s="801">
        <f t="shared" si="111"/>
        <v>30</v>
      </c>
      <c r="K290" s="802"/>
      <c r="L290" s="65">
        <f t="shared" si="110"/>
        <v>0</v>
      </c>
      <c r="M290" s="65"/>
      <c r="N290" s="65"/>
      <c r="O290" s="65"/>
      <c r="P290" s="65"/>
      <c r="Q290" s="65">
        <v>30</v>
      </c>
      <c r="R290" s="65"/>
      <c r="S290" s="65"/>
      <c r="T290" s="65"/>
      <c r="U290" s="65"/>
      <c r="V290" s="65"/>
      <c r="W290" s="65"/>
      <c r="X290" s="65"/>
      <c r="Y290" s="65"/>
      <c r="Z290" s="65"/>
      <c r="AA290" s="65">
        <v>30</v>
      </c>
      <c r="AB290" s="65"/>
      <c r="AC290" s="65"/>
      <c r="AD290" s="65"/>
      <c r="AE290" s="139" t="str">
        <f t="shared" si="116"/>
        <v>CF7115-24</v>
      </c>
      <c r="AF290" s="139" t="str">
        <f t="shared" si="118"/>
        <v>Модон эдлэлийн мужаан</v>
      </c>
      <c r="AG290" s="56"/>
      <c r="AH290" s="65">
        <f t="shared" si="117"/>
        <v>0</v>
      </c>
      <c r="AI290" s="65">
        <f t="shared" si="117"/>
        <v>0</v>
      </c>
      <c r="AJ290" s="65"/>
      <c r="AK290" s="65"/>
      <c r="AL290" s="65"/>
      <c r="AM290" s="65"/>
      <c r="AN290" s="65"/>
      <c r="AO290" s="65"/>
      <c r="AP290" s="65"/>
      <c r="AQ290" s="65"/>
      <c r="AR290" s="65"/>
      <c r="AS290" s="65"/>
      <c r="AT290" s="65"/>
      <c r="AU290" s="65"/>
      <c r="AV290" s="65"/>
      <c r="AW290" s="65"/>
    </row>
    <row r="291" spans="1:49" s="121" customFormat="1" ht="18" customHeight="1">
      <c r="A291" s="828" t="str">
        <f>+'[1]З-ТМБ-4-сургууль мэргэжил-1'!A297:B297</f>
        <v>CF7112-19</v>
      </c>
      <c r="B291" s="828"/>
      <c r="C291" s="797" t="str">
        <f>+'[1]З-ТМБ-4-сургууль мэргэжил-1'!C297:I297</f>
        <v>Барилгын өрөг угсрагч</v>
      </c>
      <c r="D291" s="797"/>
      <c r="E291" s="797"/>
      <c r="F291" s="797"/>
      <c r="G291" s="797"/>
      <c r="H291" s="797"/>
      <c r="I291" s="56">
        <f t="shared" si="109"/>
        <v>280</v>
      </c>
      <c r="J291" s="801">
        <f t="shared" si="111"/>
        <v>12</v>
      </c>
      <c r="K291" s="802"/>
      <c r="L291" s="65">
        <f t="shared" si="110"/>
        <v>0</v>
      </c>
      <c r="M291" s="65"/>
      <c r="N291" s="65"/>
      <c r="O291" s="65"/>
      <c r="P291" s="65"/>
      <c r="Q291" s="65"/>
      <c r="R291" s="65"/>
      <c r="S291" s="65">
        <v>12</v>
      </c>
      <c r="T291" s="65"/>
      <c r="U291" s="65"/>
      <c r="V291" s="65"/>
      <c r="W291" s="65"/>
      <c r="X291" s="65"/>
      <c r="Y291" s="65"/>
      <c r="Z291" s="65"/>
      <c r="AA291" s="65">
        <v>12</v>
      </c>
      <c r="AB291" s="65"/>
      <c r="AC291" s="65"/>
      <c r="AD291" s="65"/>
      <c r="AE291" s="139" t="str">
        <f t="shared" si="116"/>
        <v>CF7112-19</v>
      </c>
      <c r="AF291" s="139" t="str">
        <f t="shared" si="118"/>
        <v>Барилгын өрөг угсрагч</v>
      </c>
      <c r="AG291" s="56"/>
      <c r="AH291" s="65">
        <f t="shared" si="117"/>
        <v>0</v>
      </c>
      <c r="AI291" s="65">
        <f t="shared" si="117"/>
        <v>0</v>
      </c>
      <c r="AJ291" s="65"/>
      <c r="AK291" s="65"/>
      <c r="AL291" s="65"/>
      <c r="AM291" s="65"/>
      <c r="AN291" s="65"/>
      <c r="AO291" s="65"/>
      <c r="AP291" s="65"/>
      <c r="AQ291" s="65"/>
      <c r="AR291" s="65"/>
      <c r="AS291" s="65"/>
      <c r="AT291" s="65"/>
      <c r="AU291" s="65"/>
      <c r="AV291" s="65"/>
      <c r="AW291" s="65"/>
    </row>
    <row r="292" spans="1:49" s="121" customFormat="1" ht="18" customHeight="1">
      <c r="A292" s="816" t="str">
        <f>+'[1]З-ТМБ-4-сургууль мэргэжил-1'!A298:I298</f>
        <v>2. Архангай аймаг дахь "Гурван тамир" МСҮТ</v>
      </c>
      <c r="B292" s="816"/>
      <c r="C292" s="816"/>
      <c r="D292" s="816"/>
      <c r="E292" s="816"/>
      <c r="F292" s="816"/>
      <c r="G292" s="816"/>
      <c r="H292" s="816"/>
      <c r="I292" s="60">
        <f t="shared" si="109"/>
        <v>281</v>
      </c>
      <c r="J292" s="817">
        <f t="shared" si="111"/>
        <v>243</v>
      </c>
      <c r="K292" s="818"/>
      <c r="L292" s="138">
        <f t="shared" si="110"/>
        <v>138</v>
      </c>
      <c r="M292" s="138">
        <f>SUM(M293:M298)</f>
        <v>0</v>
      </c>
      <c r="N292" s="138">
        <f t="shared" ref="N292:AD292" si="119">SUM(N293:N298)</f>
        <v>0</v>
      </c>
      <c r="O292" s="138">
        <f t="shared" si="119"/>
        <v>0</v>
      </c>
      <c r="P292" s="138">
        <f t="shared" si="119"/>
        <v>0</v>
      </c>
      <c r="Q292" s="138">
        <f t="shared" si="119"/>
        <v>210</v>
      </c>
      <c r="R292" s="138">
        <f t="shared" si="119"/>
        <v>133</v>
      </c>
      <c r="S292" s="138">
        <f t="shared" si="119"/>
        <v>33</v>
      </c>
      <c r="T292" s="138">
        <f t="shared" si="119"/>
        <v>5</v>
      </c>
      <c r="U292" s="138">
        <f t="shared" si="119"/>
        <v>0</v>
      </c>
      <c r="V292" s="138">
        <f t="shared" si="119"/>
        <v>0</v>
      </c>
      <c r="W292" s="138">
        <f t="shared" si="119"/>
        <v>0</v>
      </c>
      <c r="X292" s="138">
        <f t="shared" si="119"/>
        <v>0</v>
      </c>
      <c r="Y292" s="138">
        <f t="shared" si="119"/>
        <v>0</v>
      </c>
      <c r="Z292" s="138">
        <f t="shared" si="119"/>
        <v>0</v>
      </c>
      <c r="AA292" s="138">
        <f t="shared" si="119"/>
        <v>243</v>
      </c>
      <c r="AB292" s="138">
        <f t="shared" si="119"/>
        <v>0</v>
      </c>
      <c r="AC292" s="138">
        <f t="shared" si="119"/>
        <v>0</v>
      </c>
      <c r="AD292" s="138">
        <f t="shared" si="119"/>
        <v>0</v>
      </c>
      <c r="AE292" s="829" t="str">
        <f t="shared" si="116"/>
        <v>2. Архангай аймаг дахь "Гурван тамир" МСҮТ</v>
      </c>
      <c r="AF292" s="830"/>
      <c r="AG292" s="60"/>
      <c r="AH292" s="138">
        <f>SUM(AH293:AH298)</f>
        <v>3</v>
      </c>
      <c r="AI292" s="138">
        <f t="shared" ref="AI292:AW292" si="120">SUM(AI293:AI298)</f>
        <v>1</v>
      </c>
      <c r="AJ292" s="138">
        <f t="shared" si="120"/>
        <v>1</v>
      </c>
      <c r="AK292" s="138">
        <f t="shared" si="120"/>
        <v>0</v>
      </c>
      <c r="AL292" s="138">
        <f t="shared" si="120"/>
        <v>0</v>
      </c>
      <c r="AM292" s="138">
        <f t="shared" si="120"/>
        <v>0</v>
      </c>
      <c r="AN292" s="138">
        <f t="shared" si="120"/>
        <v>0</v>
      </c>
      <c r="AO292" s="138">
        <f t="shared" si="120"/>
        <v>0</v>
      </c>
      <c r="AP292" s="138">
        <f t="shared" si="120"/>
        <v>1</v>
      </c>
      <c r="AQ292" s="138">
        <f t="shared" si="120"/>
        <v>0</v>
      </c>
      <c r="AR292" s="138">
        <f t="shared" si="120"/>
        <v>0</v>
      </c>
      <c r="AS292" s="138">
        <f t="shared" si="120"/>
        <v>0</v>
      </c>
      <c r="AT292" s="138">
        <f t="shared" si="120"/>
        <v>1</v>
      </c>
      <c r="AU292" s="138">
        <f t="shared" si="120"/>
        <v>1</v>
      </c>
      <c r="AV292" s="138">
        <f t="shared" si="120"/>
        <v>0</v>
      </c>
      <c r="AW292" s="138">
        <f t="shared" si="120"/>
        <v>0</v>
      </c>
    </row>
    <row r="293" spans="1:49" s="121" customFormat="1" ht="18" customHeight="1">
      <c r="A293" s="787" t="str">
        <f>+'[1]З-ТМБ-4-сургууль мэргэжил-1'!A299:B299</f>
        <v>NT5111-19</v>
      </c>
      <c r="B293" s="787"/>
      <c r="C293" s="705" t="str">
        <f>+'[1]З-ТМБ-4-сургууль мэргэжил-1'!C299:I299</f>
        <v>Зочид буудал, жуулчны баазын үйлчилгээний ажилтан</v>
      </c>
      <c r="D293" s="705"/>
      <c r="E293" s="705"/>
      <c r="F293" s="705"/>
      <c r="G293" s="705"/>
      <c r="H293" s="705"/>
      <c r="I293" s="56">
        <f t="shared" si="109"/>
        <v>282</v>
      </c>
      <c r="J293" s="801">
        <f t="shared" si="111"/>
        <v>68</v>
      </c>
      <c r="K293" s="802"/>
      <c r="L293" s="65">
        <f t="shared" si="110"/>
        <v>28</v>
      </c>
      <c r="M293" s="65"/>
      <c r="N293" s="65"/>
      <c r="O293" s="65"/>
      <c r="P293" s="65"/>
      <c r="Q293" s="65">
        <v>35</v>
      </c>
      <c r="R293" s="65">
        <v>23</v>
      </c>
      <c r="S293" s="65">
        <v>33</v>
      </c>
      <c r="T293" s="65">
        <v>5</v>
      </c>
      <c r="U293" s="65"/>
      <c r="V293" s="65"/>
      <c r="W293" s="65"/>
      <c r="X293" s="65"/>
      <c r="Y293" s="65"/>
      <c r="Z293" s="65"/>
      <c r="AA293" s="65">
        <v>68</v>
      </c>
      <c r="AB293" s="65"/>
      <c r="AC293" s="65"/>
      <c r="AD293" s="65"/>
      <c r="AE293" s="139" t="str">
        <f t="shared" si="116"/>
        <v>NT5111-19</v>
      </c>
      <c r="AF293" s="139" t="str">
        <f t="shared" si="118"/>
        <v>Зочид буудал, жуулчны баазын үйлчилгээний ажилтан</v>
      </c>
      <c r="AG293" s="56"/>
      <c r="AH293" s="65">
        <f t="shared" si="117"/>
        <v>1</v>
      </c>
      <c r="AI293" s="65">
        <f t="shared" si="117"/>
        <v>0</v>
      </c>
      <c r="AJ293" s="65">
        <v>1</v>
      </c>
      <c r="AK293" s="65">
        <v>0</v>
      </c>
      <c r="AL293" s="65"/>
      <c r="AM293" s="65"/>
      <c r="AN293" s="65"/>
      <c r="AO293" s="65"/>
      <c r="AP293" s="65"/>
      <c r="AQ293" s="65"/>
      <c r="AR293" s="65"/>
      <c r="AS293" s="65"/>
      <c r="AT293" s="65"/>
      <c r="AU293" s="65"/>
      <c r="AV293" s="65"/>
      <c r="AW293" s="65"/>
    </row>
    <row r="294" spans="1:49" s="121" customFormat="1" ht="18" customHeight="1">
      <c r="A294" s="787" t="str">
        <f>+'[1]З-ТМБ-4-сургууль мэргэжил-1'!A300:B300</f>
        <v>AF6112-25</v>
      </c>
      <c r="B294" s="787"/>
      <c r="C294" s="705" t="str">
        <f>+'[1]З-ТМБ-4-сургууль мэргэжил-1'!C300:I300</f>
        <v>Хүлэмжийн аж ахуйн фермер</v>
      </c>
      <c r="D294" s="705"/>
      <c r="E294" s="705"/>
      <c r="F294" s="705"/>
      <c r="G294" s="705"/>
      <c r="H294" s="705"/>
      <c r="I294" s="56">
        <f t="shared" si="109"/>
        <v>283</v>
      </c>
      <c r="J294" s="801">
        <f t="shared" si="111"/>
        <v>35</v>
      </c>
      <c r="K294" s="802"/>
      <c r="L294" s="65">
        <f t="shared" si="110"/>
        <v>21</v>
      </c>
      <c r="M294" s="65"/>
      <c r="N294" s="65"/>
      <c r="O294" s="65"/>
      <c r="P294" s="65"/>
      <c r="Q294" s="65">
        <v>35</v>
      </c>
      <c r="R294" s="65">
        <v>21</v>
      </c>
      <c r="S294" s="65"/>
      <c r="T294" s="65"/>
      <c r="U294" s="65"/>
      <c r="V294" s="65"/>
      <c r="W294" s="65"/>
      <c r="X294" s="65"/>
      <c r="Y294" s="65"/>
      <c r="Z294" s="65"/>
      <c r="AA294" s="65">
        <v>35</v>
      </c>
      <c r="AB294" s="65"/>
      <c r="AC294" s="65"/>
      <c r="AD294" s="65"/>
      <c r="AE294" s="139" t="str">
        <f t="shared" si="116"/>
        <v>AF6112-25</v>
      </c>
      <c r="AF294" s="139" t="str">
        <f t="shared" si="118"/>
        <v>Хүлэмжийн аж ахуйн фермер</v>
      </c>
      <c r="AG294" s="56"/>
      <c r="AH294" s="65">
        <f t="shared" si="117"/>
        <v>0</v>
      </c>
      <c r="AI294" s="65">
        <f t="shared" si="117"/>
        <v>0</v>
      </c>
      <c r="AJ294" s="65"/>
      <c r="AK294" s="65"/>
      <c r="AL294" s="65"/>
      <c r="AM294" s="65"/>
      <c r="AN294" s="65"/>
      <c r="AO294" s="65"/>
      <c r="AP294" s="65"/>
      <c r="AQ294" s="65"/>
      <c r="AR294" s="65"/>
      <c r="AS294" s="65"/>
      <c r="AT294" s="65"/>
      <c r="AU294" s="65"/>
      <c r="AV294" s="65"/>
      <c r="AW294" s="65"/>
    </row>
    <row r="295" spans="1:49" s="121" customFormat="1" ht="18" customHeight="1">
      <c r="A295" s="787" t="str">
        <f>+'[1]З-ТМБ-4-сургууль мэргэжил-1'!A301:B301</f>
        <v>AF6330-12</v>
      </c>
      <c r="B295" s="787"/>
      <c r="C295" s="705" t="str">
        <f>+'[1]З-ТМБ-4-сургууль мэргэжил-1'!C301:I301</f>
        <v>Фермерийн аж ахуй эрхлэгч /МАА-ГТ/</v>
      </c>
      <c r="D295" s="705"/>
      <c r="E295" s="705"/>
      <c r="F295" s="705"/>
      <c r="G295" s="705"/>
      <c r="H295" s="705"/>
      <c r="I295" s="56">
        <f t="shared" si="109"/>
        <v>284</v>
      </c>
      <c r="J295" s="801">
        <f t="shared" si="111"/>
        <v>30</v>
      </c>
      <c r="K295" s="802"/>
      <c r="L295" s="65">
        <f t="shared" si="110"/>
        <v>15</v>
      </c>
      <c r="M295" s="65"/>
      <c r="N295" s="65"/>
      <c r="O295" s="65"/>
      <c r="P295" s="65"/>
      <c r="Q295" s="65">
        <v>30</v>
      </c>
      <c r="R295" s="65">
        <v>15</v>
      </c>
      <c r="S295" s="65"/>
      <c r="T295" s="65"/>
      <c r="U295" s="65"/>
      <c r="V295" s="65"/>
      <c r="W295" s="65"/>
      <c r="X295" s="65"/>
      <c r="Y295" s="65"/>
      <c r="Z295" s="65"/>
      <c r="AA295" s="65">
        <v>30</v>
      </c>
      <c r="AB295" s="65"/>
      <c r="AC295" s="65"/>
      <c r="AD295" s="65"/>
      <c r="AE295" s="139" t="str">
        <f t="shared" si="116"/>
        <v>AF6330-12</v>
      </c>
      <c r="AF295" s="139" t="str">
        <f t="shared" si="118"/>
        <v>Фермерийн аж ахуй эрхлэгч /МАА-ГТ/</v>
      </c>
      <c r="AG295" s="56"/>
      <c r="AH295" s="65">
        <f t="shared" si="117"/>
        <v>1</v>
      </c>
      <c r="AI295" s="65">
        <f t="shared" si="117"/>
        <v>0</v>
      </c>
      <c r="AJ295" s="65"/>
      <c r="AK295" s="65"/>
      <c r="AL295" s="65"/>
      <c r="AM295" s="65"/>
      <c r="AN295" s="65"/>
      <c r="AO295" s="65"/>
      <c r="AP295" s="65">
        <v>1</v>
      </c>
      <c r="AQ295" s="65">
        <v>0</v>
      </c>
      <c r="AR295" s="65"/>
      <c r="AS295" s="65"/>
      <c r="AT295" s="65"/>
      <c r="AU295" s="65"/>
      <c r="AV295" s="65"/>
      <c r="AW295" s="65"/>
    </row>
    <row r="296" spans="1:49" s="121" customFormat="1" ht="18" customHeight="1">
      <c r="A296" s="787" t="str">
        <f>+'[1]З-ТМБ-4-сургууль мэргэжил-1'!A302:B302</f>
        <v>BT4311-14</v>
      </c>
      <c r="B296" s="787"/>
      <c r="C296" s="705" t="str">
        <f>+'[1]З-ТМБ-4-сургууль мэргэжил-1'!C302:I302</f>
        <v>Нягтлан бодохын бүртгэл, тооцооны ажилтан</v>
      </c>
      <c r="D296" s="705"/>
      <c r="E296" s="705"/>
      <c r="F296" s="705"/>
      <c r="G296" s="705"/>
      <c r="H296" s="705"/>
      <c r="I296" s="56">
        <f t="shared" si="109"/>
        <v>285</v>
      </c>
      <c r="J296" s="801">
        <f t="shared" si="111"/>
        <v>40</v>
      </c>
      <c r="K296" s="802"/>
      <c r="L296" s="65">
        <f t="shared" si="110"/>
        <v>30</v>
      </c>
      <c r="M296" s="65"/>
      <c r="N296" s="65"/>
      <c r="O296" s="65"/>
      <c r="P296" s="65"/>
      <c r="Q296" s="65">
        <v>40</v>
      </c>
      <c r="R296" s="65">
        <v>30</v>
      </c>
      <c r="S296" s="65"/>
      <c r="T296" s="65"/>
      <c r="U296" s="65"/>
      <c r="V296" s="65"/>
      <c r="W296" s="65"/>
      <c r="X296" s="65"/>
      <c r="Y296" s="65"/>
      <c r="Z296" s="65"/>
      <c r="AA296" s="65">
        <v>40</v>
      </c>
      <c r="AB296" s="65"/>
      <c r="AC296" s="65"/>
      <c r="AD296" s="65"/>
      <c r="AE296" s="139" t="str">
        <f t="shared" si="116"/>
        <v>BT4311-14</v>
      </c>
      <c r="AF296" s="139" t="str">
        <f t="shared" si="118"/>
        <v>Нягтлан бодохын бүртгэл, тооцооны ажилтан</v>
      </c>
      <c r="AG296" s="56"/>
      <c r="AH296" s="65">
        <f t="shared" ref="AH296:AI351" si="121">+AJ296+AL296+AN296+AP296+AR296+AT296+AV296</f>
        <v>1</v>
      </c>
      <c r="AI296" s="65">
        <f t="shared" si="121"/>
        <v>1</v>
      </c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  <c r="AT296" s="65">
        <v>1</v>
      </c>
      <c r="AU296" s="65">
        <v>1</v>
      </c>
      <c r="AV296" s="65"/>
      <c r="AW296" s="65"/>
    </row>
    <row r="297" spans="1:49" s="121" customFormat="1" ht="18" customHeight="1">
      <c r="A297" s="787" t="str">
        <f>+'[1]З-ТМБ-4-сургууль мэргэжил-1'!A303:B303</f>
        <v>IF7513-23</v>
      </c>
      <c r="B297" s="787"/>
      <c r="C297" s="705" t="str">
        <f>+'[1]З-ТМБ-4-сургууль мэргэжил-1'!C303:I303</f>
        <v>Сүү боловсруулах үйлдвэрлэлийн ажилтан</v>
      </c>
      <c r="D297" s="705"/>
      <c r="E297" s="705"/>
      <c r="F297" s="705"/>
      <c r="G297" s="705"/>
      <c r="H297" s="705"/>
      <c r="I297" s="56">
        <f t="shared" si="109"/>
        <v>286</v>
      </c>
      <c r="J297" s="801">
        <f t="shared" si="111"/>
        <v>30</v>
      </c>
      <c r="K297" s="802"/>
      <c r="L297" s="65">
        <f t="shared" si="110"/>
        <v>29</v>
      </c>
      <c r="M297" s="65"/>
      <c r="N297" s="65"/>
      <c r="O297" s="65"/>
      <c r="P297" s="65"/>
      <c r="Q297" s="65">
        <v>30</v>
      </c>
      <c r="R297" s="65">
        <v>29</v>
      </c>
      <c r="S297" s="65"/>
      <c r="T297" s="65"/>
      <c r="U297" s="65"/>
      <c r="V297" s="65"/>
      <c r="W297" s="65"/>
      <c r="X297" s="65"/>
      <c r="Y297" s="65"/>
      <c r="Z297" s="65"/>
      <c r="AA297" s="65">
        <v>30</v>
      </c>
      <c r="AB297" s="65"/>
      <c r="AC297" s="65"/>
      <c r="AD297" s="65"/>
      <c r="AE297" s="139" t="str">
        <f t="shared" si="116"/>
        <v>IF7513-23</v>
      </c>
      <c r="AF297" s="139" t="str">
        <f t="shared" si="118"/>
        <v>Сүү боловсруулах үйлдвэрлэлийн ажилтан</v>
      </c>
      <c r="AG297" s="56"/>
      <c r="AH297" s="65">
        <f t="shared" si="121"/>
        <v>0</v>
      </c>
      <c r="AI297" s="65">
        <f t="shared" si="121"/>
        <v>0</v>
      </c>
      <c r="AJ297" s="65"/>
      <c r="AK297" s="65"/>
      <c r="AL297" s="65"/>
      <c r="AM297" s="65"/>
      <c r="AN297" s="65"/>
      <c r="AO297" s="65"/>
      <c r="AP297" s="65"/>
      <c r="AQ297" s="65"/>
      <c r="AR297" s="65"/>
      <c r="AS297" s="65"/>
      <c r="AT297" s="65"/>
      <c r="AU297" s="65"/>
      <c r="AV297" s="65"/>
      <c r="AW297" s="65"/>
    </row>
    <row r="298" spans="1:49" s="121" customFormat="1" ht="18" customHeight="1">
      <c r="A298" s="787" t="str">
        <f>+'[1]З-ТМБ-4-сургууль мэргэжил-1'!A304:B304</f>
        <v>AH6221-23</v>
      </c>
      <c r="B298" s="787"/>
      <c r="C298" s="705" t="str">
        <f>+'[1]З-ТМБ-4-сургууль мэргэжил-1'!C304:I304</f>
        <v>Малын асаргаа</v>
      </c>
      <c r="D298" s="705"/>
      <c r="E298" s="705"/>
      <c r="F298" s="705"/>
      <c r="G298" s="705"/>
      <c r="H298" s="705"/>
      <c r="I298" s="56">
        <f t="shared" si="109"/>
        <v>287</v>
      </c>
      <c r="J298" s="801">
        <f t="shared" si="111"/>
        <v>40</v>
      </c>
      <c r="K298" s="802"/>
      <c r="L298" s="65">
        <f t="shared" si="110"/>
        <v>15</v>
      </c>
      <c r="M298" s="65"/>
      <c r="N298" s="65"/>
      <c r="O298" s="65"/>
      <c r="P298" s="65"/>
      <c r="Q298" s="65">
        <v>40</v>
      </c>
      <c r="R298" s="65">
        <v>15</v>
      </c>
      <c r="S298" s="65"/>
      <c r="T298" s="65"/>
      <c r="U298" s="65"/>
      <c r="V298" s="65"/>
      <c r="W298" s="65"/>
      <c r="X298" s="65"/>
      <c r="Y298" s="65"/>
      <c r="Z298" s="65"/>
      <c r="AA298" s="65">
        <v>40</v>
      </c>
      <c r="AB298" s="65"/>
      <c r="AC298" s="65"/>
      <c r="AD298" s="65"/>
      <c r="AE298" s="139" t="str">
        <f t="shared" si="116"/>
        <v>AH6221-23</v>
      </c>
      <c r="AF298" s="139" t="str">
        <f t="shared" si="118"/>
        <v>Малын асаргаа</v>
      </c>
      <c r="AG298" s="56"/>
      <c r="AH298" s="65">
        <f t="shared" si="121"/>
        <v>0</v>
      </c>
      <c r="AI298" s="65">
        <f t="shared" si="121"/>
        <v>0</v>
      </c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5"/>
      <c r="AU298" s="65"/>
      <c r="AV298" s="65"/>
      <c r="AW298" s="65"/>
    </row>
    <row r="299" spans="1:49" s="121" customFormat="1" ht="18" customHeight="1">
      <c r="A299" s="816" t="str">
        <f>+'[1]З-ТМБ-4-сургууль мэргэжил-1'!A305:I305</f>
        <v>3. Аялал жуулчлалын ур чадварын МСҮТ</v>
      </c>
      <c r="B299" s="816"/>
      <c r="C299" s="816"/>
      <c r="D299" s="816"/>
      <c r="E299" s="816"/>
      <c r="F299" s="816"/>
      <c r="G299" s="816"/>
      <c r="H299" s="816"/>
      <c r="I299" s="60">
        <f t="shared" si="109"/>
        <v>288</v>
      </c>
      <c r="J299" s="817">
        <f t="shared" si="111"/>
        <v>75</v>
      </c>
      <c r="K299" s="818"/>
      <c r="L299" s="138">
        <f t="shared" si="110"/>
        <v>46</v>
      </c>
      <c r="M299" s="138">
        <f>SUM(M300:M302)</f>
        <v>0</v>
      </c>
      <c r="N299" s="138">
        <f t="shared" ref="N299:AD299" si="122">SUM(N300:N302)</f>
        <v>0</v>
      </c>
      <c r="O299" s="138">
        <f t="shared" si="122"/>
        <v>0</v>
      </c>
      <c r="P299" s="138">
        <f t="shared" si="122"/>
        <v>0</v>
      </c>
      <c r="Q299" s="138">
        <f t="shared" si="122"/>
        <v>75</v>
      </c>
      <c r="R299" s="138">
        <f t="shared" si="122"/>
        <v>46</v>
      </c>
      <c r="S299" s="138">
        <f t="shared" si="122"/>
        <v>0</v>
      </c>
      <c r="T299" s="138">
        <f t="shared" si="122"/>
        <v>0</v>
      </c>
      <c r="U299" s="138">
        <f t="shared" si="122"/>
        <v>0</v>
      </c>
      <c r="V299" s="138">
        <f t="shared" si="122"/>
        <v>0</v>
      </c>
      <c r="W299" s="138">
        <f t="shared" si="122"/>
        <v>0</v>
      </c>
      <c r="X299" s="138">
        <f t="shared" si="122"/>
        <v>0</v>
      </c>
      <c r="Y299" s="138">
        <f t="shared" si="122"/>
        <v>0</v>
      </c>
      <c r="Z299" s="138">
        <f t="shared" si="122"/>
        <v>0</v>
      </c>
      <c r="AA299" s="138">
        <f t="shared" si="122"/>
        <v>75</v>
      </c>
      <c r="AB299" s="138">
        <f t="shared" si="122"/>
        <v>0</v>
      </c>
      <c r="AC299" s="138">
        <f t="shared" si="122"/>
        <v>0</v>
      </c>
      <c r="AD299" s="138">
        <f t="shared" si="122"/>
        <v>0</v>
      </c>
      <c r="AE299" s="829" t="str">
        <f t="shared" si="116"/>
        <v>3. Аялал жуулчлалын ур чадварын МСҮТ</v>
      </c>
      <c r="AF299" s="830"/>
      <c r="AG299" s="60"/>
      <c r="AH299" s="138">
        <f>SUM(AH300:AH302)</f>
        <v>0</v>
      </c>
      <c r="AI299" s="138">
        <f t="shared" ref="AI299:AW299" si="123">SUM(AI300:AI302)</f>
        <v>0</v>
      </c>
      <c r="AJ299" s="138">
        <f t="shared" si="123"/>
        <v>0</v>
      </c>
      <c r="AK299" s="138">
        <f t="shared" si="123"/>
        <v>0</v>
      </c>
      <c r="AL299" s="138">
        <f t="shared" si="123"/>
        <v>0</v>
      </c>
      <c r="AM299" s="138">
        <f t="shared" si="123"/>
        <v>0</v>
      </c>
      <c r="AN299" s="138">
        <f t="shared" si="123"/>
        <v>0</v>
      </c>
      <c r="AO299" s="138">
        <f t="shared" si="123"/>
        <v>0</v>
      </c>
      <c r="AP299" s="138">
        <f t="shared" si="123"/>
        <v>0</v>
      </c>
      <c r="AQ299" s="138">
        <f t="shared" si="123"/>
        <v>0</v>
      </c>
      <c r="AR299" s="138">
        <f t="shared" si="123"/>
        <v>0</v>
      </c>
      <c r="AS299" s="138">
        <f t="shared" si="123"/>
        <v>0</v>
      </c>
      <c r="AT299" s="138">
        <f t="shared" si="123"/>
        <v>0</v>
      </c>
      <c r="AU299" s="138">
        <f t="shared" si="123"/>
        <v>0</v>
      </c>
      <c r="AV299" s="138">
        <f t="shared" si="123"/>
        <v>0</v>
      </c>
      <c r="AW299" s="138">
        <f t="shared" si="123"/>
        <v>0</v>
      </c>
    </row>
    <row r="300" spans="1:49" s="121" customFormat="1" ht="18" customHeight="1">
      <c r="A300" s="787" t="str">
        <f>+'[1]З-ТМБ-4-сургууль мэргэжил-1'!A306:B306</f>
        <v>IF5120-11</v>
      </c>
      <c r="B300" s="787"/>
      <c r="C300" s="797" t="str">
        <f>+'[1]З-ТМБ-4-сургууль мэргэжил-1'!C306:I306</f>
        <v>Тогооч</v>
      </c>
      <c r="D300" s="797"/>
      <c r="E300" s="797"/>
      <c r="F300" s="797"/>
      <c r="G300" s="797"/>
      <c r="H300" s="797"/>
      <c r="I300" s="56">
        <f t="shared" si="109"/>
        <v>289</v>
      </c>
      <c r="J300" s="801">
        <f t="shared" si="111"/>
        <v>30</v>
      </c>
      <c r="K300" s="802"/>
      <c r="L300" s="65">
        <f t="shared" si="110"/>
        <v>25</v>
      </c>
      <c r="M300" s="65"/>
      <c r="N300" s="65"/>
      <c r="O300" s="65"/>
      <c r="P300" s="65"/>
      <c r="Q300" s="65">
        <v>30</v>
      </c>
      <c r="R300" s="65">
        <v>25</v>
      </c>
      <c r="S300" s="65"/>
      <c r="T300" s="65"/>
      <c r="U300" s="65"/>
      <c r="V300" s="65"/>
      <c r="W300" s="65"/>
      <c r="X300" s="65"/>
      <c r="Y300" s="65"/>
      <c r="Z300" s="65"/>
      <c r="AA300" s="65">
        <v>30</v>
      </c>
      <c r="AB300" s="65"/>
      <c r="AC300" s="65"/>
      <c r="AD300" s="65"/>
      <c r="AE300" s="139" t="str">
        <f t="shared" si="116"/>
        <v>IF5120-11</v>
      </c>
      <c r="AF300" s="139" t="str">
        <f t="shared" si="118"/>
        <v>Тогооч</v>
      </c>
      <c r="AG300" s="56"/>
      <c r="AH300" s="65">
        <f t="shared" si="121"/>
        <v>0</v>
      </c>
      <c r="AI300" s="65">
        <f t="shared" si="121"/>
        <v>0</v>
      </c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</row>
    <row r="301" spans="1:49" s="121" customFormat="1" ht="18" customHeight="1">
      <c r="A301" s="787" t="str">
        <f>+'[1]З-ТМБ-4-сургууль мэргэжил-1'!A307:B307</f>
        <v>NT5111-19</v>
      </c>
      <c r="B301" s="787"/>
      <c r="C301" s="797" t="str">
        <f>+'[1]З-ТМБ-4-сургууль мэргэжил-1'!C307:I307</f>
        <v>Зочид буудал, жуулчны баазын үйлчилгээний ажилтан</v>
      </c>
      <c r="D301" s="797"/>
      <c r="E301" s="797"/>
      <c r="F301" s="797"/>
      <c r="G301" s="797"/>
      <c r="H301" s="797"/>
      <c r="I301" s="56">
        <f t="shared" si="109"/>
        <v>290</v>
      </c>
      <c r="J301" s="801">
        <f t="shared" si="111"/>
        <v>27</v>
      </c>
      <c r="K301" s="802"/>
      <c r="L301" s="65">
        <f t="shared" si="110"/>
        <v>12</v>
      </c>
      <c r="M301" s="65"/>
      <c r="N301" s="65"/>
      <c r="O301" s="65"/>
      <c r="P301" s="65"/>
      <c r="Q301" s="65">
        <v>27</v>
      </c>
      <c r="R301" s="65">
        <v>12</v>
      </c>
      <c r="S301" s="65"/>
      <c r="T301" s="65"/>
      <c r="U301" s="65"/>
      <c r="V301" s="65"/>
      <c r="W301" s="65"/>
      <c r="X301" s="65"/>
      <c r="Y301" s="65"/>
      <c r="Z301" s="65"/>
      <c r="AA301" s="65">
        <v>27</v>
      </c>
      <c r="AB301" s="65"/>
      <c r="AC301" s="65"/>
      <c r="AD301" s="65"/>
      <c r="AE301" s="139" t="str">
        <f t="shared" si="116"/>
        <v>NT5111-19</v>
      </c>
      <c r="AF301" s="139" t="str">
        <f t="shared" si="118"/>
        <v>Зочид буудал, жуулчны баазын үйлчилгээний ажилтан</v>
      </c>
      <c r="AG301" s="56"/>
      <c r="AH301" s="65">
        <f t="shared" si="121"/>
        <v>0</v>
      </c>
      <c r="AI301" s="65">
        <f t="shared" si="121"/>
        <v>0</v>
      </c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65"/>
      <c r="AW301" s="65"/>
    </row>
    <row r="302" spans="1:49" s="121" customFormat="1" ht="18" customHeight="1">
      <c r="A302" s="787" t="str">
        <f>+'[1]З-ТМБ-4-сургууль мэргэжил-1'!A308:B308</f>
        <v>IF5131-11</v>
      </c>
      <c r="B302" s="787"/>
      <c r="C302" s="797" t="str">
        <f>+'[1]З-ТМБ-4-сургууль мэргэжил-1'!C308:I308</f>
        <v>Зөөгч, бармен</v>
      </c>
      <c r="D302" s="797"/>
      <c r="E302" s="797"/>
      <c r="F302" s="797"/>
      <c r="G302" s="797"/>
      <c r="H302" s="797"/>
      <c r="I302" s="56">
        <f t="shared" si="109"/>
        <v>291</v>
      </c>
      <c r="J302" s="801">
        <f t="shared" si="111"/>
        <v>18</v>
      </c>
      <c r="K302" s="802"/>
      <c r="L302" s="65">
        <f t="shared" si="110"/>
        <v>9</v>
      </c>
      <c r="M302" s="65"/>
      <c r="N302" s="65"/>
      <c r="O302" s="65"/>
      <c r="P302" s="65"/>
      <c r="Q302" s="65">
        <v>18</v>
      </c>
      <c r="R302" s="65">
        <v>9</v>
      </c>
      <c r="S302" s="65"/>
      <c r="T302" s="65"/>
      <c r="U302" s="65"/>
      <c r="V302" s="65"/>
      <c r="W302" s="65"/>
      <c r="X302" s="65"/>
      <c r="Y302" s="65"/>
      <c r="Z302" s="65"/>
      <c r="AA302" s="65">
        <v>18</v>
      </c>
      <c r="AB302" s="65"/>
      <c r="AC302" s="65"/>
      <c r="AD302" s="65"/>
      <c r="AE302" s="139" t="str">
        <f t="shared" si="116"/>
        <v>IF5131-11</v>
      </c>
      <c r="AF302" s="139" t="str">
        <f t="shared" si="118"/>
        <v>Зөөгч, бармен</v>
      </c>
      <c r="AG302" s="56"/>
      <c r="AH302" s="65">
        <f t="shared" si="121"/>
        <v>0</v>
      </c>
      <c r="AI302" s="65">
        <f t="shared" si="121"/>
        <v>0</v>
      </c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</row>
    <row r="303" spans="1:49" s="121" customFormat="1" ht="18" customHeight="1">
      <c r="A303" s="816" t="str">
        <f>+'[1]З-ТМБ-4-сургууль мэргэжил-1'!A309:I309</f>
        <v>4. Барилгын Бүтээцийн Үйлдвэрлэл МСҮТ</v>
      </c>
      <c r="B303" s="816"/>
      <c r="C303" s="816"/>
      <c r="D303" s="816"/>
      <c r="E303" s="816"/>
      <c r="F303" s="816"/>
      <c r="G303" s="816"/>
      <c r="H303" s="816"/>
      <c r="I303" s="60">
        <f t="shared" si="109"/>
        <v>292</v>
      </c>
      <c r="J303" s="817">
        <f t="shared" si="111"/>
        <v>368</v>
      </c>
      <c r="K303" s="818"/>
      <c r="L303" s="138">
        <f t="shared" si="110"/>
        <v>214</v>
      </c>
      <c r="M303" s="138">
        <f>SUM(M304:M312)</f>
        <v>0</v>
      </c>
      <c r="N303" s="138">
        <f t="shared" ref="N303:AD303" si="124">SUM(N304:N312)</f>
        <v>0</v>
      </c>
      <c r="O303" s="138">
        <f t="shared" si="124"/>
        <v>0</v>
      </c>
      <c r="P303" s="138">
        <f t="shared" si="124"/>
        <v>0</v>
      </c>
      <c r="Q303" s="138">
        <f t="shared" si="124"/>
        <v>220</v>
      </c>
      <c r="R303" s="138">
        <f t="shared" si="124"/>
        <v>149</v>
      </c>
      <c r="S303" s="138">
        <f t="shared" si="124"/>
        <v>148</v>
      </c>
      <c r="T303" s="138">
        <f t="shared" si="124"/>
        <v>65</v>
      </c>
      <c r="U303" s="138">
        <f t="shared" si="124"/>
        <v>0</v>
      </c>
      <c r="V303" s="138">
        <f t="shared" si="124"/>
        <v>0</v>
      </c>
      <c r="W303" s="138">
        <f t="shared" si="124"/>
        <v>0</v>
      </c>
      <c r="X303" s="138">
        <f t="shared" si="124"/>
        <v>0</v>
      </c>
      <c r="Y303" s="138">
        <f t="shared" si="124"/>
        <v>0</v>
      </c>
      <c r="Z303" s="138">
        <f t="shared" si="124"/>
        <v>0</v>
      </c>
      <c r="AA303" s="138">
        <f t="shared" si="124"/>
        <v>368</v>
      </c>
      <c r="AB303" s="138">
        <f t="shared" si="124"/>
        <v>0</v>
      </c>
      <c r="AC303" s="138">
        <f t="shared" si="124"/>
        <v>0</v>
      </c>
      <c r="AD303" s="138">
        <f t="shared" si="124"/>
        <v>0</v>
      </c>
      <c r="AE303" s="829" t="str">
        <f t="shared" si="116"/>
        <v>4. Барилгын Бүтээцийн Үйлдвэрлэл МСҮТ</v>
      </c>
      <c r="AF303" s="830"/>
      <c r="AG303" s="60"/>
      <c r="AH303" s="138">
        <f>SUM(AH304:AH312)</f>
        <v>3</v>
      </c>
      <c r="AI303" s="138">
        <f t="shared" ref="AI303:AL303" si="125">SUM(AI304:AI312)</f>
        <v>1</v>
      </c>
      <c r="AJ303" s="138">
        <f t="shared" si="125"/>
        <v>0</v>
      </c>
      <c r="AK303" s="138">
        <f t="shared" si="125"/>
        <v>0</v>
      </c>
      <c r="AL303" s="138">
        <f t="shared" si="125"/>
        <v>0</v>
      </c>
      <c r="AM303" s="138">
        <f t="shared" ref="AM303" si="126">SUM(AM304:AM312)</f>
        <v>0</v>
      </c>
      <c r="AN303" s="138">
        <f t="shared" ref="AN303:AW303" si="127">SUM(AN304:AN312)</f>
        <v>0</v>
      </c>
      <c r="AO303" s="138">
        <f t="shared" si="127"/>
        <v>0</v>
      </c>
      <c r="AP303" s="138">
        <f t="shared" si="127"/>
        <v>0</v>
      </c>
      <c r="AQ303" s="138">
        <f t="shared" si="127"/>
        <v>0</v>
      </c>
      <c r="AR303" s="138">
        <f t="shared" si="127"/>
        <v>2</v>
      </c>
      <c r="AS303" s="138">
        <f t="shared" si="127"/>
        <v>0</v>
      </c>
      <c r="AT303" s="138">
        <f t="shared" si="127"/>
        <v>1</v>
      </c>
      <c r="AU303" s="138">
        <f t="shared" si="127"/>
        <v>1</v>
      </c>
      <c r="AV303" s="138">
        <f t="shared" si="127"/>
        <v>0</v>
      </c>
      <c r="AW303" s="138">
        <f t="shared" si="127"/>
        <v>0</v>
      </c>
    </row>
    <row r="304" spans="1:49" s="121" customFormat="1" ht="18" customHeight="1">
      <c r="A304" s="797" t="str">
        <f>+'[1]З-ТМБ-4-сургууль мэргэжил-1'!A310:B310</f>
        <v>CF7123-20</v>
      </c>
      <c r="B304" s="797"/>
      <c r="C304" s="797" t="str">
        <f>+'[1]З-ТМБ-4-сургууль мэргэжил-1'!C310:I310</f>
        <v>Барилгын засал-чимэглэлчин</v>
      </c>
      <c r="D304" s="797"/>
      <c r="E304" s="797"/>
      <c r="F304" s="797"/>
      <c r="G304" s="797"/>
      <c r="H304" s="797"/>
      <c r="I304" s="56">
        <f t="shared" si="109"/>
        <v>293</v>
      </c>
      <c r="J304" s="801">
        <f t="shared" si="111"/>
        <v>46</v>
      </c>
      <c r="K304" s="802"/>
      <c r="L304" s="65">
        <f t="shared" si="110"/>
        <v>18</v>
      </c>
      <c r="M304" s="65"/>
      <c r="N304" s="65"/>
      <c r="O304" s="65"/>
      <c r="P304" s="65"/>
      <c r="Q304" s="65">
        <v>20</v>
      </c>
      <c r="R304" s="65">
        <v>10</v>
      </c>
      <c r="S304" s="65">
        <v>26</v>
      </c>
      <c r="T304" s="65">
        <v>8</v>
      </c>
      <c r="U304" s="65"/>
      <c r="V304" s="65"/>
      <c r="W304" s="65"/>
      <c r="X304" s="65"/>
      <c r="Y304" s="65"/>
      <c r="Z304" s="65"/>
      <c r="AA304" s="65">
        <v>46</v>
      </c>
      <c r="AB304" s="65"/>
      <c r="AC304" s="65"/>
      <c r="AD304" s="65"/>
      <c r="AE304" s="139" t="str">
        <f t="shared" si="116"/>
        <v>CF7123-20</v>
      </c>
      <c r="AF304" s="139" t="str">
        <f t="shared" si="118"/>
        <v>Барилгын засал-чимэглэлчин</v>
      </c>
      <c r="AG304" s="56"/>
      <c r="AH304" s="65">
        <f t="shared" si="121"/>
        <v>1</v>
      </c>
      <c r="AI304" s="65">
        <f t="shared" si="121"/>
        <v>0</v>
      </c>
      <c r="AJ304" s="65"/>
      <c r="AK304" s="65"/>
      <c r="AL304" s="65"/>
      <c r="AM304" s="65"/>
      <c r="AN304" s="65"/>
      <c r="AO304" s="65"/>
      <c r="AP304" s="65"/>
      <c r="AQ304" s="65"/>
      <c r="AR304" s="65">
        <v>1</v>
      </c>
      <c r="AS304" s="65"/>
      <c r="AT304" s="65"/>
      <c r="AU304" s="65"/>
      <c r="AV304" s="65"/>
      <c r="AW304" s="65"/>
    </row>
    <row r="305" spans="1:49" s="121" customFormat="1" ht="18" customHeight="1">
      <c r="A305" s="797" t="str">
        <f>+'[1]З-ТМБ-4-сургууль мэргэжил-1'!A311:B311</f>
        <v>CF7126-36</v>
      </c>
      <c r="B305" s="797"/>
      <c r="C305" s="797" t="str">
        <f>+'[1]З-ТМБ-4-сургууль мэргэжил-1'!C311:I311</f>
        <v>Барилгын сантехникч</v>
      </c>
      <c r="D305" s="797"/>
      <c r="E305" s="797"/>
      <c r="F305" s="797"/>
      <c r="G305" s="797"/>
      <c r="H305" s="797"/>
      <c r="I305" s="56">
        <f t="shared" si="109"/>
        <v>294</v>
      </c>
      <c r="J305" s="801">
        <f t="shared" si="111"/>
        <v>55</v>
      </c>
      <c r="K305" s="802"/>
      <c r="L305" s="65">
        <f t="shared" si="110"/>
        <v>3</v>
      </c>
      <c r="M305" s="65"/>
      <c r="N305" s="65"/>
      <c r="O305" s="65"/>
      <c r="P305" s="65"/>
      <c r="Q305" s="65">
        <v>20</v>
      </c>
      <c r="R305" s="65">
        <v>3</v>
      </c>
      <c r="S305" s="65">
        <v>35</v>
      </c>
      <c r="T305" s="65">
        <v>0</v>
      </c>
      <c r="U305" s="65"/>
      <c r="V305" s="65"/>
      <c r="W305" s="65"/>
      <c r="X305" s="65"/>
      <c r="Y305" s="65"/>
      <c r="Z305" s="65"/>
      <c r="AA305" s="65">
        <v>55</v>
      </c>
      <c r="AB305" s="65"/>
      <c r="AC305" s="65"/>
      <c r="AD305" s="65"/>
      <c r="AE305" s="139" t="str">
        <f t="shared" si="116"/>
        <v>CF7126-36</v>
      </c>
      <c r="AF305" s="139" t="str">
        <f t="shared" si="118"/>
        <v>Барилгын сантехникч</v>
      </c>
      <c r="AG305" s="56"/>
      <c r="AH305" s="65">
        <f t="shared" si="121"/>
        <v>0</v>
      </c>
      <c r="AI305" s="65">
        <f t="shared" si="121"/>
        <v>0</v>
      </c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</row>
    <row r="306" spans="1:49" s="121" customFormat="1" ht="18" customHeight="1">
      <c r="A306" s="797" t="str">
        <f>+'[1]З-ТМБ-4-сургууль мэргэжил-1'!A312:B312</f>
        <v>SO5141-11</v>
      </c>
      <c r="B306" s="797"/>
      <c r="C306" s="797" t="str">
        <f>+'[1]З-ТМБ-4-сургууль мэргэжил-1'!C312:I312</f>
        <v>Үсчин</v>
      </c>
      <c r="D306" s="797"/>
      <c r="E306" s="797"/>
      <c r="F306" s="797"/>
      <c r="G306" s="797"/>
      <c r="H306" s="797"/>
      <c r="I306" s="56">
        <f t="shared" si="109"/>
        <v>295</v>
      </c>
      <c r="J306" s="801">
        <f t="shared" si="111"/>
        <v>65</v>
      </c>
      <c r="K306" s="802"/>
      <c r="L306" s="65">
        <f t="shared" si="110"/>
        <v>48</v>
      </c>
      <c r="M306" s="65"/>
      <c r="N306" s="65"/>
      <c r="O306" s="65"/>
      <c r="P306" s="65"/>
      <c r="Q306" s="65">
        <v>20</v>
      </c>
      <c r="R306" s="65">
        <v>16</v>
      </c>
      <c r="S306" s="65">
        <v>45</v>
      </c>
      <c r="T306" s="65">
        <v>32</v>
      </c>
      <c r="U306" s="65"/>
      <c r="V306" s="65"/>
      <c r="W306" s="65"/>
      <c r="X306" s="65"/>
      <c r="Y306" s="65"/>
      <c r="Z306" s="65"/>
      <c r="AA306" s="65">
        <v>65</v>
      </c>
      <c r="AB306" s="65"/>
      <c r="AC306" s="65"/>
      <c r="AD306" s="65"/>
      <c r="AE306" s="139" t="str">
        <f t="shared" si="116"/>
        <v>SO5141-11</v>
      </c>
      <c r="AF306" s="139" t="str">
        <f t="shared" si="118"/>
        <v>Үсчин</v>
      </c>
      <c r="AG306" s="56"/>
      <c r="AH306" s="65">
        <f t="shared" si="121"/>
        <v>0</v>
      </c>
      <c r="AI306" s="65">
        <f t="shared" si="121"/>
        <v>0</v>
      </c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</row>
    <row r="307" spans="1:49" s="121" customFormat="1" ht="18" customHeight="1">
      <c r="A307" s="797" t="str">
        <f>+'[1]З-ТМБ-4-сургууль мэргэжил-1'!A313:B313</f>
        <v>IF5120-11</v>
      </c>
      <c r="B307" s="797"/>
      <c r="C307" s="797" t="str">
        <f>+'[1]З-ТМБ-4-сургууль мэргэжил-1'!C313:I313</f>
        <v>Тогооч</v>
      </c>
      <c r="D307" s="797"/>
      <c r="E307" s="797"/>
      <c r="F307" s="797"/>
      <c r="G307" s="797"/>
      <c r="H307" s="797"/>
      <c r="I307" s="56">
        <f t="shared" si="109"/>
        <v>296</v>
      </c>
      <c r="J307" s="801">
        <f t="shared" si="111"/>
        <v>62</v>
      </c>
      <c r="K307" s="802"/>
      <c r="L307" s="65">
        <f t="shared" si="110"/>
        <v>37</v>
      </c>
      <c r="M307" s="65"/>
      <c r="N307" s="65"/>
      <c r="O307" s="65"/>
      <c r="P307" s="65"/>
      <c r="Q307" s="65">
        <v>20</v>
      </c>
      <c r="R307" s="65">
        <v>12</v>
      </c>
      <c r="S307" s="65">
        <v>42</v>
      </c>
      <c r="T307" s="65">
        <v>25</v>
      </c>
      <c r="U307" s="65"/>
      <c r="V307" s="65"/>
      <c r="W307" s="65"/>
      <c r="X307" s="65"/>
      <c r="Y307" s="65"/>
      <c r="Z307" s="65"/>
      <c r="AA307" s="65">
        <v>62</v>
      </c>
      <c r="AB307" s="65"/>
      <c r="AC307" s="65"/>
      <c r="AD307" s="65"/>
      <c r="AE307" s="139" t="str">
        <f t="shared" si="116"/>
        <v>IF5120-11</v>
      </c>
      <c r="AF307" s="139" t="str">
        <f t="shared" si="118"/>
        <v>Тогооч</v>
      </c>
      <c r="AG307" s="56"/>
      <c r="AH307" s="65">
        <f t="shared" si="121"/>
        <v>1</v>
      </c>
      <c r="AI307" s="65">
        <f t="shared" si="121"/>
        <v>0</v>
      </c>
      <c r="AJ307" s="65"/>
      <c r="AK307" s="65"/>
      <c r="AL307" s="65"/>
      <c r="AM307" s="65"/>
      <c r="AN307" s="65"/>
      <c r="AO307" s="65"/>
      <c r="AP307" s="65"/>
      <c r="AQ307" s="65"/>
      <c r="AR307" s="65">
        <v>1</v>
      </c>
      <c r="AS307" s="65"/>
      <c r="AT307" s="65"/>
      <c r="AU307" s="65"/>
      <c r="AV307" s="65"/>
      <c r="AW307" s="65"/>
    </row>
    <row r="308" spans="1:49" s="121" customFormat="1" ht="18" customHeight="1">
      <c r="A308" s="797" t="str">
        <f>+'[1]З-ТМБ-4-сургууль мэргэжил-1'!A314:B314</f>
        <v>CF7115-24</v>
      </c>
      <c r="B308" s="797"/>
      <c r="C308" s="797" t="str">
        <f>+'[1]З-ТМБ-4-сургууль мэргэжил-1'!C314:I314</f>
        <v>Модон эдлэлийн мужаан</v>
      </c>
      <c r="D308" s="797"/>
      <c r="E308" s="797"/>
      <c r="F308" s="797"/>
      <c r="G308" s="797"/>
      <c r="H308" s="797"/>
      <c r="I308" s="56">
        <f t="shared" si="109"/>
        <v>297</v>
      </c>
      <c r="J308" s="801">
        <f t="shared" si="111"/>
        <v>20</v>
      </c>
      <c r="K308" s="802"/>
      <c r="L308" s="65">
        <f t="shared" si="110"/>
        <v>3</v>
      </c>
      <c r="M308" s="65"/>
      <c r="N308" s="65"/>
      <c r="O308" s="65"/>
      <c r="P308" s="65"/>
      <c r="Q308" s="65">
        <v>20</v>
      </c>
      <c r="R308" s="65">
        <v>3</v>
      </c>
      <c r="S308" s="65"/>
      <c r="T308" s="65"/>
      <c r="U308" s="65"/>
      <c r="V308" s="65"/>
      <c r="W308" s="65"/>
      <c r="X308" s="65"/>
      <c r="Y308" s="65"/>
      <c r="Z308" s="65"/>
      <c r="AA308" s="65">
        <v>20</v>
      </c>
      <c r="AB308" s="65"/>
      <c r="AC308" s="65"/>
      <c r="AD308" s="65"/>
      <c r="AE308" s="139" t="str">
        <f t="shared" si="116"/>
        <v>CF7115-24</v>
      </c>
      <c r="AF308" s="139" t="str">
        <f t="shared" si="118"/>
        <v>Модон эдлэлийн мужаан</v>
      </c>
      <c r="AG308" s="56"/>
      <c r="AH308" s="65">
        <f t="shared" si="121"/>
        <v>0</v>
      </c>
      <c r="AI308" s="65">
        <f t="shared" si="121"/>
        <v>0</v>
      </c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</row>
    <row r="309" spans="1:49" s="121" customFormat="1" ht="18" customHeight="1">
      <c r="A309" s="797" t="str">
        <f>+'[1]З-ТМБ-4-сургууль мэргэжил-1'!A315:B315</f>
        <v>IE7533-28</v>
      </c>
      <c r="B309" s="797"/>
      <c r="C309" s="797" t="str">
        <f>+'[1]З-ТМБ-4-сургууль мэргэжил-1'!C315:I315</f>
        <v>Оёмол бүтээгдэхүүний оёдолчин</v>
      </c>
      <c r="D309" s="797"/>
      <c r="E309" s="797"/>
      <c r="F309" s="797"/>
      <c r="G309" s="797"/>
      <c r="H309" s="797"/>
      <c r="I309" s="56">
        <f t="shared" si="109"/>
        <v>298</v>
      </c>
      <c r="J309" s="801">
        <f t="shared" si="111"/>
        <v>60</v>
      </c>
      <c r="K309" s="802"/>
      <c r="L309" s="65">
        <f t="shared" si="110"/>
        <v>60</v>
      </c>
      <c r="M309" s="65"/>
      <c r="N309" s="65"/>
      <c r="O309" s="65"/>
      <c r="P309" s="65"/>
      <c r="Q309" s="65">
        <v>60</v>
      </c>
      <c r="R309" s="65">
        <v>60</v>
      </c>
      <c r="S309" s="65"/>
      <c r="T309" s="65"/>
      <c r="U309" s="65"/>
      <c r="V309" s="65"/>
      <c r="W309" s="65"/>
      <c r="X309" s="65"/>
      <c r="Y309" s="65"/>
      <c r="Z309" s="65"/>
      <c r="AA309" s="65">
        <v>60</v>
      </c>
      <c r="AB309" s="65"/>
      <c r="AC309" s="65"/>
      <c r="AD309" s="65"/>
      <c r="AE309" s="139" t="str">
        <f t="shared" si="116"/>
        <v>IE7533-28</v>
      </c>
      <c r="AF309" s="139" t="str">
        <f t="shared" si="118"/>
        <v>Оёмол бүтээгдэхүүний оёдолчин</v>
      </c>
      <c r="AG309" s="56"/>
      <c r="AH309" s="65">
        <f t="shared" si="121"/>
        <v>1</v>
      </c>
      <c r="AI309" s="65">
        <f t="shared" si="121"/>
        <v>1</v>
      </c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>
        <v>1</v>
      </c>
      <c r="AU309" s="65">
        <v>1</v>
      </c>
      <c r="AV309" s="65"/>
      <c r="AW309" s="65"/>
    </row>
    <row r="310" spans="1:49" s="121" customFormat="1" ht="18" customHeight="1">
      <c r="A310" s="797" t="str">
        <f>+'[1]З-ТМБ-4-сургууль мэргэжил-1'!A316:B316</f>
        <v>BT5223-15</v>
      </c>
      <c r="B310" s="797"/>
      <c r="C310" s="797" t="str">
        <f>+'[1]З-ТМБ-4-сургууль мэргэжил-1'!C316:I316</f>
        <v>Худалдааны газрын үндсэн ажилтан /худалдагч/</v>
      </c>
      <c r="D310" s="797"/>
      <c r="E310" s="797"/>
      <c r="F310" s="797"/>
      <c r="G310" s="797"/>
      <c r="H310" s="797"/>
      <c r="I310" s="56">
        <f t="shared" si="109"/>
        <v>299</v>
      </c>
      <c r="J310" s="801">
        <f t="shared" si="111"/>
        <v>20</v>
      </c>
      <c r="K310" s="802"/>
      <c r="L310" s="65">
        <f t="shared" si="110"/>
        <v>16</v>
      </c>
      <c r="M310" s="65"/>
      <c r="N310" s="65"/>
      <c r="O310" s="65"/>
      <c r="P310" s="65"/>
      <c r="Q310" s="65">
        <v>20</v>
      </c>
      <c r="R310" s="65">
        <v>16</v>
      </c>
      <c r="S310" s="65"/>
      <c r="T310" s="65"/>
      <c r="U310" s="65"/>
      <c r="V310" s="65"/>
      <c r="W310" s="65"/>
      <c r="X310" s="65"/>
      <c r="Y310" s="65"/>
      <c r="Z310" s="65"/>
      <c r="AA310" s="65">
        <v>20</v>
      </c>
      <c r="AB310" s="65"/>
      <c r="AC310" s="65"/>
      <c r="AD310" s="65"/>
      <c r="AE310" s="139" t="str">
        <f t="shared" si="116"/>
        <v>BT5223-15</v>
      </c>
      <c r="AF310" s="139" t="str">
        <f t="shared" si="118"/>
        <v>Худалдааны газрын үндсэн ажилтан /худалдагч/</v>
      </c>
      <c r="AG310" s="56"/>
      <c r="AH310" s="65">
        <f t="shared" si="121"/>
        <v>0</v>
      </c>
      <c r="AI310" s="65">
        <f t="shared" si="121"/>
        <v>0</v>
      </c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65"/>
      <c r="AW310" s="65"/>
    </row>
    <row r="311" spans="1:49" s="121" customFormat="1" ht="18" customHeight="1">
      <c r="A311" s="797" t="str">
        <f>+'[1]З-ТМБ-4-сургууль мэргэжил-1'!A317:B317</f>
        <v>AF6112-13</v>
      </c>
      <c r="B311" s="797"/>
      <c r="C311" s="797" t="str">
        <f>+'[1]З-ТМБ-4-сургууль мэргэжил-1'!C317:I317</f>
        <v>Жимс, жимсгэний аж ахуйн фермер</v>
      </c>
      <c r="D311" s="797"/>
      <c r="E311" s="797"/>
      <c r="F311" s="797"/>
      <c r="G311" s="797"/>
      <c r="H311" s="797"/>
      <c r="I311" s="56">
        <f t="shared" si="109"/>
        <v>300</v>
      </c>
      <c r="J311" s="801">
        <f t="shared" si="111"/>
        <v>20</v>
      </c>
      <c r="K311" s="802"/>
      <c r="L311" s="65">
        <f t="shared" si="110"/>
        <v>15</v>
      </c>
      <c r="M311" s="65"/>
      <c r="N311" s="65"/>
      <c r="O311" s="65"/>
      <c r="P311" s="65"/>
      <c r="Q311" s="65">
        <v>20</v>
      </c>
      <c r="R311" s="65">
        <v>15</v>
      </c>
      <c r="S311" s="65"/>
      <c r="T311" s="65"/>
      <c r="U311" s="65"/>
      <c r="V311" s="65"/>
      <c r="W311" s="65"/>
      <c r="X311" s="65"/>
      <c r="Y311" s="65"/>
      <c r="Z311" s="65"/>
      <c r="AA311" s="65">
        <v>20</v>
      </c>
      <c r="AB311" s="65"/>
      <c r="AC311" s="65"/>
      <c r="AD311" s="65"/>
      <c r="AE311" s="139" t="str">
        <f t="shared" si="116"/>
        <v>AF6112-13</v>
      </c>
      <c r="AF311" s="139" t="str">
        <f t="shared" si="118"/>
        <v>Жимс, жимсгэний аж ахуйн фермер</v>
      </c>
      <c r="AG311" s="56"/>
      <c r="AH311" s="65">
        <f t="shared" si="121"/>
        <v>0</v>
      </c>
      <c r="AI311" s="65">
        <f t="shared" si="121"/>
        <v>0</v>
      </c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</row>
    <row r="312" spans="1:49" s="121" customFormat="1" ht="18" customHeight="1">
      <c r="A312" s="797" t="str">
        <f>+'[1]З-ТМБ-4-сургууль мэргэжил-1'!A318:B318</f>
        <v>AF6330-11</v>
      </c>
      <c r="B312" s="797"/>
      <c r="C312" s="797" t="str">
        <f>+'[1]З-ТМБ-4-сургууль мэргэжил-1'!C318:I318</f>
        <v>Фермерийн аж ахуй эрхлэгч /ГТ-МАА/</v>
      </c>
      <c r="D312" s="797"/>
      <c r="E312" s="797"/>
      <c r="F312" s="797"/>
      <c r="G312" s="797"/>
      <c r="H312" s="797"/>
      <c r="I312" s="56">
        <f t="shared" si="109"/>
        <v>301</v>
      </c>
      <c r="J312" s="801">
        <f t="shared" si="111"/>
        <v>20</v>
      </c>
      <c r="K312" s="802"/>
      <c r="L312" s="65">
        <f t="shared" si="110"/>
        <v>14</v>
      </c>
      <c r="M312" s="65"/>
      <c r="N312" s="65"/>
      <c r="O312" s="65"/>
      <c r="P312" s="65"/>
      <c r="Q312" s="65">
        <v>20</v>
      </c>
      <c r="R312" s="65">
        <v>14</v>
      </c>
      <c r="S312" s="65"/>
      <c r="T312" s="65"/>
      <c r="U312" s="65"/>
      <c r="V312" s="65"/>
      <c r="W312" s="65"/>
      <c r="X312" s="65"/>
      <c r="Y312" s="65"/>
      <c r="Z312" s="65"/>
      <c r="AA312" s="65">
        <v>20</v>
      </c>
      <c r="AB312" s="65"/>
      <c r="AC312" s="65"/>
      <c r="AD312" s="65"/>
      <c r="AE312" s="139" t="str">
        <f t="shared" si="116"/>
        <v>AF6330-11</v>
      </c>
      <c r="AF312" s="139" t="str">
        <f t="shared" si="118"/>
        <v>Фермерийн аж ахуй эрхлэгч /ГТ-МАА/</v>
      </c>
      <c r="AG312" s="56"/>
      <c r="AH312" s="65">
        <f t="shared" si="121"/>
        <v>0</v>
      </c>
      <c r="AI312" s="65">
        <f t="shared" si="121"/>
        <v>0</v>
      </c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</row>
    <row r="313" spans="1:49" s="121" customFormat="1" ht="18" customHeight="1">
      <c r="A313" s="816" t="str">
        <f>+'[1]З-ТМБ-4-сургууль мэргэжил-1'!A319:I319</f>
        <v>5. Баянхонгор аймаг дахь Өлзийт МСҮТ</v>
      </c>
      <c r="B313" s="816"/>
      <c r="C313" s="816"/>
      <c r="D313" s="816"/>
      <c r="E313" s="816"/>
      <c r="F313" s="816"/>
      <c r="G313" s="816"/>
      <c r="H313" s="816"/>
      <c r="I313" s="60">
        <f t="shared" si="109"/>
        <v>302</v>
      </c>
      <c r="J313" s="817">
        <f t="shared" si="111"/>
        <v>400</v>
      </c>
      <c r="K313" s="818"/>
      <c r="L313" s="138">
        <f t="shared" si="110"/>
        <v>273</v>
      </c>
      <c r="M313" s="138">
        <f>SUM(M314:M316)</f>
        <v>0</v>
      </c>
      <c r="N313" s="138">
        <f t="shared" ref="N313:AD313" si="128">SUM(N314:N316)</f>
        <v>0</v>
      </c>
      <c r="O313" s="138">
        <f t="shared" si="128"/>
        <v>0</v>
      </c>
      <c r="P313" s="138">
        <f t="shared" si="128"/>
        <v>0</v>
      </c>
      <c r="Q313" s="138">
        <f t="shared" si="128"/>
        <v>400</v>
      </c>
      <c r="R313" s="138">
        <f t="shared" si="128"/>
        <v>273</v>
      </c>
      <c r="S313" s="138">
        <f t="shared" si="128"/>
        <v>0</v>
      </c>
      <c r="T313" s="138">
        <f t="shared" si="128"/>
        <v>0</v>
      </c>
      <c r="U313" s="138">
        <f t="shared" si="128"/>
        <v>0</v>
      </c>
      <c r="V313" s="138">
        <f t="shared" si="128"/>
        <v>0</v>
      </c>
      <c r="W313" s="138">
        <f t="shared" si="128"/>
        <v>0</v>
      </c>
      <c r="X313" s="138">
        <f t="shared" si="128"/>
        <v>0</v>
      </c>
      <c r="Y313" s="138">
        <f t="shared" si="128"/>
        <v>0</v>
      </c>
      <c r="Z313" s="138">
        <f t="shared" si="128"/>
        <v>0</v>
      </c>
      <c r="AA313" s="138">
        <f t="shared" si="128"/>
        <v>400</v>
      </c>
      <c r="AB313" s="138">
        <f t="shared" si="128"/>
        <v>0</v>
      </c>
      <c r="AC313" s="138">
        <f t="shared" si="128"/>
        <v>0</v>
      </c>
      <c r="AD313" s="138">
        <f t="shared" si="128"/>
        <v>0</v>
      </c>
      <c r="AE313" s="829" t="str">
        <f t="shared" si="116"/>
        <v>5. Баянхонгор аймаг дахь Өлзийт МСҮТ</v>
      </c>
      <c r="AF313" s="830"/>
      <c r="AG313" s="60"/>
      <c r="AH313" s="138">
        <f>SUM(AH314:AH316)</f>
        <v>3</v>
      </c>
      <c r="AI313" s="138">
        <f t="shared" ref="AI313:AW313" si="129">SUM(AI314:AI316)</f>
        <v>2</v>
      </c>
      <c r="AJ313" s="138">
        <f t="shared" si="129"/>
        <v>1</v>
      </c>
      <c r="AK313" s="138">
        <f t="shared" si="129"/>
        <v>1</v>
      </c>
      <c r="AL313" s="138">
        <f t="shared" si="129"/>
        <v>1</v>
      </c>
      <c r="AM313" s="138">
        <f t="shared" si="129"/>
        <v>0</v>
      </c>
      <c r="AN313" s="138">
        <f t="shared" si="129"/>
        <v>0</v>
      </c>
      <c r="AO313" s="138">
        <f t="shared" si="129"/>
        <v>0</v>
      </c>
      <c r="AP313" s="138">
        <f t="shared" si="129"/>
        <v>1</v>
      </c>
      <c r="AQ313" s="138">
        <f t="shared" si="129"/>
        <v>1</v>
      </c>
      <c r="AR313" s="138">
        <f t="shared" si="129"/>
        <v>0</v>
      </c>
      <c r="AS313" s="138">
        <f t="shared" si="129"/>
        <v>0</v>
      </c>
      <c r="AT313" s="138">
        <f t="shared" si="129"/>
        <v>0</v>
      </c>
      <c r="AU313" s="138">
        <f t="shared" si="129"/>
        <v>0</v>
      </c>
      <c r="AV313" s="138">
        <f t="shared" si="129"/>
        <v>0</v>
      </c>
      <c r="AW313" s="138">
        <f t="shared" si="129"/>
        <v>0</v>
      </c>
    </row>
    <row r="314" spans="1:49" s="121" customFormat="1" ht="18" customHeight="1">
      <c r="A314" s="797" t="str">
        <f>+'[1]З-ТМБ-4-сургууль мэргэжил-1'!A320:B320</f>
        <v>IF7513-23</v>
      </c>
      <c r="B314" s="797"/>
      <c r="C314" s="705" t="str">
        <f>+'[1]З-ТМБ-4-сургууль мэргэжил-1'!C320:I320</f>
        <v>Сүү боловсруулах үйлдвэрлэлийн ажилтан</v>
      </c>
      <c r="D314" s="705"/>
      <c r="E314" s="705"/>
      <c r="F314" s="705"/>
      <c r="G314" s="705"/>
      <c r="H314" s="705"/>
      <c r="I314" s="56">
        <f t="shared" si="109"/>
        <v>303</v>
      </c>
      <c r="J314" s="801">
        <f t="shared" si="111"/>
        <v>134</v>
      </c>
      <c r="K314" s="802"/>
      <c r="L314" s="65">
        <f t="shared" si="110"/>
        <v>100</v>
      </c>
      <c r="M314" s="65"/>
      <c r="N314" s="65"/>
      <c r="O314" s="65"/>
      <c r="P314" s="65"/>
      <c r="Q314" s="65">
        <v>134</v>
      </c>
      <c r="R314" s="65">
        <v>100</v>
      </c>
      <c r="S314" s="65"/>
      <c r="T314" s="65"/>
      <c r="U314" s="65"/>
      <c r="V314" s="65"/>
      <c r="W314" s="65"/>
      <c r="X314" s="65"/>
      <c r="Y314" s="65"/>
      <c r="Z314" s="65"/>
      <c r="AA314" s="65">
        <v>134</v>
      </c>
      <c r="AB314" s="65"/>
      <c r="AC314" s="65"/>
      <c r="AD314" s="65"/>
      <c r="AE314" s="139" t="str">
        <f t="shared" si="116"/>
        <v>IF7513-23</v>
      </c>
      <c r="AF314" s="139" t="str">
        <f t="shared" si="118"/>
        <v>Сүү боловсруулах үйлдвэрлэлийн ажилтан</v>
      </c>
      <c r="AG314" s="56"/>
      <c r="AH314" s="65">
        <f t="shared" si="121"/>
        <v>2</v>
      </c>
      <c r="AI314" s="65">
        <f t="shared" si="121"/>
        <v>1</v>
      </c>
      <c r="AJ314" s="65"/>
      <c r="AK314" s="65"/>
      <c r="AL314" s="65">
        <v>1</v>
      </c>
      <c r="AM314" s="65"/>
      <c r="AN314" s="65"/>
      <c r="AO314" s="65"/>
      <c r="AP314" s="65">
        <v>1</v>
      </c>
      <c r="AQ314" s="65">
        <v>1</v>
      </c>
      <c r="AR314" s="65"/>
      <c r="AS314" s="65"/>
      <c r="AT314" s="65"/>
      <c r="AU314" s="65"/>
      <c r="AV314" s="65"/>
      <c r="AW314" s="65"/>
    </row>
    <row r="315" spans="1:49" s="121" customFormat="1" ht="18" customHeight="1">
      <c r="A315" s="797" t="str">
        <f>+'[1]З-ТМБ-4-сургууль мэргэжил-1'!A321:B321</f>
        <v>NF6210-21</v>
      </c>
      <c r="B315" s="797"/>
      <c r="C315" s="705" t="str">
        <f>+'[1]З-ТМБ-4-сургууль мэргэжил-1'!C321:I321</f>
        <v>Ойжуулагч</v>
      </c>
      <c r="D315" s="705"/>
      <c r="E315" s="705"/>
      <c r="F315" s="705"/>
      <c r="G315" s="705"/>
      <c r="H315" s="705"/>
      <c r="I315" s="56">
        <f t="shared" si="109"/>
        <v>304</v>
      </c>
      <c r="J315" s="801">
        <f t="shared" si="111"/>
        <v>134</v>
      </c>
      <c r="K315" s="802"/>
      <c r="L315" s="65">
        <f t="shared" si="110"/>
        <v>81</v>
      </c>
      <c r="M315" s="65"/>
      <c r="N315" s="65"/>
      <c r="O315" s="65"/>
      <c r="P315" s="65"/>
      <c r="Q315" s="65">
        <v>134</v>
      </c>
      <c r="R315" s="65">
        <v>81</v>
      </c>
      <c r="S315" s="65"/>
      <c r="T315" s="65"/>
      <c r="U315" s="65"/>
      <c r="V315" s="65"/>
      <c r="W315" s="65"/>
      <c r="X315" s="65"/>
      <c r="Y315" s="65"/>
      <c r="Z315" s="65"/>
      <c r="AA315" s="65">
        <v>134</v>
      </c>
      <c r="AB315" s="65"/>
      <c r="AC315" s="65"/>
      <c r="AD315" s="65"/>
      <c r="AE315" s="139" t="str">
        <f t="shared" si="116"/>
        <v>NF6210-21</v>
      </c>
      <c r="AF315" s="139" t="str">
        <f t="shared" si="118"/>
        <v>Ойжуулагч</v>
      </c>
      <c r="AG315" s="56"/>
      <c r="AH315" s="65">
        <f t="shared" si="121"/>
        <v>0</v>
      </c>
      <c r="AI315" s="65">
        <f t="shared" si="121"/>
        <v>0</v>
      </c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</row>
    <row r="316" spans="1:49" s="121" customFormat="1" ht="18" customHeight="1">
      <c r="A316" s="797" t="str">
        <f>+'[1]З-ТМБ-4-сургууль мэргэжил-1'!A322:B322</f>
        <v>AF6112-24</v>
      </c>
      <c r="B316" s="797"/>
      <c r="C316" s="705" t="str">
        <f>+'[1]З-ТМБ-4-сургууль мэргэжил-1'!C322:I322</f>
        <v>Хүнсний ногооны фермер</v>
      </c>
      <c r="D316" s="705"/>
      <c r="E316" s="705"/>
      <c r="F316" s="705"/>
      <c r="G316" s="705"/>
      <c r="H316" s="705"/>
      <c r="I316" s="56">
        <f t="shared" si="109"/>
        <v>305</v>
      </c>
      <c r="J316" s="801">
        <f t="shared" si="111"/>
        <v>132</v>
      </c>
      <c r="K316" s="802"/>
      <c r="L316" s="65">
        <f t="shared" si="110"/>
        <v>92</v>
      </c>
      <c r="M316" s="65"/>
      <c r="N316" s="65"/>
      <c r="O316" s="65"/>
      <c r="P316" s="65"/>
      <c r="Q316" s="65">
        <v>132</v>
      </c>
      <c r="R316" s="65">
        <v>92</v>
      </c>
      <c r="S316" s="65"/>
      <c r="T316" s="65"/>
      <c r="U316" s="65"/>
      <c r="V316" s="65"/>
      <c r="W316" s="65"/>
      <c r="X316" s="65"/>
      <c r="Y316" s="65"/>
      <c r="Z316" s="65"/>
      <c r="AA316" s="65">
        <v>132</v>
      </c>
      <c r="AB316" s="65"/>
      <c r="AC316" s="65"/>
      <c r="AD316" s="65"/>
      <c r="AE316" s="139" t="str">
        <f t="shared" si="116"/>
        <v>AF6112-24</v>
      </c>
      <c r="AF316" s="139" t="str">
        <f t="shared" si="118"/>
        <v>Хүнсний ногооны фермер</v>
      </c>
      <c r="AG316" s="56"/>
      <c r="AH316" s="65">
        <f t="shared" si="121"/>
        <v>1</v>
      </c>
      <c r="AI316" s="65">
        <f t="shared" si="121"/>
        <v>1</v>
      </c>
      <c r="AJ316" s="65">
        <v>1</v>
      </c>
      <c r="AK316" s="65">
        <v>1</v>
      </c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65"/>
      <c r="AW316" s="65"/>
    </row>
    <row r="317" spans="1:49" s="121" customFormat="1" ht="18" customHeight="1">
      <c r="A317" s="816" t="str">
        <f>+'[1]З-ТМБ-4-сургууль мэргэжил-1'!A323:I323</f>
        <v>6. Герман-Монгол МСҮТ</v>
      </c>
      <c r="B317" s="816"/>
      <c r="C317" s="816"/>
      <c r="D317" s="816"/>
      <c r="E317" s="816"/>
      <c r="F317" s="816"/>
      <c r="G317" s="816"/>
      <c r="H317" s="816"/>
      <c r="I317" s="60">
        <f t="shared" si="109"/>
        <v>306</v>
      </c>
      <c r="J317" s="817">
        <f t="shared" si="111"/>
        <v>54</v>
      </c>
      <c r="K317" s="818"/>
      <c r="L317" s="138">
        <f t="shared" si="110"/>
        <v>1</v>
      </c>
      <c r="M317" s="138">
        <f>SUM(M318:M319)</f>
        <v>0</v>
      </c>
      <c r="N317" s="138">
        <f t="shared" ref="N317:AD317" si="130">SUM(N318:N319)</f>
        <v>0</v>
      </c>
      <c r="O317" s="138">
        <f t="shared" si="130"/>
        <v>0</v>
      </c>
      <c r="P317" s="138">
        <f t="shared" si="130"/>
        <v>0</v>
      </c>
      <c r="Q317" s="138">
        <f t="shared" si="130"/>
        <v>42</v>
      </c>
      <c r="R317" s="138">
        <f t="shared" si="130"/>
        <v>1</v>
      </c>
      <c r="S317" s="138">
        <f t="shared" si="130"/>
        <v>0</v>
      </c>
      <c r="T317" s="138">
        <f t="shared" si="130"/>
        <v>0</v>
      </c>
      <c r="U317" s="138">
        <f t="shared" si="130"/>
        <v>0</v>
      </c>
      <c r="V317" s="138">
        <f t="shared" si="130"/>
        <v>0</v>
      </c>
      <c r="W317" s="138">
        <f t="shared" si="130"/>
        <v>0</v>
      </c>
      <c r="X317" s="138">
        <f t="shared" si="130"/>
        <v>0</v>
      </c>
      <c r="Y317" s="138">
        <f t="shared" si="130"/>
        <v>12</v>
      </c>
      <c r="Z317" s="138">
        <f t="shared" si="130"/>
        <v>0</v>
      </c>
      <c r="AA317" s="138">
        <f t="shared" si="130"/>
        <v>42</v>
      </c>
      <c r="AB317" s="138">
        <f t="shared" si="130"/>
        <v>0</v>
      </c>
      <c r="AC317" s="138">
        <f t="shared" si="130"/>
        <v>0</v>
      </c>
      <c r="AD317" s="138">
        <f t="shared" si="130"/>
        <v>12</v>
      </c>
      <c r="AE317" s="829" t="str">
        <f t="shared" si="116"/>
        <v>6. Герман-Монгол МСҮТ</v>
      </c>
      <c r="AF317" s="830"/>
      <c r="AG317" s="60"/>
      <c r="AH317" s="138">
        <f>SUM(AH318:AH319)</f>
        <v>0</v>
      </c>
      <c r="AI317" s="138">
        <f t="shared" ref="AI317:AW317" si="131">SUM(AI318:AI319)</f>
        <v>0</v>
      </c>
      <c r="AJ317" s="138">
        <f t="shared" si="131"/>
        <v>0</v>
      </c>
      <c r="AK317" s="138">
        <f t="shared" si="131"/>
        <v>0</v>
      </c>
      <c r="AL317" s="138">
        <f t="shared" si="131"/>
        <v>0</v>
      </c>
      <c r="AM317" s="138">
        <f t="shared" si="131"/>
        <v>0</v>
      </c>
      <c r="AN317" s="138">
        <f t="shared" si="131"/>
        <v>0</v>
      </c>
      <c r="AO317" s="138">
        <f t="shared" si="131"/>
        <v>0</v>
      </c>
      <c r="AP317" s="138">
        <f t="shared" si="131"/>
        <v>0</v>
      </c>
      <c r="AQ317" s="138">
        <f t="shared" si="131"/>
        <v>0</v>
      </c>
      <c r="AR317" s="138">
        <f t="shared" si="131"/>
        <v>0</v>
      </c>
      <c r="AS317" s="138">
        <f t="shared" si="131"/>
        <v>0</v>
      </c>
      <c r="AT317" s="138">
        <f t="shared" si="131"/>
        <v>0</v>
      </c>
      <c r="AU317" s="138">
        <f t="shared" si="131"/>
        <v>0</v>
      </c>
      <c r="AV317" s="138">
        <f t="shared" si="131"/>
        <v>0</v>
      </c>
      <c r="AW317" s="138">
        <f t="shared" si="131"/>
        <v>0</v>
      </c>
    </row>
    <row r="318" spans="1:49" s="121" customFormat="1" ht="18" customHeight="1">
      <c r="A318" s="787" t="str">
        <f>+'[1]З-ТМБ-4-сургууль мэргэжил-1'!A324:B324</f>
        <v>IM7212-14</v>
      </c>
      <c r="B318" s="787"/>
      <c r="C318" s="797" t="str">
        <f>+'[1]З-ТМБ-4-сургууль мэргэжил-1'!C324:I324</f>
        <v>Гагнуурчин</v>
      </c>
      <c r="D318" s="797"/>
      <c r="E318" s="797"/>
      <c r="F318" s="797"/>
      <c r="G318" s="797"/>
      <c r="H318" s="797"/>
      <c r="I318" s="56">
        <f t="shared" si="109"/>
        <v>307</v>
      </c>
      <c r="J318" s="801">
        <f t="shared" si="111"/>
        <v>44</v>
      </c>
      <c r="K318" s="802"/>
      <c r="L318" s="65">
        <f t="shared" si="110"/>
        <v>1</v>
      </c>
      <c r="M318" s="65"/>
      <c r="N318" s="65"/>
      <c r="O318" s="65"/>
      <c r="P318" s="65"/>
      <c r="Q318" s="65">
        <v>32</v>
      </c>
      <c r="R318" s="65">
        <v>1</v>
      </c>
      <c r="S318" s="65"/>
      <c r="T318" s="65"/>
      <c r="U318" s="65"/>
      <c r="V318" s="65"/>
      <c r="W318" s="65"/>
      <c r="X318" s="65"/>
      <c r="Y318" s="65">
        <v>12</v>
      </c>
      <c r="Z318" s="65"/>
      <c r="AA318" s="65">
        <v>32</v>
      </c>
      <c r="AB318" s="65"/>
      <c r="AC318" s="65"/>
      <c r="AD318" s="65">
        <v>12</v>
      </c>
      <c r="AE318" s="139" t="str">
        <f t="shared" si="116"/>
        <v>IM7212-14</v>
      </c>
      <c r="AF318" s="139" t="str">
        <f t="shared" si="118"/>
        <v>Гагнуурчин</v>
      </c>
      <c r="AG318" s="56"/>
      <c r="AH318" s="65">
        <f t="shared" si="121"/>
        <v>0</v>
      </c>
      <c r="AI318" s="65">
        <f t="shared" si="121"/>
        <v>0</v>
      </c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  <c r="AT318" s="65"/>
      <c r="AU318" s="65"/>
      <c r="AV318" s="65"/>
      <c r="AW318" s="65"/>
    </row>
    <row r="319" spans="1:49" s="121" customFormat="1" ht="18" customHeight="1">
      <c r="A319" s="787" t="str">
        <f>+'[1]З-ТМБ-4-сургууль мэргэжил-1'!A325:B325</f>
        <v>CF7411-12</v>
      </c>
      <c r="B319" s="787"/>
      <c r="C319" s="797" t="str">
        <f>+'[1]З-ТМБ-4-сургууль мэргэжил-1'!C325:I325</f>
        <v>Барилгын цахилгаанчин</v>
      </c>
      <c r="D319" s="797"/>
      <c r="E319" s="797"/>
      <c r="F319" s="797"/>
      <c r="G319" s="797"/>
      <c r="H319" s="797"/>
      <c r="I319" s="56">
        <f t="shared" si="109"/>
        <v>308</v>
      </c>
      <c r="J319" s="801">
        <f t="shared" si="111"/>
        <v>10</v>
      </c>
      <c r="K319" s="802"/>
      <c r="L319" s="65">
        <f t="shared" si="110"/>
        <v>0</v>
      </c>
      <c r="M319" s="65"/>
      <c r="N319" s="65"/>
      <c r="O319" s="65"/>
      <c r="P319" s="65"/>
      <c r="Q319" s="65">
        <v>10</v>
      </c>
      <c r="R319" s="65"/>
      <c r="S319" s="65"/>
      <c r="T319" s="65"/>
      <c r="U319" s="65"/>
      <c r="V319" s="65"/>
      <c r="W319" s="65"/>
      <c r="X319" s="65"/>
      <c r="Y319" s="65"/>
      <c r="Z319" s="65"/>
      <c r="AA319" s="65">
        <v>10</v>
      </c>
      <c r="AB319" s="65"/>
      <c r="AC319" s="65"/>
      <c r="AD319" s="65"/>
      <c r="AE319" s="139" t="str">
        <f t="shared" si="116"/>
        <v>CF7411-12</v>
      </c>
      <c r="AF319" s="139" t="str">
        <f t="shared" si="118"/>
        <v>Барилгын цахилгаанчин</v>
      </c>
      <c r="AG319" s="56"/>
      <c r="AH319" s="65">
        <f t="shared" si="121"/>
        <v>0</v>
      </c>
      <c r="AI319" s="65">
        <f t="shared" si="121"/>
        <v>0</v>
      </c>
      <c r="AJ319" s="65"/>
      <c r="AK319" s="65"/>
      <c r="AL319" s="65"/>
      <c r="AM319" s="65"/>
      <c r="AN319" s="65"/>
      <c r="AO319" s="65"/>
      <c r="AP319" s="65"/>
      <c r="AQ319" s="65"/>
      <c r="AR319" s="65"/>
      <c r="AS319" s="65"/>
      <c r="AT319" s="65"/>
      <c r="AU319" s="65"/>
      <c r="AV319" s="65"/>
      <c r="AW319" s="65"/>
    </row>
    <row r="320" spans="1:49" s="121" customFormat="1" ht="18" customHeight="1">
      <c r="A320" s="816" t="str">
        <f>+'[1]З-ТМБ-4-сургууль мэргэжил-1'!A326:I326</f>
        <v>7. "Гэрэлт-Ирээдүй" МСҮТ</v>
      </c>
      <c r="B320" s="816"/>
      <c r="C320" s="816"/>
      <c r="D320" s="816"/>
      <c r="E320" s="816"/>
      <c r="F320" s="816"/>
      <c r="G320" s="816"/>
      <c r="H320" s="816"/>
      <c r="I320" s="60">
        <f t="shared" si="109"/>
        <v>309</v>
      </c>
      <c r="J320" s="817">
        <f t="shared" si="111"/>
        <v>208</v>
      </c>
      <c r="K320" s="818"/>
      <c r="L320" s="138">
        <f t="shared" si="110"/>
        <v>87</v>
      </c>
      <c r="M320" s="138">
        <f>SUM(M321:M327)</f>
        <v>0</v>
      </c>
      <c r="N320" s="138">
        <f t="shared" ref="N320:AD320" si="132">SUM(N321:N327)</f>
        <v>0</v>
      </c>
      <c r="O320" s="138">
        <f t="shared" si="132"/>
        <v>0</v>
      </c>
      <c r="P320" s="138">
        <f t="shared" si="132"/>
        <v>0</v>
      </c>
      <c r="Q320" s="138">
        <f t="shared" si="132"/>
        <v>105</v>
      </c>
      <c r="R320" s="138">
        <f t="shared" si="132"/>
        <v>68</v>
      </c>
      <c r="S320" s="138">
        <f t="shared" si="132"/>
        <v>103</v>
      </c>
      <c r="T320" s="138">
        <f t="shared" si="132"/>
        <v>19</v>
      </c>
      <c r="U320" s="138">
        <f t="shared" si="132"/>
        <v>0</v>
      </c>
      <c r="V320" s="138">
        <f t="shared" si="132"/>
        <v>0</v>
      </c>
      <c r="W320" s="138">
        <f t="shared" si="132"/>
        <v>0</v>
      </c>
      <c r="X320" s="138">
        <f t="shared" si="132"/>
        <v>0</v>
      </c>
      <c r="Y320" s="138">
        <f t="shared" si="132"/>
        <v>0</v>
      </c>
      <c r="Z320" s="138">
        <f t="shared" si="132"/>
        <v>0</v>
      </c>
      <c r="AA320" s="138">
        <f t="shared" si="132"/>
        <v>208</v>
      </c>
      <c r="AB320" s="138">
        <f t="shared" si="132"/>
        <v>0</v>
      </c>
      <c r="AC320" s="138">
        <f t="shared" si="132"/>
        <v>0</v>
      </c>
      <c r="AD320" s="138">
        <f t="shared" si="132"/>
        <v>0</v>
      </c>
      <c r="AE320" s="829" t="str">
        <f t="shared" si="116"/>
        <v>7. "Гэрэлт-Ирээдүй" МСҮТ</v>
      </c>
      <c r="AF320" s="830"/>
      <c r="AG320" s="60"/>
      <c r="AH320" s="138">
        <f>SUM(AH321:AH327)</f>
        <v>0</v>
      </c>
      <c r="AI320" s="138">
        <f t="shared" ref="AI320:AW320" si="133">SUM(AI321:AI327)</f>
        <v>0</v>
      </c>
      <c r="AJ320" s="138">
        <f t="shared" si="133"/>
        <v>0</v>
      </c>
      <c r="AK320" s="138">
        <f t="shared" si="133"/>
        <v>0</v>
      </c>
      <c r="AL320" s="138">
        <f t="shared" si="133"/>
        <v>0</v>
      </c>
      <c r="AM320" s="138">
        <f t="shared" si="133"/>
        <v>0</v>
      </c>
      <c r="AN320" s="138">
        <f t="shared" si="133"/>
        <v>0</v>
      </c>
      <c r="AO320" s="138">
        <f t="shared" si="133"/>
        <v>0</v>
      </c>
      <c r="AP320" s="138">
        <f t="shared" si="133"/>
        <v>0</v>
      </c>
      <c r="AQ320" s="138">
        <f t="shared" si="133"/>
        <v>0</v>
      </c>
      <c r="AR320" s="138">
        <f t="shared" si="133"/>
        <v>0</v>
      </c>
      <c r="AS320" s="138">
        <f t="shared" si="133"/>
        <v>0</v>
      </c>
      <c r="AT320" s="138">
        <f t="shared" si="133"/>
        <v>0</v>
      </c>
      <c r="AU320" s="138">
        <f t="shared" si="133"/>
        <v>0</v>
      </c>
      <c r="AV320" s="138">
        <f t="shared" si="133"/>
        <v>0</v>
      </c>
      <c r="AW320" s="138">
        <f t="shared" si="133"/>
        <v>0</v>
      </c>
    </row>
    <row r="321" spans="1:49" s="121" customFormat="1" ht="18" customHeight="1">
      <c r="A321" s="787" t="str">
        <f>+'[1]З-ТМБ-4-сургууль мэргэжил-1'!A327:B327</f>
        <v>CF7123-20</v>
      </c>
      <c r="B321" s="787"/>
      <c r="C321" s="831" t="str">
        <f>+'[1]З-ТМБ-4-сургууль мэргэжил-1'!C327:I327</f>
        <v>Барилгын засал-чимэглэлчин</v>
      </c>
      <c r="D321" s="831"/>
      <c r="E321" s="831"/>
      <c r="F321" s="831"/>
      <c r="G321" s="831"/>
      <c r="H321" s="831"/>
      <c r="I321" s="56">
        <f t="shared" si="109"/>
        <v>310</v>
      </c>
      <c r="J321" s="801">
        <f t="shared" si="111"/>
        <v>24</v>
      </c>
      <c r="K321" s="802"/>
      <c r="L321" s="65">
        <f t="shared" si="110"/>
        <v>21</v>
      </c>
      <c r="M321" s="65"/>
      <c r="N321" s="65"/>
      <c r="O321" s="65"/>
      <c r="P321" s="65"/>
      <c r="Q321" s="65">
        <v>15</v>
      </c>
      <c r="R321" s="65">
        <v>14</v>
      </c>
      <c r="S321" s="65">
        <v>9</v>
      </c>
      <c r="T321" s="65">
        <v>7</v>
      </c>
      <c r="U321" s="65"/>
      <c r="V321" s="65"/>
      <c r="W321" s="65"/>
      <c r="X321" s="65"/>
      <c r="Y321" s="65"/>
      <c r="Z321" s="65"/>
      <c r="AA321" s="65">
        <v>24</v>
      </c>
      <c r="AB321" s="65"/>
      <c r="AC321" s="65"/>
      <c r="AD321" s="65"/>
      <c r="AE321" s="139" t="str">
        <f t="shared" si="116"/>
        <v>CF7123-20</v>
      </c>
      <c r="AF321" s="139" t="str">
        <f t="shared" si="118"/>
        <v>Барилгын засал-чимэглэлчин</v>
      </c>
      <c r="AG321" s="56"/>
      <c r="AH321" s="65">
        <f t="shared" si="121"/>
        <v>0</v>
      </c>
      <c r="AI321" s="65">
        <f t="shared" si="121"/>
        <v>0</v>
      </c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  <c r="AT321" s="65"/>
      <c r="AU321" s="65"/>
      <c r="AV321" s="65"/>
      <c r="AW321" s="65"/>
    </row>
    <row r="322" spans="1:49" s="121" customFormat="1" ht="18" customHeight="1">
      <c r="A322" s="787" t="str">
        <f>+'[1]З-ТМБ-4-сургууль мэргэжил-1'!A328:B328</f>
        <v>CF7126-36</v>
      </c>
      <c r="B322" s="787"/>
      <c r="C322" s="831" t="str">
        <f>+'[1]З-ТМБ-4-сургууль мэргэжил-1'!C328:I328</f>
        <v>Барилгын сантехникч</v>
      </c>
      <c r="D322" s="831"/>
      <c r="E322" s="831"/>
      <c r="F322" s="831"/>
      <c r="G322" s="831"/>
      <c r="H322" s="831"/>
      <c r="I322" s="56">
        <f t="shared" si="109"/>
        <v>311</v>
      </c>
      <c r="J322" s="801">
        <f t="shared" si="111"/>
        <v>15</v>
      </c>
      <c r="K322" s="802"/>
      <c r="L322" s="65">
        <f t="shared" si="110"/>
        <v>3</v>
      </c>
      <c r="M322" s="65"/>
      <c r="N322" s="65"/>
      <c r="O322" s="65"/>
      <c r="P322" s="65"/>
      <c r="Q322" s="65">
        <v>15</v>
      </c>
      <c r="R322" s="65">
        <v>3</v>
      </c>
      <c r="S322" s="65">
        <v>0</v>
      </c>
      <c r="T322" s="65">
        <v>0</v>
      </c>
      <c r="U322" s="65"/>
      <c r="V322" s="65"/>
      <c r="W322" s="65"/>
      <c r="X322" s="65"/>
      <c r="Y322" s="65"/>
      <c r="Z322" s="65"/>
      <c r="AA322" s="65">
        <v>15</v>
      </c>
      <c r="AB322" s="65"/>
      <c r="AC322" s="65"/>
      <c r="AD322" s="65"/>
      <c r="AE322" s="139" t="str">
        <f t="shared" si="116"/>
        <v>CF7126-36</v>
      </c>
      <c r="AF322" s="139" t="str">
        <f t="shared" si="118"/>
        <v>Барилгын сантехникч</v>
      </c>
      <c r="AG322" s="56"/>
      <c r="AH322" s="65">
        <f t="shared" si="121"/>
        <v>0</v>
      </c>
      <c r="AI322" s="65">
        <f t="shared" si="121"/>
        <v>0</v>
      </c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65"/>
      <c r="AW322" s="65"/>
    </row>
    <row r="323" spans="1:49" s="121" customFormat="1" ht="18" customHeight="1">
      <c r="A323" s="787" t="str">
        <f>+'[1]З-ТМБ-4-сургууль мэргэжил-1'!A329:B329</f>
        <v>IM7212-14</v>
      </c>
      <c r="B323" s="787"/>
      <c r="C323" s="831" t="str">
        <f>+'[1]З-ТМБ-4-сургууль мэргэжил-1'!C329:I329</f>
        <v>Гагнуурчин</v>
      </c>
      <c r="D323" s="831"/>
      <c r="E323" s="831"/>
      <c r="F323" s="831"/>
      <c r="G323" s="831"/>
      <c r="H323" s="831"/>
      <c r="I323" s="56">
        <f t="shared" si="109"/>
        <v>312</v>
      </c>
      <c r="J323" s="801">
        <f t="shared" si="111"/>
        <v>62</v>
      </c>
      <c r="K323" s="802"/>
      <c r="L323" s="65">
        <f t="shared" si="110"/>
        <v>1</v>
      </c>
      <c r="M323" s="65"/>
      <c r="N323" s="65"/>
      <c r="O323" s="65"/>
      <c r="P323" s="65"/>
      <c r="Q323" s="65">
        <v>15</v>
      </c>
      <c r="R323" s="65">
        <v>1</v>
      </c>
      <c r="S323" s="65">
        <v>47</v>
      </c>
      <c r="T323" s="65">
        <v>0</v>
      </c>
      <c r="U323" s="65"/>
      <c r="V323" s="65"/>
      <c r="W323" s="65"/>
      <c r="X323" s="65"/>
      <c r="Y323" s="65"/>
      <c r="Z323" s="65"/>
      <c r="AA323" s="65">
        <v>62</v>
      </c>
      <c r="AB323" s="65"/>
      <c r="AC323" s="65"/>
      <c r="AD323" s="65"/>
      <c r="AE323" s="139" t="str">
        <f t="shared" si="116"/>
        <v>IM7212-14</v>
      </c>
      <c r="AF323" s="139" t="str">
        <f t="shared" si="118"/>
        <v>Гагнуурчин</v>
      </c>
      <c r="AG323" s="56"/>
      <c r="AH323" s="65">
        <f t="shared" si="121"/>
        <v>0</v>
      </c>
      <c r="AI323" s="65">
        <f t="shared" si="121"/>
        <v>0</v>
      </c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  <c r="AT323" s="65"/>
      <c r="AU323" s="65"/>
      <c r="AV323" s="65"/>
      <c r="AW323" s="65"/>
    </row>
    <row r="324" spans="1:49" s="121" customFormat="1" ht="18" customHeight="1">
      <c r="A324" s="787" t="str">
        <f>+'[1]З-ТМБ-4-сургууль мэргэжил-1'!A330:B330</f>
        <v>IM7411-13</v>
      </c>
      <c r="B324" s="787"/>
      <c r="C324" s="831" t="str">
        <f>+'[1]З-ТМБ-4-сургууль мэргэжил-1'!C330:I330</f>
        <v>Үйлдвэрийн цахилгаанчин</v>
      </c>
      <c r="D324" s="831"/>
      <c r="E324" s="831"/>
      <c r="F324" s="831"/>
      <c r="G324" s="831"/>
      <c r="H324" s="831"/>
      <c r="I324" s="56">
        <f t="shared" si="109"/>
        <v>313</v>
      </c>
      <c r="J324" s="801">
        <f t="shared" si="111"/>
        <v>62</v>
      </c>
      <c r="K324" s="802"/>
      <c r="L324" s="65">
        <f t="shared" si="110"/>
        <v>23</v>
      </c>
      <c r="M324" s="65"/>
      <c r="N324" s="65"/>
      <c r="O324" s="65"/>
      <c r="P324" s="65"/>
      <c r="Q324" s="65">
        <v>15</v>
      </c>
      <c r="R324" s="65">
        <v>11</v>
      </c>
      <c r="S324" s="65">
        <v>47</v>
      </c>
      <c r="T324" s="65">
        <v>12</v>
      </c>
      <c r="U324" s="65"/>
      <c r="V324" s="65"/>
      <c r="W324" s="65"/>
      <c r="X324" s="65"/>
      <c r="Y324" s="65"/>
      <c r="Z324" s="65"/>
      <c r="AA324" s="65">
        <v>62</v>
      </c>
      <c r="AB324" s="65"/>
      <c r="AC324" s="65"/>
      <c r="AD324" s="65"/>
      <c r="AE324" s="139" t="str">
        <f t="shared" si="116"/>
        <v>IM7411-13</v>
      </c>
      <c r="AF324" s="139" t="str">
        <f t="shared" si="118"/>
        <v>Үйлдвэрийн цахилгаанчин</v>
      </c>
      <c r="AG324" s="56"/>
      <c r="AH324" s="65">
        <f t="shared" si="121"/>
        <v>0</v>
      </c>
      <c r="AI324" s="65">
        <f t="shared" si="121"/>
        <v>0</v>
      </c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  <c r="AT324" s="65"/>
      <c r="AU324" s="65"/>
      <c r="AV324" s="65"/>
      <c r="AW324" s="65"/>
    </row>
    <row r="325" spans="1:49" s="121" customFormat="1" ht="18" customHeight="1">
      <c r="A325" s="787" t="str">
        <f>+'[1]З-ТМБ-4-сургууль мэргэжил-1'!A331:B331</f>
        <v>IE8152-33</v>
      </c>
      <c r="B325" s="787"/>
      <c r="C325" s="831" t="str">
        <f>+'[1]З-ТМБ-4-сургууль мэргэжил-1'!C331:I331</f>
        <v>Сүлжмэлийн үйлдвэрийн технологийн ажилтан /сүлжигч/</v>
      </c>
      <c r="D325" s="831"/>
      <c r="E325" s="831"/>
      <c r="F325" s="831"/>
      <c r="G325" s="831"/>
      <c r="H325" s="831"/>
      <c r="I325" s="56">
        <f t="shared" si="109"/>
        <v>314</v>
      </c>
      <c r="J325" s="801">
        <f t="shared" si="111"/>
        <v>15</v>
      </c>
      <c r="K325" s="802"/>
      <c r="L325" s="65">
        <f t="shared" si="110"/>
        <v>15</v>
      </c>
      <c r="M325" s="65"/>
      <c r="N325" s="65"/>
      <c r="O325" s="65"/>
      <c r="P325" s="65"/>
      <c r="Q325" s="65">
        <v>15</v>
      </c>
      <c r="R325" s="65">
        <v>15</v>
      </c>
      <c r="S325" s="65">
        <v>0</v>
      </c>
      <c r="T325" s="65">
        <v>0</v>
      </c>
      <c r="U325" s="65"/>
      <c r="V325" s="65"/>
      <c r="W325" s="65"/>
      <c r="X325" s="65"/>
      <c r="Y325" s="65"/>
      <c r="Z325" s="65"/>
      <c r="AA325" s="65">
        <v>15</v>
      </c>
      <c r="AB325" s="65"/>
      <c r="AC325" s="65"/>
      <c r="AD325" s="65"/>
      <c r="AE325" s="139" t="str">
        <f t="shared" si="116"/>
        <v>IE8152-33</v>
      </c>
      <c r="AF325" s="139" t="str">
        <f t="shared" si="118"/>
        <v>Сүлжмэлийн үйлдвэрийн технологийн ажилтан /сүлжигч/</v>
      </c>
      <c r="AG325" s="56"/>
      <c r="AH325" s="65">
        <f t="shared" si="121"/>
        <v>0</v>
      </c>
      <c r="AI325" s="65">
        <f t="shared" si="121"/>
        <v>0</v>
      </c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</row>
    <row r="326" spans="1:49" s="121" customFormat="1" ht="18" customHeight="1">
      <c r="A326" s="787" t="str">
        <f>+'[1]З-ТМБ-4-сургууль мэргэжил-1'!A332:B332</f>
        <v>CF7112-19</v>
      </c>
      <c r="B326" s="787"/>
      <c r="C326" s="831" t="str">
        <f>+'[1]З-ТМБ-4-сургууль мэргэжил-1'!C332:I332</f>
        <v>Барилгын өрөг угсрагч</v>
      </c>
      <c r="D326" s="831"/>
      <c r="E326" s="831"/>
      <c r="F326" s="831"/>
      <c r="G326" s="831"/>
      <c r="H326" s="831"/>
      <c r="I326" s="56">
        <f t="shared" si="109"/>
        <v>315</v>
      </c>
      <c r="J326" s="801">
        <f t="shared" si="111"/>
        <v>15</v>
      </c>
      <c r="K326" s="802"/>
      <c r="L326" s="65">
        <f t="shared" si="110"/>
        <v>13</v>
      </c>
      <c r="M326" s="65"/>
      <c r="N326" s="65"/>
      <c r="O326" s="65"/>
      <c r="P326" s="65"/>
      <c r="Q326" s="65">
        <v>15</v>
      </c>
      <c r="R326" s="65">
        <v>13</v>
      </c>
      <c r="S326" s="65">
        <v>0</v>
      </c>
      <c r="T326" s="65">
        <v>0</v>
      </c>
      <c r="U326" s="65"/>
      <c r="V326" s="65"/>
      <c r="W326" s="65"/>
      <c r="X326" s="65"/>
      <c r="Y326" s="65"/>
      <c r="Z326" s="65"/>
      <c r="AA326" s="65">
        <v>15</v>
      </c>
      <c r="AB326" s="65"/>
      <c r="AC326" s="65"/>
      <c r="AD326" s="65"/>
      <c r="AE326" s="139" t="str">
        <f t="shared" si="116"/>
        <v>CF7112-19</v>
      </c>
      <c r="AF326" s="139" t="str">
        <f t="shared" si="118"/>
        <v>Барилгын өрөг угсрагч</v>
      </c>
      <c r="AG326" s="56"/>
      <c r="AH326" s="65">
        <f t="shared" si="121"/>
        <v>0</v>
      </c>
      <c r="AI326" s="65">
        <f t="shared" si="121"/>
        <v>0</v>
      </c>
      <c r="AJ326" s="65"/>
      <c r="AK326" s="65"/>
      <c r="AL326" s="65"/>
      <c r="AM326" s="65"/>
      <c r="AN326" s="65"/>
      <c r="AO326" s="65"/>
      <c r="AP326" s="65"/>
      <c r="AQ326" s="65"/>
      <c r="AR326" s="65"/>
      <c r="AS326" s="65"/>
      <c r="AT326" s="65"/>
      <c r="AU326" s="65"/>
      <c r="AV326" s="65"/>
      <c r="AW326" s="65"/>
    </row>
    <row r="327" spans="1:49" s="121" customFormat="1" ht="18" customHeight="1">
      <c r="A327" s="787" t="str">
        <f>+'[1]З-ТМБ-4-сургууль мэргэжил-1'!A333:B333</f>
        <v>CF7114-20</v>
      </c>
      <c r="B327" s="787"/>
      <c r="C327" s="831" t="str">
        <f>+'[1]З-ТМБ-4-сургууль мэргэжил-1'!C333:I333</f>
        <v>Бетон арматурчин</v>
      </c>
      <c r="D327" s="831"/>
      <c r="E327" s="831"/>
      <c r="F327" s="831"/>
      <c r="G327" s="831"/>
      <c r="H327" s="831"/>
      <c r="I327" s="56">
        <f t="shared" si="109"/>
        <v>316</v>
      </c>
      <c r="J327" s="801">
        <f t="shared" si="111"/>
        <v>15</v>
      </c>
      <c r="K327" s="802"/>
      <c r="L327" s="65">
        <f t="shared" si="110"/>
        <v>11</v>
      </c>
      <c r="M327" s="65"/>
      <c r="N327" s="65"/>
      <c r="O327" s="65"/>
      <c r="P327" s="65"/>
      <c r="Q327" s="65">
        <v>15</v>
      </c>
      <c r="R327" s="65">
        <v>11</v>
      </c>
      <c r="S327" s="65">
        <v>0</v>
      </c>
      <c r="T327" s="65">
        <v>0</v>
      </c>
      <c r="U327" s="65"/>
      <c r="V327" s="65"/>
      <c r="W327" s="65"/>
      <c r="X327" s="65"/>
      <c r="Y327" s="65"/>
      <c r="Z327" s="65"/>
      <c r="AA327" s="65">
        <v>15</v>
      </c>
      <c r="AB327" s="65"/>
      <c r="AC327" s="65"/>
      <c r="AD327" s="65"/>
      <c r="AE327" s="139" t="str">
        <f t="shared" si="116"/>
        <v>CF7114-20</v>
      </c>
      <c r="AF327" s="139" t="str">
        <f t="shared" si="118"/>
        <v>Бетон арматурчин</v>
      </c>
      <c r="AG327" s="56"/>
      <c r="AH327" s="65">
        <f t="shared" si="121"/>
        <v>0</v>
      </c>
      <c r="AI327" s="65">
        <f t="shared" si="121"/>
        <v>0</v>
      </c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  <c r="AT327" s="65"/>
      <c r="AU327" s="65"/>
      <c r="AV327" s="65"/>
      <c r="AW327" s="65"/>
    </row>
    <row r="328" spans="1:49" s="121" customFormat="1" ht="18" customHeight="1">
      <c r="A328" s="816" t="str">
        <f>+'[1]З-ТМБ-4-сургууль мэргэжил-1'!A334:I334</f>
        <v>8."Дабль фиш" ХХК-ийн дэргэдэх МСҮТ</v>
      </c>
      <c r="B328" s="816"/>
      <c r="C328" s="816"/>
      <c r="D328" s="816"/>
      <c r="E328" s="816"/>
      <c r="F328" s="816"/>
      <c r="G328" s="816"/>
      <c r="H328" s="816"/>
      <c r="I328" s="60">
        <f t="shared" si="109"/>
        <v>317</v>
      </c>
      <c r="J328" s="817">
        <f t="shared" si="111"/>
        <v>277</v>
      </c>
      <c r="K328" s="818"/>
      <c r="L328" s="138">
        <f t="shared" si="110"/>
        <v>112</v>
      </c>
      <c r="M328" s="138">
        <f>SUM(M329:M332)</f>
        <v>0</v>
      </c>
      <c r="N328" s="138">
        <f t="shared" ref="N328:AD328" si="134">SUM(N329:N332)</f>
        <v>0</v>
      </c>
      <c r="O328" s="138">
        <f t="shared" si="134"/>
        <v>0</v>
      </c>
      <c r="P328" s="138">
        <f t="shared" si="134"/>
        <v>0</v>
      </c>
      <c r="Q328" s="138">
        <f t="shared" si="134"/>
        <v>277</v>
      </c>
      <c r="R328" s="138">
        <f t="shared" si="134"/>
        <v>112</v>
      </c>
      <c r="S328" s="138">
        <f t="shared" si="134"/>
        <v>0</v>
      </c>
      <c r="T328" s="138">
        <f t="shared" si="134"/>
        <v>0</v>
      </c>
      <c r="U328" s="138">
        <f t="shared" si="134"/>
        <v>0</v>
      </c>
      <c r="V328" s="138">
        <f t="shared" si="134"/>
        <v>0</v>
      </c>
      <c r="W328" s="138">
        <f t="shared" si="134"/>
        <v>0</v>
      </c>
      <c r="X328" s="138">
        <f t="shared" si="134"/>
        <v>0</v>
      </c>
      <c r="Y328" s="138">
        <f t="shared" si="134"/>
        <v>0</v>
      </c>
      <c r="Z328" s="138">
        <f t="shared" si="134"/>
        <v>0</v>
      </c>
      <c r="AA328" s="138">
        <f t="shared" si="134"/>
        <v>277</v>
      </c>
      <c r="AB328" s="138">
        <f t="shared" si="134"/>
        <v>0</v>
      </c>
      <c r="AC328" s="138">
        <f t="shared" si="134"/>
        <v>0</v>
      </c>
      <c r="AD328" s="138">
        <f t="shared" si="134"/>
        <v>0</v>
      </c>
      <c r="AE328" s="829" t="str">
        <f t="shared" si="116"/>
        <v>8."Дабль фиш" ХХК-ийн дэргэдэх МСҮТ</v>
      </c>
      <c r="AF328" s="830"/>
      <c r="AG328" s="60"/>
      <c r="AH328" s="138">
        <f>SUM(AH329:AH332)</f>
        <v>0</v>
      </c>
      <c r="AI328" s="138">
        <f t="shared" ref="AI328:AW328" si="135">SUM(AI329:AI332)</f>
        <v>0</v>
      </c>
      <c r="AJ328" s="138">
        <f t="shared" si="135"/>
        <v>0</v>
      </c>
      <c r="AK328" s="138">
        <f t="shared" si="135"/>
        <v>0</v>
      </c>
      <c r="AL328" s="138">
        <f t="shared" si="135"/>
        <v>0</v>
      </c>
      <c r="AM328" s="138">
        <f t="shared" si="135"/>
        <v>0</v>
      </c>
      <c r="AN328" s="138">
        <f t="shared" si="135"/>
        <v>0</v>
      </c>
      <c r="AO328" s="138">
        <f t="shared" si="135"/>
        <v>0</v>
      </c>
      <c r="AP328" s="138">
        <f t="shared" si="135"/>
        <v>0</v>
      </c>
      <c r="AQ328" s="138">
        <f t="shared" si="135"/>
        <v>0</v>
      </c>
      <c r="AR328" s="138">
        <f t="shared" si="135"/>
        <v>0</v>
      </c>
      <c r="AS328" s="138">
        <f t="shared" si="135"/>
        <v>0</v>
      </c>
      <c r="AT328" s="138">
        <f t="shared" si="135"/>
        <v>0</v>
      </c>
      <c r="AU328" s="138">
        <f t="shared" si="135"/>
        <v>0</v>
      </c>
      <c r="AV328" s="138">
        <f t="shared" si="135"/>
        <v>0</v>
      </c>
      <c r="AW328" s="138">
        <f t="shared" si="135"/>
        <v>0</v>
      </c>
    </row>
    <row r="329" spans="1:49" s="121" customFormat="1" ht="18" customHeight="1">
      <c r="A329" s="787" t="str">
        <f>+'[1]З-ТМБ-4-сургууль мэргэжил-1'!A335:B335</f>
        <v>TR4323-15</v>
      </c>
      <c r="B329" s="787"/>
      <c r="C329" s="797" t="str">
        <f>+'[1]З-ТМБ-4-сургууль мэргэжил-1'!C335:I335</f>
        <v>Төмөр замын өртөөний жижүүр</v>
      </c>
      <c r="D329" s="797"/>
      <c r="E329" s="797"/>
      <c r="F329" s="797"/>
      <c r="G329" s="797"/>
      <c r="H329" s="797"/>
      <c r="I329" s="56">
        <f t="shared" si="109"/>
        <v>318</v>
      </c>
      <c r="J329" s="801">
        <f t="shared" si="111"/>
        <v>56</v>
      </c>
      <c r="K329" s="802"/>
      <c r="L329" s="65">
        <f t="shared" si="110"/>
        <v>44</v>
      </c>
      <c r="M329" s="65"/>
      <c r="N329" s="65"/>
      <c r="O329" s="65"/>
      <c r="P329" s="65"/>
      <c r="Q329" s="65">
        <v>56</v>
      </c>
      <c r="R329" s="65">
        <v>44</v>
      </c>
      <c r="S329" s="65"/>
      <c r="T329" s="65"/>
      <c r="U329" s="65"/>
      <c r="V329" s="65"/>
      <c r="W329" s="65"/>
      <c r="X329" s="65"/>
      <c r="Y329" s="65"/>
      <c r="Z329" s="65"/>
      <c r="AA329" s="65">
        <v>56</v>
      </c>
      <c r="AB329" s="65"/>
      <c r="AC329" s="65"/>
      <c r="AD329" s="65"/>
      <c r="AE329" s="139" t="str">
        <f t="shared" si="116"/>
        <v>TR4323-15</v>
      </c>
      <c r="AF329" s="139" t="str">
        <f t="shared" si="118"/>
        <v>Төмөр замын өртөөний жижүүр</v>
      </c>
      <c r="AG329" s="56"/>
      <c r="AH329" s="65">
        <f t="shared" si="121"/>
        <v>0</v>
      </c>
      <c r="AI329" s="65">
        <f t="shared" si="121"/>
        <v>0</v>
      </c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</row>
    <row r="330" spans="1:49" s="121" customFormat="1" ht="18" customHeight="1">
      <c r="A330" s="787" t="str">
        <f>+'[1]З-ТМБ-4-сургууль мэргэжил-1'!A336:B336</f>
        <v>TR4323-25</v>
      </c>
      <c r="B330" s="787"/>
      <c r="C330" s="797" t="str">
        <f>+'[1]З-ТМБ-4-сургууль мэргэжил-1'!C336:I336</f>
        <v>Ачаа вагон хүлээлцэгч</v>
      </c>
      <c r="D330" s="797"/>
      <c r="E330" s="797"/>
      <c r="F330" s="797"/>
      <c r="G330" s="797"/>
      <c r="H330" s="797"/>
      <c r="I330" s="56">
        <f t="shared" si="109"/>
        <v>319</v>
      </c>
      <c r="J330" s="801">
        <f t="shared" si="111"/>
        <v>45</v>
      </c>
      <c r="K330" s="802"/>
      <c r="L330" s="65">
        <f t="shared" si="110"/>
        <v>40</v>
      </c>
      <c r="M330" s="65"/>
      <c r="N330" s="65"/>
      <c r="O330" s="65"/>
      <c r="P330" s="65"/>
      <c r="Q330" s="65">
        <v>45</v>
      </c>
      <c r="R330" s="65">
        <v>40</v>
      </c>
      <c r="S330" s="65"/>
      <c r="T330" s="65"/>
      <c r="U330" s="65"/>
      <c r="V330" s="65"/>
      <c r="W330" s="65"/>
      <c r="X330" s="65"/>
      <c r="Y330" s="65"/>
      <c r="Z330" s="65"/>
      <c r="AA330" s="65">
        <v>45</v>
      </c>
      <c r="AB330" s="65"/>
      <c r="AC330" s="65"/>
      <c r="AD330" s="65"/>
      <c r="AE330" s="139" t="str">
        <f t="shared" si="116"/>
        <v>TR4323-25</v>
      </c>
      <c r="AF330" s="139" t="str">
        <f t="shared" si="118"/>
        <v>Ачаа вагон хүлээлцэгч</v>
      </c>
      <c r="AG330" s="56"/>
      <c r="AH330" s="65">
        <f t="shared" si="121"/>
        <v>0</v>
      </c>
      <c r="AI330" s="65">
        <f t="shared" si="121"/>
        <v>0</v>
      </c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  <c r="AT330" s="65"/>
      <c r="AU330" s="65"/>
      <c r="AV330" s="65"/>
      <c r="AW330" s="65"/>
    </row>
    <row r="331" spans="1:49" s="121" customFormat="1" ht="18" customHeight="1">
      <c r="A331" s="787" t="str">
        <f>+'[1]З-ТМБ-4-сургууль мэргэжил-1'!A337:B337</f>
        <v>TR4323-29</v>
      </c>
      <c r="B331" s="787"/>
      <c r="C331" s="797" t="str">
        <f>+'[1]З-ТМБ-4-сургууль мэргэжил-1'!C337:I337</f>
        <v>Төмөр замын замчин</v>
      </c>
      <c r="D331" s="797"/>
      <c r="E331" s="797"/>
      <c r="F331" s="797"/>
      <c r="G331" s="797"/>
      <c r="H331" s="797"/>
      <c r="I331" s="56">
        <f t="shared" si="109"/>
        <v>320</v>
      </c>
      <c r="J331" s="801">
        <f t="shared" si="111"/>
        <v>118</v>
      </c>
      <c r="K331" s="802"/>
      <c r="L331" s="65">
        <f t="shared" si="110"/>
        <v>28</v>
      </c>
      <c r="M331" s="65"/>
      <c r="N331" s="65"/>
      <c r="O331" s="65"/>
      <c r="P331" s="65"/>
      <c r="Q331" s="65">
        <v>118</v>
      </c>
      <c r="R331" s="65">
        <v>28</v>
      </c>
      <c r="S331" s="65"/>
      <c r="T331" s="65"/>
      <c r="U331" s="65"/>
      <c r="V331" s="65"/>
      <c r="W331" s="65"/>
      <c r="X331" s="65"/>
      <c r="Y331" s="65"/>
      <c r="Z331" s="65"/>
      <c r="AA331" s="65">
        <v>118</v>
      </c>
      <c r="AB331" s="65"/>
      <c r="AC331" s="65"/>
      <c r="AD331" s="65"/>
      <c r="AE331" s="139" t="str">
        <f t="shared" si="116"/>
        <v>TR4323-29</v>
      </c>
      <c r="AF331" s="139" t="str">
        <f t="shared" si="118"/>
        <v>Төмөр замын замчин</v>
      </c>
      <c r="AG331" s="56"/>
      <c r="AH331" s="65">
        <f t="shared" si="121"/>
        <v>0</v>
      </c>
      <c r="AI331" s="65">
        <f t="shared" si="121"/>
        <v>0</v>
      </c>
      <c r="AJ331" s="65"/>
      <c r="AK331" s="65"/>
      <c r="AL331" s="65"/>
      <c r="AM331" s="65"/>
      <c r="AN331" s="65"/>
      <c r="AO331" s="65"/>
      <c r="AP331" s="65"/>
      <c r="AQ331" s="65"/>
      <c r="AR331" s="65"/>
      <c r="AS331" s="65"/>
      <c r="AT331" s="65"/>
      <c r="AU331" s="65"/>
      <c r="AV331" s="65"/>
      <c r="AW331" s="65"/>
    </row>
    <row r="332" spans="1:49" s="121" customFormat="1" ht="18" customHeight="1">
      <c r="A332" s="787" t="str">
        <f>+'[1]З-ТМБ-4-сургууль мэргэжил-1'!A338:B338</f>
        <v>TR8311-11</v>
      </c>
      <c r="B332" s="787"/>
      <c r="C332" s="797" t="str">
        <f>+'[1]З-ТМБ-4-сургууль мэргэжил-1'!C338:I338</f>
        <v>Зүтгүүрийн туслах машинч</v>
      </c>
      <c r="D332" s="797"/>
      <c r="E332" s="797"/>
      <c r="F332" s="797"/>
      <c r="G332" s="797"/>
      <c r="H332" s="797"/>
      <c r="I332" s="56">
        <f t="shared" si="109"/>
        <v>321</v>
      </c>
      <c r="J332" s="801">
        <f t="shared" si="111"/>
        <v>58</v>
      </c>
      <c r="K332" s="802"/>
      <c r="L332" s="65">
        <f t="shared" si="110"/>
        <v>0</v>
      </c>
      <c r="M332" s="65"/>
      <c r="N332" s="65"/>
      <c r="O332" s="65"/>
      <c r="P332" s="65"/>
      <c r="Q332" s="65">
        <v>58</v>
      </c>
      <c r="R332" s="65"/>
      <c r="S332" s="65"/>
      <c r="T332" s="65"/>
      <c r="U332" s="65"/>
      <c r="V332" s="65"/>
      <c r="W332" s="65"/>
      <c r="X332" s="65"/>
      <c r="Y332" s="65"/>
      <c r="Z332" s="65"/>
      <c r="AA332" s="65">
        <v>58</v>
      </c>
      <c r="AB332" s="65"/>
      <c r="AC332" s="65"/>
      <c r="AD332" s="65"/>
      <c r="AE332" s="139" t="str">
        <f t="shared" si="116"/>
        <v>TR8311-11</v>
      </c>
      <c r="AF332" s="139" t="str">
        <f t="shared" si="118"/>
        <v>Зүтгүүрийн туслах машинч</v>
      </c>
      <c r="AG332" s="56"/>
      <c r="AH332" s="65">
        <f t="shared" si="121"/>
        <v>0</v>
      </c>
      <c r="AI332" s="65">
        <f t="shared" si="121"/>
        <v>0</v>
      </c>
      <c r="AJ332" s="65"/>
      <c r="AK332" s="65"/>
      <c r="AL332" s="65"/>
      <c r="AM332" s="65"/>
      <c r="AN332" s="65"/>
      <c r="AO332" s="65"/>
      <c r="AP332" s="65"/>
      <c r="AQ332" s="65"/>
      <c r="AR332" s="65"/>
      <c r="AS332" s="65"/>
      <c r="AT332" s="65"/>
      <c r="AU332" s="65"/>
      <c r="AV332" s="65"/>
      <c r="AW332" s="65"/>
    </row>
    <row r="333" spans="1:49" s="121" customFormat="1" ht="18" customHeight="1">
      <c r="A333" s="816" t="str">
        <f>+'[1]З-ТМБ-4-сургууль мэргэжил-1'!A339:I339</f>
        <v>9. "Донбоско" МСҮТ</v>
      </c>
      <c r="B333" s="816"/>
      <c r="C333" s="816"/>
      <c r="D333" s="816"/>
      <c r="E333" s="816"/>
      <c r="F333" s="816"/>
      <c r="G333" s="816"/>
      <c r="H333" s="816"/>
      <c r="I333" s="60">
        <f t="shared" si="109"/>
        <v>322</v>
      </c>
      <c r="J333" s="817">
        <f t="shared" si="111"/>
        <v>223</v>
      </c>
      <c r="K333" s="818"/>
      <c r="L333" s="138">
        <f t="shared" si="110"/>
        <v>57</v>
      </c>
      <c r="M333" s="138">
        <f>SUM(M334:M338)</f>
        <v>0</v>
      </c>
      <c r="N333" s="138">
        <f t="shared" ref="N333:AD333" si="136">SUM(N334:N338)</f>
        <v>0</v>
      </c>
      <c r="O333" s="138">
        <f t="shared" si="136"/>
        <v>0</v>
      </c>
      <c r="P333" s="138">
        <f t="shared" si="136"/>
        <v>0</v>
      </c>
      <c r="Q333" s="138">
        <f t="shared" si="136"/>
        <v>0</v>
      </c>
      <c r="R333" s="138">
        <f t="shared" si="136"/>
        <v>0</v>
      </c>
      <c r="S333" s="138">
        <f t="shared" si="136"/>
        <v>223</v>
      </c>
      <c r="T333" s="138">
        <f t="shared" si="136"/>
        <v>57</v>
      </c>
      <c r="U333" s="138">
        <f t="shared" si="136"/>
        <v>0</v>
      </c>
      <c r="V333" s="138">
        <f t="shared" si="136"/>
        <v>0</v>
      </c>
      <c r="W333" s="138">
        <f t="shared" si="136"/>
        <v>0</v>
      </c>
      <c r="X333" s="138">
        <f t="shared" si="136"/>
        <v>0</v>
      </c>
      <c r="Y333" s="138">
        <f t="shared" si="136"/>
        <v>0</v>
      </c>
      <c r="Z333" s="138">
        <f t="shared" si="136"/>
        <v>0</v>
      </c>
      <c r="AA333" s="138">
        <f t="shared" si="136"/>
        <v>223</v>
      </c>
      <c r="AB333" s="138">
        <f t="shared" si="136"/>
        <v>0</v>
      </c>
      <c r="AC333" s="138">
        <f t="shared" si="136"/>
        <v>0</v>
      </c>
      <c r="AD333" s="138">
        <f t="shared" si="136"/>
        <v>0</v>
      </c>
      <c r="AE333" s="829" t="str">
        <f t="shared" si="116"/>
        <v>9. "Донбоско" МСҮТ</v>
      </c>
      <c r="AF333" s="830"/>
      <c r="AG333" s="60"/>
      <c r="AH333" s="138">
        <f>SUM(AH334:AH338)</f>
        <v>13</v>
      </c>
      <c r="AI333" s="138">
        <f t="shared" ref="AI333:AW333" si="137">SUM(AI334:AI338)</f>
        <v>9</v>
      </c>
      <c r="AJ333" s="138">
        <f t="shared" si="137"/>
        <v>13</v>
      </c>
      <c r="AK333" s="138">
        <f t="shared" si="137"/>
        <v>9</v>
      </c>
      <c r="AL333" s="138">
        <f t="shared" si="137"/>
        <v>0</v>
      </c>
      <c r="AM333" s="138">
        <f t="shared" si="137"/>
        <v>0</v>
      </c>
      <c r="AN333" s="138">
        <f t="shared" si="137"/>
        <v>0</v>
      </c>
      <c r="AO333" s="138">
        <f t="shared" si="137"/>
        <v>0</v>
      </c>
      <c r="AP333" s="138">
        <f t="shared" si="137"/>
        <v>0</v>
      </c>
      <c r="AQ333" s="138">
        <f t="shared" si="137"/>
        <v>0</v>
      </c>
      <c r="AR333" s="138">
        <f t="shared" si="137"/>
        <v>0</v>
      </c>
      <c r="AS333" s="138">
        <f t="shared" si="137"/>
        <v>0</v>
      </c>
      <c r="AT333" s="138">
        <f t="shared" si="137"/>
        <v>0</v>
      </c>
      <c r="AU333" s="138">
        <f t="shared" si="137"/>
        <v>0</v>
      </c>
      <c r="AV333" s="138">
        <f t="shared" si="137"/>
        <v>0</v>
      </c>
      <c r="AW333" s="138">
        <f t="shared" si="137"/>
        <v>0</v>
      </c>
    </row>
    <row r="334" spans="1:49" s="121" customFormat="1" ht="18" customHeight="1">
      <c r="A334" s="787" t="str">
        <f>+'[1]З-ТМБ-4-сургууль мэргэжил-1'!A340:B340</f>
        <v>TC8211-20</v>
      </c>
      <c r="B334" s="787"/>
      <c r="C334" s="705" t="str">
        <f>+'[1]З-ТМБ-4-сургууль мэргэжил-1'!C340:I340</f>
        <v>Автомашины засварчин</v>
      </c>
      <c r="D334" s="705"/>
      <c r="E334" s="705"/>
      <c r="F334" s="705"/>
      <c r="G334" s="705"/>
      <c r="H334" s="705"/>
      <c r="I334" s="56">
        <f t="shared" si="109"/>
        <v>323</v>
      </c>
      <c r="J334" s="801">
        <f t="shared" si="111"/>
        <v>74</v>
      </c>
      <c r="K334" s="802"/>
      <c r="L334" s="65">
        <f t="shared" si="110"/>
        <v>3</v>
      </c>
      <c r="M334" s="65"/>
      <c r="N334" s="65"/>
      <c r="O334" s="65"/>
      <c r="P334" s="65"/>
      <c r="Q334" s="65"/>
      <c r="R334" s="65"/>
      <c r="S334" s="65">
        <v>74</v>
      </c>
      <c r="T334" s="65">
        <v>3</v>
      </c>
      <c r="U334" s="65"/>
      <c r="V334" s="65"/>
      <c r="W334" s="65"/>
      <c r="X334" s="65"/>
      <c r="Y334" s="65"/>
      <c r="Z334" s="65"/>
      <c r="AA334" s="65">
        <v>74</v>
      </c>
      <c r="AB334" s="65"/>
      <c r="AC334" s="65"/>
      <c r="AD334" s="65"/>
      <c r="AE334" s="139" t="str">
        <f t="shared" si="116"/>
        <v>TC8211-20</v>
      </c>
      <c r="AF334" s="139" t="str">
        <f t="shared" si="118"/>
        <v>Автомашины засварчин</v>
      </c>
      <c r="AG334" s="56"/>
      <c r="AH334" s="65">
        <f t="shared" si="121"/>
        <v>2</v>
      </c>
      <c r="AI334" s="65">
        <f t="shared" si="121"/>
        <v>1</v>
      </c>
      <c r="AJ334" s="65">
        <v>2</v>
      </c>
      <c r="AK334" s="65">
        <v>1</v>
      </c>
      <c r="AL334" s="65"/>
      <c r="AM334" s="65"/>
      <c r="AN334" s="65"/>
      <c r="AO334" s="65"/>
      <c r="AP334" s="65"/>
      <c r="AQ334" s="65"/>
      <c r="AR334" s="65"/>
      <c r="AS334" s="65"/>
      <c r="AT334" s="65"/>
      <c r="AU334" s="65"/>
      <c r="AV334" s="65"/>
      <c r="AW334" s="65"/>
    </row>
    <row r="335" spans="1:49" s="121" customFormat="1" ht="18" customHeight="1">
      <c r="A335" s="787" t="str">
        <f>+'[1]З-ТМБ-4-сургууль мэргэжил-1'!A341:B341</f>
        <v>CF7126-36</v>
      </c>
      <c r="B335" s="787"/>
      <c r="C335" s="705" t="str">
        <f>+'[1]З-ТМБ-4-сургууль мэргэжил-1'!C341:I341</f>
        <v>Барилгын сантехникч</v>
      </c>
      <c r="D335" s="705"/>
      <c r="E335" s="705"/>
      <c r="F335" s="705"/>
      <c r="G335" s="705"/>
      <c r="H335" s="705"/>
      <c r="I335" s="56">
        <f t="shared" ref="I335:I398" si="138">+I334+1</f>
        <v>324</v>
      </c>
      <c r="J335" s="801">
        <f t="shared" si="111"/>
        <v>22</v>
      </c>
      <c r="K335" s="802"/>
      <c r="L335" s="65">
        <f t="shared" si="110"/>
        <v>0</v>
      </c>
      <c r="M335" s="65"/>
      <c r="N335" s="65"/>
      <c r="O335" s="65"/>
      <c r="P335" s="65"/>
      <c r="Q335" s="65"/>
      <c r="R335" s="65"/>
      <c r="S335" s="65">
        <v>22</v>
      </c>
      <c r="T335" s="65">
        <v>0</v>
      </c>
      <c r="U335" s="65"/>
      <c r="V335" s="65"/>
      <c r="W335" s="65"/>
      <c r="X335" s="65"/>
      <c r="Y335" s="65"/>
      <c r="Z335" s="65"/>
      <c r="AA335" s="65">
        <v>22</v>
      </c>
      <c r="AB335" s="65"/>
      <c r="AC335" s="65"/>
      <c r="AD335" s="65"/>
      <c r="AE335" s="139" t="str">
        <f t="shared" si="116"/>
        <v>CF7126-36</v>
      </c>
      <c r="AF335" s="139" t="str">
        <f t="shared" si="118"/>
        <v>Барилгын сантехникч</v>
      </c>
      <c r="AG335" s="56"/>
      <c r="AH335" s="65">
        <f t="shared" si="121"/>
        <v>0</v>
      </c>
      <c r="AI335" s="65">
        <f t="shared" si="121"/>
        <v>0</v>
      </c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</row>
    <row r="336" spans="1:49" s="121" customFormat="1" ht="18" customHeight="1">
      <c r="A336" s="787" t="str">
        <f>+'[1]З-ТМБ-4-сургууль мэргэжил-1'!A342:B342</f>
        <v>IE7533-28</v>
      </c>
      <c r="B336" s="787"/>
      <c r="C336" s="705" t="str">
        <f>+'[1]З-ТМБ-4-сургууль мэргэжил-1'!C342:I342</f>
        <v>Оёмол бүтээгдэхүүний оёдолчин</v>
      </c>
      <c r="D336" s="705"/>
      <c r="E336" s="705"/>
      <c r="F336" s="705"/>
      <c r="G336" s="705"/>
      <c r="H336" s="705"/>
      <c r="I336" s="56">
        <f t="shared" si="138"/>
        <v>325</v>
      </c>
      <c r="J336" s="801">
        <f t="shared" si="111"/>
        <v>23</v>
      </c>
      <c r="K336" s="802"/>
      <c r="L336" s="65">
        <f t="shared" ref="L336:L399" si="139">+N336+P336+R336+T336+V336+X336+Z336</f>
        <v>22</v>
      </c>
      <c r="M336" s="65"/>
      <c r="N336" s="65"/>
      <c r="O336" s="65"/>
      <c r="P336" s="65"/>
      <c r="Q336" s="65"/>
      <c r="R336" s="65"/>
      <c r="S336" s="65">
        <v>23</v>
      </c>
      <c r="T336" s="65">
        <v>22</v>
      </c>
      <c r="U336" s="65"/>
      <c r="V336" s="65"/>
      <c r="W336" s="65"/>
      <c r="X336" s="65"/>
      <c r="Y336" s="65"/>
      <c r="Z336" s="65"/>
      <c r="AA336" s="65">
        <v>23</v>
      </c>
      <c r="AB336" s="65"/>
      <c r="AC336" s="65"/>
      <c r="AD336" s="65"/>
      <c r="AE336" s="139" t="str">
        <f t="shared" si="116"/>
        <v>IE7533-28</v>
      </c>
      <c r="AF336" s="139" t="str">
        <f t="shared" si="118"/>
        <v>Оёмол бүтээгдэхүүний оёдолчин</v>
      </c>
      <c r="AG336" s="56"/>
      <c r="AH336" s="65">
        <f t="shared" si="121"/>
        <v>1</v>
      </c>
      <c r="AI336" s="65">
        <f t="shared" si="121"/>
        <v>1</v>
      </c>
      <c r="AJ336" s="65">
        <v>1</v>
      </c>
      <c r="AK336" s="65">
        <v>1</v>
      </c>
      <c r="AL336" s="65"/>
      <c r="AM336" s="65"/>
      <c r="AN336" s="65"/>
      <c r="AO336" s="65"/>
      <c r="AP336" s="65"/>
      <c r="AQ336" s="65"/>
      <c r="AR336" s="65"/>
      <c r="AS336" s="65"/>
      <c r="AT336" s="65"/>
      <c r="AU336" s="65"/>
      <c r="AV336" s="65"/>
      <c r="AW336" s="65"/>
    </row>
    <row r="337" spans="1:49" s="121" customFormat="1" ht="18" customHeight="1">
      <c r="A337" s="787" t="str">
        <f>+'[1]З-ТМБ-4-сургууль мэргэжил-1'!A343:B343</f>
        <v>IM7212-14</v>
      </c>
      <c r="B337" s="787"/>
      <c r="C337" s="705" t="str">
        <f>+'[1]З-ТМБ-4-сургууль мэргэжил-1'!C343:I343</f>
        <v>Гагнуурчин</v>
      </c>
      <c r="D337" s="705"/>
      <c r="E337" s="705"/>
      <c r="F337" s="705"/>
      <c r="G337" s="705"/>
      <c r="H337" s="705"/>
      <c r="I337" s="56">
        <f t="shared" si="138"/>
        <v>326</v>
      </c>
      <c r="J337" s="801">
        <f t="shared" si="111"/>
        <v>58</v>
      </c>
      <c r="K337" s="802"/>
      <c r="L337" s="65">
        <f t="shared" si="139"/>
        <v>0</v>
      </c>
      <c r="M337" s="65"/>
      <c r="N337" s="65"/>
      <c r="O337" s="65"/>
      <c r="P337" s="65"/>
      <c r="Q337" s="65"/>
      <c r="R337" s="65"/>
      <c r="S337" s="65">
        <v>58</v>
      </c>
      <c r="T337" s="65">
        <v>0</v>
      </c>
      <c r="U337" s="65"/>
      <c r="V337" s="65"/>
      <c r="W337" s="65"/>
      <c r="X337" s="65"/>
      <c r="Y337" s="65"/>
      <c r="Z337" s="65"/>
      <c r="AA337" s="65">
        <v>58</v>
      </c>
      <c r="AB337" s="65"/>
      <c r="AC337" s="65"/>
      <c r="AD337" s="65"/>
      <c r="AE337" s="139" t="str">
        <f t="shared" si="116"/>
        <v>IM7212-14</v>
      </c>
      <c r="AF337" s="139" t="str">
        <f t="shared" si="118"/>
        <v>Гагнуурчин</v>
      </c>
      <c r="AG337" s="56"/>
      <c r="AH337" s="65">
        <f t="shared" si="121"/>
        <v>0</v>
      </c>
      <c r="AI337" s="65">
        <f t="shared" si="121"/>
        <v>0</v>
      </c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  <c r="AT337" s="65"/>
      <c r="AU337" s="65"/>
      <c r="AV337" s="65"/>
      <c r="AW337" s="65"/>
    </row>
    <row r="338" spans="1:49" s="121" customFormat="1" ht="18" customHeight="1">
      <c r="A338" s="787" t="str">
        <f>+'[1]З-ТМБ-4-сургууль мэргэжил-1'!A344:B344</f>
        <v>ID4120-11</v>
      </c>
      <c r="B338" s="787"/>
      <c r="C338" s="705" t="str">
        <f>+'[1]З-ТМБ-4-сургууль мэргэжил-1'!C344:I344</f>
        <v>Нарийн бичгийн дарга-албан хэргийн ажилтан</v>
      </c>
      <c r="D338" s="705"/>
      <c r="E338" s="705"/>
      <c r="F338" s="705"/>
      <c r="G338" s="705"/>
      <c r="H338" s="705"/>
      <c r="I338" s="56">
        <f t="shared" si="138"/>
        <v>327</v>
      </c>
      <c r="J338" s="801">
        <f t="shared" ref="J338:J401" si="140">+M338+O338+Q338+S338+U338+W338+Y338</f>
        <v>46</v>
      </c>
      <c r="K338" s="802"/>
      <c r="L338" s="65">
        <f t="shared" si="139"/>
        <v>32</v>
      </c>
      <c r="M338" s="65"/>
      <c r="N338" s="65"/>
      <c r="O338" s="65"/>
      <c r="P338" s="65"/>
      <c r="Q338" s="65"/>
      <c r="R338" s="65"/>
      <c r="S338" s="65">
        <v>46</v>
      </c>
      <c r="T338" s="65">
        <v>32</v>
      </c>
      <c r="U338" s="65"/>
      <c r="V338" s="65"/>
      <c r="W338" s="65"/>
      <c r="X338" s="65"/>
      <c r="Y338" s="65"/>
      <c r="Z338" s="65"/>
      <c r="AA338" s="65">
        <v>46</v>
      </c>
      <c r="AB338" s="65"/>
      <c r="AC338" s="65"/>
      <c r="AD338" s="65"/>
      <c r="AE338" s="139" t="str">
        <f t="shared" si="116"/>
        <v>ID4120-11</v>
      </c>
      <c r="AF338" s="139" t="str">
        <f t="shared" si="118"/>
        <v>Нарийн бичгийн дарга-албан хэргийн ажилтан</v>
      </c>
      <c r="AG338" s="56"/>
      <c r="AH338" s="65">
        <f t="shared" si="121"/>
        <v>10</v>
      </c>
      <c r="AI338" s="65">
        <f t="shared" si="121"/>
        <v>7</v>
      </c>
      <c r="AJ338" s="65">
        <v>10</v>
      </c>
      <c r="AK338" s="65">
        <v>7</v>
      </c>
      <c r="AL338" s="65"/>
      <c r="AM338" s="65"/>
      <c r="AN338" s="65"/>
      <c r="AO338" s="65"/>
      <c r="AP338" s="65"/>
      <c r="AQ338" s="65"/>
      <c r="AR338" s="65"/>
      <c r="AS338" s="65"/>
      <c r="AT338" s="65"/>
      <c r="AU338" s="65"/>
      <c r="AV338" s="65"/>
      <c r="AW338" s="65"/>
    </row>
    <row r="339" spans="1:49" s="121" customFormat="1" ht="18" customHeight="1">
      <c r="A339" s="816" t="str">
        <f>+'[1]З-ТМБ-4-сургууль мэргэжил-1'!A345:I345</f>
        <v>10. Дорноговь аймаг дахь Төмөр замын МСҮТ</v>
      </c>
      <c r="B339" s="816"/>
      <c r="C339" s="816"/>
      <c r="D339" s="816"/>
      <c r="E339" s="816"/>
      <c r="F339" s="816"/>
      <c r="G339" s="816"/>
      <c r="H339" s="816"/>
      <c r="I339" s="60">
        <f t="shared" si="138"/>
        <v>328</v>
      </c>
      <c r="J339" s="817">
        <f t="shared" si="140"/>
        <v>182</v>
      </c>
      <c r="K339" s="818"/>
      <c r="L339" s="138">
        <f t="shared" si="139"/>
        <v>80</v>
      </c>
      <c r="M339" s="138">
        <f>SUM(M340:M346)</f>
        <v>0</v>
      </c>
      <c r="N339" s="138">
        <f t="shared" ref="N339:AD339" si="141">SUM(N340:N346)</f>
        <v>0</v>
      </c>
      <c r="O339" s="138">
        <f t="shared" si="141"/>
        <v>0</v>
      </c>
      <c r="P339" s="138">
        <f t="shared" si="141"/>
        <v>0</v>
      </c>
      <c r="Q339" s="138">
        <f t="shared" si="141"/>
        <v>182</v>
      </c>
      <c r="R339" s="138">
        <f t="shared" si="141"/>
        <v>80</v>
      </c>
      <c r="S339" s="138">
        <f t="shared" si="141"/>
        <v>0</v>
      </c>
      <c r="T339" s="138">
        <f t="shared" si="141"/>
        <v>0</v>
      </c>
      <c r="U339" s="138">
        <f t="shared" si="141"/>
        <v>0</v>
      </c>
      <c r="V339" s="138">
        <f t="shared" si="141"/>
        <v>0</v>
      </c>
      <c r="W339" s="138">
        <f t="shared" si="141"/>
        <v>0</v>
      </c>
      <c r="X339" s="138">
        <f t="shared" si="141"/>
        <v>0</v>
      </c>
      <c r="Y339" s="138">
        <f t="shared" si="141"/>
        <v>0</v>
      </c>
      <c r="Z339" s="138">
        <f t="shared" si="141"/>
        <v>0</v>
      </c>
      <c r="AA339" s="138">
        <f t="shared" si="141"/>
        <v>139</v>
      </c>
      <c r="AB339" s="138">
        <f t="shared" si="141"/>
        <v>0</v>
      </c>
      <c r="AC339" s="138">
        <f t="shared" si="141"/>
        <v>43</v>
      </c>
      <c r="AD339" s="138">
        <f t="shared" si="141"/>
        <v>0</v>
      </c>
      <c r="AE339" s="829" t="str">
        <f t="shared" si="116"/>
        <v>10. Дорноговь аймаг дахь Төмөр замын МСҮТ</v>
      </c>
      <c r="AF339" s="830"/>
      <c r="AG339" s="60"/>
      <c r="AH339" s="138">
        <f>SUM(AH340:AH346)</f>
        <v>0</v>
      </c>
      <c r="AI339" s="138">
        <f t="shared" ref="AI339:AW339" si="142">SUM(AI340:AI346)</f>
        <v>0</v>
      </c>
      <c r="AJ339" s="138">
        <f t="shared" si="142"/>
        <v>0</v>
      </c>
      <c r="AK339" s="138">
        <f t="shared" si="142"/>
        <v>0</v>
      </c>
      <c r="AL339" s="138">
        <f t="shared" si="142"/>
        <v>0</v>
      </c>
      <c r="AM339" s="138">
        <f t="shared" si="142"/>
        <v>0</v>
      </c>
      <c r="AN339" s="138">
        <f t="shared" si="142"/>
        <v>0</v>
      </c>
      <c r="AO339" s="138">
        <f t="shared" si="142"/>
        <v>0</v>
      </c>
      <c r="AP339" s="138">
        <f t="shared" si="142"/>
        <v>0</v>
      </c>
      <c r="AQ339" s="138">
        <f t="shared" si="142"/>
        <v>0</v>
      </c>
      <c r="AR339" s="138">
        <f t="shared" si="142"/>
        <v>0</v>
      </c>
      <c r="AS339" s="138">
        <f t="shared" si="142"/>
        <v>0</v>
      </c>
      <c r="AT339" s="138">
        <f t="shared" si="142"/>
        <v>0</v>
      </c>
      <c r="AU339" s="138">
        <f t="shared" si="142"/>
        <v>0</v>
      </c>
      <c r="AV339" s="138">
        <f t="shared" si="142"/>
        <v>0</v>
      </c>
      <c r="AW339" s="138">
        <f t="shared" si="142"/>
        <v>0</v>
      </c>
    </row>
    <row r="340" spans="1:49" s="121" customFormat="1" ht="18" customHeight="1">
      <c r="A340" s="797" t="str">
        <f>+'[1]З-ТМБ-4-сургууль мэргэжил-1'!A346:B346</f>
        <v>TR4323-25</v>
      </c>
      <c r="B340" s="797"/>
      <c r="C340" s="797" t="str">
        <f>+'[1]З-ТМБ-4-сургууль мэргэжил-1'!C346:I346</f>
        <v>Ачаа вагон хүлээлцэгч</v>
      </c>
      <c r="D340" s="797"/>
      <c r="E340" s="797"/>
      <c r="F340" s="797"/>
      <c r="G340" s="797"/>
      <c r="H340" s="797"/>
      <c r="I340" s="56">
        <f t="shared" si="138"/>
        <v>329</v>
      </c>
      <c r="J340" s="801">
        <f t="shared" si="140"/>
        <v>52</v>
      </c>
      <c r="K340" s="802"/>
      <c r="L340" s="65">
        <f t="shared" si="139"/>
        <v>43</v>
      </c>
      <c r="M340" s="65"/>
      <c r="N340" s="65"/>
      <c r="O340" s="65"/>
      <c r="P340" s="65"/>
      <c r="Q340" s="65">
        <v>52</v>
      </c>
      <c r="R340" s="65">
        <v>43</v>
      </c>
      <c r="S340" s="65"/>
      <c r="T340" s="65"/>
      <c r="U340" s="65"/>
      <c r="V340" s="65"/>
      <c r="W340" s="65"/>
      <c r="X340" s="65"/>
      <c r="Y340" s="65"/>
      <c r="Z340" s="65"/>
      <c r="AA340" s="65">
        <v>41</v>
      </c>
      <c r="AB340" s="65"/>
      <c r="AC340" s="65">
        <v>11</v>
      </c>
      <c r="AD340" s="65"/>
      <c r="AE340" s="139" t="str">
        <f t="shared" si="116"/>
        <v>TR4323-25</v>
      </c>
      <c r="AF340" s="139" t="str">
        <f t="shared" si="118"/>
        <v>Ачаа вагон хүлээлцэгч</v>
      </c>
      <c r="AG340" s="56"/>
      <c r="AH340" s="65">
        <f t="shared" si="121"/>
        <v>0</v>
      </c>
      <c r="AI340" s="65">
        <f t="shared" si="121"/>
        <v>0</v>
      </c>
      <c r="AJ340" s="65"/>
      <c r="AK340" s="65"/>
      <c r="AL340" s="65"/>
      <c r="AM340" s="65"/>
      <c r="AN340" s="65"/>
      <c r="AO340" s="65"/>
      <c r="AP340" s="65"/>
      <c r="AQ340" s="65"/>
      <c r="AR340" s="65"/>
      <c r="AS340" s="65"/>
      <c r="AT340" s="65"/>
      <c r="AU340" s="65"/>
      <c r="AV340" s="65"/>
      <c r="AW340" s="65"/>
    </row>
    <row r="341" spans="1:49" s="121" customFormat="1" ht="18" customHeight="1">
      <c r="A341" s="797" t="str">
        <f>+'[1]З-ТМБ-4-сургууль мэргэжил-1'!A347:B347</f>
        <v>TR4323-27</v>
      </c>
      <c r="B341" s="797"/>
      <c r="C341" s="797" t="str">
        <f>+'[1]З-ТМБ-4-сургууль мэргэжил-1'!C347:I347</f>
        <v>Вагон үзэгч, засварчин</v>
      </c>
      <c r="D341" s="797"/>
      <c r="E341" s="797"/>
      <c r="F341" s="797"/>
      <c r="G341" s="797"/>
      <c r="H341" s="797"/>
      <c r="I341" s="56">
        <f t="shared" si="138"/>
        <v>330</v>
      </c>
      <c r="J341" s="801">
        <f t="shared" si="140"/>
        <v>19</v>
      </c>
      <c r="K341" s="802"/>
      <c r="L341" s="65">
        <f t="shared" si="139"/>
        <v>5</v>
      </c>
      <c r="M341" s="65"/>
      <c r="N341" s="65"/>
      <c r="O341" s="65"/>
      <c r="P341" s="65"/>
      <c r="Q341" s="65">
        <v>19</v>
      </c>
      <c r="R341" s="65">
        <v>5</v>
      </c>
      <c r="S341" s="65"/>
      <c r="T341" s="65"/>
      <c r="U341" s="65"/>
      <c r="V341" s="65"/>
      <c r="W341" s="65"/>
      <c r="X341" s="65"/>
      <c r="Y341" s="65"/>
      <c r="Z341" s="65"/>
      <c r="AA341" s="65">
        <v>17</v>
      </c>
      <c r="AB341" s="65"/>
      <c r="AC341" s="65">
        <v>2</v>
      </c>
      <c r="AD341" s="65"/>
      <c r="AE341" s="139" t="str">
        <f t="shared" si="116"/>
        <v>TR4323-27</v>
      </c>
      <c r="AF341" s="139" t="str">
        <f t="shared" si="118"/>
        <v>Вагон үзэгч, засварчин</v>
      </c>
      <c r="AG341" s="56"/>
      <c r="AH341" s="65">
        <f t="shared" si="121"/>
        <v>0</v>
      </c>
      <c r="AI341" s="65">
        <f t="shared" si="121"/>
        <v>0</v>
      </c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  <c r="AT341" s="65"/>
      <c r="AU341" s="65"/>
      <c r="AV341" s="65"/>
      <c r="AW341" s="65"/>
    </row>
    <row r="342" spans="1:49" s="121" customFormat="1" ht="18" customHeight="1">
      <c r="A342" s="797" t="str">
        <f>+'[1]З-ТМБ-4-сургууль мэргэжил-1'!A348:B348</f>
        <v>TR4323-26</v>
      </c>
      <c r="B342" s="797"/>
      <c r="C342" s="797" t="str">
        <f>+'[1]З-ТМБ-4-сургууль мэргэжил-1'!C348:I348</f>
        <v>Зорчигчийн вагоны үйлчлэгч</v>
      </c>
      <c r="D342" s="797"/>
      <c r="E342" s="797"/>
      <c r="F342" s="797"/>
      <c r="G342" s="797"/>
      <c r="H342" s="797"/>
      <c r="I342" s="56">
        <f t="shared" si="138"/>
        <v>331</v>
      </c>
      <c r="J342" s="801">
        <f t="shared" si="140"/>
        <v>5</v>
      </c>
      <c r="K342" s="802"/>
      <c r="L342" s="65">
        <f t="shared" si="139"/>
        <v>5</v>
      </c>
      <c r="M342" s="65"/>
      <c r="N342" s="65"/>
      <c r="O342" s="65"/>
      <c r="P342" s="65"/>
      <c r="Q342" s="65">
        <v>5</v>
      </c>
      <c r="R342" s="65">
        <v>5</v>
      </c>
      <c r="S342" s="65"/>
      <c r="T342" s="65"/>
      <c r="U342" s="65"/>
      <c r="V342" s="65"/>
      <c r="W342" s="65"/>
      <c r="X342" s="65"/>
      <c r="Y342" s="65"/>
      <c r="Z342" s="65"/>
      <c r="AA342" s="65">
        <v>5</v>
      </c>
      <c r="AB342" s="65"/>
      <c r="AC342" s="65">
        <v>0</v>
      </c>
      <c r="AD342" s="65"/>
      <c r="AE342" s="139" t="str">
        <f t="shared" si="116"/>
        <v>TR4323-26</v>
      </c>
      <c r="AF342" s="139" t="str">
        <f t="shared" si="118"/>
        <v>Зорчигчийн вагоны үйлчлэгч</v>
      </c>
      <c r="AG342" s="56"/>
      <c r="AH342" s="65">
        <f t="shared" si="121"/>
        <v>0</v>
      </c>
      <c r="AI342" s="65">
        <f t="shared" si="121"/>
        <v>0</v>
      </c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65"/>
      <c r="AW342" s="65"/>
    </row>
    <row r="343" spans="1:49" s="121" customFormat="1" ht="18" customHeight="1">
      <c r="A343" s="797" t="str">
        <f>+'[1]З-ТМБ-4-сургууль мэргэжил-1'!A349:B349</f>
        <v>TR8311-11</v>
      </c>
      <c r="B343" s="797"/>
      <c r="C343" s="797" t="str">
        <f>+'[1]З-ТМБ-4-сургууль мэргэжил-1'!C349:I349</f>
        <v>Зүтгүүрийн туслах машинч</v>
      </c>
      <c r="D343" s="797"/>
      <c r="E343" s="797"/>
      <c r="F343" s="797"/>
      <c r="G343" s="797"/>
      <c r="H343" s="797"/>
      <c r="I343" s="56">
        <f t="shared" si="138"/>
        <v>332</v>
      </c>
      <c r="J343" s="801">
        <f t="shared" si="140"/>
        <v>36</v>
      </c>
      <c r="K343" s="802"/>
      <c r="L343" s="65">
        <f t="shared" si="139"/>
        <v>0</v>
      </c>
      <c r="M343" s="65"/>
      <c r="N343" s="65"/>
      <c r="O343" s="65"/>
      <c r="P343" s="65"/>
      <c r="Q343" s="65">
        <v>36</v>
      </c>
      <c r="R343" s="65"/>
      <c r="S343" s="65"/>
      <c r="T343" s="65"/>
      <c r="U343" s="65"/>
      <c r="V343" s="65"/>
      <c r="W343" s="65"/>
      <c r="X343" s="65"/>
      <c r="Y343" s="65"/>
      <c r="Z343" s="65"/>
      <c r="AA343" s="65">
        <v>27</v>
      </c>
      <c r="AB343" s="65"/>
      <c r="AC343" s="65">
        <v>9</v>
      </c>
      <c r="AD343" s="65"/>
      <c r="AE343" s="139" t="str">
        <f t="shared" si="116"/>
        <v>TR8311-11</v>
      </c>
      <c r="AF343" s="139" t="str">
        <f t="shared" si="118"/>
        <v>Зүтгүүрийн туслах машинч</v>
      </c>
      <c r="AG343" s="56"/>
      <c r="AH343" s="65">
        <f t="shared" si="121"/>
        <v>0</v>
      </c>
      <c r="AI343" s="65">
        <f t="shared" si="121"/>
        <v>0</v>
      </c>
      <c r="AJ343" s="65"/>
      <c r="AK343" s="65"/>
      <c r="AL343" s="65"/>
      <c r="AM343" s="65"/>
      <c r="AN343" s="65"/>
      <c r="AO343" s="65"/>
      <c r="AP343" s="65"/>
      <c r="AQ343" s="65"/>
      <c r="AR343" s="65"/>
      <c r="AS343" s="65"/>
      <c r="AT343" s="65"/>
      <c r="AU343" s="65"/>
      <c r="AV343" s="65"/>
      <c r="AW343" s="65"/>
    </row>
    <row r="344" spans="1:49" s="121" customFormat="1" ht="18" customHeight="1">
      <c r="A344" s="797" t="str">
        <f>+'[1]З-ТМБ-4-сургууль мэргэжил-1'!A350:B350</f>
        <v>TR8311-13</v>
      </c>
      <c r="B344" s="797"/>
      <c r="C344" s="797" t="str">
        <f>+'[1]З-ТМБ-4-сургууль мэргэжил-1'!C350:I350</f>
        <v>Илчит тэрэгний засварчин</v>
      </c>
      <c r="D344" s="797"/>
      <c r="E344" s="797"/>
      <c r="F344" s="797"/>
      <c r="G344" s="797"/>
      <c r="H344" s="797"/>
      <c r="I344" s="56">
        <f t="shared" si="138"/>
        <v>333</v>
      </c>
      <c r="J344" s="801">
        <f t="shared" si="140"/>
        <v>34</v>
      </c>
      <c r="K344" s="802"/>
      <c r="L344" s="65">
        <f t="shared" si="139"/>
        <v>0</v>
      </c>
      <c r="M344" s="65"/>
      <c r="N344" s="65"/>
      <c r="O344" s="65"/>
      <c r="P344" s="65"/>
      <c r="Q344" s="65">
        <v>34</v>
      </c>
      <c r="R344" s="65"/>
      <c r="S344" s="65"/>
      <c r="T344" s="65"/>
      <c r="U344" s="65"/>
      <c r="V344" s="65"/>
      <c r="W344" s="65"/>
      <c r="X344" s="65"/>
      <c r="Y344" s="65"/>
      <c r="Z344" s="65"/>
      <c r="AA344" s="65">
        <v>28</v>
      </c>
      <c r="AB344" s="65"/>
      <c r="AC344" s="65">
        <v>6</v>
      </c>
      <c r="AD344" s="65"/>
      <c r="AE344" s="139" t="str">
        <f t="shared" ref="AE344:AE407" si="143">+A344</f>
        <v>TR8311-13</v>
      </c>
      <c r="AF344" s="139" t="str">
        <f t="shared" si="118"/>
        <v>Илчит тэрэгний засварчин</v>
      </c>
      <c r="AG344" s="56"/>
      <c r="AH344" s="65">
        <f t="shared" si="121"/>
        <v>0</v>
      </c>
      <c r="AI344" s="65">
        <f t="shared" si="121"/>
        <v>0</v>
      </c>
      <c r="AJ344" s="65"/>
      <c r="AK344" s="65"/>
      <c r="AL344" s="65"/>
      <c r="AM344" s="65"/>
      <c r="AN344" s="65"/>
      <c r="AO344" s="65"/>
      <c r="AP344" s="65"/>
      <c r="AQ344" s="65"/>
      <c r="AR344" s="65"/>
      <c r="AS344" s="65"/>
      <c r="AT344" s="65"/>
      <c r="AU344" s="65"/>
      <c r="AV344" s="65"/>
      <c r="AW344" s="65"/>
    </row>
    <row r="345" spans="1:49" s="121" customFormat="1" ht="18" customHeight="1">
      <c r="A345" s="797" t="str">
        <f>+'[1]З-ТМБ-4-сургууль мэргэжил-1'!A351:B351</f>
        <v>TR4323-29</v>
      </c>
      <c r="B345" s="797"/>
      <c r="C345" s="797" t="str">
        <f>+'[1]З-ТМБ-4-сургууль мэргэжил-1'!C351:I351</f>
        <v>Төмөр замын замчин</v>
      </c>
      <c r="D345" s="797"/>
      <c r="E345" s="797"/>
      <c r="F345" s="797"/>
      <c r="G345" s="797"/>
      <c r="H345" s="797"/>
      <c r="I345" s="56">
        <f t="shared" si="138"/>
        <v>334</v>
      </c>
      <c r="J345" s="801">
        <f t="shared" si="140"/>
        <v>7</v>
      </c>
      <c r="K345" s="802"/>
      <c r="L345" s="65">
        <f t="shared" si="139"/>
        <v>4</v>
      </c>
      <c r="M345" s="65"/>
      <c r="N345" s="65"/>
      <c r="O345" s="65"/>
      <c r="P345" s="65"/>
      <c r="Q345" s="65">
        <v>7</v>
      </c>
      <c r="R345" s="65">
        <v>4</v>
      </c>
      <c r="S345" s="65"/>
      <c r="T345" s="65"/>
      <c r="U345" s="65"/>
      <c r="V345" s="65"/>
      <c r="W345" s="65"/>
      <c r="X345" s="65"/>
      <c r="Y345" s="65"/>
      <c r="Z345" s="65"/>
      <c r="AA345" s="65">
        <v>2</v>
      </c>
      <c r="AB345" s="65"/>
      <c r="AC345" s="65">
        <v>5</v>
      </c>
      <c r="AD345" s="65"/>
      <c r="AE345" s="139" t="str">
        <f t="shared" si="143"/>
        <v>TR4323-29</v>
      </c>
      <c r="AF345" s="139" t="str">
        <f t="shared" ref="AF345:AF407" si="144">+C345</f>
        <v>Төмөр замын замчин</v>
      </c>
      <c r="AG345" s="56"/>
      <c r="AH345" s="65">
        <f t="shared" si="121"/>
        <v>0</v>
      </c>
      <c r="AI345" s="65">
        <f t="shared" si="121"/>
        <v>0</v>
      </c>
      <c r="AJ345" s="65"/>
      <c r="AK345" s="65"/>
      <c r="AL345" s="65"/>
      <c r="AM345" s="65"/>
      <c r="AN345" s="65"/>
      <c r="AO345" s="65"/>
      <c r="AP345" s="65"/>
      <c r="AQ345" s="65"/>
      <c r="AR345" s="65"/>
      <c r="AS345" s="65"/>
      <c r="AT345" s="65"/>
      <c r="AU345" s="65"/>
      <c r="AV345" s="65"/>
      <c r="AW345" s="65"/>
    </row>
    <row r="346" spans="1:49" s="121" customFormat="1" ht="18" customHeight="1">
      <c r="A346" s="797" t="str">
        <f>+'[1]З-ТМБ-4-сургууль мэргэжил-1'!A352:B352</f>
        <v>TR4323-15</v>
      </c>
      <c r="B346" s="797"/>
      <c r="C346" s="797" t="str">
        <f>+'[1]З-ТМБ-4-сургууль мэргэжил-1'!C352:I352</f>
        <v>Төмөр замын өртөөний жижүүр</v>
      </c>
      <c r="D346" s="797"/>
      <c r="E346" s="797"/>
      <c r="F346" s="797"/>
      <c r="G346" s="797"/>
      <c r="H346" s="797"/>
      <c r="I346" s="56">
        <f t="shared" si="138"/>
        <v>335</v>
      </c>
      <c r="J346" s="801">
        <f t="shared" si="140"/>
        <v>29</v>
      </c>
      <c r="K346" s="802"/>
      <c r="L346" s="65">
        <f t="shared" si="139"/>
        <v>23</v>
      </c>
      <c r="M346" s="65"/>
      <c r="N346" s="65"/>
      <c r="O346" s="65"/>
      <c r="P346" s="65"/>
      <c r="Q346" s="65">
        <v>29</v>
      </c>
      <c r="R346" s="65">
        <v>23</v>
      </c>
      <c r="S346" s="65"/>
      <c r="T346" s="65"/>
      <c r="U346" s="65"/>
      <c r="V346" s="65"/>
      <c r="W346" s="65"/>
      <c r="X346" s="65"/>
      <c r="Y346" s="65"/>
      <c r="Z346" s="65"/>
      <c r="AA346" s="65">
        <v>19</v>
      </c>
      <c r="AB346" s="65"/>
      <c r="AC346" s="65">
        <v>10</v>
      </c>
      <c r="AD346" s="65"/>
      <c r="AE346" s="139" t="str">
        <f t="shared" si="143"/>
        <v>TR4323-15</v>
      </c>
      <c r="AF346" s="139" t="str">
        <f t="shared" si="144"/>
        <v>Төмөр замын өртөөний жижүүр</v>
      </c>
      <c r="AG346" s="56"/>
      <c r="AH346" s="65">
        <f t="shared" si="121"/>
        <v>0</v>
      </c>
      <c r="AI346" s="65">
        <f t="shared" si="121"/>
        <v>0</v>
      </c>
      <c r="AJ346" s="65"/>
      <c r="AK346" s="65"/>
      <c r="AL346" s="65"/>
      <c r="AM346" s="65"/>
      <c r="AN346" s="65"/>
      <c r="AO346" s="65"/>
      <c r="AP346" s="65"/>
      <c r="AQ346" s="65"/>
      <c r="AR346" s="65"/>
      <c r="AS346" s="65"/>
      <c r="AT346" s="65"/>
      <c r="AU346" s="65"/>
      <c r="AV346" s="65"/>
      <c r="AW346" s="65"/>
    </row>
    <row r="347" spans="1:49" s="121" customFormat="1" ht="18" customHeight="1">
      <c r="A347" s="816" t="str">
        <f>+'[1]З-ТМБ-4-сургууль мэргэжил-1'!A353:I353</f>
        <v>11. "Топ" МСҮТ</v>
      </c>
      <c r="B347" s="816"/>
      <c r="C347" s="816"/>
      <c r="D347" s="816"/>
      <c r="E347" s="816"/>
      <c r="F347" s="816"/>
      <c r="G347" s="816"/>
      <c r="H347" s="816"/>
      <c r="I347" s="60">
        <f t="shared" si="138"/>
        <v>336</v>
      </c>
      <c r="J347" s="817">
        <f t="shared" si="140"/>
        <v>133</v>
      </c>
      <c r="K347" s="818"/>
      <c r="L347" s="138">
        <f t="shared" si="139"/>
        <v>109</v>
      </c>
      <c r="M347" s="138">
        <f>SUM(M348:M351)</f>
        <v>0</v>
      </c>
      <c r="N347" s="138">
        <f t="shared" ref="N347:AD347" si="145">SUM(N348:N351)</f>
        <v>0</v>
      </c>
      <c r="O347" s="138">
        <f t="shared" si="145"/>
        <v>0</v>
      </c>
      <c r="P347" s="138">
        <f t="shared" si="145"/>
        <v>0</v>
      </c>
      <c r="Q347" s="138">
        <f t="shared" si="145"/>
        <v>0</v>
      </c>
      <c r="R347" s="138">
        <f t="shared" si="145"/>
        <v>0</v>
      </c>
      <c r="S347" s="138">
        <f t="shared" si="145"/>
        <v>133</v>
      </c>
      <c r="T347" s="138">
        <f t="shared" si="145"/>
        <v>109</v>
      </c>
      <c r="U347" s="138">
        <f t="shared" si="145"/>
        <v>0</v>
      </c>
      <c r="V347" s="138">
        <f t="shared" si="145"/>
        <v>0</v>
      </c>
      <c r="W347" s="138">
        <f t="shared" si="145"/>
        <v>0</v>
      </c>
      <c r="X347" s="138">
        <f t="shared" si="145"/>
        <v>0</v>
      </c>
      <c r="Y347" s="138">
        <f t="shared" si="145"/>
        <v>0</v>
      </c>
      <c r="Z347" s="138">
        <f t="shared" si="145"/>
        <v>0</v>
      </c>
      <c r="AA347" s="138">
        <f t="shared" si="145"/>
        <v>133</v>
      </c>
      <c r="AB347" s="138">
        <f t="shared" si="145"/>
        <v>0</v>
      </c>
      <c r="AC347" s="138">
        <f t="shared" si="145"/>
        <v>0</v>
      </c>
      <c r="AD347" s="138">
        <f t="shared" si="145"/>
        <v>0</v>
      </c>
      <c r="AE347" s="829" t="str">
        <f t="shared" si="143"/>
        <v>11. "Топ" МСҮТ</v>
      </c>
      <c r="AF347" s="830"/>
      <c r="AG347" s="60"/>
      <c r="AH347" s="138">
        <f>SUM(AH348:AH351)</f>
        <v>0</v>
      </c>
      <c r="AI347" s="138">
        <f t="shared" ref="AI347:AR347" si="146">SUM(AI348:AI351)</f>
        <v>0</v>
      </c>
      <c r="AJ347" s="138">
        <f t="shared" si="146"/>
        <v>0</v>
      </c>
      <c r="AK347" s="138">
        <f t="shared" si="146"/>
        <v>0</v>
      </c>
      <c r="AL347" s="138">
        <f t="shared" si="146"/>
        <v>0</v>
      </c>
      <c r="AM347" s="138">
        <f t="shared" si="146"/>
        <v>0</v>
      </c>
      <c r="AN347" s="138">
        <f t="shared" si="146"/>
        <v>0</v>
      </c>
      <c r="AO347" s="138">
        <f t="shared" si="146"/>
        <v>0</v>
      </c>
      <c r="AP347" s="138">
        <f t="shared" si="146"/>
        <v>0</v>
      </c>
      <c r="AQ347" s="138">
        <f t="shared" si="146"/>
        <v>0</v>
      </c>
      <c r="AR347" s="138">
        <f t="shared" si="146"/>
        <v>0</v>
      </c>
      <c r="AS347" s="138">
        <f t="shared" ref="AS347:AW347" si="147">SUM(AS348:AS351)</f>
        <v>0</v>
      </c>
      <c r="AT347" s="138">
        <f t="shared" si="147"/>
        <v>0</v>
      </c>
      <c r="AU347" s="138">
        <f t="shared" si="147"/>
        <v>0</v>
      </c>
      <c r="AV347" s="138">
        <f t="shared" si="147"/>
        <v>0</v>
      </c>
      <c r="AW347" s="138">
        <f t="shared" si="147"/>
        <v>0</v>
      </c>
    </row>
    <row r="348" spans="1:49" s="121" customFormat="1" ht="18" customHeight="1">
      <c r="A348" s="797" t="str">
        <f>+'[1]З-ТМБ-4-сургууль мэргэжил-1'!A354:B354</f>
        <v>ID4416-11</v>
      </c>
      <c r="B348" s="797"/>
      <c r="C348" s="797" t="str">
        <f>+'[1]З-ТМБ-4-сургууль мэргэжил-1'!C354:I354</f>
        <v>Хүний нөөцийн туслах ажилтан</v>
      </c>
      <c r="D348" s="797"/>
      <c r="E348" s="797"/>
      <c r="F348" s="797"/>
      <c r="G348" s="797"/>
      <c r="H348" s="797"/>
      <c r="I348" s="56">
        <f t="shared" si="138"/>
        <v>337</v>
      </c>
      <c r="J348" s="801">
        <f t="shared" si="140"/>
        <v>22</v>
      </c>
      <c r="K348" s="802"/>
      <c r="L348" s="65">
        <f t="shared" si="139"/>
        <v>18</v>
      </c>
      <c r="M348" s="65"/>
      <c r="N348" s="65"/>
      <c r="O348" s="65"/>
      <c r="P348" s="65"/>
      <c r="Q348" s="65"/>
      <c r="R348" s="65"/>
      <c r="S348" s="65">
        <v>22</v>
      </c>
      <c r="T348" s="65">
        <v>18</v>
      </c>
      <c r="U348" s="65"/>
      <c r="V348" s="65"/>
      <c r="W348" s="65"/>
      <c r="X348" s="65"/>
      <c r="Y348" s="65"/>
      <c r="Z348" s="65"/>
      <c r="AA348" s="65">
        <v>22</v>
      </c>
      <c r="AB348" s="65"/>
      <c r="AC348" s="65"/>
      <c r="AD348" s="65"/>
      <c r="AE348" s="139" t="str">
        <f t="shared" si="143"/>
        <v>ID4416-11</v>
      </c>
      <c r="AF348" s="139" t="str">
        <f t="shared" si="144"/>
        <v>Хүний нөөцийн туслах ажилтан</v>
      </c>
      <c r="AG348" s="56"/>
      <c r="AH348" s="65">
        <f t="shared" si="121"/>
        <v>0</v>
      </c>
      <c r="AI348" s="65">
        <f t="shared" si="121"/>
        <v>0</v>
      </c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65"/>
      <c r="AW348" s="65"/>
    </row>
    <row r="349" spans="1:49" s="121" customFormat="1" ht="18" customHeight="1">
      <c r="A349" s="797" t="str">
        <f>+'[1]З-ТМБ-4-сургууль мэргэжил-1'!A355:B355</f>
        <v>PB3521-27</v>
      </c>
      <c r="B349" s="797"/>
      <c r="C349" s="797" t="str">
        <f>+'[1]З-ТМБ-4-сургууль мэргэжил-1'!C355:I355</f>
        <v>Дуу, дүрс бичлэгийн оператор</v>
      </c>
      <c r="D349" s="797"/>
      <c r="E349" s="797"/>
      <c r="F349" s="797"/>
      <c r="G349" s="797"/>
      <c r="H349" s="797"/>
      <c r="I349" s="56">
        <f t="shared" si="138"/>
        <v>338</v>
      </c>
      <c r="J349" s="801">
        <f t="shared" si="140"/>
        <v>30</v>
      </c>
      <c r="K349" s="802"/>
      <c r="L349" s="65">
        <f t="shared" si="139"/>
        <v>11</v>
      </c>
      <c r="M349" s="65"/>
      <c r="N349" s="65"/>
      <c r="O349" s="65"/>
      <c r="P349" s="65"/>
      <c r="Q349" s="65"/>
      <c r="R349" s="65"/>
      <c r="S349" s="65">
        <v>30</v>
      </c>
      <c r="T349" s="65">
        <v>11</v>
      </c>
      <c r="U349" s="65"/>
      <c r="V349" s="65"/>
      <c r="W349" s="65"/>
      <c r="X349" s="65"/>
      <c r="Y349" s="65"/>
      <c r="Z349" s="65"/>
      <c r="AA349" s="65">
        <v>30</v>
      </c>
      <c r="AB349" s="65"/>
      <c r="AC349" s="65"/>
      <c r="AD349" s="65"/>
      <c r="AE349" s="139" t="str">
        <f t="shared" si="143"/>
        <v>PB3521-27</v>
      </c>
      <c r="AF349" s="139" t="str">
        <f t="shared" si="144"/>
        <v>Дуу, дүрс бичлэгийн оператор</v>
      </c>
      <c r="AG349" s="56"/>
      <c r="AH349" s="65">
        <f t="shared" si="121"/>
        <v>0</v>
      </c>
      <c r="AI349" s="65">
        <f t="shared" si="121"/>
        <v>0</v>
      </c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</row>
    <row r="350" spans="1:49" s="121" customFormat="1" ht="18" customHeight="1">
      <c r="A350" s="797" t="str">
        <f>+'[1]З-ТМБ-4-сургууль мэргэжил-1'!A356:B356</f>
        <v>SO5142-11</v>
      </c>
      <c r="B350" s="797"/>
      <c r="C350" s="797" t="str">
        <f>+'[1]З-ТМБ-4-сургууль мэргэжил-1'!C356:I356</f>
        <v>Гоо засалч</v>
      </c>
      <c r="D350" s="797"/>
      <c r="E350" s="797"/>
      <c r="F350" s="797"/>
      <c r="G350" s="797"/>
      <c r="H350" s="797"/>
      <c r="I350" s="56">
        <f t="shared" si="138"/>
        <v>339</v>
      </c>
      <c r="J350" s="801">
        <f t="shared" si="140"/>
        <v>56</v>
      </c>
      <c r="K350" s="802"/>
      <c r="L350" s="65">
        <f t="shared" si="139"/>
        <v>56</v>
      </c>
      <c r="M350" s="65"/>
      <c r="N350" s="65"/>
      <c r="O350" s="65"/>
      <c r="P350" s="65"/>
      <c r="Q350" s="65"/>
      <c r="R350" s="65"/>
      <c r="S350" s="65">
        <v>56</v>
      </c>
      <c r="T350" s="65">
        <v>56</v>
      </c>
      <c r="U350" s="65"/>
      <c r="V350" s="65"/>
      <c r="W350" s="65"/>
      <c r="X350" s="65"/>
      <c r="Y350" s="65"/>
      <c r="Z350" s="65"/>
      <c r="AA350" s="65">
        <v>56</v>
      </c>
      <c r="AB350" s="65"/>
      <c r="AC350" s="65"/>
      <c r="AD350" s="65"/>
      <c r="AE350" s="139" t="str">
        <f t="shared" si="143"/>
        <v>SO5142-11</v>
      </c>
      <c r="AF350" s="139" t="str">
        <f t="shared" si="144"/>
        <v>Гоо засалч</v>
      </c>
      <c r="AG350" s="56"/>
      <c r="AH350" s="65">
        <f t="shared" si="121"/>
        <v>0</v>
      </c>
      <c r="AI350" s="65">
        <f t="shared" si="121"/>
        <v>0</v>
      </c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65"/>
      <c r="AW350" s="65"/>
    </row>
    <row r="351" spans="1:49" s="121" customFormat="1" ht="18" customHeight="1">
      <c r="A351" s="797" t="str">
        <f>+'[1]З-ТМБ-4-сургууль мэргэжил-1'!A357:B357</f>
        <v>AD7532-27</v>
      </c>
      <c r="B351" s="797"/>
      <c r="C351" s="797" t="str">
        <f>+'[1]З-ТМБ-4-сургууль мэргэжил-1'!C357:I357</f>
        <v>Хувцасны дизайнч</v>
      </c>
      <c r="D351" s="797"/>
      <c r="E351" s="797"/>
      <c r="F351" s="797"/>
      <c r="G351" s="797"/>
      <c r="H351" s="797"/>
      <c r="I351" s="56">
        <f t="shared" si="138"/>
        <v>340</v>
      </c>
      <c r="J351" s="801">
        <f t="shared" si="140"/>
        <v>25</v>
      </c>
      <c r="K351" s="802"/>
      <c r="L351" s="65">
        <f t="shared" si="139"/>
        <v>24</v>
      </c>
      <c r="M351" s="65"/>
      <c r="N351" s="65"/>
      <c r="O351" s="65"/>
      <c r="P351" s="65"/>
      <c r="Q351" s="65"/>
      <c r="R351" s="65"/>
      <c r="S351" s="65">
        <v>25</v>
      </c>
      <c r="T351" s="65">
        <v>24</v>
      </c>
      <c r="U351" s="65"/>
      <c r="V351" s="65"/>
      <c r="W351" s="65"/>
      <c r="X351" s="65"/>
      <c r="Y351" s="65"/>
      <c r="Z351" s="65"/>
      <c r="AA351" s="65">
        <v>25</v>
      </c>
      <c r="AB351" s="65"/>
      <c r="AC351" s="65"/>
      <c r="AD351" s="65"/>
      <c r="AE351" s="139" t="str">
        <f t="shared" si="143"/>
        <v>AD7532-27</v>
      </c>
      <c r="AF351" s="139" t="str">
        <f t="shared" si="144"/>
        <v>Хувцасны дизайнч</v>
      </c>
      <c r="AG351" s="56"/>
      <c r="AH351" s="65">
        <f t="shared" si="121"/>
        <v>0</v>
      </c>
      <c r="AI351" s="65">
        <f t="shared" si="121"/>
        <v>0</v>
      </c>
      <c r="AJ351" s="65"/>
      <c r="AK351" s="65"/>
      <c r="AL351" s="65"/>
      <c r="AM351" s="65"/>
      <c r="AN351" s="65"/>
      <c r="AO351" s="65"/>
      <c r="AP351" s="65"/>
      <c r="AQ351" s="65"/>
      <c r="AR351" s="65"/>
      <c r="AS351" s="65"/>
      <c r="AT351" s="65"/>
      <c r="AU351" s="65"/>
      <c r="AV351" s="65"/>
      <c r="AW351" s="65"/>
    </row>
    <row r="352" spans="1:49" s="121" customFormat="1" ht="18" customHeight="1">
      <c r="A352" s="816" t="str">
        <f>+'[1]З-ТМБ-4-сургууль мэргэжил-1'!A358:I358</f>
        <v>12. "Их Засаг" МСҮТ</v>
      </c>
      <c r="B352" s="816"/>
      <c r="C352" s="816"/>
      <c r="D352" s="816"/>
      <c r="E352" s="816"/>
      <c r="F352" s="816"/>
      <c r="G352" s="816"/>
      <c r="H352" s="816"/>
      <c r="I352" s="60">
        <f t="shared" si="138"/>
        <v>341</v>
      </c>
      <c r="J352" s="817">
        <f t="shared" si="140"/>
        <v>801</v>
      </c>
      <c r="K352" s="818"/>
      <c r="L352" s="138">
        <f t="shared" si="139"/>
        <v>560</v>
      </c>
      <c r="M352" s="138">
        <f>SUM(M353:M359)</f>
        <v>0</v>
      </c>
      <c r="N352" s="138">
        <f t="shared" ref="N352:AD352" si="148">SUM(N353:N359)</f>
        <v>0</v>
      </c>
      <c r="O352" s="138">
        <f t="shared" si="148"/>
        <v>0</v>
      </c>
      <c r="P352" s="138">
        <f t="shared" si="148"/>
        <v>0</v>
      </c>
      <c r="Q352" s="138">
        <f t="shared" si="148"/>
        <v>18</v>
      </c>
      <c r="R352" s="138">
        <f t="shared" si="148"/>
        <v>15</v>
      </c>
      <c r="S352" s="138">
        <f t="shared" si="148"/>
        <v>783</v>
      </c>
      <c r="T352" s="138">
        <f t="shared" si="148"/>
        <v>545</v>
      </c>
      <c r="U352" s="138">
        <f t="shared" si="148"/>
        <v>0</v>
      </c>
      <c r="V352" s="138">
        <f t="shared" si="148"/>
        <v>0</v>
      </c>
      <c r="W352" s="138">
        <f t="shared" si="148"/>
        <v>0</v>
      </c>
      <c r="X352" s="138">
        <f t="shared" si="148"/>
        <v>0</v>
      </c>
      <c r="Y352" s="138">
        <f t="shared" si="148"/>
        <v>0</v>
      </c>
      <c r="Z352" s="138">
        <f t="shared" si="148"/>
        <v>0</v>
      </c>
      <c r="AA352" s="138">
        <f t="shared" si="148"/>
        <v>801</v>
      </c>
      <c r="AB352" s="138">
        <f t="shared" si="148"/>
        <v>0</v>
      </c>
      <c r="AC352" s="138">
        <f t="shared" si="148"/>
        <v>0</v>
      </c>
      <c r="AD352" s="138">
        <f t="shared" si="148"/>
        <v>0</v>
      </c>
      <c r="AE352" s="829" t="str">
        <f t="shared" si="143"/>
        <v>12. "Их Засаг" МСҮТ</v>
      </c>
      <c r="AF352" s="830"/>
      <c r="AG352" s="60"/>
      <c r="AH352" s="138">
        <f>SUM(AH353:AH359)</f>
        <v>6</v>
      </c>
      <c r="AI352" s="138">
        <f t="shared" ref="AI352:AW352" si="149">SUM(AI353:AI359)</f>
        <v>3</v>
      </c>
      <c r="AJ352" s="138">
        <f t="shared" si="149"/>
        <v>1</v>
      </c>
      <c r="AK352" s="138">
        <f t="shared" si="149"/>
        <v>1</v>
      </c>
      <c r="AL352" s="138">
        <f t="shared" si="149"/>
        <v>2</v>
      </c>
      <c r="AM352" s="138">
        <f t="shared" si="149"/>
        <v>2</v>
      </c>
      <c r="AN352" s="138">
        <f t="shared" si="149"/>
        <v>1</v>
      </c>
      <c r="AO352" s="138">
        <f t="shared" si="149"/>
        <v>0</v>
      </c>
      <c r="AP352" s="138">
        <f t="shared" si="149"/>
        <v>0</v>
      </c>
      <c r="AQ352" s="138">
        <f t="shared" si="149"/>
        <v>0</v>
      </c>
      <c r="AR352" s="138">
        <f t="shared" si="149"/>
        <v>1</v>
      </c>
      <c r="AS352" s="138">
        <f t="shared" si="149"/>
        <v>0</v>
      </c>
      <c r="AT352" s="138">
        <f t="shared" si="149"/>
        <v>1</v>
      </c>
      <c r="AU352" s="138">
        <f t="shared" si="149"/>
        <v>0</v>
      </c>
      <c r="AV352" s="138">
        <f t="shared" si="149"/>
        <v>0</v>
      </c>
      <c r="AW352" s="138">
        <f t="shared" si="149"/>
        <v>0</v>
      </c>
    </row>
    <row r="353" spans="1:49" s="121" customFormat="1" ht="18" customHeight="1">
      <c r="A353" s="797" t="str">
        <f>+'[1]З-ТМБ-4-сургууль мэргэжил-1'!A359:B359</f>
        <v>AD7321-11</v>
      </c>
      <c r="B353" s="797"/>
      <c r="C353" s="797" t="str">
        <f>+'[1]З-ТМБ-4-сургууль мэргэжил-1'!C359:I359</f>
        <v>Хэвлэлийн график дизайнч</v>
      </c>
      <c r="D353" s="797"/>
      <c r="E353" s="797"/>
      <c r="F353" s="797"/>
      <c r="G353" s="797"/>
      <c r="H353" s="797"/>
      <c r="I353" s="56">
        <f t="shared" si="138"/>
        <v>342</v>
      </c>
      <c r="J353" s="801">
        <f t="shared" si="140"/>
        <v>297</v>
      </c>
      <c r="K353" s="802"/>
      <c r="L353" s="65">
        <f t="shared" si="139"/>
        <v>119</v>
      </c>
      <c r="M353" s="65"/>
      <c r="N353" s="65"/>
      <c r="O353" s="65"/>
      <c r="P353" s="65"/>
      <c r="Q353" s="65"/>
      <c r="R353" s="65"/>
      <c r="S353" s="65">
        <v>297</v>
      </c>
      <c r="T353" s="65">
        <v>119</v>
      </c>
      <c r="U353" s="65"/>
      <c r="V353" s="65"/>
      <c r="W353" s="65"/>
      <c r="X353" s="65"/>
      <c r="Y353" s="65"/>
      <c r="Z353" s="65"/>
      <c r="AA353" s="65">
        <v>297</v>
      </c>
      <c r="AB353" s="65"/>
      <c r="AC353" s="65"/>
      <c r="AD353" s="65"/>
      <c r="AE353" s="139" t="str">
        <f t="shared" si="143"/>
        <v>AD7321-11</v>
      </c>
      <c r="AF353" s="139" t="str">
        <f t="shared" si="144"/>
        <v>Хэвлэлийн график дизайнч</v>
      </c>
      <c r="AG353" s="56"/>
      <c r="AH353" s="65">
        <f t="shared" ref="AH353:AI415" si="150">+AJ353+AL353+AN353+AP353+AR353+AT353+AV353</f>
        <v>3</v>
      </c>
      <c r="AI353" s="65">
        <f t="shared" si="150"/>
        <v>1</v>
      </c>
      <c r="AJ353" s="65">
        <v>1</v>
      </c>
      <c r="AK353" s="65">
        <v>1</v>
      </c>
      <c r="AL353" s="65"/>
      <c r="AM353" s="65"/>
      <c r="AN353" s="65">
        <v>1</v>
      </c>
      <c r="AO353" s="65">
        <v>0</v>
      </c>
      <c r="AP353" s="65"/>
      <c r="AQ353" s="65"/>
      <c r="AR353" s="65"/>
      <c r="AS353" s="65"/>
      <c r="AT353" s="65">
        <v>1</v>
      </c>
      <c r="AU353" s="65">
        <v>0</v>
      </c>
      <c r="AV353" s="65"/>
      <c r="AW353" s="65"/>
    </row>
    <row r="354" spans="1:49" s="121" customFormat="1" ht="18" customHeight="1">
      <c r="A354" s="797" t="str">
        <f>+'[1]З-ТМБ-4-сургууль мэргэжил-1'!A360:B360</f>
        <v>ID4120-11</v>
      </c>
      <c r="B354" s="797"/>
      <c r="C354" s="797" t="str">
        <f>+'[1]З-ТМБ-4-сургууль мэргэжил-1'!C360:I360</f>
        <v>Нарийн бичгийн дарга-албан хэргийн ажилтан</v>
      </c>
      <c r="D354" s="797"/>
      <c r="E354" s="797"/>
      <c r="F354" s="797"/>
      <c r="G354" s="797"/>
      <c r="H354" s="797"/>
      <c r="I354" s="56">
        <f t="shared" si="138"/>
        <v>343</v>
      </c>
      <c r="J354" s="801">
        <f t="shared" si="140"/>
        <v>166</v>
      </c>
      <c r="K354" s="802"/>
      <c r="L354" s="65">
        <f t="shared" si="139"/>
        <v>149</v>
      </c>
      <c r="M354" s="65"/>
      <c r="N354" s="65"/>
      <c r="O354" s="65"/>
      <c r="P354" s="65"/>
      <c r="Q354" s="65"/>
      <c r="R354" s="65"/>
      <c r="S354" s="65">
        <v>166</v>
      </c>
      <c r="T354" s="65">
        <v>149</v>
      </c>
      <c r="U354" s="65"/>
      <c r="V354" s="65"/>
      <c r="W354" s="65"/>
      <c r="X354" s="65"/>
      <c r="Y354" s="65"/>
      <c r="Z354" s="65"/>
      <c r="AA354" s="65">
        <v>166</v>
      </c>
      <c r="AB354" s="65"/>
      <c r="AC354" s="65"/>
      <c r="AD354" s="65"/>
      <c r="AE354" s="139" t="str">
        <f t="shared" si="143"/>
        <v>ID4120-11</v>
      </c>
      <c r="AF354" s="139" t="str">
        <f t="shared" si="144"/>
        <v>Нарийн бичгийн дарга-албан хэргийн ажилтан</v>
      </c>
      <c r="AG354" s="56"/>
      <c r="AH354" s="65">
        <f t="shared" si="150"/>
        <v>2</v>
      </c>
      <c r="AI354" s="65">
        <f t="shared" si="150"/>
        <v>1</v>
      </c>
      <c r="AJ354" s="65"/>
      <c r="AK354" s="65"/>
      <c r="AL354" s="65">
        <v>1</v>
      </c>
      <c r="AM354" s="65">
        <v>1</v>
      </c>
      <c r="AN354" s="65"/>
      <c r="AO354" s="65"/>
      <c r="AP354" s="65"/>
      <c r="AQ354" s="65"/>
      <c r="AR354" s="65">
        <v>1</v>
      </c>
      <c r="AS354" s="65">
        <v>0</v>
      </c>
      <c r="AT354" s="65"/>
      <c r="AU354" s="65"/>
      <c r="AV354" s="65"/>
      <c r="AW354" s="65"/>
    </row>
    <row r="355" spans="1:49" s="121" customFormat="1" ht="18" customHeight="1">
      <c r="A355" s="797" t="str">
        <f>+'[1]З-ТМБ-4-сургууль мэргэжил-1'!A361:B361</f>
        <v>SO5141-11</v>
      </c>
      <c r="B355" s="797"/>
      <c r="C355" s="797" t="str">
        <f>+'[1]З-ТМБ-4-сургууль мэргэжил-1'!C361:I361</f>
        <v>Үсчин</v>
      </c>
      <c r="D355" s="797"/>
      <c r="E355" s="797"/>
      <c r="F355" s="797"/>
      <c r="G355" s="797"/>
      <c r="H355" s="797"/>
      <c r="I355" s="56">
        <f t="shared" si="138"/>
        <v>344</v>
      </c>
      <c r="J355" s="801">
        <f t="shared" si="140"/>
        <v>121</v>
      </c>
      <c r="K355" s="802"/>
      <c r="L355" s="65">
        <f t="shared" si="139"/>
        <v>95</v>
      </c>
      <c r="M355" s="65"/>
      <c r="N355" s="65"/>
      <c r="O355" s="65"/>
      <c r="P355" s="65"/>
      <c r="Q355" s="65"/>
      <c r="R355" s="65"/>
      <c r="S355" s="65">
        <v>121</v>
      </c>
      <c r="T355" s="65">
        <v>95</v>
      </c>
      <c r="U355" s="65"/>
      <c r="V355" s="65"/>
      <c r="W355" s="65"/>
      <c r="X355" s="65"/>
      <c r="Y355" s="65"/>
      <c r="Z355" s="65"/>
      <c r="AA355" s="65">
        <v>121</v>
      </c>
      <c r="AB355" s="65"/>
      <c r="AC355" s="65"/>
      <c r="AD355" s="65"/>
      <c r="AE355" s="139" t="str">
        <f t="shared" si="143"/>
        <v>SO5141-11</v>
      </c>
      <c r="AF355" s="139" t="str">
        <f t="shared" si="144"/>
        <v>Үсчин</v>
      </c>
      <c r="AG355" s="56"/>
      <c r="AH355" s="65">
        <f t="shared" si="150"/>
        <v>0</v>
      </c>
      <c r="AI355" s="65">
        <f t="shared" si="150"/>
        <v>0</v>
      </c>
      <c r="AJ355" s="65"/>
      <c r="AK355" s="65"/>
      <c r="AL355" s="65"/>
      <c r="AM355" s="65"/>
      <c r="AN355" s="65"/>
      <c r="AO355" s="65"/>
      <c r="AP355" s="65"/>
      <c r="AQ355" s="65"/>
      <c r="AR355" s="65"/>
      <c r="AS355" s="65"/>
      <c r="AT355" s="65"/>
      <c r="AU355" s="65"/>
      <c r="AV355" s="65"/>
      <c r="AW355" s="65"/>
    </row>
    <row r="356" spans="1:49" s="121" customFormat="1" ht="18" customHeight="1">
      <c r="A356" s="797" t="str">
        <f>+'[1]З-ТМБ-4-сургууль мэргэжил-1'!A362:B362</f>
        <v>IF5131-16</v>
      </c>
      <c r="B356" s="797"/>
      <c r="C356" s="797" t="str">
        <f>+'[1]З-ТМБ-4-сургууль мэргэжил-1'!C362:I362</f>
        <v>Зочид буудал, зоогийн газрын үйлчилгээний ажилтан</v>
      </c>
      <c r="D356" s="797"/>
      <c r="E356" s="797"/>
      <c r="F356" s="797"/>
      <c r="G356" s="797"/>
      <c r="H356" s="797"/>
      <c r="I356" s="56">
        <f t="shared" si="138"/>
        <v>345</v>
      </c>
      <c r="J356" s="801">
        <f t="shared" si="140"/>
        <v>58</v>
      </c>
      <c r="K356" s="802"/>
      <c r="L356" s="65">
        <f t="shared" si="139"/>
        <v>44</v>
      </c>
      <c r="M356" s="65"/>
      <c r="N356" s="65"/>
      <c r="O356" s="65"/>
      <c r="P356" s="65"/>
      <c r="Q356" s="65"/>
      <c r="R356" s="65"/>
      <c r="S356" s="65">
        <v>58</v>
      </c>
      <c r="T356" s="65">
        <v>44</v>
      </c>
      <c r="U356" s="65"/>
      <c r="V356" s="65"/>
      <c r="W356" s="65"/>
      <c r="X356" s="65"/>
      <c r="Y356" s="65"/>
      <c r="Z356" s="65"/>
      <c r="AA356" s="65">
        <v>58</v>
      </c>
      <c r="AB356" s="65"/>
      <c r="AC356" s="65"/>
      <c r="AD356" s="65"/>
      <c r="AE356" s="139" t="str">
        <f t="shared" si="143"/>
        <v>IF5131-16</v>
      </c>
      <c r="AF356" s="139" t="str">
        <f t="shared" si="144"/>
        <v>Зочид буудал, зоогийн газрын үйлчилгээний ажилтан</v>
      </c>
      <c r="AG356" s="56"/>
      <c r="AH356" s="65">
        <f t="shared" si="150"/>
        <v>0</v>
      </c>
      <c r="AI356" s="65">
        <f t="shared" si="150"/>
        <v>0</v>
      </c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  <c r="AT356" s="65"/>
      <c r="AU356" s="65"/>
      <c r="AV356" s="65"/>
      <c r="AW356" s="65"/>
    </row>
    <row r="357" spans="1:49" s="121" customFormat="1" ht="18" customHeight="1">
      <c r="A357" s="797" t="str">
        <f>+'[1]З-ТМБ-4-сургууль мэргэжил-1'!A363:B363</f>
        <v>AD7532-27</v>
      </c>
      <c r="B357" s="797"/>
      <c r="C357" s="797" t="str">
        <f>+'[1]З-ТМБ-4-сургууль мэргэжил-1'!C363:I363</f>
        <v>Хувцасны дизайнч</v>
      </c>
      <c r="D357" s="797"/>
      <c r="E357" s="797"/>
      <c r="F357" s="797"/>
      <c r="G357" s="797"/>
      <c r="H357" s="797"/>
      <c r="I357" s="56">
        <f t="shared" si="138"/>
        <v>346</v>
      </c>
      <c r="J357" s="801">
        <f t="shared" si="140"/>
        <v>56</v>
      </c>
      <c r="K357" s="802"/>
      <c r="L357" s="65">
        <f t="shared" si="139"/>
        <v>53</v>
      </c>
      <c r="M357" s="65"/>
      <c r="N357" s="65"/>
      <c r="O357" s="65"/>
      <c r="P357" s="65"/>
      <c r="Q357" s="65"/>
      <c r="R357" s="65"/>
      <c r="S357" s="65">
        <v>56</v>
      </c>
      <c r="T357" s="65">
        <v>53</v>
      </c>
      <c r="U357" s="65"/>
      <c r="V357" s="65"/>
      <c r="W357" s="65"/>
      <c r="X357" s="65"/>
      <c r="Y357" s="65"/>
      <c r="Z357" s="65"/>
      <c r="AA357" s="65">
        <v>56</v>
      </c>
      <c r="AB357" s="65"/>
      <c r="AC357" s="65"/>
      <c r="AD357" s="65"/>
      <c r="AE357" s="139" t="str">
        <f t="shared" si="143"/>
        <v>AD7532-27</v>
      </c>
      <c r="AF357" s="139" t="str">
        <f t="shared" si="144"/>
        <v>Хувцасны дизайнч</v>
      </c>
      <c r="AG357" s="56"/>
      <c r="AH357" s="65">
        <f t="shared" si="150"/>
        <v>1</v>
      </c>
      <c r="AI357" s="65">
        <f t="shared" si="150"/>
        <v>1</v>
      </c>
      <c r="AJ357" s="65"/>
      <c r="AK357" s="65"/>
      <c r="AL357" s="65">
        <v>1</v>
      </c>
      <c r="AM357" s="65">
        <v>1</v>
      </c>
      <c r="AN357" s="65"/>
      <c r="AO357" s="65"/>
      <c r="AP357" s="65"/>
      <c r="AQ357" s="65"/>
      <c r="AR357" s="65"/>
      <c r="AS357" s="65"/>
      <c r="AT357" s="65"/>
      <c r="AU357" s="65"/>
      <c r="AV357" s="65"/>
      <c r="AW357" s="65"/>
    </row>
    <row r="358" spans="1:49" s="121" customFormat="1" ht="18" customHeight="1">
      <c r="A358" s="797" t="str">
        <f>+'[1]З-ТМБ-4-сургууль мэргэжил-1'!A364:B364</f>
        <v>SO5142-11</v>
      </c>
      <c r="B358" s="797"/>
      <c r="C358" s="797" t="str">
        <f>+'[1]З-ТМБ-4-сургууль мэргэжил-1'!C364:I364</f>
        <v>Гоо засалч</v>
      </c>
      <c r="D358" s="797"/>
      <c r="E358" s="797"/>
      <c r="F358" s="797"/>
      <c r="G358" s="797"/>
      <c r="H358" s="797"/>
      <c r="I358" s="56">
        <f t="shared" si="138"/>
        <v>347</v>
      </c>
      <c r="J358" s="801">
        <f t="shared" si="140"/>
        <v>85</v>
      </c>
      <c r="K358" s="802"/>
      <c r="L358" s="65">
        <f t="shared" si="139"/>
        <v>85</v>
      </c>
      <c r="M358" s="65"/>
      <c r="N358" s="65"/>
      <c r="O358" s="65"/>
      <c r="P358" s="65"/>
      <c r="Q358" s="65"/>
      <c r="R358" s="65"/>
      <c r="S358" s="65">
        <v>85</v>
      </c>
      <c r="T358" s="65">
        <v>85</v>
      </c>
      <c r="U358" s="65"/>
      <c r="V358" s="65"/>
      <c r="W358" s="65"/>
      <c r="X358" s="65"/>
      <c r="Y358" s="65"/>
      <c r="Z358" s="65"/>
      <c r="AA358" s="65">
        <v>85</v>
      </c>
      <c r="AB358" s="65"/>
      <c r="AC358" s="65"/>
      <c r="AD358" s="65"/>
      <c r="AE358" s="139" t="str">
        <f t="shared" si="143"/>
        <v>SO5142-11</v>
      </c>
      <c r="AF358" s="139" t="str">
        <f t="shared" si="144"/>
        <v>Гоо засалч</v>
      </c>
      <c r="AG358" s="56"/>
      <c r="AH358" s="65">
        <f t="shared" si="150"/>
        <v>0</v>
      </c>
      <c r="AI358" s="65">
        <f t="shared" si="150"/>
        <v>0</v>
      </c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65"/>
      <c r="AV358" s="65"/>
      <c r="AW358" s="65"/>
    </row>
    <row r="359" spans="1:49" s="121" customFormat="1" ht="18" customHeight="1">
      <c r="A359" s="797" t="str">
        <f>+'[1]З-ТМБ-4-сургууль мэргэжил-1'!A365:B365</f>
        <v>BF4311-17</v>
      </c>
      <c r="B359" s="797"/>
      <c r="C359" s="797" t="str">
        <f>+'[1]З-ТМБ-4-сургууль мэргэжил-1'!C365:I365</f>
        <v>Төлбөр тооцоо, цалин хөлсний нярав</v>
      </c>
      <c r="D359" s="797"/>
      <c r="E359" s="797"/>
      <c r="F359" s="797"/>
      <c r="G359" s="797"/>
      <c r="H359" s="797"/>
      <c r="I359" s="56">
        <f t="shared" si="138"/>
        <v>348</v>
      </c>
      <c r="J359" s="801">
        <f t="shared" si="140"/>
        <v>18</v>
      </c>
      <c r="K359" s="802"/>
      <c r="L359" s="65">
        <f t="shared" si="139"/>
        <v>15</v>
      </c>
      <c r="M359" s="65"/>
      <c r="N359" s="65"/>
      <c r="O359" s="65"/>
      <c r="P359" s="65"/>
      <c r="Q359" s="65">
        <v>18</v>
      </c>
      <c r="R359" s="65">
        <v>15</v>
      </c>
      <c r="S359" s="65"/>
      <c r="T359" s="65"/>
      <c r="U359" s="65"/>
      <c r="V359" s="65"/>
      <c r="W359" s="65"/>
      <c r="X359" s="65"/>
      <c r="Y359" s="65"/>
      <c r="Z359" s="65"/>
      <c r="AA359" s="65">
        <v>18</v>
      </c>
      <c r="AB359" s="65"/>
      <c r="AC359" s="65"/>
      <c r="AD359" s="65"/>
      <c r="AE359" s="139" t="str">
        <f t="shared" si="143"/>
        <v>BF4311-17</v>
      </c>
      <c r="AF359" s="139" t="str">
        <f t="shared" si="144"/>
        <v>Төлбөр тооцоо, цалин хөлсний нярав</v>
      </c>
      <c r="AG359" s="56"/>
      <c r="AH359" s="65">
        <f t="shared" si="150"/>
        <v>0</v>
      </c>
      <c r="AI359" s="65">
        <f t="shared" si="150"/>
        <v>0</v>
      </c>
      <c r="AJ359" s="65"/>
      <c r="AK359" s="65"/>
      <c r="AL359" s="65"/>
      <c r="AM359" s="65"/>
      <c r="AN359" s="65"/>
      <c r="AO359" s="65"/>
      <c r="AP359" s="65"/>
      <c r="AQ359" s="65"/>
      <c r="AR359" s="65"/>
      <c r="AS359" s="65"/>
      <c r="AT359" s="65"/>
      <c r="AU359" s="65"/>
      <c r="AV359" s="65"/>
      <c r="AW359" s="65"/>
    </row>
    <row r="360" spans="1:49" s="121" customFormat="1" ht="18" customHeight="1">
      <c r="A360" s="816" t="str">
        <f>+'[1]З-ТМБ-4-сургууль мэргэжил-1'!A366:I366</f>
        <v>13. "Урлаг урлан" МСҮТ</v>
      </c>
      <c r="B360" s="816"/>
      <c r="C360" s="816"/>
      <c r="D360" s="816"/>
      <c r="E360" s="816"/>
      <c r="F360" s="816"/>
      <c r="G360" s="816"/>
      <c r="H360" s="816"/>
      <c r="I360" s="60">
        <f t="shared" si="138"/>
        <v>349</v>
      </c>
      <c r="J360" s="817">
        <f t="shared" si="140"/>
        <v>293</v>
      </c>
      <c r="K360" s="818"/>
      <c r="L360" s="138">
        <f t="shared" si="139"/>
        <v>211</v>
      </c>
      <c r="M360" s="138">
        <f>SUM(M361:M367)</f>
        <v>0</v>
      </c>
      <c r="N360" s="138">
        <f t="shared" ref="N360:AD360" si="151">SUM(N361:N367)</f>
        <v>0</v>
      </c>
      <c r="O360" s="138">
        <f t="shared" si="151"/>
        <v>0</v>
      </c>
      <c r="P360" s="138">
        <f t="shared" si="151"/>
        <v>0</v>
      </c>
      <c r="Q360" s="138">
        <f t="shared" si="151"/>
        <v>120</v>
      </c>
      <c r="R360" s="138">
        <f t="shared" si="151"/>
        <v>91</v>
      </c>
      <c r="S360" s="138">
        <f t="shared" si="151"/>
        <v>173</v>
      </c>
      <c r="T360" s="138">
        <f t="shared" si="151"/>
        <v>120</v>
      </c>
      <c r="U360" s="138">
        <f t="shared" si="151"/>
        <v>0</v>
      </c>
      <c r="V360" s="138">
        <f t="shared" si="151"/>
        <v>0</v>
      </c>
      <c r="W360" s="138">
        <f t="shared" si="151"/>
        <v>0</v>
      </c>
      <c r="X360" s="138">
        <f t="shared" si="151"/>
        <v>0</v>
      </c>
      <c r="Y360" s="138">
        <f t="shared" si="151"/>
        <v>0</v>
      </c>
      <c r="Z360" s="138">
        <f t="shared" si="151"/>
        <v>0</v>
      </c>
      <c r="AA360" s="138">
        <f t="shared" si="151"/>
        <v>293</v>
      </c>
      <c r="AB360" s="138">
        <f t="shared" si="151"/>
        <v>0</v>
      </c>
      <c r="AC360" s="138">
        <f t="shared" si="151"/>
        <v>0</v>
      </c>
      <c r="AD360" s="138">
        <f t="shared" si="151"/>
        <v>0</v>
      </c>
      <c r="AE360" s="829" t="str">
        <f t="shared" si="143"/>
        <v>13. "Урлаг урлан" МСҮТ</v>
      </c>
      <c r="AF360" s="830"/>
      <c r="AG360" s="60"/>
      <c r="AH360" s="138">
        <f>SUM(AH361:AH367)</f>
        <v>4</v>
      </c>
      <c r="AI360" s="138">
        <f t="shared" ref="AI360:AW360" si="152">SUM(AI361:AI367)</f>
        <v>0</v>
      </c>
      <c r="AJ360" s="138">
        <f t="shared" si="152"/>
        <v>0</v>
      </c>
      <c r="AK360" s="138">
        <f t="shared" si="152"/>
        <v>0</v>
      </c>
      <c r="AL360" s="138">
        <f t="shared" si="152"/>
        <v>2</v>
      </c>
      <c r="AM360" s="138">
        <f t="shared" si="152"/>
        <v>0</v>
      </c>
      <c r="AN360" s="138">
        <f t="shared" si="152"/>
        <v>1</v>
      </c>
      <c r="AO360" s="138">
        <f t="shared" si="152"/>
        <v>0</v>
      </c>
      <c r="AP360" s="138">
        <f t="shared" si="152"/>
        <v>0</v>
      </c>
      <c r="AQ360" s="138">
        <f t="shared" si="152"/>
        <v>0</v>
      </c>
      <c r="AR360" s="138">
        <f t="shared" si="152"/>
        <v>1</v>
      </c>
      <c r="AS360" s="138">
        <f t="shared" si="152"/>
        <v>0</v>
      </c>
      <c r="AT360" s="138">
        <f t="shared" si="152"/>
        <v>0</v>
      </c>
      <c r="AU360" s="138">
        <f t="shared" si="152"/>
        <v>0</v>
      </c>
      <c r="AV360" s="138">
        <f t="shared" si="152"/>
        <v>0</v>
      </c>
      <c r="AW360" s="138">
        <f t="shared" si="152"/>
        <v>0</v>
      </c>
    </row>
    <row r="361" spans="1:49" s="121" customFormat="1" ht="18" customHeight="1">
      <c r="A361" s="832" t="str">
        <f>+'[1]З-ТМБ-4-сургууль мэргэжил-1'!A367:B367</f>
        <v>AO3521-23</v>
      </c>
      <c r="B361" s="832"/>
      <c r="C361" s="705" t="str">
        <f>+'[1]З-ТМБ-4-сургууль мэргэжил-1'!C367:I367</f>
        <v>Дуу хөгжим чимэглэлийн найруулагч</v>
      </c>
      <c r="D361" s="705"/>
      <c r="E361" s="705"/>
      <c r="F361" s="705"/>
      <c r="G361" s="705"/>
      <c r="H361" s="705"/>
      <c r="I361" s="56">
        <f t="shared" si="138"/>
        <v>350</v>
      </c>
      <c r="J361" s="801">
        <f t="shared" si="140"/>
        <v>18</v>
      </c>
      <c r="K361" s="802"/>
      <c r="L361" s="65">
        <f t="shared" si="139"/>
        <v>5</v>
      </c>
      <c r="M361" s="65"/>
      <c r="N361" s="65"/>
      <c r="O361" s="65"/>
      <c r="P361" s="65"/>
      <c r="Q361" s="65"/>
      <c r="R361" s="65"/>
      <c r="S361" s="65">
        <v>18</v>
      </c>
      <c r="T361" s="65">
        <v>5</v>
      </c>
      <c r="U361" s="65"/>
      <c r="V361" s="65"/>
      <c r="W361" s="65"/>
      <c r="X361" s="65"/>
      <c r="Y361" s="65"/>
      <c r="Z361" s="65"/>
      <c r="AA361" s="65">
        <v>18</v>
      </c>
      <c r="AB361" s="65"/>
      <c r="AC361" s="65"/>
      <c r="AD361" s="65"/>
      <c r="AE361" s="139" t="str">
        <f t="shared" si="143"/>
        <v>AO3521-23</v>
      </c>
      <c r="AF361" s="139" t="str">
        <f t="shared" si="144"/>
        <v>Дуу хөгжим чимэглэлийн найруулагч</v>
      </c>
      <c r="AG361" s="56"/>
      <c r="AH361" s="65">
        <f t="shared" si="150"/>
        <v>0</v>
      </c>
      <c r="AI361" s="65">
        <f t="shared" si="150"/>
        <v>0</v>
      </c>
      <c r="AJ361" s="65"/>
      <c r="AK361" s="65"/>
      <c r="AL361" s="65"/>
      <c r="AM361" s="65"/>
      <c r="AN361" s="65"/>
      <c r="AO361" s="65"/>
      <c r="AP361" s="65"/>
      <c r="AQ361" s="65"/>
      <c r="AR361" s="65"/>
      <c r="AS361" s="65"/>
      <c r="AT361" s="65"/>
      <c r="AU361" s="65"/>
      <c r="AV361" s="65"/>
      <c r="AW361" s="65"/>
    </row>
    <row r="362" spans="1:49" s="121" customFormat="1" ht="18" customHeight="1">
      <c r="A362" s="832" t="str">
        <f>+'[1]З-ТМБ-4-сургууль мэргэжил-1'!A368:B368</f>
        <v>AO7215-14</v>
      </c>
      <c r="B362" s="832"/>
      <c r="C362" s="705" t="str">
        <f>+'[1]З-ТМБ-4-сургууль мэргэжил-1'!C368:I368</f>
        <v xml:space="preserve">Тайзны ажилтан </v>
      </c>
      <c r="D362" s="705"/>
      <c r="E362" s="705"/>
      <c r="F362" s="705"/>
      <c r="G362" s="705"/>
      <c r="H362" s="705"/>
      <c r="I362" s="56">
        <f t="shared" si="138"/>
        <v>351</v>
      </c>
      <c r="J362" s="801">
        <f t="shared" si="140"/>
        <v>32</v>
      </c>
      <c r="K362" s="802"/>
      <c r="L362" s="65">
        <f t="shared" si="139"/>
        <v>26</v>
      </c>
      <c r="M362" s="65"/>
      <c r="N362" s="65"/>
      <c r="O362" s="65"/>
      <c r="P362" s="65"/>
      <c r="Q362" s="65">
        <v>30</v>
      </c>
      <c r="R362" s="65">
        <v>25</v>
      </c>
      <c r="S362" s="65">
        <v>2</v>
      </c>
      <c r="T362" s="65">
        <v>1</v>
      </c>
      <c r="U362" s="65"/>
      <c r="V362" s="65"/>
      <c r="W362" s="65"/>
      <c r="X362" s="65"/>
      <c r="Y362" s="65"/>
      <c r="Z362" s="65"/>
      <c r="AA362" s="65">
        <v>32</v>
      </c>
      <c r="AB362" s="65"/>
      <c r="AC362" s="65"/>
      <c r="AD362" s="65"/>
      <c r="AE362" s="139" t="str">
        <f t="shared" si="143"/>
        <v>AO7215-14</v>
      </c>
      <c r="AF362" s="139" t="str">
        <f t="shared" si="144"/>
        <v xml:space="preserve">Тайзны ажилтан </v>
      </c>
      <c r="AG362" s="56"/>
      <c r="AH362" s="65">
        <f t="shared" si="150"/>
        <v>1</v>
      </c>
      <c r="AI362" s="65">
        <f t="shared" si="150"/>
        <v>0</v>
      </c>
      <c r="AJ362" s="65"/>
      <c r="AK362" s="65"/>
      <c r="AL362" s="65">
        <v>1</v>
      </c>
      <c r="AM362" s="65"/>
      <c r="AN362" s="65"/>
      <c r="AO362" s="65"/>
      <c r="AP362" s="65"/>
      <c r="AQ362" s="65"/>
      <c r="AR362" s="65"/>
      <c r="AS362" s="65"/>
      <c r="AT362" s="65"/>
      <c r="AU362" s="65"/>
      <c r="AV362" s="65"/>
      <c r="AW362" s="65"/>
    </row>
    <row r="363" spans="1:49" s="121" customFormat="1" ht="18" customHeight="1">
      <c r="A363" s="832" t="str">
        <f>+'[1]З-ТМБ-4-сургууль мэргэжил-1'!A369:B369</f>
        <v>PB3521-27</v>
      </c>
      <c r="B363" s="832"/>
      <c r="C363" s="705" t="str">
        <f>+'[1]З-ТМБ-4-сургууль мэргэжил-1'!C369:I369</f>
        <v>Дуу, дүрс бичлэгийн оператор</v>
      </c>
      <c r="D363" s="705"/>
      <c r="E363" s="705"/>
      <c r="F363" s="705"/>
      <c r="G363" s="705"/>
      <c r="H363" s="705"/>
      <c r="I363" s="56">
        <f t="shared" si="138"/>
        <v>352</v>
      </c>
      <c r="J363" s="801">
        <f t="shared" si="140"/>
        <v>69</v>
      </c>
      <c r="K363" s="802"/>
      <c r="L363" s="65">
        <f t="shared" si="139"/>
        <v>32</v>
      </c>
      <c r="M363" s="65"/>
      <c r="N363" s="65"/>
      <c r="O363" s="65"/>
      <c r="P363" s="65"/>
      <c r="Q363" s="65">
        <v>30</v>
      </c>
      <c r="R363" s="65">
        <v>21</v>
      </c>
      <c r="S363" s="65">
        <v>39</v>
      </c>
      <c r="T363" s="65">
        <v>11</v>
      </c>
      <c r="U363" s="65"/>
      <c r="V363" s="65"/>
      <c r="W363" s="65"/>
      <c r="X363" s="65"/>
      <c r="Y363" s="65"/>
      <c r="Z363" s="65"/>
      <c r="AA363" s="65">
        <v>69</v>
      </c>
      <c r="AB363" s="65"/>
      <c r="AC363" s="65"/>
      <c r="AD363" s="65"/>
      <c r="AE363" s="139" t="str">
        <f t="shared" si="143"/>
        <v>PB3521-27</v>
      </c>
      <c r="AF363" s="139" t="str">
        <f t="shared" si="144"/>
        <v>Дуу, дүрс бичлэгийн оператор</v>
      </c>
      <c r="AG363" s="56"/>
      <c r="AH363" s="65">
        <f t="shared" si="150"/>
        <v>0</v>
      </c>
      <c r="AI363" s="65">
        <f t="shared" si="150"/>
        <v>0</v>
      </c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</row>
    <row r="364" spans="1:49" s="121" customFormat="1" ht="18" customHeight="1">
      <c r="A364" s="832" t="str">
        <f>+'[1]З-ТМБ-4-сургууль мэргэжил-1'!A370:B370</f>
        <v>AD7532-27</v>
      </c>
      <c r="B364" s="832"/>
      <c r="C364" s="705" t="str">
        <f>+'[1]З-ТМБ-4-сургууль мэргэжил-1'!C370:I370</f>
        <v>Хувцасны дизайнч</v>
      </c>
      <c r="D364" s="705"/>
      <c r="E364" s="705"/>
      <c r="F364" s="705"/>
      <c r="G364" s="705"/>
      <c r="H364" s="705"/>
      <c r="I364" s="56">
        <f t="shared" si="138"/>
        <v>353</v>
      </c>
      <c r="J364" s="801">
        <f t="shared" si="140"/>
        <v>61</v>
      </c>
      <c r="K364" s="802"/>
      <c r="L364" s="65">
        <f t="shared" si="139"/>
        <v>50</v>
      </c>
      <c r="M364" s="65"/>
      <c r="N364" s="65"/>
      <c r="O364" s="65"/>
      <c r="P364" s="65"/>
      <c r="Q364" s="65">
        <v>30</v>
      </c>
      <c r="R364" s="65">
        <v>22</v>
      </c>
      <c r="S364" s="65">
        <v>31</v>
      </c>
      <c r="T364" s="65">
        <v>28</v>
      </c>
      <c r="U364" s="65"/>
      <c r="V364" s="65"/>
      <c r="W364" s="65"/>
      <c r="X364" s="65"/>
      <c r="Y364" s="65"/>
      <c r="Z364" s="65"/>
      <c r="AA364" s="65">
        <v>61</v>
      </c>
      <c r="AB364" s="65"/>
      <c r="AC364" s="65"/>
      <c r="AD364" s="65"/>
      <c r="AE364" s="139" t="str">
        <f t="shared" si="143"/>
        <v>AD7532-27</v>
      </c>
      <c r="AF364" s="139" t="str">
        <f t="shared" si="144"/>
        <v>Хувцасны дизайнч</v>
      </c>
      <c r="AG364" s="56"/>
      <c r="AH364" s="65">
        <f t="shared" si="150"/>
        <v>0</v>
      </c>
      <c r="AI364" s="65">
        <f t="shared" si="150"/>
        <v>0</v>
      </c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</row>
    <row r="365" spans="1:49" s="121" customFormat="1" ht="18" customHeight="1">
      <c r="A365" s="832" t="str">
        <f>+'[1]З-ТМБ-4-сургууль мэргэжил-1'!A371:B371</f>
        <v>AM7316-15</v>
      </c>
      <c r="B365" s="832"/>
      <c r="C365" s="705" t="str">
        <f>+'[1]З-ТМБ-4-сургууль мэргэжил-1'!C371:I371</f>
        <v>Зураач-чимэглэгч</v>
      </c>
      <c r="D365" s="705"/>
      <c r="E365" s="705"/>
      <c r="F365" s="705"/>
      <c r="G365" s="705"/>
      <c r="H365" s="705"/>
      <c r="I365" s="56">
        <f t="shared" si="138"/>
        <v>354</v>
      </c>
      <c r="J365" s="801">
        <f t="shared" si="140"/>
        <v>9</v>
      </c>
      <c r="K365" s="802"/>
      <c r="L365" s="65">
        <f t="shared" si="139"/>
        <v>4</v>
      </c>
      <c r="M365" s="65"/>
      <c r="N365" s="65"/>
      <c r="O365" s="65"/>
      <c r="P365" s="65"/>
      <c r="Q365" s="65"/>
      <c r="R365" s="65"/>
      <c r="S365" s="65">
        <v>9</v>
      </c>
      <c r="T365" s="65">
        <v>4</v>
      </c>
      <c r="U365" s="65"/>
      <c r="V365" s="65"/>
      <c r="W365" s="65"/>
      <c r="X365" s="65"/>
      <c r="Y365" s="65"/>
      <c r="Z365" s="65"/>
      <c r="AA365" s="65">
        <v>9</v>
      </c>
      <c r="AB365" s="65"/>
      <c r="AC365" s="65"/>
      <c r="AD365" s="65"/>
      <c r="AE365" s="139" t="str">
        <f t="shared" si="143"/>
        <v>AM7316-15</v>
      </c>
      <c r="AF365" s="139" t="str">
        <f t="shared" si="144"/>
        <v>Зураач-чимэглэгч</v>
      </c>
      <c r="AG365" s="56"/>
      <c r="AH365" s="65">
        <f t="shared" si="150"/>
        <v>2</v>
      </c>
      <c r="AI365" s="65">
        <f t="shared" si="150"/>
        <v>0</v>
      </c>
      <c r="AJ365" s="65"/>
      <c r="AK365" s="65"/>
      <c r="AL365" s="65">
        <v>1</v>
      </c>
      <c r="AM365" s="65"/>
      <c r="AN365" s="65"/>
      <c r="AO365" s="65"/>
      <c r="AP365" s="65"/>
      <c r="AQ365" s="65"/>
      <c r="AR365" s="65">
        <v>1</v>
      </c>
      <c r="AS365" s="65"/>
      <c r="AT365" s="65"/>
      <c r="AU365" s="65"/>
      <c r="AV365" s="65"/>
      <c r="AW365" s="65"/>
    </row>
    <row r="366" spans="1:49" s="121" customFormat="1" ht="18" customHeight="1">
      <c r="A366" s="832" t="str">
        <f>+'[1]З-ТМБ-4-сургууль мэргэжил-1'!A372:B372</f>
        <v>SO5142-11</v>
      </c>
      <c r="B366" s="832"/>
      <c r="C366" s="705" t="str">
        <f>+'[1]З-ТМБ-4-сургууль мэргэжил-1'!C372:I372</f>
        <v>Гоо засалч</v>
      </c>
      <c r="D366" s="705"/>
      <c r="E366" s="705"/>
      <c r="F366" s="705"/>
      <c r="G366" s="705"/>
      <c r="H366" s="705"/>
      <c r="I366" s="56">
        <f t="shared" si="138"/>
        <v>355</v>
      </c>
      <c r="J366" s="801">
        <f t="shared" si="140"/>
        <v>74</v>
      </c>
      <c r="K366" s="802"/>
      <c r="L366" s="65">
        <f t="shared" si="139"/>
        <v>71</v>
      </c>
      <c r="M366" s="65"/>
      <c r="N366" s="65"/>
      <c r="O366" s="65"/>
      <c r="P366" s="65"/>
      <c r="Q366" s="65"/>
      <c r="R366" s="65"/>
      <c r="S366" s="65">
        <v>74</v>
      </c>
      <c r="T366" s="65">
        <v>71</v>
      </c>
      <c r="U366" s="65"/>
      <c r="V366" s="65"/>
      <c r="W366" s="65"/>
      <c r="X366" s="65"/>
      <c r="Y366" s="65"/>
      <c r="Z366" s="65"/>
      <c r="AA366" s="65">
        <v>74</v>
      </c>
      <c r="AB366" s="65"/>
      <c r="AC366" s="65"/>
      <c r="AD366" s="65"/>
      <c r="AE366" s="139" t="str">
        <f t="shared" si="143"/>
        <v>SO5142-11</v>
      </c>
      <c r="AF366" s="139" t="str">
        <f t="shared" si="144"/>
        <v>Гоо засалч</v>
      </c>
      <c r="AG366" s="56"/>
      <c r="AH366" s="65">
        <f t="shared" si="150"/>
        <v>0</v>
      </c>
      <c r="AI366" s="65">
        <f t="shared" si="150"/>
        <v>0</v>
      </c>
      <c r="AJ366" s="65"/>
      <c r="AK366" s="65"/>
      <c r="AL366" s="65"/>
      <c r="AM366" s="65"/>
      <c r="AN366" s="65"/>
      <c r="AO366" s="65"/>
      <c r="AP366" s="65"/>
      <c r="AQ366" s="65"/>
      <c r="AR366" s="65"/>
      <c r="AS366" s="65"/>
      <c r="AT366" s="65"/>
      <c r="AU366" s="65"/>
      <c r="AV366" s="65"/>
      <c r="AW366" s="65"/>
    </row>
    <row r="367" spans="1:49" s="121" customFormat="1" ht="18" customHeight="1">
      <c r="A367" s="832" t="str">
        <f>+'[1]З-ТМБ-4-сургууль мэргэжил-1'!A373:B373</f>
        <v>AC3431-14</v>
      </c>
      <c r="B367" s="832"/>
      <c r="C367" s="705" t="str">
        <f>+'[1]З-ТМБ-4-сургууль мэргэжил-1'!C373:I373</f>
        <v>Фото зурагчин</v>
      </c>
      <c r="D367" s="705"/>
      <c r="E367" s="705"/>
      <c r="F367" s="705"/>
      <c r="G367" s="705"/>
      <c r="H367" s="705"/>
      <c r="I367" s="56">
        <f t="shared" si="138"/>
        <v>356</v>
      </c>
      <c r="J367" s="801">
        <f t="shared" si="140"/>
        <v>30</v>
      </c>
      <c r="K367" s="802"/>
      <c r="L367" s="65">
        <f t="shared" si="139"/>
        <v>23</v>
      </c>
      <c r="M367" s="65"/>
      <c r="N367" s="65"/>
      <c r="O367" s="65"/>
      <c r="P367" s="65"/>
      <c r="Q367" s="65">
        <v>30</v>
      </c>
      <c r="R367" s="65">
        <v>23</v>
      </c>
      <c r="S367" s="65"/>
      <c r="T367" s="65"/>
      <c r="U367" s="65"/>
      <c r="V367" s="65"/>
      <c r="W367" s="65"/>
      <c r="X367" s="65"/>
      <c r="Y367" s="65"/>
      <c r="Z367" s="65"/>
      <c r="AA367" s="65">
        <v>30</v>
      </c>
      <c r="AB367" s="65"/>
      <c r="AC367" s="65"/>
      <c r="AD367" s="65"/>
      <c r="AE367" s="139" t="str">
        <f t="shared" si="143"/>
        <v>AC3431-14</v>
      </c>
      <c r="AF367" s="139" t="str">
        <f t="shared" si="144"/>
        <v>Фото зурагчин</v>
      </c>
      <c r="AG367" s="56"/>
      <c r="AH367" s="65">
        <f t="shared" si="150"/>
        <v>1</v>
      </c>
      <c r="AI367" s="65">
        <f t="shared" si="150"/>
        <v>0</v>
      </c>
      <c r="AJ367" s="65"/>
      <c r="AK367" s="65"/>
      <c r="AL367" s="65"/>
      <c r="AM367" s="65"/>
      <c r="AN367" s="65">
        <v>1</v>
      </c>
      <c r="AO367" s="65"/>
      <c r="AP367" s="65"/>
      <c r="AQ367" s="65"/>
      <c r="AR367" s="65"/>
      <c r="AS367" s="65"/>
      <c r="AT367" s="65"/>
      <c r="AU367" s="65"/>
      <c r="AV367" s="65"/>
      <c r="AW367" s="65"/>
    </row>
    <row r="368" spans="1:49" s="121" customFormat="1" ht="18" customHeight="1">
      <c r="A368" s="816" t="str">
        <f>+'[1]З-ТМБ-4-сургууль мэргэжил-1'!A374:I374</f>
        <v xml:space="preserve">14. "Майн Тех" МСҮТ </v>
      </c>
      <c r="B368" s="816"/>
      <c r="C368" s="816"/>
      <c r="D368" s="816"/>
      <c r="E368" s="816"/>
      <c r="F368" s="816"/>
      <c r="G368" s="816"/>
      <c r="H368" s="816"/>
      <c r="I368" s="60">
        <f t="shared" si="138"/>
        <v>357</v>
      </c>
      <c r="J368" s="817">
        <f t="shared" si="140"/>
        <v>249</v>
      </c>
      <c r="K368" s="818"/>
      <c r="L368" s="138">
        <f t="shared" si="139"/>
        <v>73</v>
      </c>
      <c r="M368" s="138">
        <f>SUM(M369:M371)</f>
        <v>0</v>
      </c>
      <c r="N368" s="138">
        <f t="shared" ref="N368:AD368" si="153">SUM(N369:N371)</f>
        <v>0</v>
      </c>
      <c r="O368" s="138">
        <f t="shared" si="153"/>
        <v>0</v>
      </c>
      <c r="P368" s="138">
        <f t="shared" si="153"/>
        <v>0</v>
      </c>
      <c r="Q368" s="138">
        <f t="shared" si="153"/>
        <v>194</v>
      </c>
      <c r="R368" s="138">
        <f t="shared" si="153"/>
        <v>54</v>
      </c>
      <c r="S368" s="138">
        <f t="shared" si="153"/>
        <v>0</v>
      </c>
      <c r="T368" s="138">
        <f t="shared" si="153"/>
        <v>0</v>
      </c>
      <c r="U368" s="138">
        <f t="shared" si="153"/>
        <v>55</v>
      </c>
      <c r="V368" s="138">
        <f t="shared" si="153"/>
        <v>19</v>
      </c>
      <c r="W368" s="138">
        <f t="shared" si="153"/>
        <v>0</v>
      </c>
      <c r="X368" s="138">
        <f t="shared" si="153"/>
        <v>0</v>
      </c>
      <c r="Y368" s="138">
        <f t="shared" si="153"/>
        <v>0</v>
      </c>
      <c r="Z368" s="138">
        <f t="shared" si="153"/>
        <v>0</v>
      </c>
      <c r="AA368" s="138">
        <f t="shared" si="153"/>
        <v>194</v>
      </c>
      <c r="AB368" s="138">
        <f t="shared" si="153"/>
        <v>0</v>
      </c>
      <c r="AC368" s="138">
        <f t="shared" si="153"/>
        <v>0</v>
      </c>
      <c r="AD368" s="138">
        <f t="shared" si="153"/>
        <v>55</v>
      </c>
      <c r="AE368" s="829" t="str">
        <f t="shared" si="143"/>
        <v xml:space="preserve">14. "Майн Тех" МСҮТ </v>
      </c>
      <c r="AF368" s="830"/>
      <c r="AG368" s="60"/>
      <c r="AH368" s="138">
        <f>SUM(AH369:AH371)</f>
        <v>0</v>
      </c>
      <c r="AI368" s="138">
        <f t="shared" ref="AI368:AW368" si="154">SUM(AI369:AI371)</f>
        <v>0</v>
      </c>
      <c r="AJ368" s="138">
        <f t="shared" si="154"/>
        <v>0</v>
      </c>
      <c r="AK368" s="138">
        <f t="shared" si="154"/>
        <v>0</v>
      </c>
      <c r="AL368" s="138">
        <f t="shared" si="154"/>
        <v>0</v>
      </c>
      <c r="AM368" s="138">
        <f t="shared" si="154"/>
        <v>0</v>
      </c>
      <c r="AN368" s="138">
        <f t="shared" si="154"/>
        <v>0</v>
      </c>
      <c r="AO368" s="138">
        <f t="shared" si="154"/>
        <v>0</v>
      </c>
      <c r="AP368" s="138">
        <f t="shared" si="154"/>
        <v>0</v>
      </c>
      <c r="AQ368" s="138">
        <f t="shared" si="154"/>
        <v>0</v>
      </c>
      <c r="AR368" s="138">
        <f t="shared" si="154"/>
        <v>0</v>
      </c>
      <c r="AS368" s="138">
        <f t="shared" si="154"/>
        <v>0</v>
      </c>
      <c r="AT368" s="138">
        <f t="shared" si="154"/>
        <v>0</v>
      </c>
      <c r="AU368" s="138">
        <f t="shared" si="154"/>
        <v>0</v>
      </c>
      <c r="AV368" s="138">
        <f t="shared" si="154"/>
        <v>0</v>
      </c>
      <c r="AW368" s="138">
        <f t="shared" si="154"/>
        <v>0</v>
      </c>
    </row>
    <row r="369" spans="1:49" s="121" customFormat="1" ht="18" customHeight="1">
      <c r="A369" s="833" t="str">
        <f>+'[1]З-ТМБ-4-сургууль мэргэжил-1'!A375:B375</f>
        <v>MT8111-35</v>
      </c>
      <c r="B369" s="833"/>
      <c r="C369" s="834" t="str">
        <f>+'[1]З-ТМБ-4-сургууль мэргэжил-1'!C375:I375</f>
        <v>Хүнд машин механизмын оператор</v>
      </c>
      <c r="D369" s="834"/>
      <c r="E369" s="834"/>
      <c r="F369" s="834"/>
      <c r="G369" s="834"/>
      <c r="H369" s="834"/>
      <c r="I369" s="56">
        <f t="shared" si="138"/>
        <v>358</v>
      </c>
      <c r="J369" s="801">
        <f t="shared" si="140"/>
        <v>125</v>
      </c>
      <c r="K369" s="802"/>
      <c r="L369" s="65">
        <f t="shared" si="139"/>
        <v>33</v>
      </c>
      <c r="M369" s="65"/>
      <c r="N369" s="65"/>
      <c r="O369" s="65"/>
      <c r="P369" s="65"/>
      <c r="Q369" s="65">
        <v>90</v>
      </c>
      <c r="R369" s="65">
        <v>20</v>
      </c>
      <c r="S369" s="65"/>
      <c r="T369" s="65"/>
      <c r="U369" s="65">
        <v>35</v>
      </c>
      <c r="V369" s="65">
        <v>13</v>
      </c>
      <c r="W369" s="65"/>
      <c r="X369" s="65"/>
      <c r="Y369" s="65"/>
      <c r="Z369" s="65"/>
      <c r="AA369" s="65">
        <v>90</v>
      </c>
      <c r="AB369" s="65"/>
      <c r="AC369" s="65"/>
      <c r="AD369" s="65">
        <v>35</v>
      </c>
      <c r="AE369" s="139" t="str">
        <f t="shared" si="143"/>
        <v>MT8111-35</v>
      </c>
      <c r="AF369" s="139" t="str">
        <f t="shared" si="144"/>
        <v>Хүнд машин механизмын оператор</v>
      </c>
      <c r="AG369" s="56"/>
      <c r="AH369" s="65">
        <f t="shared" si="150"/>
        <v>0</v>
      </c>
      <c r="AI369" s="65">
        <f t="shared" si="150"/>
        <v>0</v>
      </c>
      <c r="AJ369" s="65"/>
      <c r="AK369" s="65"/>
      <c r="AL369" s="65"/>
      <c r="AM369" s="65"/>
      <c r="AN369" s="65"/>
      <c r="AO369" s="65"/>
      <c r="AP369" s="65"/>
      <c r="AQ369" s="65"/>
      <c r="AR369" s="65"/>
      <c r="AS369" s="65"/>
      <c r="AT369" s="65"/>
      <c r="AU369" s="65"/>
      <c r="AV369" s="65"/>
      <c r="AW369" s="65"/>
    </row>
    <row r="370" spans="1:49" s="121" customFormat="1" ht="18" customHeight="1">
      <c r="A370" s="833" t="str">
        <f>+'[1]З-ТМБ-4-сургууль мэргэжил-1'!A376:B376</f>
        <v>MT7233-45</v>
      </c>
      <c r="B370" s="833"/>
      <c r="C370" s="834" t="str">
        <f>+'[1]З-ТМБ-4-сургууль мэргэжил-1'!C376:I376</f>
        <v>Хүнд машин механизмын засварчин</v>
      </c>
      <c r="D370" s="834"/>
      <c r="E370" s="834"/>
      <c r="F370" s="834"/>
      <c r="G370" s="834"/>
      <c r="H370" s="834"/>
      <c r="I370" s="56">
        <f t="shared" si="138"/>
        <v>359</v>
      </c>
      <c r="J370" s="801">
        <f t="shared" si="140"/>
        <v>81</v>
      </c>
      <c r="K370" s="802"/>
      <c r="L370" s="65">
        <f t="shared" si="139"/>
        <v>25</v>
      </c>
      <c r="M370" s="65"/>
      <c r="N370" s="65"/>
      <c r="O370" s="65"/>
      <c r="P370" s="65"/>
      <c r="Q370" s="65">
        <v>74</v>
      </c>
      <c r="R370" s="65">
        <v>19</v>
      </c>
      <c r="S370" s="65"/>
      <c r="T370" s="65"/>
      <c r="U370" s="65">
        <v>7</v>
      </c>
      <c r="V370" s="65">
        <v>6</v>
      </c>
      <c r="W370" s="65"/>
      <c r="X370" s="65"/>
      <c r="Y370" s="65"/>
      <c r="Z370" s="65"/>
      <c r="AA370" s="65">
        <v>74</v>
      </c>
      <c r="AB370" s="65"/>
      <c r="AC370" s="65"/>
      <c r="AD370" s="65">
        <v>7</v>
      </c>
      <c r="AE370" s="139" t="str">
        <f t="shared" si="143"/>
        <v>MT7233-45</v>
      </c>
      <c r="AF370" s="139" t="str">
        <f t="shared" si="144"/>
        <v>Хүнд машин механизмын засварчин</v>
      </c>
      <c r="AG370" s="56"/>
      <c r="AH370" s="65">
        <f t="shared" si="150"/>
        <v>0</v>
      </c>
      <c r="AI370" s="65">
        <f t="shared" si="150"/>
        <v>0</v>
      </c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  <c r="AT370" s="65"/>
      <c r="AU370" s="65"/>
      <c r="AV370" s="65"/>
      <c r="AW370" s="65"/>
    </row>
    <row r="371" spans="1:49" s="121" customFormat="1" ht="18" customHeight="1">
      <c r="A371" s="833" t="str">
        <f>+'[1]З-ТМБ-4-сургууль мэргэжил-1'!A377:B377</f>
        <v>TC8211-20</v>
      </c>
      <c r="B371" s="833"/>
      <c r="C371" s="834" t="str">
        <f>+'[1]З-ТМБ-4-сургууль мэргэжил-1'!C377:I377</f>
        <v>Автомашины засварчин</v>
      </c>
      <c r="D371" s="834"/>
      <c r="E371" s="834"/>
      <c r="F371" s="834"/>
      <c r="G371" s="834"/>
      <c r="H371" s="834"/>
      <c r="I371" s="56">
        <f t="shared" si="138"/>
        <v>360</v>
      </c>
      <c r="J371" s="801">
        <f t="shared" si="140"/>
        <v>43</v>
      </c>
      <c r="K371" s="802"/>
      <c r="L371" s="65">
        <f t="shared" si="139"/>
        <v>15</v>
      </c>
      <c r="M371" s="65"/>
      <c r="N371" s="65"/>
      <c r="O371" s="65"/>
      <c r="P371" s="65"/>
      <c r="Q371" s="65">
        <v>30</v>
      </c>
      <c r="R371" s="65">
        <v>15</v>
      </c>
      <c r="S371" s="65"/>
      <c r="T371" s="65"/>
      <c r="U371" s="65">
        <v>13</v>
      </c>
      <c r="V371" s="65"/>
      <c r="W371" s="65"/>
      <c r="X371" s="65"/>
      <c r="Y371" s="65"/>
      <c r="Z371" s="65"/>
      <c r="AA371" s="65">
        <v>30</v>
      </c>
      <c r="AB371" s="65"/>
      <c r="AC371" s="65"/>
      <c r="AD371" s="65">
        <v>13</v>
      </c>
      <c r="AE371" s="139" t="str">
        <f t="shared" si="143"/>
        <v>TC8211-20</v>
      </c>
      <c r="AF371" s="139" t="str">
        <f t="shared" si="144"/>
        <v>Автомашины засварчин</v>
      </c>
      <c r="AG371" s="56"/>
      <c r="AH371" s="65">
        <f t="shared" si="150"/>
        <v>0</v>
      </c>
      <c r="AI371" s="65">
        <f t="shared" si="150"/>
        <v>0</v>
      </c>
      <c r="AJ371" s="65"/>
      <c r="AK371" s="65"/>
      <c r="AL371" s="65"/>
      <c r="AM371" s="65"/>
      <c r="AN371" s="65"/>
      <c r="AO371" s="65"/>
      <c r="AP371" s="65"/>
      <c r="AQ371" s="65"/>
      <c r="AR371" s="65"/>
      <c r="AS371" s="65"/>
      <c r="AT371" s="65"/>
      <c r="AU371" s="65"/>
      <c r="AV371" s="65"/>
      <c r="AW371" s="65"/>
    </row>
    <row r="372" spans="1:49" s="121" customFormat="1" ht="18" customHeight="1">
      <c r="A372" s="816" t="str">
        <f>+'[1]З-ТМБ-4-сургууль мэргэжил-1'!A378:I378</f>
        <v>15. "Монголын Хараагүйчүүдийн Үндэсний Холбоо"-ны дэргэдэх МСҮТ</v>
      </c>
      <c r="B372" s="816"/>
      <c r="C372" s="816"/>
      <c r="D372" s="816"/>
      <c r="E372" s="816"/>
      <c r="F372" s="816"/>
      <c r="G372" s="816"/>
      <c r="H372" s="816"/>
      <c r="I372" s="60">
        <f t="shared" si="138"/>
        <v>361</v>
      </c>
      <c r="J372" s="817">
        <f t="shared" si="140"/>
        <v>60</v>
      </c>
      <c r="K372" s="818"/>
      <c r="L372" s="138">
        <f t="shared" si="139"/>
        <v>26</v>
      </c>
      <c r="M372" s="138">
        <f>SUM(M373:M378)</f>
        <v>0</v>
      </c>
      <c r="N372" s="138">
        <f t="shared" ref="N372:AD372" si="155">SUM(N373:N378)</f>
        <v>0</v>
      </c>
      <c r="O372" s="138">
        <f t="shared" si="155"/>
        <v>0</v>
      </c>
      <c r="P372" s="138">
        <f t="shared" si="155"/>
        <v>0</v>
      </c>
      <c r="Q372" s="138">
        <f t="shared" si="155"/>
        <v>11</v>
      </c>
      <c r="R372" s="138">
        <f t="shared" si="155"/>
        <v>3</v>
      </c>
      <c r="S372" s="138">
        <f t="shared" si="155"/>
        <v>49</v>
      </c>
      <c r="T372" s="138">
        <f t="shared" si="155"/>
        <v>23</v>
      </c>
      <c r="U372" s="138">
        <f t="shared" si="155"/>
        <v>0</v>
      </c>
      <c r="V372" s="138">
        <f t="shared" si="155"/>
        <v>0</v>
      </c>
      <c r="W372" s="138">
        <f t="shared" si="155"/>
        <v>0</v>
      </c>
      <c r="X372" s="138">
        <f t="shared" si="155"/>
        <v>0</v>
      </c>
      <c r="Y372" s="138">
        <f t="shared" si="155"/>
        <v>0</v>
      </c>
      <c r="Z372" s="138">
        <f t="shared" si="155"/>
        <v>0</v>
      </c>
      <c r="AA372" s="138">
        <f t="shared" si="155"/>
        <v>60</v>
      </c>
      <c r="AB372" s="138">
        <f t="shared" si="155"/>
        <v>0</v>
      </c>
      <c r="AC372" s="138">
        <f t="shared" si="155"/>
        <v>0</v>
      </c>
      <c r="AD372" s="138">
        <f t="shared" si="155"/>
        <v>0</v>
      </c>
      <c r="AE372" s="829" t="str">
        <f t="shared" si="143"/>
        <v>15. "Монголын Хараагүйчүүдийн Үндэсний Холбоо"-ны дэргэдэх МСҮТ</v>
      </c>
      <c r="AF372" s="830"/>
      <c r="AG372" s="60"/>
      <c r="AH372" s="138">
        <f>SUM(AH373:AH378)</f>
        <v>60</v>
      </c>
      <c r="AI372" s="138">
        <f t="shared" ref="AI372:AW372" si="156">SUM(AI373:AI378)</f>
        <v>26</v>
      </c>
      <c r="AJ372" s="138">
        <f t="shared" si="156"/>
        <v>58</v>
      </c>
      <c r="AK372" s="138">
        <f t="shared" si="156"/>
        <v>26</v>
      </c>
      <c r="AL372" s="138">
        <f t="shared" si="156"/>
        <v>0</v>
      </c>
      <c r="AM372" s="138">
        <f t="shared" si="156"/>
        <v>0</v>
      </c>
      <c r="AN372" s="138">
        <f t="shared" si="156"/>
        <v>0</v>
      </c>
      <c r="AO372" s="138">
        <f t="shared" si="156"/>
        <v>0</v>
      </c>
      <c r="AP372" s="138">
        <f t="shared" si="156"/>
        <v>0</v>
      </c>
      <c r="AQ372" s="138">
        <f t="shared" si="156"/>
        <v>0</v>
      </c>
      <c r="AR372" s="138">
        <f t="shared" si="156"/>
        <v>0</v>
      </c>
      <c r="AS372" s="138">
        <f t="shared" si="156"/>
        <v>0</v>
      </c>
      <c r="AT372" s="138">
        <f t="shared" si="156"/>
        <v>0</v>
      </c>
      <c r="AU372" s="138">
        <f t="shared" si="156"/>
        <v>0</v>
      </c>
      <c r="AV372" s="138">
        <f t="shared" si="156"/>
        <v>2</v>
      </c>
      <c r="AW372" s="138">
        <f t="shared" si="156"/>
        <v>0</v>
      </c>
    </row>
    <row r="373" spans="1:49" s="121" customFormat="1" ht="18" customHeight="1">
      <c r="A373" s="797" t="str">
        <f>+'[1]З-ТМБ-4-сургууль мэргэжил-1'!A379:B379</f>
        <v>IO4132-18</v>
      </c>
      <c r="B373" s="797"/>
      <c r="C373" s="835" t="str">
        <f>+'[1]З-ТМБ-4-сургууль мэргэжил-1'!C379:I379</f>
        <v>Мэдээлэл технологийн оператор</v>
      </c>
      <c r="D373" s="835"/>
      <c r="E373" s="835"/>
      <c r="F373" s="835"/>
      <c r="G373" s="835"/>
      <c r="H373" s="835"/>
      <c r="I373" s="56">
        <f t="shared" si="138"/>
        <v>362</v>
      </c>
      <c r="J373" s="801">
        <f t="shared" si="140"/>
        <v>10</v>
      </c>
      <c r="K373" s="802"/>
      <c r="L373" s="65">
        <f t="shared" si="139"/>
        <v>7</v>
      </c>
      <c r="M373" s="65"/>
      <c r="N373" s="65"/>
      <c r="O373" s="65"/>
      <c r="P373" s="65"/>
      <c r="Q373" s="65"/>
      <c r="R373" s="65"/>
      <c r="S373" s="65">
        <v>10</v>
      </c>
      <c r="T373" s="65">
        <v>7</v>
      </c>
      <c r="U373" s="65"/>
      <c r="V373" s="65"/>
      <c r="W373" s="65"/>
      <c r="X373" s="65"/>
      <c r="Y373" s="65"/>
      <c r="Z373" s="65"/>
      <c r="AA373" s="65">
        <v>10</v>
      </c>
      <c r="AB373" s="65"/>
      <c r="AC373" s="65"/>
      <c r="AD373" s="65"/>
      <c r="AE373" s="139" t="str">
        <f t="shared" si="143"/>
        <v>IO4132-18</v>
      </c>
      <c r="AF373" s="139" t="str">
        <f t="shared" si="144"/>
        <v>Мэдээлэл технологийн оператор</v>
      </c>
      <c r="AG373" s="56"/>
      <c r="AH373" s="65">
        <f t="shared" si="150"/>
        <v>10</v>
      </c>
      <c r="AI373" s="65">
        <f t="shared" si="150"/>
        <v>7</v>
      </c>
      <c r="AJ373" s="65">
        <v>9</v>
      </c>
      <c r="AK373" s="65">
        <v>7</v>
      </c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  <c r="AV373" s="65">
        <v>1</v>
      </c>
      <c r="AW373" s="65"/>
    </row>
    <row r="374" spans="1:49" s="121" customFormat="1" ht="18" customHeight="1">
      <c r="A374" s="797" t="str">
        <f>+'[1]З-ТМБ-4-сургууль мэргэжил-1'!A380:B380</f>
        <v>HO5321-15</v>
      </c>
      <c r="B374" s="797"/>
      <c r="C374" s="835" t="str">
        <f>+'[1]З-ТМБ-4-сургууль мэргэжил-1'!C380:I380</f>
        <v>Эмчилгээний бариа засалч</v>
      </c>
      <c r="D374" s="835"/>
      <c r="E374" s="835"/>
      <c r="F374" s="835"/>
      <c r="G374" s="835"/>
      <c r="H374" s="835"/>
      <c r="I374" s="56">
        <f t="shared" si="138"/>
        <v>363</v>
      </c>
      <c r="J374" s="801">
        <f t="shared" si="140"/>
        <v>24</v>
      </c>
      <c r="K374" s="802"/>
      <c r="L374" s="65">
        <f t="shared" si="139"/>
        <v>11</v>
      </c>
      <c r="M374" s="65"/>
      <c r="N374" s="65"/>
      <c r="O374" s="65"/>
      <c r="P374" s="65"/>
      <c r="Q374" s="65"/>
      <c r="R374" s="65"/>
      <c r="S374" s="65">
        <v>24</v>
      </c>
      <c r="T374" s="65">
        <v>11</v>
      </c>
      <c r="U374" s="65"/>
      <c r="V374" s="65"/>
      <c r="W374" s="65"/>
      <c r="X374" s="65"/>
      <c r="Y374" s="65"/>
      <c r="Z374" s="65"/>
      <c r="AA374" s="65">
        <v>24</v>
      </c>
      <c r="AB374" s="65"/>
      <c r="AC374" s="65"/>
      <c r="AD374" s="65"/>
      <c r="AE374" s="139" t="str">
        <f t="shared" si="143"/>
        <v>HO5321-15</v>
      </c>
      <c r="AF374" s="139" t="str">
        <f t="shared" si="144"/>
        <v>Эмчилгээний бариа засалч</v>
      </c>
      <c r="AG374" s="56"/>
      <c r="AH374" s="65">
        <f t="shared" si="150"/>
        <v>24</v>
      </c>
      <c r="AI374" s="65">
        <f t="shared" si="150"/>
        <v>11</v>
      </c>
      <c r="AJ374" s="65">
        <v>24</v>
      </c>
      <c r="AK374" s="65">
        <v>11</v>
      </c>
      <c r="AL374" s="65"/>
      <c r="AM374" s="65"/>
      <c r="AN374" s="65"/>
      <c r="AO374" s="65"/>
      <c r="AP374" s="65"/>
      <c r="AQ374" s="65"/>
      <c r="AR374" s="65"/>
      <c r="AS374" s="65"/>
      <c r="AT374" s="65"/>
      <c r="AU374" s="65"/>
      <c r="AV374" s="65"/>
      <c r="AW374" s="65"/>
    </row>
    <row r="375" spans="1:49" s="121" customFormat="1" ht="18" customHeight="1">
      <c r="A375" s="797" t="str">
        <f>+'[1]З-ТМБ-4-сургууль мэргэжил-1'!A381:B381</f>
        <v>SO5142-20</v>
      </c>
      <c r="B375" s="797"/>
      <c r="C375" s="835" t="str">
        <f>+'[1]З-ТМБ-4-сургууль мэргэжил-1'!C381:I381</f>
        <v>Массажчин</v>
      </c>
      <c r="D375" s="835"/>
      <c r="E375" s="835"/>
      <c r="F375" s="835"/>
      <c r="G375" s="835"/>
      <c r="H375" s="835"/>
      <c r="I375" s="56">
        <f t="shared" si="138"/>
        <v>364</v>
      </c>
      <c r="J375" s="801">
        <f t="shared" si="140"/>
        <v>9</v>
      </c>
      <c r="K375" s="802"/>
      <c r="L375" s="65">
        <f t="shared" si="139"/>
        <v>3</v>
      </c>
      <c r="M375" s="65"/>
      <c r="N375" s="65"/>
      <c r="O375" s="65"/>
      <c r="P375" s="65"/>
      <c r="Q375" s="65">
        <v>9</v>
      </c>
      <c r="R375" s="65">
        <v>3</v>
      </c>
      <c r="S375" s="65"/>
      <c r="T375" s="65"/>
      <c r="U375" s="65"/>
      <c r="V375" s="65"/>
      <c r="W375" s="65"/>
      <c r="X375" s="65"/>
      <c r="Y375" s="65"/>
      <c r="Z375" s="65"/>
      <c r="AA375" s="65">
        <v>9</v>
      </c>
      <c r="AB375" s="65"/>
      <c r="AC375" s="65"/>
      <c r="AD375" s="65"/>
      <c r="AE375" s="139" t="str">
        <f t="shared" si="143"/>
        <v>SO5142-20</v>
      </c>
      <c r="AF375" s="139" t="str">
        <f t="shared" si="144"/>
        <v>Массажчин</v>
      </c>
      <c r="AG375" s="56"/>
      <c r="AH375" s="65">
        <f t="shared" si="150"/>
        <v>9</v>
      </c>
      <c r="AI375" s="65">
        <f t="shared" si="150"/>
        <v>3</v>
      </c>
      <c r="AJ375" s="65">
        <v>9</v>
      </c>
      <c r="AK375" s="65">
        <v>3</v>
      </c>
      <c r="AL375" s="65"/>
      <c r="AM375" s="65"/>
      <c r="AN375" s="65"/>
      <c r="AO375" s="65"/>
      <c r="AP375" s="65"/>
      <c r="AQ375" s="65"/>
      <c r="AR375" s="65"/>
      <c r="AS375" s="65"/>
      <c r="AT375" s="65"/>
      <c r="AU375" s="65"/>
      <c r="AV375" s="65"/>
      <c r="AW375" s="65"/>
    </row>
    <row r="376" spans="1:49" s="121" customFormat="1" ht="18" customHeight="1">
      <c r="A376" s="797" t="str">
        <f>+'[1]З-ТМБ-4-сургууль мэргэжил-1'!A382:B382</f>
        <v>AM2652-11</v>
      </c>
      <c r="B376" s="797"/>
      <c r="C376" s="835" t="str">
        <f>+'[1]З-ТМБ-4-сургууль мэргэжил-1'!C382:I382</f>
        <v>Ардын гоцлол хөгжимчин</v>
      </c>
      <c r="D376" s="835"/>
      <c r="E376" s="835"/>
      <c r="F376" s="835"/>
      <c r="G376" s="835"/>
      <c r="H376" s="835"/>
      <c r="I376" s="56">
        <f t="shared" si="138"/>
        <v>365</v>
      </c>
      <c r="J376" s="801">
        <f t="shared" si="140"/>
        <v>3</v>
      </c>
      <c r="K376" s="802"/>
      <c r="L376" s="65">
        <f t="shared" si="139"/>
        <v>0</v>
      </c>
      <c r="M376" s="65"/>
      <c r="N376" s="65"/>
      <c r="O376" s="65"/>
      <c r="P376" s="65"/>
      <c r="Q376" s="65"/>
      <c r="R376" s="65"/>
      <c r="S376" s="65">
        <v>3</v>
      </c>
      <c r="T376" s="65">
        <v>0</v>
      </c>
      <c r="U376" s="65"/>
      <c r="V376" s="65"/>
      <c r="W376" s="65"/>
      <c r="X376" s="65"/>
      <c r="Y376" s="65"/>
      <c r="Z376" s="65"/>
      <c r="AA376" s="65">
        <v>3</v>
      </c>
      <c r="AB376" s="65"/>
      <c r="AC376" s="65"/>
      <c r="AD376" s="65"/>
      <c r="AE376" s="139" t="str">
        <f t="shared" si="143"/>
        <v>AM2652-11</v>
      </c>
      <c r="AF376" s="139" t="str">
        <f t="shared" si="144"/>
        <v>Ардын гоцлол хөгжимчин</v>
      </c>
      <c r="AG376" s="56"/>
      <c r="AH376" s="65">
        <f t="shared" si="150"/>
        <v>3</v>
      </c>
      <c r="AI376" s="65">
        <f t="shared" si="150"/>
        <v>0</v>
      </c>
      <c r="AJ376" s="65">
        <v>3</v>
      </c>
      <c r="AK376" s="65">
        <v>0</v>
      </c>
      <c r="AL376" s="65"/>
      <c r="AM376" s="65"/>
      <c r="AN376" s="65"/>
      <c r="AO376" s="65"/>
      <c r="AP376" s="65"/>
      <c r="AQ376" s="65"/>
      <c r="AR376" s="65"/>
      <c r="AS376" s="65"/>
      <c r="AT376" s="65"/>
      <c r="AU376" s="65"/>
      <c r="AV376" s="65"/>
      <c r="AW376" s="65"/>
    </row>
    <row r="377" spans="1:49" s="121" customFormat="1" ht="18" customHeight="1">
      <c r="A377" s="797" t="str">
        <f>+'[1]З-ТМБ-4-сургууль мэргэжил-1'!A383:B383</f>
        <v>AM7317-11</v>
      </c>
      <c r="B377" s="797"/>
      <c r="C377" s="835" t="str">
        <f>+'[1]З-ТМБ-4-сургууль мэргэжил-1'!C383:I383</f>
        <v>Бэлэг дурсгалын зүйл урлаач</v>
      </c>
      <c r="D377" s="835"/>
      <c r="E377" s="835"/>
      <c r="F377" s="835"/>
      <c r="G377" s="835"/>
      <c r="H377" s="835"/>
      <c r="I377" s="56">
        <f t="shared" si="138"/>
        <v>366</v>
      </c>
      <c r="J377" s="801">
        <f t="shared" si="140"/>
        <v>12</v>
      </c>
      <c r="K377" s="802"/>
      <c r="L377" s="65">
        <f t="shared" si="139"/>
        <v>5</v>
      </c>
      <c r="M377" s="65"/>
      <c r="N377" s="65"/>
      <c r="O377" s="65"/>
      <c r="P377" s="65"/>
      <c r="Q377" s="65"/>
      <c r="R377" s="65"/>
      <c r="S377" s="65">
        <v>12</v>
      </c>
      <c r="T377" s="65">
        <v>5</v>
      </c>
      <c r="U377" s="65"/>
      <c r="V377" s="65"/>
      <c r="W377" s="65"/>
      <c r="X377" s="65"/>
      <c r="Y377" s="65"/>
      <c r="Z377" s="65"/>
      <c r="AA377" s="65">
        <v>12</v>
      </c>
      <c r="AB377" s="65"/>
      <c r="AC377" s="65"/>
      <c r="AD377" s="65"/>
      <c r="AE377" s="139" t="str">
        <f t="shared" si="143"/>
        <v>AM7317-11</v>
      </c>
      <c r="AF377" s="139" t="str">
        <f t="shared" si="144"/>
        <v>Бэлэг дурсгалын зүйл урлаач</v>
      </c>
      <c r="AG377" s="56"/>
      <c r="AH377" s="65">
        <f t="shared" si="150"/>
        <v>12</v>
      </c>
      <c r="AI377" s="65">
        <f t="shared" si="150"/>
        <v>5</v>
      </c>
      <c r="AJ377" s="65">
        <v>11</v>
      </c>
      <c r="AK377" s="65">
        <v>5</v>
      </c>
      <c r="AL377" s="65"/>
      <c r="AM377" s="65"/>
      <c r="AN377" s="65"/>
      <c r="AO377" s="65"/>
      <c r="AP377" s="65"/>
      <c r="AQ377" s="65"/>
      <c r="AR377" s="65"/>
      <c r="AS377" s="65"/>
      <c r="AT377" s="65"/>
      <c r="AU377" s="65"/>
      <c r="AV377" s="65">
        <v>1</v>
      </c>
      <c r="AW377" s="65"/>
    </row>
    <row r="378" spans="1:49" s="121" customFormat="1" ht="18" customHeight="1">
      <c r="A378" s="797" t="str">
        <f>+'[1]З-ТМБ-4-сургууль мэргэжил-1'!A384:B384</f>
        <v>IF5132-11</v>
      </c>
      <c r="B378" s="797"/>
      <c r="C378" s="835" t="str">
        <f>+'[1]З-ТМБ-4-сургууль мэргэжил-1'!C384:I384</f>
        <v>Кофе бэлтгэгч</v>
      </c>
      <c r="D378" s="835"/>
      <c r="E378" s="835"/>
      <c r="F378" s="835"/>
      <c r="G378" s="835"/>
      <c r="H378" s="835"/>
      <c r="I378" s="56">
        <f t="shared" si="138"/>
        <v>367</v>
      </c>
      <c r="J378" s="801">
        <f t="shared" si="140"/>
        <v>2</v>
      </c>
      <c r="K378" s="802"/>
      <c r="L378" s="65">
        <f t="shared" si="139"/>
        <v>0</v>
      </c>
      <c r="M378" s="65"/>
      <c r="N378" s="65"/>
      <c r="O378" s="65"/>
      <c r="P378" s="65"/>
      <c r="Q378" s="65">
        <v>2</v>
      </c>
      <c r="R378" s="65"/>
      <c r="S378" s="65"/>
      <c r="T378" s="65"/>
      <c r="U378" s="65"/>
      <c r="V378" s="65"/>
      <c r="W378" s="65"/>
      <c r="X378" s="65"/>
      <c r="Y378" s="65"/>
      <c r="Z378" s="65"/>
      <c r="AA378" s="65">
        <v>2</v>
      </c>
      <c r="AB378" s="65"/>
      <c r="AC378" s="65"/>
      <c r="AD378" s="65"/>
      <c r="AE378" s="139" t="str">
        <f t="shared" si="143"/>
        <v>IF5132-11</v>
      </c>
      <c r="AF378" s="139" t="str">
        <f t="shared" si="144"/>
        <v>Кофе бэлтгэгч</v>
      </c>
      <c r="AG378" s="56"/>
      <c r="AH378" s="65">
        <f t="shared" si="150"/>
        <v>2</v>
      </c>
      <c r="AI378" s="65">
        <f t="shared" si="150"/>
        <v>0</v>
      </c>
      <c r="AJ378" s="65">
        <v>2</v>
      </c>
      <c r="AK378" s="65">
        <v>0</v>
      </c>
      <c r="AL378" s="65"/>
      <c r="AM378" s="65"/>
      <c r="AN378" s="65"/>
      <c r="AO378" s="65"/>
      <c r="AP378" s="65"/>
      <c r="AQ378" s="65"/>
      <c r="AR378" s="65"/>
      <c r="AS378" s="65"/>
      <c r="AT378" s="65"/>
      <c r="AU378" s="65"/>
      <c r="AV378" s="65"/>
      <c r="AW378" s="65"/>
    </row>
    <row r="379" spans="1:49" s="121" customFormat="1" ht="18" customHeight="1">
      <c r="A379" s="816" t="str">
        <f>+'[1]З-ТМБ-4-сургууль мэргэжил-1'!A385:I385</f>
        <v>16. "Ти Эс Ти"  МСҮТ</v>
      </c>
      <c r="B379" s="816"/>
      <c r="C379" s="816"/>
      <c r="D379" s="816"/>
      <c r="E379" s="816"/>
      <c r="F379" s="816"/>
      <c r="G379" s="816"/>
      <c r="H379" s="816"/>
      <c r="I379" s="60">
        <f t="shared" si="138"/>
        <v>368</v>
      </c>
      <c r="J379" s="817">
        <f t="shared" si="140"/>
        <v>337</v>
      </c>
      <c r="K379" s="818"/>
      <c r="L379" s="138">
        <f t="shared" si="139"/>
        <v>120</v>
      </c>
      <c r="M379" s="138">
        <f>SUM(M380:M388)</f>
        <v>0</v>
      </c>
      <c r="N379" s="138">
        <f t="shared" ref="N379:AD379" si="157">SUM(N380:N388)</f>
        <v>0</v>
      </c>
      <c r="O379" s="138">
        <f t="shared" si="157"/>
        <v>0</v>
      </c>
      <c r="P379" s="138">
        <f t="shared" si="157"/>
        <v>0</v>
      </c>
      <c r="Q379" s="138">
        <f t="shared" si="157"/>
        <v>337</v>
      </c>
      <c r="R379" s="138">
        <f t="shared" si="157"/>
        <v>120</v>
      </c>
      <c r="S379" s="138">
        <f t="shared" si="157"/>
        <v>0</v>
      </c>
      <c r="T379" s="138">
        <f t="shared" si="157"/>
        <v>0</v>
      </c>
      <c r="U379" s="138">
        <f t="shared" si="157"/>
        <v>0</v>
      </c>
      <c r="V379" s="138">
        <f t="shared" si="157"/>
        <v>0</v>
      </c>
      <c r="W379" s="138">
        <f t="shared" si="157"/>
        <v>0</v>
      </c>
      <c r="X379" s="138">
        <f t="shared" si="157"/>
        <v>0</v>
      </c>
      <c r="Y379" s="138">
        <f t="shared" si="157"/>
        <v>0</v>
      </c>
      <c r="Z379" s="138">
        <f t="shared" si="157"/>
        <v>0</v>
      </c>
      <c r="AA379" s="138">
        <f t="shared" si="157"/>
        <v>337</v>
      </c>
      <c r="AB379" s="138">
        <f t="shared" si="157"/>
        <v>0</v>
      </c>
      <c r="AC379" s="138">
        <f t="shared" si="157"/>
        <v>0</v>
      </c>
      <c r="AD379" s="138">
        <f t="shared" si="157"/>
        <v>0</v>
      </c>
      <c r="AE379" s="829" t="str">
        <f t="shared" si="143"/>
        <v>16. "Ти Эс Ти"  МСҮТ</v>
      </c>
      <c r="AF379" s="830"/>
      <c r="AG379" s="60"/>
      <c r="AH379" s="138">
        <f>SUM(AH380:AH388)</f>
        <v>0</v>
      </c>
      <c r="AI379" s="138">
        <f t="shared" ref="AI379:AW379" si="158">SUM(AI380:AI388)</f>
        <v>0</v>
      </c>
      <c r="AJ379" s="138">
        <f t="shared" si="158"/>
        <v>0</v>
      </c>
      <c r="AK379" s="138">
        <f t="shared" si="158"/>
        <v>0</v>
      </c>
      <c r="AL379" s="138">
        <f t="shared" si="158"/>
        <v>0</v>
      </c>
      <c r="AM379" s="138">
        <f t="shared" si="158"/>
        <v>0</v>
      </c>
      <c r="AN379" s="138">
        <f t="shared" si="158"/>
        <v>0</v>
      </c>
      <c r="AO379" s="138">
        <f t="shared" si="158"/>
        <v>0</v>
      </c>
      <c r="AP379" s="138">
        <f t="shared" si="158"/>
        <v>0</v>
      </c>
      <c r="AQ379" s="138">
        <f t="shared" si="158"/>
        <v>0</v>
      </c>
      <c r="AR379" s="138">
        <f t="shared" si="158"/>
        <v>0</v>
      </c>
      <c r="AS379" s="138">
        <f t="shared" si="158"/>
        <v>0</v>
      </c>
      <c r="AT379" s="138">
        <f t="shared" si="158"/>
        <v>0</v>
      </c>
      <c r="AU379" s="138">
        <f t="shared" si="158"/>
        <v>0</v>
      </c>
      <c r="AV379" s="138">
        <f t="shared" si="158"/>
        <v>0</v>
      </c>
      <c r="AW379" s="138">
        <f t="shared" si="158"/>
        <v>0</v>
      </c>
    </row>
    <row r="380" spans="1:49" s="121" customFormat="1" ht="18" customHeight="1">
      <c r="A380" s="832" t="str">
        <f>+'[1]З-ТМБ-4-сургууль мэргэжил-1'!A386:B386</f>
        <v>MT8111-35</v>
      </c>
      <c r="B380" s="832"/>
      <c r="C380" s="705" t="str">
        <f>+'[1]З-ТМБ-4-сургууль мэргэжил-1'!C386:I386</f>
        <v>Хүнд машин механизмын оператор</v>
      </c>
      <c r="D380" s="705"/>
      <c r="E380" s="705"/>
      <c r="F380" s="705"/>
      <c r="G380" s="705"/>
      <c r="H380" s="705"/>
      <c r="I380" s="56">
        <f t="shared" si="138"/>
        <v>369</v>
      </c>
      <c r="J380" s="801">
        <f t="shared" si="140"/>
        <v>40</v>
      </c>
      <c r="K380" s="802"/>
      <c r="L380" s="65">
        <f t="shared" si="139"/>
        <v>4</v>
      </c>
      <c r="M380" s="65"/>
      <c r="N380" s="65"/>
      <c r="O380" s="65"/>
      <c r="P380" s="65"/>
      <c r="Q380" s="65">
        <v>40</v>
      </c>
      <c r="R380" s="65">
        <v>4</v>
      </c>
      <c r="S380" s="65"/>
      <c r="T380" s="65"/>
      <c r="U380" s="65"/>
      <c r="V380" s="65"/>
      <c r="W380" s="65"/>
      <c r="X380" s="65"/>
      <c r="Y380" s="65"/>
      <c r="Z380" s="65"/>
      <c r="AA380" s="65">
        <v>40</v>
      </c>
      <c r="AB380" s="65"/>
      <c r="AC380" s="65"/>
      <c r="AD380" s="65"/>
      <c r="AE380" s="139" t="str">
        <f t="shared" si="143"/>
        <v>MT8111-35</v>
      </c>
      <c r="AF380" s="139" t="str">
        <f t="shared" si="144"/>
        <v>Хүнд машин механизмын оператор</v>
      </c>
      <c r="AG380" s="56"/>
      <c r="AH380" s="65">
        <f t="shared" si="150"/>
        <v>0</v>
      </c>
      <c r="AI380" s="65">
        <f t="shared" si="150"/>
        <v>0</v>
      </c>
      <c r="AJ380" s="65"/>
      <c r="AK380" s="65"/>
      <c r="AL380" s="65"/>
      <c r="AM380" s="65"/>
      <c r="AN380" s="65"/>
      <c r="AO380" s="65"/>
      <c r="AP380" s="65"/>
      <c r="AQ380" s="65"/>
      <c r="AR380" s="65"/>
      <c r="AS380" s="65"/>
      <c r="AT380" s="65"/>
      <c r="AU380" s="65"/>
      <c r="AV380" s="65"/>
      <c r="AW380" s="65"/>
    </row>
    <row r="381" spans="1:49" s="121" customFormat="1" ht="18" customHeight="1">
      <c r="A381" s="832" t="str">
        <f>+'[1]З-ТМБ-4-сургууль мэргэжил-1'!A387:B387</f>
        <v>TC8211-20</v>
      </c>
      <c r="B381" s="832"/>
      <c r="C381" s="705" t="str">
        <f>+'[1]З-ТМБ-4-сургууль мэргэжил-1'!C387:I387</f>
        <v>Автомашины засварчин</v>
      </c>
      <c r="D381" s="705"/>
      <c r="E381" s="705"/>
      <c r="F381" s="705"/>
      <c r="G381" s="705"/>
      <c r="H381" s="705"/>
      <c r="I381" s="56">
        <f t="shared" si="138"/>
        <v>370</v>
      </c>
      <c r="J381" s="801">
        <f t="shared" si="140"/>
        <v>29</v>
      </c>
      <c r="K381" s="802"/>
      <c r="L381" s="65">
        <f t="shared" si="139"/>
        <v>4</v>
      </c>
      <c r="M381" s="65"/>
      <c r="N381" s="65"/>
      <c r="O381" s="65"/>
      <c r="P381" s="65"/>
      <c r="Q381" s="65">
        <v>29</v>
      </c>
      <c r="R381" s="65">
        <v>4</v>
      </c>
      <c r="S381" s="65"/>
      <c r="T381" s="65"/>
      <c r="U381" s="65"/>
      <c r="V381" s="65"/>
      <c r="W381" s="65"/>
      <c r="X381" s="65"/>
      <c r="Y381" s="65"/>
      <c r="Z381" s="65"/>
      <c r="AA381" s="65">
        <v>29</v>
      </c>
      <c r="AB381" s="65"/>
      <c r="AC381" s="65"/>
      <c r="AD381" s="65"/>
      <c r="AE381" s="139" t="str">
        <f t="shared" si="143"/>
        <v>TC8211-20</v>
      </c>
      <c r="AF381" s="139" t="str">
        <f t="shared" si="144"/>
        <v>Автомашины засварчин</v>
      </c>
      <c r="AG381" s="56"/>
      <c r="AH381" s="65">
        <f t="shared" si="150"/>
        <v>0</v>
      </c>
      <c r="AI381" s="65">
        <f t="shared" si="150"/>
        <v>0</v>
      </c>
      <c r="AJ381" s="65"/>
      <c r="AK381" s="65"/>
      <c r="AL381" s="65"/>
      <c r="AM381" s="65"/>
      <c r="AN381" s="65"/>
      <c r="AO381" s="65"/>
      <c r="AP381" s="65"/>
      <c r="AQ381" s="65"/>
      <c r="AR381" s="65"/>
      <c r="AS381" s="65"/>
      <c r="AT381" s="65"/>
      <c r="AU381" s="65"/>
      <c r="AV381" s="65"/>
      <c r="AW381" s="65"/>
    </row>
    <row r="382" spans="1:49" s="121" customFormat="1" ht="18" customHeight="1">
      <c r="A382" s="832" t="str">
        <f>+'[1]З-ТМБ-4-сургууль мэргэжил-1'!A388:B388</f>
        <v>MT7233-17</v>
      </c>
      <c r="B382" s="832"/>
      <c r="C382" s="705" t="str">
        <f>+'[1]З-ТМБ-4-сургууль мэргэжил-1'!C388:I388</f>
        <v>Уул уурхайн машин, тоног төхөөрөмжийн механик</v>
      </c>
      <c r="D382" s="705"/>
      <c r="E382" s="705"/>
      <c r="F382" s="705"/>
      <c r="G382" s="705"/>
      <c r="H382" s="705"/>
      <c r="I382" s="56">
        <f t="shared" si="138"/>
        <v>371</v>
      </c>
      <c r="J382" s="801">
        <f t="shared" si="140"/>
        <v>20</v>
      </c>
      <c r="K382" s="802"/>
      <c r="L382" s="65">
        <f t="shared" si="139"/>
        <v>6</v>
      </c>
      <c r="M382" s="65"/>
      <c r="N382" s="65"/>
      <c r="O382" s="65"/>
      <c r="P382" s="65"/>
      <c r="Q382" s="65">
        <v>20</v>
      </c>
      <c r="R382" s="65">
        <v>6</v>
      </c>
      <c r="S382" s="65"/>
      <c r="T382" s="65"/>
      <c r="U382" s="65"/>
      <c r="V382" s="65"/>
      <c r="W382" s="65"/>
      <c r="X382" s="65"/>
      <c r="Y382" s="65"/>
      <c r="Z382" s="65"/>
      <c r="AA382" s="65">
        <v>20</v>
      </c>
      <c r="AB382" s="65"/>
      <c r="AC382" s="65"/>
      <c r="AD382" s="65"/>
      <c r="AE382" s="139" t="str">
        <f t="shared" si="143"/>
        <v>MT7233-17</v>
      </c>
      <c r="AF382" s="139" t="str">
        <f t="shared" si="144"/>
        <v>Уул уурхайн машин, тоног төхөөрөмжийн механик</v>
      </c>
      <c r="AG382" s="56"/>
      <c r="AH382" s="65">
        <f t="shared" si="150"/>
        <v>0</v>
      </c>
      <c r="AI382" s="65">
        <f t="shared" si="150"/>
        <v>0</v>
      </c>
      <c r="AJ382" s="65"/>
      <c r="AK382" s="65"/>
      <c r="AL382" s="65"/>
      <c r="AM382" s="65"/>
      <c r="AN382" s="65"/>
      <c r="AO382" s="65"/>
      <c r="AP382" s="65"/>
      <c r="AQ382" s="65"/>
      <c r="AR382" s="65"/>
      <c r="AS382" s="65"/>
      <c r="AT382" s="65"/>
      <c r="AU382" s="65"/>
      <c r="AV382" s="65"/>
      <c r="AW382" s="65"/>
    </row>
    <row r="383" spans="1:49" s="121" customFormat="1" ht="18" customHeight="1">
      <c r="A383" s="832" t="str">
        <f>+'[1]З-ТМБ-4-сургууль мэргэжил-1'!A389:B389</f>
        <v>IM7212-14</v>
      </c>
      <c r="B383" s="832"/>
      <c r="C383" s="705" t="str">
        <f>+'[1]З-ТМБ-4-сургууль мэргэжил-1'!C389:I389</f>
        <v>Гагнуурчин</v>
      </c>
      <c r="D383" s="705"/>
      <c r="E383" s="705"/>
      <c r="F383" s="705"/>
      <c r="G383" s="705"/>
      <c r="H383" s="705"/>
      <c r="I383" s="56">
        <f t="shared" si="138"/>
        <v>372</v>
      </c>
      <c r="J383" s="801">
        <f t="shared" si="140"/>
        <v>19</v>
      </c>
      <c r="K383" s="802"/>
      <c r="L383" s="65">
        <f t="shared" si="139"/>
        <v>1</v>
      </c>
      <c r="M383" s="65"/>
      <c r="N383" s="65"/>
      <c r="O383" s="65"/>
      <c r="P383" s="65"/>
      <c r="Q383" s="65">
        <v>19</v>
      </c>
      <c r="R383" s="65">
        <v>1</v>
      </c>
      <c r="S383" s="65"/>
      <c r="T383" s="65"/>
      <c r="U383" s="65"/>
      <c r="V383" s="65"/>
      <c r="W383" s="65"/>
      <c r="X383" s="65"/>
      <c r="Y383" s="65"/>
      <c r="Z383" s="65"/>
      <c r="AA383" s="65">
        <v>19</v>
      </c>
      <c r="AB383" s="65"/>
      <c r="AC383" s="65"/>
      <c r="AD383" s="65"/>
      <c r="AE383" s="139" t="str">
        <f t="shared" si="143"/>
        <v>IM7212-14</v>
      </c>
      <c r="AF383" s="139" t="str">
        <f t="shared" si="144"/>
        <v>Гагнуурчин</v>
      </c>
      <c r="AG383" s="56"/>
      <c r="AH383" s="65">
        <f t="shared" si="150"/>
        <v>0</v>
      </c>
      <c r="AI383" s="65">
        <f t="shared" si="150"/>
        <v>0</v>
      </c>
      <c r="AJ383" s="65"/>
      <c r="AK383" s="65"/>
      <c r="AL383" s="65"/>
      <c r="AM383" s="65"/>
      <c r="AN383" s="65"/>
      <c r="AO383" s="65"/>
      <c r="AP383" s="65"/>
      <c r="AQ383" s="65"/>
      <c r="AR383" s="65"/>
      <c r="AS383" s="65"/>
      <c r="AT383" s="65"/>
      <c r="AU383" s="65"/>
      <c r="AV383" s="65"/>
      <c r="AW383" s="65"/>
    </row>
    <row r="384" spans="1:49" s="121" customFormat="1" ht="18" customHeight="1">
      <c r="A384" s="832" t="str">
        <f>+'[1]З-ТМБ-4-сургууль мэргэжил-1'!A390:B390</f>
        <v>TC5165-11</v>
      </c>
      <c r="B384" s="832"/>
      <c r="C384" s="705" t="str">
        <f>+'[1]З-ТМБ-4-сургууль мэргэжил-1'!C390:I390</f>
        <v>Жолооны багш</v>
      </c>
      <c r="D384" s="705"/>
      <c r="E384" s="705"/>
      <c r="F384" s="705"/>
      <c r="G384" s="705"/>
      <c r="H384" s="705"/>
      <c r="I384" s="56">
        <f t="shared" si="138"/>
        <v>373</v>
      </c>
      <c r="J384" s="801">
        <f t="shared" si="140"/>
        <v>40</v>
      </c>
      <c r="K384" s="802"/>
      <c r="L384" s="65">
        <f t="shared" si="139"/>
        <v>34</v>
      </c>
      <c r="M384" s="65"/>
      <c r="N384" s="65"/>
      <c r="O384" s="65"/>
      <c r="P384" s="65"/>
      <c r="Q384" s="65">
        <v>40</v>
      </c>
      <c r="R384" s="65">
        <v>34</v>
      </c>
      <c r="S384" s="65"/>
      <c r="T384" s="65"/>
      <c r="U384" s="65"/>
      <c r="V384" s="65"/>
      <c r="W384" s="65"/>
      <c r="X384" s="65"/>
      <c r="Y384" s="65"/>
      <c r="Z384" s="65"/>
      <c r="AA384" s="65">
        <v>40</v>
      </c>
      <c r="AB384" s="65"/>
      <c r="AC384" s="65"/>
      <c r="AD384" s="65"/>
      <c r="AE384" s="139" t="str">
        <f t="shared" si="143"/>
        <v>TC5165-11</v>
      </c>
      <c r="AF384" s="139" t="str">
        <f t="shared" si="144"/>
        <v>Жолооны багш</v>
      </c>
      <c r="AG384" s="56"/>
      <c r="AH384" s="65">
        <f t="shared" si="150"/>
        <v>0</v>
      </c>
      <c r="AI384" s="65">
        <f t="shared" si="150"/>
        <v>0</v>
      </c>
      <c r="AJ384" s="65"/>
      <c r="AK384" s="65"/>
      <c r="AL384" s="65"/>
      <c r="AM384" s="65"/>
      <c r="AN384" s="65"/>
      <c r="AO384" s="65"/>
      <c r="AP384" s="65"/>
      <c r="AQ384" s="65"/>
      <c r="AR384" s="65"/>
      <c r="AS384" s="65"/>
      <c r="AT384" s="65"/>
      <c r="AU384" s="65"/>
      <c r="AV384" s="65"/>
      <c r="AW384" s="65"/>
    </row>
    <row r="385" spans="1:49" s="121" customFormat="1" ht="18" customHeight="1">
      <c r="A385" s="832" t="str">
        <f>+'[1]З-ТМБ-4-сургууль мэргэжил-1'!A391:B391</f>
        <v>TC7412-33</v>
      </c>
      <c r="B385" s="832"/>
      <c r="C385" s="705" t="str">
        <f>+'[1]З-ТМБ-4-сургууль мэргэжил-1'!C391:I391</f>
        <v>Моторт тээврийн хэрэгсэлийн цахилгаанчин</v>
      </c>
      <c r="D385" s="705"/>
      <c r="E385" s="705"/>
      <c r="F385" s="705"/>
      <c r="G385" s="705"/>
      <c r="H385" s="705"/>
      <c r="I385" s="56">
        <f t="shared" si="138"/>
        <v>374</v>
      </c>
      <c r="J385" s="801">
        <f t="shared" si="140"/>
        <v>20</v>
      </c>
      <c r="K385" s="802"/>
      <c r="L385" s="65">
        <f t="shared" si="139"/>
        <v>5</v>
      </c>
      <c r="M385" s="65"/>
      <c r="N385" s="65"/>
      <c r="O385" s="65"/>
      <c r="P385" s="65"/>
      <c r="Q385" s="65">
        <v>20</v>
      </c>
      <c r="R385" s="65">
        <v>5</v>
      </c>
      <c r="S385" s="65"/>
      <c r="T385" s="65"/>
      <c r="U385" s="65"/>
      <c r="V385" s="65"/>
      <c r="W385" s="65"/>
      <c r="X385" s="65"/>
      <c r="Y385" s="65"/>
      <c r="Z385" s="65"/>
      <c r="AA385" s="65">
        <v>20</v>
      </c>
      <c r="AB385" s="65"/>
      <c r="AC385" s="65"/>
      <c r="AD385" s="65"/>
      <c r="AE385" s="139" t="str">
        <f t="shared" si="143"/>
        <v>TC7412-33</v>
      </c>
      <c r="AF385" s="139" t="str">
        <f t="shared" si="144"/>
        <v>Моторт тээврийн хэрэгсэлийн цахилгаанчин</v>
      </c>
      <c r="AG385" s="56"/>
      <c r="AH385" s="65">
        <f t="shared" si="150"/>
        <v>0</v>
      </c>
      <c r="AI385" s="65">
        <f t="shared" si="150"/>
        <v>0</v>
      </c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  <c r="AT385" s="65"/>
      <c r="AU385" s="65"/>
      <c r="AV385" s="65"/>
      <c r="AW385" s="65"/>
    </row>
    <row r="386" spans="1:49" s="121" customFormat="1" ht="18" customHeight="1">
      <c r="A386" s="832" t="str">
        <f>+'[1]З-ТМБ-4-сургууль мэргэжил-1'!A392:B392</f>
        <v>TC8331-14</v>
      </c>
      <c r="B386" s="832"/>
      <c r="C386" s="705" t="str">
        <f>+'[1]З-ТМБ-4-сургууль мэргэжил-1'!C392:I392</f>
        <v>Мэргэшсэн жолооч</v>
      </c>
      <c r="D386" s="705"/>
      <c r="E386" s="705"/>
      <c r="F386" s="705"/>
      <c r="G386" s="705"/>
      <c r="H386" s="705"/>
      <c r="I386" s="56">
        <f t="shared" si="138"/>
        <v>375</v>
      </c>
      <c r="J386" s="801">
        <f t="shared" si="140"/>
        <v>134</v>
      </c>
      <c r="K386" s="802"/>
      <c r="L386" s="65">
        <f t="shared" si="139"/>
        <v>46</v>
      </c>
      <c r="M386" s="65"/>
      <c r="N386" s="65"/>
      <c r="O386" s="65"/>
      <c r="P386" s="65"/>
      <c r="Q386" s="65">
        <v>134</v>
      </c>
      <c r="R386" s="65">
        <v>46</v>
      </c>
      <c r="S386" s="65"/>
      <c r="T386" s="65"/>
      <c r="U386" s="65"/>
      <c r="V386" s="65"/>
      <c r="W386" s="65"/>
      <c r="X386" s="65"/>
      <c r="Y386" s="65"/>
      <c r="Z386" s="65"/>
      <c r="AA386" s="65">
        <v>134</v>
      </c>
      <c r="AB386" s="65"/>
      <c r="AC386" s="65"/>
      <c r="AD386" s="65"/>
      <c r="AE386" s="139" t="str">
        <f t="shared" si="143"/>
        <v>TC8331-14</v>
      </c>
      <c r="AF386" s="139" t="str">
        <f t="shared" si="144"/>
        <v>Мэргэшсэн жолооч</v>
      </c>
      <c r="AG386" s="56"/>
      <c r="AH386" s="65">
        <f t="shared" si="150"/>
        <v>0</v>
      </c>
      <c r="AI386" s="65">
        <f t="shared" si="150"/>
        <v>0</v>
      </c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  <c r="AT386" s="65"/>
      <c r="AU386" s="65"/>
      <c r="AV386" s="65"/>
      <c r="AW386" s="65"/>
    </row>
    <row r="387" spans="1:49" s="121" customFormat="1" ht="18" customHeight="1">
      <c r="A387" s="832" t="str">
        <f>+'[1]З-ТМБ-4-сургууль мэргэжил-1'!A393:B393</f>
        <v>IO4120-13</v>
      </c>
      <c r="B387" s="832"/>
      <c r="C387" s="705" t="str">
        <f>+'[1]З-ТМБ-4-сургууль мэргэжил-1'!C393:I393</f>
        <v>Компьютерийн оператор</v>
      </c>
      <c r="D387" s="705"/>
      <c r="E387" s="705"/>
      <c r="F387" s="705"/>
      <c r="G387" s="705"/>
      <c r="H387" s="705"/>
      <c r="I387" s="56">
        <f t="shared" si="138"/>
        <v>376</v>
      </c>
      <c r="J387" s="801">
        <f t="shared" si="140"/>
        <v>15</v>
      </c>
      <c r="K387" s="802"/>
      <c r="L387" s="65">
        <f t="shared" si="139"/>
        <v>12</v>
      </c>
      <c r="M387" s="65"/>
      <c r="N387" s="65"/>
      <c r="O387" s="65"/>
      <c r="P387" s="65"/>
      <c r="Q387" s="65">
        <v>15</v>
      </c>
      <c r="R387" s="65">
        <v>12</v>
      </c>
      <c r="S387" s="65"/>
      <c r="T387" s="65"/>
      <c r="U387" s="65"/>
      <c r="V387" s="65"/>
      <c r="W387" s="65"/>
      <c r="X387" s="65"/>
      <c r="Y387" s="65"/>
      <c r="Z387" s="65"/>
      <c r="AA387" s="65">
        <v>15</v>
      </c>
      <c r="AB387" s="65"/>
      <c r="AC387" s="65"/>
      <c r="AD387" s="65"/>
      <c r="AE387" s="139" t="str">
        <f t="shared" si="143"/>
        <v>IO4120-13</v>
      </c>
      <c r="AF387" s="139" t="str">
        <f t="shared" si="144"/>
        <v>Компьютерийн оператор</v>
      </c>
      <c r="AG387" s="56"/>
      <c r="AH387" s="65">
        <f t="shared" si="150"/>
        <v>0</v>
      </c>
      <c r="AI387" s="65">
        <f t="shared" si="150"/>
        <v>0</v>
      </c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65"/>
      <c r="AW387" s="65"/>
    </row>
    <row r="388" spans="1:49" s="121" customFormat="1" ht="18" customHeight="1">
      <c r="A388" s="832" t="str">
        <f>+'[1]З-ТМБ-4-сургууль мэргэжил-1'!A394:B394</f>
        <v>MR8111-23</v>
      </c>
      <c r="B388" s="832"/>
      <c r="C388" s="705" t="str">
        <f>+'[1]З-ТМБ-4-сургууль мэргэжил-1'!C394:I394</f>
        <v>Уурхайн механик</v>
      </c>
      <c r="D388" s="705"/>
      <c r="E388" s="705"/>
      <c r="F388" s="705"/>
      <c r="G388" s="705"/>
      <c r="H388" s="705"/>
      <c r="I388" s="56">
        <f t="shared" si="138"/>
        <v>377</v>
      </c>
      <c r="J388" s="801">
        <f t="shared" si="140"/>
        <v>20</v>
      </c>
      <c r="K388" s="802"/>
      <c r="L388" s="65">
        <f t="shared" si="139"/>
        <v>8</v>
      </c>
      <c r="M388" s="65"/>
      <c r="N388" s="65"/>
      <c r="O388" s="65"/>
      <c r="P388" s="65"/>
      <c r="Q388" s="65">
        <v>20</v>
      </c>
      <c r="R388" s="65">
        <v>8</v>
      </c>
      <c r="S388" s="65"/>
      <c r="T388" s="65"/>
      <c r="U388" s="65"/>
      <c r="V388" s="65"/>
      <c r="W388" s="65"/>
      <c r="X388" s="65"/>
      <c r="Y388" s="65"/>
      <c r="Z388" s="65"/>
      <c r="AA388" s="65">
        <v>20</v>
      </c>
      <c r="AB388" s="65"/>
      <c r="AC388" s="65"/>
      <c r="AD388" s="65"/>
      <c r="AE388" s="139" t="str">
        <f t="shared" si="143"/>
        <v>MR8111-23</v>
      </c>
      <c r="AF388" s="139" t="str">
        <f t="shared" si="144"/>
        <v>Уурхайн механик</v>
      </c>
      <c r="AG388" s="56"/>
      <c r="AH388" s="65">
        <f t="shared" si="150"/>
        <v>0</v>
      </c>
      <c r="AI388" s="65">
        <f t="shared" si="150"/>
        <v>0</v>
      </c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5"/>
      <c r="AU388" s="65"/>
      <c r="AV388" s="65"/>
      <c r="AW388" s="65"/>
    </row>
    <row r="389" spans="1:49" s="121" customFormat="1" ht="18" customHeight="1">
      <c r="A389" s="816" t="str">
        <f>+'[1]З-ТМБ-4-сургууль мэргэжил-1'!A395:I395</f>
        <v>17. "Сам Юүк" МСҮТ</v>
      </c>
      <c r="B389" s="816"/>
      <c r="C389" s="816"/>
      <c r="D389" s="816"/>
      <c r="E389" s="816"/>
      <c r="F389" s="816"/>
      <c r="G389" s="816"/>
      <c r="H389" s="816"/>
      <c r="I389" s="60">
        <f t="shared" si="138"/>
        <v>378</v>
      </c>
      <c r="J389" s="817">
        <f t="shared" si="140"/>
        <v>66</v>
      </c>
      <c r="K389" s="818"/>
      <c r="L389" s="138">
        <f t="shared" si="139"/>
        <v>45</v>
      </c>
      <c r="M389" s="138">
        <f>SUM(M390:M393)</f>
        <v>0</v>
      </c>
      <c r="N389" s="138">
        <f t="shared" ref="N389:AD389" si="159">SUM(N390:N393)</f>
        <v>0</v>
      </c>
      <c r="O389" s="138">
        <f t="shared" si="159"/>
        <v>0</v>
      </c>
      <c r="P389" s="138">
        <f t="shared" si="159"/>
        <v>0</v>
      </c>
      <c r="Q389" s="138">
        <f t="shared" si="159"/>
        <v>66</v>
      </c>
      <c r="R389" s="138">
        <f t="shared" si="159"/>
        <v>45</v>
      </c>
      <c r="S389" s="138">
        <f t="shared" si="159"/>
        <v>0</v>
      </c>
      <c r="T389" s="138">
        <f t="shared" si="159"/>
        <v>0</v>
      </c>
      <c r="U389" s="138">
        <f t="shared" si="159"/>
        <v>0</v>
      </c>
      <c r="V389" s="138">
        <f t="shared" si="159"/>
        <v>0</v>
      </c>
      <c r="W389" s="138">
        <f t="shared" si="159"/>
        <v>0</v>
      </c>
      <c r="X389" s="138">
        <f t="shared" si="159"/>
        <v>0</v>
      </c>
      <c r="Y389" s="138">
        <f t="shared" si="159"/>
        <v>0</v>
      </c>
      <c r="Z389" s="138">
        <f t="shared" si="159"/>
        <v>0</v>
      </c>
      <c r="AA389" s="138">
        <f t="shared" si="159"/>
        <v>66</v>
      </c>
      <c r="AB389" s="138">
        <f t="shared" si="159"/>
        <v>0</v>
      </c>
      <c r="AC389" s="138">
        <f t="shared" si="159"/>
        <v>0</v>
      </c>
      <c r="AD389" s="138">
        <f t="shared" si="159"/>
        <v>0</v>
      </c>
      <c r="AE389" s="829" t="str">
        <f t="shared" si="143"/>
        <v>17. "Сам Юүк" МСҮТ</v>
      </c>
      <c r="AF389" s="830"/>
      <c r="AG389" s="60"/>
      <c r="AH389" s="138">
        <f>SUM(AH390:AH393)</f>
        <v>2</v>
      </c>
      <c r="AI389" s="138">
        <f t="shared" ref="AI389:AW389" si="160">SUM(AI390:AI393)</f>
        <v>1</v>
      </c>
      <c r="AJ389" s="138">
        <f t="shared" si="160"/>
        <v>0</v>
      </c>
      <c r="AK389" s="138">
        <f t="shared" si="160"/>
        <v>0</v>
      </c>
      <c r="AL389" s="138">
        <f t="shared" si="160"/>
        <v>2</v>
      </c>
      <c r="AM389" s="138">
        <f t="shared" si="160"/>
        <v>1</v>
      </c>
      <c r="AN389" s="138">
        <f t="shared" si="160"/>
        <v>0</v>
      </c>
      <c r="AO389" s="138">
        <f t="shared" si="160"/>
        <v>0</v>
      </c>
      <c r="AP389" s="138">
        <f t="shared" si="160"/>
        <v>0</v>
      </c>
      <c r="AQ389" s="138">
        <f t="shared" si="160"/>
        <v>0</v>
      </c>
      <c r="AR389" s="138">
        <f t="shared" si="160"/>
        <v>0</v>
      </c>
      <c r="AS389" s="138">
        <f t="shared" si="160"/>
        <v>0</v>
      </c>
      <c r="AT389" s="138">
        <f t="shared" si="160"/>
        <v>0</v>
      </c>
      <c r="AU389" s="138">
        <f t="shared" si="160"/>
        <v>0</v>
      </c>
      <c r="AV389" s="138">
        <f t="shared" si="160"/>
        <v>0</v>
      </c>
      <c r="AW389" s="138">
        <f t="shared" si="160"/>
        <v>0</v>
      </c>
    </row>
    <row r="390" spans="1:49" s="121" customFormat="1" ht="18" customHeight="1">
      <c r="A390" s="836" t="str">
        <f>+'[1]З-ТМБ-4-сургууль мэргэжил-1'!A396:B396</f>
        <v>IF5120-11</v>
      </c>
      <c r="B390" s="836"/>
      <c r="C390" s="797" t="str">
        <f>+'[1]З-ТМБ-4-сургууль мэргэжил-1'!C396:I396</f>
        <v>Тогооч</v>
      </c>
      <c r="D390" s="797"/>
      <c r="E390" s="797"/>
      <c r="F390" s="797"/>
      <c r="G390" s="797"/>
      <c r="H390" s="797"/>
      <c r="I390" s="56">
        <f t="shared" si="138"/>
        <v>379</v>
      </c>
      <c r="J390" s="801">
        <f t="shared" si="140"/>
        <v>16</v>
      </c>
      <c r="K390" s="802"/>
      <c r="L390" s="65">
        <f t="shared" si="139"/>
        <v>6</v>
      </c>
      <c r="M390" s="65"/>
      <c r="N390" s="65"/>
      <c r="O390" s="65"/>
      <c r="P390" s="65"/>
      <c r="Q390" s="65">
        <v>16</v>
      </c>
      <c r="R390" s="65">
        <v>6</v>
      </c>
      <c r="S390" s="65"/>
      <c r="T390" s="65"/>
      <c r="U390" s="65"/>
      <c r="V390" s="65"/>
      <c r="W390" s="65"/>
      <c r="X390" s="65"/>
      <c r="Y390" s="65"/>
      <c r="Z390" s="65"/>
      <c r="AA390" s="65">
        <v>16</v>
      </c>
      <c r="AB390" s="65"/>
      <c r="AC390" s="65"/>
      <c r="AD390" s="65"/>
      <c r="AE390" s="139" t="str">
        <f t="shared" si="143"/>
        <v>IF5120-11</v>
      </c>
      <c r="AF390" s="139" t="str">
        <f t="shared" si="144"/>
        <v>Тогооч</v>
      </c>
      <c r="AG390" s="56"/>
      <c r="AH390" s="65">
        <f t="shared" si="150"/>
        <v>2</v>
      </c>
      <c r="AI390" s="65">
        <f t="shared" si="150"/>
        <v>1</v>
      </c>
      <c r="AJ390" s="65"/>
      <c r="AK390" s="65"/>
      <c r="AL390" s="65">
        <v>2</v>
      </c>
      <c r="AM390" s="65">
        <v>1</v>
      </c>
      <c r="AN390" s="65"/>
      <c r="AO390" s="65"/>
      <c r="AP390" s="65"/>
      <c r="AQ390" s="65"/>
      <c r="AR390" s="65"/>
      <c r="AS390" s="65"/>
      <c r="AT390" s="65"/>
      <c r="AU390" s="65"/>
      <c r="AV390" s="65"/>
      <c r="AW390" s="65"/>
    </row>
    <row r="391" spans="1:49" s="121" customFormat="1" ht="18" customHeight="1">
      <c r="A391" s="836" t="str">
        <f>+'[1]З-ТМБ-4-сургууль мэргэжил-1'!A397:B397</f>
        <v>IP7321-27</v>
      </c>
      <c r="B391" s="836"/>
      <c r="C391" s="797" t="str">
        <f>+'[1]З-ТМБ-4-сургууль мэргэжил-1'!C397:I397</f>
        <v>Хэвлэлийн үйлдвэрийн хэвлэгч</v>
      </c>
      <c r="D391" s="797"/>
      <c r="E391" s="797"/>
      <c r="F391" s="797"/>
      <c r="G391" s="797"/>
      <c r="H391" s="797"/>
      <c r="I391" s="56">
        <f t="shared" si="138"/>
        <v>380</v>
      </c>
      <c r="J391" s="801">
        <f t="shared" si="140"/>
        <v>13</v>
      </c>
      <c r="K391" s="802"/>
      <c r="L391" s="65">
        <f t="shared" si="139"/>
        <v>7</v>
      </c>
      <c r="M391" s="65"/>
      <c r="N391" s="65"/>
      <c r="O391" s="65"/>
      <c r="P391" s="65"/>
      <c r="Q391" s="65">
        <v>13</v>
      </c>
      <c r="R391" s="65">
        <v>7</v>
      </c>
      <c r="S391" s="65"/>
      <c r="T391" s="65"/>
      <c r="U391" s="65"/>
      <c r="V391" s="65"/>
      <c r="W391" s="65"/>
      <c r="X391" s="65"/>
      <c r="Y391" s="65"/>
      <c r="Z391" s="65"/>
      <c r="AA391" s="65">
        <v>13</v>
      </c>
      <c r="AB391" s="65"/>
      <c r="AC391" s="65"/>
      <c r="AD391" s="65"/>
      <c r="AE391" s="139" t="str">
        <f t="shared" si="143"/>
        <v>IP7321-27</v>
      </c>
      <c r="AF391" s="139" t="str">
        <f t="shared" si="144"/>
        <v>Хэвлэлийн үйлдвэрийн хэвлэгч</v>
      </c>
      <c r="AG391" s="56"/>
      <c r="AH391" s="65">
        <f t="shared" si="150"/>
        <v>0</v>
      </c>
      <c r="AI391" s="65">
        <f t="shared" si="150"/>
        <v>0</v>
      </c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5"/>
    </row>
    <row r="392" spans="1:49" s="121" customFormat="1" ht="18" customHeight="1">
      <c r="A392" s="836" t="str">
        <f>+'[1]З-ТМБ-4-сургууль мэргэжил-1'!A398:B398</f>
        <v>SO5141-11</v>
      </c>
      <c r="B392" s="836"/>
      <c r="C392" s="797" t="str">
        <f>+'[1]З-ТМБ-4-сургууль мэргэжил-1'!C398:I398</f>
        <v>Үсчин</v>
      </c>
      <c r="D392" s="797"/>
      <c r="E392" s="797"/>
      <c r="F392" s="797"/>
      <c r="G392" s="797"/>
      <c r="H392" s="797"/>
      <c r="I392" s="56">
        <f t="shared" si="138"/>
        <v>381</v>
      </c>
      <c r="J392" s="801">
        <f t="shared" si="140"/>
        <v>17</v>
      </c>
      <c r="K392" s="802"/>
      <c r="L392" s="65">
        <f t="shared" si="139"/>
        <v>12</v>
      </c>
      <c r="M392" s="65"/>
      <c r="N392" s="65"/>
      <c r="O392" s="65"/>
      <c r="P392" s="65"/>
      <c r="Q392" s="65">
        <v>17</v>
      </c>
      <c r="R392" s="65">
        <v>12</v>
      </c>
      <c r="S392" s="65"/>
      <c r="T392" s="65"/>
      <c r="U392" s="65"/>
      <c r="V392" s="65"/>
      <c r="W392" s="65"/>
      <c r="X392" s="65"/>
      <c r="Y392" s="65"/>
      <c r="Z392" s="65"/>
      <c r="AA392" s="65">
        <v>17</v>
      </c>
      <c r="AB392" s="65"/>
      <c r="AC392" s="65"/>
      <c r="AD392" s="65"/>
      <c r="AE392" s="139" t="str">
        <f t="shared" si="143"/>
        <v>SO5141-11</v>
      </c>
      <c r="AF392" s="139" t="str">
        <f t="shared" si="144"/>
        <v>Үсчин</v>
      </c>
      <c r="AG392" s="56"/>
      <c r="AH392" s="65">
        <f t="shared" si="150"/>
        <v>0</v>
      </c>
      <c r="AI392" s="65">
        <f t="shared" si="150"/>
        <v>0</v>
      </c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65"/>
      <c r="AW392" s="65"/>
    </row>
    <row r="393" spans="1:49" s="121" customFormat="1" ht="18" customHeight="1">
      <c r="A393" s="836" t="str">
        <f>+'[1]З-ТМБ-4-сургууль мэргэжил-1'!A399:B399</f>
        <v>SO5142-11</v>
      </c>
      <c r="B393" s="836"/>
      <c r="C393" s="797" t="str">
        <f>+'[1]З-ТМБ-4-сургууль мэргэжил-1'!C399:I399</f>
        <v>Гоо засалч</v>
      </c>
      <c r="D393" s="797"/>
      <c r="E393" s="797"/>
      <c r="F393" s="797"/>
      <c r="G393" s="797"/>
      <c r="H393" s="797"/>
      <c r="I393" s="56">
        <f t="shared" si="138"/>
        <v>382</v>
      </c>
      <c r="J393" s="801">
        <f t="shared" si="140"/>
        <v>20</v>
      </c>
      <c r="K393" s="802"/>
      <c r="L393" s="65">
        <f t="shared" si="139"/>
        <v>20</v>
      </c>
      <c r="M393" s="65"/>
      <c r="N393" s="65"/>
      <c r="O393" s="65"/>
      <c r="P393" s="65"/>
      <c r="Q393" s="65">
        <v>20</v>
      </c>
      <c r="R393" s="65">
        <v>20</v>
      </c>
      <c r="S393" s="65"/>
      <c r="T393" s="65"/>
      <c r="U393" s="65"/>
      <c r="V393" s="65"/>
      <c r="W393" s="65"/>
      <c r="X393" s="65"/>
      <c r="Y393" s="65"/>
      <c r="Z393" s="65"/>
      <c r="AA393" s="65">
        <v>20</v>
      </c>
      <c r="AB393" s="65"/>
      <c r="AC393" s="65"/>
      <c r="AD393" s="65"/>
      <c r="AE393" s="139" t="str">
        <f t="shared" si="143"/>
        <v>SO5142-11</v>
      </c>
      <c r="AF393" s="139" t="str">
        <f t="shared" si="144"/>
        <v>Гоо засалч</v>
      </c>
      <c r="AG393" s="56"/>
      <c r="AH393" s="65">
        <f t="shared" si="150"/>
        <v>0</v>
      </c>
      <c r="AI393" s="65">
        <f t="shared" si="150"/>
        <v>0</v>
      </c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65"/>
      <c r="AW393" s="65"/>
    </row>
    <row r="394" spans="1:49" s="121" customFormat="1" ht="18" customHeight="1">
      <c r="A394" s="816" t="str">
        <f>+'[1]З-ТМБ-4-сургууль мэргэжил-1'!A400:I400</f>
        <v>18. "Хангай" МСҮТ</v>
      </c>
      <c r="B394" s="816"/>
      <c r="C394" s="816"/>
      <c r="D394" s="816"/>
      <c r="E394" s="816"/>
      <c r="F394" s="816"/>
      <c r="G394" s="816"/>
      <c r="H394" s="816"/>
      <c r="I394" s="60">
        <f t="shared" si="138"/>
        <v>383</v>
      </c>
      <c r="J394" s="817">
        <f t="shared" si="140"/>
        <v>454</v>
      </c>
      <c r="K394" s="818"/>
      <c r="L394" s="138">
        <f t="shared" si="139"/>
        <v>287</v>
      </c>
      <c r="M394" s="138">
        <f>SUM(M395:M401)</f>
        <v>0</v>
      </c>
      <c r="N394" s="138">
        <f t="shared" ref="N394:AD394" si="161">SUM(N395:N401)</f>
        <v>0</v>
      </c>
      <c r="O394" s="138">
        <f t="shared" si="161"/>
        <v>0</v>
      </c>
      <c r="P394" s="138">
        <f t="shared" si="161"/>
        <v>0</v>
      </c>
      <c r="Q394" s="138">
        <f t="shared" si="161"/>
        <v>246</v>
      </c>
      <c r="R394" s="138">
        <f t="shared" si="161"/>
        <v>172</v>
      </c>
      <c r="S394" s="138">
        <f t="shared" si="161"/>
        <v>208</v>
      </c>
      <c r="T394" s="138">
        <f t="shared" si="161"/>
        <v>115</v>
      </c>
      <c r="U394" s="138">
        <f t="shared" si="161"/>
        <v>0</v>
      </c>
      <c r="V394" s="138">
        <f t="shared" si="161"/>
        <v>0</v>
      </c>
      <c r="W394" s="138">
        <f t="shared" si="161"/>
        <v>0</v>
      </c>
      <c r="X394" s="138">
        <f t="shared" si="161"/>
        <v>0</v>
      </c>
      <c r="Y394" s="138">
        <f t="shared" si="161"/>
        <v>0</v>
      </c>
      <c r="Z394" s="138">
        <f t="shared" si="161"/>
        <v>0</v>
      </c>
      <c r="AA394" s="138">
        <f t="shared" si="161"/>
        <v>454</v>
      </c>
      <c r="AB394" s="138">
        <f t="shared" si="161"/>
        <v>0</v>
      </c>
      <c r="AC394" s="138">
        <f t="shared" si="161"/>
        <v>0</v>
      </c>
      <c r="AD394" s="138">
        <f t="shared" si="161"/>
        <v>0</v>
      </c>
      <c r="AE394" s="829" t="str">
        <f t="shared" si="143"/>
        <v>18. "Хангай" МСҮТ</v>
      </c>
      <c r="AF394" s="830"/>
      <c r="AG394" s="60"/>
      <c r="AH394" s="138">
        <f>SUM(AH395:AH401)</f>
        <v>2</v>
      </c>
      <c r="AI394" s="138">
        <f t="shared" ref="AI394:AW394" si="162">SUM(AI395:AI401)</f>
        <v>1</v>
      </c>
      <c r="AJ394" s="138">
        <f t="shared" si="162"/>
        <v>0</v>
      </c>
      <c r="AK394" s="138">
        <f t="shared" si="162"/>
        <v>0</v>
      </c>
      <c r="AL394" s="138">
        <f t="shared" si="162"/>
        <v>1</v>
      </c>
      <c r="AM394" s="138">
        <f t="shared" si="162"/>
        <v>1</v>
      </c>
      <c r="AN394" s="138">
        <f t="shared" si="162"/>
        <v>0</v>
      </c>
      <c r="AO394" s="138">
        <f t="shared" si="162"/>
        <v>0</v>
      </c>
      <c r="AP394" s="138">
        <f t="shared" si="162"/>
        <v>0</v>
      </c>
      <c r="AQ394" s="138">
        <f t="shared" si="162"/>
        <v>0</v>
      </c>
      <c r="AR394" s="138">
        <f t="shared" si="162"/>
        <v>0</v>
      </c>
      <c r="AS394" s="138">
        <f t="shared" si="162"/>
        <v>0</v>
      </c>
      <c r="AT394" s="138">
        <f t="shared" si="162"/>
        <v>1</v>
      </c>
      <c r="AU394" s="138">
        <f t="shared" si="162"/>
        <v>0</v>
      </c>
      <c r="AV394" s="138">
        <f t="shared" si="162"/>
        <v>0</v>
      </c>
      <c r="AW394" s="138">
        <f t="shared" si="162"/>
        <v>0</v>
      </c>
    </row>
    <row r="395" spans="1:49" s="121" customFormat="1" ht="18" customHeight="1">
      <c r="A395" s="797" t="str">
        <f>+'[1]З-ТМБ-4-сургууль мэргэжил-1'!A401:B401</f>
        <v>ID4120-11</v>
      </c>
      <c r="B395" s="797"/>
      <c r="C395" s="705" t="str">
        <f>+'[1]З-ТМБ-4-сургууль мэргэжил-1'!C401:I401</f>
        <v>Нарийн бичгийн дарга-албан хэргийн ажилтан</v>
      </c>
      <c r="D395" s="705"/>
      <c r="E395" s="705"/>
      <c r="F395" s="705"/>
      <c r="G395" s="705"/>
      <c r="H395" s="705"/>
      <c r="I395" s="56">
        <f t="shared" si="138"/>
        <v>384</v>
      </c>
      <c r="J395" s="801">
        <f t="shared" si="140"/>
        <v>113</v>
      </c>
      <c r="K395" s="802"/>
      <c r="L395" s="65">
        <f t="shared" si="139"/>
        <v>100</v>
      </c>
      <c r="M395" s="65"/>
      <c r="N395" s="65"/>
      <c r="O395" s="65"/>
      <c r="P395" s="65"/>
      <c r="Q395" s="65">
        <v>62</v>
      </c>
      <c r="R395" s="65">
        <v>55</v>
      </c>
      <c r="S395" s="65">
        <v>51</v>
      </c>
      <c r="T395" s="65">
        <v>45</v>
      </c>
      <c r="U395" s="65"/>
      <c r="V395" s="65"/>
      <c r="W395" s="65"/>
      <c r="X395" s="65"/>
      <c r="Y395" s="65"/>
      <c r="Z395" s="65"/>
      <c r="AA395" s="65">
        <v>113</v>
      </c>
      <c r="AB395" s="65"/>
      <c r="AC395" s="65"/>
      <c r="AD395" s="65"/>
      <c r="AE395" s="139" t="str">
        <f t="shared" si="143"/>
        <v>ID4120-11</v>
      </c>
      <c r="AF395" s="139" t="str">
        <f t="shared" si="144"/>
        <v>Нарийн бичгийн дарга-албан хэргийн ажилтан</v>
      </c>
      <c r="AG395" s="56"/>
      <c r="AH395" s="65">
        <f t="shared" si="150"/>
        <v>0</v>
      </c>
      <c r="AI395" s="65">
        <f t="shared" si="150"/>
        <v>0</v>
      </c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65"/>
      <c r="AW395" s="65"/>
    </row>
    <row r="396" spans="1:49" s="121" customFormat="1" ht="18" customHeight="1">
      <c r="A396" s="797" t="str">
        <f>+'[1]З-ТМБ-4-сургууль мэргэжил-1'!A402:B402</f>
        <v>AD7321-11</v>
      </c>
      <c r="B396" s="797"/>
      <c r="C396" s="705" t="str">
        <f>+'[1]З-ТМБ-4-сургууль мэргэжил-1'!C402:I402</f>
        <v>Хэвлэлийн график дизайнч</v>
      </c>
      <c r="D396" s="705"/>
      <c r="E396" s="705"/>
      <c r="F396" s="705"/>
      <c r="G396" s="705"/>
      <c r="H396" s="705"/>
      <c r="I396" s="56">
        <f t="shared" si="138"/>
        <v>385</v>
      </c>
      <c r="J396" s="801">
        <f t="shared" si="140"/>
        <v>32</v>
      </c>
      <c r="K396" s="802"/>
      <c r="L396" s="65">
        <f t="shared" si="139"/>
        <v>10</v>
      </c>
      <c r="M396" s="65"/>
      <c r="N396" s="65"/>
      <c r="O396" s="65"/>
      <c r="P396" s="65"/>
      <c r="Q396" s="65"/>
      <c r="R396" s="65"/>
      <c r="S396" s="65">
        <v>32</v>
      </c>
      <c r="T396" s="65">
        <v>10</v>
      </c>
      <c r="U396" s="65"/>
      <c r="V396" s="65"/>
      <c r="W396" s="65"/>
      <c r="X396" s="65"/>
      <c r="Y396" s="65"/>
      <c r="Z396" s="65"/>
      <c r="AA396" s="65">
        <v>32</v>
      </c>
      <c r="AB396" s="65"/>
      <c r="AC396" s="65"/>
      <c r="AD396" s="65"/>
      <c r="AE396" s="139" t="str">
        <f t="shared" si="143"/>
        <v>AD7321-11</v>
      </c>
      <c r="AF396" s="139" t="str">
        <f t="shared" si="144"/>
        <v>Хэвлэлийн график дизайнч</v>
      </c>
      <c r="AG396" s="56"/>
      <c r="AH396" s="65">
        <f t="shared" si="150"/>
        <v>0</v>
      </c>
      <c r="AI396" s="65">
        <f t="shared" si="150"/>
        <v>0</v>
      </c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</row>
    <row r="397" spans="1:49" s="121" customFormat="1" ht="18" customHeight="1">
      <c r="A397" s="797" t="str">
        <f>+'[1]З-ТМБ-4-сургууль мэргэжил-1'!A403:B403</f>
        <v>IO7421-16</v>
      </c>
      <c r="B397" s="797"/>
      <c r="C397" s="705" t="str">
        <f>+'[1]З-ТМБ-4-сургууль мэргэжил-1'!C403:I403</f>
        <v>Цахим тоног төхөөрөмжийн үйлчилгээний ажилтан</v>
      </c>
      <c r="D397" s="705"/>
      <c r="E397" s="705"/>
      <c r="F397" s="705"/>
      <c r="G397" s="705"/>
      <c r="H397" s="705"/>
      <c r="I397" s="56">
        <f t="shared" si="138"/>
        <v>386</v>
      </c>
      <c r="J397" s="801">
        <f t="shared" si="140"/>
        <v>75</v>
      </c>
      <c r="K397" s="802"/>
      <c r="L397" s="65">
        <f t="shared" si="139"/>
        <v>12</v>
      </c>
      <c r="M397" s="65"/>
      <c r="N397" s="65"/>
      <c r="O397" s="65"/>
      <c r="P397" s="65"/>
      <c r="Q397" s="65">
        <v>50</v>
      </c>
      <c r="R397" s="65">
        <v>8</v>
      </c>
      <c r="S397" s="65">
        <v>25</v>
      </c>
      <c r="T397" s="65">
        <v>4</v>
      </c>
      <c r="U397" s="65"/>
      <c r="V397" s="65"/>
      <c r="W397" s="65"/>
      <c r="X397" s="65"/>
      <c r="Y397" s="65"/>
      <c r="Z397" s="65"/>
      <c r="AA397" s="65">
        <v>75</v>
      </c>
      <c r="AB397" s="65"/>
      <c r="AC397" s="65"/>
      <c r="AD397" s="65"/>
      <c r="AE397" s="139" t="str">
        <f t="shared" si="143"/>
        <v>IO7421-16</v>
      </c>
      <c r="AF397" s="139" t="str">
        <f t="shared" si="144"/>
        <v>Цахим тоног төхөөрөмжийн үйлчилгээний ажилтан</v>
      </c>
      <c r="AG397" s="56"/>
      <c r="AH397" s="65">
        <f t="shared" si="150"/>
        <v>0</v>
      </c>
      <c r="AI397" s="65">
        <f t="shared" si="150"/>
        <v>0</v>
      </c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</row>
    <row r="398" spans="1:49" s="121" customFormat="1" ht="18" customHeight="1">
      <c r="A398" s="797" t="str">
        <f>+'[1]З-ТМБ-4-сургууль мэргэжил-1'!A404:B404</f>
        <v>BF4311-17</v>
      </c>
      <c r="B398" s="797"/>
      <c r="C398" s="705" t="str">
        <f>+'[1]З-ТМБ-4-сургууль мэргэжил-1'!C404:I404</f>
        <v>Төлбөр тооцоо, цалин хөлсний нярав</v>
      </c>
      <c r="D398" s="705"/>
      <c r="E398" s="705"/>
      <c r="F398" s="705"/>
      <c r="G398" s="705"/>
      <c r="H398" s="705"/>
      <c r="I398" s="56">
        <f t="shared" si="138"/>
        <v>387</v>
      </c>
      <c r="J398" s="801">
        <f t="shared" si="140"/>
        <v>70</v>
      </c>
      <c r="K398" s="802"/>
      <c r="L398" s="65">
        <f t="shared" si="139"/>
        <v>51</v>
      </c>
      <c r="M398" s="65"/>
      <c r="N398" s="65"/>
      <c r="O398" s="65"/>
      <c r="P398" s="65"/>
      <c r="Q398" s="65">
        <v>70</v>
      </c>
      <c r="R398" s="65">
        <v>51</v>
      </c>
      <c r="S398" s="65"/>
      <c r="T398" s="65"/>
      <c r="U398" s="65"/>
      <c r="V398" s="65"/>
      <c r="W398" s="65"/>
      <c r="X398" s="65"/>
      <c r="Y398" s="65"/>
      <c r="Z398" s="65"/>
      <c r="AA398" s="65">
        <v>70</v>
      </c>
      <c r="AB398" s="65"/>
      <c r="AC398" s="65"/>
      <c r="AD398" s="65"/>
      <c r="AE398" s="139" t="str">
        <f t="shared" si="143"/>
        <v>BF4311-17</v>
      </c>
      <c r="AF398" s="139" t="str">
        <f t="shared" si="144"/>
        <v>Төлбөр тооцоо, цалин хөлсний нярав</v>
      </c>
      <c r="AG398" s="56"/>
      <c r="AH398" s="65">
        <f t="shared" si="150"/>
        <v>0</v>
      </c>
      <c r="AI398" s="65">
        <f t="shared" si="150"/>
        <v>0</v>
      </c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</row>
    <row r="399" spans="1:49" s="121" customFormat="1" ht="18" customHeight="1">
      <c r="A399" s="797" t="str">
        <f>+'[1]З-ТМБ-4-сургууль мэргэжил-1'!A405:B405</f>
        <v>IE7533-28</v>
      </c>
      <c r="B399" s="797"/>
      <c r="C399" s="705" t="str">
        <f>+'[1]З-ТМБ-4-сургууль мэргэжил-1'!C405:I405</f>
        <v>Оёмол бүтээгдэхүүний оёдолчин</v>
      </c>
      <c r="D399" s="705"/>
      <c r="E399" s="705"/>
      <c r="F399" s="705"/>
      <c r="G399" s="705"/>
      <c r="H399" s="705"/>
      <c r="I399" s="56">
        <f t="shared" ref="I399:I462" si="163">+I398+1</f>
        <v>388</v>
      </c>
      <c r="J399" s="801">
        <f t="shared" si="140"/>
        <v>64</v>
      </c>
      <c r="K399" s="802"/>
      <c r="L399" s="65">
        <f t="shared" si="139"/>
        <v>58</v>
      </c>
      <c r="M399" s="65"/>
      <c r="N399" s="65"/>
      <c r="O399" s="65"/>
      <c r="P399" s="65"/>
      <c r="Q399" s="65">
        <v>64</v>
      </c>
      <c r="R399" s="65">
        <v>58</v>
      </c>
      <c r="S399" s="65"/>
      <c r="T399" s="65"/>
      <c r="U399" s="65"/>
      <c r="V399" s="65"/>
      <c r="W399" s="65"/>
      <c r="X399" s="65"/>
      <c r="Y399" s="65"/>
      <c r="Z399" s="65"/>
      <c r="AA399" s="65">
        <v>64</v>
      </c>
      <c r="AB399" s="65"/>
      <c r="AC399" s="65"/>
      <c r="AD399" s="65"/>
      <c r="AE399" s="139" t="str">
        <f t="shared" si="143"/>
        <v>IE7533-28</v>
      </c>
      <c r="AF399" s="139" t="str">
        <f t="shared" si="144"/>
        <v>Оёмол бүтээгдэхүүний оёдолчин</v>
      </c>
      <c r="AG399" s="56"/>
      <c r="AH399" s="65">
        <f t="shared" si="150"/>
        <v>2</v>
      </c>
      <c r="AI399" s="65">
        <f t="shared" si="150"/>
        <v>1</v>
      </c>
      <c r="AJ399" s="65"/>
      <c r="AK399" s="65"/>
      <c r="AL399" s="65">
        <v>1</v>
      </c>
      <c r="AM399" s="65">
        <v>1</v>
      </c>
      <c r="AN399" s="65"/>
      <c r="AO399" s="65"/>
      <c r="AP399" s="65"/>
      <c r="AQ399" s="65"/>
      <c r="AR399" s="65"/>
      <c r="AS399" s="65"/>
      <c r="AT399" s="65">
        <v>1</v>
      </c>
      <c r="AU399" s="65">
        <v>0</v>
      </c>
      <c r="AV399" s="65"/>
      <c r="AW399" s="65"/>
    </row>
    <row r="400" spans="1:49" s="121" customFormat="1" ht="18" customHeight="1">
      <c r="A400" s="797" t="str">
        <f>+'[1]З-ТМБ-4-сургууль мэргэжил-1'!A406:B406</f>
        <v>IM7411-13</v>
      </c>
      <c r="B400" s="797"/>
      <c r="C400" s="705" t="str">
        <f>+'[1]З-ТМБ-4-сургууль мэргэжил-1'!C406:I406</f>
        <v>Үйлдвэрийн цахилгаанчин</v>
      </c>
      <c r="D400" s="705"/>
      <c r="E400" s="705"/>
      <c r="F400" s="705"/>
      <c r="G400" s="705"/>
      <c r="H400" s="705"/>
      <c r="I400" s="56">
        <f t="shared" si="163"/>
        <v>389</v>
      </c>
      <c r="J400" s="801">
        <f t="shared" si="140"/>
        <v>26</v>
      </c>
      <c r="K400" s="802"/>
      <c r="L400" s="65">
        <f t="shared" ref="L400:L463" si="164">+N400+P400+R400+T400+V400+X400+Z400</f>
        <v>1</v>
      </c>
      <c r="M400" s="65"/>
      <c r="N400" s="65"/>
      <c r="O400" s="65"/>
      <c r="P400" s="65"/>
      <c r="Q400" s="65"/>
      <c r="R400" s="65"/>
      <c r="S400" s="65">
        <v>26</v>
      </c>
      <c r="T400" s="65">
        <v>1</v>
      </c>
      <c r="U400" s="65"/>
      <c r="V400" s="65"/>
      <c r="W400" s="65"/>
      <c r="X400" s="65"/>
      <c r="Y400" s="65"/>
      <c r="Z400" s="65"/>
      <c r="AA400" s="65">
        <v>26</v>
      </c>
      <c r="AB400" s="65"/>
      <c r="AC400" s="65"/>
      <c r="AD400" s="65"/>
      <c r="AE400" s="139" t="str">
        <f t="shared" si="143"/>
        <v>IM7411-13</v>
      </c>
      <c r="AF400" s="139" t="str">
        <f t="shared" si="144"/>
        <v>Үйлдвэрийн цахилгаанчин</v>
      </c>
      <c r="AG400" s="56"/>
      <c r="AH400" s="65">
        <f t="shared" si="150"/>
        <v>0</v>
      </c>
      <c r="AI400" s="65">
        <f t="shared" si="150"/>
        <v>0</v>
      </c>
      <c r="AJ400" s="65"/>
      <c r="AK400" s="65"/>
      <c r="AL400" s="65"/>
      <c r="AM400" s="65"/>
      <c r="AN400" s="65"/>
      <c r="AO400" s="65"/>
      <c r="AP400" s="65"/>
      <c r="AQ400" s="65"/>
      <c r="AR400" s="65"/>
      <c r="AS400" s="65"/>
      <c r="AT400" s="65"/>
      <c r="AU400" s="65"/>
      <c r="AV400" s="65"/>
      <c r="AW400" s="65"/>
    </row>
    <row r="401" spans="1:49" s="121" customFormat="1" ht="18" customHeight="1">
      <c r="A401" s="797" t="str">
        <f>+'[1]З-ТМБ-4-сургууль мэргэжил-1'!A407:B407</f>
        <v>NT5113-13</v>
      </c>
      <c r="B401" s="797"/>
      <c r="C401" s="705" t="str">
        <f>+'[1]З-ТМБ-4-сургууль мэргэжил-1'!C407:I407</f>
        <v>Аяллын хөтөч</v>
      </c>
      <c r="D401" s="705"/>
      <c r="E401" s="705"/>
      <c r="F401" s="705"/>
      <c r="G401" s="705"/>
      <c r="H401" s="705"/>
      <c r="I401" s="56">
        <f t="shared" si="163"/>
        <v>390</v>
      </c>
      <c r="J401" s="801">
        <f t="shared" si="140"/>
        <v>74</v>
      </c>
      <c r="K401" s="802"/>
      <c r="L401" s="65">
        <f t="shared" si="164"/>
        <v>55</v>
      </c>
      <c r="M401" s="65"/>
      <c r="N401" s="65"/>
      <c r="O401" s="65"/>
      <c r="P401" s="65"/>
      <c r="Q401" s="65"/>
      <c r="R401" s="65"/>
      <c r="S401" s="65">
        <v>74</v>
      </c>
      <c r="T401" s="65">
        <v>55</v>
      </c>
      <c r="U401" s="65"/>
      <c r="V401" s="65"/>
      <c r="W401" s="65"/>
      <c r="X401" s="65"/>
      <c r="Y401" s="65"/>
      <c r="Z401" s="65"/>
      <c r="AA401" s="65">
        <v>74</v>
      </c>
      <c r="AB401" s="65"/>
      <c r="AC401" s="65"/>
      <c r="AD401" s="65"/>
      <c r="AE401" s="139" t="str">
        <f t="shared" si="143"/>
        <v>NT5113-13</v>
      </c>
      <c r="AF401" s="139" t="str">
        <f t="shared" si="144"/>
        <v>Аяллын хөтөч</v>
      </c>
      <c r="AG401" s="56"/>
      <c r="AH401" s="65">
        <f t="shared" si="150"/>
        <v>0</v>
      </c>
      <c r="AI401" s="65">
        <f t="shared" si="150"/>
        <v>0</v>
      </c>
      <c r="AJ401" s="65"/>
      <c r="AK401" s="65"/>
      <c r="AL401" s="65"/>
      <c r="AM401" s="65"/>
      <c r="AN401" s="65"/>
      <c r="AO401" s="65"/>
      <c r="AP401" s="65"/>
      <c r="AQ401" s="65"/>
      <c r="AR401" s="65"/>
      <c r="AS401" s="65"/>
      <c r="AT401" s="65"/>
      <c r="AU401" s="65"/>
      <c r="AV401" s="65"/>
      <c r="AW401" s="65"/>
    </row>
    <row r="402" spans="1:49" s="121" customFormat="1" ht="18" customHeight="1">
      <c r="A402" s="816" t="str">
        <f>+'[1]З-ТМБ-4-сургууль мэргэжил-1'!A408:I408</f>
        <v>19. "Эко Монгол Эрдэнэ" МСҮТ</v>
      </c>
      <c r="B402" s="816"/>
      <c r="C402" s="816"/>
      <c r="D402" s="816"/>
      <c r="E402" s="816"/>
      <c r="F402" s="816"/>
      <c r="G402" s="816"/>
      <c r="H402" s="816"/>
      <c r="I402" s="60">
        <f t="shared" si="163"/>
        <v>391</v>
      </c>
      <c r="J402" s="817">
        <f t="shared" ref="J402:J465" si="165">+M402+O402+Q402+S402+U402+W402+Y402</f>
        <v>239</v>
      </c>
      <c r="K402" s="818"/>
      <c r="L402" s="138">
        <f t="shared" si="164"/>
        <v>148</v>
      </c>
      <c r="M402" s="138">
        <f>SUM(M403:M407)</f>
        <v>0</v>
      </c>
      <c r="N402" s="138">
        <f t="shared" ref="N402:AD402" si="166">SUM(N403:N407)</f>
        <v>0</v>
      </c>
      <c r="O402" s="138">
        <f t="shared" si="166"/>
        <v>0</v>
      </c>
      <c r="P402" s="138">
        <f t="shared" si="166"/>
        <v>0</v>
      </c>
      <c r="Q402" s="138">
        <f t="shared" si="166"/>
        <v>239</v>
      </c>
      <c r="R402" s="138">
        <f t="shared" si="166"/>
        <v>148</v>
      </c>
      <c r="S402" s="138">
        <f t="shared" si="166"/>
        <v>0</v>
      </c>
      <c r="T402" s="138">
        <f t="shared" si="166"/>
        <v>0</v>
      </c>
      <c r="U402" s="138">
        <f t="shared" si="166"/>
        <v>0</v>
      </c>
      <c r="V402" s="138">
        <f t="shared" si="166"/>
        <v>0</v>
      </c>
      <c r="W402" s="138">
        <f t="shared" si="166"/>
        <v>0</v>
      </c>
      <c r="X402" s="138">
        <f t="shared" si="166"/>
        <v>0</v>
      </c>
      <c r="Y402" s="138">
        <f t="shared" si="166"/>
        <v>0</v>
      </c>
      <c r="Z402" s="138">
        <f t="shared" si="166"/>
        <v>0</v>
      </c>
      <c r="AA402" s="138">
        <f t="shared" si="166"/>
        <v>239</v>
      </c>
      <c r="AB402" s="138">
        <f t="shared" si="166"/>
        <v>0</v>
      </c>
      <c r="AC402" s="138">
        <f t="shared" si="166"/>
        <v>0</v>
      </c>
      <c r="AD402" s="138">
        <f t="shared" si="166"/>
        <v>0</v>
      </c>
      <c r="AE402" s="829" t="str">
        <f t="shared" si="143"/>
        <v>19. "Эко Монгол Эрдэнэ" МСҮТ</v>
      </c>
      <c r="AF402" s="830"/>
      <c r="AG402" s="60"/>
      <c r="AH402" s="138">
        <f>SUM(AH403:AH407)</f>
        <v>0</v>
      </c>
      <c r="AI402" s="138">
        <f t="shared" ref="AI402:AW402" si="167">SUM(AI403:AI407)</f>
        <v>0</v>
      </c>
      <c r="AJ402" s="138">
        <f t="shared" si="167"/>
        <v>0</v>
      </c>
      <c r="AK402" s="138">
        <f t="shared" si="167"/>
        <v>0</v>
      </c>
      <c r="AL402" s="138">
        <f t="shared" si="167"/>
        <v>0</v>
      </c>
      <c r="AM402" s="138">
        <f t="shared" si="167"/>
        <v>0</v>
      </c>
      <c r="AN402" s="138">
        <f t="shared" si="167"/>
        <v>0</v>
      </c>
      <c r="AO402" s="138">
        <f t="shared" si="167"/>
        <v>0</v>
      </c>
      <c r="AP402" s="138">
        <f t="shared" si="167"/>
        <v>0</v>
      </c>
      <c r="AQ402" s="138">
        <f t="shared" si="167"/>
        <v>0</v>
      </c>
      <c r="AR402" s="138">
        <f t="shared" si="167"/>
        <v>0</v>
      </c>
      <c r="AS402" s="138">
        <f t="shared" si="167"/>
        <v>0</v>
      </c>
      <c r="AT402" s="138">
        <f t="shared" si="167"/>
        <v>0</v>
      </c>
      <c r="AU402" s="138">
        <f t="shared" si="167"/>
        <v>0</v>
      </c>
      <c r="AV402" s="138">
        <f t="shared" si="167"/>
        <v>0</v>
      </c>
      <c r="AW402" s="138">
        <f t="shared" si="167"/>
        <v>0</v>
      </c>
    </row>
    <row r="403" spans="1:49" s="121" customFormat="1" ht="18" customHeight="1">
      <c r="A403" s="787" t="str">
        <f>+'[1]З-ТМБ-4-сургууль мэргэжил-1'!A409:B409</f>
        <v>NF6210-21</v>
      </c>
      <c r="B403" s="787"/>
      <c r="C403" s="705" t="str">
        <f>+'[1]З-ТМБ-4-сургууль мэргэжил-1'!C409:I409</f>
        <v>Ойжуулагч</v>
      </c>
      <c r="D403" s="705"/>
      <c r="E403" s="705"/>
      <c r="F403" s="705"/>
      <c r="G403" s="705"/>
      <c r="H403" s="705"/>
      <c r="I403" s="56">
        <f t="shared" si="163"/>
        <v>392</v>
      </c>
      <c r="J403" s="801">
        <f t="shared" si="165"/>
        <v>30</v>
      </c>
      <c r="K403" s="802"/>
      <c r="L403" s="65">
        <f t="shared" si="164"/>
        <v>21</v>
      </c>
      <c r="M403" s="67"/>
      <c r="N403" s="67"/>
      <c r="O403" s="67"/>
      <c r="P403" s="67"/>
      <c r="Q403" s="63">
        <v>30</v>
      </c>
      <c r="R403" s="63">
        <v>21</v>
      </c>
      <c r="S403" s="67"/>
      <c r="T403" s="67"/>
      <c r="U403" s="67"/>
      <c r="V403" s="67"/>
      <c r="W403" s="67"/>
      <c r="X403" s="67"/>
      <c r="Y403" s="67"/>
      <c r="Z403" s="67"/>
      <c r="AA403" s="63">
        <v>30</v>
      </c>
      <c r="AB403" s="67"/>
      <c r="AC403" s="67"/>
      <c r="AD403" s="67"/>
      <c r="AE403" s="139" t="str">
        <f t="shared" si="143"/>
        <v>NF6210-21</v>
      </c>
      <c r="AF403" s="139" t="str">
        <f t="shared" si="144"/>
        <v>Ойжуулагч</v>
      </c>
      <c r="AG403" s="56"/>
      <c r="AH403" s="65">
        <f t="shared" si="150"/>
        <v>0</v>
      </c>
      <c r="AI403" s="65">
        <f t="shared" si="150"/>
        <v>0</v>
      </c>
      <c r="AJ403" s="65"/>
      <c r="AK403" s="65"/>
      <c r="AL403" s="65"/>
      <c r="AM403" s="65"/>
      <c r="AN403" s="65"/>
      <c r="AO403" s="65"/>
      <c r="AP403" s="65"/>
      <c r="AQ403" s="65"/>
      <c r="AR403" s="65"/>
      <c r="AS403" s="65"/>
      <c r="AT403" s="65"/>
      <c r="AU403" s="65"/>
      <c r="AV403" s="65"/>
      <c r="AW403" s="65"/>
    </row>
    <row r="404" spans="1:49" s="121" customFormat="1" ht="18" customHeight="1">
      <c r="A404" s="787" t="str">
        <f>+'[1]З-ТМБ-4-сургууль мэргэжил-1'!A410:B410</f>
        <v>NF6210-25</v>
      </c>
      <c r="B404" s="787"/>
      <c r="C404" s="705" t="str">
        <f>+'[1]З-ТМБ-4-сургууль мэргэжил-1'!C410:I410</f>
        <v>Ойн аж ахуйн ажилтан</v>
      </c>
      <c r="D404" s="705"/>
      <c r="E404" s="705"/>
      <c r="F404" s="705"/>
      <c r="G404" s="705"/>
      <c r="H404" s="705"/>
      <c r="I404" s="56">
        <f t="shared" si="163"/>
        <v>393</v>
      </c>
      <c r="J404" s="801">
        <f t="shared" si="165"/>
        <v>60</v>
      </c>
      <c r="K404" s="802"/>
      <c r="L404" s="65">
        <f t="shared" si="164"/>
        <v>35</v>
      </c>
      <c r="M404" s="67"/>
      <c r="N404" s="67"/>
      <c r="O404" s="67"/>
      <c r="P404" s="67"/>
      <c r="Q404" s="63">
        <v>60</v>
      </c>
      <c r="R404" s="63">
        <v>35</v>
      </c>
      <c r="S404" s="67"/>
      <c r="T404" s="67"/>
      <c r="U404" s="67"/>
      <c r="V404" s="67"/>
      <c r="W404" s="67"/>
      <c r="X404" s="67"/>
      <c r="Y404" s="67"/>
      <c r="Z404" s="67"/>
      <c r="AA404" s="63">
        <v>60</v>
      </c>
      <c r="AB404" s="67"/>
      <c r="AC404" s="67"/>
      <c r="AD404" s="67"/>
      <c r="AE404" s="139" t="str">
        <f t="shared" si="143"/>
        <v>NF6210-25</v>
      </c>
      <c r="AF404" s="139" t="str">
        <f t="shared" si="144"/>
        <v>Ойн аж ахуйн ажилтан</v>
      </c>
      <c r="AG404" s="56"/>
      <c r="AH404" s="65">
        <f t="shared" si="150"/>
        <v>0</v>
      </c>
      <c r="AI404" s="65">
        <f t="shared" si="150"/>
        <v>0</v>
      </c>
      <c r="AJ404" s="65"/>
      <c r="AK404" s="65"/>
      <c r="AL404" s="65"/>
      <c r="AM404" s="65"/>
      <c r="AN404" s="65"/>
      <c r="AO404" s="65"/>
      <c r="AP404" s="65"/>
      <c r="AQ404" s="65"/>
      <c r="AR404" s="65"/>
      <c r="AS404" s="65"/>
      <c r="AT404" s="65"/>
      <c r="AU404" s="65"/>
      <c r="AV404" s="65"/>
      <c r="AW404" s="65"/>
    </row>
    <row r="405" spans="1:49" s="121" customFormat="1" ht="18" customHeight="1">
      <c r="A405" s="787" t="str">
        <f>+'[1]З-ТМБ-4-сургууль мэргэжил-1'!A411:B411</f>
        <v>NF6210-26</v>
      </c>
      <c r="B405" s="787"/>
      <c r="C405" s="705" t="str">
        <f>+'[1]З-ТМБ-4-сургууль мэргэжил-1'!C411:I411</f>
        <v>Ойн нөхөрлөлийн ажилтан</v>
      </c>
      <c r="D405" s="705"/>
      <c r="E405" s="705"/>
      <c r="F405" s="705"/>
      <c r="G405" s="705"/>
      <c r="H405" s="705"/>
      <c r="I405" s="56">
        <f t="shared" si="163"/>
        <v>394</v>
      </c>
      <c r="J405" s="801">
        <f t="shared" si="165"/>
        <v>30</v>
      </c>
      <c r="K405" s="802"/>
      <c r="L405" s="65">
        <f t="shared" si="164"/>
        <v>16</v>
      </c>
      <c r="M405" s="67"/>
      <c r="N405" s="67"/>
      <c r="O405" s="67"/>
      <c r="P405" s="67"/>
      <c r="Q405" s="63">
        <v>30</v>
      </c>
      <c r="R405" s="63">
        <v>16</v>
      </c>
      <c r="S405" s="67"/>
      <c r="T405" s="67"/>
      <c r="U405" s="67"/>
      <c r="V405" s="67"/>
      <c r="W405" s="67"/>
      <c r="X405" s="67"/>
      <c r="Y405" s="67"/>
      <c r="Z405" s="67"/>
      <c r="AA405" s="63">
        <v>30</v>
      </c>
      <c r="AB405" s="67"/>
      <c r="AC405" s="67"/>
      <c r="AD405" s="67"/>
      <c r="AE405" s="139" t="str">
        <f t="shared" si="143"/>
        <v>NF6210-26</v>
      </c>
      <c r="AF405" s="139" t="str">
        <f t="shared" si="144"/>
        <v>Ойн нөхөрлөлийн ажилтан</v>
      </c>
      <c r="AG405" s="56"/>
      <c r="AH405" s="65">
        <f t="shared" si="150"/>
        <v>0</v>
      </c>
      <c r="AI405" s="65">
        <f t="shared" si="150"/>
        <v>0</v>
      </c>
      <c r="AJ405" s="65"/>
      <c r="AK405" s="65"/>
      <c r="AL405" s="65"/>
      <c r="AM405" s="65"/>
      <c r="AN405" s="65"/>
      <c r="AO405" s="65"/>
      <c r="AP405" s="65"/>
      <c r="AQ405" s="65"/>
      <c r="AR405" s="65"/>
      <c r="AS405" s="65"/>
      <c r="AT405" s="65"/>
      <c r="AU405" s="65"/>
      <c r="AV405" s="65"/>
      <c r="AW405" s="65"/>
    </row>
    <row r="406" spans="1:49" s="121" customFormat="1" ht="18" customHeight="1">
      <c r="A406" s="787" t="str">
        <f>+'[1]З-ТМБ-4-сургууль мэргэжил-1'!A412:B412</f>
        <v>MG6210-28</v>
      </c>
      <c r="B406" s="787"/>
      <c r="C406" s="705" t="str">
        <f>+'[1]З-ТМБ-4-сургууль мэргэжил-1'!C412:I412</f>
        <v>Уул, уурхайн нөхөн сэргээгч</v>
      </c>
      <c r="D406" s="705"/>
      <c r="E406" s="705"/>
      <c r="F406" s="705"/>
      <c r="G406" s="705"/>
      <c r="H406" s="705"/>
      <c r="I406" s="56">
        <f t="shared" si="163"/>
        <v>395</v>
      </c>
      <c r="J406" s="801">
        <f t="shared" si="165"/>
        <v>59</v>
      </c>
      <c r="K406" s="802"/>
      <c r="L406" s="65">
        <f t="shared" si="164"/>
        <v>33</v>
      </c>
      <c r="M406" s="67"/>
      <c r="N406" s="67"/>
      <c r="O406" s="67"/>
      <c r="P406" s="67"/>
      <c r="Q406" s="63">
        <v>59</v>
      </c>
      <c r="R406" s="63">
        <v>33</v>
      </c>
      <c r="S406" s="67"/>
      <c r="T406" s="67"/>
      <c r="U406" s="67"/>
      <c r="V406" s="67"/>
      <c r="W406" s="67"/>
      <c r="X406" s="67"/>
      <c r="Y406" s="67"/>
      <c r="Z406" s="67"/>
      <c r="AA406" s="63">
        <v>59</v>
      </c>
      <c r="AB406" s="67"/>
      <c r="AC406" s="67"/>
      <c r="AD406" s="67"/>
      <c r="AE406" s="139" t="str">
        <f t="shared" si="143"/>
        <v>MG6210-28</v>
      </c>
      <c r="AF406" s="139" t="str">
        <f t="shared" si="144"/>
        <v>Уул, уурхайн нөхөн сэргээгч</v>
      </c>
      <c r="AG406" s="56"/>
      <c r="AH406" s="65">
        <f t="shared" si="150"/>
        <v>0</v>
      </c>
      <c r="AI406" s="65">
        <f t="shared" si="150"/>
        <v>0</v>
      </c>
      <c r="AJ406" s="65"/>
      <c r="AK406" s="65"/>
      <c r="AL406" s="65"/>
      <c r="AM406" s="65"/>
      <c r="AN406" s="65"/>
      <c r="AO406" s="65"/>
      <c r="AP406" s="65"/>
      <c r="AQ406" s="65"/>
      <c r="AR406" s="65"/>
      <c r="AS406" s="65"/>
      <c r="AT406" s="65"/>
      <c r="AU406" s="65"/>
      <c r="AV406" s="65"/>
      <c r="AW406" s="65"/>
    </row>
    <row r="407" spans="1:49" s="121" customFormat="1" ht="18" customHeight="1">
      <c r="A407" s="787" t="str">
        <f>+'[1]З-ТМБ-4-сургууль мэргэжил-1'!A413:B413</f>
        <v>UD6113-16</v>
      </c>
      <c r="B407" s="787"/>
      <c r="C407" s="705" t="str">
        <f>+'[1]З-ТМБ-4-сургууль мэргэжил-1'!C413:I413</f>
        <v>Цэцэрлэгт хүрээлэнгийн цэцэрлэгч</v>
      </c>
      <c r="D407" s="705"/>
      <c r="E407" s="705"/>
      <c r="F407" s="705"/>
      <c r="G407" s="705"/>
      <c r="H407" s="705"/>
      <c r="I407" s="56">
        <f t="shared" si="163"/>
        <v>396</v>
      </c>
      <c r="J407" s="801">
        <f t="shared" si="165"/>
        <v>60</v>
      </c>
      <c r="K407" s="802"/>
      <c r="L407" s="65">
        <f t="shared" si="164"/>
        <v>43</v>
      </c>
      <c r="M407" s="67"/>
      <c r="N407" s="67"/>
      <c r="O407" s="67"/>
      <c r="P407" s="67"/>
      <c r="Q407" s="63">
        <v>60</v>
      </c>
      <c r="R407" s="63">
        <v>43</v>
      </c>
      <c r="S407" s="67"/>
      <c r="T407" s="67"/>
      <c r="U407" s="67"/>
      <c r="V407" s="67"/>
      <c r="W407" s="67"/>
      <c r="X407" s="67"/>
      <c r="Y407" s="67"/>
      <c r="Z407" s="67"/>
      <c r="AA407" s="63">
        <v>60</v>
      </c>
      <c r="AB407" s="67"/>
      <c r="AC407" s="67"/>
      <c r="AD407" s="67"/>
      <c r="AE407" s="139" t="str">
        <f t="shared" si="143"/>
        <v>UD6113-16</v>
      </c>
      <c r="AF407" s="139" t="str">
        <f t="shared" si="144"/>
        <v>Цэцэрлэгт хүрээлэнгийн цэцэрлэгч</v>
      </c>
      <c r="AG407" s="56"/>
      <c r="AH407" s="65">
        <f t="shared" si="150"/>
        <v>0</v>
      </c>
      <c r="AI407" s="65">
        <f t="shared" si="150"/>
        <v>0</v>
      </c>
      <c r="AJ407" s="65"/>
      <c r="AK407" s="65"/>
      <c r="AL407" s="65"/>
      <c r="AM407" s="65"/>
      <c r="AN407" s="65"/>
      <c r="AO407" s="65"/>
      <c r="AP407" s="65"/>
      <c r="AQ407" s="65"/>
      <c r="AR407" s="65"/>
      <c r="AS407" s="65"/>
      <c r="AT407" s="65"/>
      <c r="AU407" s="65"/>
      <c r="AV407" s="65"/>
      <c r="AW407" s="65"/>
    </row>
    <row r="408" spans="1:49" s="121" customFormat="1" ht="18" customHeight="1">
      <c r="A408" s="816" t="str">
        <f>+'[1]З-ТМБ-4-сургууль мэргэжил-1'!A414:I414</f>
        <v>20. "Энэрэл" МСҮТ</v>
      </c>
      <c r="B408" s="816"/>
      <c r="C408" s="816"/>
      <c r="D408" s="816"/>
      <c r="E408" s="816"/>
      <c r="F408" s="816"/>
      <c r="G408" s="816"/>
      <c r="H408" s="816"/>
      <c r="I408" s="60">
        <f t="shared" si="163"/>
        <v>397</v>
      </c>
      <c r="J408" s="817">
        <f t="shared" si="165"/>
        <v>60</v>
      </c>
      <c r="K408" s="818"/>
      <c r="L408" s="138">
        <f t="shared" si="164"/>
        <v>32</v>
      </c>
      <c r="M408" s="138">
        <f>SUM(M409:M412)</f>
        <v>0</v>
      </c>
      <c r="N408" s="138">
        <f t="shared" ref="N408:AD408" si="168">SUM(N409:N412)</f>
        <v>0</v>
      </c>
      <c r="O408" s="138">
        <f t="shared" si="168"/>
        <v>0</v>
      </c>
      <c r="P408" s="138">
        <f t="shared" si="168"/>
        <v>0</v>
      </c>
      <c r="Q408" s="138">
        <f t="shared" si="168"/>
        <v>60</v>
      </c>
      <c r="R408" s="138">
        <f t="shared" si="168"/>
        <v>32</v>
      </c>
      <c r="S408" s="138">
        <f t="shared" si="168"/>
        <v>0</v>
      </c>
      <c r="T408" s="138">
        <f t="shared" si="168"/>
        <v>0</v>
      </c>
      <c r="U408" s="138">
        <f t="shared" si="168"/>
        <v>0</v>
      </c>
      <c r="V408" s="138">
        <f t="shared" si="168"/>
        <v>0</v>
      </c>
      <c r="W408" s="138">
        <f t="shared" si="168"/>
        <v>0</v>
      </c>
      <c r="X408" s="138">
        <f t="shared" si="168"/>
        <v>0</v>
      </c>
      <c r="Y408" s="138">
        <f t="shared" si="168"/>
        <v>0</v>
      </c>
      <c r="Z408" s="138">
        <f t="shared" si="168"/>
        <v>0</v>
      </c>
      <c r="AA408" s="138">
        <f t="shared" si="168"/>
        <v>60</v>
      </c>
      <c r="AB408" s="138">
        <f t="shared" si="168"/>
        <v>0</v>
      </c>
      <c r="AC408" s="138">
        <f t="shared" si="168"/>
        <v>0</v>
      </c>
      <c r="AD408" s="138">
        <f t="shared" si="168"/>
        <v>0</v>
      </c>
      <c r="AE408" s="829" t="str">
        <f t="shared" ref="AE408:AE426" si="169">+A408</f>
        <v>20. "Энэрэл" МСҮТ</v>
      </c>
      <c r="AF408" s="830"/>
      <c r="AG408" s="60"/>
      <c r="AH408" s="138">
        <f>SUM(AH409:AH412)</f>
        <v>60</v>
      </c>
      <c r="AI408" s="138">
        <f t="shared" ref="AI408:AW408" si="170">SUM(AI409:AI412)</f>
        <v>32</v>
      </c>
      <c r="AJ408" s="138">
        <f t="shared" si="170"/>
        <v>2</v>
      </c>
      <c r="AK408" s="138">
        <f t="shared" si="170"/>
        <v>1</v>
      </c>
      <c r="AL408" s="138">
        <f t="shared" si="170"/>
        <v>1</v>
      </c>
      <c r="AM408" s="138">
        <f t="shared" si="170"/>
        <v>1</v>
      </c>
      <c r="AN408" s="138">
        <f t="shared" si="170"/>
        <v>5</v>
      </c>
      <c r="AO408" s="138">
        <f t="shared" si="170"/>
        <v>3</v>
      </c>
      <c r="AP408" s="138">
        <f t="shared" si="170"/>
        <v>12</v>
      </c>
      <c r="AQ408" s="138">
        <f t="shared" si="170"/>
        <v>5</v>
      </c>
      <c r="AR408" s="138">
        <f t="shared" si="170"/>
        <v>5</v>
      </c>
      <c r="AS408" s="138">
        <f t="shared" si="170"/>
        <v>1</v>
      </c>
      <c r="AT408" s="138">
        <f t="shared" si="170"/>
        <v>35</v>
      </c>
      <c r="AU408" s="138">
        <f t="shared" si="170"/>
        <v>21</v>
      </c>
      <c r="AV408" s="138">
        <f t="shared" si="170"/>
        <v>0</v>
      </c>
      <c r="AW408" s="138">
        <f t="shared" si="170"/>
        <v>0</v>
      </c>
    </row>
    <row r="409" spans="1:49" s="121" customFormat="1" ht="18" customHeight="1">
      <c r="A409" s="787" t="str">
        <f>+'[1]З-ТМБ-4-сургууль мэргэжил-1'!A415:B415</f>
        <v>IE7533-28</v>
      </c>
      <c r="B409" s="787"/>
      <c r="C409" s="705" t="str">
        <f>+'[1]З-ТМБ-4-сургууль мэргэжил-1'!C415:I415</f>
        <v>Оёмол бүтээгдэхүүний оёдолчин</v>
      </c>
      <c r="D409" s="705"/>
      <c r="E409" s="705"/>
      <c r="F409" s="705"/>
      <c r="G409" s="705"/>
      <c r="H409" s="705"/>
      <c r="I409" s="56">
        <f t="shared" si="163"/>
        <v>398</v>
      </c>
      <c r="J409" s="801">
        <f t="shared" si="165"/>
        <v>15</v>
      </c>
      <c r="K409" s="802"/>
      <c r="L409" s="65">
        <f t="shared" si="164"/>
        <v>13</v>
      </c>
      <c r="M409" s="65"/>
      <c r="N409" s="65"/>
      <c r="O409" s="65"/>
      <c r="P409" s="65"/>
      <c r="Q409" s="65">
        <v>15</v>
      </c>
      <c r="R409" s="65">
        <v>13</v>
      </c>
      <c r="S409" s="65"/>
      <c r="T409" s="65"/>
      <c r="U409" s="65"/>
      <c r="V409" s="65"/>
      <c r="W409" s="65"/>
      <c r="X409" s="65"/>
      <c r="Y409" s="65"/>
      <c r="Z409" s="65"/>
      <c r="AA409" s="65">
        <v>15</v>
      </c>
      <c r="AB409" s="65"/>
      <c r="AC409" s="65"/>
      <c r="AD409" s="65"/>
      <c r="AE409" s="139" t="str">
        <f t="shared" si="169"/>
        <v>IE7533-28</v>
      </c>
      <c r="AF409" s="139" t="str">
        <f t="shared" ref="AF409:AF425" si="171">+C409</f>
        <v>Оёмол бүтээгдэхүүний оёдолчин</v>
      </c>
      <c r="AG409" s="56"/>
      <c r="AH409" s="65">
        <f t="shared" si="150"/>
        <v>15</v>
      </c>
      <c r="AI409" s="65">
        <f t="shared" si="150"/>
        <v>13</v>
      </c>
      <c r="AJ409" s="65">
        <v>1</v>
      </c>
      <c r="AK409" s="65">
        <v>1</v>
      </c>
      <c r="AL409" s="65"/>
      <c r="AM409" s="65"/>
      <c r="AN409" s="65">
        <v>2</v>
      </c>
      <c r="AO409" s="65">
        <v>2</v>
      </c>
      <c r="AP409" s="65">
        <v>3</v>
      </c>
      <c r="AQ409" s="65">
        <v>2</v>
      </c>
      <c r="AR409" s="65">
        <v>1</v>
      </c>
      <c r="AS409" s="65">
        <v>1</v>
      </c>
      <c r="AT409" s="65">
        <v>8</v>
      </c>
      <c r="AU409" s="65">
        <v>7</v>
      </c>
      <c r="AV409" s="65"/>
      <c r="AW409" s="65"/>
    </row>
    <row r="410" spans="1:49" s="121" customFormat="1" ht="18" customHeight="1">
      <c r="A410" s="787" t="str">
        <f>+'[1]З-ТМБ-4-сургууль мэргэжил-1'!A416:B416</f>
        <v>AM7317-11</v>
      </c>
      <c r="B410" s="787"/>
      <c r="C410" s="705" t="str">
        <f>+'[1]З-ТМБ-4-сургууль мэргэжил-1'!C416:I416</f>
        <v>Бэлэг дурсгалын зүйл урлаач</v>
      </c>
      <c r="D410" s="705"/>
      <c r="E410" s="705"/>
      <c r="F410" s="705"/>
      <c r="G410" s="705"/>
      <c r="H410" s="705"/>
      <c r="I410" s="56">
        <f t="shared" si="163"/>
        <v>399</v>
      </c>
      <c r="J410" s="801">
        <f t="shared" si="165"/>
        <v>15</v>
      </c>
      <c r="K410" s="802"/>
      <c r="L410" s="65">
        <f t="shared" si="164"/>
        <v>10</v>
      </c>
      <c r="M410" s="65"/>
      <c r="N410" s="65"/>
      <c r="O410" s="65"/>
      <c r="P410" s="65"/>
      <c r="Q410" s="65">
        <v>15</v>
      </c>
      <c r="R410" s="65">
        <v>10</v>
      </c>
      <c r="S410" s="65"/>
      <c r="T410" s="65"/>
      <c r="U410" s="65"/>
      <c r="V410" s="65"/>
      <c r="W410" s="65"/>
      <c r="X410" s="65"/>
      <c r="Y410" s="65"/>
      <c r="Z410" s="65"/>
      <c r="AA410" s="65">
        <v>15</v>
      </c>
      <c r="AB410" s="65"/>
      <c r="AC410" s="65"/>
      <c r="AD410" s="65"/>
      <c r="AE410" s="139" t="str">
        <f t="shared" si="169"/>
        <v>AM7317-11</v>
      </c>
      <c r="AF410" s="139" t="str">
        <f t="shared" si="171"/>
        <v>Бэлэг дурсгалын зүйл урлаач</v>
      </c>
      <c r="AG410" s="56"/>
      <c r="AH410" s="65">
        <f t="shared" si="150"/>
        <v>15</v>
      </c>
      <c r="AI410" s="65">
        <f t="shared" si="150"/>
        <v>10</v>
      </c>
      <c r="AJ410" s="65"/>
      <c r="AK410" s="65"/>
      <c r="AL410" s="65"/>
      <c r="AM410" s="65"/>
      <c r="AN410" s="65">
        <v>1</v>
      </c>
      <c r="AO410" s="65">
        <v>1</v>
      </c>
      <c r="AP410" s="65">
        <v>2</v>
      </c>
      <c r="AQ410" s="65">
        <v>1</v>
      </c>
      <c r="AR410" s="65">
        <v>1</v>
      </c>
      <c r="AS410" s="65"/>
      <c r="AT410" s="65">
        <v>11</v>
      </c>
      <c r="AU410" s="65">
        <v>8</v>
      </c>
      <c r="AV410" s="65"/>
      <c r="AW410" s="65"/>
    </row>
    <row r="411" spans="1:49" s="121" customFormat="1" ht="18" customHeight="1">
      <c r="A411" s="787" t="str">
        <f>+'[1]З-ТМБ-4-сургууль мэргэжил-1'!A417:B417</f>
        <v>CF7115-24</v>
      </c>
      <c r="B411" s="787"/>
      <c r="C411" s="705" t="str">
        <f>+'[1]З-ТМБ-4-сургууль мэргэжил-1'!C417:I417</f>
        <v>Модон эдлэлийн мужаан</v>
      </c>
      <c r="D411" s="705"/>
      <c r="E411" s="705"/>
      <c r="F411" s="705"/>
      <c r="G411" s="705"/>
      <c r="H411" s="705"/>
      <c r="I411" s="56">
        <f t="shared" si="163"/>
        <v>400</v>
      </c>
      <c r="J411" s="801">
        <f t="shared" si="165"/>
        <v>15</v>
      </c>
      <c r="K411" s="802"/>
      <c r="L411" s="65">
        <f t="shared" si="164"/>
        <v>0</v>
      </c>
      <c r="M411" s="65"/>
      <c r="N411" s="65"/>
      <c r="O411" s="65"/>
      <c r="P411" s="65"/>
      <c r="Q411" s="65">
        <v>15</v>
      </c>
      <c r="R411" s="65">
        <v>0</v>
      </c>
      <c r="S411" s="65"/>
      <c r="T411" s="65"/>
      <c r="U411" s="65"/>
      <c r="V411" s="65"/>
      <c r="W411" s="65"/>
      <c r="X411" s="65"/>
      <c r="Y411" s="65"/>
      <c r="Z411" s="65"/>
      <c r="AA411" s="65">
        <v>15</v>
      </c>
      <c r="AB411" s="65"/>
      <c r="AC411" s="65"/>
      <c r="AD411" s="65"/>
      <c r="AE411" s="139" t="str">
        <f t="shared" si="169"/>
        <v>CF7115-24</v>
      </c>
      <c r="AF411" s="139" t="str">
        <f t="shared" si="171"/>
        <v>Модон эдлэлийн мужаан</v>
      </c>
      <c r="AG411" s="56"/>
      <c r="AH411" s="65">
        <f t="shared" si="150"/>
        <v>15</v>
      </c>
      <c r="AI411" s="65">
        <f t="shared" si="150"/>
        <v>0</v>
      </c>
      <c r="AJ411" s="65"/>
      <c r="AK411" s="65"/>
      <c r="AL411" s="65"/>
      <c r="AM411" s="65"/>
      <c r="AN411" s="65">
        <v>2</v>
      </c>
      <c r="AO411" s="65"/>
      <c r="AP411" s="65">
        <v>3</v>
      </c>
      <c r="AQ411" s="65"/>
      <c r="AR411" s="65">
        <v>1</v>
      </c>
      <c r="AS411" s="65"/>
      <c r="AT411" s="65">
        <v>9</v>
      </c>
      <c r="AU411" s="65"/>
      <c r="AV411" s="65"/>
      <c r="AW411" s="65"/>
    </row>
    <row r="412" spans="1:49" s="121" customFormat="1" ht="18" customHeight="1">
      <c r="A412" s="787" t="str">
        <f>+'[1]З-ТМБ-4-сургууль мэргэжил-1'!A418:B418</f>
        <v>IF5120-11</v>
      </c>
      <c r="B412" s="787"/>
      <c r="C412" s="705" t="str">
        <f>+'[1]З-ТМБ-4-сургууль мэргэжил-1'!C418:I418</f>
        <v>Тогооч</v>
      </c>
      <c r="D412" s="705"/>
      <c r="E412" s="705"/>
      <c r="F412" s="705"/>
      <c r="G412" s="705"/>
      <c r="H412" s="705"/>
      <c r="I412" s="56">
        <f t="shared" si="163"/>
        <v>401</v>
      </c>
      <c r="J412" s="801">
        <f t="shared" si="165"/>
        <v>15</v>
      </c>
      <c r="K412" s="802"/>
      <c r="L412" s="65">
        <f t="shared" si="164"/>
        <v>9</v>
      </c>
      <c r="M412" s="65"/>
      <c r="N412" s="65"/>
      <c r="O412" s="65"/>
      <c r="P412" s="65"/>
      <c r="Q412" s="65">
        <v>15</v>
      </c>
      <c r="R412" s="65">
        <v>9</v>
      </c>
      <c r="S412" s="65"/>
      <c r="T412" s="65"/>
      <c r="U412" s="65"/>
      <c r="V412" s="65"/>
      <c r="W412" s="65"/>
      <c r="X412" s="65"/>
      <c r="Y412" s="65"/>
      <c r="Z412" s="65"/>
      <c r="AA412" s="65">
        <v>15</v>
      </c>
      <c r="AB412" s="65"/>
      <c r="AC412" s="65"/>
      <c r="AD412" s="65"/>
      <c r="AE412" s="139" t="str">
        <f t="shared" si="169"/>
        <v>IF5120-11</v>
      </c>
      <c r="AF412" s="139" t="str">
        <f t="shared" si="171"/>
        <v>Тогооч</v>
      </c>
      <c r="AG412" s="56"/>
      <c r="AH412" s="65">
        <f t="shared" si="150"/>
        <v>15</v>
      </c>
      <c r="AI412" s="65">
        <f t="shared" si="150"/>
        <v>9</v>
      </c>
      <c r="AJ412" s="65">
        <v>1</v>
      </c>
      <c r="AK412" s="65"/>
      <c r="AL412" s="65">
        <v>1</v>
      </c>
      <c r="AM412" s="65">
        <v>1</v>
      </c>
      <c r="AN412" s="65"/>
      <c r="AO412" s="65"/>
      <c r="AP412" s="65">
        <v>4</v>
      </c>
      <c r="AQ412" s="65">
        <v>2</v>
      </c>
      <c r="AR412" s="65">
        <v>2</v>
      </c>
      <c r="AS412" s="65"/>
      <c r="AT412" s="65">
        <v>7</v>
      </c>
      <c r="AU412" s="65">
        <v>6</v>
      </c>
      <c r="AV412" s="65"/>
      <c r="AW412" s="65"/>
    </row>
    <row r="413" spans="1:49" s="121" customFormat="1" ht="18" customHeight="1">
      <c r="A413" s="816" t="str">
        <f>+'[1]З-ТМБ-4-сургууль мэргэжил-1'!A419:I419</f>
        <v>21. "Этүгэн" МСҮТ</v>
      </c>
      <c r="B413" s="816"/>
      <c r="C413" s="816"/>
      <c r="D413" s="816"/>
      <c r="E413" s="816"/>
      <c r="F413" s="816"/>
      <c r="G413" s="816"/>
      <c r="H413" s="816"/>
      <c r="I413" s="60">
        <f t="shared" si="163"/>
        <v>402</v>
      </c>
      <c r="J413" s="817">
        <f t="shared" si="165"/>
        <v>150</v>
      </c>
      <c r="K413" s="818"/>
      <c r="L413" s="138">
        <f t="shared" si="164"/>
        <v>136</v>
      </c>
      <c r="M413" s="138">
        <f>SUM(M414:M415)</f>
        <v>0</v>
      </c>
      <c r="N413" s="138">
        <f t="shared" ref="N413:AD413" si="172">SUM(N414:N415)</f>
        <v>0</v>
      </c>
      <c r="O413" s="138">
        <f t="shared" si="172"/>
        <v>0</v>
      </c>
      <c r="P413" s="138">
        <f t="shared" si="172"/>
        <v>0</v>
      </c>
      <c r="Q413" s="138">
        <f t="shared" si="172"/>
        <v>150</v>
      </c>
      <c r="R413" s="138">
        <f t="shared" si="172"/>
        <v>136</v>
      </c>
      <c r="S413" s="138">
        <f t="shared" si="172"/>
        <v>0</v>
      </c>
      <c r="T413" s="138">
        <f t="shared" si="172"/>
        <v>0</v>
      </c>
      <c r="U413" s="138">
        <f t="shared" si="172"/>
        <v>0</v>
      </c>
      <c r="V413" s="138">
        <f t="shared" si="172"/>
        <v>0</v>
      </c>
      <c r="W413" s="138">
        <f t="shared" si="172"/>
        <v>0</v>
      </c>
      <c r="X413" s="138">
        <f t="shared" si="172"/>
        <v>0</v>
      </c>
      <c r="Y413" s="138">
        <f t="shared" si="172"/>
        <v>0</v>
      </c>
      <c r="Z413" s="138">
        <f t="shared" si="172"/>
        <v>0</v>
      </c>
      <c r="AA413" s="138">
        <f t="shared" si="172"/>
        <v>150</v>
      </c>
      <c r="AB413" s="138">
        <f t="shared" si="172"/>
        <v>0</v>
      </c>
      <c r="AC413" s="138">
        <f t="shared" si="172"/>
        <v>0</v>
      </c>
      <c r="AD413" s="138">
        <f t="shared" si="172"/>
        <v>0</v>
      </c>
      <c r="AE413" s="829" t="str">
        <f t="shared" si="169"/>
        <v>21. "Этүгэн" МСҮТ</v>
      </c>
      <c r="AF413" s="830"/>
      <c r="AG413" s="60"/>
      <c r="AH413" s="138">
        <f>SUM(AH414:AH415)</f>
        <v>1</v>
      </c>
      <c r="AI413" s="138">
        <f t="shared" ref="AI413:AW413" si="173">SUM(AI414:AI415)</f>
        <v>1</v>
      </c>
      <c r="AJ413" s="138">
        <f t="shared" si="173"/>
        <v>0</v>
      </c>
      <c r="AK413" s="138">
        <f t="shared" si="173"/>
        <v>0</v>
      </c>
      <c r="AL413" s="138">
        <f t="shared" si="173"/>
        <v>0</v>
      </c>
      <c r="AM413" s="138">
        <f t="shared" si="173"/>
        <v>0</v>
      </c>
      <c r="AN413" s="138">
        <f t="shared" si="173"/>
        <v>0</v>
      </c>
      <c r="AO413" s="138">
        <f t="shared" si="173"/>
        <v>0</v>
      </c>
      <c r="AP413" s="138">
        <f t="shared" si="173"/>
        <v>1</v>
      </c>
      <c r="AQ413" s="138">
        <f t="shared" si="173"/>
        <v>1</v>
      </c>
      <c r="AR413" s="138">
        <f t="shared" si="173"/>
        <v>0</v>
      </c>
      <c r="AS413" s="138">
        <f t="shared" si="173"/>
        <v>0</v>
      </c>
      <c r="AT413" s="138">
        <f t="shared" si="173"/>
        <v>0</v>
      </c>
      <c r="AU413" s="138">
        <f t="shared" si="173"/>
        <v>0</v>
      </c>
      <c r="AV413" s="138">
        <f t="shared" si="173"/>
        <v>0</v>
      </c>
      <c r="AW413" s="138">
        <f t="shared" si="173"/>
        <v>0</v>
      </c>
    </row>
    <row r="414" spans="1:49" s="121" customFormat="1" ht="18" customHeight="1">
      <c r="A414" s="787" t="str">
        <f>+'[1]З-ТМБ-4-сургууль мэргэжил-1'!A420:B420</f>
        <v>HO5321-15</v>
      </c>
      <c r="B414" s="787"/>
      <c r="C414" s="797" t="str">
        <f>+'[1]З-ТМБ-4-сургууль мэргэжил-1'!C420:I420</f>
        <v>Эмчилгээний бариа засалч</v>
      </c>
      <c r="D414" s="797"/>
      <c r="E414" s="797"/>
      <c r="F414" s="797"/>
      <c r="G414" s="797"/>
      <c r="H414" s="797"/>
      <c r="I414" s="56">
        <f t="shared" si="163"/>
        <v>403</v>
      </c>
      <c r="J414" s="801">
        <f t="shared" si="165"/>
        <v>39</v>
      </c>
      <c r="K414" s="802"/>
      <c r="L414" s="65">
        <f t="shared" si="164"/>
        <v>31</v>
      </c>
      <c r="M414" s="65"/>
      <c r="N414" s="65"/>
      <c r="O414" s="65"/>
      <c r="P414" s="65"/>
      <c r="Q414" s="65">
        <v>39</v>
      </c>
      <c r="R414" s="65">
        <v>31</v>
      </c>
      <c r="S414" s="65"/>
      <c r="T414" s="65"/>
      <c r="U414" s="65"/>
      <c r="V414" s="65"/>
      <c r="W414" s="65"/>
      <c r="X414" s="65"/>
      <c r="Y414" s="65"/>
      <c r="Z414" s="65"/>
      <c r="AA414" s="65">
        <v>39</v>
      </c>
      <c r="AB414" s="65"/>
      <c r="AC414" s="65"/>
      <c r="AD414" s="65"/>
      <c r="AE414" s="139" t="str">
        <f t="shared" si="169"/>
        <v>HO5321-15</v>
      </c>
      <c r="AF414" s="139" t="str">
        <f t="shared" si="171"/>
        <v>Эмчилгээний бариа засалч</v>
      </c>
      <c r="AG414" s="56"/>
      <c r="AH414" s="65">
        <f t="shared" si="150"/>
        <v>0</v>
      </c>
      <c r="AI414" s="65">
        <f t="shared" si="150"/>
        <v>0</v>
      </c>
      <c r="AJ414" s="65"/>
      <c r="AK414" s="65"/>
      <c r="AL414" s="65"/>
      <c r="AM414" s="65"/>
      <c r="AN414" s="65"/>
      <c r="AO414" s="65"/>
      <c r="AP414" s="65"/>
      <c r="AQ414" s="65"/>
      <c r="AR414" s="65"/>
      <c r="AS414" s="65"/>
      <c r="AT414" s="65"/>
      <c r="AU414" s="65"/>
      <c r="AV414" s="65"/>
      <c r="AW414" s="65"/>
    </row>
    <row r="415" spans="1:49" s="121" customFormat="1" ht="18" customHeight="1">
      <c r="A415" s="787" t="str">
        <f>+'[1]З-ТМБ-4-сургууль мэргэжил-1'!A421:B421</f>
        <v>HO5321-12</v>
      </c>
      <c r="B415" s="787"/>
      <c r="C415" s="797" t="str">
        <f>+'[1]З-ТМБ-4-сургууль мэргэжил-1'!C421:I421</f>
        <v>Туслах сувилагч</v>
      </c>
      <c r="D415" s="797"/>
      <c r="E415" s="797"/>
      <c r="F415" s="797"/>
      <c r="G415" s="797"/>
      <c r="H415" s="797"/>
      <c r="I415" s="56">
        <f t="shared" si="163"/>
        <v>404</v>
      </c>
      <c r="J415" s="801">
        <f t="shared" si="165"/>
        <v>111</v>
      </c>
      <c r="K415" s="802"/>
      <c r="L415" s="65">
        <f t="shared" si="164"/>
        <v>105</v>
      </c>
      <c r="M415" s="65"/>
      <c r="N415" s="65"/>
      <c r="O415" s="65"/>
      <c r="P415" s="65"/>
      <c r="Q415" s="65">
        <v>111</v>
      </c>
      <c r="R415" s="65">
        <v>105</v>
      </c>
      <c r="S415" s="65"/>
      <c r="T415" s="65"/>
      <c r="U415" s="65"/>
      <c r="V415" s="65"/>
      <c r="W415" s="65"/>
      <c r="X415" s="65"/>
      <c r="Y415" s="65"/>
      <c r="Z415" s="65"/>
      <c r="AA415" s="65">
        <v>111</v>
      </c>
      <c r="AB415" s="65"/>
      <c r="AC415" s="65"/>
      <c r="AD415" s="65"/>
      <c r="AE415" s="139" t="str">
        <f t="shared" si="169"/>
        <v>HO5321-12</v>
      </c>
      <c r="AF415" s="139" t="str">
        <f t="shared" si="171"/>
        <v>Туслах сувилагч</v>
      </c>
      <c r="AG415" s="56"/>
      <c r="AH415" s="65">
        <f t="shared" si="150"/>
        <v>1</v>
      </c>
      <c r="AI415" s="65">
        <f t="shared" si="150"/>
        <v>1</v>
      </c>
      <c r="AJ415" s="65"/>
      <c r="AK415" s="65"/>
      <c r="AL415" s="65"/>
      <c r="AM415" s="65"/>
      <c r="AN415" s="65"/>
      <c r="AO415" s="65"/>
      <c r="AP415" s="65">
        <v>1</v>
      </c>
      <c r="AQ415" s="65">
        <v>1</v>
      </c>
      <c r="AR415" s="65"/>
      <c r="AS415" s="65"/>
      <c r="AT415" s="65"/>
      <c r="AU415" s="65"/>
      <c r="AV415" s="65"/>
      <c r="AW415" s="65"/>
    </row>
    <row r="416" spans="1:49" s="121" customFormat="1" ht="18" customHeight="1">
      <c r="A416" s="816" t="str">
        <f>+'[1]З-ТМБ-4-сургууль мэргэжил-1'!A422:I422</f>
        <v>22. Өмнөговь аймаг дахь "Скиллстек" МСҮТ</v>
      </c>
      <c r="B416" s="816"/>
      <c r="C416" s="816"/>
      <c r="D416" s="816"/>
      <c r="E416" s="816"/>
      <c r="F416" s="816"/>
      <c r="G416" s="816"/>
      <c r="H416" s="816"/>
      <c r="I416" s="60">
        <f t="shared" si="163"/>
        <v>405</v>
      </c>
      <c r="J416" s="817">
        <f t="shared" si="165"/>
        <v>46</v>
      </c>
      <c r="K416" s="818"/>
      <c r="L416" s="138">
        <f t="shared" si="164"/>
        <v>17</v>
      </c>
      <c r="M416" s="138">
        <f>SUM(M417:M419)</f>
        <v>0</v>
      </c>
      <c r="N416" s="138">
        <f t="shared" ref="N416:AD416" si="174">SUM(N417:N419)</f>
        <v>0</v>
      </c>
      <c r="O416" s="138">
        <f t="shared" si="174"/>
        <v>0</v>
      </c>
      <c r="P416" s="138">
        <f t="shared" si="174"/>
        <v>0</v>
      </c>
      <c r="Q416" s="138">
        <f t="shared" si="174"/>
        <v>46</v>
      </c>
      <c r="R416" s="138">
        <f t="shared" si="174"/>
        <v>17</v>
      </c>
      <c r="S416" s="138">
        <f t="shared" si="174"/>
        <v>0</v>
      </c>
      <c r="T416" s="138">
        <f t="shared" si="174"/>
        <v>0</v>
      </c>
      <c r="U416" s="138">
        <f t="shared" si="174"/>
        <v>0</v>
      </c>
      <c r="V416" s="138">
        <f t="shared" si="174"/>
        <v>0</v>
      </c>
      <c r="W416" s="138">
        <f t="shared" si="174"/>
        <v>0</v>
      </c>
      <c r="X416" s="138">
        <f t="shared" si="174"/>
        <v>0</v>
      </c>
      <c r="Y416" s="138">
        <f t="shared" si="174"/>
        <v>0</v>
      </c>
      <c r="Z416" s="138">
        <f t="shared" si="174"/>
        <v>0</v>
      </c>
      <c r="AA416" s="138">
        <f t="shared" si="174"/>
        <v>46</v>
      </c>
      <c r="AB416" s="138">
        <f t="shared" si="174"/>
        <v>0</v>
      </c>
      <c r="AC416" s="138">
        <f t="shared" si="174"/>
        <v>0</v>
      </c>
      <c r="AD416" s="138">
        <f t="shared" si="174"/>
        <v>0</v>
      </c>
      <c r="AE416" s="829" t="str">
        <f t="shared" si="169"/>
        <v>22. Өмнөговь аймаг дахь "Скиллстек" МСҮТ</v>
      </c>
      <c r="AF416" s="830"/>
      <c r="AG416" s="60"/>
      <c r="AH416" s="138">
        <f>SUM(AH417:AH419)</f>
        <v>0</v>
      </c>
      <c r="AI416" s="138">
        <f t="shared" ref="AI416:AU416" si="175">SUM(AI417:AI419)</f>
        <v>0</v>
      </c>
      <c r="AJ416" s="138">
        <f t="shared" si="175"/>
        <v>0</v>
      </c>
      <c r="AK416" s="138">
        <f t="shared" si="175"/>
        <v>0</v>
      </c>
      <c r="AL416" s="138">
        <f t="shared" si="175"/>
        <v>0</v>
      </c>
      <c r="AM416" s="138">
        <f t="shared" si="175"/>
        <v>0</v>
      </c>
      <c r="AN416" s="138">
        <f t="shared" si="175"/>
        <v>0</v>
      </c>
      <c r="AO416" s="138">
        <f t="shared" si="175"/>
        <v>0</v>
      </c>
      <c r="AP416" s="138">
        <f t="shared" si="175"/>
        <v>0</v>
      </c>
      <c r="AQ416" s="138">
        <f t="shared" si="175"/>
        <v>0</v>
      </c>
      <c r="AR416" s="138">
        <f t="shared" si="175"/>
        <v>0</v>
      </c>
      <c r="AS416" s="138">
        <f t="shared" si="175"/>
        <v>0</v>
      </c>
      <c r="AT416" s="138">
        <f t="shared" si="175"/>
        <v>0</v>
      </c>
      <c r="AU416" s="138">
        <f t="shared" si="175"/>
        <v>0</v>
      </c>
      <c r="AV416" s="138">
        <f t="shared" ref="AV416" si="176">SUM(AV417:AV419)</f>
        <v>0</v>
      </c>
      <c r="AW416" s="138">
        <f t="shared" ref="AW416" si="177">SUM(AW417:AW419)</f>
        <v>0</v>
      </c>
    </row>
    <row r="417" spans="1:49" s="121" customFormat="1" ht="18" customHeight="1">
      <c r="A417" s="837" t="str">
        <f>+'[1]З-ТМБ-4-сургууль мэргэжил-1'!A423:B423</f>
        <v>IM7411-13</v>
      </c>
      <c r="B417" s="837"/>
      <c r="C417" s="797" t="str">
        <f>+'[1]З-ТМБ-4-сургууль мэргэжил-1'!C423:I423</f>
        <v>Үйлдвэрийн цахилгаанчин</v>
      </c>
      <c r="D417" s="797"/>
      <c r="E417" s="797"/>
      <c r="F417" s="797"/>
      <c r="G417" s="797"/>
      <c r="H417" s="797"/>
      <c r="I417" s="56">
        <f t="shared" si="163"/>
        <v>406</v>
      </c>
      <c r="J417" s="801">
        <f t="shared" si="165"/>
        <v>16</v>
      </c>
      <c r="K417" s="802"/>
      <c r="L417" s="65">
        <f t="shared" si="164"/>
        <v>8</v>
      </c>
      <c r="M417" s="65"/>
      <c r="N417" s="65"/>
      <c r="O417" s="65"/>
      <c r="P417" s="65"/>
      <c r="Q417" s="65">
        <v>16</v>
      </c>
      <c r="R417" s="65">
        <v>8</v>
      </c>
      <c r="S417" s="65"/>
      <c r="T417" s="65"/>
      <c r="U417" s="65"/>
      <c r="V417" s="65"/>
      <c r="W417" s="65"/>
      <c r="X417" s="65"/>
      <c r="Y417" s="65"/>
      <c r="Z417" s="65"/>
      <c r="AA417" s="65">
        <v>16</v>
      </c>
      <c r="AB417" s="65"/>
      <c r="AC417" s="65"/>
      <c r="AD417" s="65"/>
      <c r="AE417" s="139" t="str">
        <f t="shared" si="169"/>
        <v>IM7411-13</v>
      </c>
      <c r="AF417" s="139" t="str">
        <f t="shared" si="171"/>
        <v>Үйлдвэрийн цахилгаанчин</v>
      </c>
      <c r="AG417" s="56"/>
      <c r="AH417" s="65">
        <f t="shared" ref="AH417:AI479" si="178">+AJ417+AL417+AN417+AP417+AR417+AT417+AV417</f>
        <v>0</v>
      </c>
      <c r="AI417" s="65">
        <f t="shared" si="178"/>
        <v>0</v>
      </c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65"/>
      <c r="AW417" s="65"/>
    </row>
    <row r="418" spans="1:49" s="121" customFormat="1" ht="18" customHeight="1">
      <c r="A418" s="837" t="str">
        <f>+'[1]З-ТМБ-4-сургууль мэргэжил-1'!A424:B424</f>
        <v>IM7212-14</v>
      </c>
      <c r="B418" s="837"/>
      <c r="C418" s="797" t="str">
        <f>+'[1]З-ТМБ-4-сургууль мэргэжил-1'!C424:I424</f>
        <v>Гагнуурчин</v>
      </c>
      <c r="D418" s="797"/>
      <c r="E418" s="797"/>
      <c r="F418" s="797"/>
      <c r="G418" s="797"/>
      <c r="H418" s="797"/>
      <c r="I418" s="56">
        <f t="shared" si="163"/>
        <v>407</v>
      </c>
      <c r="J418" s="801">
        <f t="shared" si="165"/>
        <v>15</v>
      </c>
      <c r="K418" s="802"/>
      <c r="L418" s="65">
        <f t="shared" si="164"/>
        <v>5</v>
      </c>
      <c r="M418" s="65"/>
      <c r="N418" s="65"/>
      <c r="O418" s="65"/>
      <c r="P418" s="65"/>
      <c r="Q418" s="65">
        <v>15</v>
      </c>
      <c r="R418" s="65">
        <v>5</v>
      </c>
      <c r="S418" s="65"/>
      <c r="T418" s="65"/>
      <c r="U418" s="65"/>
      <c r="V418" s="65"/>
      <c r="W418" s="65"/>
      <c r="X418" s="65"/>
      <c r="Y418" s="65"/>
      <c r="Z418" s="65"/>
      <c r="AA418" s="65">
        <v>15</v>
      </c>
      <c r="AB418" s="65"/>
      <c r="AC418" s="65"/>
      <c r="AD418" s="65"/>
      <c r="AE418" s="139" t="str">
        <f t="shared" si="169"/>
        <v>IM7212-14</v>
      </c>
      <c r="AF418" s="139" t="str">
        <f t="shared" si="171"/>
        <v>Гагнуурчин</v>
      </c>
      <c r="AG418" s="56"/>
      <c r="AH418" s="65">
        <f t="shared" si="178"/>
        <v>0</v>
      </c>
      <c r="AI418" s="65">
        <f t="shared" si="178"/>
        <v>0</v>
      </c>
      <c r="AJ418" s="65"/>
      <c r="AK418" s="65"/>
      <c r="AL418" s="65"/>
      <c r="AM418" s="65"/>
      <c r="AN418" s="65"/>
      <c r="AO418" s="65"/>
      <c r="AP418" s="65"/>
      <c r="AQ418" s="65"/>
      <c r="AR418" s="65"/>
      <c r="AS418" s="65"/>
      <c r="AT418" s="65"/>
      <c r="AU418" s="65"/>
      <c r="AV418" s="65"/>
      <c r="AW418" s="65"/>
    </row>
    <row r="419" spans="1:49" s="121" customFormat="1" ht="18" customHeight="1">
      <c r="A419" s="837" t="str">
        <f>+'[1]З-ТМБ-4-сургууль мэргэжил-1'!A425:B425</f>
        <v xml:space="preserve">IM7233-18 </v>
      </c>
      <c r="B419" s="837"/>
      <c r="C419" s="797" t="str">
        <f>+'[1]З-ТМБ-4-сургууль мэргэжил-1'!C425:I425</f>
        <v>Үйлдвэрийн машин, тоног төхөөрөмжийн механик</v>
      </c>
      <c r="D419" s="797"/>
      <c r="E419" s="797"/>
      <c r="F419" s="797"/>
      <c r="G419" s="797"/>
      <c r="H419" s="797"/>
      <c r="I419" s="56">
        <f t="shared" si="163"/>
        <v>408</v>
      </c>
      <c r="J419" s="801">
        <f t="shared" si="165"/>
        <v>15</v>
      </c>
      <c r="K419" s="802"/>
      <c r="L419" s="65">
        <f t="shared" si="164"/>
        <v>4</v>
      </c>
      <c r="M419" s="65"/>
      <c r="N419" s="65"/>
      <c r="O419" s="65"/>
      <c r="P419" s="65"/>
      <c r="Q419" s="65">
        <v>15</v>
      </c>
      <c r="R419" s="65">
        <v>4</v>
      </c>
      <c r="S419" s="65"/>
      <c r="T419" s="65"/>
      <c r="U419" s="65"/>
      <c r="V419" s="65"/>
      <c r="W419" s="65"/>
      <c r="X419" s="65"/>
      <c r="Y419" s="65"/>
      <c r="Z419" s="65"/>
      <c r="AA419" s="65">
        <v>15</v>
      </c>
      <c r="AB419" s="65"/>
      <c r="AC419" s="65"/>
      <c r="AD419" s="65"/>
      <c r="AE419" s="139" t="str">
        <f t="shared" si="169"/>
        <v xml:space="preserve">IM7233-18 </v>
      </c>
      <c r="AF419" s="139" t="str">
        <f t="shared" si="171"/>
        <v>Үйлдвэрийн машин, тоног төхөөрөмжийн механик</v>
      </c>
      <c r="AG419" s="56"/>
      <c r="AH419" s="65">
        <f t="shared" si="178"/>
        <v>0</v>
      </c>
      <c r="AI419" s="65">
        <f t="shared" si="178"/>
        <v>0</v>
      </c>
      <c r="AJ419" s="65"/>
      <c r="AK419" s="65"/>
      <c r="AL419" s="65"/>
      <c r="AM419" s="65"/>
      <c r="AN419" s="65"/>
      <c r="AO419" s="65"/>
      <c r="AP419" s="65"/>
      <c r="AQ419" s="65"/>
      <c r="AR419" s="65"/>
      <c r="AS419" s="65"/>
      <c r="AT419" s="65"/>
      <c r="AU419" s="65"/>
      <c r="AV419" s="65"/>
      <c r="AW419" s="65"/>
    </row>
    <row r="420" spans="1:49" s="121" customFormat="1" ht="25.5" customHeight="1">
      <c r="A420" s="816" t="str">
        <f>+'[1]З-ТМБ-4-сургууль мэргэжил-1'!A426:I426</f>
        <v>23."Монголын цогц сургалт хөгжлийн академи" НҮТББ-ын дэргэдэх МСҮТ</v>
      </c>
      <c r="B420" s="816"/>
      <c r="C420" s="816"/>
      <c r="D420" s="816"/>
      <c r="E420" s="816"/>
      <c r="F420" s="816"/>
      <c r="G420" s="816"/>
      <c r="H420" s="816"/>
      <c r="I420" s="60">
        <f t="shared" si="163"/>
        <v>409</v>
      </c>
      <c r="J420" s="817">
        <f t="shared" si="165"/>
        <v>240</v>
      </c>
      <c r="K420" s="818"/>
      <c r="L420" s="138">
        <f t="shared" si="164"/>
        <v>184</v>
      </c>
      <c r="M420" s="138">
        <f>SUM(M421:M425)</f>
        <v>0</v>
      </c>
      <c r="N420" s="138">
        <f t="shared" ref="N420:AD420" si="179">SUM(N421:N425)</f>
        <v>0</v>
      </c>
      <c r="O420" s="138">
        <f t="shared" si="179"/>
        <v>0</v>
      </c>
      <c r="P420" s="138">
        <f t="shared" si="179"/>
        <v>0</v>
      </c>
      <c r="Q420" s="138">
        <f t="shared" si="179"/>
        <v>240</v>
      </c>
      <c r="R420" s="138">
        <f t="shared" si="179"/>
        <v>184</v>
      </c>
      <c r="S420" s="138">
        <f t="shared" si="179"/>
        <v>0</v>
      </c>
      <c r="T420" s="138">
        <f t="shared" si="179"/>
        <v>0</v>
      </c>
      <c r="U420" s="138">
        <f t="shared" si="179"/>
        <v>0</v>
      </c>
      <c r="V420" s="138">
        <f t="shared" si="179"/>
        <v>0</v>
      </c>
      <c r="W420" s="138">
        <f t="shared" si="179"/>
        <v>0</v>
      </c>
      <c r="X420" s="138">
        <f t="shared" si="179"/>
        <v>0</v>
      </c>
      <c r="Y420" s="138">
        <f t="shared" si="179"/>
        <v>0</v>
      </c>
      <c r="Z420" s="138">
        <f t="shared" si="179"/>
        <v>0</v>
      </c>
      <c r="AA420" s="138">
        <f t="shared" si="179"/>
        <v>240</v>
      </c>
      <c r="AB420" s="138">
        <f t="shared" si="179"/>
        <v>0</v>
      </c>
      <c r="AC420" s="138">
        <f t="shared" si="179"/>
        <v>0</v>
      </c>
      <c r="AD420" s="138">
        <f t="shared" si="179"/>
        <v>0</v>
      </c>
      <c r="AE420" s="829" t="str">
        <f t="shared" si="169"/>
        <v>23."Монголын цогц сургалт хөгжлийн академи" НҮТББ-ын дэргэдэх МСҮТ</v>
      </c>
      <c r="AF420" s="830"/>
      <c r="AG420" s="60"/>
      <c r="AH420" s="138">
        <f t="shared" ref="AH420:AW420" si="180">SUM(AH421:AH425)</f>
        <v>0</v>
      </c>
      <c r="AI420" s="138">
        <f t="shared" si="180"/>
        <v>0</v>
      </c>
      <c r="AJ420" s="138">
        <f t="shared" si="180"/>
        <v>0</v>
      </c>
      <c r="AK420" s="138">
        <f t="shared" si="180"/>
        <v>0</v>
      </c>
      <c r="AL420" s="138">
        <f t="shared" si="180"/>
        <v>0</v>
      </c>
      <c r="AM420" s="138">
        <f t="shared" si="180"/>
        <v>0</v>
      </c>
      <c r="AN420" s="138">
        <f t="shared" si="180"/>
        <v>0</v>
      </c>
      <c r="AO420" s="138">
        <f t="shared" si="180"/>
        <v>0</v>
      </c>
      <c r="AP420" s="138">
        <f t="shared" si="180"/>
        <v>0</v>
      </c>
      <c r="AQ420" s="138">
        <f t="shared" si="180"/>
        <v>0</v>
      </c>
      <c r="AR420" s="138">
        <f t="shared" si="180"/>
        <v>0</v>
      </c>
      <c r="AS420" s="138">
        <f t="shared" si="180"/>
        <v>0</v>
      </c>
      <c r="AT420" s="138">
        <f t="shared" si="180"/>
        <v>0</v>
      </c>
      <c r="AU420" s="138">
        <f t="shared" si="180"/>
        <v>0</v>
      </c>
      <c r="AV420" s="138">
        <f t="shared" si="180"/>
        <v>0</v>
      </c>
      <c r="AW420" s="138">
        <f t="shared" si="180"/>
        <v>0</v>
      </c>
    </row>
    <row r="421" spans="1:49" s="121" customFormat="1" ht="18" customHeight="1">
      <c r="A421" s="838" t="str">
        <f>+'[1]З-ТМБ-4-сургууль мэргэжил-1'!A427:B427</f>
        <v>IO7421-16</v>
      </c>
      <c r="B421" s="838"/>
      <c r="C421" s="705" t="str">
        <f>+'[1]З-ТМБ-4-сургууль мэргэжил-1'!C427:I427</f>
        <v>Цахим тоног төхөөрөмжийн үйлчилгээний ажилтан</v>
      </c>
      <c r="D421" s="705"/>
      <c r="E421" s="705"/>
      <c r="F421" s="705"/>
      <c r="G421" s="705"/>
      <c r="H421" s="705"/>
      <c r="I421" s="56">
        <f t="shared" si="163"/>
        <v>410</v>
      </c>
      <c r="J421" s="801">
        <f t="shared" si="165"/>
        <v>30</v>
      </c>
      <c r="K421" s="802"/>
      <c r="L421" s="65">
        <f t="shared" si="164"/>
        <v>9</v>
      </c>
      <c r="M421" s="65"/>
      <c r="N421" s="65"/>
      <c r="O421" s="65"/>
      <c r="P421" s="65"/>
      <c r="Q421" s="65">
        <v>30</v>
      </c>
      <c r="R421" s="65">
        <v>9</v>
      </c>
      <c r="S421" s="65"/>
      <c r="T421" s="65"/>
      <c r="U421" s="65"/>
      <c r="V421" s="65"/>
      <c r="W421" s="65"/>
      <c r="X421" s="65"/>
      <c r="Y421" s="65"/>
      <c r="Z421" s="65"/>
      <c r="AA421" s="65">
        <v>30</v>
      </c>
      <c r="AB421" s="65"/>
      <c r="AC421" s="65"/>
      <c r="AD421" s="65"/>
      <c r="AE421" s="139" t="str">
        <f t="shared" si="169"/>
        <v>IO7421-16</v>
      </c>
      <c r="AF421" s="139" t="str">
        <f t="shared" si="171"/>
        <v>Цахим тоног төхөөрөмжийн үйлчилгээний ажилтан</v>
      </c>
      <c r="AG421" s="56"/>
      <c r="AH421" s="65">
        <f t="shared" si="178"/>
        <v>0</v>
      </c>
      <c r="AI421" s="65">
        <f t="shared" si="178"/>
        <v>0</v>
      </c>
      <c r="AJ421" s="65"/>
      <c r="AK421" s="65"/>
      <c r="AL421" s="65"/>
      <c r="AM421" s="65"/>
      <c r="AN421" s="65"/>
      <c r="AO421" s="65"/>
      <c r="AP421" s="65"/>
      <c r="AQ421" s="65"/>
      <c r="AR421" s="65"/>
      <c r="AS421" s="65"/>
      <c r="AT421" s="65"/>
      <c r="AU421" s="65"/>
      <c r="AV421" s="65"/>
      <c r="AW421" s="65"/>
    </row>
    <row r="422" spans="1:49" s="121" customFormat="1" ht="18" customHeight="1">
      <c r="A422" s="838" t="str">
        <f>+'[1]З-ТМБ-4-сургууль мэргэжил-1'!A428:B428</f>
        <v>BF4311-17</v>
      </c>
      <c r="B422" s="838"/>
      <c r="C422" s="705" t="str">
        <f>+'[1]З-ТМБ-4-сургууль мэргэжил-1'!C428:I428</f>
        <v>Төлбөр тооцоо, цалин хөлсний нярав</v>
      </c>
      <c r="D422" s="705"/>
      <c r="E422" s="705"/>
      <c r="F422" s="705"/>
      <c r="G422" s="705"/>
      <c r="H422" s="705"/>
      <c r="I422" s="56">
        <f t="shared" si="163"/>
        <v>411</v>
      </c>
      <c r="J422" s="801">
        <f t="shared" si="165"/>
        <v>60</v>
      </c>
      <c r="K422" s="802"/>
      <c r="L422" s="65">
        <f t="shared" si="164"/>
        <v>52</v>
      </c>
      <c r="M422" s="65"/>
      <c r="N422" s="65"/>
      <c r="O422" s="65"/>
      <c r="P422" s="65"/>
      <c r="Q422" s="65">
        <v>60</v>
      </c>
      <c r="R422" s="65">
        <v>52</v>
      </c>
      <c r="S422" s="65"/>
      <c r="T422" s="65"/>
      <c r="U422" s="65"/>
      <c r="V422" s="65"/>
      <c r="W422" s="65"/>
      <c r="X422" s="65"/>
      <c r="Y422" s="65"/>
      <c r="Z422" s="65"/>
      <c r="AA422" s="65">
        <v>60</v>
      </c>
      <c r="AB422" s="65"/>
      <c r="AC422" s="65"/>
      <c r="AD422" s="65"/>
      <c r="AE422" s="139" t="str">
        <f t="shared" si="169"/>
        <v>BF4311-17</v>
      </c>
      <c r="AF422" s="139" t="str">
        <f t="shared" si="171"/>
        <v>Төлбөр тооцоо, цалин хөлсний нярав</v>
      </c>
      <c r="AG422" s="56"/>
      <c r="AH422" s="65">
        <f t="shared" si="178"/>
        <v>0</v>
      </c>
      <c r="AI422" s="65">
        <f t="shared" si="178"/>
        <v>0</v>
      </c>
      <c r="AJ422" s="65"/>
      <c r="AK422" s="65"/>
      <c r="AL422" s="65"/>
      <c r="AM422" s="65"/>
      <c r="AN422" s="65"/>
      <c r="AO422" s="65"/>
      <c r="AP422" s="65"/>
      <c r="AQ422" s="65"/>
      <c r="AR422" s="65"/>
      <c r="AS422" s="65"/>
      <c r="AT422" s="65"/>
      <c r="AU422" s="65"/>
      <c r="AV422" s="65"/>
      <c r="AW422" s="65"/>
    </row>
    <row r="423" spans="1:49" s="121" customFormat="1" ht="18" customHeight="1">
      <c r="A423" s="838" t="str">
        <f>+'[1]З-ТМБ-4-сургууль мэргэжил-1'!A429:B429</f>
        <v>SO5141-11</v>
      </c>
      <c r="B423" s="838"/>
      <c r="C423" s="705" t="str">
        <f>+'[1]З-ТМБ-4-сургууль мэргэжил-1'!C429:I429</f>
        <v>Үсчин</v>
      </c>
      <c r="D423" s="705"/>
      <c r="E423" s="705"/>
      <c r="F423" s="705"/>
      <c r="G423" s="705"/>
      <c r="H423" s="705"/>
      <c r="I423" s="56">
        <f t="shared" si="163"/>
        <v>412</v>
      </c>
      <c r="J423" s="801">
        <f t="shared" si="165"/>
        <v>40</v>
      </c>
      <c r="K423" s="802"/>
      <c r="L423" s="65">
        <f t="shared" si="164"/>
        <v>33</v>
      </c>
      <c r="M423" s="65"/>
      <c r="N423" s="65"/>
      <c r="O423" s="65"/>
      <c r="P423" s="65"/>
      <c r="Q423" s="65">
        <v>40</v>
      </c>
      <c r="R423" s="65">
        <v>33</v>
      </c>
      <c r="S423" s="65"/>
      <c r="T423" s="65"/>
      <c r="U423" s="65"/>
      <c r="V423" s="65"/>
      <c r="W423" s="65"/>
      <c r="X423" s="65"/>
      <c r="Y423" s="65"/>
      <c r="Z423" s="65"/>
      <c r="AA423" s="65">
        <v>40</v>
      </c>
      <c r="AB423" s="65"/>
      <c r="AC423" s="65"/>
      <c r="AD423" s="65"/>
      <c r="AE423" s="139" t="str">
        <f t="shared" si="169"/>
        <v>SO5141-11</v>
      </c>
      <c r="AF423" s="139" t="str">
        <f t="shared" si="171"/>
        <v>Үсчин</v>
      </c>
      <c r="AG423" s="56"/>
      <c r="AH423" s="65">
        <f t="shared" si="178"/>
        <v>0</v>
      </c>
      <c r="AI423" s="65">
        <f t="shared" si="178"/>
        <v>0</v>
      </c>
      <c r="AJ423" s="65"/>
      <c r="AK423" s="65"/>
      <c r="AL423" s="65"/>
      <c r="AM423" s="65"/>
      <c r="AN423" s="65"/>
      <c r="AO423" s="65"/>
      <c r="AP423" s="65"/>
      <c r="AQ423" s="65"/>
      <c r="AR423" s="65"/>
      <c r="AS423" s="65"/>
      <c r="AT423" s="65"/>
      <c r="AU423" s="65"/>
      <c r="AV423" s="65"/>
      <c r="AW423" s="65"/>
    </row>
    <row r="424" spans="1:49" s="121" customFormat="1" ht="18" customHeight="1">
      <c r="A424" s="838" t="str">
        <f>+'[1]З-ТМБ-4-сургууль мэргэжил-1'!A430:B430</f>
        <v>SO5142-11</v>
      </c>
      <c r="B424" s="838"/>
      <c r="C424" s="705" t="str">
        <f>+'[1]З-ТМБ-4-сургууль мэргэжил-1'!C430:I430</f>
        <v>Гоо засалч</v>
      </c>
      <c r="D424" s="705"/>
      <c r="E424" s="705"/>
      <c r="F424" s="705"/>
      <c r="G424" s="705"/>
      <c r="H424" s="705"/>
      <c r="I424" s="56">
        <f t="shared" si="163"/>
        <v>413</v>
      </c>
      <c r="J424" s="801">
        <f t="shared" si="165"/>
        <v>40</v>
      </c>
      <c r="K424" s="802"/>
      <c r="L424" s="65">
        <f t="shared" si="164"/>
        <v>40</v>
      </c>
      <c r="M424" s="65"/>
      <c r="N424" s="65"/>
      <c r="O424" s="65"/>
      <c r="P424" s="65"/>
      <c r="Q424" s="65">
        <v>40</v>
      </c>
      <c r="R424" s="65">
        <v>40</v>
      </c>
      <c r="S424" s="65"/>
      <c r="T424" s="65"/>
      <c r="U424" s="65"/>
      <c r="V424" s="65"/>
      <c r="W424" s="65"/>
      <c r="X424" s="65"/>
      <c r="Y424" s="65"/>
      <c r="Z424" s="65"/>
      <c r="AA424" s="65">
        <v>40</v>
      </c>
      <c r="AB424" s="65"/>
      <c r="AC424" s="65"/>
      <c r="AD424" s="65"/>
      <c r="AE424" s="139" t="str">
        <f t="shared" si="169"/>
        <v>SO5142-11</v>
      </c>
      <c r="AF424" s="139" t="str">
        <f t="shared" si="171"/>
        <v>Гоо засалч</v>
      </c>
      <c r="AG424" s="56"/>
      <c r="AH424" s="65">
        <f t="shared" si="178"/>
        <v>0</v>
      </c>
      <c r="AI424" s="65">
        <f t="shared" si="178"/>
        <v>0</v>
      </c>
      <c r="AJ424" s="65"/>
      <c r="AK424" s="65"/>
      <c r="AL424" s="65"/>
      <c r="AM424" s="65"/>
      <c r="AN424" s="65"/>
      <c r="AO424" s="65"/>
      <c r="AP424" s="65"/>
      <c r="AQ424" s="65"/>
      <c r="AR424" s="65"/>
      <c r="AS424" s="65"/>
      <c r="AT424" s="65"/>
      <c r="AU424" s="65"/>
      <c r="AV424" s="65"/>
      <c r="AW424" s="65"/>
    </row>
    <row r="425" spans="1:49" s="121" customFormat="1" ht="18" customHeight="1">
      <c r="A425" s="838" t="str">
        <f>+'[1]З-ТМБ-4-сургууль мэргэжил-1'!A431:B431</f>
        <v>NT5113-13</v>
      </c>
      <c r="B425" s="838"/>
      <c r="C425" s="705" t="str">
        <f>+'[1]З-ТМБ-4-сургууль мэргэжил-1'!C431:I431</f>
        <v>Аяллын хөтөч</v>
      </c>
      <c r="D425" s="705"/>
      <c r="E425" s="705"/>
      <c r="F425" s="705"/>
      <c r="G425" s="705"/>
      <c r="H425" s="705"/>
      <c r="I425" s="56">
        <f t="shared" si="163"/>
        <v>414</v>
      </c>
      <c r="J425" s="801">
        <f t="shared" si="165"/>
        <v>70</v>
      </c>
      <c r="K425" s="802"/>
      <c r="L425" s="65">
        <f t="shared" si="164"/>
        <v>50</v>
      </c>
      <c r="M425" s="65"/>
      <c r="N425" s="65"/>
      <c r="O425" s="65"/>
      <c r="P425" s="65"/>
      <c r="Q425" s="65">
        <v>70</v>
      </c>
      <c r="R425" s="65">
        <v>50</v>
      </c>
      <c r="S425" s="65"/>
      <c r="T425" s="65"/>
      <c r="U425" s="65"/>
      <c r="V425" s="65"/>
      <c r="W425" s="65"/>
      <c r="X425" s="65"/>
      <c r="Y425" s="65"/>
      <c r="Z425" s="65"/>
      <c r="AA425" s="65">
        <v>70</v>
      </c>
      <c r="AB425" s="65"/>
      <c r="AC425" s="65"/>
      <c r="AD425" s="65"/>
      <c r="AE425" s="139" t="str">
        <f t="shared" si="169"/>
        <v>NT5113-13</v>
      </c>
      <c r="AF425" s="139" t="str">
        <f t="shared" si="171"/>
        <v>Аяллын хөтөч</v>
      </c>
      <c r="AG425" s="56"/>
      <c r="AH425" s="65">
        <f t="shared" si="178"/>
        <v>0</v>
      </c>
      <c r="AI425" s="65">
        <f t="shared" si="178"/>
        <v>0</v>
      </c>
      <c r="AJ425" s="65"/>
      <c r="AK425" s="65"/>
      <c r="AL425" s="65"/>
      <c r="AM425" s="65"/>
      <c r="AN425" s="65"/>
      <c r="AO425" s="65"/>
      <c r="AP425" s="65"/>
      <c r="AQ425" s="65"/>
      <c r="AR425" s="65"/>
      <c r="AS425" s="65"/>
      <c r="AT425" s="65"/>
      <c r="AU425" s="65"/>
      <c r="AV425" s="65"/>
      <c r="AW425" s="65"/>
    </row>
    <row r="426" spans="1:49" s="121" customFormat="1" ht="28.5" customHeight="1">
      <c r="A426" s="839" t="str">
        <f>+'[1]З-ТМБ-4-сургууль мэргэжил-1'!A432:I432</f>
        <v>24. "Чинкристал Бридж ХХК"-ийн дэргэдэх "Гэрэгэ" МСҮТ</v>
      </c>
      <c r="B426" s="839"/>
      <c r="C426" s="839"/>
      <c r="D426" s="839"/>
      <c r="E426" s="839"/>
      <c r="F426" s="839"/>
      <c r="G426" s="839"/>
      <c r="H426" s="839"/>
      <c r="I426" s="60">
        <f t="shared" si="163"/>
        <v>415</v>
      </c>
      <c r="J426" s="817">
        <f t="shared" si="165"/>
        <v>0</v>
      </c>
      <c r="K426" s="818"/>
      <c r="L426" s="138">
        <f t="shared" si="164"/>
        <v>0</v>
      </c>
      <c r="M426" s="138">
        <v>0</v>
      </c>
      <c r="N426" s="138">
        <v>0</v>
      </c>
      <c r="O426" s="138">
        <v>0</v>
      </c>
      <c r="P426" s="138">
        <v>0</v>
      </c>
      <c r="Q426" s="138">
        <v>0</v>
      </c>
      <c r="R426" s="138">
        <v>0</v>
      </c>
      <c r="S426" s="138">
        <v>0</v>
      </c>
      <c r="T426" s="138">
        <v>0</v>
      </c>
      <c r="U426" s="138">
        <v>0</v>
      </c>
      <c r="V426" s="138">
        <v>0</v>
      </c>
      <c r="W426" s="138">
        <v>0</v>
      </c>
      <c r="X426" s="138">
        <v>0</v>
      </c>
      <c r="Y426" s="138">
        <v>0</v>
      </c>
      <c r="Z426" s="138">
        <v>0</v>
      </c>
      <c r="AA426" s="138">
        <v>0</v>
      </c>
      <c r="AB426" s="138">
        <v>0</v>
      </c>
      <c r="AC426" s="138">
        <v>0</v>
      </c>
      <c r="AD426" s="138">
        <v>0</v>
      </c>
      <c r="AE426" s="819" t="str">
        <f t="shared" si="169"/>
        <v>24. "Чинкристал Бридж ХХК"-ийн дэргэдэх "Гэрэгэ" МСҮТ</v>
      </c>
      <c r="AF426" s="820"/>
      <c r="AG426" s="60"/>
      <c r="AH426" s="138">
        <v>0</v>
      </c>
      <c r="AI426" s="138">
        <v>0</v>
      </c>
      <c r="AJ426" s="138">
        <v>0</v>
      </c>
      <c r="AK426" s="138">
        <v>0</v>
      </c>
      <c r="AL426" s="138">
        <v>0</v>
      </c>
      <c r="AM426" s="138">
        <v>0</v>
      </c>
      <c r="AN426" s="138">
        <v>0</v>
      </c>
      <c r="AO426" s="138">
        <v>0</v>
      </c>
      <c r="AP426" s="138">
        <v>0</v>
      </c>
      <c r="AQ426" s="138">
        <v>0</v>
      </c>
      <c r="AR426" s="138">
        <v>0</v>
      </c>
      <c r="AS426" s="138">
        <v>0</v>
      </c>
      <c r="AT426" s="138">
        <v>0</v>
      </c>
      <c r="AU426" s="138">
        <v>0</v>
      </c>
      <c r="AV426" s="138">
        <v>0</v>
      </c>
      <c r="AW426" s="138">
        <v>0</v>
      </c>
    </row>
    <row r="427" spans="1:49" s="121" customFormat="1" ht="28.5" customHeight="1">
      <c r="A427" s="839" t="str">
        <f>+'[1]З-ТМБ-4-сургууль мэргэжил-1'!A433:I433</f>
        <v>25. "Хөдөлмөр, нийгмийн харилцааны дээд сургуулийн харьяалал дахь МСҮТ"</v>
      </c>
      <c r="B427" s="839"/>
      <c r="C427" s="839"/>
      <c r="D427" s="839"/>
      <c r="E427" s="839"/>
      <c r="F427" s="839"/>
      <c r="G427" s="839"/>
      <c r="H427" s="839"/>
      <c r="I427" s="60">
        <f t="shared" si="163"/>
        <v>416</v>
      </c>
      <c r="J427" s="817">
        <f t="shared" si="165"/>
        <v>0</v>
      </c>
      <c r="K427" s="818"/>
      <c r="L427" s="138">
        <f t="shared" si="164"/>
        <v>0</v>
      </c>
      <c r="M427" s="138">
        <v>0</v>
      </c>
      <c r="N427" s="138">
        <v>0</v>
      </c>
      <c r="O427" s="138">
        <v>0</v>
      </c>
      <c r="P427" s="138">
        <v>0</v>
      </c>
      <c r="Q427" s="138">
        <v>0</v>
      </c>
      <c r="R427" s="138">
        <v>0</v>
      </c>
      <c r="S427" s="138">
        <v>0</v>
      </c>
      <c r="T427" s="138">
        <v>0</v>
      </c>
      <c r="U427" s="138">
        <v>0</v>
      </c>
      <c r="V427" s="138">
        <v>0</v>
      </c>
      <c r="W427" s="138">
        <v>0</v>
      </c>
      <c r="X427" s="138">
        <v>0</v>
      </c>
      <c r="Y427" s="138">
        <v>0</v>
      </c>
      <c r="Z427" s="138">
        <v>0</v>
      </c>
      <c r="AA427" s="138">
        <v>0</v>
      </c>
      <c r="AB427" s="138">
        <v>0</v>
      </c>
      <c r="AC427" s="138">
        <v>0</v>
      </c>
      <c r="AD427" s="138">
        <v>0</v>
      </c>
      <c r="AE427" s="829" t="str">
        <f>+A427</f>
        <v>25. "Хөдөлмөр, нийгмийн харилцааны дээд сургуулийн харьяалал дахь МСҮТ"</v>
      </c>
      <c r="AF427" s="830"/>
      <c r="AG427" s="60"/>
      <c r="AH427" s="138">
        <v>0</v>
      </c>
      <c r="AI427" s="138">
        <v>0</v>
      </c>
      <c r="AJ427" s="138">
        <v>0</v>
      </c>
      <c r="AK427" s="138">
        <v>0</v>
      </c>
      <c r="AL427" s="138">
        <v>0</v>
      </c>
      <c r="AM427" s="138">
        <v>0</v>
      </c>
      <c r="AN427" s="138">
        <v>0</v>
      </c>
      <c r="AO427" s="138">
        <v>0</v>
      </c>
      <c r="AP427" s="138">
        <v>0</v>
      </c>
      <c r="AQ427" s="138">
        <v>0</v>
      </c>
      <c r="AR427" s="138">
        <v>0</v>
      </c>
      <c r="AS427" s="138">
        <v>0</v>
      </c>
      <c r="AT427" s="138">
        <v>0</v>
      </c>
      <c r="AU427" s="138">
        <v>0</v>
      </c>
      <c r="AV427" s="138">
        <v>0</v>
      </c>
      <c r="AW427" s="138">
        <v>0</v>
      </c>
    </row>
    <row r="428" spans="1:49" s="121" customFormat="1" ht="18" customHeight="1">
      <c r="A428" s="827" t="s">
        <v>346</v>
      </c>
      <c r="B428" s="827"/>
      <c r="C428" s="827"/>
      <c r="D428" s="827"/>
      <c r="E428" s="827"/>
      <c r="F428" s="827"/>
      <c r="G428" s="827"/>
      <c r="H428" s="827"/>
      <c r="I428" s="58">
        <f t="shared" si="163"/>
        <v>417</v>
      </c>
      <c r="J428" s="811">
        <f t="shared" si="165"/>
        <v>20185</v>
      </c>
      <c r="K428" s="813"/>
      <c r="L428" s="137">
        <f t="shared" si="164"/>
        <v>7395</v>
      </c>
      <c r="M428" s="137">
        <f>+M429+M447+M466+M480+M504+M520+M538+M556+M577+M602+M634+M649+M676+M695+M710+M722+M737+M771+M808+M829</f>
        <v>1627</v>
      </c>
      <c r="N428" s="137">
        <f t="shared" ref="N428:AD428" si="181">+N429+N447+N466+N480+N504+N520+N538+N556+N577+N602+N634+N649+N676+N695+N710+N722+N737+N771+N808+N829</f>
        <v>654</v>
      </c>
      <c r="O428" s="137">
        <f t="shared" si="181"/>
        <v>1328</v>
      </c>
      <c r="P428" s="137">
        <f t="shared" si="181"/>
        <v>574</v>
      </c>
      <c r="Q428" s="137">
        <f t="shared" si="181"/>
        <v>3655</v>
      </c>
      <c r="R428" s="137">
        <f t="shared" si="181"/>
        <v>1875</v>
      </c>
      <c r="S428" s="137">
        <f t="shared" si="181"/>
        <v>13485</v>
      </c>
      <c r="T428" s="137">
        <f t="shared" si="181"/>
        <v>4259</v>
      </c>
      <c r="U428" s="137">
        <f t="shared" si="181"/>
        <v>38</v>
      </c>
      <c r="V428" s="137">
        <f t="shared" si="181"/>
        <v>29</v>
      </c>
      <c r="W428" s="137">
        <f t="shared" si="181"/>
        <v>52</v>
      </c>
      <c r="X428" s="137">
        <f t="shared" si="181"/>
        <v>4</v>
      </c>
      <c r="Y428" s="137">
        <f t="shared" si="181"/>
        <v>0</v>
      </c>
      <c r="Z428" s="137">
        <f t="shared" si="181"/>
        <v>0</v>
      </c>
      <c r="AA428" s="137">
        <f t="shared" si="181"/>
        <v>20147</v>
      </c>
      <c r="AB428" s="137">
        <f t="shared" si="181"/>
        <v>0</v>
      </c>
      <c r="AC428" s="137">
        <f t="shared" si="181"/>
        <v>0</v>
      </c>
      <c r="AD428" s="137">
        <f t="shared" si="181"/>
        <v>38</v>
      </c>
      <c r="AE428" s="150" t="str">
        <f>+A428</f>
        <v>Төрийн өмчийн Политехник коллеж-20</v>
      </c>
      <c r="AF428" s="151"/>
      <c r="AG428" s="58"/>
      <c r="AH428" s="137">
        <f>+AH429+AH447+AH466+AH480+AH504+AH520+AH538+AH556+AH577+AH602+AH634+AH649+AH676+AH695+AH710+AH722+AH737+AH771+AH808+AH829</f>
        <v>268</v>
      </c>
      <c r="AI428" s="137">
        <f t="shared" ref="AI428:AW428" si="182">+AI429+AI447+AI466+AI480+AI504+AI520+AI538+AI556+AI577+AI602+AI634+AI649+AI676+AI695+AI710+AI722+AI737+AI771+AI808+AI829</f>
        <v>104</v>
      </c>
      <c r="AJ428" s="137">
        <f t="shared" si="182"/>
        <v>69</v>
      </c>
      <c r="AK428" s="137">
        <f t="shared" si="182"/>
        <v>34</v>
      </c>
      <c r="AL428" s="137">
        <f t="shared" si="182"/>
        <v>42</v>
      </c>
      <c r="AM428" s="137">
        <f t="shared" si="182"/>
        <v>13</v>
      </c>
      <c r="AN428" s="137">
        <f t="shared" si="182"/>
        <v>35</v>
      </c>
      <c r="AO428" s="137">
        <f t="shared" si="182"/>
        <v>8</v>
      </c>
      <c r="AP428" s="137">
        <f t="shared" si="182"/>
        <v>58</v>
      </c>
      <c r="AQ428" s="137">
        <f t="shared" si="182"/>
        <v>21</v>
      </c>
      <c r="AR428" s="137">
        <f t="shared" si="182"/>
        <v>18</v>
      </c>
      <c r="AS428" s="137">
        <f t="shared" si="182"/>
        <v>9</v>
      </c>
      <c r="AT428" s="137">
        <f t="shared" si="182"/>
        <v>28</v>
      </c>
      <c r="AU428" s="137">
        <f t="shared" si="182"/>
        <v>13</v>
      </c>
      <c r="AV428" s="137">
        <f t="shared" si="182"/>
        <v>18</v>
      </c>
      <c r="AW428" s="137">
        <f t="shared" si="182"/>
        <v>6</v>
      </c>
    </row>
    <row r="429" spans="1:49" s="121" customFormat="1" ht="18" customHeight="1">
      <c r="A429" s="816" t="s">
        <v>347</v>
      </c>
      <c r="B429" s="816"/>
      <c r="C429" s="816"/>
      <c r="D429" s="816"/>
      <c r="E429" s="816"/>
      <c r="F429" s="816"/>
      <c r="G429" s="816"/>
      <c r="H429" s="816"/>
      <c r="I429" s="60">
        <f t="shared" si="163"/>
        <v>418</v>
      </c>
      <c r="J429" s="817">
        <f t="shared" si="165"/>
        <v>2095</v>
      </c>
      <c r="K429" s="818"/>
      <c r="L429" s="138">
        <f t="shared" si="164"/>
        <v>221</v>
      </c>
      <c r="M429" s="138">
        <f>SUM(M430:M446)</f>
        <v>264</v>
      </c>
      <c r="N429" s="138">
        <f t="shared" ref="N429:AD429" si="183">SUM(N430:N446)</f>
        <v>39</v>
      </c>
      <c r="O429" s="138">
        <f t="shared" si="183"/>
        <v>14</v>
      </c>
      <c r="P429" s="138">
        <f t="shared" si="183"/>
        <v>3</v>
      </c>
      <c r="Q429" s="138">
        <f t="shared" si="183"/>
        <v>110</v>
      </c>
      <c r="R429" s="138">
        <f t="shared" si="183"/>
        <v>30</v>
      </c>
      <c r="S429" s="138">
        <f t="shared" si="183"/>
        <v>1655</v>
      </c>
      <c r="T429" s="138">
        <f t="shared" si="183"/>
        <v>145</v>
      </c>
      <c r="U429" s="138">
        <f t="shared" si="183"/>
        <v>0</v>
      </c>
      <c r="V429" s="138">
        <f t="shared" si="183"/>
        <v>0</v>
      </c>
      <c r="W429" s="138">
        <f t="shared" si="183"/>
        <v>52</v>
      </c>
      <c r="X429" s="138">
        <f t="shared" si="183"/>
        <v>4</v>
      </c>
      <c r="Y429" s="138">
        <f t="shared" si="183"/>
        <v>0</v>
      </c>
      <c r="Z429" s="138">
        <f t="shared" si="183"/>
        <v>0</v>
      </c>
      <c r="AA429" s="138">
        <f t="shared" si="183"/>
        <v>2095</v>
      </c>
      <c r="AB429" s="138">
        <f t="shared" si="183"/>
        <v>0</v>
      </c>
      <c r="AC429" s="138">
        <f t="shared" si="183"/>
        <v>0</v>
      </c>
      <c r="AD429" s="138">
        <f t="shared" si="183"/>
        <v>0</v>
      </c>
      <c r="AE429" s="141" t="str">
        <f>+A429</f>
        <v>1. Барилгын политехник коллеж</v>
      </c>
      <c r="AF429" s="142"/>
      <c r="AG429" s="60"/>
      <c r="AH429" s="138">
        <f>SUM(AH430:AH446)</f>
        <v>28</v>
      </c>
      <c r="AI429" s="138">
        <f t="shared" ref="AI429:AW429" si="184">SUM(AI430:AI446)</f>
        <v>3</v>
      </c>
      <c r="AJ429" s="138">
        <f t="shared" si="184"/>
        <v>5</v>
      </c>
      <c r="AK429" s="138">
        <f t="shared" si="184"/>
        <v>1</v>
      </c>
      <c r="AL429" s="138">
        <f t="shared" si="184"/>
        <v>5</v>
      </c>
      <c r="AM429" s="138">
        <f t="shared" si="184"/>
        <v>1</v>
      </c>
      <c r="AN429" s="138">
        <f t="shared" si="184"/>
        <v>10</v>
      </c>
      <c r="AO429" s="138">
        <f t="shared" si="184"/>
        <v>0</v>
      </c>
      <c r="AP429" s="138">
        <f t="shared" si="184"/>
        <v>2</v>
      </c>
      <c r="AQ429" s="138">
        <f t="shared" si="184"/>
        <v>0</v>
      </c>
      <c r="AR429" s="138">
        <f t="shared" si="184"/>
        <v>1</v>
      </c>
      <c r="AS429" s="138">
        <f t="shared" si="184"/>
        <v>0</v>
      </c>
      <c r="AT429" s="138">
        <f t="shared" si="184"/>
        <v>5</v>
      </c>
      <c r="AU429" s="138">
        <f t="shared" si="184"/>
        <v>1</v>
      </c>
      <c r="AV429" s="138">
        <f t="shared" si="184"/>
        <v>0</v>
      </c>
      <c r="AW429" s="138">
        <f t="shared" si="184"/>
        <v>0</v>
      </c>
    </row>
    <row r="430" spans="1:49" s="121" customFormat="1" ht="18" customHeight="1">
      <c r="A430" s="838" t="str">
        <f>+'[1]З-ТМБ-4-сургууль мэргэжил-1'!A436:B436</f>
        <v>CF7123-20</v>
      </c>
      <c r="B430" s="838"/>
      <c r="C430" s="705" t="str">
        <f>+'[1]З-ТМБ-4-сургууль мэргэжил-1'!C436:I436</f>
        <v>Барилгын засал-чимэглэлчин</v>
      </c>
      <c r="D430" s="705"/>
      <c r="E430" s="705"/>
      <c r="F430" s="705"/>
      <c r="G430" s="705"/>
      <c r="H430" s="705"/>
      <c r="I430" s="56">
        <f t="shared" si="163"/>
        <v>419</v>
      </c>
      <c r="J430" s="801">
        <f t="shared" si="165"/>
        <v>215</v>
      </c>
      <c r="K430" s="802"/>
      <c r="L430" s="65">
        <f t="shared" si="164"/>
        <v>102</v>
      </c>
      <c r="M430" s="65"/>
      <c r="N430" s="65"/>
      <c r="O430" s="65"/>
      <c r="P430" s="65"/>
      <c r="Q430" s="65">
        <v>29</v>
      </c>
      <c r="R430" s="65">
        <v>19</v>
      </c>
      <c r="S430" s="65">
        <v>180</v>
      </c>
      <c r="T430" s="65">
        <v>83</v>
      </c>
      <c r="U430" s="65"/>
      <c r="V430" s="65"/>
      <c r="W430" s="65">
        <v>6</v>
      </c>
      <c r="X430" s="65"/>
      <c r="Y430" s="65"/>
      <c r="Z430" s="65"/>
      <c r="AA430" s="65">
        <v>215</v>
      </c>
      <c r="AB430" s="65"/>
      <c r="AC430" s="65"/>
      <c r="AD430" s="65"/>
      <c r="AE430" s="140" t="str">
        <f>+A430</f>
        <v>CF7123-20</v>
      </c>
      <c r="AF430" s="139" t="str">
        <f>+C430</f>
        <v>Барилгын засал-чимэглэлчин</v>
      </c>
      <c r="AG430" s="56"/>
      <c r="AH430" s="65">
        <f t="shared" si="178"/>
        <v>2</v>
      </c>
      <c r="AI430" s="65">
        <f t="shared" si="178"/>
        <v>2</v>
      </c>
      <c r="AJ430" s="65"/>
      <c r="AK430" s="65"/>
      <c r="AL430" s="65">
        <v>1</v>
      </c>
      <c r="AM430" s="65">
        <v>1</v>
      </c>
      <c r="AN430" s="65"/>
      <c r="AO430" s="65"/>
      <c r="AP430" s="65"/>
      <c r="AQ430" s="65"/>
      <c r="AR430" s="65"/>
      <c r="AS430" s="65"/>
      <c r="AT430" s="65">
        <v>1</v>
      </c>
      <c r="AU430" s="65">
        <v>1</v>
      </c>
      <c r="AV430" s="65"/>
      <c r="AW430" s="65"/>
    </row>
    <row r="431" spans="1:49" s="121" customFormat="1" ht="18" customHeight="1">
      <c r="A431" s="838" t="str">
        <f>+'[1]З-ТМБ-4-сургууль мэргэжил-1'!A437:B437</f>
        <v>CF7112-19</v>
      </c>
      <c r="B431" s="838"/>
      <c r="C431" s="705" t="str">
        <f>+'[1]З-ТМБ-4-сургууль мэргэжил-1'!C437:I437</f>
        <v>Барилгын өрөг угсрагч</v>
      </c>
      <c r="D431" s="705"/>
      <c r="E431" s="705"/>
      <c r="F431" s="705"/>
      <c r="G431" s="705"/>
      <c r="H431" s="705"/>
      <c r="I431" s="56">
        <f t="shared" si="163"/>
        <v>420</v>
      </c>
      <c r="J431" s="801">
        <f t="shared" si="165"/>
        <v>184</v>
      </c>
      <c r="K431" s="802"/>
      <c r="L431" s="65">
        <f t="shared" si="164"/>
        <v>23</v>
      </c>
      <c r="M431" s="65"/>
      <c r="N431" s="65"/>
      <c r="O431" s="65"/>
      <c r="P431" s="65"/>
      <c r="Q431" s="65"/>
      <c r="R431" s="65"/>
      <c r="S431" s="65">
        <v>184</v>
      </c>
      <c r="T431" s="65">
        <v>23</v>
      </c>
      <c r="U431" s="65"/>
      <c r="V431" s="65"/>
      <c r="W431" s="65"/>
      <c r="X431" s="65"/>
      <c r="Y431" s="65"/>
      <c r="Z431" s="65"/>
      <c r="AA431" s="65">
        <v>184</v>
      </c>
      <c r="AB431" s="65"/>
      <c r="AC431" s="65"/>
      <c r="AD431" s="65"/>
      <c r="AE431" s="140" t="str">
        <f t="shared" ref="AE431:AE446" si="185">+A431</f>
        <v>CF7112-19</v>
      </c>
      <c r="AF431" s="139" t="str">
        <f t="shared" ref="AF431:AF446" si="186">+C431</f>
        <v>Барилгын өрөг угсрагч</v>
      </c>
      <c r="AG431" s="56"/>
      <c r="AH431" s="65">
        <f t="shared" si="178"/>
        <v>5</v>
      </c>
      <c r="AI431" s="65">
        <f t="shared" si="178"/>
        <v>1</v>
      </c>
      <c r="AJ431" s="65">
        <v>1</v>
      </c>
      <c r="AK431" s="65">
        <v>1</v>
      </c>
      <c r="AL431" s="65"/>
      <c r="AM431" s="65"/>
      <c r="AN431" s="65">
        <v>4</v>
      </c>
      <c r="AO431" s="65"/>
      <c r="AP431" s="65"/>
      <c r="AQ431" s="65"/>
      <c r="AR431" s="65"/>
      <c r="AS431" s="65"/>
      <c r="AT431" s="65"/>
      <c r="AU431" s="65"/>
      <c r="AV431" s="65"/>
      <c r="AW431" s="65"/>
    </row>
    <row r="432" spans="1:49" s="121" customFormat="1" ht="18" customHeight="1">
      <c r="A432" s="838" t="str">
        <f>+'[1]З-ТМБ-4-сургууль мэргэжил-1'!A438:B438</f>
        <v>CF7114-20</v>
      </c>
      <c r="B432" s="838"/>
      <c r="C432" s="705" t="str">
        <f>+'[1]З-ТМБ-4-сургууль мэргэжил-1'!C438:I438</f>
        <v>Бетон арматурчин</v>
      </c>
      <c r="D432" s="705"/>
      <c r="E432" s="705"/>
      <c r="F432" s="705"/>
      <c r="G432" s="705"/>
      <c r="H432" s="705"/>
      <c r="I432" s="56">
        <f t="shared" si="163"/>
        <v>421</v>
      </c>
      <c r="J432" s="801">
        <f t="shared" si="165"/>
        <v>196</v>
      </c>
      <c r="K432" s="802"/>
      <c r="L432" s="65">
        <f t="shared" si="164"/>
        <v>23</v>
      </c>
      <c r="M432" s="65"/>
      <c r="N432" s="65"/>
      <c r="O432" s="65"/>
      <c r="P432" s="65"/>
      <c r="Q432" s="65"/>
      <c r="R432" s="65"/>
      <c r="S432" s="65">
        <v>179</v>
      </c>
      <c r="T432" s="65">
        <v>19</v>
      </c>
      <c r="U432" s="65"/>
      <c r="V432" s="65"/>
      <c r="W432" s="65">
        <v>17</v>
      </c>
      <c r="X432" s="65">
        <v>4</v>
      </c>
      <c r="Y432" s="65"/>
      <c r="Z432" s="65"/>
      <c r="AA432" s="65">
        <v>196</v>
      </c>
      <c r="AB432" s="65"/>
      <c r="AC432" s="65"/>
      <c r="AD432" s="65"/>
      <c r="AE432" s="140" t="str">
        <f t="shared" si="185"/>
        <v>CF7114-20</v>
      </c>
      <c r="AF432" s="139" t="str">
        <f t="shared" si="186"/>
        <v>Бетон арматурчин</v>
      </c>
      <c r="AG432" s="56"/>
      <c r="AH432" s="65">
        <f t="shared" si="178"/>
        <v>7</v>
      </c>
      <c r="AI432" s="65">
        <f t="shared" si="178"/>
        <v>0</v>
      </c>
      <c r="AJ432" s="65">
        <v>1</v>
      </c>
      <c r="AK432" s="65"/>
      <c r="AL432" s="65">
        <v>1</v>
      </c>
      <c r="AM432" s="65"/>
      <c r="AN432" s="65">
        <v>3</v>
      </c>
      <c r="AO432" s="65"/>
      <c r="AP432" s="65">
        <v>1</v>
      </c>
      <c r="AQ432" s="65"/>
      <c r="AR432" s="65"/>
      <c r="AS432" s="65"/>
      <c r="AT432" s="65">
        <v>1</v>
      </c>
      <c r="AU432" s="65"/>
      <c r="AV432" s="65"/>
      <c r="AW432" s="65"/>
    </row>
    <row r="433" spans="1:49" s="121" customFormat="1" ht="18" customHeight="1">
      <c r="A433" s="838" t="str">
        <f>+'[1]З-ТМБ-4-сургууль мэргэжил-1'!A439:B439</f>
        <v>CF7115-22</v>
      </c>
      <c r="B433" s="838"/>
      <c r="C433" s="705" t="str">
        <f>+'[1]З-ТМБ-4-сургууль мэргэжил-1'!C439:I439</f>
        <v>Барилгын мужаан</v>
      </c>
      <c r="D433" s="705"/>
      <c r="E433" s="705"/>
      <c r="F433" s="705"/>
      <c r="G433" s="705"/>
      <c r="H433" s="705"/>
      <c r="I433" s="56">
        <f t="shared" si="163"/>
        <v>422</v>
      </c>
      <c r="J433" s="801">
        <f t="shared" si="165"/>
        <v>178</v>
      </c>
      <c r="K433" s="802"/>
      <c r="L433" s="65">
        <f t="shared" si="164"/>
        <v>0</v>
      </c>
      <c r="M433" s="65"/>
      <c r="N433" s="65"/>
      <c r="O433" s="65"/>
      <c r="P433" s="65"/>
      <c r="Q433" s="65"/>
      <c r="R433" s="65"/>
      <c r="S433" s="65">
        <v>178</v>
      </c>
      <c r="T433" s="65"/>
      <c r="U433" s="65"/>
      <c r="V433" s="65"/>
      <c r="W433" s="65"/>
      <c r="X433" s="65"/>
      <c r="Y433" s="65"/>
      <c r="Z433" s="65"/>
      <c r="AA433" s="65">
        <v>178</v>
      </c>
      <c r="AB433" s="65"/>
      <c r="AC433" s="65"/>
      <c r="AD433" s="65"/>
      <c r="AE433" s="140" t="str">
        <f t="shared" si="185"/>
        <v>CF7115-22</v>
      </c>
      <c r="AF433" s="139" t="str">
        <f t="shared" si="186"/>
        <v>Барилгын мужаан</v>
      </c>
      <c r="AG433" s="56"/>
      <c r="AH433" s="65">
        <f t="shared" si="178"/>
        <v>7</v>
      </c>
      <c r="AI433" s="65">
        <f t="shared" si="178"/>
        <v>0</v>
      </c>
      <c r="AJ433" s="65">
        <v>1</v>
      </c>
      <c r="AK433" s="65"/>
      <c r="AL433" s="65">
        <v>2</v>
      </c>
      <c r="AM433" s="65"/>
      <c r="AN433" s="65">
        <v>1</v>
      </c>
      <c r="AO433" s="65"/>
      <c r="AP433" s="65"/>
      <c r="AQ433" s="65"/>
      <c r="AR433" s="65"/>
      <c r="AS433" s="65"/>
      <c r="AT433" s="65">
        <v>3</v>
      </c>
      <c r="AU433" s="65"/>
      <c r="AV433" s="65"/>
      <c r="AW433" s="65"/>
    </row>
    <row r="434" spans="1:49" s="121" customFormat="1" ht="18" customHeight="1">
      <c r="A434" s="838" t="str">
        <f>+'[1]З-ТМБ-4-сургууль мэргэжил-1'!A440:B440</f>
        <v>CF7411-12</v>
      </c>
      <c r="B434" s="838"/>
      <c r="C434" s="705" t="str">
        <f>+'[1]З-ТМБ-4-сургууль мэргэжил-1'!C440:I440</f>
        <v>Барилгын цахилгаанчин</v>
      </c>
      <c r="D434" s="705"/>
      <c r="E434" s="705"/>
      <c r="F434" s="705"/>
      <c r="G434" s="705"/>
      <c r="H434" s="705"/>
      <c r="I434" s="56">
        <f t="shared" si="163"/>
        <v>423</v>
      </c>
      <c r="J434" s="801">
        <f t="shared" si="165"/>
        <v>229</v>
      </c>
      <c r="K434" s="802"/>
      <c r="L434" s="65">
        <f t="shared" si="164"/>
        <v>13</v>
      </c>
      <c r="M434" s="65"/>
      <c r="N434" s="65"/>
      <c r="O434" s="65"/>
      <c r="P434" s="65"/>
      <c r="Q434" s="65">
        <v>22</v>
      </c>
      <c r="R434" s="65">
        <v>6</v>
      </c>
      <c r="S434" s="65">
        <v>196</v>
      </c>
      <c r="T434" s="65">
        <v>7</v>
      </c>
      <c r="U434" s="65"/>
      <c r="V434" s="65"/>
      <c r="W434" s="65">
        <v>11</v>
      </c>
      <c r="X434" s="65"/>
      <c r="Y434" s="65"/>
      <c r="Z434" s="65"/>
      <c r="AA434" s="65">
        <v>229</v>
      </c>
      <c r="AB434" s="65"/>
      <c r="AC434" s="65"/>
      <c r="AD434" s="65"/>
      <c r="AE434" s="140" t="str">
        <f t="shared" si="185"/>
        <v>CF7411-12</v>
      </c>
      <c r="AF434" s="139" t="str">
        <f t="shared" si="186"/>
        <v>Барилгын цахилгаанчин</v>
      </c>
      <c r="AG434" s="56"/>
      <c r="AH434" s="65">
        <f t="shared" si="178"/>
        <v>1</v>
      </c>
      <c r="AI434" s="65">
        <f t="shared" si="178"/>
        <v>0</v>
      </c>
      <c r="AJ434" s="65">
        <v>1</v>
      </c>
      <c r="AK434" s="65"/>
      <c r="AL434" s="65"/>
      <c r="AM434" s="65"/>
      <c r="AN434" s="65"/>
      <c r="AO434" s="65"/>
      <c r="AP434" s="65"/>
      <c r="AQ434" s="65"/>
      <c r="AR434" s="65"/>
      <c r="AS434" s="65"/>
      <c r="AT434" s="65"/>
      <c r="AU434" s="65"/>
      <c r="AV434" s="65"/>
      <c r="AW434" s="65"/>
    </row>
    <row r="435" spans="1:49" s="121" customFormat="1" ht="18" customHeight="1">
      <c r="A435" s="838" t="str">
        <f>+'[1]З-ТМБ-4-сургууль мэргэжил-1'!A441:B441</f>
        <v>CF7126-36</v>
      </c>
      <c r="B435" s="838"/>
      <c r="C435" s="705" t="str">
        <f>+'[1]З-ТМБ-4-сургууль мэргэжил-1'!C441:I441</f>
        <v>Барилгын сантехникч</v>
      </c>
      <c r="D435" s="705"/>
      <c r="E435" s="705"/>
      <c r="F435" s="705"/>
      <c r="G435" s="705"/>
      <c r="H435" s="705"/>
      <c r="I435" s="56">
        <f t="shared" si="163"/>
        <v>424</v>
      </c>
      <c r="J435" s="801">
        <f t="shared" si="165"/>
        <v>237</v>
      </c>
      <c r="K435" s="802"/>
      <c r="L435" s="65">
        <f t="shared" si="164"/>
        <v>5</v>
      </c>
      <c r="M435" s="65"/>
      <c r="N435" s="65"/>
      <c r="O435" s="65"/>
      <c r="P435" s="65"/>
      <c r="Q435" s="65">
        <v>31</v>
      </c>
      <c r="R435" s="65">
        <v>4</v>
      </c>
      <c r="S435" s="65">
        <v>188</v>
      </c>
      <c r="T435" s="65">
        <v>1</v>
      </c>
      <c r="U435" s="65"/>
      <c r="V435" s="65"/>
      <c r="W435" s="65">
        <v>18</v>
      </c>
      <c r="X435" s="65"/>
      <c r="Y435" s="65"/>
      <c r="Z435" s="65"/>
      <c r="AA435" s="65">
        <v>237</v>
      </c>
      <c r="AB435" s="65"/>
      <c r="AC435" s="65"/>
      <c r="AD435" s="65"/>
      <c r="AE435" s="140" t="str">
        <f t="shared" si="185"/>
        <v>CF7126-36</v>
      </c>
      <c r="AF435" s="139" t="str">
        <f t="shared" si="186"/>
        <v>Барилгын сантехникч</v>
      </c>
      <c r="AG435" s="56"/>
      <c r="AH435" s="65">
        <f t="shared" si="178"/>
        <v>1</v>
      </c>
      <c r="AI435" s="65">
        <f t="shared" si="178"/>
        <v>0</v>
      </c>
      <c r="AJ435" s="65"/>
      <c r="AK435" s="65"/>
      <c r="AL435" s="65"/>
      <c r="AM435" s="65"/>
      <c r="AN435" s="65"/>
      <c r="AO435" s="65"/>
      <c r="AP435" s="65"/>
      <c r="AQ435" s="65"/>
      <c r="AR435" s="65">
        <v>1</v>
      </c>
      <c r="AS435" s="65"/>
      <c r="AT435" s="65"/>
      <c r="AU435" s="65"/>
      <c r="AV435" s="65"/>
      <c r="AW435" s="65"/>
    </row>
    <row r="436" spans="1:49" s="121" customFormat="1" ht="18" customHeight="1">
      <c r="A436" s="838" t="str">
        <f>+'[1]З-ТМБ-4-сургууль мэргэжил-1'!A442:B442</f>
        <v>CF7126-26</v>
      </c>
      <c r="B436" s="838"/>
      <c r="C436" s="705" t="str">
        <f>+'[1]З-ТМБ-4-сургууль мэргэжил-1'!C442:I442</f>
        <v>Халаалт, агааржуулалт, хөргөлтийн тоног төхөөрөмжийн засварчин</v>
      </c>
      <c r="D436" s="705"/>
      <c r="E436" s="705"/>
      <c r="F436" s="705"/>
      <c r="G436" s="705"/>
      <c r="H436" s="705"/>
      <c r="I436" s="56">
        <f t="shared" si="163"/>
        <v>425</v>
      </c>
      <c r="J436" s="801">
        <f t="shared" si="165"/>
        <v>86</v>
      </c>
      <c r="K436" s="802"/>
      <c r="L436" s="65">
        <f t="shared" si="164"/>
        <v>3</v>
      </c>
      <c r="M436" s="65"/>
      <c r="N436" s="65"/>
      <c r="O436" s="65"/>
      <c r="P436" s="65"/>
      <c r="Q436" s="65"/>
      <c r="R436" s="65"/>
      <c r="S436" s="65">
        <v>86</v>
      </c>
      <c r="T436" s="65">
        <v>3</v>
      </c>
      <c r="U436" s="65"/>
      <c r="V436" s="65"/>
      <c r="W436" s="65"/>
      <c r="X436" s="65"/>
      <c r="Y436" s="65"/>
      <c r="Z436" s="65"/>
      <c r="AA436" s="65">
        <v>86</v>
      </c>
      <c r="AB436" s="65"/>
      <c r="AC436" s="65"/>
      <c r="AD436" s="65"/>
      <c r="AE436" s="140" t="str">
        <f t="shared" si="185"/>
        <v>CF7126-26</v>
      </c>
      <c r="AF436" s="139" t="str">
        <f t="shared" si="186"/>
        <v>Халаалт, агааржуулалт, хөргөлтийн тоног төхөөрөмжийн засварчин</v>
      </c>
      <c r="AG436" s="56"/>
      <c r="AH436" s="65">
        <f t="shared" si="178"/>
        <v>1</v>
      </c>
      <c r="AI436" s="65">
        <f t="shared" si="178"/>
        <v>0</v>
      </c>
      <c r="AJ436" s="65"/>
      <c r="AK436" s="65"/>
      <c r="AL436" s="65"/>
      <c r="AM436" s="65"/>
      <c r="AN436" s="65"/>
      <c r="AO436" s="65"/>
      <c r="AP436" s="65">
        <v>1</v>
      </c>
      <c r="AQ436" s="65"/>
      <c r="AR436" s="65"/>
      <c r="AS436" s="65"/>
      <c r="AT436" s="65"/>
      <c r="AU436" s="65"/>
      <c r="AV436" s="65"/>
      <c r="AW436" s="65"/>
    </row>
    <row r="437" spans="1:49" s="121" customFormat="1" ht="18" customHeight="1">
      <c r="A437" s="838" t="str">
        <f>+'[1]З-ТМБ-4-сургууль мэргэжил-1'!A443:B443</f>
        <v>IM7212-14</v>
      </c>
      <c r="B437" s="838"/>
      <c r="C437" s="705" t="str">
        <f>+'[1]З-ТМБ-4-сургууль мэргэжил-1'!C443:I443</f>
        <v>Гагнуурчин</v>
      </c>
      <c r="D437" s="705"/>
      <c r="E437" s="705"/>
      <c r="F437" s="705"/>
      <c r="G437" s="705"/>
      <c r="H437" s="705"/>
      <c r="I437" s="56">
        <f t="shared" si="163"/>
        <v>426</v>
      </c>
      <c r="J437" s="801">
        <f t="shared" si="165"/>
        <v>218</v>
      </c>
      <c r="K437" s="802"/>
      <c r="L437" s="65">
        <f t="shared" si="164"/>
        <v>4</v>
      </c>
      <c r="M437" s="65"/>
      <c r="N437" s="65"/>
      <c r="O437" s="65"/>
      <c r="P437" s="65"/>
      <c r="Q437" s="65">
        <v>28</v>
      </c>
      <c r="R437" s="65">
        <v>1</v>
      </c>
      <c r="S437" s="65">
        <v>190</v>
      </c>
      <c r="T437" s="65">
        <v>3</v>
      </c>
      <c r="U437" s="65"/>
      <c r="V437" s="65"/>
      <c r="W437" s="65"/>
      <c r="X437" s="65"/>
      <c r="Y437" s="65"/>
      <c r="Z437" s="65"/>
      <c r="AA437" s="65">
        <v>218</v>
      </c>
      <c r="AB437" s="65"/>
      <c r="AC437" s="65"/>
      <c r="AD437" s="65"/>
      <c r="AE437" s="140" t="str">
        <f t="shared" si="185"/>
        <v>IM7212-14</v>
      </c>
      <c r="AF437" s="139" t="str">
        <f t="shared" si="186"/>
        <v>Гагнуурчин</v>
      </c>
      <c r="AG437" s="56"/>
      <c r="AH437" s="65">
        <f t="shared" si="178"/>
        <v>2</v>
      </c>
      <c r="AI437" s="65">
        <f t="shared" si="178"/>
        <v>0</v>
      </c>
      <c r="AJ437" s="65"/>
      <c r="AK437" s="65"/>
      <c r="AL437" s="65">
        <v>1</v>
      </c>
      <c r="AM437" s="65"/>
      <c r="AN437" s="65">
        <v>1</v>
      </c>
      <c r="AO437" s="65"/>
      <c r="AP437" s="65"/>
      <c r="AQ437" s="65"/>
      <c r="AR437" s="65"/>
      <c r="AS437" s="65"/>
      <c r="AT437" s="65"/>
      <c r="AU437" s="65"/>
      <c r="AV437" s="65"/>
      <c r="AW437" s="65"/>
    </row>
    <row r="438" spans="1:49" s="121" customFormat="1" ht="18" customHeight="1">
      <c r="A438" s="838" t="str">
        <f>+'[1]З-ТМБ-4-сургууль мэргэжил-1'!A444:B444</f>
        <v>IM7223-17</v>
      </c>
      <c r="B438" s="838"/>
      <c r="C438" s="705" t="str">
        <f>+'[1]З-ТМБ-4-сургууль мэргэжил-1'!C444:I444</f>
        <v>Метал боловсруулах машины оператор /токарь-фрезер/</v>
      </c>
      <c r="D438" s="705"/>
      <c r="E438" s="705"/>
      <c r="F438" s="705"/>
      <c r="G438" s="705"/>
      <c r="H438" s="705"/>
      <c r="I438" s="56">
        <f t="shared" si="163"/>
        <v>427</v>
      </c>
      <c r="J438" s="801">
        <f t="shared" si="165"/>
        <v>90</v>
      </c>
      <c r="K438" s="802"/>
      <c r="L438" s="65">
        <f t="shared" si="164"/>
        <v>6</v>
      </c>
      <c r="M438" s="65"/>
      <c r="N438" s="65"/>
      <c r="O438" s="65"/>
      <c r="P438" s="65"/>
      <c r="Q438" s="65"/>
      <c r="R438" s="65"/>
      <c r="S438" s="65">
        <v>90</v>
      </c>
      <c r="T438" s="65">
        <v>6</v>
      </c>
      <c r="U438" s="65"/>
      <c r="V438" s="65"/>
      <c r="W438" s="65"/>
      <c r="X438" s="65"/>
      <c r="Y438" s="65"/>
      <c r="Z438" s="65"/>
      <c r="AA438" s="65">
        <v>90</v>
      </c>
      <c r="AB438" s="65"/>
      <c r="AC438" s="65"/>
      <c r="AD438" s="65"/>
      <c r="AE438" s="140" t="str">
        <f t="shared" si="185"/>
        <v>IM7223-17</v>
      </c>
      <c r="AF438" s="139" t="str">
        <f t="shared" si="186"/>
        <v>Метал боловсруулах машины оператор /токарь-фрезер/</v>
      </c>
      <c r="AG438" s="56"/>
      <c r="AH438" s="65">
        <f t="shared" si="178"/>
        <v>1</v>
      </c>
      <c r="AI438" s="65">
        <f t="shared" si="178"/>
        <v>0</v>
      </c>
      <c r="AJ438" s="65">
        <v>1</v>
      </c>
      <c r="AK438" s="65"/>
      <c r="AL438" s="65"/>
      <c r="AM438" s="65"/>
      <c r="AN438" s="65"/>
      <c r="AO438" s="65"/>
      <c r="AP438" s="65"/>
      <c r="AQ438" s="65"/>
      <c r="AR438" s="65"/>
      <c r="AS438" s="65"/>
      <c r="AT438" s="65"/>
      <c r="AU438" s="65"/>
      <c r="AV438" s="65"/>
      <c r="AW438" s="65"/>
    </row>
    <row r="439" spans="1:49" s="121" customFormat="1" ht="18" customHeight="1">
      <c r="A439" s="838" t="str">
        <f>+'[1]З-ТМБ-4-сургууль мэргэжил-1'!A445:B445</f>
        <v>TC8211-20</v>
      </c>
      <c r="B439" s="838"/>
      <c r="C439" s="705" t="str">
        <f>+'[1]З-ТМБ-4-сургууль мэргэжил-1'!C445:I445</f>
        <v>Автомашины засварчин</v>
      </c>
      <c r="D439" s="705"/>
      <c r="E439" s="705"/>
      <c r="F439" s="705"/>
      <c r="G439" s="705"/>
      <c r="H439" s="705"/>
      <c r="I439" s="56">
        <f t="shared" si="163"/>
        <v>428</v>
      </c>
      <c r="J439" s="801">
        <f t="shared" si="165"/>
        <v>184</v>
      </c>
      <c r="K439" s="802"/>
      <c r="L439" s="65">
        <f t="shared" si="164"/>
        <v>0</v>
      </c>
      <c r="M439" s="65"/>
      <c r="N439" s="65"/>
      <c r="O439" s="65"/>
      <c r="P439" s="65"/>
      <c r="Q439" s="65"/>
      <c r="R439" s="65"/>
      <c r="S439" s="65">
        <v>184</v>
      </c>
      <c r="T439" s="65"/>
      <c r="U439" s="65"/>
      <c r="V439" s="65"/>
      <c r="W439" s="65"/>
      <c r="X439" s="65"/>
      <c r="Y439" s="65"/>
      <c r="Z439" s="65"/>
      <c r="AA439" s="65">
        <v>184</v>
      </c>
      <c r="AB439" s="65"/>
      <c r="AC439" s="65"/>
      <c r="AD439" s="65"/>
      <c r="AE439" s="140" t="str">
        <f t="shared" si="185"/>
        <v>TC8211-20</v>
      </c>
      <c r="AF439" s="139" t="str">
        <f t="shared" si="186"/>
        <v>Автомашины засварчин</v>
      </c>
      <c r="AG439" s="56"/>
      <c r="AH439" s="65">
        <f t="shared" si="178"/>
        <v>1</v>
      </c>
      <c r="AI439" s="65">
        <f t="shared" si="178"/>
        <v>0</v>
      </c>
      <c r="AJ439" s="65"/>
      <c r="AK439" s="65"/>
      <c r="AL439" s="65"/>
      <c r="AM439" s="65"/>
      <c r="AN439" s="65">
        <v>1</v>
      </c>
      <c r="AO439" s="65"/>
      <c r="AP439" s="65"/>
      <c r="AQ439" s="65"/>
      <c r="AR439" s="65"/>
      <c r="AS439" s="65"/>
      <c r="AT439" s="65"/>
      <c r="AU439" s="65"/>
      <c r="AV439" s="65"/>
      <c r="AW439" s="65"/>
    </row>
    <row r="440" spans="1:49" s="121" customFormat="1" ht="18" customHeight="1">
      <c r="A440" s="838" t="str">
        <f>+'[1]З-ТМБ-4-сургууль мэргэжил-1'!A446:B446</f>
        <v>CF3112-11</v>
      </c>
      <c r="B440" s="838"/>
      <c r="C440" s="705" t="str">
        <f>+'[1]З-ТМБ-4-сургууль мэргэжил-1'!C446:I446</f>
        <v>Иргэний барилгын техникч</v>
      </c>
      <c r="D440" s="705"/>
      <c r="E440" s="705"/>
      <c r="F440" s="705"/>
      <c r="G440" s="705"/>
      <c r="H440" s="705"/>
      <c r="I440" s="56">
        <f t="shared" si="163"/>
        <v>429</v>
      </c>
      <c r="J440" s="801">
        <f t="shared" si="165"/>
        <v>65</v>
      </c>
      <c r="K440" s="802"/>
      <c r="L440" s="65">
        <f t="shared" si="164"/>
        <v>13</v>
      </c>
      <c r="M440" s="65">
        <v>65</v>
      </c>
      <c r="N440" s="65">
        <v>13</v>
      </c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  <c r="Z440" s="65"/>
      <c r="AA440" s="65">
        <v>65</v>
      </c>
      <c r="AB440" s="65"/>
      <c r="AC440" s="65"/>
      <c r="AD440" s="65"/>
      <c r="AE440" s="140" t="str">
        <f t="shared" si="185"/>
        <v>CF3112-11</v>
      </c>
      <c r="AF440" s="139" t="str">
        <f t="shared" si="186"/>
        <v>Иргэний барилгын техникч</v>
      </c>
      <c r="AG440" s="56"/>
      <c r="AH440" s="65">
        <f t="shared" si="178"/>
        <v>0</v>
      </c>
      <c r="AI440" s="65">
        <f t="shared" si="178"/>
        <v>0</v>
      </c>
      <c r="AJ440" s="65"/>
      <c r="AK440" s="65"/>
      <c r="AL440" s="65"/>
      <c r="AM440" s="65"/>
      <c r="AN440" s="65"/>
      <c r="AO440" s="65"/>
      <c r="AP440" s="65"/>
      <c r="AQ440" s="65"/>
      <c r="AR440" s="65"/>
      <c r="AS440" s="65"/>
      <c r="AT440" s="65"/>
      <c r="AU440" s="65"/>
      <c r="AV440" s="65"/>
      <c r="AW440" s="65"/>
    </row>
    <row r="441" spans="1:49" s="121" customFormat="1" ht="18" customHeight="1">
      <c r="A441" s="838" t="str">
        <f>+'[1]З-ТМБ-4-сургууль мэргэжил-1'!A447:B447</f>
        <v>CT3112-16</v>
      </c>
      <c r="B441" s="838"/>
      <c r="C441" s="705" t="str">
        <f>+'[1]З-ТМБ-4-сургууль мэргэжил-1'!C447:I447</f>
        <v>Барилга угсралтын техникч</v>
      </c>
      <c r="D441" s="705"/>
      <c r="E441" s="705"/>
      <c r="F441" s="705"/>
      <c r="G441" s="705"/>
      <c r="H441" s="705"/>
      <c r="I441" s="56">
        <f t="shared" si="163"/>
        <v>430</v>
      </c>
      <c r="J441" s="801">
        <f t="shared" si="165"/>
        <v>18</v>
      </c>
      <c r="K441" s="802"/>
      <c r="L441" s="65">
        <f t="shared" si="164"/>
        <v>3</v>
      </c>
      <c r="M441" s="65">
        <v>18</v>
      </c>
      <c r="N441" s="65">
        <v>3</v>
      </c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5"/>
      <c r="Z441" s="65"/>
      <c r="AA441" s="65">
        <v>18</v>
      </c>
      <c r="AB441" s="65"/>
      <c r="AC441" s="65"/>
      <c r="AD441" s="65"/>
      <c r="AE441" s="140" t="str">
        <f t="shared" si="185"/>
        <v>CT3112-16</v>
      </c>
      <c r="AF441" s="139" t="str">
        <f t="shared" si="186"/>
        <v>Барилга угсралтын техникч</v>
      </c>
      <c r="AG441" s="56"/>
      <c r="AH441" s="65">
        <f t="shared" si="178"/>
        <v>0</v>
      </c>
      <c r="AI441" s="65">
        <f t="shared" si="178"/>
        <v>0</v>
      </c>
      <c r="AJ441" s="65"/>
      <c r="AK441" s="65"/>
      <c r="AL441" s="65"/>
      <c r="AM441" s="65"/>
      <c r="AN441" s="65"/>
      <c r="AO441" s="65"/>
      <c r="AP441" s="65"/>
      <c r="AQ441" s="65"/>
      <c r="AR441" s="65"/>
      <c r="AS441" s="65"/>
      <c r="AT441" s="65"/>
      <c r="AU441" s="65"/>
      <c r="AV441" s="65"/>
      <c r="AW441" s="65"/>
    </row>
    <row r="442" spans="1:49" s="121" customFormat="1" ht="18" customHeight="1">
      <c r="A442" s="838" t="str">
        <f>+'[1]З-ТМБ-4-сургууль мэргэжил-1'!A448:B448</f>
        <v>CF3112-40</v>
      </c>
      <c r="B442" s="838"/>
      <c r="C442" s="705" t="str">
        <f>+'[1]З-ТМБ-4-сургууль мэргэжил-1'!C448:I448</f>
        <v>Барилгын материалын үйлдвэрийн техник технологич</v>
      </c>
      <c r="D442" s="705"/>
      <c r="E442" s="705"/>
      <c r="F442" s="705"/>
      <c r="G442" s="705"/>
      <c r="H442" s="705"/>
      <c r="I442" s="56">
        <f t="shared" si="163"/>
        <v>431</v>
      </c>
      <c r="J442" s="801">
        <f t="shared" si="165"/>
        <v>35</v>
      </c>
      <c r="K442" s="802"/>
      <c r="L442" s="65">
        <f t="shared" si="164"/>
        <v>15</v>
      </c>
      <c r="M442" s="65">
        <v>35</v>
      </c>
      <c r="N442" s="65">
        <v>15</v>
      </c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5"/>
      <c r="Z442" s="65"/>
      <c r="AA442" s="65">
        <v>35</v>
      </c>
      <c r="AB442" s="65"/>
      <c r="AC442" s="65"/>
      <c r="AD442" s="65"/>
      <c r="AE442" s="140" t="str">
        <f t="shared" si="185"/>
        <v>CF3112-40</v>
      </c>
      <c r="AF442" s="139" t="str">
        <f t="shared" si="186"/>
        <v>Барилгын материалын үйлдвэрийн техник технологич</v>
      </c>
      <c r="AG442" s="56"/>
      <c r="AH442" s="65">
        <f t="shared" si="178"/>
        <v>0</v>
      </c>
      <c r="AI442" s="65">
        <f t="shared" si="178"/>
        <v>0</v>
      </c>
      <c r="AJ442" s="65"/>
      <c r="AK442" s="65"/>
      <c r="AL442" s="65"/>
      <c r="AM442" s="65"/>
      <c r="AN442" s="65"/>
      <c r="AO442" s="65"/>
      <c r="AP442" s="65"/>
      <c r="AQ442" s="65"/>
      <c r="AR442" s="65"/>
      <c r="AS442" s="65"/>
      <c r="AT442" s="65"/>
      <c r="AU442" s="65"/>
      <c r="AV442" s="65"/>
      <c r="AW442" s="65"/>
    </row>
    <row r="443" spans="1:49" s="121" customFormat="1" ht="18" customHeight="1">
      <c r="A443" s="838" t="str">
        <f>+'[1]З-ТМБ-4-сургууль мэргэжил-1'!A449:B449</f>
        <v>CT3118-19</v>
      </c>
      <c r="B443" s="838"/>
      <c r="C443" s="705" t="str">
        <f>+'[1]З-ТМБ-4-сургууль мэргэжил-1'!C449:I449</f>
        <v>Барилгын зургын техникч</v>
      </c>
      <c r="D443" s="705"/>
      <c r="E443" s="705"/>
      <c r="F443" s="705"/>
      <c r="G443" s="705"/>
      <c r="H443" s="705"/>
      <c r="I443" s="56">
        <f t="shared" si="163"/>
        <v>432</v>
      </c>
      <c r="J443" s="801">
        <f t="shared" si="165"/>
        <v>14</v>
      </c>
      <c r="K443" s="802"/>
      <c r="L443" s="65">
        <f t="shared" si="164"/>
        <v>3</v>
      </c>
      <c r="M443" s="65"/>
      <c r="N443" s="65"/>
      <c r="O443" s="65">
        <v>14</v>
      </c>
      <c r="P443" s="65">
        <v>3</v>
      </c>
      <c r="Q443" s="65"/>
      <c r="R443" s="65"/>
      <c r="S443" s="65"/>
      <c r="T443" s="65"/>
      <c r="U443" s="65"/>
      <c r="V443" s="65"/>
      <c r="W443" s="65"/>
      <c r="X443" s="65"/>
      <c r="Y443" s="65"/>
      <c r="Z443" s="65"/>
      <c r="AA443" s="65">
        <v>14</v>
      </c>
      <c r="AB443" s="65"/>
      <c r="AC443" s="65"/>
      <c r="AD443" s="65"/>
      <c r="AE443" s="140" t="str">
        <f t="shared" si="185"/>
        <v>CT3118-19</v>
      </c>
      <c r="AF443" s="139" t="str">
        <f t="shared" si="186"/>
        <v>Барилгын зургын техникч</v>
      </c>
      <c r="AG443" s="56"/>
      <c r="AH443" s="65">
        <f t="shared" si="178"/>
        <v>0</v>
      </c>
      <c r="AI443" s="65">
        <f t="shared" si="178"/>
        <v>0</v>
      </c>
      <c r="AJ443" s="65"/>
      <c r="AK443" s="65"/>
      <c r="AL443" s="65"/>
      <c r="AM443" s="65"/>
      <c r="AN443" s="65"/>
      <c r="AO443" s="65"/>
      <c r="AP443" s="65"/>
      <c r="AQ443" s="65"/>
      <c r="AR443" s="65"/>
      <c r="AS443" s="65"/>
      <c r="AT443" s="65"/>
      <c r="AU443" s="65"/>
      <c r="AV443" s="65"/>
      <c r="AW443" s="65"/>
    </row>
    <row r="444" spans="1:49" s="121" customFormat="1" ht="18" customHeight="1">
      <c r="A444" s="838" t="str">
        <f>+'[1]З-ТМБ-4-сургууль мэргэжил-1'!A450:B450</f>
        <v>IM3113-17</v>
      </c>
      <c r="B444" s="838"/>
      <c r="C444" s="705" t="str">
        <f>+'[1]З-ТМБ-4-сургууль мэргэжил-1'!C450:I450</f>
        <v>Цахилгааны техникч</v>
      </c>
      <c r="D444" s="705"/>
      <c r="E444" s="705"/>
      <c r="F444" s="705"/>
      <c r="G444" s="705"/>
      <c r="H444" s="705"/>
      <c r="I444" s="56">
        <f t="shared" si="163"/>
        <v>433</v>
      </c>
      <c r="J444" s="801">
        <f t="shared" si="165"/>
        <v>76</v>
      </c>
      <c r="K444" s="802"/>
      <c r="L444" s="65">
        <f t="shared" si="164"/>
        <v>7</v>
      </c>
      <c r="M444" s="65">
        <v>76</v>
      </c>
      <c r="N444" s="65">
        <v>7</v>
      </c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>
        <v>76</v>
      </c>
      <c r="AB444" s="65"/>
      <c r="AC444" s="65"/>
      <c r="AD444" s="65"/>
      <c r="AE444" s="140" t="str">
        <f t="shared" si="185"/>
        <v>IM3113-17</v>
      </c>
      <c r="AF444" s="139" t="str">
        <f t="shared" si="186"/>
        <v>Цахилгааны техникч</v>
      </c>
      <c r="AG444" s="56"/>
      <c r="AH444" s="65">
        <f t="shared" si="178"/>
        <v>0</v>
      </c>
      <c r="AI444" s="65">
        <f t="shared" si="178"/>
        <v>0</v>
      </c>
      <c r="AJ444" s="65"/>
      <c r="AK444" s="65"/>
      <c r="AL444" s="65"/>
      <c r="AM444" s="65"/>
      <c r="AN444" s="65"/>
      <c r="AO444" s="65"/>
      <c r="AP444" s="65"/>
      <c r="AQ444" s="65"/>
      <c r="AR444" s="65"/>
      <c r="AS444" s="65"/>
      <c r="AT444" s="65"/>
      <c r="AU444" s="65"/>
      <c r="AV444" s="65"/>
      <c r="AW444" s="65"/>
    </row>
    <row r="445" spans="1:49" s="121" customFormat="1" ht="18" customHeight="1">
      <c r="A445" s="838" t="str">
        <f>+'[1]З-ТМБ-4-сургууль мэргэжил-1'!A451:B451</f>
        <v>CF3115-41</v>
      </c>
      <c r="B445" s="838"/>
      <c r="C445" s="705" t="str">
        <f>+'[1]З-ТМБ-4-сургууль мэргэжил-1'!C451:I451</f>
        <v>Сантехникийн техникч</v>
      </c>
      <c r="D445" s="705"/>
      <c r="E445" s="705"/>
      <c r="F445" s="705"/>
      <c r="G445" s="705"/>
      <c r="H445" s="705"/>
      <c r="I445" s="56">
        <f t="shared" si="163"/>
        <v>434</v>
      </c>
      <c r="J445" s="801">
        <f t="shared" si="165"/>
        <v>49</v>
      </c>
      <c r="K445" s="802"/>
      <c r="L445" s="65">
        <f t="shared" si="164"/>
        <v>1</v>
      </c>
      <c r="M445" s="65">
        <v>49</v>
      </c>
      <c r="N445" s="65">
        <v>1</v>
      </c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5"/>
      <c r="Z445" s="65"/>
      <c r="AA445" s="65">
        <v>49</v>
      </c>
      <c r="AB445" s="65"/>
      <c r="AC445" s="65"/>
      <c r="AD445" s="65"/>
      <c r="AE445" s="140" t="str">
        <f t="shared" si="185"/>
        <v>CF3115-41</v>
      </c>
      <c r="AF445" s="139" t="str">
        <f t="shared" si="186"/>
        <v>Сантехникийн техникч</v>
      </c>
      <c r="AG445" s="56"/>
      <c r="AH445" s="65">
        <f t="shared" si="178"/>
        <v>0</v>
      </c>
      <c r="AI445" s="65">
        <f t="shared" si="178"/>
        <v>0</v>
      </c>
      <c r="AJ445" s="65"/>
      <c r="AK445" s="65"/>
      <c r="AL445" s="65"/>
      <c r="AM445" s="65"/>
      <c r="AN445" s="65"/>
      <c r="AO445" s="65"/>
      <c r="AP445" s="65"/>
      <c r="AQ445" s="65"/>
      <c r="AR445" s="65"/>
      <c r="AS445" s="65"/>
      <c r="AT445" s="65"/>
      <c r="AU445" s="65"/>
      <c r="AV445" s="65"/>
      <c r="AW445" s="65"/>
    </row>
    <row r="446" spans="1:49" s="121" customFormat="1" ht="18" customHeight="1">
      <c r="A446" s="838" t="str">
        <f>+'[1]З-ТМБ-4-сургууль мэргэжил-1'!A452:B452</f>
        <v>CF3115-67</v>
      </c>
      <c r="B446" s="838"/>
      <c r="C446" s="705" t="str">
        <f>+'[1]З-ТМБ-4-сургууль мэргэжил-1'!C452:I452</f>
        <v>Сантехник, халаалт, агааржуулалтын төхөөрөмжийн техникч</v>
      </c>
      <c r="D446" s="705"/>
      <c r="E446" s="705"/>
      <c r="F446" s="705"/>
      <c r="G446" s="705"/>
      <c r="H446" s="705"/>
      <c r="I446" s="56">
        <f t="shared" si="163"/>
        <v>435</v>
      </c>
      <c r="J446" s="801">
        <f t="shared" si="165"/>
        <v>21</v>
      </c>
      <c r="K446" s="802"/>
      <c r="L446" s="65">
        <f t="shared" si="164"/>
        <v>0</v>
      </c>
      <c r="M446" s="65">
        <v>21</v>
      </c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  <c r="Z446" s="65"/>
      <c r="AA446" s="65">
        <v>21</v>
      </c>
      <c r="AB446" s="65"/>
      <c r="AC446" s="65"/>
      <c r="AD446" s="65"/>
      <c r="AE446" s="140" t="str">
        <f t="shared" si="185"/>
        <v>CF3115-67</v>
      </c>
      <c r="AF446" s="139" t="str">
        <f t="shared" si="186"/>
        <v>Сантехник, халаалт, агааржуулалтын төхөөрөмжийн техникч</v>
      </c>
      <c r="AG446" s="56"/>
      <c r="AH446" s="65">
        <f t="shared" si="178"/>
        <v>0</v>
      </c>
      <c r="AI446" s="65">
        <f t="shared" si="178"/>
        <v>0</v>
      </c>
      <c r="AJ446" s="65"/>
      <c r="AK446" s="65"/>
      <c r="AL446" s="65"/>
      <c r="AM446" s="65"/>
      <c r="AN446" s="65"/>
      <c r="AO446" s="65"/>
      <c r="AP446" s="65"/>
      <c r="AQ446" s="65"/>
      <c r="AR446" s="65"/>
      <c r="AS446" s="65"/>
      <c r="AT446" s="65"/>
      <c r="AU446" s="65"/>
      <c r="AV446" s="65"/>
      <c r="AW446" s="65"/>
    </row>
    <row r="447" spans="1:49" s="121" customFormat="1" ht="18" customHeight="1">
      <c r="A447" s="816" t="s">
        <v>364</v>
      </c>
      <c r="B447" s="816"/>
      <c r="C447" s="816"/>
      <c r="D447" s="816"/>
      <c r="E447" s="816"/>
      <c r="F447" s="816"/>
      <c r="G447" s="816"/>
      <c r="H447" s="816"/>
      <c r="I447" s="60">
        <f t="shared" si="163"/>
        <v>436</v>
      </c>
      <c r="J447" s="817">
        <f t="shared" si="165"/>
        <v>991</v>
      </c>
      <c r="K447" s="818"/>
      <c r="L447" s="138">
        <f t="shared" si="164"/>
        <v>421</v>
      </c>
      <c r="M447" s="138">
        <f>SUM(M448:M465)</f>
        <v>89</v>
      </c>
      <c r="N447" s="138">
        <f t="shared" ref="N447:AD447" si="187">SUM(N448:N465)</f>
        <v>43</v>
      </c>
      <c r="O447" s="138">
        <f t="shared" si="187"/>
        <v>31</v>
      </c>
      <c r="P447" s="138">
        <f t="shared" si="187"/>
        <v>23</v>
      </c>
      <c r="Q447" s="138">
        <f t="shared" si="187"/>
        <v>111</v>
      </c>
      <c r="R447" s="138">
        <f t="shared" si="187"/>
        <v>31</v>
      </c>
      <c r="S447" s="138">
        <f t="shared" si="187"/>
        <v>760</v>
      </c>
      <c r="T447" s="138">
        <f t="shared" si="187"/>
        <v>324</v>
      </c>
      <c r="U447" s="138">
        <f t="shared" si="187"/>
        <v>0</v>
      </c>
      <c r="V447" s="138">
        <f t="shared" si="187"/>
        <v>0</v>
      </c>
      <c r="W447" s="138">
        <f t="shared" si="187"/>
        <v>0</v>
      </c>
      <c r="X447" s="138">
        <f t="shared" si="187"/>
        <v>0</v>
      </c>
      <c r="Y447" s="138">
        <f t="shared" si="187"/>
        <v>0</v>
      </c>
      <c r="Z447" s="138">
        <f t="shared" si="187"/>
        <v>0</v>
      </c>
      <c r="AA447" s="138">
        <f t="shared" si="187"/>
        <v>991</v>
      </c>
      <c r="AB447" s="138">
        <f t="shared" si="187"/>
        <v>0</v>
      </c>
      <c r="AC447" s="138">
        <f t="shared" si="187"/>
        <v>0</v>
      </c>
      <c r="AD447" s="138">
        <f t="shared" si="187"/>
        <v>0</v>
      </c>
      <c r="AE447" s="141" t="str">
        <f>+A447</f>
        <v>2. Баянхонгор аймаг дахь Политехник коллеж</v>
      </c>
      <c r="AF447" s="142"/>
      <c r="AG447" s="60"/>
      <c r="AH447" s="138">
        <f>SUM(AH448:AH465)</f>
        <v>6</v>
      </c>
      <c r="AI447" s="138">
        <f t="shared" ref="AI447:AO447" si="188">SUM(AI448:AI465)</f>
        <v>3</v>
      </c>
      <c r="AJ447" s="138">
        <f t="shared" si="188"/>
        <v>2</v>
      </c>
      <c r="AK447" s="138">
        <f t="shared" si="188"/>
        <v>2</v>
      </c>
      <c r="AL447" s="138">
        <f t="shared" si="188"/>
        <v>1</v>
      </c>
      <c r="AM447" s="138">
        <f t="shared" si="188"/>
        <v>1</v>
      </c>
      <c r="AN447" s="138">
        <f t="shared" si="188"/>
        <v>2</v>
      </c>
      <c r="AO447" s="138">
        <f t="shared" si="188"/>
        <v>0</v>
      </c>
      <c r="AP447" s="138">
        <f t="shared" ref="AP447:AW447" si="189">SUM(AP448:AP465)</f>
        <v>1</v>
      </c>
      <c r="AQ447" s="138">
        <f t="shared" si="189"/>
        <v>0</v>
      </c>
      <c r="AR447" s="138">
        <f t="shared" si="189"/>
        <v>0</v>
      </c>
      <c r="AS447" s="138">
        <f t="shared" si="189"/>
        <v>0</v>
      </c>
      <c r="AT447" s="138">
        <f t="shared" si="189"/>
        <v>0</v>
      </c>
      <c r="AU447" s="138">
        <f t="shared" si="189"/>
        <v>0</v>
      </c>
      <c r="AV447" s="138">
        <f t="shared" si="189"/>
        <v>0</v>
      </c>
      <c r="AW447" s="138">
        <f t="shared" si="189"/>
        <v>0</v>
      </c>
    </row>
    <row r="448" spans="1:49" s="121" customFormat="1" ht="18" customHeight="1">
      <c r="A448" s="838" t="str">
        <f>+'[1]З-ТМБ-4-сургууль мэргэжил-1'!A454:B454</f>
        <v>CF7112-19</v>
      </c>
      <c r="B448" s="838"/>
      <c r="C448" s="705" t="str">
        <f>+'[1]З-ТМБ-4-сургууль мэргэжил-1'!C454:I454</f>
        <v>Барилгын өрөг угсрагч</v>
      </c>
      <c r="D448" s="705"/>
      <c r="E448" s="705"/>
      <c r="F448" s="705"/>
      <c r="G448" s="705"/>
      <c r="H448" s="705"/>
      <c r="I448" s="56">
        <f t="shared" si="163"/>
        <v>437</v>
      </c>
      <c r="J448" s="801">
        <f t="shared" si="165"/>
        <v>71</v>
      </c>
      <c r="K448" s="802"/>
      <c r="L448" s="65">
        <f t="shared" si="164"/>
        <v>6</v>
      </c>
      <c r="M448" s="65"/>
      <c r="N448" s="65"/>
      <c r="O448" s="65"/>
      <c r="P448" s="65"/>
      <c r="Q448" s="65">
        <v>20</v>
      </c>
      <c r="R448" s="65">
        <v>0</v>
      </c>
      <c r="S448" s="65">
        <v>51</v>
      </c>
      <c r="T448" s="65">
        <v>6</v>
      </c>
      <c r="U448" s="65"/>
      <c r="V448" s="65"/>
      <c r="W448" s="65"/>
      <c r="X448" s="65"/>
      <c r="Y448" s="65"/>
      <c r="Z448" s="65"/>
      <c r="AA448" s="65">
        <v>71</v>
      </c>
      <c r="AB448" s="65"/>
      <c r="AC448" s="65"/>
      <c r="AD448" s="65"/>
      <c r="AE448" s="140" t="str">
        <f>+A448</f>
        <v>CF7112-19</v>
      </c>
      <c r="AF448" s="139" t="str">
        <f>+C448</f>
        <v>Барилгын өрөг угсрагч</v>
      </c>
      <c r="AG448" s="56"/>
      <c r="AH448" s="65">
        <f t="shared" si="178"/>
        <v>1</v>
      </c>
      <c r="AI448" s="65">
        <f t="shared" si="178"/>
        <v>0</v>
      </c>
      <c r="AJ448" s="65"/>
      <c r="AK448" s="65"/>
      <c r="AL448" s="65"/>
      <c r="AM448" s="65"/>
      <c r="AN448" s="65">
        <v>1</v>
      </c>
      <c r="AO448" s="65">
        <v>0</v>
      </c>
      <c r="AP448" s="65"/>
      <c r="AQ448" s="65"/>
      <c r="AR448" s="65"/>
      <c r="AS448" s="65"/>
      <c r="AT448" s="65"/>
      <c r="AU448" s="65"/>
      <c r="AV448" s="65"/>
      <c r="AW448" s="65"/>
    </row>
    <row r="449" spans="1:49" s="121" customFormat="1" ht="18" customHeight="1">
      <c r="A449" s="838" t="str">
        <f>+'[1]З-ТМБ-4-сургууль мэргэжил-1'!A455:B455</f>
        <v>CF7115-24</v>
      </c>
      <c r="B449" s="838"/>
      <c r="C449" s="705" t="str">
        <f>+'[1]З-ТМБ-4-сургууль мэргэжил-1'!C455:I455</f>
        <v>Модон эдлэлийн мужаан</v>
      </c>
      <c r="D449" s="705"/>
      <c r="E449" s="705"/>
      <c r="F449" s="705"/>
      <c r="G449" s="705"/>
      <c r="H449" s="705"/>
      <c r="I449" s="56">
        <f t="shared" si="163"/>
        <v>438</v>
      </c>
      <c r="J449" s="801">
        <f t="shared" si="165"/>
        <v>63</v>
      </c>
      <c r="K449" s="802"/>
      <c r="L449" s="65">
        <f t="shared" si="164"/>
        <v>1</v>
      </c>
      <c r="M449" s="65"/>
      <c r="N449" s="65"/>
      <c r="O449" s="65"/>
      <c r="P449" s="65"/>
      <c r="Q449" s="65"/>
      <c r="R449" s="65"/>
      <c r="S449" s="65">
        <v>63</v>
      </c>
      <c r="T449" s="65">
        <v>1</v>
      </c>
      <c r="U449" s="65"/>
      <c r="V449" s="65"/>
      <c r="W449" s="65"/>
      <c r="X449" s="65"/>
      <c r="Y449" s="65"/>
      <c r="Z449" s="65"/>
      <c r="AA449" s="65">
        <v>63</v>
      </c>
      <c r="AB449" s="65"/>
      <c r="AC449" s="65"/>
      <c r="AD449" s="65"/>
      <c r="AE449" s="140" t="str">
        <f t="shared" ref="AE449:AE465" si="190">+A449</f>
        <v>CF7115-24</v>
      </c>
      <c r="AF449" s="139" t="str">
        <f t="shared" ref="AF449:AF465" si="191">+C449</f>
        <v>Модон эдлэлийн мужаан</v>
      </c>
      <c r="AG449" s="56"/>
      <c r="AH449" s="65">
        <f t="shared" si="178"/>
        <v>0</v>
      </c>
      <c r="AI449" s="65">
        <f t="shared" si="178"/>
        <v>0</v>
      </c>
      <c r="AJ449" s="65"/>
      <c r="AK449" s="65"/>
      <c r="AL449" s="65"/>
      <c r="AM449" s="65"/>
      <c r="AN449" s="65"/>
      <c r="AO449" s="65"/>
      <c r="AP449" s="65"/>
      <c r="AQ449" s="65"/>
      <c r="AR449" s="65"/>
      <c r="AS449" s="65"/>
      <c r="AT449" s="65"/>
      <c r="AU449" s="65"/>
      <c r="AV449" s="65"/>
      <c r="AW449" s="65"/>
    </row>
    <row r="450" spans="1:49" s="121" customFormat="1" ht="18" customHeight="1">
      <c r="A450" s="838" t="str">
        <f>+'[1]З-ТМБ-4-сургууль мэргэжил-1'!A456:B456</f>
        <v>CF7123-20</v>
      </c>
      <c r="B450" s="838"/>
      <c r="C450" s="705" t="str">
        <f>+'[1]З-ТМБ-4-сургууль мэргэжил-1'!C456:I456</f>
        <v>Барилгын засал-чимэглэлчин</v>
      </c>
      <c r="D450" s="705"/>
      <c r="E450" s="705"/>
      <c r="F450" s="705"/>
      <c r="G450" s="705"/>
      <c r="H450" s="705"/>
      <c r="I450" s="56">
        <f t="shared" si="163"/>
        <v>439</v>
      </c>
      <c r="J450" s="801">
        <f t="shared" si="165"/>
        <v>125</v>
      </c>
      <c r="K450" s="802"/>
      <c r="L450" s="65">
        <f t="shared" si="164"/>
        <v>52</v>
      </c>
      <c r="M450" s="65"/>
      <c r="N450" s="65"/>
      <c r="O450" s="65"/>
      <c r="P450" s="65"/>
      <c r="Q450" s="65">
        <v>42</v>
      </c>
      <c r="R450" s="65">
        <v>15</v>
      </c>
      <c r="S450" s="65">
        <v>83</v>
      </c>
      <c r="T450" s="65">
        <v>37</v>
      </c>
      <c r="U450" s="65"/>
      <c r="V450" s="65"/>
      <c r="W450" s="65"/>
      <c r="X450" s="65"/>
      <c r="Y450" s="65"/>
      <c r="Z450" s="65"/>
      <c r="AA450" s="65">
        <v>125</v>
      </c>
      <c r="AB450" s="65"/>
      <c r="AC450" s="65"/>
      <c r="AD450" s="65"/>
      <c r="AE450" s="140" t="str">
        <f t="shared" si="190"/>
        <v>CF7123-20</v>
      </c>
      <c r="AF450" s="139" t="str">
        <f t="shared" si="191"/>
        <v>Барилгын засал-чимэглэлчин</v>
      </c>
      <c r="AG450" s="56"/>
      <c r="AH450" s="65">
        <f t="shared" si="178"/>
        <v>0</v>
      </c>
      <c r="AI450" s="65">
        <f t="shared" si="178"/>
        <v>0</v>
      </c>
      <c r="AJ450" s="65"/>
      <c r="AK450" s="65"/>
      <c r="AL450" s="65"/>
      <c r="AM450" s="65"/>
      <c r="AN450" s="65"/>
      <c r="AO450" s="65"/>
      <c r="AP450" s="65"/>
      <c r="AQ450" s="65"/>
      <c r="AR450" s="65"/>
      <c r="AS450" s="65"/>
      <c r="AT450" s="65"/>
      <c r="AU450" s="65"/>
      <c r="AV450" s="65"/>
      <c r="AW450" s="65"/>
    </row>
    <row r="451" spans="1:49" s="121" customFormat="1" ht="18" customHeight="1">
      <c r="A451" s="838" t="str">
        <f>+'[1]З-ТМБ-4-сургууль мэргэжил-1'!A457:B457</f>
        <v>CF7126-36</v>
      </c>
      <c r="B451" s="838"/>
      <c r="C451" s="705" t="str">
        <f>+'[1]З-ТМБ-4-сургууль мэргэжил-1'!C457:I457</f>
        <v>Барилгын сантехникч</v>
      </c>
      <c r="D451" s="705"/>
      <c r="E451" s="705"/>
      <c r="F451" s="705"/>
      <c r="G451" s="705"/>
      <c r="H451" s="705"/>
      <c r="I451" s="56">
        <f t="shared" si="163"/>
        <v>440</v>
      </c>
      <c r="J451" s="801">
        <f t="shared" si="165"/>
        <v>59</v>
      </c>
      <c r="K451" s="802"/>
      <c r="L451" s="65">
        <f t="shared" si="164"/>
        <v>0</v>
      </c>
      <c r="M451" s="65"/>
      <c r="N451" s="65"/>
      <c r="O451" s="65"/>
      <c r="P451" s="65"/>
      <c r="Q451" s="65"/>
      <c r="R451" s="65"/>
      <c r="S451" s="65">
        <v>59</v>
      </c>
      <c r="T451" s="65">
        <v>0</v>
      </c>
      <c r="U451" s="65"/>
      <c r="V451" s="65"/>
      <c r="W451" s="65"/>
      <c r="X451" s="65"/>
      <c r="Y451" s="65"/>
      <c r="Z451" s="65"/>
      <c r="AA451" s="65">
        <v>59</v>
      </c>
      <c r="AB451" s="65"/>
      <c r="AC451" s="65"/>
      <c r="AD451" s="65"/>
      <c r="AE451" s="140" t="str">
        <f t="shared" si="190"/>
        <v>CF7126-36</v>
      </c>
      <c r="AF451" s="139" t="str">
        <f t="shared" si="191"/>
        <v>Барилгын сантехникч</v>
      </c>
      <c r="AG451" s="56"/>
      <c r="AH451" s="65">
        <f t="shared" si="178"/>
        <v>1</v>
      </c>
      <c r="AI451" s="65">
        <f t="shared" si="178"/>
        <v>0</v>
      </c>
      <c r="AJ451" s="65"/>
      <c r="AK451" s="65"/>
      <c r="AL451" s="65"/>
      <c r="AM451" s="65"/>
      <c r="AN451" s="65">
        <v>1</v>
      </c>
      <c r="AO451" s="65">
        <v>0</v>
      </c>
      <c r="AP451" s="65"/>
      <c r="AQ451" s="65"/>
      <c r="AR451" s="65"/>
      <c r="AS451" s="65"/>
      <c r="AT451" s="65"/>
      <c r="AU451" s="65"/>
      <c r="AV451" s="65"/>
      <c r="AW451" s="65"/>
    </row>
    <row r="452" spans="1:49" s="121" customFormat="1" ht="18" customHeight="1">
      <c r="A452" s="838" t="str">
        <f>+'[1]З-ТМБ-4-сургууль мэргэжил-1'!A458:B458</f>
        <v>CF7411-12</v>
      </c>
      <c r="B452" s="838"/>
      <c r="C452" s="705" t="str">
        <f>+'[1]З-ТМБ-4-сургууль мэргэжил-1'!C458:I458</f>
        <v>Барилгын цахилгаанчин</v>
      </c>
      <c r="D452" s="705"/>
      <c r="E452" s="705"/>
      <c r="F452" s="705"/>
      <c r="G452" s="705"/>
      <c r="H452" s="705"/>
      <c r="I452" s="56">
        <f t="shared" si="163"/>
        <v>441</v>
      </c>
      <c r="J452" s="801">
        <f t="shared" si="165"/>
        <v>62</v>
      </c>
      <c r="K452" s="802"/>
      <c r="L452" s="65">
        <f t="shared" si="164"/>
        <v>6</v>
      </c>
      <c r="M452" s="65"/>
      <c r="N452" s="65"/>
      <c r="O452" s="65"/>
      <c r="P452" s="65"/>
      <c r="Q452" s="65"/>
      <c r="R452" s="65"/>
      <c r="S452" s="65">
        <v>62</v>
      </c>
      <c r="T452" s="65">
        <v>6</v>
      </c>
      <c r="U452" s="65"/>
      <c r="V452" s="65"/>
      <c r="W452" s="65"/>
      <c r="X452" s="65"/>
      <c r="Y452" s="65"/>
      <c r="Z452" s="65"/>
      <c r="AA452" s="65">
        <v>62</v>
      </c>
      <c r="AB452" s="65"/>
      <c r="AC452" s="65"/>
      <c r="AD452" s="65"/>
      <c r="AE452" s="140" t="str">
        <f t="shared" si="190"/>
        <v>CF7411-12</v>
      </c>
      <c r="AF452" s="139" t="str">
        <f t="shared" si="191"/>
        <v>Барилгын цахилгаанчин</v>
      </c>
      <c r="AG452" s="56"/>
      <c r="AH452" s="65">
        <f t="shared" si="178"/>
        <v>0</v>
      </c>
      <c r="AI452" s="65">
        <f t="shared" si="178"/>
        <v>0</v>
      </c>
      <c r="AJ452" s="65"/>
      <c r="AK452" s="65"/>
      <c r="AL452" s="65"/>
      <c r="AM452" s="65"/>
      <c r="AN452" s="65"/>
      <c r="AO452" s="65"/>
      <c r="AP452" s="65"/>
      <c r="AQ452" s="65"/>
      <c r="AR452" s="65"/>
      <c r="AS452" s="65"/>
      <c r="AT452" s="65"/>
      <c r="AU452" s="65"/>
      <c r="AV452" s="65"/>
      <c r="AW452" s="65"/>
    </row>
    <row r="453" spans="1:49" s="121" customFormat="1" ht="18" customHeight="1">
      <c r="A453" s="838" t="str">
        <f>+'[1]З-ТМБ-4-сургууль мэргэжил-1'!A459:B459</f>
        <v>TC8211-20</v>
      </c>
      <c r="B453" s="838"/>
      <c r="C453" s="705" t="str">
        <f>+'[1]З-ТМБ-4-сургууль мэргэжил-1'!C459:I459</f>
        <v>Автомашины засварчин</v>
      </c>
      <c r="D453" s="705"/>
      <c r="E453" s="705"/>
      <c r="F453" s="705"/>
      <c r="G453" s="705"/>
      <c r="H453" s="705"/>
      <c r="I453" s="56">
        <f t="shared" si="163"/>
        <v>442</v>
      </c>
      <c r="J453" s="801">
        <f t="shared" si="165"/>
        <v>138</v>
      </c>
      <c r="K453" s="802"/>
      <c r="L453" s="65">
        <f t="shared" si="164"/>
        <v>0</v>
      </c>
      <c r="M453" s="65"/>
      <c r="N453" s="65"/>
      <c r="O453" s="65"/>
      <c r="P453" s="65"/>
      <c r="Q453" s="65"/>
      <c r="R453" s="65"/>
      <c r="S453" s="65">
        <v>138</v>
      </c>
      <c r="T453" s="65">
        <v>0</v>
      </c>
      <c r="U453" s="65"/>
      <c r="V453" s="65"/>
      <c r="W453" s="65"/>
      <c r="X453" s="65"/>
      <c r="Y453" s="65"/>
      <c r="Z453" s="65"/>
      <c r="AA453" s="65">
        <v>138</v>
      </c>
      <c r="AB453" s="65"/>
      <c r="AC453" s="65"/>
      <c r="AD453" s="65"/>
      <c r="AE453" s="140" t="str">
        <f t="shared" si="190"/>
        <v>TC8211-20</v>
      </c>
      <c r="AF453" s="139" t="str">
        <f t="shared" si="191"/>
        <v>Автомашины засварчин</v>
      </c>
      <c r="AG453" s="56"/>
      <c r="AH453" s="65">
        <f t="shared" si="178"/>
        <v>2</v>
      </c>
      <c r="AI453" s="65">
        <f t="shared" si="178"/>
        <v>1</v>
      </c>
      <c r="AJ453" s="65">
        <v>1</v>
      </c>
      <c r="AK453" s="65">
        <v>1</v>
      </c>
      <c r="AL453" s="65"/>
      <c r="AM453" s="65"/>
      <c r="AN453" s="65"/>
      <c r="AO453" s="65"/>
      <c r="AP453" s="65">
        <v>1</v>
      </c>
      <c r="AQ453" s="65">
        <v>0</v>
      </c>
      <c r="AR453" s="65"/>
      <c r="AS453" s="65"/>
      <c r="AT453" s="65"/>
      <c r="AU453" s="65"/>
      <c r="AV453" s="65"/>
      <c r="AW453" s="65"/>
    </row>
    <row r="454" spans="1:49" s="121" customFormat="1" ht="18" customHeight="1">
      <c r="A454" s="838" t="str">
        <f>+'[1]З-ТМБ-4-сургууль мэргэжил-1'!A460:B460</f>
        <v>IF5120-11</v>
      </c>
      <c r="B454" s="838"/>
      <c r="C454" s="705" t="str">
        <f>+'[1]З-ТМБ-4-сургууль мэргэжил-1'!C460:I460</f>
        <v>Тогооч</v>
      </c>
      <c r="D454" s="705"/>
      <c r="E454" s="705"/>
      <c r="F454" s="705"/>
      <c r="G454" s="705"/>
      <c r="H454" s="705"/>
      <c r="I454" s="56">
        <f t="shared" si="163"/>
        <v>443</v>
      </c>
      <c r="J454" s="801">
        <f t="shared" si="165"/>
        <v>75</v>
      </c>
      <c r="K454" s="802"/>
      <c r="L454" s="65">
        <f t="shared" si="164"/>
        <v>63</v>
      </c>
      <c r="M454" s="65"/>
      <c r="N454" s="65"/>
      <c r="O454" s="65"/>
      <c r="P454" s="65"/>
      <c r="Q454" s="65"/>
      <c r="R454" s="65"/>
      <c r="S454" s="65">
        <v>75</v>
      </c>
      <c r="T454" s="65">
        <v>63</v>
      </c>
      <c r="U454" s="65"/>
      <c r="V454" s="65"/>
      <c r="W454" s="65"/>
      <c r="X454" s="65"/>
      <c r="Y454" s="65"/>
      <c r="Z454" s="65"/>
      <c r="AA454" s="65">
        <v>75</v>
      </c>
      <c r="AB454" s="65"/>
      <c r="AC454" s="65"/>
      <c r="AD454" s="65"/>
      <c r="AE454" s="140" t="str">
        <f t="shared" si="190"/>
        <v>IF5120-11</v>
      </c>
      <c r="AF454" s="139" t="str">
        <f t="shared" si="191"/>
        <v>Тогооч</v>
      </c>
      <c r="AG454" s="56"/>
      <c r="AH454" s="65">
        <f t="shared" si="178"/>
        <v>1</v>
      </c>
      <c r="AI454" s="65">
        <f t="shared" si="178"/>
        <v>1</v>
      </c>
      <c r="AJ454" s="65">
        <v>1</v>
      </c>
      <c r="AK454" s="65">
        <v>1</v>
      </c>
      <c r="AL454" s="65"/>
      <c r="AM454" s="65"/>
      <c r="AN454" s="65"/>
      <c r="AO454" s="65"/>
      <c r="AP454" s="65"/>
      <c r="AQ454" s="65"/>
      <c r="AR454" s="65"/>
      <c r="AS454" s="65"/>
      <c r="AT454" s="65"/>
      <c r="AU454" s="65"/>
      <c r="AV454" s="65"/>
      <c r="AW454" s="65"/>
    </row>
    <row r="455" spans="1:49" s="121" customFormat="1" ht="18" customHeight="1">
      <c r="A455" s="838" t="str">
        <f>+'[1]З-ТМБ-4-сургууль мэргэжил-1'!A461:B461</f>
        <v>IE7533-28</v>
      </c>
      <c r="B455" s="838"/>
      <c r="C455" s="705" t="str">
        <f>+'[1]З-ТМБ-4-сургууль мэргэжил-1'!C461:I461</f>
        <v>Оёмол бүтээгдэхүүний оёдолчин</v>
      </c>
      <c r="D455" s="705"/>
      <c r="E455" s="705"/>
      <c r="F455" s="705"/>
      <c r="G455" s="705"/>
      <c r="H455" s="705"/>
      <c r="I455" s="56">
        <f t="shared" si="163"/>
        <v>444</v>
      </c>
      <c r="J455" s="801">
        <f t="shared" si="165"/>
        <v>128</v>
      </c>
      <c r="K455" s="802"/>
      <c r="L455" s="65">
        <f t="shared" si="164"/>
        <v>127</v>
      </c>
      <c r="M455" s="65"/>
      <c r="N455" s="65"/>
      <c r="O455" s="65"/>
      <c r="P455" s="65"/>
      <c r="Q455" s="65"/>
      <c r="R455" s="65"/>
      <c r="S455" s="65">
        <v>128</v>
      </c>
      <c r="T455" s="65">
        <v>127</v>
      </c>
      <c r="U455" s="65"/>
      <c r="V455" s="65"/>
      <c r="W455" s="65"/>
      <c r="X455" s="65"/>
      <c r="Y455" s="65"/>
      <c r="Z455" s="65"/>
      <c r="AA455" s="65">
        <v>128</v>
      </c>
      <c r="AB455" s="65"/>
      <c r="AC455" s="65"/>
      <c r="AD455" s="65"/>
      <c r="AE455" s="140" t="str">
        <f t="shared" si="190"/>
        <v>IE7533-28</v>
      </c>
      <c r="AF455" s="139" t="str">
        <f t="shared" si="191"/>
        <v>Оёмол бүтээгдэхүүний оёдолчин</v>
      </c>
      <c r="AG455" s="56"/>
      <c r="AH455" s="65">
        <f t="shared" si="178"/>
        <v>0</v>
      </c>
      <c r="AI455" s="65">
        <f t="shared" si="178"/>
        <v>0</v>
      </c>
      <c r="AJ455" s="65"/>
      <c r="AK455" s="65"/>
      <c r="AL455" s="65"/>
      <c r="AM455" s="65"/>
      <c r="AN455" s="65"/>
      <c r="AO455" s="65"/>
      <c r="AP455" s="65"/>
      <c r="AQ455" s="65"/>
      <c r="AR455" s="65"/>
      <c r="AS455" s="65"/>
      <c r="AT455" s="65"/>
      <c r="AU455" s="65"/>
      <c r="AV455" s="65"/>
      <c r="AW455" s="65"/>
    </row>
    <row r="456" spans="1:49" s="121" customFormat="1" ht="18" customHeight="1">
      <c r="A456" s="838" t="str">
        <f>+'[1]З-ТМБ-4-сургууль мэргэжил-1'!A462:B462</f>
        <v>SO5141-11</v>
      </c>
      <c r="B456" s="838"/>
      <c r="C456" s="705" t="str">
        <f>+'[1]З-ТМБ-4-сургууль мэргэжил-1'!C462:I462</f>
        <v>Үсчин</v>
      </c>
      <c r="D456" s="705"/>
      <c r="E456" s="705"/>
      <c r="F456" s="705"/>
      <c r="G456" s="705"/>
      <c r="H456" s="705"/>
      <c r="I456" s="56">
        <f t="shared" si="163"/>
        <v>445</v>
      </c>
      <c r="J456" s="801">
        <f t="shared" si="165"/>
        <v>71</v>
      </c>
      <c r="K456" s="802"/>
      <c r="L456" s="65">
        <f t="shared" si="164"/>
        <v>64</v>
      </c>
      <c r="M456" s="65"/>
      <c r="N456" s="65"/>
      <c r="O456" s="65"/>
      <c r="P456" s="65"/>
      <c r="Q456" s="65"/>
      <c r="R456" s="65"/>
      <c r="S456" s="65">
        <v>71</v>
      </c>
      <c r="T456" s="65">
        <v>64</v>
      </c>
      <c r="U456" s="65"/>
      <c r="V456" s="65"/>
      <c r="W456" s="65"/>
      <c r="X456" s="65"/>
      <c r="Y456" s="65"/>
      <c r="Z456" s="65"/>
      <c r="AA456" s="65">
        <v>71</v>
      </c>
      <c r="AB456" s="65"/>
      <c r="AC456" s="65"/>
      <c r="AD456" s="65"/>
      <c r="AE456" s="140" t="str">
        <f t="shared" si="190"/>
        <v>SO5141-11</v>
      </c>
      <c r="AF456" s="139" t="str">
        <f t="shared" si="191"/>
        <v>Үсчин</v>
      </c>
      <c r="AG456" s="56"/>
      <c r="AH456" s="65">
        <f t="shared" si="178"/>
        <v>0</v>
      </c>
      <c r="AI456" s="65">
        <f t="shared" si="178"/>
        <v>0</v>
      </c>
      <c r="AJ456" s="65"/>
      <c r="AK456" s="65"/>
      <c r="AL456" s="65"/>
      <c r="AM456" s="65"/>
      <c r="AN456" s="65"/>
      <c r="AO456" s="65"/>
      <c r="AP456" s="65"/>
      <c r="AQ456" s="65"/>
      <c r="AR456" s="65"/>
      <c r="AS456" s="65"/>
      <c r="AT456" s="65"/>
      <c r="AU456" s="65"/>
      <c r="AV456" s="65"/>
      <c r="AW456" s="65"/>
    </row>
    <row r="457" spans="1:49" s="121" customFormat="1" ht="18" customHeight="1">
      <c r="A457" s="838" t="str">
        <f>+'[1]З-ТМБ-4-сургууль мэргэжил-1'!A463:B463</f>
        <v>AM2652-11</v>
      </c>
      <c r="B457" s="838"/>
      <c r="C457" s="705" t="str">
        <f>+'[1]З-ТМБ-4-сургууль мэргэжил-1'!C463:I463</f>
        <v>Ардын гоцлол хөгжимчин</v>
      </c>
      <c r="D457" s="705"/>
      <c r="E457" s="705"/>
      <c r="F457" s="705"/>
      <c r="G457" s="705"/>
      <c r="H457" s="705"/>
      <c r="I457" s="56">
        <f t="shared" si="163"/>
        <v>446</v>
      </c>
      <c r="J457" s="801">
        <f t="shared" si="165"/>
        <v>30</v>
      </c>
      <c r="K457" s="802"/>
      <c r="L457" s="65">
        <f t="shared" si="164"/>
        <v>20</v>
      </c>
      <c r="M457" s="65"/>
      <c r="N457" s="65"/>
      <c r="O457" s="65"/>
      <c r="P457" s="65"/>
      <c r="Q457" s="65"/>
      <c r="R457" s="65"/>
      <c r="S457" s="65">
        <v>30</v>
      </c>
      <c r="T457" s="65">
        <v>20</v>
      </c>
      <c r="U457" s="65"/>
      <c r="V457" s="65"/>
      <c r="W457" s="65"/>
      <c r="X457" s="65"/>
      <c r="Y457" s="65"/>
      <c r="Z457" s="65"/>
      <c r="AA457" s="65">
        <v>30</v>
      </c>
      <c r="AB457" s="65"/>
      <c r="AC457" s="65"/>
      <c r="AD457" s="65"/>
      <c r="AE457" s="140" t="str">
        <f t="shared" si="190"/>
        <v>AM2652-11</v>
      </c>
      <c r="AF457" s="139" t="str">
        <f t="shared" si="191"/>
        <v>Ардын гоцлол хөгжимчин</v>
      </c>
      <c r="AG457" s="56"/>
      <c r="AH457" s="65">
        <f t="shared" si="178"/>
        <v>0</v>
      </c>
      <c r="AI457" s="65">
        <f t="shared" si="178"/>
        <v>0</v>
      </c>
      <c r="AJ457" s="65"/>
      <c r="AK457" s="65"/>
      <c r="AL457" s="65"/>
      <c r="AM457" s="65"/>
      <c r="AN457" s="65"/>
      <c r="AO457" s="65"/>
      <c r="AP457" s="65"/>
      <c r="AQ457" s="65"/>
      <c r="AR457" s="65"/>
      <c r="AS457" s="65"/>
      <c r="AT457" s="65"/>
      <c r="AU457" s="65"/>
      <c r="AV457" s="65"/>
      <c r="AW457" s="65"/>
    </row>
    <row r="458" spans="1:49" s="121" customFormat="1" ht="18" customHeight="1">
      <c r="A458" s="838" t="str">
        <f>+'[1]З-ТМБ-4-сургууль мэргэжил-1'!A464:B464</f>
        <v>AF6330-11</v>
      </c>
      <c r="B458" s="838"/>
      <c r="C458" s="705" t="str">
        <f>+'[1]З-ТМБ-4-сургууль мэргэжил-1'!C464:I464</f>
        <v>Фермерийн аж ахуй эрхлэгч /ГТ-МАА/</v>
      </c>
      <c r="D458" s="705"/>
      <c r="E458" s="705"/>
      <c r="F458" s="705"/>
      <c r="G458" s="705"/>
      <c r="H458" s="705"/>
      <c r="I458" s="56">
        <f t="shared" si="163"/>
        <v>447</v>
      </c>
      <c r="J458" s="801">
        <f t="shared" si="165"/>
        <v>31</v>
      </c>
      <c r="K458" s="802"/>
      <c r="L458" s="65">
        <f t="shared" si="164"/>
        <v>16</v>
      </c>
      <c r="M458" s="65"/>
      <c r="N458" s="65"/>
      <c r="O458" s="65"/>
      <c r="P458" s="65"/>
      <c r="Q458" s="65">
        <v>31</v>
      </c>
      <c r="R458" s="65">
        <v>16</v>
      </c>
      <c r="S458" s="65"/>
      <c r="T458" s="65"/>
      <c r="U458" s="65"/>
      <c r="V458" s="65"/>
      <c r="W458" s="65"/>
      <c r="X458" s="65"/>
      <c r="Y458" s="65"/>
      <c r="Z458" s="65"/>
      <c r="AA458" s="65">
        <v>31</v>
      </c>
      <c r="AB458" s="65"/>
      <c r="AC458" s="65"/>
      <c r="AD458" s="65"/>
      <c r="AE458" s="140" t="str">
        <f t="shared" si="190"/>
        <v>AF6330-11</v>
      </c>
      <c r="AF458" s="139" t="str">
        <f t="shared" si="191"/>
        <v>Фермерийн аж ахуй эрхлэгч /ГТ-МАА/</v>
      </c>
      <c r="AG458" s="56"/>
      <c r="AH458" s="65">
        <f t="shared" si="178"/>
        <v>1</v>
      </c>
      <c r="AI458" s="65">
        <f t="shared" si="178"/>
        <v>1</v>
      </c>
      <c r="AJ458" s="65"/>
      <c r="AK458" s="65"/>
      <c r="AL458" s="65">
        <v>1</v>
      </c>
      <c r="AM458" s="65">
        <v>1</v>
      </c>
      <c r="AN458" s="65"/>
      <c r="AO458" s="65"/>
      <c r="AP458" s="65"/>
      <c r="AQ458" s="65"/>
      <c r="AR458" s="65"/>
      <c r="AS458" s="65"/>
      <c r="AT458" s="65"/>
      <c r="AU458" s="65"/>
      <c r="AV458" s="65"/>
      <c r="AW458" s="65"/>
    </row>
    <row r="459" spans="1:49" s="121" customFormat="1" ht="18" customHeight="1">
      <c r="A459" s="838" t="str">
        <f>+'[1]З-ТМБ-4-сургууль мэргэжил-1'!A465:B465</f>
        <v>IM7212-14</v>
      </c>
      <c r="B459" s="838"/>
      <c r="C459" s="705" t="str">
        <f>+'[1]З-ТМБ-4-сургууль мэргэжил-1'!C465:I465</f>
        <v>Гагнуурчин</v>
      </c>
      <c r="D459" s="705"/>
      <c r="E459" s="705"/>
      <c r="F459" s="705"/>
      <c r="G459" s="705"/>
      <c r="H459" s="705"/>
      <c r="I459" s="56">
        <f t="shared" si="163"/>
        <v>448</v>
      </c>
      <c r="J459" s="801">
        <f t="shared" si="165"/>
        <v>18</v>
      </c>
      <c r="K459" s="802"/>
      <c r="L459" s="65">
        <f t="shared" si="164"/>
        <v>0</v>
      </c>
      <c r="M459" s="65"/>
      <c r="N459" s="65"/>
      <c r="O459" s="65"/>
      <c r="P459" s="65"/>
      <c r="Q459" s="65">
        <v>18</v>
      </c>
      <c r="R459" s="65">
        <v>0</v>
      </c>
      <c r="S459" s="65"/>
      <c r="T459" s="65"/>
      <c r="U459" s="65"/>
      <c r="V459" s="65"/>
      <c r="W459" s="65"/>
      <c r="X459" s="65"/>
      <c r="Y459" s="65"/>
      <c r="Z459" s="65"/>
      <c r="AA459" s="65">
        <v>18</v>
      </c>
      <c r="AB459" s="65"/>
      <c r="AC459" s="65"/>
      <c r="AD459" s="65"/>
      <c r="AE459" s="140" t="str">
        <f t="shared" si="190"/>
        <v>IM7212-14</v>
      </c>
      <c r="AF459" s="139" t="str">
        <f t="shared" si="191"/>
        <v>Гагнуурчин</v>
      </c>
      <c r="AG459" s="56"/>
      <c r="AH459" s="65">
        <f t="shared" si="178"/>
        <v>0</v>
      </c>
      <c r="AI459" s="65">
        <f t="shared" si="178"/>
        <v>0</v>
      </c>
      <c r="AJ459" s="65"/>
      <c r="AK459" s="65"/>
      <c r="AL459" s="65"/>
      <c r="AM459" s="65"/>
      <c r="AN459" s="65"/>
      <c r="AO459" s="65"/>
      <c r="AP459" s="65"/>
      <c r="AQ459" s="65"/>
      <c r="AR459" s="65"/>
      <c r="AS459" s="65"/>
      <c r="AT459" s="65"/>
      <c r="AU459" s="65"/>
      <c r="AV459" s="65"/>
      <c r="AW459" s="65"/>
    </row>
    <row r="460" spans="1:49" s="121" customFormat="1" ht="18" customHeight="1">
      <c r="A460" s="838" t="str">
        <f>+'[1]З-ТМБ-4-сургууль мэргэжил-1'!A466:B466</f>
        <v>CT3112-16</v>
      </c>
      <c r="B460" s="838"/>
      <c r="C460" s="705" t="str">
        <f>+'[1]З-ТМБ-4-сургууль мэргэжил-1'!C466:I466</f>
        <v>Барилга угсралтын техникч</v>
      </c>
      <c r="D460" s="705"/>
      <c r="E460" s="705"/>
      <c r="F460" s="705"/>
      <c r="G460" s="705"/>
      <c r="H460" s="705"/>
      <c r="I460" s="56">
        <f t="shared" si="163"/>
        <v>449</v>
      </c>
      <c r="J460" s="801">
        <f t="shared" si="165"/>
        <v>30</v>
      </c>
      <c r="K460" s="802"/>
      <c r="L460" s="65">
        <f t="shared" si="164"/>
        <v>11</v>
      </c>
      <c r="M460" s="65">
        <v>19</v>
      </c>
      <c r="N460" s="65">
        <v>4</v>
      </c>
      <c r="O460" s="65">
        <v>11</v>
      </c>
      <c r="P460" s="65">
        <v>7</v>
      </c>
      <c r="Q460" s="65"/>
      <c r="R460" s="65"/>
      <c r="S460" s="65"/>
      <c r="T460" s="65"/>
      <c r="U460" s="65"/>
      <c r="V460" s="65"/>
      <c r="W460" s="65"/>
      <c r="X460" s="65"/>
      <c r="Y460" s="65"/>
      <c r="Z460" s="65"/>
      <c r="AA460" s="65">
        <v>30</v>
      </c>
      <c r="AB460" s="65"/>
      <c r="AC460" s="65"/>
      <c r="AD460" s="65"/>
      <c r="AE460" s="140" t="str">
        <f t="shared" si="190"/>
        <v>CT3112-16</v>
      </c>
      <c r="AF460" s="139" t="str">
        <f t="shared" si="191"/>
        <v>Барилга угсралтын техникч</v>
      </c>
      <c r="AG460" s="56"/>
      <c r="AH460" s="65">
        <f t="shared" si="178"/>
        <v>0</v>
      </c>
      <c r="AI460" s="65">
        <f t="shared" si="178"/>
        <v>0</v>
      </c>
      <c r="AJ460" s="65"/>
      <c r="AK460" s="65"/>
      <c r="AL460" s="65"/>
      <c r="AM460" s="65"/>
      <c r="AN460" s="65"/>
      <c r="AO460" s="65"/>
      <c r="AP460" s="65"/>
      <c r="AQ460" s="65"/>
      <c r="AR460" s="65"/>
      <c r="AS460" s="65"/>
      <c r="AT460" s="65"/>
      <c r="AU460" s="65"/>
      <c r="AV460" s="65"/>
      <c r="AW460" s="65"/>
    </row>
    <row r="461" spans="1:49" s="121" customFormat="1" ht="18" customHeight="1">
      <c r="A461" s="838" t="str">
        <f>+'[1]З-ТМБ-4-сургууль мэргэжил-1'!A467:B467</f>
        <v>IM3113-17</v>
      </c>
      <c r="B461" s="838"/>
      <c r="C461" s="705" t="str">
        <f>+'[1]З-ТМБ-4-сургууль мэргэжил-1'!C467:I467</f>
        <v>Цахилгааны техникч</v>
      </c>
      <c r="D461" s="705"/>
      <c r="E461" s="705"/>
      <c r="F461" s="705"/>
      <c r="G461" s="705"/>
      <c r="H461" s="705"/>
      <c r="I461" s="56">
        <f t="shared" si="163"/>
        <v>450</v>
      </c>
      <c r="J461" s="801">
        <f t="shared" si="165"/>
        <v>16</v>
      </c>
      <c r="K461" s="802"/>
      <c r="L461" s="65">
        <f t="shared" si="164"/>
        <v>2</v>
      </c>
      <c r="M461" s="65">
        <v>16</v>
      </c>
      <c r="N461" s="65">
        <v>2</v>
      </c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>
        <v>16</v>
      </c>
      <c r="AB461" s="65"/>
      <c r="AC461" s="65"/>
      <c r="AD461" s="65"/>
      <c r="AE461" s="140" t="str">
        <f t="shared" si="190"/>
        <v>IM3113-17</v>
      </c>
      <c r="AF461" s="139" t="str">
        <f t="shared" si="191"/>
        <v>Цахилгааны техникч</v>
      </c>
      <c r="AG461" s="56"/>
      <c r="AH461" s="65">
        <f t="shared" si="178"/>
        <v>0</v>
      </c>
      <c r="AI461" s="65">
        <f t="shared" si="178"/>
        <v>0</v>
      </c>
      <c r="AJ461" s="65"/>
      <c r="AK461" s="65"/>
      <c r="AL461" s="65"/>
      <c r="AM461" s="65"/>
      <c r="AN461" s="65"/>
      <c r="AO461" s="65"/>
      <c r="AP461" s="65"/>
      <c r="AQ461" s="65"/>
      <c r="AR461" s="65"/>
      <c r="AS461" s="65"/>
      <c r="AT461" s="65"/>
      <c r="AU461" s="65"/>
      <c r="AV461" s="65"/>
      <c r="AW461" s="65"/>
    </row>
    <row r="462" spans="1:49" s="121" customFormat="1" ht="18" customHeight="1">
      <c r="A462" s="838" t="str">
        <f>+'[1]З-ТМБ-4-сургууль мэргэжил-1'!A468:B468</f>
        <v>IE3139-14</v>
      </c>
      <c r="B462" s="838"/>
      <c r="C462" s="705" t="str">
        <f>+'[1]З-ТМБ-4-сургууль мэргэжил-1'!C468:I468</f>
        <v>Оёдолын техник-технологич</v>
      </c>
      <c r="D462" s="705"/>
      <c r="E462" s="705"/>
      <c r="F462" s="705"/>
      <c r="G462" s="705"/>
      <c r="H462" s="705"/>
      <c r="I462" s="56">
        <f t="shared" si="163"/>
        <v>451</v>
      </c>
      <c r="J462" s="801">
        <f t="shared" si="165"/>
        <v>26</v>
      </c>
      <c r="K462" s="802"/>
      <c r="L462" s="65">
        <f t="shared" si="164"/>
        <v>26</v>
      </c>
      <c r="M462" s="65">
        <v>26</v>
      </c>
      <c r="N462" s="65">
        <v>26</v>
      </c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65">
        <v>26</v>
      </c>
      <c r="AB462" s="65"/>
      <c r="AC462" s="65"/>
      <c r="AD462" s="65"/>
      <c r="AE462" s="140" t="str">
        <f t="shared" si="190"/>
        <v>IE3139-14</v>
      </c>
      <c r="AF462" s="139" t="str">
        <f t="shared" si="191"/>
        <v>Оёдолын техник-технологич</v>
      </c>
      <c r="AG462" s="56"/>
      <c r="AH462" s="65">
        <f t="shared" si="178"/>
        <v>0</v>
      </c>
      <c r="AI462" s="65">
        <f t="shared" si="178"/>
        <v>0</v>
      </c>
      <c r="AJ462" s="65"/>
      <c r="AK462" s="65"/>
      <c r="AL462" s="65"/>
      <c r="AM462" s="65"/>
      <c r="AN462" s="65"/>
      <c r="AO462" s="65"/>
      <c r="AP462" s="65"/>
      <c r="AQ462" s="65"/>
      <c r="AR462" s="65"/>
      <c r="AS462" s="65"/>
      <c r="AT462" s="65"/>
      <c r="AU462" s="65"/>
      <c r="AV462" s="65"/>
      <c r="AW462" s="65"/>
    </row>
    <row r="463" spans="1:49" s="121" customFormat="1" ht="18" customHeight="1">
      <c r="A463" s="838" t="str">
        <f>+'[1]З-ТМБ-4-сургууль мэргэжил-1'!A469:B469</f>
        <v>IF3434-14</v>
      </c>
      <c r="B463" s="838"/>
      <c r="C463" s="705" t="str">
        <f>+'[1]З-ТМБ-4-сургууль мэргэжил-1'!C469:I469</f>
        <v>Хоол үйлдвэрлэл, үйлчилгээний техник- технологич</v>
      </c>
      <c r="D463" s="705"/>
      <c r="E463" s="705"/>
      <c r="F463" s="705"/>
      <c r="G463" s="705"/>
      <c r="H463" s="705"/>
      <c r="I463" s="56">
        <f t="shared" ref="I463:I526" si="192">+I462+1</f>
        <v>452</v>
      </c>
      <c r="J463" s="801">
        <f t="shared" si="165"/>
        <v>13</v>
      </c>
      <c r="K463" s="802"/>
      <c r="L463" s="65">
        <f t="shared" si="164"/>
        <v>11</v>
      </c>
      <c r="M463" s="65">
        <v>13</v>
      </c>
      <c r="N463" s="65">
        <v>11</v>
      </c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65">
        <v>13</v>
      </c>
      <c r="AB463" s="65"/>
      <c r="AC463" s="65"/>
      <c r="AD463" s="65"/>
      <c r="AE463" s="140" t="str">
        <f t="shared" si="190"/>
        <v>IF3434-14</v>
      </c>
      <c r="AF463" s="139" t="str">
        <f t="shared" si="191"/>
        <v>Хоол үйлдвэрлэл, үйлчилгээний техник- технологич</v>
      </c>
      <c r="AG463" s="56"/>
      <c r="AH463" s="65">
        <f t="shared" si="178"/>
        <v>0</v>
      </c>
      <c r="AI463" s="65">
        <f t="shared" si="178"/>
        <v>0</v>
      </c>
      <c r="AJ463" s="65"/>
      <c r="AK463" s="65"/>
      <c r="AL463" s="65"/>
      <c r="AM463" s="65"/>
      <c r="AN463" s="65"/>
      <c r="AO463" s="65"/>
      <c r="AP463" s="65"/>
      <c r="AQ463" s="65"/>
      <c r="AR463" s="65"/>
      <c r="AS463" s="65"/>
      <c r="AT463" s="65"/>
      <c r="AU463" s="65"/>
      <c r="AV463" s="65"/>
      <c r="AW463" s="65"/>
    </row>
    <row r="464" spans="1:49" s="121" customFormat="1" ht="18" customHeight="1">
      <c r="A464" s="838" t="str">
        <f>+'[1]З-ТМБ-4-сургууль мэргэжил-1'!A470:B470</f>
        <v>CF3115-67</v>
      </c>
      <c r="B464" s="838"/>
      <c r="C464" s="705" t="str">
        <f>+'[1]З-ТМБ-4-сургууль мэргэжил-1'!C470:I470</f>
        <v>Сантехник, халаалт, агааржуулалтын төхөөрөмжийн техникч</v>
      </c>
      <c r="D464" s="705"/>
      <c r="E464" s="705"/>
      <c r="F464" s="705"/>
      <c r="G464" s="705"/>
      <c r="H464" s="705"/>
      <c r="I464" s="56">
        <f t="shared" si="192"/>
        <v>453</v>
      </c>
      <c r="J464" s="801">
        <f t="shared" si="165"/>
        <v>15</v>
      </c>
      <c r="K464" s="802"/>
      <c r="L464" s="65">
        <f t="shared" ref="L464:L527" si="193">+N464+P464+R464+T464+V464+X464+Z464</f>
        <v>0</v>
      </c>
      <c r="M464" s="65">
        <v>15</v>
      </c>
      <c r="N464" s="65">
        <v>0</v>
      </c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65">
        <v>15</v>
      </c>
      <c r="AB464" s="65"/>
      <c r="AC464" s="65"/>
      <c r="AD464" s="65"/>
      <c r="AE464" s="140" t="str">
        <f t="shared" si="190"/>
        <v>CF3115-67</v>
      </c>
      <c r="AF464" s="139" t="str">
        <f t="shared" si="191"/>
        <v>Сантехник, халаалт, агааржуулалтын төхөөрөмжийн техникч</v>
      </c>
      <c r="AG464" s="56"/>
      <c r="AH464" s="65">
        <f t="shared" si="178"/>
        <v>0</v>
      </c>
      <c r="AI464" s="65">
        <f t="shared" si="178"/>
        <v>0</v>
      </c>
      <c r="AJ464" s="65"/>
      <c r="AK464" s="65"/>
      <c r="AL464" s="65"/>
      <c r="AM464" s="65"/>
      <c r="AN464" s="65"/>
      <c r="AO464" s="65"/>
      <c r="AP464" s="65"/>
      <c r="AQ464" s="65"/>
      <c r="AR464" s="65"/>
      <c r="AS464" s="65"/>
      <c r="AT464" s="65"/>
      <c r="AU464" s="65"/>
      <c r="AV464" s="65"/>
      <c r="AW464" s="65"/>
    </row>
    <row r="465" spans="1:49" s="121" customFormat="1" ht="18" customHeight="1">
      <c r="A465" s="838" t="str">
        <f>+'[1]З-ТМБ-4-сургууль мэргэжил-1'!A471:B471</f>
        <v>IM3119-11</v>
      </c>
      <c r="B465" s="838"/>
      <c r="C465" s="705" t="str">
        <f>+'[1]З-ТМБ-4-сургууль мэргэжил-1'!C471:I471</f>
        <v>Аюулгүй ажиллагааны техникч</v>
      </c>
      <c r="D465" s="705"/>
      <c r="E465" s="705"/>
      <c r="F465" s="705"/>
      <c r="G465" s="705"/>
      <c r="H465" s="705"/>
      <c r="I465" s="56">
        <f t="shared" si="192"/>
        <v>454</v>
      </c>
      <c r="J465" s="801">
        <f t="shared" si="165"/>
        <v>20</v>
      </c>
      <c r="K465" s="802"/>
      <c r="L465" s="65">
        <f t="shared" si="193"/>
        <v>16</v>
      </c>
      <c r="M465" s="65"/>
      <c r="N465" s="65"/>
      <c r="O465" s="65">
        <v>20</v>
      </c>
      <c r="P465" s="65">
        <v>16</v>
      </c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65">
        <v>20</v>
      </c>
      <c r="AB465" s="65"/>
      <c r="AC465" s="65"/>
      <c r="AD465" s="65"/>
      <c r="AE465" s="140" t="str">
        <f t="shared" si="190"/>
        <v>IM3119-11</v>
      </c>
      <c r="AF465" s="139" t="str">
        <f t="shared" si="191"/>
        <v>Аюулгүй ажиллагааны техникч</v>
      </c>
      <c r="AG465" s="56"/>
      <c r="AH465" s="65">
        <f t="shared" si="178"/>
        <v>0</v>
      </c>
      <c r="AI465" s="65">
        <f t="shared" si="178"/>
        <v>0</v>
      </c>
      <c r="AJ465" s="65"/>
      <c r="AK465" s="65"/>
      <c r="AL465" s="65"/>
      <c r="AM465" s="65"/>
      <c r="AN465" s="65"/>
      <c r="AO465" s="65"/>
      <c r="AP465" s="65"/>
      <c r="AQ465" s="65"/>
      <c r="AR465" s="65"/>
      <c r="AS465" s="65"/>
      <c r="AT465" s="65"/>
      <c r="AU465" s="65"/>
      <c r="AV465" s="65"/>
      <c r="AW465" s="65"/>
    </row>
    <row r="466" spans="1:49" s="121" customFormat="1" ht="18" customHeight="1">
      <c r="A466" s="816" t="s">
        <v>371</v>
      </c>
      <c r="B466" s="816"/>
      <c r="C466" s="816"/>
      <c r="D466" s="816"/>
      <c r="E466" s="816"/>
      <c r="F466" s="816"/>
      <c r="G466" s="816"/>
      <c r="H466" s="816"/>
      <c r="I466" s="60">
        <f t="shared" si="192"/>
        <v>455</v>
      </c>
      <c r="J466" s="817">
        <f t="shared" ref="J466:J529" si="194">+M466+O466+Q466+S466+U466+W466+Y466</f>
        <v>550</v>
      </c>
      <c r="K466" s="818"/>
      <c r="L466" s="138">
        <f t="shared" si="193"/>
        <v>122</v>
      </c>
      <c r="M466" s="138">
        <f>SUM(M467:M479)</f>
        <v>21</v>
      </c>
      <c r="N466" s="138">
        <f t="shared" ref="N466:AD466" si="195">SUM(N467:N479)</f>
        <v>3</v>
      </c>
      <c r="O466" s="138">
        <f t="shared" si="195"/>
        <v>124</v>
      </c>
      <c r="P466" s="138">
        <f t="shared" si="195"/>
        <v>51</v>
      </c>
      <c r="Q466" s="138">
        <f t="shared" si="195"/>
        <v>97</v>
      </c>
      <c r="R466" s="138">
        <f t="shared" si="195"/>
        <v>17</v>
      </c>
      <c r="S466" s="138">
        <f t="shared" si="195"/>
        <v>308</v>
      </c>
      <c r="T466" s="138">
        <f t="shared" si="195"/>
        <v>51</v>
      </c>
      <c r="U466" s="138">
        <f t="shared" si="195"/>
        <v>0</v>
      </c>
      <c r="V466" s="138">
        <f t="shared" si="195"/>
        <v>0</v>
      </c>
      <c r="W466" s="138">
        <f t="shared" si="195"/>
        <v>0</v>
      </c>
      <c r="X466" s="138">
        <f t="shared" si="195"/>
        <v>0</v>
      </c>
      <c r="Y466" s="138">
        <f t="shared" si="195"/>
        <v>0</v>
      </c>
      <c r="Z466" s="138">
        <f t="shared" si="195"/>
        <v>0</v>
      </c>
      <c r="AA466" s="138">
        <f t="shared" si="195"/>
        <v>550</v>
      </c>
      <c r="AB466" s="138">
        <f t="shared" si="195"/>
        <v>0</v>
      </c>
      <c r="AC466" s="138">
        <f t="shared" si="195"/>
        <v>0</v>
      </c>
      <c r="AD466" s="138">
        <f t="shared" si="195"/>
        <v>0</v>
      </c>
      <c r="AE466" s="141" t="str">
        <f>+A466</f>
        <v xml:space="preserve">3. Говьсүмбэр  аймаг дахь Политехник коллеж </v>
      </c>
      <c r="AF466" s="142"/>
      <c r="AG466" s="60"/>
      <c r="AH466" s="138">
        <f>SUM(AH467:AH479)</f>
        <v>4</v>
      </c>
      <c r="AI466" s="138">
        <f t="shared" ref="AI466:AW466" si="196">SUM(AI467:AI479)</f>
        <v>1</v>
      </c>
      <c r="AJ466" s="138">
        <f t="shared" si="196"/>
        <v>1</v>
      </c>
      <c r="AK466" s="138">
        <f t="shared" si="196"/>
        <v>1</v>
      </c>
      <c r="AL466" s="138">
        <f t="shared" si="196"/>
        <v>0</v>
      </c>
      <c r="AM466" s="138">
        <f t="shared" si="196"/>
        <v>0</v>
      </c>
      <c r="AN466" s="138">
        <f t="shared" si="196"/>
        <v>0</v>
      </c>
      <c r="AO466" s="138">
        <f t="shared" si="196"/>
        <v>0</v>
      </c>
      <c r="AP466" s="138">
        <f t="shared" si="196"/>
        <v>1</v>
      </c>
      <c r="AQ466" s="138">
        <f t="shared" si="196"/>
        <v>0</v>
      </c>
      <c r="AR466" s="138">
        <f t="shared" si="196"/>
        <v>1</v>
      </c>
      <c r="AS466" s="138">
        <f t="shared" si="196"/>
        <v>0</v>
      </c>
      <c r="AT466" s="138">
        <f t="shared" si="196"/>
        <v>0</v>
      </c>
      <c r="AU466" s="138">
        <f t="shared" si="196"/>
        <v>0</v>
      </c>
      <c r="AV466" s="138">
        <f t="shared" si="196"/>
        <v>1</v>
      </c>
      <c r="AW466" s="138">
        <f t="shared" si="196"/>
        <v>0</v>
      </c>
    </row>
    <row r="467" spans="1:49" s="121" customFormat="1" ht="18" customHeight="1">
      <c r="A467" s="838" t="str">
        <f>+'[1]З-ТМБ-4-сургууль мэргэжил-1'!A473:B473</f>
        <v>BT4321-17</v>
      </c>
      <c r="B467" s="838"/>
      <c r="C467" s="705" t="str">
        <f>+'[1]З-ТМБ-4-сургууль мэргэжил-1'!C473:I473</f>
        <v>Хангамжийн нярав</v>
      </c>
      <c r="D467" s="705"/>
      <c r="E467" s="705"/>
      <c r="F467" s="705"/>
      <c r="G467" s="705"/>
      <c r="H467" s="705"/>
      <c r="I467" s="56">
        <f t="shared" si="192"/>
        <v>456</v>
      </c>
      <c r="J467" s="801">
        <f t="shared" si="194"/>
        <v>15</v>
      </c>
      <c r="K467" s="802"/>
      <c r="L467" s="65">
        <f t="shared" si="193"/>
        <v>15</v>
      </c>
      <c r="M467" s="65"/>
      <c r="N467" s="65"/>
      <c r="O467" s="65"/>
      <c r="P467" s="65"/>
      <c r="Q467" s="65">
        <v>15</v>
      </c>
      <c r="R467" s="65">
        <v>15</v>
      </c>
      <c r="S467" s="65"/>
      <c r="T467" s="65"/>
      <c r="U467" s="65"/>
      <c r="V467" s="65"/>
      <c r="W467" s="65"/>
      <c r="X467" s="65"/>
      <c r="Y467" s="65"/>
      <c r="Z467" s="65"/>
      <c r="AA467" s="65">
        <v>15</v>
      </c>
      <c r="AB467" s="65"/>
      <c r="AC467" s="65"/>
      <c r="AD467" s="65"/>
      <c r="AE467" s="140" t="str">
        <f t="shared" ref="AE467:AE479" si="197">+A467</f>
        <v>BT4321-17</v>
      </c>
      <c r="AF467" s="139" t="str">
        <f t="shared" ref="AF467:AF479" si="198">+C467</f>
        <v>Хангамжийн нярав</v>
      </c>
      <c r="AG467" s="56"/>
      <c r="AH467" s="65">
        <f t="shared" si="178"/>
        <v>1</v>
      </c>
      <c r="AI467" s="65">
        <f t="shared" si="178"/>
        <v>1</v>
      </c>
      <c r="AJ467" s="65">
        <v>1</v>
      </c>
      <c r="AK467" s="65">
        <v>1</v>
      </c>
      <c r="AL467" s="65"/>
      <c r="AM467" s="65"/>
      <c r="AN467" s="65"/>
      <c r="AO467" s="65"/>
      <c r="AP467" s="65"/>
      <c r="AQ467" s="65"/>
      <c r="AR467" s="65"/>
      <c r="AS467" s="65"/>
      <c r="AT467" s="65"/>
      <c r="AU467" s="65"/>
      <c r="AV467" s="65"/>
      <c r="AW467" s="65"/>
    </row>
    <row r="468" spans="1:49" s="121" customFormat="1" ht="18" customHeight="1">
      <c r="A468" s="838" t="str">
        <f>+'[1]З-ТМБ-4-сургууль мэргэжил-1'!A474:B474</f>
        <v>MT8111-35</v>
      </c>
      <c r="B468" s="838"/>
      <c r="C468" s="705" t="str">
        <f>+'[1]З-ТМБ-4-сургууль мэргэжил-1'!C474:I474</f>
        <v>Хүнд машин механизмын оператор</v>
      </c>
      <c r="D468" s="705"/>
      <c r="E468" s="705"/>
      <c r="F468" s="705"/>
      <c r="G468" s="705"/>
      <c r="H468" s="705"/>
      <c r="I468" s="56">
        <f t="shared" si="192"/>
        <v>457</v>
      </c>
      <c r="J468" s="801">
        <f t="shared" si="194"/>
        <v>90</v>
      </c>
      <c r="K468" s="802"/>
      <c r="L468" s="65">
        <f t="shared" si="193"/>
        <v>13</v>
      </c>
      <c r="M468" s="65"/>
      <c r="N468" s="65"/>
      <c r="O468" s="65"/>
      <c r="P468" s="65"/>
      <c r="Q468" s="65">
        <v>23</v>
      </c>
      <c r="R468" s="65">
        <v>1</v>
      </c>
      <c r="S468" s="65">
        <v>67</v>
      </c>
      <c r="T468" s="65">
        <v>12</v>
      </c>
      <c r="U468" s="65"/>
      <c r="V468" s="65"/>
      <c r="W468" s="65"/>
      <c r="X468" s="65"/>
      <c r="Y468" s="65"/>
      <c r="Z468" s="65"/>
      <c r="AA468" s="65">
        <v>90</v>
      </c>
      <c r="AB468" s="65"/>
      <c r="AC468" s="65"/>
      <c r="AD468" s="65"/>
      <c r="AE468" s="140" t="str">
        <f t="shared" si="197"/>
        <v>MT8111-35</v>
      </c>
      <c r="AF468" s="139" t="str">
        <f t="shared" si="198"/>
        <v>Хүнд машин механизмын оператор</v>
      </c>
      <c r="AG468" s="56"/>
      <c r="AH468" s="65">
        <f t="shared" si="178"/>
        <v>2</v>
      </c>
      <c r="AI468" s="65">
        <f t="shared" si="178"/>
        <v>0</v>
      </c>
      <c r="AJ468" s="65"/>
      <c r="AK468" s="65"/>
      <c r="AL468" s="65"/>
      <c r="AM468" s="65"/>
      <c r="AN468" s="65"/>
      <c r="AO468" s="65"/>
      <c r="AP468" s="65">
        <v>1</v>
      </c>
      <c r="AQ468" s="65"/>
      <c r="AR468" s="65">
        <v>1</v>
      </c>
      <c r="AS468" s="65"/>
      <c r="AT468" s="65"/>
      <c r="AU468" s="65"/>
      <c r="AV468" s="65"/>
      <c r="AW468" s="65"/>
    </row>
    <row r="469" spans="1:49" s="121" customFormat="1" ht="18" customHeight="1">
      <c r="A469" s="838" t="str">
        <f>+'[1]З-ТМБ-4-сургууль мэргэжил-1'!A475:B475</f>
        <v>CT8342-27</v>
      </c>
      <c r="B469" s="838"/>
      <c r="C469" s="705" t="str">
        <f>+'[1]З-ТМБ-4-сургууль мэргэжил-1'!C475:I475</f>
        <v>Зам барилгын машин механизмын оператор</v>
      </c>
      <c r="D469" s="705"/>
      <c r="E469" s="705"/>
      <c r="F469" s="705"/>
      <c r="G469" s="705"/>
      <c r="H469" s="705"/>
      <c r="I469" s="56">
        <f t="shared" si="192"/>
        <v>458</v>
      </c>
      <c r="J469" s="801">
        <f t="shared" si="194"/>
        <v>15</v>
      </c>
      <c r="K469" s="802"/>
      <c r="L469" s="65">
        <f t="shared" si="193"/>
        <v>0</v>
      </c>
      <c r="M469" s="65"/>
      <c r="N469" s="65"/>
      <c r="O469" s="65"/>
      <c r="P469" s="65"/>
      <c r="Q469" s="65">
        <v>15</v>
      </c>
      <c r="R469" s="65">
        <v>0</v>
      </c>
      <c r="S469" s="65"/>
      <c r="T469" s="65"/>
      <c r="U469" s="65"/>
      <c r="V469" s="65"/>
      <c r="W469" s="65"/>
      <c r="X469" s="65"/>
      <c r="Y469" s="65"/>
      <c r="Z469" s="65"/>
      <c r="AA469" s="65">
        <v>15</v>
      </c>
      <c r="AB469" s="65"/>
      <c r="AC469" s="65"/>
      <c r="AD469" s="65"/>
      <c r="AE469" s="140" t="str">
        <f t="shared" si="197"/>
        <v>CT8342-27</v>
      </c>
      <c r="AF469" s="139" t="str">
        <f t="shared" si="198"/>
        <v>Зам барилгын машин механизмын оператор</v>
      </c>
      <c r="AG469" s="56"/>
      <c r="AH469" s="65">
        <f t="shared" si="178"/>
        <v>0</v>
      </c>
      <c r="AI469" s="65">
        <f t="shared" si="178"/>
        <v>0</v>
      </c>
      <c r="AJ469" s="65"/>
      <c r="AK469" s="65"/>
      <c r="AL469" s="65"/>
      <c r="AM469" s="65"/>
      <c r="AN469" s="65"/>
      <c r="AO469" s="65"/>
      <c r="AP469" s="65"/>
      <c r="AQ469" s="65"/>
      <c r="AR469" s="65"/>
      <c r="AS469" s="65"/>
      <c r="AT469" s="65"/>
      <c r="AU469" s="65"/>
      <c r="AV469" s="65"/>
      <c r="AW469" s="65"/>
    </row>
    <row r="470" spans="1:49" s="121" customFormat="1" ht="18" customHeight="1">
      <c r="A470" s="838" t="str">
        <f>+'[1]З-ТМБ-4-сургууль мэргэжил-1'!A476:B476</f>
        <v>IM7212-14</v>
      </c>
      <c r="B470" s="838"/>
      <c r="C470" s="705" t="str">
        <f>+'[1]З-ТМБ-4-сургууль мэргэжил-1'!C476:I476</f>
        <v>Гагнуурчин</v>
      </c>
      <c r="D470" s="705"/>
      <c r="E470" s="705"/>
      <c r="F470" s="705"/>
      <c r="G470" s="705"/>
      <c r="H470" s="705"/>
      <c r="I470" s="56">
        <f t="shared" si="192"/>
        <v>459</v>
      </c>
      <c r="J470" s="801">
        <f t="shared" si="194"/>
        <v>58</v>
      </c>
      <c r="K470" s="802"/>
      <c r="L470" s="65">
        <f t="shared" si="193"/>
        <v>0</v>
      </c>
      <c r="M470" s="65"/>
      <c r="N470" s="65"/>
      <c r="O470" s="65"/>
      <c r="P470" s="65"/>
      <c r="Q470" s="65">
        <v>16</v>
      </c>
      <c r="R470" s="65">
        <v>0</v>
      </c>
      <c r="S470" s="65">
        <v>42</v>
      </c>
      <c r="T470" s="65">
        <v>0</v>
      </c>
      <c r="U470" s="65"/>
      <c r="V470" s="65"/>
      <c r="W470" s="65"/>
      <c r="X470" s="65"/>
      <c r="Y470" s="65"/>
      <c r="Z470" s="65"/>
      <c r="AA470" s="65">
        <v>58</v>
      </c>
      <c r="AB470" s="65"/>
      <c r="AC470" s="65"/>
      <c r="AD470" s="65"/>
      <c r="AE470" s="140" t="str">
        <f t="shared" si="197"/>
        <v>IM7212-14</v>
      </c>
      <c r="AF470" s="139" t="str">
        <f t="shared" si="198"/>
        <v>Гагнуурчин</v>
      </c>
      <c r="AG470" s="56"/>
      <c r="AH470" s="65">
        <f t="shared" si="178"/>
        <v>0</v>
      </c>
      <c r="AI470" s="65">
        <f t="shared" si="178"/>
        <v>0</v>
      </c>
      <c r="AJ470" s="65"/>
      <c r="AK470" s="65"/>
      <c r="AL470" s="65"/>
      <c r="AM470" s="65"/>
      <c r="AN470" s="65"/>
      <c r="AO470" s="65"/>
      <c r="AP470" s="65"/>
      <c r="AQ470" s="65"/>
      <c r="AR470" s="65"/>
      <c r="AS470" s="65"/>
      <c r="AT470" s="65"/>
      <c r="AU470" s="65"/>
      <c r="AV470" s="65"/>
      <c r="AW470" s="65"/>
    </row>
    <row r="471" spans="1:49" s="121" customFormat="1" ht="18" customHeight="1">
      <c r="A471" s="838" t="str">
        <f>+'[1]З-ТМБ-4-сургууль мэргэжил-1'!A477:B477</f>
        <v>TC8211-20</v>
      </c>
      <c r="B471" s="838"/>
      <c r="C471" s="705" t="str">
        <f>+'[1]З-ТМБ-4-сургууль мэргэжил-1'!C477:I477</f>
        <v>Автомашины засварчин</v>
      </c>
      <c r="D471" s="705"/>
      <c r="E471" s="705"/>
      <c r="F471" s="705"/>
      <c r="G471" s="705"/>
      <c r="H471" s="705"/>
      <c r="I471" s="56">
        <f t="shared" si="192"/>
        <v>460</v>
      </c>
      <c r="J471" s="801">
        <f t="shared" si="194"/>
        <v>75</v>
      </c>
      <c r="K471" s="802"/>
      <c r="L471" s="65">
        <f t="shared" si="193"/>
        <v>0</v>
      </c>
      <c r="M471" s="65"/>
      <c r="N471" s="65"/>
      <c r="O471" s="65"/>
      <c r="P471" s="65"/>
      <c r="Q471" s="65"/>
      <c r="R471" s="65"/>
      <c r="S471" s="65">
        <v>75</v>
      </c>
      <c r="T471" s="65">
        <v>0</v>
      </c>
      <c r="U471" s="65"/>
      <c r="V471" s="65"/>
      <c r="W471" s="65"/>
      <c r="X471" s="65"/>
      <c r="Y471" s="65"/>
      <c r="Z471" s="65"/>
      <c r="AA471" s="65">
        <v>75</v>
      </c>
      <c r="AB471" s="65"/>
      <c r="AC471" s="65"/>
      <c r="AD471" s="65"/>
      <c r="AE471" s="140" t="str">
        <f t="shared" si="197"/>
        <v>TC8211-20</v>
      </c>
      <c r="AF471" s="139" t="str">
        <f t="shared" si="198"/>
        <v>Автомашины засварчин</v>
      </c>
      <c r="AG471" s="56"/>
      <c r="AH471" s="65">
        <f t="shared" si="178"/>
        <v>0</v>
      </c>
      <c r="AI471" s="65">
        <f t="shared" si="178"/>
        <v>0</v>
      </c>
      <c r="AJ471" s="65"/>
      <c r="AK471" s="65"/>
      <c r="AL471" s="65"/>
      <c r="AM471" s="65"/>
      <c r="AN471" s="65"/>
      <c r="AO471" s="65"/>
      <c r="AP471" s="65"/>
      <c r="AQ471" s="65"/>
      <c r="AR471" s="65"/>
      <c r="AS471" s="65"/>
      <c r="AT471" s="65"/>
      <c r="AU471" s="65"/>
      <c r="AV471" s="65"/>
      <c r="AW471" s="65"/>
    </row>
    <row r="472" spans="1:49" s="121" customFormat="1" ht="18" customHeight="1">
      <c r="A472" s="838" t="str">
        <f>+'[1]З-ТМБ-4-сургууль мэргэжил-1'!A478:B478</f>
        <v>CF7411-12</v>
      </c>
      <c r="B472" s="838"/>
      <c r="C472" s="705" t="str">
        <f>+'[1]З-ТМБ-4-сургууль мэргэжил-1'!C478:I478</f>
        <v>Барилгын цахилгаанчин</v>
      </c>
      <c r="D472" s="705"/>
      <c r="E472" s="705"/>
      <c r="F472" s="705"/>
      <c r="G472" s="705"/>
      <c r="H472" s="705"/>
      <c r="I472" s="56">
        <f t="shared" si="192"/>
        <v>461</v>
      </c>
      <c r="J472" s="801">
        <f t="shared" si="194"/>
        <v>90</v>
      </c>
      <c r="K472" s="802"/>
      <c r="L472" s="65">
        <f t="shared" si="193"/>
        <v>17</v>
      </c>
      <c r="M472" s="65"/>
      <c r="N472" s="65"/>
      <c r="O472" s="65"/>
      <c r="P472" s="65"/>
      <c r="Q472" s="65">
        <v>13</v>
      </c>
      <c r="R472" s="65">
        <v>0</v>
      </c>
      <c r="S472" s="65">
        <v>77</v>
      </c>
      <c r="T472" s="65">
        <v>17</v>
      </c>
      <c r="U472" s="65"/>
      <c r="V472" s="65"/>
      <c r="W472" s="65"/>
      <c r="X472" s="65"/>
      <c r="Y472" s="65"/>
      <c r="Z472" s="65"/>
      <c r="AA472" s="65">
        <v>90</v>
      </c>
      <c r="AB472" s="65"/>
      <c r="AC472" s="65"/>
      <c r="AD472" s="65"/>
      <c r="AE472" s="140" t="str">
        <f t="shared" si="197"/>
        <v>CF7411-12</v>
      </c>
      <c r="AF472" s="139" t="str">
        <f t="shared" si="198"/>
        <v>Барилгын цахилгаанчин</v>
      </c>
      <c r="AG472" s="56"/>
      <c r="AH472" s="65">
        <f t="shared" si="178"/>
        <v>0</v>
      </c>
      <c r="AI472" s="65">
        <f t="shared" si="178"/>
        <v>0</v>
      </c>
      <c r="AJ472" s="65"/>
      <c r="AK472" s="65"/>
      <c r="AL472" s="65"/>
      <c r="AM472" s="65"/>
      <c r="AN472" s="65"/>
      <c r="AO472" s="65"/>
      <c r="AP472" s="65"/>
      <c r="AQ472" s="65"/>
      <c r="AR472" s="65"/>
      <c r="AS472" s="65"/>
      <c r="AT472" s="65"/>
      <c r="AU472" s="65"/>
      <c r="AV472" s="65"/>
      <c r="AW472" s="65"/>
    </row>
    <row r="473" spans="1:49" s="121" customFormat="1" ht="18" customHeight="1">
      <c r="A473" s="838" t="str">
        <f>+'[1]З-ТМБ-4-сургууль мэргэжил-1'!A479:B479</f>
        <v>CF7123-20</v>
      </c>
      <c r="B473" s="838"/>
      <c r="C473" s="705" t="str">
        <f>+'[1]З-ТМБ-4-сургууль мэргэжил-1'!C479:I479</f>
        <v>Барилгын засал-чимэглэлчин</v>
      </c>
      <c r="D473" s="705"/>
      <c r="E473" s="705"/>
      <c r="F473" s="705"/>
      <c r="G473" s="705"/>
      <c r="H473" s="705"/>
      <c r="I473" s="56">
        <f t="shared" si="192"/>
        <v>462</v>
      </c>
      <c r="J473" s="801">
        <f t="shared" si="194"/>
        <v>27</v>
      </c>
      <c r="K473" s="802"/>
      <c r="L473" s="65">
        <f t="shared" si="193"/>
        <v>5</v>
      </c>
      <c r="M473" s="65"/>
      <c r="N473" s="65"/>
      <c r="O473" s="65"/>
      <c r="P473" s="65"/>
      <c r="Q473" s="65">
        <v>15</v>
      </c>
      <c r="R473" s="65">
        <v>1</v>
      </c>
      <c r="S473" s="65">
        <v>12</v>
      </c>
      <c r="T473" s="65">
        <v>4</v>
      </c>
      <c r="U473" s="65"/>
      <c r="V473" s="65"/>
      <c r="W473" s="65"/>
      <c r="X473" s="65"/>
      <c r="Y473" s="65"/>
      <c r="Z473" s="65"/>
      <c r="AA473" s="65">
        <v>27</v>
      </c>
      <c r="AB473" s="65"/>
      <c r="AC473" s="65"/>
      <c r="AD473" s="65"/>
      <c r="AE473" s="140" t="str">
        <f t="shared" si="197"/>
        <v>CF7123-20</v>
      </c>
      <c r="AF473" s="139" t="str">
        <f t="shared" si="198"/>
        <v>Барилгын засал-чимэглэлчин</v>
      </c>
      <c r="AG473" s="56"/>
      <c r="AH473" s="65">
        <f t="shared" si="178"/>
        <v>0</v>
      </c>
      <c r="AI473" s="65">
        <f t="shared" si="178"/>
        <v>0</v>
      </c>
      <c r="AJ473" s="65"/>
      <c r="AK473" s="65"/>
      <c r="AL473" s="65"/>
      <c r="AM473" s="65"/>
      <c r="AN473" s="65"/>
      <c r="AO473" s="65"/>
      <c r="AP473" s="65"/>
      <c r="AQ473" s="65"/>
      <c r="AR473" s="65"/>
      <c r="AS473" s="65"/>
      <c r="AT473" s="65"/>
      <c r="AU473" s="65"/>
      <c r="AV473" s="65"/>
      <c r="AW473" s="65"/>
    </row>
    <row r="474" spans="1:49" s="121" customFormat="1" ht="18" customHeight="1">
      <c r="A474" s="838" t="str">
        <f>+'[1]З-ТМБ-4-сургууль мэргэжил-1'!A480:B480</f>
        <v>MG6210-28</v>
      </c>
      <c r="B474" s="838"/>
      <c r="C474" s="705" t="str">
        <f>+'[1]З-ТМБ-4-сургууль мэргэжил-1'!C480:I480</f>
        <v>Уул, уурхайн нөхөн сэргээгч</v>
      </c>
      <c r="D474" s="705"/>
      <c r="E474" s="705"/>
      <c r="F474" s="705"/>
      <c r="G474" s="705"/>
      <c r="H474" s="705"/>
      <c r="I474" s="56">
        <f t="shared" si="192"/>
        <v>463</v>
      </c>
      <c r="J474" s="801">
        <f t="shared" si="194"/>
        <v>35</v>
      </c>
      <c r="K474" s="802"/>
      <c r="L474" s="65">
        <f t="shared" si="193"/>
        <v>18</v>
      </c>
      <c r="M474" s="65"/>
      <c r="N474" s="65"/>
      <c r="O474" s="65"/>
      <c r="P474" s="65"/>
      <c r="Q474" s="65"/>
      <c r="R474" s="65"/>
      <c r="S474" s="65">
        <v>35</v>
      </c>
      <c r="T474" s="65">
        <v>18</v>
      </c>
      <c r="U474" s="65"/>
      <c r="V474" s="65"/>
      <c r="W474" s="65"/>
      <c r="X474" s="65"/>
      <c r="Y474" s="65"/>
      <c r="Z474" s="65"/>
      <c r="AA474" s="65">
        <v>35</v>
      </c>
      <c r="AB474" s="65"/>
      <c r="AC474" s="65"/>
      <c r="AD474" s="65"/>
      <c r="AE474" s="140" t="str">
        <f t="shared" si="197"/>
        <v>MG6210-28</v>
      </c>
      <c r="AF474" s="139" t="str">
        <f t="shared" si="198"/>
        <v>Уул, уурхайн нөхөн сэргээгч</v>
      </c>
      <c r="AG474" s="56"/>
      <c r="AH474" s="65">
        <f t="shared" si="178"/>
        <v>1</v>
      </c>
      <c r="AI474" s="65">
        <f t="shared" si="178"/>
        <v>0</v>
      </c>
      <c r="AJ474" s="65"/>
      <c r="AK474" s="65"/>
      <c r="AL474" s="65"/>
      <c r="AM474" s="65"/>
      <c r="AN474" s="65"/>
      <c r="AO474" s="65"/>
      <c r="AP474" s="65"/>
      <c r="AQ474" s="65"/>
      <c r="AR474" s="65"/>
      <c r="AS474" s="65"/>
      <c r="AT474" s="65"/>
      <c r="AU474" s="65"/>
      <c r="AV474" s="65">
        <v>1</v>
      </c>
      <c r="AW474" s="65"/>
    </row>
    <row r="475" spans="1:49" s="121" customFormat="1" ht="18" customHeight="1">
      <c r="A475" s="838" t="str">
        <f>+'[1]З-ТМБ-4-сургууль мэргэжил-1'!A481:B481</f>
        <v>MG3257-22</v>
      </c>
      <c r="B475" s="838"/>
      <c r="C475" s="705" t="str">
        <f>+'[1]З-ТМБ-4-сургууль мэргэжил-1'!C481:I481</f>
        <v>Уул уурхайн хөдөлмөрийн аюулгүй ажиллагааны техникч</v>
      </c>
      <c r="D475" s="705"/>
      <c r="E475" s="705"/>
      <c r="F475" s="705"/>
      <c r="G475" s="705"/>
      <c r="H475" s="705"/>
      <c r="I475" s="56">
        <f t="shared" si="192"/>
        <v>464</v>
      </c>
      <c r="J475" s="801">
        <f t="shared" si="194"/>
        <v>56</v>
      </c>
      <c r="K475" s="802"/>
      <c r="L475" s="65">
        <f t="shared" si="193"/>
        <v>25</v>
      </c>
      <c r="M475" s="65"/>
      <c r="N475" s="65"/>
      <c r="O475" s="65">
        <v>56</v>
      </c>
      <c r="P475" s="65">
        <v>25</v>
      </c>
      <c r="Q475" s="65"/>
      <c r="R475" s="65"/>
      <c r="S475" s="65"/>
      <c r="T475" s="65"/>
      <c r="U475" s="65"/>
      <c r="V475" s="65"/>
      <c r="W475" s="65"/>
      <c r="X475" s="65"/>
      <c r="Y475" s="65"/>
      <c r="Z475" s="65"/>
      <c r="AA475" s="65">
        <v>56</v>
      </c>
      <c r="AB475" s="65"/>
      <c r="AC475" s="65"/>
      <c r="AD475" s="65"/>
      <c r="AE475" s="140" t="str">
        <f t="shared" si="197"/>
        <v>MG3257-22</v>
      </c>
      <c r="AF475" s="139" t="str">
        <f t="shared" si="198"/>
        <v>Уул уурхайн хөдөлмөрийн аюулгүй ажиллагааны техникч</v>
      </c>
      <c r="AG475" s="56"/>
      <c r="AH475" s="65">
        <f t="shared" si="178"/>
        <v>0</v>
      </c>
      <c r="AI475" s="65">
        <f t="shared" si="178"/>
        <v>0</v>
      </c>
      <c r="AJ475" s="65"/>
      <c r="AK475" s="65"/>
      <c r="AL475" s="65"/>
      <c r="AM475" s="65"/>
      <c r="AN475" s="65"/>
      <c r="AO475" s="65"/>
      <c r="AP475" s="65"/>
      <c r="AQ475" s="65"/>
      <c r="AR475" s="65"/>
      <c r="AS475" s="65"/>
      <c r="AT475" s="65"/>
      <c r="AU475" s="65"/>
      <c r="AV475" s="65"/>
      <c r="AW475" s="65"/>
    </row>
    <row r="476" spans="1:49" s="121" customFormat="1" ht="18" customHeight="1">
      <c r="A476" s="838" t="str">
        <f>+'[1]З-ТМБ-4-сургууль мэргэжил-1'!A482:B482</f>
        <v>MT3115-55</v>
      </c>
      <c r="B476" s="838"/>
      <c r="C476" s="705" t="str">
        <f>+'[1]З-ТМБ-4-сургууль мэргэжил-1'!C482:I482</f>
        <v>Хүнд машин механизмын ашиглалтын техникч</v>
      </c>
      <c r="D476" s="705"/>
      <c r="E476" s="705"/>
      <c r="F476" s="705"/>
      <c r="G476" s="705"/>
      <c r="H476" s="705"/>
      <c r="I476" s="56">
        <f t="shared" si="192"/>
        <v>465</v>
      </c>
      <c r="J476" s="801">
        <f t="shared" si="194"/>
        <v>25</v>
      </c>
      <c r="K476" s="802"/>
      <c r="L476" s="65">
        <f t="shared" si="193"/>
        <v>3</v>
      </c>
      <c r="M476" s="65">
        <v>21</v>
      </c>
      <c r="N476" s="65">
        <v>3</v>
      </c>
      <c r="O476" s="65">
        <v>4</v>
      </c>
      <c r="P476" s="65">
        <v>0</v>
      </c>
      <c r="Q476" s="65"/>
      <c r="R476" s="65"/>
      <c r="S476" s="65"/>
      <c r="T476" s="65"/>
      <c r="U476" s="65"/>
      <c r="V476" s="65"/>
      <c r="W476" s="65"/>
      <c r="X476" s="65"/>
      <c r="Y476" s="65"/>
      <c r="Z476" s="65"/>
      <c r="AA476" s="65">
        <v>25</v>
      </c>
      <c r="AB476" s="65"/>
      <c r="AC476" s="65"/>
      <c r="AD476" s="65"/>
      <c r="AE476" s="140" t="str">
        <f t="shared" si="197"/>
        <v>MT3115-55</v>
      </c>
      <c r="AF476" s="139" t="str">
        <f t="shared" si="198"/>
        <v>Хүнд машин механизмын ашиглалтын техникч</v>
      </c>
      <c r="AG476" s="56"/>
      <c r="AH476" s="65">
        <f t="shared" si="178"/>
        <v>0</v>
      </c>
      <c r="AI476" s="65">
        <f t="shared" si="178"/>
        <v>0</v>
      </c>
      <c r="AJ476" s="65"/>
      <c r="AK476" s="65"/>
      <c r="AL476" s="65"/>
      <c r="AM476" s="65"/>
      <c r="AN476" s="65"/>
      <c r="AO476" s="65"/>
      <c r="AP476" s="65"/>
      <c r="AQ476" s="65"/>
      <c r="AR476" s="65"/>
      <c r="AS476" s="65"/>
      <c r="AT476" s="65"/>
      <c r="AU476" s="65"/>
      <c r="AV476" s="65"/>
      <c r="AW476" s="65"/>
    </row>
    <row r="477" spans="1:49" s="121" customFormat="1" ht="18" customHeight="1">
      <c r="A477" s="838" t="str">
        <f>+'[1]З-ТМБ-4-сургууль мэргэжил-1'!A483:B483</f>
        <v>MT3115-56</v>
      </c>
      <c r="B477" s="838"/>
      <c r="C477" s="705" t="str">
        <f>+'[1]З-ТМБ-4-сургууль мэргэжил-1'!C483:I483</f>
        <v>Уул уурхайн машин механизмын электрон төхөөрөмжийн техникч</v>
      </c>
      <c r="D477" s="705"/>
      <c r="E477" s="705"/>
      <c r="F477" s="705"/>
      <c r="G477" s="705"/>
      <c r="H477" s="705"/>
      <c r="I477" s="56">
        <f t="shared" si="192"/>
        <v>466</v>
      </c>
      <c r="J477" s="801">
        <f t="shared" si="194"/>
        <v>5</v>
      </c>
      <c r="K477" s="802"/>
      <c r="L477" s="65">
        <f t="shared" si="193"/>
        <v>3</v>
      </c>
      <c r="M477" s="65"/>
      <c r="N477" s="65"/>
      <c r="O477" s="65">
        <v>5</v>
      </c>
      <c r="P477" s="65">
        <v>3</v>
      </c>
      <c r="Q477" s="65"/>
      <c r="R477" s="65"/>
      <c r="S477" s="65"/>
      <c r="T477" s="65"/>
      <c r="U477" s="65"/>
      <c r="V477" s="65"/>
      <c r="W477" s="65"/>
      <c r="X477" s="65"/>
      <c r="Y477" s="65"/>
      <c r="Z477" s="65"/>
      <c r="AA477" s="65">
        <v>5</v>
      </c>
      <c r="AB477" s="65"/>
      <c r="AC477" s="65"/>
      <c r="AD477" s="65"/>
      <c r="AE477" s="140" t="str">
        <f t="shared" si="197"/>
        <v>MT3115-56</v>
      </c>
      <c r="AF477" s="139" t="str">
        <f t="shared" si="198"/>
        <v>Уул уурхайн машин механизмын электрон төхөөрөмжийн техникч</v>
      </c>
      <c r="AG477" s="56"/>
      <c r="AH477" s="65">
        <f t="shared" si="178"/>
        <v>0</v>
      </c>
      <c r="AI477" s="65">
        <f t="shared" si="178"/>
        <v>0</v>
      </c>
      <c r="AJ477" s="65"/>
      <c r="AK477" s="65"/>
      <c r="AL477" s="65"/>
      <c r="AM477" s="65"/>
      <c r="AN477" s="65"/>
      <c r="AO477" s="65"/>
      <c r="AP477" s="65"/>
      <c r="AQ477" s="65"/>
      <c r="AR477" s="65"/>
      <c r="AS477" s="65"/>
      <c r="AT477" s="65"/>
      <c r="AU477" s="65"/>
      <c r="AV477" s="65"/>
      <c r="AW477" s="65"/>
    </row>
    <row r="478" spans="1:49" s="121" customFormat="1" ht="18" customHeight="1">
      <c r="A478" s="838" t="str">
        <f>+'[1]З-ТМБ-4-сургууль мэргэжил-1'!A484:B484</f>
        <v>IW3514-15</v>
      </c>
      <c r="B478" s="838"/>
      <c r="C478" s="705" t="str">
        <f>+'[1]З-ТМБ-4-сургууль мэргэжил-1'!C484:I484</f>
        <v>Вэб мультмедиа зохиогч</v>
      </c>
      <c r="D478" s="705"/>
      <c r="E478" s="705"/>
      <c r="F478" s="705"/>
      <c r="G478" s="705"/>
      <c r="H478" s="705"/>
      <c r="I478" s="56">
        <f t="shared" si="192"/>
        <v>467</v>
      </c>
      <c r="J478" s="801">
        <f t="shared" si="194"/>
        <v>34</v>
      </c>
      <c r="K478" s="802"/>
      <c r="L478" s="65">
        <f t="shared" si="193"/>
        <v>18</v>
      </c>
      <c r="M478" s="65"/>
      <c r="N478" s="65"/>
      <c r="O478" s="65">
        <v>34</v>
      </c>
      <c r="P478" s="65">
        <v>18</v>
      </c>
      <c r="Q478" s="65"/>
      <c r="R478" s="65"/>
      <c r="S478" s="65"/>
      <c r="T478" s="65"/>
      <c r="U478" s="65"/>
      <c r="V478" s="65"/>
      <c r="W478" s="65"/>
      <c r="X478" s="65"/>
      <c r="Y478" s="65"/>
      <c r="Z478" s="65"/>
      <c r="AA478" s="65">
        <v>34</v>
      </c>
      <c r="AB478" s="65"/>
      <c r="AC478" s="65"/>
      <c r="AD478" s="65"/>
      <c r="AE478" s="140" t="str">
        <f t="shared" si="197"/>
        <v>IW3514-15</v>
      </c>
      <c r="AF478" s="139" t="str">
        <f t="shared" si="198"/>
        <v>Вэб мультмедиа зохиогч</v>
      </c>
      <c r="AG478" s="56"/>
      <c r="AH478" s="65">
        <f t="shared" si="178"/>
        <v>0</v>
      </c>
      <c r="AI478" s="65">
        <f t="shared" si="178"/>
        <v>0</v>
      </c>
      <c r="AJ478" s="65"/>
      <c r="AK478" s="65"/>
      <c r="AL478" s="65"/>
      <c r="AM478" s="65"/>
      <c r="AN478" s="65"/>
      <c r="AO478" s="65"/>
      <c r="AP478" s="65"/>
      <c r="AQ478" s="65"/>
      <c r="AR478" s="65"/>
      <c r="AS478" s="65"/>
      <c r="AT478" s="65"/>
      <c r="AU478" s="65"/>
      <c r="AV478" s="65"/>
      <c r="AW478" s="65"/>
    </row>
    <row r="479" spans="1:49" s="121" customFormat="1" ht="18" customHeight="1">
      <c r="A479" s="838" t="str">
        <f>+'[1]З-ТМБ-4-сургууль мэргэжил-1'!A485:B485</f>
        <v>MG3117-25</v>
      </c>
      <c r="B479" s="838"/>
      <c r="C479" s="705" t="str">
        <f>+'[1]З-ТМБ-4-сургууль мэргэжил-1'!C485:I485</f>
        <v>Уулын ажлын техникч</v>
      </c>
      <c r="D479" s="705"/>
      <c r="E479" s="705"/>
      <c r="F479" s="705"/>
      <c r="G479" s="705"/>
      <c r="H479" s="705"/>
      <c r="I479" s="56">
        <f t="shared" si="192"/>
        <v>468</v>
      </c>
      <c r="J479" s="801">
        <f t="shared" si="194"/>
        <v>25</v>
      </c>
      <c r="K479" s="802"/>
      <c r="L479" s="65">
        <f t="shared" si="193"/>
        <v>5</v>
      </c>
      <c r="M479" s="65"/>
      <c r="N479" s="65"/>
      <c r="O479" s="65">
        <v>25</v>
      </c>
      <c r="P479" s="65">
        <v>5</v>
      </c>
      <c r="Q479" s="65"/>
      <c r="R479" s="65"/>
      <c r="S479" s="65"/>
      <c r="T479" s="65"/>
      <c r="U479" s="65"/>
      <c r="V479" s="65"/>
      <c r="W479" s="65"/>
      <c r="X479" s="65"/>
      <c r="Y479" s="65"/>
      <c r="Z479" s="65"/>
      <c r="AA479" s="65">
        <v>25</v>
      </c>
      <c r="AB479" s="65"/>
      <c r="AC479" s="65"/>
      <c r="AD479" s="65"/>
      <c r="AE479" s="140" t="str">
        <f t="shared" si="197"/>
        <v>MG3117-25</v>
      </c>
      <c r="AF479" s="139" t="str">
        <f t="shared" si="198"/>
        <v>Уулын ажлын техникч</v>
      </c>
      <c r="AG479" s="56"/>
      <c r="AH479" s="65">
        <f t="shared" si="178"/>
        <v>0</v>
      </c>
      <c r="AI479" s="65">
        <f t="shared" si="178"/>
        <v>0</v>
      </c>
      <c r="AJ479" s="65"/>
      <c r="AK479" s="65"/>
      <c r="AL479" s="65"/>
      <c r="AM479" s="65"/>
      <c r="AN479" s="65"/>
      <c r="AO479" s="65"/>
      <c r="AP479" s="65"/>
      <c r="AQ479" s="65"/>
      <c r="AR479" s="65"/>
      <c r="AS479" s="65"/>
      <c r="AT479" s="65"/>
      <c r="AU479" s="65"/>
      <c r="AV479" s="65"/>
      <c r="AW479" s="65"/>
    </row>
    <row r="480" spans="1:49" s="121" customFormat="1" ht="18" customHeight="1">
      <c r="A480" s="816" t="s">
        <v>384</v>
      </c>
      <c r="B480" s="816"/>
      <c r="C480" s="816"/>
      <c r="D480" s="816"/>
      <c r="E480" s="816"/>
      <c r="F480" s="816"/>
      <c r="G480" s="816"/>
      <c r="H480" s="816"/>
      <c r="I480" s="60">
        <f t="shared" si="192"/>
        <v>469</v>
      </c>
      <c r="J480" s="817">
        <f t="shared" si="194"/>
        <v>981</v>
      </c>
      <c r="K480" s="818"/>
      <c r="L480" s="138">
        <f t="shared" si="193"/>
        <v>291</v>
      </c>
      <c r="M480" s="138">
        <f>SUM(M481:M503)</f>
        <v>231</v>
      </c>
      <c r="N480" s="138">
        <f t="shared" ref="N480:AD480" si="199">SUM(N481:N503)</f>
        <v>97</v>
      </c>
      <c r="O480" s="138">
        <f t="shared" si="199"/>
        <v>0</v>
      </c>
      <c r="P480" s="138">
        <f t="shared" si="199"/>
        <v>0</v>
      </c>
      <c r="Q480" s="138">
        <f t="shared" si="199"/>
        <v>135</v>
      </c>
      <c r="R480" s="138">
        <f t="shared" si="199"/>
        <v>46</v>
      </c>
      <c r="S480" s="138">
        <f t="shared" si="199"/>
        <v>615</v>
      </c>
      <c r="T480" s="138">
        <f t="shared" si="199"/>
        <v>148</v>
      </c>
      <c r="U480" s="138">
        <f t="shared" si="199"/>
        <v>0</v>
      </c>
      <c r="V480" s="138">
        <f t="shared" si="199"/>
        <v>0</v>
      </c>
      <c r="W480" s="138">
        <f t="shared" si="199"/>
        <v>0</v>
      </c>
      <c r="X480" s="138">
        <f t="shared" si="199"/>
        <v>0</v>
      </c>
      <c r="Y480" s="138">
        <f t="shared" si="199"/>
        <v>0</v>
      </c>
      <c r="Z480" s="138">
        <f t="shared" si="199"/>
        <v>0</v>
      </c>
      <c r="AA480" s="138">
        <f t="shared" si="199"/>
        <v>981</v>
      </c>
      <c r="AB480" s="138">
        <f t="shared" si="199"/>
        <v>0</v>
      </c>
      <c r="AC480" s="138">
        <f t="shared" si="199"/>
        <v>0</v>
      </c>
      <c r="AD480" s="138">
        <f t="shared" si="199"/>
        <v>0</v>
      </c>
      <c r="AE480" s="141" t="str">
        <f>+A480</f>
        <v>4. Дархан-Уул аймаг дахь "Дархан Өргөө" Политехник коллеж</v>
      </c>
      <c r="AF480" s="142"/>
      <c r="AG480" s="60"/>
      <c r="AH480" s="138">
        <f>SUM(AH481:AH503)</f>
        <v>7</v>
      </c>
      <c r="AI480" s="138">
        <f t="shared" ref="AI480:AW480" si="200">SUM(AI481:AI503)</f>
        <v>1</v>
      </c>
      <c r="AJ480" s="138">
        <f t="shared" si="200"/>
        <v>0</v>
      </c>
      <c r="AK480" s="138">
        <f t="shared" si="200"/>
        <v>0</v>
      </c>
      <c r="AL480" s="138">
        <f t="shared" si="200"/>
        <v>1</v>
      </c>
      <c r="AM480" s="138">
        <f t="shared" si="200"/>
        <v>0</v>
      </c>
      <c r="AN480" s="138">
        <f t="shared" si="200"/>
        <v>1</v>
      </c>
      <c r="AO480" s="138">
        <f t="shared" si="200"/>
        <v>0</v>
      </c>
      <c r="AP480" s="138">
        <f t="shared" si="200"/>
        <v>1</v>
      </c>
      <c r="AQ480" s="138">
        <f t="shared" si="200"/>
        <v>0</v>
      </c>
      <c r="AR480" s="138">
        <f t="shared" si="200"/>
        <v>0</v>
      </c>
      <c r="AS480" s="138">
        <f t="shared" si="200"/>
        <v>0</v>
      </c>
      <c r="AT480" s="138">
        <f t="shared" si="200"/>
        <v>3</v>
      </c>
      <c r="AU480" s="138">
        <f t="shared" si="200"/>
        <v>1</v>
      </c>
      <c r="AV480" s="138">
        <f t="shared" si="200"/>
        <v>1</v>
      </c>
      <c r="AW480" s="138">
        <f t="shared" si="200"/>
        <v>0</v>
      </c>
    </row>
    <row r="481" spans="1:49" s="121" customFormat="1" ht="18" customHeight="1">
      <c r="A481" s="838" t="str">
        <f>+'[1]З-ТМБ-4-сургууль мэргэжил-1'!A487:B487</f>
        <v>MT8111-35</v>
      </c>
      <c r="B481" s="838"/>
      <c r="C481" s="705" t="str">
        <f>+'[1]З-ТМБ-4-сургууль мэргэжил-1'!C487:I487</f>
        <v>Хүнд машин механизмын оператор</v>
      </c>
      <c r="D481" s="705"/>
      <c r="E481" s="705"/>
      <c r="F481" s="705"/>
      <c r="G481" s="705"/>
      <c r="H481" s="705"/>
      <c r="I481" s="56">
        <f t="shared" si="192"/>
        <v>470</v>
      </c>
      <c r="J481" s="801">
        <f t="shared" si="194"/>
        <v>28</v>
      </c>
      <c r="K481" s="802"/>
      <c r="L481" s="65">
        <f t="shared" si="193"/>
        <v>2</v>
      </c>
      <c r="M481" s="65"/>
      <c r="N481" s="65"/>
      <c r="O481" s="65"/>
      <c r="P481" s="65"/>
      <c r="Q481" s="65">
        <v>28</v>
      </c>
      <c r="R481" s="65">
        <v>2</v>
      </c>
      <c r="S481" s="65"/>
      <c r="T481" s="65"/>
      <c r="U481" s="65"/>
      <c r="V481" s="65"/>
      <c r="W481" s="65"/>
      <c r="X481" s="65"/>
      <c r="Y481" s="65"/>
      <c r="Z481" s="65"/>
      <c r="AA481" s="65">
        <v>28</v>
      </c>
      <c r="AB481" s="65"/>
      <c r="AC481" s="65"/>
      <c r="AD481" s="65"/>
      <c r="AE481" s="140" t="str">
        <f t="shared" ref="AE481:AE503" si="201">+A481</f>
        <v>MT8111-35</v>
      </c>
      <c r="AF481" s="139" t="str">
        <f t="shared" ref="AF481:AF503" si="202">+C481</f>
        <v>Хүнд машин механизмын оператор</v>
      </c>
      <c r="AG481" s="56"/>
      <c r="AH481" s="65">
        <f t="shared" ref="AH481:AI544" si="203">+AJ481+AL481+AN481+AP481+AR481+AT481+AV481</f>
        <v>0</v>
      </c>
      <c r="AI481" s="65">
        <f t="shared" si="203"/>
        <v>0</v>
      </c>
      <c r="AJ481" s="65"/>
      <c r="AK481" s="65"/>
      <c r="AL481" s="65"/>
      <c r="AM481" s="65"/>
      <c r="AN481" s="65"/>
      <c r="AO481" s="65"/>
      <c r="AP481" s="65"/>
      <c r="AQ481" s="65"/>
      <c r="AR481" s="65"/>
      <c r="AS481" s="65"/>
      <c r="AT481" s="65"/>
      <c r="AU481" s="65"/>
      <c r="AV481" s="65"/>
      <c r="AW481" s="65"/>
    </row>
    <row r="482" spans="1:49" s="121" customFormat="1" ht="18" customHeight="1">
      <c r="A482" s="838" t="str">
        <f>+'[1]З-ТМБ-4-сургууль мэргэжил-1'!A488:B488</f>
        <v>IM7212-14</v>
      </c>
      <c r="B482" s="838"/>
      <c r="C482" s="705" t="str">
        <f>+'[1]З-ТМБ-4-сургууль мэргэжил-1'!C488:I488</f>
        <v>Гагнуурчин</v>
      </c>
      <c r="D482" s="705"/>
      <c r="E482" s="705"/>
      <c r="F482" s="705"/>
      <c r="G482" s="705"/>
      <c r="H482" s="705"/>
      <c r="I482" s="56">
        <f t="shared" si="192"/>
        <v>471</v>
      </c>
      <c r="J482" s="801">
        <f t="shared" si="194"/>
        <v>113</v>
      </c>
      <c r="K482" s="802"/>
      <c r="L482" s="65">
        <f t="shared" si="193"/>
        <v>0</v>
      </c>
      <c r="M482" s="65"/>
      <c r="N482" s="65"/>
      <c r="O482" s="65"/>
      <c r="P482" s="65"/>
      <c r="Q482" s="65">
        <v>15</v>
      </c>
      <c r="R482" s="65">
        <v>0</v>
      </c>
      <c r="S482" s="65">
        <v>98</v>
      </c>
      <c r="T482" s="65">
        <v>0</v>
      </c>
      <c r="U482" s="65"/>
      <c r="V482" s="65"/>
      <c r="W482" s="65"/>
      <c r="X482" s="65"/>
      <c r="Y482" s="65"/>
      <c r="Z482" s="65"/>
      <c r="AA482" s="65">
        <v>113</v>
      </c>
      <c r="AB482" s="65"/>
      <c r="AC482" s="65"/>
      <c r="AD482" s="65"/>
      <c r="AE482" s="140" t="str">
        <f t="shared" si="201"/>
        <v>IM7212-14</v>
      </c>
      <c r="AF482" s="139" t="str">
        <f t="shared" si="202"/>
        <v>Гагнуурчин</v>
      </c>
      <c r="AG482" s="56"/>
      <c r="AH482" s="65">
        <f t="shared" si="203"/>
        <v>2</v>
      </c>
      <c r="AI482" s="65">
        <f t="shared" si="203"/>
        <v>0</v>
      </c>
      <c r="AJ482" s="65"/>
      <c r="AK482" s="65"/>
      <c r="AL482" s="65"/>
      <c r="AM482" s="65"/>
      <c r="AN482" s="65"/>
      <c r="AO482" s="65"/>
      <c r="AP482" s="65">
        <v>1</v>
      </c>
      <c r="AQ482" s="65"/>
      <c r="AR482" s="65"/>
      <c r="AS482" s="65"/>
      <c r="AT482" s="65">
        <v>1</v>
      </c>
      <c r="AU482" s="65"/>
      <c r="AV482" s="65"/>
      <c r="AW482" s="65"/>
    </row>
    <row r="483" spans="1:49" s="121" customFormat="1" ht="18" customHeight="1">
      <c r="A483" s="838" t="str">
        <f>+'[1]З-ТМБ-4-сургууль мэргэжил-1'!A489:B489</f>
        <v>CF7114-20</v>
      </c>
      <c r="B483" s="838"/>
      <c r="C483" s="705" t="str">
        <f>+'[1]З-ТМБ-4-сургууль мэргэжил-1'!C489:I489</f>
        <v>Бетон арматурчин</v>
      </c>
      <c r="D483" s="705"/>
      <c r="E483" s="705"/>
      <c r="F483" s="705"/>
      <c r="G483" s="705"/>
      <c r="H483" s="705"/>
      <c r="I483" s="56">
        <f t="shared" si="192"/>
        <v>472</v>
      </c>
      <c r="J483" s="801">
        <f t="shared" si="194"/>
        <v>39</v>
      </c>
      <c r="K483" s="802"/>
      <c r="L483" s="65">
        <f t="shared" si="193"/>
        <v>12</v>
      </c>
      <c r="M483" s="65"/>
      <c r="N483" s="65"/>
      <c r="O483" s="65"/>
      <c r="P483" s="65"/>
      <c r="Q483" s="65"/>
      <c r="R483" s="65"/>
      <c r="S483" s="65">
        <v>39</v>
      </c>
      <c r="T483" s="65">
        <v>12</v>
      </c>
      <c r="U483" s="65"/>
      <c r="V483" s="65"/>
      <c r="W483" s="65"/>
      <c r="X483" s="65"/>
      <c r="Y483" s="65"/>
      <c r="Z483" s="65"/>
      <c r="AA483" s="65">
        <v>39</v>
      </c>
      <c r="AB483" s="65"/>
      <c r="AC483" s="65"/>
      <c r="AD483" s="65"/>
      <c r="AE483" s="140" t="str">
        <f t="shared" si="201"/>
        <v>CF7114-20</v>
      </c>
      <c r="AF483" s="139" t="str">
        <f t="shared" si="202"/>
        <v>Бетон арматурчин</v>
      </c>
      <c r="AG483" s="56"/>
      <c r="AH483" s="65">
        <f t="shared" si="203"/>
        <v>0</v>
      </c>
      <c r="AI483" s="65">
        <f t="shared" si="203"/>
        <v>0</v>
      </c>
      <c r="AJ483" s="65"/>
      <c r="AK483" s="65"/>
      <c r="AL483" s="65"/>
      <c r="AM483" s="65"/>
      <c r="AN483" s="65"/>
      <c r="AO483" s="65"/>
      <c r="AP483" s="65"/>
      <c r="AQ483" s="65"/>
      <c r="AR483" s="65"/>
      <c r="AS483" s="65"/>
      <c r="AT483" s="65"/>
      <c r="AU483" s="65"/>
      <c r="AV483" s="65"/>
      <c r="AW483" s="65"/>
    </row>
    <row r="484" spans="1:49" s="121" customFormat="1" ht="18" customHeight="1">
      <c r="A484" s="838" t="str">
        <f>+'[1]З-ТМБ-4-сургууль мэргэжил-1'!A490:B490</f>
        <v>CF7126-36</v>
      </c>
      <c r="B484" s="838"/>
      <c r="C484" s="705" t="str">
        <f>+'[1]З-ТМБ-4-сургууль мэргэжил-1'!C490:I490</f>
        <v>Барилгын сантехникч</v>
      </c>
      <c r="D484" s="705"/>
      <c r="E484" s="705"/>
      <c r="F484" s="705"/>
      <c r="G484" s="705"/>
      <c r="H484" s="705"/>
      <c r="I484" s="56">
        <f t="shared" si="192"/>
        <v>473</v>
      </c>
      <c r="J484" s="801">
        <f t="shared" si="194"/>
        <v>22</v>
      </c>
      <c r="K484" s="802"/>
      <c r="L484" s="65">
        <f t="shared" si="193"/>
        <v>1</v>
      </c>
      <c r="M484" s="65"/>
      <c r="N484" s="65"/>
      <c r="O484" s="65"/>
      <c r="P484" s="65"/>
      <c r="Q484" s="65"/>
      <c r="R484" s="65"/>
      <c r="S484" s="65">
        <v>22</v>
      </c>
      <c r="T484" s="65">
        <v>1</v>
      </c>
      <c r="U484" s="65"/>
      <c r="V484" s="65"/>
      <c r="W484" s="65"/>
      <c r="X484" s="65"/>
      <c r="Y484" s="65"/>
      <c r="Z484" s="65"/>
      <c r="AA484" s="65">
        <v>22</v>
      </c>
      <c r="AB484" s="65"/>
      <c r="AC484" s="65"/>
      <c r="AD484" s="65"/>
      <c r="AE484" s="140" t="str">
        <f t="shared" si="201"/>
        <v>CF7126-36</v>
      </c>
      <c r="AF484" s="139" t="str">
        <f t="shared" si="202"/>
        <v>Барилгын сантехникч</v>
      </c>
      <c r="AG484" s="56"/>
      <c r="AH484" s="65">
        <f t="shared" si="203"/>
        <v>0</v>
      </c>
      <c r="AI484" s="65">
        <f t="shared" si="203"/>
        <v>0</v>
      </c>
      <c r="AJ484" s="65"/>
      <c r="AK484" s="65"/>
      <c r="AL484" s="65"/>
      <c r="AM484" s="65"/>
      <c r="AN484" s="65"/>
      <c r="AO484" s="65"/>
      <c r="AP484" s="65"/>
      <c r="AQ484" s="65"/>
      <c r="AR484" s="65"/>
      <c r="AS484" s="65"/>
      <c r="AT484" s="65"/>
      <c r="AU484" s="65"/>
      <c r="AV484" s="65"/>
      <c r="AW484" s="65"/>
    </row>
    <row r="485" spans="1:49" s="121" customFormat="1" ht="18" customHeight="1">
      <c r="A485" s="838" t="str">
        <f>+'[1]З-ТМБ-4-сургууль мэргэжил-1'!A491:B491</f>
        <v>CF7411-12</v>
      </c>
      <c r="B485" s="838"/>
      <c r="C485" s="705" t="str">
        <f>+'[1]З-ТМБ-4-сургууль мэргэжил-1'!C491:I491</f>
        <v>Барилгын цахилгаанчин</v>
      </c>
      <c r="D485" s="705"/>
      <c r="E485" s="705"/>
      <c r="F485" s="705"/>
      <c r="G485" s="705"/>
      <c r="H485" s="705"/>
      <c r="I485" s="56">
        <f t="shared" si="192"/>
        <v>474</v>
      </c>
      <c r="J485" s="801">
        <f t="shared" si="194"/>
        <v>108</v>
      </c>
      <c r="K485" s="802"/>
      <c r="L485" s="65">
        <f t="shared" si="193"/>
        <v>16</v>
      </c>
      <c r="M485" s="65"/>
      <c r="N485" s="65"/>
      <c r="O485" s="65"/>
      <c r="P485" s="65"/>
      <c r="Q485" s="65">
        <v>13</v>
      </c>
      <c r="R485" s="65">
        <v>3</v>
      </c>
      <c r="S485" s="65">
        <v>95</v>
      </c>
      <c r="T485" s="65">
        <v>13</v>
      </c>
      <c r="U485" s="65"/>
      <c r="V485" s="65"/>
      <c r="W485" s="65"/>
      <c r="X485" s="65"/>
      <c r="Y485" s="65"/>
      <c r="Z485" s="65"/>
      <c r="AA485" s="65">
        <v>108</v>
      </c>
      <c r="AB485" s="65"/>
      <c r="AC485" s="65"/>
      <c r="AD485" s="65"/>
      <c r="AE485" s="140" t="str">
        <f t="shared" si="201"/>
        <v>CF7411-12</v>
      </c>
      <c r="AF485" s="139" t="str">
        <f t="shared" si="202"/>
        <v>Барилгын цахилгаанчин</v>
      </c>
      <c r="AG485" s="56"/>
      <c r="AH485" s="65">
        <f t="shared" si="203"/>
        <v>0</v>
      </c>
      <c r="AI485" s="65">
        <f t="shared" si="203"/>
        <v>0</v>
      </c>
      <c r="AJ485" s="65"/>
      <c r="AK485" s="65"/>
      <c r="AL485" s="65"/>
      <c r="AM485" s="65"/>
      <c r="AN485" s="65"/>
      <c r="AO485" s="65"/>
      <c r="AP485" s="65"/>
      <c r="AQ485" s="65"/>
      <c r="AR485" s="65"/>
      <c r="AS485" s="65"/>
      <c r="AT485" s="65"/>
      <c r="AU485" s="65"/>
      <c r="AV485" s="65"/>
      <c r="AW485" s="65"/>
    </row>
    <row r="486" spans="1:49" s="121" customFormat="1" ht="18" customHeight="1">
      <c r="A486" s="838" t="str">
        <f>+'[1]З-ТМБ-4-сургууль мэргэжил-1'!A492:B492</f>
        <v>CF7123-20</v>
      </c>
      <c r="B486" s="838"/>
      <c r="C486" s="705" t="str">
        <f>+'[1]З-ТМБ-4-сургууль мэргэжил-1'!C492:I492</f>
        <v>Барилгын засал-чимэглэлчин</v>
      </c>
      <c r="D486" s="705"/>
      <c r="E486" s="705"/>
      <c r="F486" s="705"/>
      <c r="G486" s="705"/>
      <c r="H486" s="705"/>
      <c r="I486" s="56">
        <f t="shared" si="192"/>
        <v>475</v>
      </c>
      <c r="J486" s="801">
        <f t="shared" si="194"/>
        <v>63</v>
      </c>
      <c r="K486" s="802"/>
      <c r="L486" s="65">
        <f t="shared" si="193"/>
        <v>34</v>
      </c>
      <c r="M486" s="65"/>
      <c r="N486" s="65"/>
      <c r="O486" s="65"/>
      <c r="P486" s="65"/>
      <c r="Q486" s="65">
        <v>10</v>
      </c>
      <c r="R486" s="65">
        <v>3</v>
      </c>
      <c r="S486" s="65">
        <v>53</v>
      </c>
      <c r="T486" s="65">
        <v>31</v>
      </c>
      <c r="U486" s="65"/>
      <c r="V486" s="65"/>
      <c r="W486" s="65"/>
      <c r="X486" s="65"/>
      <c r="Y486" s="65"/>
      <c r="Z486" s="65"/>
      <c r="AA486" s="65">
        <v>63</v>
      </c>
      <c r="AB486" s="65"/>
      <c r="AC486" s="65"/>
      <c r="AD486" s="65"/>
      <c r="AE486" s="140" t="str">
        <f t="shared" si="201"/>
        <v>CF7123-20</v>
      </c>
      <c r="AF486" s="139" t="str">
        <f t="shared" si="202"/>
        <v>Барилгын засал-чимэглэлчин</v>
      </c>
      <c r="AG486" s="56"/>
      <c r="AH486" s="65">
        <f t="shared" si="203"/>
        <v>1</v>
      </c>
      <c r="AI486" s="65">
        <f t="shared" si="203"/>
        <v>0</v>
      </c>
      <c r="AJ486" s="65"/>
      <c r="AK486" s="65"/>
      <c r="AL486" s="65">
        <v>1</v>
      </c>
      <c r="AM486" s="65"/>
      <c r="AN486" s="65"/>
      <c r="AO486" s="65"/>
      <c r="AP486" s="65"/>
      <c r="AQ486" s="65"/>
      <c r="AR486" s="65"/>
      <c r="AS486" s="65"/>
      <c r="AT486" s="65"/>
      <c r="AU486" s="65"/>
      <c r="AV486" s="65"/>
      <c r="AW486" s="65"/>
    </row>
    <row r="487" spans="1:49" s="121" customFormat="1" ht="18" customHeight="1">
      <c r="A487" s="838" t="str">
        <f>+'[1]З-ТМБ-4-сургууль мэргэжил-1'!A493:B493</f>
        <v>CF7112-19</v>
      </c>
      <c r="B487" s="838"/>
      <c r="C487" s="705" t="str">
        <f>+'[1]З-ТМБ-4-сургууль мэргэжил-1'!C493:I493</f>
        <v>Барилгын өрөг угсрагч</v>
      </c>
      <c r="D487" s="705"/>
      <c r="E487" s="705"/>
      <c r="F487" s="705"/>
      <c r="G487" s="705"/>
      <c r="H487" s="705"/>
      <c r="I487" s="56">
        <f t="shared" si="192"/>
        <v>476</v>
      </c>
      <c r="J487" s="801">
        <f t="shared" si="194"/>
        <v>12</v>
      </c>
      <c r="K487" s="802"/>
      <c r="L487" s="65">
        <f t="shared" si="193"/>
        <v>6</v>
      </c>
      <c r="M487" s="65"/>
      <c r="N487" s="65"/>
      <c r="O487" s="65"/>
      <c r="P487" s="65"/>
      <c r="Q487" s="65"/>
      <c r="R487" s="65"/>
      <c r="S487" s="65">
        <v>12</v>
      </c>
      <c r="T487" s="65">
        <v>6</v>
      </c>
      <c r="U487" s="65"/>
      <c r="V487" s="65"/>
      <c r="W487" s="65"/>
      <c r="X487" s="65"/>
      <c r="Y487" s="65"/>
      <c r="Z487" s="65"/>
      <c r="AA487" s="65">
        <v>12</v>
      </c>
      <c r="AB487" s="65"/>
      <c r="AC487" s="65"/>
      <c r="AD487" s="65"/>
      <c r="AE487" s="140" t="str">
        <f t="shared" si="201"/>
        <v>CF7112-19</v>
      </c>
      <c r="AF487" s="139" t="str">
        <f t="shared" si="202"/>
        <v>Барилгын өрөг угсрагч</v>
      </c>
      <c r="AG487" s="56"/>
      <c r="AH487" s="65">
        <f t="shared" si="203"/>
        <v>0</v>
      </c>
      <c r="AI487" s="65">
        <f t="shared" si="203"/>
        <v>0</v>
      </c>
      <c r="AJ487" s="65"/>
      <c r="AK487" s="65"/>
      <c r="AL487" s="65"/>
      <c r="AM487" s="65"/>
      <c r="AN487" s="65"/>
      <c r="AO487" s="65"/>
      <c r="AP487" s="65"/>
      <c r="AQ487" s="65"/>
      <c r="AR487" s="65"/>
      <c r="AS487" s="65"/>
      <c r="AT487" s="65"/>
      <c r="AU487" s="65"/>
      <c r="AV487" s="65"/>
      <c r="AW487" s="65"/>
    </row>
    <row r="488" spans="1:49" s="121" customFormat="1" ht="18" customHeight="1">
      <c r="A488" s="838" t="str">
        <f>+'[1]З-ТМБ-4-сургууль мэргэжил-1'!A494:B494</f>
        <v>CF7115-22</v>
      </c>
      <c r="B488" s="838"/>
      <c r="C488" s="705" t="str">
        <f>+'[1]З-ТМБ-4-сургууль мэргэжил-1'!C494:I494</f>
        <v>Барилгын мужаан</v>
      </c>
      <c r="D488" s="705"/>
      <c r="E488" s="705"/>
      <c r="F488" s="705"/>
      <c r="G488" s="705"/>
      <c r="H488" s="705"/>
      <c r="I488" s="56">
        <f t="shared" si="192"/>
        <v>477</v>
      </c>
      <c r="J488" s="801">
        <f t="shared" si="194"/>
        <v>30</v>
      </c>
      <c r="K488" s="802"/>
      <c r="L488" s="65">
        <f t="shared" si="193"/>
        <v>2</v>
      </c>
      <c r="M488" s="65"/>
      <c r="N488" s="65"/>
      <c r="O488" s="65"/>
      <c r="P488" s="65"/>
      <c r="Q488" s="65"/>
      <c r="R488" s="65"/>
      <c r="S488" s="65">
        <v>30</v>
      </c>
      <c r="T488" s="65">
        <v>2</v>
      </c>
      <c r="U488" s="65"/>
      <c r="V488" s="65"/>
      <c r="W488" s="65"/>
      <c r="X488" s="65"/>
      <c r="Y488" s="65"/>
      <c r="Z488" s="65"/>
      <c r="AA488" s="65">
        <v>30</v>
      </c>
      <c r="AB488" s="65"/>
      <c r="AC488" s="65"/>
      <c r="AD488" s="65"/>
      <c r="AE488" s="140" t="str">
        <f t="shared" si="201"/>
        <v>CF7115-22</v>
      </c>
      <c r="AF488" s="139" t="str">
        <f t="shared" si="202"/>
        <v>Барилгын мужаан</v>
      </c>
      <c r="AG488" s="56"/>
      <c r="AH488" s="65">
        <f t="shared" si="203"/>
        <v>1</v>
      </c>
      <c r="AI488" s="65">
        <f t="shared" si="203"/>
        <v>0</v>
      </c>
      <c r="AJ488" s="65"/>
      <c r="AK488" s="65"/>
      <c r="AL488" s="65"/>
      <c r="AM488" s="65"/>
      <c r="AN488" s="65"/>
      <c r="AO488" s="65"/>
      <c r="AP488" s="65"/>
      <c r="AQ488" s="65"/>
      <c r="AR488" s="65"/>
      <c r="AS488" s="65"/>
      <c r="AT488" s="65">
        <v>1</v>
      </c>
      <c r="AU488" s="65"/>
      <c r="AV488" s="65"/>
      <c r="AW488" s="65"/>
    </row>
    <row r="489" spans="1:49" s="121" customFormat="1" ht="18" customHeight="1">
      <c r="A489" s="838" t="str">
        <f>+'[1]З-ТМБ-4-сургууль мэргэжил-1'!A495:B495</f>
        <v>CB7116-18</v>
      </c>
      <c r="B489" s="838"/>
      <c r="C489" s="705" t="str">
        <f>+'[1]З-ТМБ-4-сургууль мэргэжил-1'!C495:I495</f>
        <v xml:space="preserve">Авто зам, гүүр барилгын ажилтан /замчин/ </v>
      </c>
      <c r="D489" s="705"/>
      <c r="E489" s="705"/>
      <c r="F489" s="705"/>
      <c r="G489" s="705"/>
      <c r="H489" s="705"/>
      <c r="I489" s="56">
        <f t="shared" si="192"/>
        <v>478</v>
      </c>
      <c r="J489" s="801">
        <f t="shared" si="194"/>
        <v>53</v>
      </c>
      <c r="K489" s="802"/>
      <c r="L489" s="65">
        <f t="shared" si="193"/>
        <v>2</v>
      </c>
      <c r="M489" s="65"/>
      <c r="N489" s="65"/>
      <c r="O489" s="65"/>
      <c r="P489" s="65"/>
      <c r="Q489" s="65">
        <v>12</v>
      </c>
      <c r="R489" s="65">
        <v>0</v>
      </c>
      <c r="S489" s="65">
        <v>41</v>
      </c>
      <c r="T489" s="65">
        <v>2</v>
      </c>
      <c r="U489" s="65"/>
      <c r="V489" s="65"/>
      <c r="W489" s="65"/>
      <c r="X489" s="65"/>
      <c r="Y489" s="65"/>
      <c r="Z489" s="65"/>
      <c r="AA489" s="65">
        <v>53</v>
      </c>
      <c r="AB489" s="65"/>
      <c r="AC489" s="65"/>
      <c r="AD489" s="65"/>
      <c r="AE489" s="140" t="str">
        <f t="shared" si="201"/>
        <v>CB7116-18</v>
      </c>
      <c r="AF489" s="139" t="str">
        <f t="shared" si="202"/>
        <v xml:space="preserve">Авто зам, гүүр барилгын ажилтан /замчин/ </v>
      </c>
      <c r="AG489" s="56"/>
      <c r="AH489" s="65">
        <f t="shared" si="203"/>
        <v>0</v>
      </c>
      <c r="AI489" s="65">
        <f t="shared" si="203"/>
        <v>0</v>
      </c>
      <c r="AJ489" s="65"/>
      <c r="AK489" s="65"/>
      <c r="AL489" s="65"/>
      <c r="AM489" s="65"/>
      <c r="AN489" s="65"/>
      <c r="AO489" s="65"/>
      <c r="AP489" s="65"/>
      <c r="AQ489" s="65"/>
      <c r="AR489" s="65"/>
      <c r="AS489" s="65"/>
      <c r="AT489" s="65"/>
      <c r="AU489" s="65"/>
      <c r="AV489" s="65"/>
      <c r="AW489" s="65"/>
    </row>
    <row r="490" spans="1:49" s="121" customFormat="1" ht="18" customHeight="1">
      <c r="A490" s="838" t="str">
        <f>+'[1]З-ТМБ-4-сургууль мэргэжил-1'!A496:B496</f>
        <v>TC8211-20</v>
      </c>
      <c r="B490" s="838"/>
      <c r="C490" s="705" t="str">
        <f>+'[1]З-ТМБ-4-сургууль мэргэжил-1'!C496:I496</f>
        <v>Автомашины засварчин</v>
      </c>
      <c r="D490" s="705"/>
      <c r="E490" s="705"/>
      <c r="F490" s="705"/>
      <c r="G490" s="705"/>
      <c r="H490" s="705"/>
      <c r="I490" s="56">
        <f t="shared" si="192"/>
        <v>479</v>
      </c>
      <c r="J490" s="801">
        <f t="shared" si="194"/>
        <v>106</v>
      </c>
      <c r="K490" s="802"/>
      <c r="L490" s="65">
        <f t="shared" si="193"/>
        <v>0</v>
      </c>
      <c r="M490" s="65"/>
      <c r="N490" s="65"/>
      <c r="O490" s="65"/>
      <c r="P490" s="65"/>
      <c r="Q490" s="65"/>
      <c r="R490" s="65"/>
      <c r="S490" s="65">
        <v>106</v>
      </c>
      <c r="T490" s="65">
        <v>0</v>
      </c>
      <c r="U490" s="65"/>
      <c r="V490" s="65"/>
      <c r="W490" s="65"/>
      <c r="X490" s="65"/>
      <c r="Y490" s="65"/>
      <c r="Z490" s="65"/>
      <c r="AA490" s="65">
        <v>106</v>
      </c>
      <c r="AB490" s="65"/>
      <c r="AC490" s="65"/>
      <c r="AD490" s="65"/>
      <c r="AE490" s="140" t="str">
        <f t="shared" si="201"/>
        <v>TC8211-20</v>
      </c>
      <c r="AF490" s="139" t="str">
        <f t="shared" si="202"/>
        <v>Автомашины засварчин</v>
      </c>
      <c r="AG490" s="56"/>
      <c r="AH490" s="65">
        <f t="shared" si="203"/>
        <v>0</v>
      </c>
      <c r="AI490" s="65">
        <f t="shared" si="203"/>
        <v>0</v>
      </c>
      <c r="AJ490" s="65"/>
      <c r="AK490" s="65"/>
      <c r="AL490" s="65"/>
      <c r="AM490" s="65"/>
      <c r="AN490" s="65"/>
      <c r="AO490" s="65"/>
      <c r="AP490" s="65"/>
      <c r="AQ490" s="65"/>
      <c r="AR490" s="65"/>
      <c r="AS490" s="65"/>
      <c r="AT490" s="65"/>
      <c r="AU490" s="65"/>
      <c r="AV490" s="65"/>
      <c r="AW490" s="65"/>
    </row>
    <row r="491" spans="1:49" s="121" customFormat="1" ht="18" customHeight="1">
      <c r="A491" s="838" t="str">
        <f>+'[1]З-ТМБ-4-сургууль мэргэжил-1'!A497:B497</f>
        <v>TC3115-13</v>
      </c>
      <c r="B491" s="838"/>
      <c r="C491" s="705" t="str">
        <f>+'[1]З-ТМБ-4-сургууль мэргэжил-1'!C497:I497</f>
        <v>Автомашины механик</v>
      </c>
      <c r="D491" s="705"/>
      <c r="E491" s="705"/>
      <c r="F491" s="705"/>
      <c r="G491" s="705"/>
      <c r="H491" s="705"/>
      <c r="I491" s="56">
        <f t="shared" si="192"/>
        <v>480</v>
      </c>
      <c r="J491" s="801">
        <f t="shared" si="194"/>
        <v>27</v>
      </c>
      <c r="K491" s="802"/>
      <c r="L491" s="65">
        <f t="shared" si="193"/>
        <v>0</v>
      </c>
      <c r="M491" s="65">
        <v>27</v>
      </c>
      <c r="N491" s="65">
        <v>0</v>
      </c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>
        <v>27</v>
      </c>
      <c r="AB491" s="65"/>
      <c r="AC491" s="65"/>
      <c r="AD491" s="65"/>
      <c r="AE491" s="140" t="str">
        <f t="shared" si="201"/>
        <v>TC3115-13</v>
      </c>
      <c r="AF491" s="139" t="str">
        <f t="shared" si="202"/>
        <v>Автомашины механик</v>
      </c>
      <c r="AG491" s="56"/>
      <c r="AH491" s="65">
        <f t="shared" si="203"/>
        <v>0</v>
      </c>
      <c r="AI491" s="65">
        <f t="shared" si="203"/>
        <v>0</v>
      </c>
      <c r="AJ491" s="65"/>
      <c r="AK491" s="65"/>
      <c r="AL491" s="65"/>
      <c r="AM491" s="65"/>
      <c r="AN491" s="65"/>
      <c r="AO491" s="65"/>
      <c r="AP491" s="65"/>
      <c r="AQ491" s="65"/>
      <c r="AR491" s="65"/>
      <c r="AS491" s="65"/>
      <c r="AT491" s="65"/>
      <c r="AU491" s="65"/>
      <c r="AV491" s="65"/>
      <c r="AW491" s="65"/>
    </row>
    <row r="492" spans="1:49" s="121" customFormat="1" ht="18" customHeight="1">
      <c r="A492" s="838" t="str">
        <f>+'[1]З-ТМБ-4-сургууль мэргэжил-1'!A498:B498</f>
        <v>IM3119-11</v>
      </c>
      <c r="B492" s="838"/>
      <c r="C492" s="705" t="str">
        <f>+'[1]З-ТМБ-4-сургууль мэргэжил-1'!C498:I498</f>
        <v>Аюулгүй ажиллагааны техникч</v>
      </c>
      <c r="D492" s="705"/>
      <c r="E492" s="705"/>
      <c r="F492" s="705"/>
      <c r="G492" s="705"/>
      <c r="H492" s="705"/>
      <c r="I492" s="56">
        <f t="shared" si="192"/>
        <v>481</v>
      </c>
      <c r="J492" s="801">
        <f t="shared" si="194"/>
        <v>53</v>
      </c>
      <c r="K492" s="802"/>
      <c r="L492" s="65">
        <f t="shared" si="193"/>
        <v>39</v>
      </c>
      <c r="M492" s="65">
        <v>53</v>
      </c>
      <c r="N492" s="65">
        <v>39</v>
      </c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>
        <v>53</v>
      </c>
      <c r="AB492" s="65"/>
      <c r="AC492" s="65"/>
      <c r="AD492" s="65"/>
      <c r="AE492" s="140" t="str">
        <f t="shared" si="201"/>
        <v>IM3119-11</v>
      </c>
      <c r="AF492" s="139" t="str">
        <f t="shared" si="202"/>
        <v>Аюулгүй ажиллагааны техникч</v>
      </c>
      <c r="AG492" s="56"/>
      <c r="AH492" s="65">
        <f t="shared" si="203"/>
        <v>0</v>
      </c>
      <c r="AI492" s="65">
        <f t="shared" si="203"/>
        <v>0</v>
      </c>
      <c r="AJ492" s="65"/>
      <c r="AK492" s="65"/>
      <c r="AL492" s="65"/>
      <c r="AM492" s="65"/>
      <c r="AN492" s="65"/>
      <c r="AO492" s="65"/>
      <c r="AP492" s="65"/>
      <c r="AQ492" s="65"/>
      <c r="AR492" s="65"/>
      <c r="AS492" s="65"/>
      <c r="AT492" s="65"/>
      <c r="AU492" s="65"/>
      <c r="AV492" s="65"/>
      <c r="AW492" s="65"/>
    </row>
    <row r="493" spans="1:49" s="121" customFormat="1" ht="18" customHeight="1">
      <c r="A493" s="838" t="str">
        <f>+'[1]З-ТМБ-4-сургууль мэргэжил-1'!A499:B499</f>
        <v>CF3112-11</v>
      </c>
      <c r="B493" s="838"/>
      <c r="C493" s="705" t="str">
        <f>+'[1]З-ТМБ-4-сургууль мэргэжил-1'!C499:I499</f>
        <v>Иргэний барилгын техникч</v>
      </c>
      <c r="D493" s="705"/>
      <c r="E493" s="705"/>
      <c r="F493" s="705"/>
      <c r="G493" s="705"/>
      <c r="H493" s="705"/>
      <c r="I493" s="56">
        <f t="shared" si="192"/>
        <v>482</v>
      </c>
      <c r="J493" s="801">
        <f t="shared" si="194"/>
        <v>27</v>
      </c>
      <c r="K493" s="802"/>
      <c r="L493" s="65">
        <f t="shared" si="193"/>
        <v>10</v>
      </c>
      <c r="M493" s="65">
        <v>27</v>
      </c>
      <c r="N493" s="65">
        <v>10</v>
      </c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>
        <v>27</v>
      </c>
      <c r="AB493" s="65"/>
      <c r="AC493" s="65"/>
      <c r="AD493" s="65"/>
      <c r="AE493" s="140" t="str">
        <f t="shared" si="201"/>
        <v>CF3112-11</v>
      </c>
      <c r="AF493" s="139" t="str">
        <f t="shared" si="202"/>
        <v>Иргэний барилгын техникч</v>
      </c>
      <c r="AG493" s="56"/>
      <c r="AH493" s="65">
        <f t="shared" si="203"/>
        <v>0</v>
      </c>
      <c r="AI493" s="65">
        <f t="shared" si="203"/>
        <v>0</v>
      </c>
      <c r="AJ493" s="65"/>
      <c r="AK493" s="65"/>
      <c r="AL493" s="65"/>
      <c r="AM493" s="65"/>
      <c r="AN493" s="65"/>
      <c r="AO493" s="65"/>
      <c r="AP493" s="65"/>
      <c r="AQ493" s="65"/>
      <c r="AR493" s="65"/>
      <c r="AS493" s="65"/>
      <c r="AT493" s="65"/>
      <c r="AU493" s="65"/>
      <c r="AV493" s="65"/>
      <c r="AW493" s="65"/>
    </row>
    <row r="494" spans="1:49" s="121" customFormat="1" ht="18" customHeight="1">
      <c r="A494" s="838" t="str">
        <f>+'[1]З-ТМБ-4-сургууль мэргэжил-1'!A500:B500</f>
        <v>CF3115-41</v>
      </c>
      <c r="B494" s="838"/>
      <c r="C494" s="705" t="str">
        <f>+'[1]З-ТМБ-4-сургууль мэргэжил-1'!C500:I500</f>
        <v>Сантехникийн техникч</v>
      </c>
      <c r="D494" s="705"/>
      <c r="E494" s="705"/>
      <c r="F494" s="705"/>
      <c r="G494" s="705"/>
      <c r="H494" s="705"/>
      <c r="I494" s="56">
        <f t="shared" si="192"/>
        <v>483</v>
      </c>
      <c r="J494" s="801">
        <f t="shared" si="194"/>
        <v>16</v>
      </c>
      <c r="K494" s="802"/>
      <c r="L494" s="65">
        <f t="shared" si="193"/>
        <v>3</v>
      </c>
      <c r="M494" s="65">
        <v>16</v>
      </c>
      <c r="N494" s="65">
        <v>3</v>
      </c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65">
        <v>16</v>
      </c>
      <c r="AB494" s="65"/>
      <c r="AC494" s="65"/>
      <c r="AD494" s="65"/>
      <c r="AE494" s="140" t="str">
        <f t="shared" si="201"/>
        <v>CF3115-41</v>
      </c>
      <c r="AF494" s="139" t="str">
        <f t="shared" si="202"/>
        <v>Сантехникийн техникч</v>
      </c>
      <c r="AG494" s="56"/>
      <c r="AH494" s="65">
        <f t="shared" si="203"/>
        <v>0</v>
      </c>
      <c r="AI494" s="65">
        <f t="shared" si="203"/>
        <v>0</v>
      </c>
      <c r="AJ494" s="65"/>
      <c r="AK494" s="65"/>
      <c r="AL494" s="65"/>
      <c r="AM494" s="65"/>
      <c r="AN494" s="65"/>
      <c r="AO494" s="65"/>
      <c r="AP494" s="65"/>
      <c r="AQ494" s="65"/>
      <c r="AR494" s="65"/>
      <c r="AS494" s="65"/>
      <c r="AT494" s="65"/>
      <c r="AU494" s="65"/>
      <c r="AV494" s="65"/>
      <c r="AW494" s="65"/>
    </row>
    <row r="495" spans="1:49" s="121" customFormat="1" ht="18" customHeight="1">
      <c r="A495" s="838" t="str">
        <f>+'[1]З-ТМБ-4-сургууль мэргэжил-1'!A501:B501</f>
        <v>PL3113-12</v>
      </c>
      <c r="B495" s="838"/>
      <c r="C495" s="705" t="str">
        <f>+'[1]З-ТМБ-4-сургууль мэргэжил-1'!C501:I501</f>
        <v xml:space="preserve">Цахилгаан станц, сүлжээний техникч </v>
      </c>
      <c r="D495" s="705"/>
      <c r="E495" s="705"/>
      <c r="F495" s="705"/>
      <c r="G495" s="705"/>
      <c r="H495" s="705"/>
      <c r="I495" s="56">
        <f t="shared" si="192"/>
        <v>484</v>
      </c>
      <c r="J495" s="801">
        <f t="shared" si="194"/>
        <v>31</v>
      </c>
      <c r="K495" s="802"/>
      <c r="L495" s="65">
        <f t="shared" si="193"/>
        <v>13</v>
      </c>
      <c r="M495" s="65">
        <v>31</v>
      </c>
      <c r="N495" s="65">
        <v>13</v>
      </c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>
        <v>31</v>
      </c>
      <c r="AB495" s="65"/>
      <c r="AC495" s="65"/>
      <c r="AD495" s="65"/>
      <c r="AE495" s="140" t="str">
        <f t="shared" si="201"/>
        <v>PL3113-12</v>
      </c>
      <c r="AF495" s="139" t="str">
        <f t="shared" si="202"/>
        <v xml:space="preserve">Цахилгаан станц, сүлжээний техникч </v>
      </c>
      <c r="AG495" s="56"/>
      <c r="AH495" s="65">
        <f t="shared" si="203"/>
        <v>0</v>
      </c>
      <c r="AI495" s="65">
        <f t="shared" si="203"/>
        <v>0</v>
      </c>
      <c r="AJ495" s="65"/>
      <c r="AK495" s="65"/>
      <c r="AL495" s="65"/>
      <c r="AM495" s="65"/>
      <c r="AN495" s="65"/>
      <c r="AO495" s="65"/>
      <c r="AP495" s="65"/>
      <c r="AQ495" s="65"/>
      <c r="AR495" s="65"/>
      <c r="AS495" s="65"/>
      <c r="AT495" s="65"/>
      <c r="AU495" s="65"/>
      <c r="AV495" s="65"/>
      <c r="AW495" s="65"/>
    </row>
    <row r="496" spans="1:49" s="121" customFormat="1" ht="18" customHeight="1">
      <c r="A496" s="838" t="str">
        <f>+'[1]З-ТМБ-4-сургууль мэргэжил-1'!A502:B502</f>
        <v>IW3514-15</v>
      </c>
      <c r="B496" s="838"/>
      <c r="C496" s="705" t="str">
        <f>+'[1]З-ТМБ-4-сургууль мэргэжил-1'!C502:I502</f>
        <v>Вэб мультмедиа зохиогч</v>
      </c>
      <c r="D496" s="705"/>
      <c r="E496" s="705"/>
      <c r="F496" s="705"/>
      <c r="G496" s="705"/>
      <c r="H496" s="705"/>
      <c r="I496" s="56">
        <f t="shared" si="192"/>
        <v>485</v>
      </c>
      <c r="J496" s="801">
        <f t="shared" si="194"/>
        <v>16</v>
      </c>
      <c r="K496" s="802"/>
      <c r="L496" s="65">
        <f t="shared" si="193"/>
        <v>9</v>
      </c>
      <c r="M496" s="65">
        <v>16</v>
      </c>
      <c r="N496" s="65">
        <v>9</v>
      </c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>
        <v>16</v>
      </c>
      <c r="AB496" s="65"/>
      <c r="AC496" s="65"/>
      <c r="AD496" s="65"/>
      <c r="AE496" s="140" t="str">
        <f t="shared" si="201"/>
        <v>IW3514-15</v>
      </c>
      <c r="AF496" s="139" t="str">
        <f t="shared" si="202"/>
        <v>Вэб мультмедиа зохиогч</v>
      </c>
      <c r="AG496" s="56"/>
      <c r="AH496" s="65">
        <f t="shared" si="203"/>
        <v>0</v>
      </c>
      <c r="AI496" s="65">
        <f t="shared" si="203"/>
        <v>0</v>
      </c>
      <c r="AJ496" s="65"/>
      <c r="AK496" s="65"/>
      <c r="AL496" s="65"/>
      <c r="AM496" s="65"/>
      <c r="AN496" s="65"/>
      <c r="AO496" s="65"/>
      <c r="AP496" s="65"/>
      <c r="AQ496" s="65"/>
      <c r="AR496" s="65"/>
      <c r="AS496" s="65"/>
      <c r="AT496" s="65"/>
      <c r="AU496" s="65"/>
      <c r="AV496" s="65"/>
      <c r="AW496" s="65"/>
    </row>
    <row r="497" spans="1:49" s="121" customFormat="1" ht="18" customHeight="1">
      <c r="A497" s="838" t="str">
        <f>+'[1]З-ТМБ-4-сургууль мэргэжил-1'!A503:B503</f>
        <v>CF3113-21</v>
      </c>
      <c r="B497" s="838"/>
      <c r="C497" s="705" t="str">
        <f>+'[1]З-ТМБ-4-сургууль мэргэжил-1'!C503:I503</f>
        <v>Барилгын цахилгааны техникч</v>
      </c>
      <c r="D497" s="705"/>
      <c r="E497" s="705"/>
      <c r="F497" s="705"/>
      <c r="G497" s="705"/>
      <c r="H497" s="705"/>
      <c r="I497" s="56">
        <f t="shared" si="192"/>
        <v>486</v>
      </c>
      <c r="J497" s="801">
        <f t="shared" si="194"/>
        <v>24</v>
      </c>
      <c r="K497" s="802"/>
      <c r="L497" s="65">
        <f t="shared" si="193"/>
        <v>4</v>
      </c>
      <c r="M497" s="65">
        <v>24</v>
      </c>
      <c r="N497" s="65">
        <v>4</v>
      </c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>
        <v>24</v>
      </c>
      <c r="AB497" s="65"/>
      <c r="AC497" s="65"/>
      <c r="AD497" s="65"/>
      <c r="AE497" s="140" t="str">
        <f t="shared" si="201"/>
        <v>CF3113-21</v>
      </c>
      <c r="AF497" s="139" t="str">
        <f t="shared" si="202"/>
        <v>Барилгын цахилгааны техникч</v>
      </c>
      <c r="AG497" s="56"/>
      <c r="AH497" s="65">
        <f t="shared" si="203"/>
        <v>0</v>
      </c>
      <c r="AI497" s="65">
        <f t="shared" si="203"/>
        <v>0</v>
      </c>
      <c r="AJ497" s="65"/>
      <c r="AK497" s="65"/>
      <c r="AL497" s="65"/>
      <c r="AM497" s="65"/>
      <c r="AN497" s="65"/>
      <c r="AO497" s="65"/>
      <c r="AP497" s="65"/>
      <c r="AQ497" s="65"/>
      <c r="AR497" s="65"/>
      <c r="AS497" s="65"/>
      <c r="AT497" s="65"/>
      <c r="AU497" s="65"/>
      <c r="AV497" s="65"/>
      <c r="AW497" s="65"/>
    </row>
    <row r="498" spans="1:49" s="121" customFormat="1" ht="18" customHeight="1">
      <c r="A498" s="838" t="str">
        <f>+'[1]З-ТМБ-4-сургууль мэргэжил-1'!A504:B504</f>
        <v>CF3112-40</v>
      </c>
      <c r="B498" s="838"/>
      <c r="C498" s="705" t="str">
        <f>+'[1]З-ТМБ-4-сургууль мэргэжил-1'!C504:I504</f>
        <v>Барилгын материалын үйлдвэрийн техник технологич</v>
      </c>
      <c r="D498" s="705"/>
      <c r="E498" s="705"/>
      <c r="F498" s="705"/>
      <c r="G498" s="705"/>
      <c r="H498" s="705"/>
      <c r="I498" s="56">
        <f t="shared" si="192"/>
        <v>487</v>
      </c>
      <c r="J498" s="801">
        <f t="shared" si="194"/>
        <v>18</v>
      </c>
      <c r="K498" s="802"/>
      <c r="L498" s="65">
        <f t="shared" si="193"/>
        <v>13</v>
      </c>
      <c r="M498" s="65">
        <v>18</v>
      </c>
      <c r="N498" s="65">
        <v>13</v>
      </c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>
        <v>18</v>
      </c>
      <c r="AB498" s="65"/>
      <c r="AC498" s="65"/>
      <c r="AD498" s="65"/>
      <c r="AE498" s="140" t="str">
        <f t="shared" si="201"/>
        <v>CF3112-40</v>
      </c>
      <c r="AF498" s="139" t="str">
        <f t="shared" si="202"/>
        <v>Барилгын материалын үйлдвэрийн техник технологич</v>
      </c>
      <c r="AG498" s="56"/>
      <c r="AH498" s="65">
        <f t="shared" si="203"/>
        <v>0</v>
      </c>
      <c r="AI498" s="65">
        <f t="shared" si="203"/>
        <v>0</v>
      </c>
      <c r="AJ498" s="65"/>
      <c r="AK498" s="65"/>
      <c r="AL498" s="65"/>
      <c r="AM498" s="65"/>
      <c r="AN498" s="65"/>
      <c r="AO498" s="65"/>
      <c r="AP498" s="65"/>
      <c r="AQ498" s="65"/>
      <c r="AR498" s="65"/>
      <c r="AS498" s="65"/>
      <c r="AT498" s="65"/>
      <c r="AU498" s="65"/>
      <c r="AV498" s="65"/>
      <c r="AW498" s="65"/>
    </row>
    <row r="499" spans="1:49" s="121" customFormat="1" ht="18" customHeight="1">
      <c r="A499" s="838" t="str">
        <f>+'[1]З-ТМБ-4-сургууль мэргэжил-1'!A505:B505</f>
        <v xml:space="preserve"> CT3118-19</v>
      </c>
      <c r="B499" s="838"/>
      <c r="C499" s="705" t="str">
        <f>+'[1]З-ТМБ-4-сургууль мэргэжил-1'!C505:I505</f>
        <v>Барилгын зургын техникч</v>
      </c>
      <c r="D499" s="705"/>
      <c r="E499" s="705"/>
      <c r="F499" s="705"/>
      <c r="G499" s="705"/>
      <c r="H499" s="705"/>
      <c r="I499" s="56">
        <f t="shared" si="192"/>
        <v>488</v>
      </c>
      <c r="J499" s="801">
        <f t="shared" si="194"/>
        <v>19</v>
      </c>
      <c r="K499" s="802"/>
      <c r="L499" s="65">
        <f t="shared" si="193"/>
        <v>6</v>
      </c>
      <c r="M499" s="65">
        <v>19</v>
      </c>
      <c r="N499" s="65">
        <v>6</v>
      </c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  <c r="AA499" s="65">
        <v>19</v>
      </c>
      <c r="AB499" s="65"/>
      <c r="AC499" s="65"/>
      <c r="AD499" s="65"/>
      <c r="AE499" s="140" t="str">
        <f t="shared" si="201"/>
        <v xml:space="preserve"> CT3118-19</v>
      </c>
      <c r="AF499" s="139" t="str">
        <f t="shared" si="202"/>
        <v>Барилгын зургын техникч</v>
      </c>
      <c r="AG499" s="56"/>
      <c r="AH499" s="65">
        <f t="shared" si="203"/>
        <v>0</v>
      </c>
      <c r="AI499" s="65">
        <f t="shared" si="203"/>
        <v>0</v>
      </c>
      <c r="AJ499" s="65"/>
      <c r="AK499" s="65"/>
      <c r="AL499" s="65"/>
      <c r="AM499" s="65"/>
      <c r="AN499" s="65"/>
      <c r="AO499" s="65"/>
      <c r="AP499" s="65"/>
      <c r="AQ499" s="65"/>
      <c r="AR499" s="65"/>
      <c r="AS499" s="65"/>
      <c r="AT499" s="65"/>
      <c r="AU499" s="65"/>
      <c r="AV499" s="65"/>
      <c r="AW499" s="65"/>
    </row>
    <row r="500" spans="1:49" s="121" customFormat="1" ht="18" customHeight="1">
      <c r="A500" s="838" t="str">
        <f>+'[1]З-ТМБ-4-сургууль мэргэжил-1'!A506:B506</f>
        <v>ID4120-11</v>
      </c>
      <c r="B500" s="838"/>
      <c r="C500" s="705" t="str">
        <f>+'[1]З-ТМБ-4-сургууль мэргэжил-1'!C506:I506</f>
        <v>Нарийн бичгийн дарга-албан хэргийн ажилтан</v>
      </c>
      <c r="D500" s="705"/>
      <c r="E500" s="705"/>
      <c r="F500" s="705"/>
      <c r="G500" s="705"/>
      <c r="H500" s="705"/>
      <c r="I500" s="56">
        <f t="shared" si="192"/>
        <v>489</v>
      </c>
      <c r="J500" s="801">
        <f t="shared" si="194"/>
        <v>78</v>
      </c>
      <c r="K500" s="802"/>
      <c r="L500" s="65">
        <f t="shared" si="193"/>
        <v>75</v>
      </c>
      <c r="M500" s="65"/>
      <c r="N500" s="65"/>
      <c r="O500" s="65"/>
      <c r="P500" s="65"/>
      <c r="Q500" s="65">
        <v>29</v>
      </c>
      <c r="R500" s="65">
        <v>28</v>
      </c>
      <c r="S500" s="65">
        <v>49</v>
      </c>
      <c r="T500" s="65">
        <v>47</v>
      </c>
      <c r="U500" s="65"/>
      <c r="V500" s="65"/>
      <c r="W500" s="65"/>
      <c r="X500" s="65"/>
      <c r="Y500" s="65"/>
      <c r="Z500" s="65"/>
      <c r="AA500" s="65">
        <v>78</v>
      </c>
      <c r="AB500" s="65"/>
      <c r="AC500" s="65"/>
      <c r="AD500" s="65"/>
      <c r="AE500" s="140" t="str">
        <f t="shared" si="201"/>
        <v>ID4120-11</v>
      </c>
      <c r="AF500" s="139" t="str">
        <f t="shared" si="202"/>
        <v>Нарийн бичгийн дарга-албан хэргийн ажилтан</v>
      </c>
      <c r="AG500" s="56"/>
      <c r="AH500" s="65">
        <f t="shared" si="203"/>
        <v>0</v>
      </c>
      <c r="AI500" s="65">
        <f t="shared" si="203"/>
        <v>0</v>
      </c>
      <c r="AJ500" s="65"/>
      <c r="AK500" s="65"/>
      <c r="AL500" s="65"/>
      <c r="AM500" s="65"/>
      <c r="AN500" s="65"/>
      <c r="AO500" s="65"/>
      <c r="AP500" s="65"/>
      <c r="AQ500" s="65"/>
      <c r="AR500" s="65"/>
      <c r="AS500" s="65"/>
      <c r="AT500" s="65"/>
      <c r="AU500" s="65"/>
      <c r="AV500" s="65"/>
      <c r="AW500" s="65"/>
    </row>
    <row r="501" spans="1:49" s="121" customFormat="1" ht="18" customHeight="1">
      <c r="A501" s="838" t="str">
        <f>+'[1]З-ТМБ-4-сургууль мэргэжил-1'!A507:B507</f>
        <v>IO7421-16</v>
      </c>
      <c r="B501" s="838"/>
      <c r="C501" s="705" t="str">
        <f>+'[1]З-ТМБ-4-сургууль мэргэжил-1'!C507:I507</f>
        <v>Цахим тоног төхөөрөмжийн үйлчилгээний ажилтан</v>
      </c>
      <c r="D501" s="705"/>
      <c r="E501" s="705"/>
      <c r="F501" s="705"/>
      <c r="G501" s="705"/>
      <c r="H501" s="705"/>
      <c r="I501" s="56">
        <f t="shared" si="192"/>
        <v>490</v>
      </c>
      <c r="J501" s="801">
        <f t="shared" si="194"/>
        <v>70</v>
      </c>
      <c r="K501" s="802"/>
      <c r="L501" s="65">
        <f t="shared" si="193"/>
        <v>34</v>
      </c>
      <c r="M501" s="65"/>
      <c r="N501" s="65"/>
      <c r="O501" s="65"/>
      <c r="P501" s="65"/>
      <c r="Q501" s="65"/>
      <c r="R501" s="65"/>
      <c r="S501" s="65">
        <v>70</v>
      </c>
      <c r="T501" s="65">
        <v>34</v>
      </c>
      <c r="U501" s="65"/>
      <c r="V501" s="65"/>
      <c r="W501" s="65"/>
      <c r="X501" s="65"/>
      <c r="Y501" s="65"/>
      <c r="Z501" s="65"/>
      <c r="AA501" s="65">
        <v>70</v>
      </c>
      <c r="AB501" s="65"/>
      <c r="AC501" s="65"/>
      <c r="AD501" s="65"/>
      <c r="AE501" s="140" t="str">
        <f t="shared" si="201"/>
        <v>IO7421-16</v>
      </c>
      <c r="AF501" s="139" t="str">
        <f t="shared" si="202"/>
        <v>Цахим тоног төхөөрөмжийн үйлчилгээний ажилтан</v>
      </c>
      <c r="AG501" s="56"/>
      <c r="AH501" s="65">
        <f t="shared" si="203"/>
        <v>2</v>
      </c>
      <c r="AI501" s="65">
        <f t="shared" si="203"/>
        <v>1</v>
      </c>
      <c r="AJ501" s="65"/>
      <c r="AK501" s="65"/>
      <c r="AL501" s="65"/>
      <c r="AM501" s="65"/>
      <c r="AN501" s="65"/>
      <c r="AO501" s="65"/>
      <c r="AP501" s="65"/>
      <c r="AQ501" s="65"/>
      <c r="AR501" s="65"/>
      <c r="AS501" s="65"/>
      <c r="AT501" s="65">
        <v>1</v>
      </c>
      <c r="AU501" s="65">
        <v>1</v>
      </c>
      <c r="AV501" s="65">
        <v>1</v>
      </c>
      <c r="AW501" s="65"/>
    </row>
    <row r="502" spans="1:49" s="121" customFormat="1" ht="18" customHeight="1">
      <c r="A502" s="838" t="str">
        <f>+'[1]З-ТМБ-4-сургууль мэргэжил-1'!A508:B508</f>
        <v>CF7123-14</v>
      </c>
      <c r="B502" s="838"/>
      <c r="C502" s="705" t="str">
        <f>+'[1]З-ТМБ-4-сургууль мэргэжил-1'!C508:I508</f>
        <v>Хуурай хийц угсрагч</v>
      </c>
      <c r="D502" s="705"/>
      <c r="E502" s="705"/>
      <c r="F502" s="705"/>
      <c r="G502" s="705"/>
      <c r="H502" s="705"/>
      <c r="I502" s="56">
        <f t="shared" si="192"/>
        <v>491</v>
      </c>
      <c r="J502" s="801">
        <f t="shared" si="194"/>
        <v>14</v>
      </c>
      <c r="K502" s="802"/>
      <c r="L502" s="65">
        <f t="shared" si="193"/>
        <v>7</v>
      </c>
      <c r="M502" s="65"/>
      <c r="N502" s="65"/>
      <c r="O502" s="65"/>
      <c r="P502" s="65"/>
      <c r="Q502" s="65">
        <v>14</v>
      </c>
      <c r="R502" s="65">
        <v>7</v>
      </c>
      <c r="S502" s="65"/>
      <c r="T502" s="65"/>
      <c r="U502" s="65"/>
      <c r="V502" s="65"/>
      <c r="W502" s="65"/>
      <c r="X502" s="65"/>
      <c r="Y502" s="65"/>
      <c r="Z502" s="65"/>
      <c r="AA502" s="65">
        <v>14</v>
      </c>
      <c r="AB502" s="65"/>
      <c r="AC502" s="65"/>
      <c r="AD502" s="65"/>
      <c r="AE502" s="140" t="str">
        <f t="shared" si="201"/>
        <v>CF7123-14</v>
      </c>
      <c r="AF502" s="139" t="str">
        <f t="shared" si="202"/>
        <v>Хуурай хийц угсрагч</v>
      </c>
      <c r="AG502" s="56"/>
      <c r="AH502" s="65">
        <f t="shared" si="203"/>
        <v>0</v>
      </c>
      <c r="AI502" s="65">
        <f t="shared" si="203"/>
        <v>0</v>
      </c>
      <c r="AJ502" s="65"/>
      <c r="AK502" s="65"/>
      <c r="AL502" s="65"/>
      <c r="AM502" s="65"/>
      <c r="AN502" s="65"/>
      <c r="AO502" s="65"/>
      <c r="AP502" s="65"/>
      <c r="AQ502" s="65"/>
      <c r="AR502" s="65"/>
      <c r="AS502" s="65"/>
      <c r="AT502" s="65"/>
      <c r="AU502" s="65"/>
      <c r="AV502" s="65"/>
      <c r="AW502" s="65"/>
    </row>
    <row r="503" spans="1:49" s="121" customFormat="1" ht="18" customHeight="1">
      <c r="A503" s="838" t="str">
        <f>+'[1]З-ТМБ-4-сургууль мэргэжил-1'!A509:B509</f>
        <v>CT8342-27</v>
      </c>
      <c r="B503" s="838"/>
      <c r="C503" s="705" t="str">
        <f>+'[1]З-ТМБ-4-сургууль мэргэжил-1'!C509:I509</f>
        <v>Зам барилгын машин механизмын оператор</v>
      </c>
      <c r="D503" s="705"/>
      <c r="E503" s="705"/>
      <c r="F503" s="705"/>
      <c r="G503" s="705"/>
      <c r="H503" s="705"/>
      <c r="I503" s="56">
        <f t="shared" si="192"/>
        <v>492</v>
      </c>
      <c r="J503" s="801">
        <f t="shared" si="194"/>
        <v>14</v>
      </c>
      <c r="K503" s="802"/>
      <c r="L503" s="65">
        <f t="shared" si="193"/>
        <v>3</v>
      </c>
      <c r="M503" s="65"/>
      <c r="N503" s="65"/>
      <c r="O503" s="65"/>
      <c r="P503" s="65"/>
      <c r="Q503" s="65">
        <v>14</v>
      </c>
      <c r="R503" s="65">
        <v>3</v>
      </c>
      <c r="S503" s="65"/>
      <c r="T503" s="65"/>
      <c r="U503" s="65"/>
      <c r="V503" s="65"/>
      <c r="W503" s="65"/>
      <c r="X503" s="65"/>
      <c r="Y503" s="65"/>
      <c r="Z503" s="65"/>
      <c r="AA503" s="65">
        <v>14</v>
      </c>
      <c r="AB503" s="65"/>
      <c r="AC503" s="65"/>
      <c r="AD503" s="65"/>
      <c r="AE503" s="140" t="str">
        <f t="shared" si="201"/>
        <v>CT8342-27</v>
      </c>
      <c r="AF503" s="139" t="str">
        <f t="shared" si="202"/>
        <v>Зам барилгын машин механизмын оператор</v>
      </c>
      <c r="AG503" s="56"/>
      <c r="AH503" s="65">
        <f t="shared" si="203"/>
        <v>1</v>
      </c>
      <c r="AI503" s="65">
        <f t="shared" si="203"/>
        <v>0</v>
      </c>
      <c r="AJ503" s="65"/>
      <c r="AK503" s="65"/>
      <c r="AL503" s="65"/>
      <c r="AM503" s="65"/>
      <c r="AN503" s="65">
        <v>1</v>
      </c>
      <c r="AO503" s="65"/>
      <c r="AP503" s="65"/>
      <c r="AQ503" s="65"/>
      <c r="AR503" s="65"/>
      <c r="AS503" s="65"/>
      <c r="AT503" s="65"/>
      <c r="AU503" s="65"/>
      <c r="AV503" s="65"/>
      <c r="AW503" s="65"/>
    </row>
    <row r="504" spans="1:49" s="121" customFormat="1" ht="18" customHeight="1">
      <c r="A504" s="816" t="s">
        <v>394</v>
      </c>
      <c r="B504" s="816"/>
      <c r="C504" s="816"/>
      <c r="D504" s="816"/>
      <c r="E504" s="816"/>
      <c r="F504" s="816"/>
      <c r="G504" s="816"/>
      <c r="H504" s="816"/>
      <c r="I504" s="60">
        <f t="shared" si="192"/>
        <v>493</v>
      </c>
      <c r="J504" s="817">
        <f t="shared" si="194"/>
        <v>698</v>
      </c>
      <c r="K504" s="818"/>
      <c r="L504" s="138">
        <f t="shared" si="193"/>
        <v>348</v>
      </c>
      <c r="M504" s="138">
        <f>SUM(M505:M519)</f>
        <v>60</v>
      </c>
      <c r="N504" s="138">
        <f t="shared" ref="N504:AD504" si="204">SUM(N505:N519)</f>
        <v>40</v>
      </c>
      <c r="O504" s="138">
        <f t="shared" si="204"/>
        <v>42</v>
      </c>
      <c r="P504" s="138">
        <f t="shared" si="204"/>
        <v>25</v>
      </c>
      <c r="Q504" s="138">
        <f t="shared" si="204"/>
        <v>106</v>
      </c>
      <c r="R504" s="138">
        <f t="shared" si="204"/>
        <v>71</v>
      </c>
      <c r="S504" s="138">
        <f t="shared" si="204"/>
        <v>490</v>
      </c>
      <c r="T504" s="138">
        <f t="shared" si="204"/>
        <v>212</v>
      </c>
      <c r="U504" s="138">
        <f t="shared" si="204"/>
        <v>0</v>
      </c>
      <c r="V504" s="138">
        <f t="shared" si="204"/>
        <v>0</v>
      </c>
      <c r="W504" s="138">
        <f t="shared" si="204"/>
        <v>0</v>
      </c>
      <c r="X504" s="138">
        <f t="shared" si="204"/>
        <v>0</v>
      </c>
      <c r="Y504" s="138">
        <f t="shared" si="204"/>
        <v>0</v>
      </c>
      <c r="Z504" s="138">
        <f t="shared" si="204"/>
        <v>0</v>
      </c>
      <c r="AA504" s="138">
        <f t="shared" si="204"/>
        <v>698</v>
      </c>
      <c r="AB504" s="138">
        <f t="shared" si="204"/>
        <v>0</v>
      </c>
      <c r="AC504" s="138">
        <f t="shared" si="204"/>
        <v>0</v>
      </c>
      <c r="AD504" s="138">
        <f t="shared" si="204"/>
        <v>0</v>
      </c>
      <c r="AE504" s="141" t="str">
        <f>+A504</f>
        <v>5. Дархан-Уул аймаг дахь Политехник коллеж</v>
      </c>
      <c r="AF504" s="142"/>
      <c r="AG504" s="60"/>
      <c r="AH504" s="138">
        <f>SUM(AH505:AH519)</f>
        <v>17</v>
      </c>
      <c r="AI504" s="138">
        <f t="shared" ref="AI504:AW504" si="205">SUM(AI505:AI519)</f>
        <v>6</v>
      </c>
      <c r="AJ504" s="138">
        <f t="shared" si="205"/>
        <v>1</v>
      </c>
      <c r="AK504" s="138">
        <f t="shared" si="205"/>
        <v>0</v>
      </c>
      <c r="AL504" s="138">
        <f t="shared" si="205"/>
        <v>3</v>
      </c>
      <c r="AM504" s="138">
        <f t="shared" si="205"/>
        <v>1</v>
      </c>
      <c r="AN504" s="138">
        <f t="shared" si="205"/>
        <v>0</v>
      </c>
      <c r="AO504" s="138">
        <f t="shared" si="205"/>
        <v>0</v>
      </c>
      <c r="AP504" s="138">
        <f t="shared" si="205"/>
        <v>4</v>
      </c>
      <c r="AQ504" s="138">
        <f t="shared" si="205"/>
        <v>1</v>
      </c>
      <c r="AR504" s="138">
        <f t="shared" si="205"/>
        <v>3</v>
      </c>
      <c r="AS504" s="138">
        <f t="shared" si="205"/>
        <v>2</v>
      </c>
      <c r="AT504" s="138">
        <f t="shared" si="205"/>
        <v>1</v>
      </c>
      <c r="AU504" s="138">
        <f t="shared" si="205"/>
        <v>0</v>
      </c>
      <c r="AV504" s="138">
        <f t="shared" si="205"/>
        <v>5</v>
      </c>
      <c r="AW504" s="138">
        <f t="shared" si="205"/>
        <v>2</v>
      </c>
    </row>
    <row r="505" spans="1:49" s="121" customFormat="1" ht="18" customHeight="1">
      <c r="A505" s="838" t="str">
        <f>+'[1]З-ТМБ-4-сургууль мэргэжил-1'!A511:B511</f>
        <v>CF7123-20</v>
      </c>
      <c r="B505" s="838"/>
      <c r="C505" s="705" t="str">
        <f>+'[1]З-ТМБ-4-сургууль мэргэжил-1'!C511:I511</f>
        <v>Барилгын засал-чимэглэлчин</v>
      </c>
      <c r="D505" s="705"/>
      <c r="E505" s="705"/>
      <c r="F505" s="705"/>
      <c r="G505" s="705"/>
      <c r="H505" s="705"/>
      <c r="I505" s="56">
        <f t="shared" si="192"/>
        <v>494</v>
      </c>
      <c r="J505" s="801">
        <f t="shared" si="194"/>
        <v>11</v>
      </c>
      <c r="K505" s="802"/>
      <c r="L505" s="65">
        <f t="shared" si="193"/>
        <v>6</v>
      </c>
      <c r="M505" s="65"/>
      <c r="N505" s="65"/>
      <c r="O505" s="65"/>
      <c r="P505" s="65"/>
      <c r="Q505" s="65"/>
      <c r="R505" s="65"/>
      <c r="S505" s="65">
        <v>11</v>
      </c>
      <c r="T505" s="65">
        <v>6</v>
      </c>
      <c r="U505" s="65"/>
      <c r="V505" s="65"/>
      <c r="W505" s="65"/>
      <c r="X505" s="65"/>
      <c r="Y505" s="65"/>
      <c r="Z505" s="65"/>
      <c r="AA505" s="65">
        <v>11</v>
      </c>
      <c r="AB505" s="65"/>
      <c r="AC505" s="65"/>
      <c r="AD505" s="65"/>
      <c r="AE505" s="140" t="str">
        <f t="shared" ref="AE505:AE519" si="206">+A505</f>
        <v>CF7123-20</v>
      </c>
      <c r="AF505" s="139" t="str">
        <f t="shared" ref="AF505:AF519" si="207">+C505</f>
        <v>Барилгын засал-чимэглэлчин</v>
      </c>
      <c r="AG505" s="56"/>
      <c r="AH505" s="65">
        <f t="shared" si="203"/>
        <v>0</v>
      </c>
      <c r="AI505" s="65">
        <f t="shared" si="203"/>
        <v>0</v>
      </c>
      <c r="AJ505" s="65"/>
      <c r="AK505" s="65"/>
      <c r="AL505" s="65"/>
      <c r="AM505" s="65"/>
      <c r="AN505" s="65"/>
      <c r="AO505" s="65"/>
      <c r="AP505" s="65"/>
      <c r="AQ505" s="65"/>
      <c r="AR505" s="65"/>
      <c r="AS505" s="65"/>
      <c r="AT505" s="65"/>
      <c r="AU505" s="65"/>
      <c r="AV505" s="65"/>
      <c r="AW505" s="65"/>
    </row>
    <row r="506" spans="1:49" s="121" customFormat="1" ht="18" customHeight="1">
      <c r="A506" s="838" t="str">
        <f>+'[1]З-ТМБ-4-сургууль мэргэжил-1'!A512:B512</f>
        <v>CF7126-36</v>
      </c>
      <c r="B506" s="838"/>
      <c r="C506" s="705" t="str">
        <f>+'[1]З-ТМБ-4-сургууль мэргэжил-1'!C512:I512</f>
        <v>Барилгын сантехникч</v>
      </c>
      <c r="D506" s="705"/>
      <c r="E506" s="705"/>
      <c r="F506" s="705"/>
      <c r="G506" s="705"/>
      <c r="H506" s="705"/>
      <c r="I506" s="56">
        <f t="shared" si="192"/>
        <v>495</v>
      </c>
      <c r="J506" s="801">
        <f t="shared" si="194"/>
        <v>36</v>
      </c>
      <c r="K506" s="802"/>
      <c r="L506" s="65">
        <f t="shared" si="193"/>
        <v>2</v>
      </c>
      <c r="M506" s="65"/>
      <c r="N506" s="65"/>
      <c r="O506" s="65"/>
      <c r="P506" s="65"/>
      <c r="Q506" s="65"/>
      <c r="R506" s="65"/>
      <c r="S506" s="65">
        <v>36</v>
      </c>
      <c r="T506" s="65">
        <v>2</v>
      </c>
      <c r="U506" s="65"/>
      <c r="V506" s="65"/>
      <c r="W506" s="65"/>
      <c r="X506" s="65"/>
      <c r="Y506" s="65"/>
      <c r="Z506" s="65"/>
      <c r="AA506" s="65">
        <v>36</v>
      </c>
      <c r="AB506" s="65"/>
      <c r="AC506" s="65"/>
      <c r="AD506" s="65"/>
      <c r="AE506" s="140" t="str">
        <f t="shared" si="206"/>
        <v>CF7126-36</v>
      </c>
      <c r="AF506" s="139" t="str">
        <f t="shared" si="207"/>
        <v>Барилгын сантехникч</v>
      </c>
      <c r="AG506" s="56"/>
      <c r="AH506" s="65">
        <f t="shared" si="203"/>
        <v>1</v>
      </c>
      <c r="AI506" s="65">
        <f t="shared" si="203"/>
        <v>0</v>
      </c>
      <c r="AJ506" s="65"/>
      <c r="AK506" s="65"/>
      <c r="AL506" s="65"/>
      <c r="AM506" s="65"/>
      <c r="AN506" s="65"/>
      <c r="AO506" s="65"/>
      <c r="AP506" s="65">
        <v>1</v>
      </c>
      <c r="AQ506" s="65"/>
      <c r="AR506" s="65"/>
      <c r="AS506" s="65"/>
      <c r="AT506" s="65"/>
      <c r="AU506" s="65"/>
      <c r="AV506" s="65"/>
      <c r="AW506" s="65"/>
    </row>
    <row r="507" spans="1:49" s="121" customFormat="1" ht="18" customHeight="1">
      <c r="A507" s="838" t="str">
        <f>+'[1]З-ТМБ-4-сургууль мэргэжил-1'!A513:B513</f>
        <v>CF7411-12</v>
      </c>
      <c r="B507" s="838"/>
      <c r="C507" s="705" t="str">
        <f>+'[1]З-ТМБ-4-сургууль мэргэжил-1'!C513:I513</f>
        <v>Барилгын цахилгаанчин</v>
      </c>
      <c r="D507" s="705"/>
      <c r="E507" s="705"/>
      <c r="F507" s="705"/>
      <c r="G507" s="705"/>
      <c r="H507" s="705"/>
      <c r="I507" s="56">
        <f t="shared" si="192"/>
        <v>496</v>
      </c>
      <c r="J507" s="801">
        <f t="shared" si="194"/>
        <v>51</v>
      </c>
      <c r="K507" s="802"/>
      <c r="L507" s="65">
        <f t="shared" si="193"/>
        <v>9</v>
      </c>
      <c r="M507" s="65"/>
      <c r="N507" s="65"/>
      <c r="O507" s="65"/>
      <c r="P507" s="65"/>
      <c r="Q507" s="65">
        <v>13</v>
      </c>
      <c r="R507" s="65">
        <v>2</v>
      </c>
      <c r="S507" s="65">
        <v>38</v>
      </c>
      <c r="T507" s="65">
        <v>7</v>
      </c>
      <c r="U507" s="65"/>
      <c r="V507" s="65"/>
      <c r="W507" s="65"/>
      <c r="X507" s="65"/>
      <c r="Y507" s="65"/>
      <c r="Z507" s="65"/>
      <c r="AA507" s="65">
        <v>51</v>
      </c>
      <c r="AB507" s="65"/>
      <c r="AC507" s="65"/>
      <c r="AD507" s="65"/>
      <c r="AE507" s="140" t="str">
        <f t="shared" si="206"/>
        <v>CF7411-12</v>
      </c>
      <c r="AF507" s="139" t="str">
        <f t="shared" si="207"/>
        <v>Барилгын цахилгаанчин</v>
      </c>
      <c r="AG507" s="56"/>
      <c r="AH507" s="65">
        <f t="shared" si="203"/>
        <v>0</v>
      </c>
      <c r="AI507" s="65">
        <f t="shared" si="203"/>
        <v>0</v>
      </c>
      <c r="AJ507" s="65"/>
      <c r="AK507" s="65"/>
      <c r="AL507" s="65"/>
      <c r="AM507" s="65"/>
      <c r="AN507" s="65"/>
      <c r="AO507" s="65"/>
      <c r="AP507" s="65"/>
      <c r="AQ507" s="65"/>
      <c r="AR507" s="65"/>
      <c r="AS507" s="65"/>
      <c r="AT507" s="65"/>
      <c r="AU507" s="65"/>
      <c r="AV507" s="65"/>
      <c r="AW507" s="65"/>
    </row>
    <row r="508" spans="1:49" s="121" customFormat="1" ht="18" customHeight="1">
      <c r="A508" s="838" t="str">
        <f>+'[1]З-ТМБ-4-сургууль мэргэжил-1'!A514:B514</f>
        <v>CF7114-20</v>
      </c>
      <c r="B508" s="838"/>
      <c r="C508" s="705" t="str">
        <f>+'[1]З-ТМБ-4-сургууль мэргэжил-1'!C514:I514</f>
        <v>Бетон арматурчин</v>
      </c>
      <c r="D508" s="705"/>
      <c r="E508" s="705"/>
      <c r="F508" s="705"/>
      <c r="G508" s="705"/>
      <c r="H508" s="705"/>
      <c r="I508" s="56">
        <f t="shared" si="192"/>
        <v>497</v>
      </c>
      <c r="J508" s="801">
        <f t="shared" si="194"/>
        <v>16</v>
      </c>
      <c r="K508" s="802"/>
      <c r="L508" s="65">
        <f t="shared" si="193"/>
        <v>4</v>
      </c>
      <c r="M508" s="65"/>
      <c r="N508" s="65"/>
      <c r="O508" s="65"/>
      <c r="P508" s="65"/>
      <c r="Q508" s="65"/>
      <c r="R508" s="65"/>
      <c r="S508" s="65">
        <v>16</v>
      </c>
      <c r="T508" s="65">
        <v>4</v>
      </c>
      <c r="U508" s="65"/>
      <c r="V508" s="65"/>
      <c r="W508" s="65"/>
      <c r="X508" s="65"/>
      <c r="Y508" s="65"/>
      <c r="Z508" s="65"/>
      <c r="AA508" s="65">
        <v>16</v>
      </c>
      <c r="AB508" s="65"/>
      <c r="AC508" s="65"/>
      <c r="AD508" s="65"/>
      <c r="AE508" s="140" t="str">
        <f t="shared" si="206"/>
        <v>CF7114-20</v>
      </c>
      <c r="AF508" s="139" t="str">
        <f t="shared" si="207"/>
        <v>Бетон арматурчин</v>
      </c>
      <c r="AG508" s="56"/>
      <c r="AH508" s="65">
        <f t="shared" si="203"/>
        <v>0</v>
      </c>
      <c r="AI508" s="65">
        <f t="shared" si="203"/>
        <v>0</v>
      </c>
      <c r="AJ508" s="65"/>
      <c r="AK508" s="65"/>
      <c r="AL508" s="65"/>
      <c r="AM508" s="65"/>
      <c r="AN508" s="65"/>
      <c r="AO508" s="65"/>
      <c r="AP508" s="65"/>
      <c r="AQ508" s="65"/>
      <c r="AR508" s="65"/>
      <c r="AS508" s="65"/>
      <c r="AT508" s="65"/>
      <c r="AU508" s="65"/>
      <c r="AV508" s="65"/>
      <c r="AW508" s="65"/>
    </row>
    <row r="509" spans="1:49" s="121" customFormat="1" ht="18" customHeight="1">
      <c r="A509" s="838" t="str">
        <f>+'[1]З-ТМБ-4-сургууль мэргэжил-1'!A515:B515</f>
        <v>IM7212-14</v>
      </c>
      <c r="B509" s="838"/>
      <c r="C509" s="705" t="str">
        <f>+'[1]З-ТМБ-4-сургууль мэргэжил-1'!C515:I515</f>
        <v>Гагнуурчин</v>
      </c>
      <c r="D509" s="705"/>
      <c r="E509" s="705"/>
      <c r="F509" s="705"/>
      <c r="G509" s="705"/>
      <c r="H509" s="705"/>
      <c r="I509" s="56">
        <f t="shared" si="192"/>
        <v>498</v>
      </c>
      <c r="J509" s="801">
        <f t="shared" si="194"/>
        <v>85</v>
      </c>
      <c r="K509" s="802"/>
      <c r="L509" s="65">
        <f t="shared" si="193"/>
        <v>2</v>
      </c>
      <c r="M509" s="65"/>
      <c r="N509" s="65"/>
      <c r="O509" s="65"/>
      <c r="P509" s="65"/>
      <c r="Q509" s="65">
        <v>17</v>
      </c>
      <c r="R509" s="65">
        <v>2</v>
      </c>
      <c r="S509" s="65">
        <v>68</v>
      </c>
      <c r="T509" s="65">
        <v>0</v>
      </c>
      <c r="U509" s="65"/>
      <c r="V509" s="65"/>
      <c r="W509" s="65"/>
      <c r="X509" s="65"/>
      <c r="Y509" s="65"/>
      <c r="Z509" s="65"/>
      <c r="AA509" s="65">
        <v>85</v>
      </c>
      <c r="AB509" s="65"/>
      <c r="AC509" s="65"/>
      <c r="AD509" s="65"/>
      <c r="AE509" s="140" t="str">
        <f t="shared" si="206"/>
        <v>IM7212-14</v>
      </c>
      <c r="AF509" s="139" t="str">
        <f t="shared" si="207"/>
        <v>Гагнуурчин</v>
      </c>
      <c r="AG509" s="56"/>
      <c r="AH509" s="65">
        <f t="shared" si="203"/>
        <v>0</v>
      </c>
      <c r="AI509" s="65">
        <f t="shared" si="203"/>
        <v>0</v>
      </c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</row>
    <row r="510" spans="1:49" s="121" customFormat="1" ht="18" customHeight="1">
      <c r="A510" s="838" t="str">
        <f>+'[1]З-ТМБ-4-сургууль мэргэжил-1'!A516:B516</f>
        <v>TC8211-20</v>
      </c>
      <c r="B510" s="838"/>
      <c r="C510" s="705" t="str">
        <f>+'[1]З-ТМБ-4-сургууль мэргэжил-1'!C516:I516</f>
        <v>Автомашины засварчин</v>
      </c>
      <c r="D510" s="705"/>
      <c r="E510" s="705"/>
      <c r="F510" s="705"/>
      <c r="G510" s="705"/>
      <c r="H510" s="705"/>
      <c r="I510" s="56">
        <f t="shared" si="192"/>
        <v>499</v>
      </c>
      <c r="J510" s="801">
        <f t="shared" si="194"/>
        <v>60</v>
      </c>
      <c r="K510" s="802"/>
      <c r="L510" s="65">
        <f t="shared" si="193"/>
        <v>0</v>
      </c>
      <c r="M510" s="65"/>
      <c r="N510" s="65"/>
      <c r="O510" s="65"/>
      <c r="P510" s="65"/>
      <c r="Q510" s="65"/>
      <c r="R510" s="65"/>
      <c r="S510" s="65">
        <v>60</v>
      </c>
      <c r="T510" s="65">
        <v>0</v>
      </c>
      <c r="U510" s="65"/>
      <c r="V510" s="65"/>
      <c r="W510" s="65"/>
      <c r="X510" s="65"/>
      <c r="Y510" s="65"/>
      <c r="Z510" s="65"/>
      <c r="AA510" s="65">
        <v>60</v>
      </c>
      <c r="AB510" s="65"/>
      <c r="AC510" s="65"/>
      <c r="AD510" s="65"/>
      <c r="AE510" s="140" t="str">
        <f t="shared" si="206"/>
        <v>TC8211-20</v>
      </c>
      <c r="AF510" s="139" t="str">
        <f t="shared" si="207"/>
        <v>Автомашины засварчин</v>
      </c>
      <c r="AG510" s="56"/>
      <c r="AH510" s="65">
        <f t="shared" si="203"/>
        <v>1</v>
      </c>
      <c r="AI510" s="65">
        <f t="shared" si="203"/>
        <v>0</v>
      </c>
      <c r="AJ510" s="65"/>
      <c r="AK510" s="65"/>
      <c r="AL510" s="65">
        <v>1</v>
      </c>
      <c r="AM510" s="65">
        <v>0</v>
      </c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</row>
    <row r="511" spans="1:49" s="121" customFormat="1" ht="18" customHeight="1">
      <c r="A511" s="838" t="str">
        <f>+'[1]З-ТМБ-4-сургууль мэргэжил-1'!A517:B517</f>
        <v>IF5120-11</v>
      </c>
      <c r="B511" s="838"/>
      <c r="C511" s="705" t="str">
        <f>+'[1]З-ТМБ-4-сургууль мэргэжил-1'!C517:I517</f>
        <v>Тогооч</v>
      </c>
      <c r="D511" s="705"/>
      <c r="E511" s="705"/>
      <c r="F511" s="705"/>
      <c r="G511" s="705"/>
      <c r="H511" s="705"/>
      <c r="I511" s="56">
        <f t="shared" si="192"/>
        <v>500</v>
      </c>
      <c r="J511" s="801">
        <f t="shared" si="194"/>
        <v>88</v>
      </c>
      <c r="K511" s="802"/>
      <c r="L511" s="65">
        <f t="shared" si="193"/>
        <v>62</v>
      </c>
      <c r="M511" s="65"/>
      <c r="N511" s="65"/>
      <c r="O511" s="65"/>
      <c r="P511" s="65"/>
      <c r="Q511" s="65">
        <v>21</v>
      </c>
      <c r="R511" s="65">
        <v>19</v>
      </c>
      <c r="S511" s="65">
        <v>67</v>
      </c>
      <c r="T511" s="65">
        <v>43</v>
      </c>
      <c r="U511" s="65"/>
      <c r="V511" s="65"/>
      <c r="W511" s="65"/>
      <c r="X511" s="65"/>
      <c r="Y511" s="65"/>
      <c r="Z511" s="65"/>
      <c r="AA511" s="65">
        <v>88</v>
      </c>
      <c r="AB511" s="65"/>
      <c r="AC511" s="65"/>
      <c r="AD511" s="65"/>
      <c r="AE511" s="140" t="str">
        <f t="shared" si="206"/>
        <v>IF5120-11</v>
      </c>
      <c r="AF511" s="139" t="str">
        <f t="shared" si="207"/>
        <v>Тогооч</v>
      </c>
      <c r="AG511" s="56"/>
      <c r="AH511" s="65">
        <f t="shared" si="203"/>
        <v>6</v>
      </c>
      <c r="AI511" s="65">
        <f t="shared" si="203"/>
        <v>2</v>
      </c>
      <c r="AJ511" s="65"/>
      <c r="AK511" s="65"/>
      <c r="AL511" s="65"/>
      <c r="AM511" s="65"/>
      <c r="AN511" s="65"/>
      <c r="AO511" s="65"/>
      <c r="AP511" s="65">
        <v>2</v>
      </c>
      <c r="AQ511" s="65">
        <v>1</v>
      </c>
      <c r="AR511" s="65">
        <v>1</v>
      </c>
      <c r="AS511" s="65">
        <v>1</v>
      </c>
      <c r="AT511" s="65">
        <v>1</v>
      </c>
      <c r="AU511" s="65">
        <v>0</v>
      </c>
      <c r="AV511" s="65">
        <v>2</v>
      </c>
      <c r="AW511" s="65">
        <v>0</v>
      </c>
    </row>
    <row r="512" spans="1:49" s="121" customFormat="1" ht="18" customHeight="1">
      <c r="A512" s="838" t="str">
        <f>+'[1]З-ТМБ-4-сургууль мэргэжил-1'!A518:B518</f>
        <v>SO5141-11</v>
      </c>
      <c r="B512" s="838"/>
      <c r="C512" s="705" t="str">
        <f>+'[1]З-ТМБ-4-сургууль мэргэжил-1'!C518:I518</f>
        <v>Үсчин</v>
      </c>
      <c r="D512" s="705"/>
      <c r="E512" s="705"/>
      <c r="F512" s="705"/>
      <c r="G512" s="705"/>
      <c r="H512" s="705"/>
      <c r="I512" s="56">
        <f t="shared" si="192"/>
        <v>501</v>
      </c>
      <c r="J512" s="801">
        <f t="shared" si="194"/>
        <v>100</v>
      </c>
      <c r="K512" s="802"/>
      <c r="L512" s="65">
        <f t="shared" si="193"/>
        <v>91</v>
      </c>
      <c r="M512" s="65"/>
      <c r="N512" s="65"/>
      <c r="O512" s="65"/>
      <c r="P512" s="65"/>
      <c r="Q512" s="65">
        <v>26</v>
      </c>
      <c r="R512" s="65">
        <v>23</v>
      </c>
      <c r="S512" s="65">
        <v>74</v>
      </c>
      <c r="T512" s="65">
        <v>68</v>
      </c>
      <c r="U512" s="65"/>
      <c r="V512" s="65"/>
      <c r="W512" s="65"/>
      <c r="X512" s="65"/>
      <c r="Y512" s="65"/>
      <c r="Z512" s="65"/>
      <c r="AA512" s="65">
        <v>100</v>
      </c>
      <c r="AB512" s="65"/>
      <c r="AC512" s="65"/>
      <c r="AD512" s="65"/>
      <c r="AE512" s="140" t="str">
        <f t="shared" si="206"/>
        <v>SO5141-11</v>
      </c>
      <c r="AF512" s="139" t="str">
        <f t="shared" si="207"/>
        <v>Үсчин</v>
      </c>
      <c r="AG512" s="56"/>
      <c r="AH512" s="65">
        <f t="shared" si="203"/>
        <v>2</v>
      </c>
      <c r="AI512" s="65">
        <f t="shared" si="203"/>
        <v>1</v>
      </c>
      <c r="AJ512" s="65"/>
      <c r="AK512" s="65"/>
      <c r="AL512" s="65"/>
      <c r="AM512" s="65"/>
      <c r="AN512" s="65"/>
      <c r="AO512" s="65"/>
      <c r="AP512" s="65"/>
      <c r="AQ512" s="65"/>
      <c r="AR512" s="65">
        <v>1</v>
      </c>
      <c r="AS512" s="65">
        <v>0</v>
      </c>
      <c r="AT512" s="65"/>
      <c r="AU512" s="65"/>
      <c r="AV512" s="65">
        <v>1</v>
      </c>
      <c r="AW512" s="65">
        <v>1</v>
      </c>
    </row>
    <row r="513" spans="1:49" s="121" customFormat="1" ht="18" customHeight="1">
      <c r="A513" s="838" t="str">
        <f>+'[1]З-ТМБ-4-сургууль мэргэжил-1'!A519:B519</f>
        <v>IE7533-28</v>
      </c>
      <c r="B513" s="838"/>
      <c r="C513" s="705" t="str">
        <f>+'[1]З-ТМБ-4-сургууль мэргэжил-1'!C519:I519</f>
        <v>Оёмол бүтээгдэхүүний оёдолчин</v>
      </c>
      <c r="D513" s="705"/>
      <c r="E513" s="705"/>
      <c r="F513" s="705"/>
      <c r="G513" s="705"/>
      <c r="H513" s="705"/>
      <c r="I513" s="56">
        <f t="shared" si="192"/>
        <v>502</v>
      </c>
      <c r="J513" s="801">
        <f t="shared" si="194"/>
        <v>81</v>
      </c>
      <c r="K513" s="802"/>
      <c r="L513" s="65">
        <f t="shared" si="193"/>
        <v>77</v>
      </c>
      <c r="M513" s="65"/>
      <c r="N513" s="65"/>
      <c r="O513" s="65"/>
      <c r="P513" s="65"/>
      <c r="Q513" s="65">
        <v>29</v>
      </c>
      <c r="R513" s="65">
        <v>25</v>
      </c>
      <c r="S513" s="65">
        <v>52</v>
      </c>
      <c r="T513" s="65">
        <v>52</v>
      </c>
      <c r="U513" s="65"/>
      <c r="V513" s="65"/>
      <c r="W513" s="65"/>
      <c r="X513" s="65"/>
      <c r="Y513" s="65"/>
      <c r="Z513" s="65"/>
      <c r="AA513" s="65">
        <v>81</v>
      </c>
      <c r="AB513" s="65"/>
      <c r="AC513" s="65"/>
      <c r="AD513" s="65"/>
      <c r="AE513" s="140" t="str">
        <f t="shared" si="206"/>
        <v>IE7533-28</v>
      </c>
      <c r="AF513" s="139" t="str">
        <f t="shared" si="207"/>
        <v>Оёмол бүтээгдэхүүний оёдолчин</v>
      </c>
      <c r="AG513" s="56"/>
      <c r="AH513" s="65">
        <f t="shared" si="203"/>
        <v>2</v>
      </c>
      <c r="AI513" s="65">
        <f t="shared" si="203"/>
        <v>1</v>
      </c>
      <c r="AJ513" s="65">
        <v>1</v>
      </c>
      <c r="AK513" s="65"/>
      <c r="AL513" s="65">
        <v>1</v>
      </c>
      <c r="AM513" s="65">
        <v>1</v>
      </c>
      <c r="AN513" s="65"/>
      <c r="AO513" s="65"/>
      <c r="AP513" s="65"/>
      <c r="AQ513" s="65"/>
      <c r="AR513" s="65"/>
      <c r="AS513" s="65"/>
      <c r="AT513" s="65"/>
      <c r="AU513" s="65"/>
      <c r="AV513" s="65"/>
      <c r="AW513" s="65"/>
    </row>
    <row r="514" spans="1:49" s="121" customFormat="1" ht="18" customHeight="1">
      <c r="A514" s="838" t="str">
        <f>+'[1]З-ТМБ-4-сургууль мэргэжил-1'!A520:B520</f>
        <v>IM7233-18</v>
      </c>
      <c r="B514" s="838"/>
      <c r="C514" s="705" t="str">
        <f>+'[1]З-ТМБ-4-сургууль мэргэжил-1'!C520:I520</f>
        <v>Үйлдвэрийн машин, тоног төхөөрөмжийн механик</v>
      </c>
      <c r="D514" s="705"/>
      <c r="E514" s="705"/>
      <c r="F514" s="705"/>
      <c r="G514" s="705"/>
      <c r="H514" s="705"/>
      <c r="I514" s="56">
        <f t="shared" si="192"/>
        <v>503</v>
      </c>
      <c r="J514" s="801">
        <f t="shared" si="194"/>
        <v>19</v>
      </c>
      <c r="K514" s="802"/>
      <c r="L514" s="65">
        <f t="shared" si="193"/>
        <v>0</v>
      </c>
      <c r="M514" s="65"/>
      <c r="N514" s="65"/>
      <c r="O514" s="65"/>
      <c r="P514" s="65"/>
      <c r="Q514" s="65"/>
      <c r="R514" s="65"/>
      <c r="S514" s="65">
        <v>19</v>
      </c>
      <c r="T514" s="65">
        <v>0</v>
      </c>
      <c r="U514" s="65"/>
      <c r="V514" s="65"/>
      <c r="W514" s="65"/>
      <c r="X514" s="65"/>
      <c r="Y514" s="65"/>
      <c r="Z514" s="65"/>
      <c r="AA514" s="65">
        <v>19</v>
      </c>
      <c r="AB514" s="65"/>
      <c r="AC514" s="65"/>
      <c r="AD514" s="65"/>
      <c r="AE514" s="140" t="str">
        <f t="shared" si="206"/>
        <v>IM7233-18</v>
      </c>
      <c r="AF514" s="139" t="str">
        <f t="shared" si="207"/>
        <v>Үйлдвэрийн машин, тоног төхөөрөмжийн механик</v>
      </c>
      <c r="AG514" s="56"/>
      <c r="AH514" s="65">
        <f t="shared" si="203"/>
        <v>1</v>
      </c>
      <c r="AI514" s="65">
        <f t="shared" si="203"/>
        <v>0</v>
      </c>
      <c r="AJ514" s="65"/>
      <c r="AK514" s="65"/>
      <c r="AL514" s="65">
        <v>1</v>
      </c>
      <c r="AM514" s="65">
        <v>0</v>
      </c>
      <c r="AN514" s="65"/>
      <c r="AO514" s="65"/>
      <c r="AP514" s="65"/>
      <c r="AQ514" s="65"/>
      <c r="AR514" s="65"/>
      <c r="AS514" s="65"/>
      <c r="AT514" s="65"/>
      <c r="AU514" s="65"/>
      <c r="AV514" s="65"/>
      <c r="AW514" s="65"/>
    </row>
    <row r="515" spans="1:49" s="121" customFormat="1" ht="18" customHeight="1">
      <c r="A515" s="838" t="str">
        <f>+'[1]З-ТМБ-4-сургууль мэргэжил-1'!A521:B521</f>
        <v>IO7421-16</v>
      </c>
      <c r="B515" s="838"/>
      <c r="C515" s="705" t="str">
        <f>+'[1]З-ТМБ-4-сургууль мэргэжил-1'!C521:I521</f>
        <v>Цахим тоног төхөөрөмжийн үйлчилгээний ажилтан</v>
      </c>
      <c r="D515" s="705"/>
      <c r="E515" s="705"/>
      <c r="F515" s="705"/>
      <c r="G515" s="705"/>
      <c r="H515" s="705"/>
      <c r="I515" s="56">
        <f t="shared" si="192"/>
        <v>504</v>
      </c>
      <c r="J515" s="801">
        <f t="shared" si="194"/>
        <v>49</v>
      </c>
      <c r="K515" s="802"/>
      <c r="L515" s="65">
        <f t="shared" si="193"/>
        <v>30</v>
      </c>
      <c r="M515" s="65"/>
      <c r="N515" s="65"/>
      <c r="O515" s="65"/>
      <c r="P515" s="65"/>
      <c r="Q515" s="65"/>
      <c r="R515" s="65"/>
      <c r="S515" s="65">
        <v>49</v>
      </c>
      <c r="T515" s="65">
        <v>30</v>
      </c>
      <c r="U515" s="65"/>
      <c r="V515" s="65"/>
      <c r="W515" s="65"/>
      <c r="X515" s="65"/>
      <c r="Y515" s="65"/>
      <c r="Z515" s="65"/>
      <c r="AA515" s="65">
        <v>49</v>
      </c>
      <c r="AB515" s="65"/>
      <c r="AC515" s="65"/>
      <c r="AD515" s="65"/>
      <c r="AE515" s="140" t="str">
        <f t="shared" si="206"/>
        <v>IO7421-16</v>
      </c>
      <c r="AF515" s="139" t="str">
        <f t="shared" si="207"/>
        <v>Цахим тоног төхөөрөмжийн үйлчилгээний ажилтан</v>
      </c>
      <c r="AG515" s="56"/>
      <c r="AH515" s="65">
        <f t="shared" si="203"/>
        <v>2</v>
      </c>
      <c r="AI515" s="65">
        <f t="shared" si="203"/>
        <v>1</v>
      </c>
      <c r="AJ515" s="65"/>
      <c r="AK515" s="65"/>
      <c r="AL515" s="65"/>
      <c r="AM515" s="65"/>
      <c r="AN515" s="65"/>
      <c r="AO515" s="65"/>
      <c r="AP515" s="65">
        <v>1</v>
      </c>
      <c r="AQ515" s="65">
        <v>0</v>
      </c>
      <c r="AR515" s="65"/>
      <c r="AS515" s="65"/>
      <c r="AT515" s="65"/>
      <c r="AU515" s="65"/>
      <c r="AV515" s="65">
        <v>1</v>
      </c>
      <c r="AW515" s="65">
        <v>1</v>
      </c>
    </row>
    <row r="516" spans="1:49" s="121" customFormat="1" ht="18" customHeight="1">
      <c r="A516" s="838" t="str">
        <f>+'[1]З-ТМБ-4-сургууль мэргэжил-1'!A522:B522</f>
        <v>CF3115-41</v>
      </c>
      <c r="B516" s="838"/>
      <c r="C516" s="705" t="str">
        <f>+'[1]З-ТМБ-4-сургууль мэргэжил-1'!C522:I522</f>
        <v>Сантехникийн техникч</v>
      </c>
      <c r="D516" s="705"/>
      <c r="E516" s="705"/>
      <c r="F516" s="705"/>
      <c r="G516" s="705"/>
      <c r="H516" s="705"/>
      <c r="I516" s="56">
        <f t="shared" si="192"/>
        <v>505</v>
      </c>
      <c r="J516" s="801">
        <f t="shared" si="194"/>
        <v>26</v>
      </c>
      <c r="K516" s="802"/>
      <c r="L516" s="65">
        <f t="shared" si="193"/>
        <v>1</v>
      </c>
      <c r="M516" s="65">
        <v>15</v>
      </c>
      <c r="N516" s="65">
        <v>0</v>
      </c>
      <c r="O516" s="65">
        <v>11</v>
      </c>
      <c r="P516" s="65">
        <v>1</v>
      </c>
      <c r="Q516" s="65"/>
      <c r="R516" s="65"/>
      <c r="S516" s="65"/>
      <c r="T516" s="65"/>
      <c r="U516" s="65"/>
      <c r="V516" s="65"/>
      <c r="W516" s="65"/>
      <c r="X516" s="65"/>
      <c r="Y516" s="65"/>
      <c r="Z516" s="65"/>
      <c r="AA516" s="65">
        <v>26</v>
      </c>
      <c r="AB516" s="65"/>
      <c r="AC516" s="65"/>
      <c r="AD516" s="65"/>
      <c r="AE516" s="140" t="str">
        <f t="shared" si="206"/>
        <v>CF3115-41</v>
      </c>
      <c r="AF516" s="139" t="str">
        <f t="shared" si="207"/>
        <v>Сантехникийн техникч</v>
      </c>
      <c r="AG516" s="56"/>
      <c r="AH516" s="65">
        <f t="shared" si="203"/>
        <v>0</v>
      </c>
      <c r="AI516" s="65">
        <f t="shared" si="203"/>
        <v>0</v>
      </c>
      <c r="AJ516" s="65"/>
      <c r="AK516" s="65"/>
      <c r="AL516" s="65"/>
      <c r="AM516" s="65"/>
      <c r="AN516" s="65"/>
      <c r="AO516" s="65"/>
      <c r="AP516" s="65"/>
      <c r="AQ516" s="65"/>
      <c r="AR516" s="65"/>
      <c r="AS516" s="65"/>
      <c r="AT516" s="65"/>
      <c r="AU516" s="65"/>
      <c r="AV516" s="65"/>
      <c r="AW516" s="65"/>
    </row>
    <row r="517" spans="1:49" s="121" customFormat="1" ht="18" customHeight="1">
      <c r="A517" s="838" t="str">
        <f>+'[1]З-ТМБ-4-сургууль мэргэжил-1'!A523:B523</f>
        <v>IF3434-14</v>
      </c>
      <c r="B517" s="838"/>
      <c r="C517" s="705" t="str">
        <f>+'[1]З-ТМБ-4-сургууль мэргэжил-1'!C523:I523</f>
        <v>Хоол үйлдвэрлэл, үйлчилгээний техник- технологич</v>
      </c>
      <c r="D517" s="705"/>
      <c r="E517" s="705"/>
      <c r="F517" s="705"/>
      <c r="G517" s="705"/>
      <c r="H517" s="705"/>
      <c r="I517" s="56">
        <f t="shared" si="192"/>
        <v>506</v>
      </c>
      <c r="J517" s="801">
        <f t="shared" si="194"/>
        <v>34</v>
      </c>
      <c r="K517" s="802"/>
      <c r="L517" s="65">
        <f t="shared" si="193"/>
        <v>22</v>
      </c>
      <c r="M517" s="65">
        <v>16</v>
      </c>
      <c r="N517" s="65">
        <v>11</v>
      </c>
      <c r="O517" s="65">
        <v>18</v>
      </c>
      <c r="P517" s="65">
        <v>11</v>
      </c>
      <c r="Q517" s="65"/>
      <c r="R517" s="65"/>
      <c r="S517" s="65"/>
      <c r="T517" s="65"/>
      <c r="U517" s="65"/>
      <c r="V517" s="65"/>
      <c r="W517" s="65"/>
      <c r="X517" s="65"/>
      <c r="Y517" s="65"/>
      <c r="Z517" s="65"/>
      <c r="AA517" s="65">
        <v>34</v>
      </c>
      <c r="AB517" s="65"/>
      <c r="AC517" s="65"/>
      <c r="AD517" s="65"/>
      <c r="AE517" s="140" t="str">
        <f t="shared" si="206"/>
        <v>IF3434-14</v>
      </c>
      <c r="AF517" s="139" t="str">
        <f t="shared" si="207"/>
        <v>Хоол үйлдвэрлэл, үйлчилгээний техник- технологич</v>
      </c>
      <c r="AG517" s="56"/>
      <c r="AH517" s="65">
        <f t="shared" si="203"/>
        <v>1</v>
      </c>
      <c r="AI517" s="65">
        <f t="shared" si="203"/>
        <v>0</v>
      </c>
      <c r="AJ517" s="65"/>
      <c r="AK517" s="65"/>
      <c r="AL517" s="65"/>
      <c r="AM517" s="65"/>
      <c r="AN517" s="65"/>
      <c r="AO517" s="65"/>
      <c r="AP517" s="65"/>
      <c r="AQ517" s="65"/>
      <c r="AR517" s="65"/>
      <c r="AS517" s="65"/>
      <c r="AT517" s="65"/>
      <c r="AU517" s="65"/>
      <c r="AV517" s="65">
        <v>1</v>
      </c>
      <c r="AW517" s="65">
        <v>0</v>
      </c>
    </row>
    <row r="518" spans="1:49" s="121" customFormat="1" ht="18" customHeight="1">
      <c r="A518" s="838" t="str">
        <f>+'[1]З-ТМБ-4-сургууль мэргэжил-1'!A524:B524</f>
        <v>IE3139-14</v>
      </c>
      <c r="B518" s="838"/>
      <c r="C518" s="705" t="str">
        <f>+'[1]З-ТМБ-4-сургууль мэргэжил-1'!C524:I524</f>
        <v>Оёдолын техник-технологич</v>
      </c>
      <c r="D518" s="705"/>
      <c r="E518" s="705"/>
      <c r="F518" s="705"/>
      <c r="G518" s="705"/>
      <c r="H518" s="705"/>
      <c r="I518" s="56">
        <f t="shared" si="192"/>
        <v>507</v>
      </c>
      <c r="J518" s="801">
        <f t="shared" si="194"/>
        <v>28</v>
      </c>
      <c r="K518" s="802"/>
      <c r="L518" s="65">
        <f t="shared" si="193"/>
        <v>28</v>
      </c>
      <c r="M518" s="65">
        <v>15</v>
      </c>
      <c r="N518" s="65">
        <v>15</v>
      </c>
      <c r="O518" s="65">
        <v>13</v>
      </c>
      <c r="P518" s="65">
        <v>13</v>
      </c>
      <c r="Q518" s="65"/>
      <c r="R518" s="65"/>
      <c r="S518" s="65"/>
      <c r="T518" s="65"/>
      <c r="U518" s="65"/>
      <c r="V518" s="65"/>
      <c r="W518" s="65"/>
      <c r="X518" s="65"/>
      <c r="Y518" s="65"/>
      <c r="Z518" s="65"/>
      <c r="AA518" s="65">
        <v>28</v>
      </c>
      <c r="AB518" s="65"/>
      <c r="AC518" s="65"/>
      <c r="AD518" s="65"/>
      <c r="AE518" s="140" t="str">
        <f t="shared" si="206"/>
        <v>IE3139-14</v>
      </c>
      <c r="AF518" s="139" t="str">
        <f t="shared" si="207"/>
        <v>Оёдолын техник-технологич</v>
      </c>
      <c r="AG518" s="56"/>
      <c r="AH518" s="65">
        <f t="shared" si="203"/>
        <v>1</v>
      </c>
      <c r="AI518" s="65">
        <f t="shared" si="203"/>
        <v>1</v>
      </c>
      <c r="AJ518" s="65"/>
      <c r="AK518" s="65"/>
      <c r="AL518" s="65"/>
      <c r="AM518" s="65"/>
      <c r="AN518" s="65"/>
      <c r="AO518" s="65"/>
      <c r="AP518" s="65"/>
      <c r="AQ518" s="65"/>
      <c r="AR518" s="65">
        <v>1</v>
      </c>
      <c r="AS518" s="65">
        <v>1</v>
      </c>
      <c r="AT518" s="65"/>
      <c r="AU518" s="65"/>
      <c r="AV518" s="65"/>
      <c r="AW518" s="65"/>
    </row>
    <row r="519" spans="1:49" s="121" customFormat="1" ht="18" customHeight="1">
      <c r="A519" s="838" t="str">
        <f>+'[1]З-ТМБ-4-сургууль мэргэжил-1'!A525:B525</f>
        <v>SO5141-14</v>
      </c>
      <c r="B519" s="838"/>
      <c r="C519" s="705" t="str">
        <f>+'[1]З-ТМБ-4-сургууль мэргэжил-1'!C525:I525</f>
        <v>Үс заслын  технологич</v>
      </c>
      <c r="D519" s="705"/>
      <c r="E519" s="705"/>
      <c r="F519" s="705"/>
      <c r="G519" s="705"/>
      <c r="H519" s="705"/>
      <c r="I519" s="56">
        <f t="shared" si="192"/>
        <v>508</v>
      </c>
      <c r="J519" s="801">
        <f t="shared" si="194"/>
        <v>14</v>
      </c>
      <c r="K519" s="802"/>
      <c r="L519" s="65">
        <f t="shared" si="193"/>
        <v>14</v>
      </c>
      <c r="M519" s="65">
        <v>14</v>
      </c>
      <c r="N519" s="65">
        <v>14</v>
      </c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5"/>
      <c r="Z519" s="65"/>
      <c r="AA519" s="65">
        <v>14</v>
      </c>
      <c r="AB519" s="65"/>
      <c r="AC519" s="65"/>
      <c r="AD519" s="65"/>
      <c r="AE519" s="140" t="str">
        <f t="shared" si="206"/>
        <v>SO5141-14</v>
      </c>
      <c r="AF519" s="139" t="str">
        <f t="shared" si="207"/>
        <v>Үс заслын  технологич</v>
      </c>
      <c r="AG519" s="56"/>
      <c r="AH519" s="65">
        <f t="shared" si="203"/>
        <v>0</v>
      </c>
      <c r="AI519" s="65">
        <f t="shared" si="203"/>
        <v>0</v>
      </c>
      <c r="AJ519" s="65"/>
      <c r="AK519" s="65"/>
      <c r="AL519" s="65"/>
      <c r="AM519" s="65"/>
      <c r="AN519" s="65"/>
      <c r="AO519" s="65"/>
      <c r="AP519" s="65"/>
      <c r="AQ519" s="65"/>
      <c r="AR519" s="65"/>
      <c r="AS519" s="65"/>
      <c r="AT519" s="65"/>
      <c r="AU519" s="65"/>
      <c r="AV519" s="65"/>
      <c r="AW519" s="65"/>
    </row>
    <row r="520" spans="1:49" s="121" customFormat="1" ht="18" customHeight="1">
      <c r="A520" s="816" t="s">
        <v>397</v>
      </c>
      <c r="B520" s="816"/>
      <c r="C520" s="816"/>
      <c r="D520" s="816"/>
      <c r="E520" s="816"/>
      <c r="F520" s="816"/>
      <c r="G520" s="816"/>
      <c r="H520" s="816"/>
      <c r="I520" s="60">
        <f t="shared" si="192"/>
        <v>509</v>
      </c>
      <c r="J520" s="817">
        <f t="shared" si="194"/>
        <v>840</v>
      </c>
      <c r="K520" s="818"/>
      <c r="L520" s="138">
        <f t="shared" si="193"/>
        <v>187</v>
      </c>
      <c r="M520" s="138">
        <f>SUM(M521:M537)</f>
        <v>50</v>
      </c>
      <c r="N520" s="138">
        <f t="shared" ref="N520:AD520" si="208">SUM(N521:N537)</f>
        <v>15</v>
      </c>
      <c r="O520" s="138">
        <f t="shared" si="208"/>
        <v>274</v>
      </c>
      <c r="P520" s="138">
        <f t="shared" si="208"/>
        <v>85</v>
      </c>
      <c r="Q520" s="138">
        <f t="shared" si="208"/>
        <v>127</v>
      </c>
      <c r="R520" s="138">
        <f t="shared" si="208"/>
        <v>46</v>
      </c>
      <c r="S520" s="138">
        <f t="shared" si="208"/>
        <v>389</v>
      </c>
      <c r="T520" s="138">
        <f t="shared" si="208"/>
        <v>41</v>
      </c>
      <c r="U520" s="138">
        <f t="shared" si="208"/>
        <v>0</v>
      </c>
      <c r="V520" s="138">
        <f t="shared" si="208"/>
        <v>0</v>
      </c>
      <c r="W520" s="138">
        <f t="shared" si="208"/>
        <v>0</v>
      </c>
      <c r="X520" s="138">
        <f t="shared" si="208"/>
        <v>0</v>
      </c>
      <c r="Y520" s="138">
        <f t="shared" si="208"/>
        <v>0</v>
      </c>
      <c r="Z520" s="138">
        <f t="shared" si="208"/>
        <v>0</v>
      </c>
      <c r="AA520" s="138">
        <f t="shared" si="208"/>
        <v>840</v>
      </c>
      <c r="AB520" s="138">
        <f t="shared" si="208"/>
        <v>0</v>
      </c>
      <c r="AC520" s="138">
        <f t="shared" si="208"/>
        <v>0</v>
      </c>
      <c r="AD520" s="138">
        <f t="shared" si="208"/>
        <v>0</v>
      </c>
      <c r="AE520" s="141" t="str">
        <f>+A520</f>
        <v>6. Дархан-Уул аймаг дахь Уул уурхай эрчим хүчний Политехник коллеж</v>
      </c>
      <c r="AF520" s="142"/>
      <c r="AG520" s="60"/>
      <c r="AH520" s="138">
        <f>SUM(AH521:AH537)</f>
        <v>16</v>
      </c>
      <c r="AI520" s="138">
        <f t="shared" ref="AI520:AW520" si="209">SUM(AI521:AI537)</f>
        <v>4</v>
      </c>
      <c r="AJ520" s="138">
        <f t="shared" si="209"/>
        <v>11</v>
      </c>
      <c r="AK520" s="138">
        <f t="shared" si="209"/>
        <v>3</v>
      </c>
      <c r="AL520" s="138">
        <f t="shared" si="209"/>
        <v>2</v>
      </c>
      <c r="AM520" s="138">
        <f t="shared" si="209"/>
        <v>0</v>
      </c>
      <c r="AN520" s="138">
        <f t="shared" si="209"/>
        <v>1</v>
      </c>
      <c r="AO520" s="138">
        <f t="shared" si="209"/>
        <v>1</v>
      </c>
      <c r="AP520" s="138">
        <f t="shared" si="209"/>
        <v>2</v>
      </c>
      <c r="AQ520" s="138">
        <f t="shared" si="209"/>
        <v>0</v>
      </c>
      <c r="AR520" s="138">
        <f t="shared" si="209"/>
        <v>0</v>
      </c>
      <c r="AS520" s="138">
        <f t="shared" si="209"/>
        <v>0</v>
      </c>
      <c r="AT520" s="138">
        <f t="shared" si="209"/>
        <v>0</v>
      </c>
      <c r="AU520" s="138">
        <f t="shared" si="209"/>
        <v>0</v>
      </c>
      <c r="AV520" s="138">
        <f t="shared" si="209"/>
        <v>0</v>
      </c>
      <c r="AW520" s="138">
        <f t="shared" si="209"/>
        <v>0</v>
      </c>
    </row>
    <row r="521" spans="1:49" s="121" customFormat="1" ht="18" customHeight="1">
      <c r="A521" s="838" t="str">
        <f>+'[1]З-ТМБ-4-сургууль мэргэжил-1'!A527:B527</f>
        <v>IM7411-11</v>
      </c>
      <c r="B521" s="838"/>
      <c r="C521" s="705" t="str">
        <f>+'[1]З-ТМБ-4-сургууль мэргэжил-1'!C527:I527</f>
        <v xml:space="preserve">Цахилгаанчин </v>
      </c>
      <c r="D521" s="705"/>
      <c r="E521" s="705"/>
      <c r="F521" s="705"/>
      <c r="G521" s="705"/>
      <c r="H521" s="705"/>
      <c r="I521" s="56">
        <f t="shared" si="192"/>
        <v>510</v>
      </c>
      <c r="J521" s="801">
        <f t="shared" si="194"/>
        <v>132</v>
      </c>
      <c r="K521" s="802"/>
      <c r="L521" s="65">
        <f t="shared" si="193"/>
        <v>19</v>
      </c>
      <c r="M521" s="65"/>
      <c r="N521" s="65"/>
      <c r="O521" s="65"/>
      <c r="P521" s="65"/>
      <c r="Q521" s="65">
        <v>19</v>
      </c>
      <c r="R521" s="65">
        <v>3</v>
      </c>
      <c r="S521" s="65">
        <v>113</v>
      </c>
      <c r="T521" s="65">
        <v>16</v>
      </c>
      <c r="U521" s="65"/>
      <c r="V521" s="65"/>
      <c r="W521" s="65"/>
      <c r="X521" s="65"/>
      <c r="Y521" s="65"/>
      <c r="Z521" s="65"/>
      <c r="AA521" s="65">
        <v>132</v>
      </c>
      <c r="AB521" s="65"/>
      <c r="AC521" s="65"/>
      <c r="AD521" s="65"/>
      <c r="AE521" s="140" t="str">
        <f t="shared" ref="AE521:AE537" si="210">+A521</f>
        <v>IM7411-11</v>
      </c>
      <c r="AF521" s="139" t="str">
        <f t="shared" ref="AF521:AF537" si="211">+C521</f>
        <v xml:space="preserve">Цахилгаанчин </v>
      </c>
      <c r="AG521" s="56"/>
      <c r="AH521" s="65">
        <f t="shared" si="203"/>
        <v>1</v>
      </c>
      <c r="AI521" s="65">
        <f t="shared" si="203"/>
        <v>0</v>
      </c>
      <c r="AJ521" s="65">
        <v>1</v>
      </c>
      <c r="AK521" s="65"/>
      <c r="AL521" s="65"/>
      <c r="AM521" s="65"/>
      <c r="AN521" s="65"/>
      <c r="AO521" s="65"/>
      <c r="AP521" s="65"/>
      <c r="AQ521" s="65"/>
      <c r="AR521" s="65"/>
      <c r="AS521" s="65"/>
      <c r="AT521" s="65"/>
      <c r="AU521" s="65"/>
      <c r="AV521" s="65"/>
      <c r="AW521" s="65"/>
    </row>
    <row r="522" spans="1:49" s="121" customFormat="1" ht="18" customHeight="1">
      <c r="A522" s="838" t="str">
        <f>+'[1]З-ТМБ-4-сургууль мэргэжил-1'!A528:B528</f>
        <v>IM7212-14</v>
      </c>
      <c r="B522" s="838"/>
      <c r="C522" s="705" t="str">
        <f>+'[1]З-ТМБ-4-сургууль мэргэжил-1'!C528:I528</f>
        <v>Гагнуурчин</v>
      </c>
      <c r="D522" s="705"/>
      <c r="E522" s="705"/>
      <c r="F522" s="705"/>
      <c r="G522" s="705"/>
      <c r="H522" s="705"/>
      <c r="I522" s="56">
        <f t="shared" si="192"/>
        <v>511</v>
      </c>
      <c r="J522" s="801">
        <f t="shared" si="194"/>
        <v>105</v>
      </c>
      <c r="K522" s="802"/>
      <c r="L522" s="65">
        <f t="shared" si="193"/>
        <v>3</v>
      </c>
      <c r="M522" s="65"/>
      <c r="N522" s="65"/>
      <c r="O522" s="65"/>
      <c r="P522" s="65"/>
      <c r="Q522" s="65">
        <v>12</v>
      </c>
      <c r="R522" s="65"/>
      <c r="S522" s="65">
        <v>93</v>
      </c>
      <c r="T522" s="65">
        <v>3</v>
      </c>
      <c r="U522" s="65"/>
      <c r="V522" s="65"/>
      <c r="W522" s="65"/>
      <c r="X522" s="65"/>
      <c r="Y522" s="65"/>
      <c r="Z522" s="65"/>
      <c r="AA522" s="65">
        <v>105</v>
      </c>
      <c r="AB522" s="65"/>
      <c r="AC522" s="65"/>
      <c r="AD522" s="65"/>
      <c r="AE522" s="140" t="str">
        <f t="shared" si="210"/>
        <v>IM7212-14</v>
      </c>
      <c r="AF522" s="139" t="str">
        <f t="shared" si="211"/>
        <v>Гагнуурчин</v>
      </c>
      <c r="AG522" s="56"/>
      <c r="AH522" s="65">
        <f t="shared" si="203"/>
        <v>4</v>
      </c>
      <c r="AI522" s="65">
        <f t="shared" si="203"/>
        <v>0</v>
      </c>
      <c r="AJ522" s="65">
        <v>4</v>
      </c>
      <c r="AK522" s="65"/>
      <c r="AL522" s="65"/>
      <c r="AM522" s="65"/>
      <c r="AN522" s="65"/>
      <c r="AO522" s="65"/>
      <c r="AP522" s="65"/>
      <c r="AQ522" s="65"/>
      <c r="AR522" s="65"/>
      <c r="AS522" s="65"/>
      <c r="AT522" s="65"/>
      <c r="AU522" s="65"/>
      <c r="AV522" s="65"/>
      <c r="AW522" s="65"/>
    </row>
    <row r="523" spans="1:49" s="121" customFormat="1" ht="18" customHeight="1">
      <c r="A523" s="838" t="str">
        <f>+'[1]З-ТМБ-4-сургууль мэргэжил-1'!A529:B529</f>
        <v>IM8211-15</v>
      </c>
      <c r="B523" s="838"/>
      <c r="C523" s="705" t="str">
        <f>+'[1]З-ТМБ-4-сургууль мэргэжил-1'!C529:I529</f>
        <v>Даралтат сав турбин, уур ус дамжуулах шугамын угсрагч</v>
      </c>
      <c r="D523" s="705"/>
      <c r="E523" s="705"/>
      <c r="F523" s="705"/>
      <c r="G523" s="705"/>
      <c r="H523" s="705"/>
      <c r="I523" s="56">
        <f t="shared" si="192"/>
        <v>512</v>
      </c>
      <c r="J523" s="801">
        <f t="shared" si="194"/>
        <v>66</v>
      </c>
      <c r="K523" s="802"/>
      <c r="L523" s="65">
        <f t="shared" si="193"/>
        <v>21</v>
      </c>
      <c r="M523" s="65"/>
      <c r="N523" s="65"/>
      <c r="O523" s="65"/>
      <c r="P523" s="65"/>
      <c r="Q523" s="65"/>
      <c r="R523" s="65"/>
      <c r="S523" s="65">
        <v>66</v>
      </c>
      <c r="T523" s="65">
        <v>21</v>
      </c>
      <c r="U523" s="65"/>
      <c r="V523" s="65"/>
      <c r="W523" s="65"/>
      <c r="X523" s="65"/>
      <c r="Y523" s="65"/>
      <c r="Z523" s="65"/>
      <c r="AA523" s="65">
        <v>66</v>
      </c>
      <c r="AB523" s="65"/>
      <c r="AC523" s="65"/>
      <c r="AD523" s="65"/>
      <c r="AE523" s="140" t="str">
        <f t="shared" si="210"/>
        <v>IM8211-15</v>
      </c>
      <c r="AF523" s="139" t="str">
        <f t="shared" si="211"/>
        <v>Даралтат сав турбин, уур ус дамжуулах шугамын угсрагч</v>
      </c>
      <c r="AG523" s="56"/>
      <c r="AH523" s="65">
        <f t="shared" si="203"/>
        <v>1</v>
      </c>
      <c r="AI523" s="65">
        <f t="shared" si="203"/>
        <v>0</v>
      </c>
      <c r="AJ523" s="65"/>
      <c r="AK523" s="65"/>
      <c r="AL523" s="65">
        <v>1</v>
      </c>
      <c r="AM523" s="65"/>
      <c r="AN523" s="65"/>
      <c r="AO523" s="65"/>
      <c r="AP523" s="65"/>
      <c r="AQ523" s="65"/>
      <c r="AR523" s="65"/>
      <c r="AS523" s="65"/>
      <c r="AT523" s="65"/>
      <c r="AU523" s="65"/>
      <c r="AV523" s="65"/>
      <c r="AW523" s="65"/>
    </row>
    <row r="524" spans="1:49" s="121" customFormat="1" ht="18" customHeight="1">
      <c r="A524" s="838" t="str">
        <f>+'[1]З-ТМБ-4-сургууль мэргэжил-1'!A530:B530</f>
        <v>MT7233-17</v>
      </c>
      <c r="B524" s="838"/>
      <c r="C524" s="705" t="str">
        <f>+'[1]З-ТМБ-4-сургууль мэргэжил-1'!C530:I530</f>
        <v>Уул уурхайн машин, тоног төхөөрөмжийн механик</v>
      </c>
      <c r="D524" s="705"/>
      <c r="E524" s="705"/>
      <c r="F524" s="705"/>
      <c r="G524" s="705"/>
      <c r="H524" s="705"/>
      <c r="I524" s="56">
        <f t="shared" si="192"/>
        <v>513</v>
      </c>
      <c r="J524" s="801">
        <f t="shared" si="194"/>
        <v>132</v>
      </c>
      <c r="K524" s="802"/>
      <c r="L524" s="65">
        <f t="shared" si="193"/>
        <v>3</v>
      </c>
      <c r="M524" s="65"/>
      <c r="N524" s="65"/>
      <c r="O524" s="65"/>
      <c r="P524" s="65"/>
      <c r="Q524" s="65">
        <v>15</v>
      </c>
      <c r="R524" s="65">
        <v>2</v>
      </c>
      <c r="S524" s="65">
        <v>117</v>
      </c>
      <c r="T524" s="65">
        <v>1</v>
      </c>
      <c r="U524" s="65"/>
      <c r="V524" s="65"/>
      <c r="W524" s="65"/>
      <c r="X524" s="65"/>
      <c r="Y524" s="65"/>
      <c r="Z524" s="65"/>
      <c r="AA524" s="65">
        <v>132</v>
      </c>
      <c r="AB524" s="65"/>
      <c r="AC524" s="65"/>
      <c r="AD524" s="65"/>
      <c r="AE524" s="140" t="str">
        <f t="shared" si="210"/>
        <v>MT7233-17</v>
      </c>
      <c r="AF524" s="139" t="str">
        <f t="shared" si="211"/>
        <v>Уул уурхайн машин, тоног төхөөрөмжийн механик</v>
      </c>
      <c r="AG524" s="56"/>
      <c r="AH524" s="65">
        <f t="shared" si="203"/>
        <v>2</v>
      </c>
      <c r="AI524" s="65">
        <f t="shared" si="203"/>
        <v>0</v>
      </c>
      <c r="AJ524" s="65">
        <v>1</v>
      </c>
      <c r="AK524" s="65"/>
      <c r="AL524" s="65">
        <v>1</v>
      </c>
      <c r="AM524" s="65"/>
      <c r="AN524" s="65"/>
      <c r="AO524" s="65"/>
      <c r="AP524" s="65"/>
      <c r="AQ524" s="65"/>
      <c r="AR524" s="65"/>
      <c r="AS524" s="65"/>
      <c r="AT524" s="65"/>
      <c r="AU524" s="65"/>
      <c r="AV524" s="65"/>
      <c r="AW524" s="65"/>
    </row>
    <row r="525" spans="1:49" s="121" customFormat="1" ht="18" customHeight="1">
      <c r="A525" s="838" t="str">
        <f>+'[1]З-ТМБ-4-сургууль мэргэжил-1'!A531:B531</f>
        <v>PS8182-27</v>
      </c>
      <c r="B525" s="838"/>
      <c r="C525" s="705" t="str">
        <f>+'[1]З-ТМБ-4-сургууль мэргэжил-1'!C531:I531</f>
        <v>Зуухны машинч</v>
      </c>
      <c r="D525" s="705"/>
      <c r="E525" s="705"/>
      <c r="F525" s="705"/>
      <c r="G525" s="705"/>
      <c r="H525" s="705"/>
      <c r="I525" s="56">
        <f t="shared" si="192"/>
        <v>514</v>
      </c>
      <c r="J525" s="801">
        <f t="shared" si="194"/>
        <v>21</v>
      </c>
      <c r="K525" s="802"/>
      <c r="L525" s="65">
        <f t="shared" si="193"/>
        <v>11</v>
      </c>
      <c r="M525" s="65"/>
      <c r="N525" s="65"/>
      <c r="O525" s="65"/>
      <c r="P525" s="65"/>
      <c r="Q525" s="65">
        <v>21</v>
      </c>
      <c r="R525" s="65">
        <v>11</v>
      </c>
      <c r="S525" s="65"/>
      <c r="T525" s="65"/>
      <c r="U525" s="65"/>
      <c r="V525" s="65"/>
      <c r="W525" s="65"/>
      <c r="X525" s="65"/>
      <c r="Y525" s="65"/>
      <c r="Z525" s="65"/>
      <c r="AA525" s="65">
        <v>21</v>
      </c>
      <c r="AB525" s="65"/>
      <c r="AC525" s="65"/>
      <c r="AD525" s="65"/>
      <c r="AE525" s="140" t="str">
        <f t="shared" si="210"/>
        <v>PS8182-27</v>
      </c>
      <c r="AF525" s="139" t="str">
        <f t="shared" si="211"/>
        <v>Зуухны машинч</v>
      </c>
      <c r="AG525" s="56"/>
      <c r="AH525" s="65">
        <f t="shared" si="203"/>
        <v>2</v>
      </c>
      <c r="AI525" s="65">
        <f t="shared" si="203"/>
        <v>0</v>
      </c>
      <c r="AJ525" s="65"/>
      <c r="AK525" s="65"/>
      <c r="AL525" s="65"/>
      <c r="AM525" s="65"/>
      <c r="AN525" s="65"/>
      <c r="AO525" s="65"/>
      <c r="AP525" s="65">
        <v>2</v>
      </c>
      <c r="AQ525" s="65"/>
      <c r="AR525" s="65"/>
      <c r="AS525" s="65"/>
      <c r="AT525" s="65"/>
      <c r="AU525" s="65"/>
      <c r="AV525" s="65"/>
      <c r="AW525" s="65"/>
    </row>
    <row r="526" spans="1:49" s="121" customFormat="1" ht="18" customHeight="1">
      <c r="A526" s="838" t="str">
        <f>+'[1]З-ТМБ-4-сургууль мэргэжил-1'!A532:B532</f>
        <v>PL7412-32</v>
      </c>
      <c r="B526" s="838"/>
      <c r="C526" s="705" t="str">
        <f>+'[1]З-ТМБ-4-сургууль мэргэжил-1'!C532:I532</f>
        <v>Эрчим хүчний борлуулалтын байцаагч-монтёр</v>
      </c>
      <c r="D526" s="705"/>
      <c r="E526" s="705"/>
      <c r="F526" s="705"/>
      <c r="G526" s="705"/>
      <c r="H526" s="705"/>
      <c r="I526" s="56">
        <f t="shared" si="192"/>
        <v>515</v>
      </c>
      <c r="J526" s="801">
        <f t="shared" si="194"/>
        <v>13</v>
      </c>
      <c r="K526" s="802"/>
      <c r="L526" s="65">
        <f t="shared" si="193"/>
        <v>13</v>
      </c>
      <c r="M526" s="65"/>
      <c r="N526" s="65"/>
      <c r="O526" s="65"/>
      <c r="P526" s="65"/>
      <c r="Q526" s="65">
        <v>13</v>
      </c>
      <c r="R526" s="65">
        <v>13</v>
      </c>
      <c r="S526" s="65"/>
      <c r="T526" s="65"/>
      <c r="U526" s="65"/>
      <c r="V526" s="65"/>
      <c r="W526" s="65"/>
      <c r="X526" s="65"/>
      <c r="Y526" s="65"/>
      <c r="Z526" s="65"/>
      <c r="AA526" s="65">
        <v>13</v>
      </c>
      <c r="AB526" s="65"/>
      <c r="AC526" s="65"/>
      <c r="AD526" s="65"/>
      <c r="AE526" s="140" t="str">
        <f t="shared" si="210"/>
        <v>PL7412-32</v>
      </c>
      <c r="AF526" s="139" t="str">
        <f t="shared" si="211"/>
        <v>Эрчим хүчний борлуулалтын байцаагч-монтёр</v>
      </c>
      <c r="AG526" s="56"/>
      <c r="AH526" s="65">
        <f t="shared" si="203"/>
        <v>1</v>
      </c>
      <c r="AI526" s="65">
        <f t="shared" si="203"/>
        <v>1</v>
      </c>
      <c r="AJ526" s="65">
        <v>1</v>
      </c>
      <c r="AK526" s="65">
        <v>1</v>
      </c>
      <c r="AL526" s="65"/>
      <c r="AM526" s="65"/>
      <c r="AN526" s="65"/>
      <c r="AO526" s="65"/>
      <c r="AP526" s="65"/>
      <c r="AQ526" s="65"/>
      <c r="AR526" s="65"/>
      <c r="AS526" s="65"/>
      <c r="AT526" s="65"/>
      <c r="AU526" s="65"/>
      <c r="AV526" s="65"/>
      <c r="AW526" s="65"/>
    </row>
    <row r="527" spans="1:49" s="121" customFormat="1" ht="18" customHeight="1">
      <c r="A527" s="838" t="str">
        <f>+'[1]З-ТМБ-4-сургууль мэргэжил-1'!A533:B533</f>
        <v>MR8111-25</v>
      </c>
      <c r="B527" s="838"/>
      <c r="C527" s="705" t="str">
        <f>+'[1]З-ТМБ-4-сургууль мэргэжил-1'!C533:I533</f>
        <v>Өрмийн мастер</v>
      </c>
      <c r="D527" s="705"/>
      <c r="E527" s="705"/>
      <c r="F527" s="705"/>
      <c r="G527" s="705"/>
      <c r="H527" s="705"/>
      <c r="I527" s="56">
        <f t="shared" ref="I527:I590" si="212">+I526+1</f>
        <v>516</v>
      </c>
      <c r="J527" s="801">
        <f t="shared" si="194"/>
        <v>15</v>
      </c>
      <c r="K527" s="802"/>
      <c r="L527" s="65">
        <f t="shared" si="193"/>
        <v>0</v>
      </c>
      <c r="M527" s="65"/>
      <c r="N527" s="65"/>
      <c r="O527" s="65"/>
      <c r="P527" s="65"/>
      <c r="Q527" s="65">
        <v>15</v>
      </c>
      <c r="R527" s="65"/>
      <c r="S527" s="65"/>
      <c r="T527" s="65"/>
      <c r="U527" s="65"/>
      <c r="V527" s="65"/>
      <c r="W527" s="65"/>
      <c r="X527" s="65"/>
      <c r="Y527" s="65"/>
      <c r="Z527" s="65"/>
      <c r="AA527" s="65">
        <v>15</v>
      </c>
      <c r="AB527" s="65"/>
      <c r="AC527" s="65"/>
      <c r="AD527" s="65"/>
      <c r="AE527" s="140" t="str">
        <f t="shared" si="210"/>
        <v>MR8111-25</v>
      </c>
      <c r="AF527" s="139" t="str">
        <f t="shared" si="211"/>
        <v>Өрмийн мастер</v>
      </c>
      <c r="AG527" s="56"/>
      <c r="AH527" s="65">
        <f t="shared" si="203"/>
        <v>0</v>
      </c>
      <c r="AI527" s="65">
        <f t="shared" si="203"/>
        <v>0</v>
      </c>
      <c r="AJ527" s="65"/>
      <c r="AK527" s="65"/>
      <c r="AL527" s="65"/>
      <c r="AM527" s="65"/>
      <c r="AN527" s="65"/>
      <c r="AO527" s="65"/>
      <c r="AP527" s="65"/>
      <c r="AQ527" s="65"/>
      <c r="AR527" s="65"/>
      <c r="AS527" s="65"/>
      <c r="AT527" s="65"/>
      <c r="AU527" s="65"/>
      <c r="AV527" s="65"/>
      <c r="AW527" s="65"/>
    </row>
    <row r="528" spans="1:49" s="121" customFormat="1" ht="18" customHeight="1">
      <c r="A528" s="838" t="str">
        <f>+'[1]З-ТМБ-4-сургууль мэргэжил-1'!A534:B534</f>
        <v>IM7223-17</v>
      </c>
      <c r="B528" s="838"/>
      <c r="C528" s="705" t="str">
        <f>+'[1]З-ТМБ-4-сургууль мэргэжил-1'!C534:I534</f>
        <v>Метал боловсруулах машины оператор /токарь-фрезер/</v>
      </c>
      <c r="D528" s="705"/>
      <c r="E528" s="705"/>
      <c r="F528" s="705"/>
      <c r="G528" s="705"/>
      <c r="H528" s="705"/>
      <c r="I528" s="56">
        <f t="shared" si="212"/>
        <v>517</v>
      </c>
      <c r="J528" s="801">
        <f t="shared" si="194"/>
        <v>13</v>
      </c>
      <c r="K528" s="802"/>
      <c r="L528" s="65">
        <f t="shared" ref="L528:L591" si="213">+N528+P528+R528+T528+V528+X528+Z528</f>
        <v>4</v>
      </c>
      <c r="M528" s="65"/>
      <c r="N528" s="65"/>
      <c r="O528" s="65"/>
      <c r="P528" s="65"/>
      <c r="Q528" s="65">
        <v>13</v>
      </c>
      <c r="R528" s="65">
        <v>4</v>
      </c>
      <c r="S528" s="65"/>
      <c r="T528" s="65"/>
      <c r="U528" s="65"/>
      <c r="V528" s="65"/>
      <c r="W528" s="65"/>
      <c r="X528" s="65"/>
      <c r="Y528" s="65"/>
      <c r="Z528" s="65"/>
      <c r="AA528" s="65">
        <v>13</v>
      </c>
      <c r="AB528" s="65"/>
      <c r="AC528" s="65"/>
      <c r="AD528" s="65"/>
      <c r="AE528" s="140" t="str">
        <f t="shared" si="210"/>
        <v>IM7223-17</v>
      </c>
      <c r="AF528" s="139" t="str">
        <f t="shared" si="211"/>
        <v>Метал боловсруулах машины оператор /токарь-фрезер/</v>
      </c>
      <c r="AG528" s="56"/>
      <c r="AH528" s="65">
        <f t="shared" si="203"/>
        <v>0</v>
      </c>
      <c r="AI528" s="65">
        <f t="shared" si="203"/>
        <v>0</v>
      </c>
      <c r="AJ528" s="65"/>
      <c r="AK528" s="65"/>
      <c r="AL528" s="65"/>
      <c r="AM528" s="65"/>
      <c r="AN528" s="65"/>
      <c r="AO528" s="65"/>
      <c r="AP528" s="65"/>
      <c r="AQ528" s="65"/>
      <c r="AR528" s="65"/>
      <c r="AS528" s="65"/>
      <c r="AT528" s="65"/>
      <c r="AU528" s="65"/>
      <c r="AV528" s="65"/>
      <c r="AW528" s="65"/>
    </row>
    <row r="529" spans="1:49" s="121" customFormat="1" ht="18" customHeight="1">
      <c r="A529" s="838" t="str">
        <f>+'[1]З-ТМБ-4-сургууль мэргэжил-1'!A535:B535</f>
        <v>MR8111-15</v>
      </c>
      <c r="B529" s="838"/>
      <c r="C529" s="705" t="str">
        <f>+'[1]З-ТМБ-4-сургууль мэргэжил-1'!C535:I535</f>
        <v>Хөвүүлэн баяжуулахын оператор</v>
      </c>
      <c r="D529" s="705"/>
      <c r="E529" s="705"/>
      <c r="F529" s="705"/>
      <c r="G529" s="705"/>
      <c r="H529" s="705"/>
      <c r="I529" s="56">
        <f t="shared" si="212"/>
        <v>518</v>
      </c>
      <c r="J529" s="801">
        <f t="shared" si="194"/>
        <v>19</v>
      </c>
      <c r="K529" s="802"/>
      <c r="L529" s="65">
        <f t="shared" si="213"/>
        <v>13</v>
      </c>
      <c r="M529" s="65"/>
      <c r="N529" s="65"/>
      <c r="O529" s="65"/>
      <c r="P529" s="65"/>
      <c r="Q529" s="65">
        <v>19</v>
      </c>
      <c r="R529" s="65">
        <v>13</v>
      </c>
      <c r="S529" s="65"/>
      <c r="T529" s="65"/>
      <c r="U529" s="65"/>
      <c r="V529" s="65"/>
      <c r="W529" s="65"/>
      <c r="X529" s="65"/>
      <c r="Y529" s="65"/>
      <c r="Z529" s="65"/>
      <c r="AA529" s="65">
        <v>19</v>
      </c>
      <c r="AB529" s="65"/>
      <c r="AC529" s="65"/>
      <c r="AD529" s="65"/>
      <c r="AE529" s="140" t="str">
        <f t="shared" si="210"/>
        <v>MR8111-15</v>
      </c>
      <c r="AF529" s="139" t="str">
        <f t="shared" si="211"/>
        <v>Хөвүүлэн баяжуулахын оператор</v>
      </c>
      <c r="AG529" s="56"/>
      <c r="AH529" s="65">
        <f t="shared" si="203"/>
        <v>0</v>
      </c>
      <c r="AI529" s="65">
        <f t="shared" si="203"/>
        <v>0</v>
      </c>
      <c r="AJ529" s="65"/>
      <c r="AK529" s="65"/>
      <c r="AL529" s="65"/>
      <c r="AM529" s="65"/>
      <c r="AN529" s="65"/>
      <c r="AO529" s="65"/>
      <c r="AP529" s="65"/>
      <c r="AQ529" s="65"/>
      <c r="AR529" s="65"/>
      <c r="AS529" s="65"/>
      <c r="AT529" s="65"/>
      <c r="AU529" s="65"/>
      <c r="AV529" s="65"/>
      <c r="AW529" s="65"/>
    </row>
    <row r="530" spans="1:49" s="121" customFormat="1" ht="18" customHeight="1">
      <c r="A530" s="838" t="str">
        <f>+'[1]З-ТМБ-4-сургууль мэргэжил-1'!A536:B536</f>
        <v>MG3117-25</v>
      </c>
      <c r="B530" s="838"/>
      <c r="C530" s="705" t="str">
        <f>+'[1]З-ТМБ-4-сургууль мэргэжил-1'!C536:I536</f>
        <v>Уулын ажлын техникч</v>
      </c>
      <c r="D530" s="705"/>
      <c r="E530" s="705"/>
      <c r="F530" s="705"/>
      <c r="G530" s="705"/>
      <c r="H530" s="705"/>
      <c r="I530" s="56">
        <f t="shared" si="212"/>
        <v>519</v>
      </c>
      <c r="J530" s="801">
        <f t="shared" ref="J530:J593" si="214">+M530+O530+Q530+S530+U530+W530+Y530</f>
        <v>46</v>
      </c>
      <c r="K530" s="802"/>
      <c r="L530" s="65">
        <f t="shared" si="213"/>
        <v>2</v>
      </c>
      <c r="M530" s="65"/>
      <c r="N530" s="65"/>
      <c r="O530" s="65">
        <v>46</v>
      </c>
      <c r="P530" s="65">
        <v>2</v>
      </c>
      <c r="Q530" s="65"/>
      <c r="R530" s="65"/>
      <c r="S530" s="65"/>
      <c r="T530" s="65"/>
      <c r="U530" s="65"/>
      <c r="V530" s="65"/>
      <c r="W530" s="65"/>
      <c r="X530" s="65"/>
      <c r="Y530" s="65"/>
      <c r="Z530" s="65"/>
      <c r="AA530" s="65">
        <v>46</v>
      </c>
      <c r="AB530" s="65"/>
      <c r="AC530" s="65"/>
      <c r="AD530" s="65"/>
      <c r="AE530" s="140" t="str">
        <f t="shared" si="210"/>
        <v>MG3117-25</v>
      </c>
      <c r="AF530" s="139" t="str">
        <f t="shared" si="211"/>
        <v>Уулын ажлын техникч</v>
      </c>
      <c r="AG530" s="56"/>
      <c r="AH530" s="65">
        <f t="shared" si="203"/>
        <v>0</v>
      </c>
      <c r="AI530" s="65">
        <f t="shared" si="203"/>
        <v>0</v>
      </c>
      <c r="AJ530" s="65"/>
      <c r="AK530" s="65"/>
      <c r="AL530" s="65"/>
      <c r="AM530" s="65"/>
      <c r="AN530" s="65"/>
      <c r="AO530" s="65"/>
      <c r="AP530" s="65"/>
      <c r="AQ530" s="65"/>
      <c r="AR530" s="65"/>
      <c r="AS530" s="65"/>
      <c r="AT530" s="65"/>
      <c r="AU530" s="65"/>
      <c r="AV530" s="65"/>
      <c r="AW530" s="65"/>
    </row>
    <row r="531" spans="1:49" s="121" customFormat="1" ht="18" customHeight="1">
      <c r="A531" s="838" t="str">
        <f>+'[1]З-ТМБ-4-сургууль мэргэжил-1'!A537:B537</f>
        <v>MG3111-16</v>
      </c>
      <c r="B531" s="838"/>
      <c r="C531" s="705" t="str">
        <f>+'[1]З-ТМБ-4-сургууль мэргэжил-1'!C537:I537</f>
        <v>Геологийн техникч</v>
      </c>
      <c r="D531" s="705"/>
      <c r="E531" s="705"/>
      <c r="F531" s="705"/>
      <c r="G531" s="705"/>
      <c r="H531" s="705"/>
      <c r="I531" s="56">
        <f t="shared" si="212"/>
        <v>520</v>
      </c>
      <c r="J531" s="801">
        <f t="shared" si="214"/>
        <v>27</v>
      </c>
      <c r="K531" s="802"/>
      <c r="L531" s="65">
        <f t="shared" si="213"/>
        <v>10</v>
      </c>
      <c r="M531" s="65"/>
      <c r="N531" s="65"/>
      <c r="O531" s="65">
        <v>27</v>
      </c>
      <c r="P531" s="65">
        <v>10</v>
      </c>
      <c r="Q531" s="65"/>
      <c r="R531" s="65"/>
      <c r="S531" s="65"/>
      <c r="T531" s="65"/>
      <c r="U531" s="65"/>
      <c r="V531" s="65"/>
      <c r="W531" s="65"/>
      <c r="X531" s="65"/>
      <c r="Y531" s="65"/>
      <c r="Z531" s="65"/>
      <c r="AA531" s="65">
        <v>27</v>
      </c>
      <c r="AB531" s="65"/>
      <c r="AC531" s="65"/>
      <c r="AD531" s="65"/>
      <c r="AE531" s="140" t="str">
        <f t="shared" si="210"/>
        <v>MG3111-16</v>
      </c>
      <c r="AF531" s="139" t="str">
        <f t="shared" si="211"/>
        <v>Геологийн техникч</v>
      </c>
      <c r="AG531" s="56"/>
      <c r="AH531" s="65">
        <f t="shared" si="203"/>
        <v>0</v>
      </c>
      <c r="AI531" s="65">
        <f t="shared" si="203"/>
        <v>0</v>
      </c>
      <c r="AJ531" s="65"/>
      <c r="AK531" s="65"/>
      <c r="AL531" s="65"/>
      <c r="AM531" s="65"/>
      <c r="AN531" s="65"/>
      <c r="AO531" s="65"/>
      <c r="AP531" s="65"/>
      <c r="AQ531" s="65"/>
      <c r="AR531" s="65"/>
      <c r="AS531" s="65"/>
      <c r="AT531" s="65"/>
      <c r="AU531" s="65"/>
      <c r="AV531" s="65"/>
      <c r="AW531" s="65"/>
    </row>
    <row r="532" spans="1:49" s="121" customFormat="1" ht="18" customHeight="1">
      <c r="A532" s="838" t="str">
        <f>+'[1]З-ТМБ-4-сургууль мэргэжил-1'!A538:B538</f>
        <v>IM3119-11</v>
      </c>
      <c r="B532" s="838"/>
      <c r="C532" s="705" t="str">
        <f>+'[1]З-ТМБ-4-сургууль мэргэжил-1'!C538:I538</f>
        <v>Аюулгүй ажиллагааны техникч</v>
      </c>
      <c r="D532" s="705"/>
      <c r="E532" s="705"/>
      <c r="F532" s="705"/>
      <c r="G532" s="705"/>
      <c r="H532" s="705"/>
      <c r="I532" s="56">
        <f t="shared" si="212"/>
        <v>521</v>
      </c>
      <c r="J532" s="801">
        <f t="shared" si="214"/>
        <v>58</v>
      </c>
      <c r="K532" s="802"/>
      <c r="L532" s="65">
        <f t="shared" si="213"/>
        <v>33</v>
      </c>
      <c r="M532" s="65">
        <v>27</v>
      </c>
      <c r="N532" s="65">
        <v>9</v>
      </c>
      <c r="O532" s="65">
        <v>31</v>
      </c>
      <c r="P532" s="65">
        <v>24</v>
      </c>
      <c r="Q532" s="65"/>
      <c r="R532" s="65"/>
      <c r="S532" s="65"/>
      <c r="T532" s="65"/>
      <c r="U532" s="65"/>
      <c r="V532" s="65"/>
      <c r="W532" s="65"/>
      <c r="X532" s="65"/>
      <c r="Y532" s="65"/>
      <c r="Z532" s="65"/>
      <c r="AA532" s="65">
        <v>58</v>
      </c>
      <c r="AB532" s="65"/>
      <c r="AC532" s="65"/>
      <c r="AD532" s="65"/>
      <c r="AE532" s="140" t="str">
        <f t="shared" si="210"/>
        <v>IM3119-11</v>
      </c>
      <c r="AF532" s="139" t="str">
        <f t="shared" si="211"/>
        <v>Аюулгүй ажиллагааны техникч</v>
      </c>
      <c r="AG532" s="56"/>
      <c r="AH532" s="65">
        <f t="shared" si="203"/>
        <v>2</v>
      </c>
      <c r="AI532" s="65">
        <f t="shared" si="203"/>
        <v>1</v>
      </c>
      <c r="AJ532" s="65">
        <v>1</v>
      </c>
      <c r="AK532" s="65"/>
      <c r="AL532" s="65"/>
      <c r="AM532" s="65"/>
      <c r="AN532" s="65">
        <v>1</v>
      </c>
      <c r="AO532" s="65">
        <v>1</v>
      </c>
      <c r="AP532" s="65"/>
      <c r="AQ532" s="65"/>
      <c r="AR532" s="65"/>
      <c r="AS532" s="65"/>
      <c r="AT532" s="65"/>
      <c r="AU532" s="65"/>
      <c r="AV532" s="65"/>
      <c r="AW532" s="65"/>
    </row>
    <row r="533" spans="1:49" s="121" customFormat="1" ht="18" customHeight="1">
      <c r="A533" s="838" t="str">
        <f>+'[1]З-ТМБ-4-сургууль мэргэжил-1'!A539:B539</f>
        <v>IM3113-17</v>
      </c>
      <c r="B533" s="838"/>
      <c r="C533" s="705" t="str">
        <f>+'[1]З-ТМБ-4-сургууль мэргэжил-1'!C539:I539</f>
        <v>Цахилгааны техникч</v>
      </c>
      <c r="D533" s="705"/>
      <c r="E533" s="705"/>
      <c r="F533" s="705"/>
      <c r="G533" s="705"/>
      <c r="H533" s="705"/>
      <c r="I533" s="56">
        <f t="shared" si="212"/>
        <v>522</v>
      </c>
      <c r="J533" s="801">
        <f t="shared" si="214"/>
        <v>39</v>
      </c>
      <c r="K533" s="802"/>
      <c r="L533" s="65">
        <f t="shared" si="213"/>
        <v>4</v>
      </c>
      <c r="M533" s="65"/>
      <c r="N533" s="65"/>
      <c r="O533" s="65">
        <v>39</v>
      </c>
      <c r="P533" s="65">
        <v>4</v>
      </c>
      <c r="Q533" s="65"/>
      <c r="R533" s="65"/>
      <c r="S533" s="65"/>
      <c r="T533" s="65"/>
      <c r="U533" s="65"/>
      <c r="V533" s="65"/>
      <c r="W533" s="65"/>
      <c r="X533" s="65"/>
      <c r="Y533" s="65"/>
      <c r="Z533" s="65"/>
      <c r="AA533" s="65">
        <v>39</v>
      </c>
      <c r="AB533" s="65"/>
      <c r="AC533" s="65"/>
      <c r="AD533" s="65"/>
      <c r="AE533" s="140" t="str">
        <f t="shared" si="210"/>
        <v>IM3113-17</v>
      </c>
      <c r="AF533" s="139" t="str">
        <f t="shared" si="211"/>
        <v>Цахилгааны техникч</v>
      </c>
      <c r="AG533" s="56"/>
      <c r="AH533" s="65">
        <f t="shared" si="203"/>
        <v>0</v>
      </c>
      <c r="AI533" s="65">
        <f t="shared" si="203"/>
        <v>0</v>
      </c>
      <c r="AJ533" s="65"/>
      <c r="AK533" s="65"/>
      <c r="AL533" s="65"/>
      <c r="AM533" s="65"/>
      <c r="AN533" s="65"/>
      <c r="AO533" s="65"/>
      <c r="AP533" s="65"/>
      <c r="AQ533" s="65"/>
      <c r="AR533" s="65"/>
      <c r="AS533" s="65"/>
      <c r="AT533" s="65"/>
      <c r="AU533" s="65"/>
      <c r="AV533" s="65"/>
      <c r="AW533" s="65"/>
    </row>
    <row r="534" spans="1:49" s="121" customFormat="1" ht="18" customHeight="1">
      <c r="A534" s="838" t="str">
        <f>+'[1]З-ТМБ-4-сургууль мэргэжил-1'!A540:B540</f>
        <v>PS3112-44</v>
      </c>
      <c r="B534" s="838"/>
      <c r="C534" s="705" t="str">
        <f>+'[1]З-ТМБ-4-сургууль мэргэжил-1'!C540:I540</f>
        <v>Дулаан шугам сүлжээний техникч</v>
      </c>
      <c r="D534" s="705"/>
      <c r="E534" s="705"/>
      <c r="F534" s="705"/>
      <c r="G534" s="705"/>
      <c r="H534" s="705"/>
      <c r="I534" s="56">
        <f t="shared" si="212"/>
        <v>523</v>
      </c>
      <c r="J534" s="801">
        <f t="shared" si="214"/>
        <v>29</v>
      </c>
      <c r="K534" s="802"/>
      <c r="L534" s="65">
        <f t="shared" si="213"/>
        <v>16</v>
      </c>
      <c r="M534" s="65"/>
      <c r="N534" s="65"/>
      <c r="O534" s="65">
        <v>29</v>
      </c>
      <c r="P534" s="65">
        <v>16</v>
      </c>
      <c r="Q534" s="65"/>
      <c r="R534" s="65"/>
      <c r="S534" s="65"/>
      <c r="T534" s="65"/>
      <c r="U534" s="65"/>
      <c r="V534" s="65"/>
      <c r="W534" s="65"/>
      <c r="X534" s="65"/>
      <c r="Y534" s="65"/>
      <c r="Z534" s="65"/>
      <c r="AA534" s="65">
        <v>29</v>
      </c>
      <c r="AB534" s="65"/>
      <c r="AC534" s="65"/>
      <c r="AD534" s="65"/>
      <c r="AE534" s="140" t="str">
        <f t="shared" si="210"/>
        <v>PS3112-44</v>
      </c>
      <c r="AF534" s="139" t="str">
        <f t="shared" si="211"/>
        <v>Дулаан шугам сүлжээний техникч</v>
      </c>
      <c r="AG534" s="56"/>
      <c r="AH534" s="65">
        <f t="shared" si="203"/>
        <v>3</v>
      </c>
      <c r="AI534" s="65">
        <f t="shared" si="203"/>
        <v>2</v>
      </c>
      <c r="AJ534" s="65">
        <v>3</v>
      </c>
      <c r="AK534" s="65">
        <v>2</v>
      </c>
      <c r="AL534" s="65"/>
      <c r="AM534" s="65"/>
      <c r="AN534" s="65"/>
      <c r="AO534" s="65"/>
      <c r="AP534" s="65"/>
      <c r="AQ534" s="65"/>
      <c r="AR534" s="65"/>
      <c r="AS534" s="65"/>
      <c r="AT534" s="65"/>
      <c r="AU534" s="65"/>
      <c r="AV534" s="65"/>
      <c r="AW534" s="65"/>
    </row>
    <row r="535" spans="1:49" s="121" customFormat="1" ht="18" customHeight="1">
      <c r="A535" s="838" t="str">
        <f>+'[1]З-ТМБ-4-сургууль мэргэжил-1'!A541:B541</f>
        <v>IM3119-23</v>
      </c>
      <c r="B535" s="838"/>
      <c r="C535" s="705" t="str">
        <f>+'[1]З-ТМБ-4-сургууль мэргэжил-1'!C541:I541</f>
        <v>Мехатроникч</v>
      </c>
      <c r="D535" s="705"/>
      <c r="E535" s="705"/>
      <c r="F535" s="705"/>
      <c r="G535" s="705"/>
      <c r="H535" s="705"/>
      <c r="I535" s="56">
        <f t="shared" si="212"/>
        <v>524</v>
      </c>
      <c r="J535" s="801">
        <f t="shared" si="214"/>
        <v>58</v>
      </c>
      <c r="K535" s="802"/>
      <c r="L535" s="65">
        <f t="shared" si="213"/>
        <v>8</v>
      </c>
      <c r="M535" s="65"/>
      <c r="N535" s="65"/>
      <c r="O535" s="65">
        <v>58</v>
      </c>
      <c r="P535" s="65">
        <v>8</v>
      </c>
      <c r="Q535" s="65"/>
      <c r="R535" s="65"/>
      <c r="S535" s="65"/>
      <c r="T535" s="65"/>
      <c r="U535" s="65"/>
      <c r="V535" s="65"/>
      <c r="W535" s="65"/>
      <c r="X535" s="65"/>
      <c r="Y535" s="65"/>
      <c r="Z535" s="65"/>
      <c r="AA535" s="65">
        <v>58</v>
      </c>
      <c r="AB535" s="65"/>
      <c r="AC535" s="65"/>
      <c r="AD535" s="65"/>
      <c r="AE535" s="140" t="str">
        <f t="shared" si="210"/>
        <v>IM3119-23</v>
      </c>
      <c r="AF535" s="139" t="str">
        <f t="shared" si="211"/>
        <v>Мехатроникч</v>
      </c>
      <c r="AG535" s="56"/>
      <c r="AH535" s="65">
        <f t="shared" si="203"/>
        <v>0</v>
      </c>
      <c r="AI535" s="65">
        <f t="shared" si="203"/>
        <v>0</v>
      </c>
      <c r="AJ535" s="65"/>
      <c r="AK535" s="65"/>
      <c r="AL535" s="65"/>
      <c r="AM535" s="65"/>
      <c r="AN535" s="65"/>
      <c r="AO535" s="65"/>
      <c r="AP535" s="65"/>
      <c r="AQ535" s="65"/>
      <c r="AR535" s="65"/>
      <c r="AS535" s="65"/>
      <c r="AT535" s="65"/>
      <c r="AU535" s="65"/>
      <c r="AV535" s="65"/>
      <c r="AW535" s="65"/>
    </row>
    <row r="536" spans="1:49" s="121" customFormat="1" ht="18" customHeight="1">
      <c r="A536" s="838" t="str">
        <f>+'[1]З-ТМБ-4-сургууль мэргэжил-1'!A542:B542</f>
        <v>MF3117-12</v>
      </c>
      <c r="B536" s="838"/>
      <c r="C536" s="705" t="str">
        <f>+'[1]З-ТМБ-4-сургууль мэргэжил-1'!C542:I542</f>
        <v>Газрын тосны техникч</v>
      </c>
      <c r="D536" s="705"/>
      <c r="E536" s="705"/>
      <c r="F536" s="705"/>
      <c r="G536" s="705"/>
      <c r="H536" s="705"/>
      <c r="I536" s="56">
        <f t="shared" si="212"/>
        <v>525</v>
      </c>
      <c r="J536" s="801">
        <f t="shared" si="214"/>
        <v>29</v>
      </c>
      <c r="K536" s="802"/>
      <c r="L536" s="65">
        <f t="shared" si="213"/>
        <v>18</v>
      </c>
      <c r="M536" s="65"/>
      <c r="N536" s="65"/>
      <c r="O536" s="65">
        <v>29</v>
      </c>
      <c r="P536" s="65">
        <v>18</v>
      </c>
      <c r="Q536" s="65"/>
      <c r="R536" s="65"/>
      <c r="S536" s="65"/>
      <c r="T536" s="65"/>
      <c r="U536" s="65"/>
      <c r="V536" s="65"/>
      <c r="W536" s="65"/>
      <c r="X536" s="65"/>
      <c r="Y536" s="65"/>
      <c r="Z536" s="65"/>
      <c r="AA536" s="65">
        <v>29</v>
      </c>
      <c r="AB536" s="65"/>
      <c r="AC536" s="65"/>
      <c r="AD536" s="65"/>
      <c r="AE536" s="140" t="str">
        <f t="shared" si="210"/>
        <v>MF3117-12</v>
      </c>
      <c r="AF536" s="139" t="str">
        <f t="shared" si="211"/>
        <v>Газрын тосны техникч</v>
      </c>
      <c r="AG536" s="56"/>
      <c r="AH536" s="65">
        <f t="shared" si="203"/>
        <v>0</v>
      </c>
      <c r="AI536" s="65">
        <f t="shared" si="203"/>
        <v>0</v>
      </c>
      <c r="AJ536" s="65"/>
      <c r="AK536" s="65"/>
      <c r="AL536" s="65"/>
      <c r="AM536" s="65"/>
      <c r="AN536" s="65"/>
      <c r="AO536" s="65"/>
      <c r="AP536" s="65"/>
      <c r="AQ536" s="65"/>
      <c r="AR536" s="65"/>
      <c r="AS536" s="65"/>
      <c r="AT536" s="65"/>
      <c r="AU536" s="65"/>
      <c r="AV536" s="65"/>
      <c r="AW536" s="65"/>
    </row>
    <row r="537" spans="1:49" s="121" customFormat="1" ht="18" customHeight="1">
      <c r="A537" s="838" t="str">
        <f>+'[1]З-ТМБ-4-сургууль мэргэжил-1'!A543:B543</f>
        <v>MR3117-26</v>
      </c>
      <c r="B537" s="838"/>
      <c r="C537" s="705" t="str">
        <f>+'[1]З-ТМБ-4-сургууль мэргэжил-1'!C543:I543</f>
        <v>Баяжуулалтын техникч</v>
      </c>
      <c r="D537" s="705"/>
      <c r="E537" s="705"/>
      <c r="F537" s="705"/>
      <c r="G537" s="705"/>
      <c r="H537" s="705"/>
      <c r="I537" s="56">
        <f t="shared" si="212"/>
        <v>526</v>
      </c>
      <c r="J537" s="801">
        <f t="shared" si="214"/>
        <v>38</v>
      </c>
      <c r="K537" s="802"/>
      <c r="L537" s="65">
        <f t="shared" si="213"/>
        <v>9</v>
      </c>
      <c r="M537" s="65">
        <v>23</v>
      </c>
      <c r="N537" s="65">
        <v>6</v>
      </c>
      <c r="O537" s="65">
        <v>15</v>
      </c>
      <c r="P537" s="65">
        <v>3</v>
      </c>
      <c r="Q537" s="65"/>
      <c r="R537" s="65"/>
      <c r="S537" s="65"/>
      <c r="T537" s="65"/>
      <c r="U537" s="65"/>
      <c r="V537" s="65"/>
      <c r="W537" s="65"/>
      <c r="X537" s="65"/>
      <c r="Y537" s="65"/>
      <c r="Z537" s="65"/>
      <c r="AA537" s="65">
        <v>38</v>
      </c>
      <c r="AB537" s="65"/>
      <c r="AC537" s="65"/>
      <c r="AD537" s="65"/>
      <c r="AE537" s="140" t="str">
        <f t="shared" si="210"/>
        <v>MR3117-26</v>
      </c>
      <c r="AF537" s="139" t="str">
        <f t="shared" si="211"/>
        <v>Баяжуулалтын техникч</v>
      </c>
      <c r="AG537" s="56"/>
      <c r="AH537" s="65">
        <f t="shared" si="203"/>
        <v>0</v>
      </c>
      <c r="AI537" s="65">
        <f t="shared" si="203"/>
        <v>0</v>
      </c>
      <c r="AJ537" s="65"/>
      <c r="AK537" s="65"/>
      <c r="AL537" s="65"/>
      <c r="AM537" s="65"/>
      <c r="AN537" s="65"/>
      <c r="AO537" s="65"/>
      <c r="AP537" s="65"/>
      <c r="AQ537" s="65"/>
      <c r="AR537" s="65"/>
      <c r="AS537" s="65"/>
      <c r="AT537" s="65"/>
      <c r="AU537" s="65"/>
      <c r="AV537" s="65"/>
      <c r="AW537" s="65"/>
    </row>
    <row r="538" spans="1:49" s="121" customFormat="1" ht="18" customHeight="1">
      <c r="A538" s="816" t="s">
        <v>416</v>
      </c>
      <c r="B538" s="816"/>
      <c r="C538" s="816"/>
      <c r="D538" s="816"/>
      <c r="E538" s="816"/>
      <c r="F538" s="816"/>
      <c r="G538" s="816"/>
      <c r="H538" s="816"/>
      <c r="I538" s="60">
        <f t="shared" si="212"/>
        <v>527</v>
      </c>
      <c r="J538" s="817">
        <f t="shared" si="214"/>
        <v>820</v>
      </c>
      <c r="K538" s="818"/>
      <c r="L538" s="138">
        <f t="shared" si="213"/>
        <v>287</v>
      </c>
      <c r="M538" s="138">
        <f>SUM(M539:M555)</f>
        <v>0</v>
      </c>
      <c r="N538" s="138">
        <f t="shared" ref="N538:AD538" si="215">SUM(N539:N555)</f>
        <v>0</v>
      </c>
      <c r="O538" s="138">
        <f t="shared" si="215"/>
        <v>0</v>
      </c>
      <c r="P538" s="138">
        <f t="shared" si="215"/>
        <v>0</v>
      </c>
      <c r="Q538" s="138">
        <f t="shared" si="215"/>
        <v>274</v>
      </c>
      <c r="R538" s="138">
        <f t="shared" si="215"/>
        <v>113</v>
      </c>
      <c r="S538" s="138">
        <f t="shared" si="215"/>
        <v>546</v>
      </c>
      <c r="T538" s="138">
        <f t="shared" si="215"/>
        <v>174</v>
      </c>
      <c r="U538" s="138">
        <f t="shared" si="215"/>
        <v>0</v>
      </c>
      <c r="V538" s="138">
        <f t="shared" si="215"/>
        <v>0</v>
      </c>
      <c r="W538" s="138">
        <f t="shared" si="215"/>
        <v>0</v>
      </c>
      <c r="X538" s="138">
        <f t="shared" si="215"/>
        <v>0</v>
      </c>
      <c r="Y538" s="138">
        <f t="shared" si="215"/>
        <v>0</v>
      </c>
      <c r="Z538" s="138">
        <f t="shared" si="215"/>
        <v>0</v>
      </c>
      <c r="AA538" s="138">
        <f t="shared" si="215"/>
        <v>820</v>
      </c>
      <c r="AB538" s="138">
        <f t="shared" si="215"/>
        <v>0</v>
      </c>
      <c r="AC538" s="138">
        <f t="shared" si="215"/>
        <v>0</v>
      </c>
      <c r="AD538" s="138">
        <f t="shared" si="215"/>
        <v>0</v>
      </c>
      <c r="AE538" s="141" t="str">
        <f>+A538</f>
        <v>7. Дорноговь аймаг дахь политехник коллеж</v>
      </c>
      <c r="AF538" s="142"/>
      <c r="AG538" s="60"/>
      <c r="AH538" s="138">
        <f>SUM(AH539:AH555)</f>
        <v>6</v>
      </c>
      <c r="AI538" s="138">
        <f t="shared" ref="AI538:AW538" si="216">SUM(AI539:AI555)</f>
        <v>4</v>
      </c>
      <c r="AJ538" s="138">
        <f t="shared" si="216"/>
        <v>1</v>
      </c>
      <c r="AK538" s="138">
        <f t="shared" si="216"/>
        <v>1</v>
      </c>
      <c r="AL538" s="138">
        <f t="shared" si="216"/>
        <v>2</v>
      </c>
      <c r="AM538" s="138">
        <f t="shared" si="216"/>
        <v>1</v>
      </c>
      <c r="AN538" s="138">
        <f t="shared" si="216"/>
        <v>0</v>
      </c>
      <c r="AO538" s="138">
        <f t="shared" si="216"/>
        <v>0</v>
      </c>
      <c r="AP538" s="138">
        <f t="shared" si="216"/>
        <v>3</v>
      </c>
      <c r="AQ538" s="138">
        <f t="shared" si="216"/>
        <v>2</v>
      </c>
      <c r="AR538" s="138">
        <f t="shared" si="216"/>
        <v>0</v>
      </c>
      <c r="AS538" s="138">
        <f t="shared" si="216"/>
        <v>0</v>
      </c>
      <c r="AT538" s="138">
        <f t="shared" si="216"/>
        <v>0</v>
      </c>
      <c r="AU538" s="138">
        <f t="shared" si="216"/>
        <v>0</v>
      </c>
      <c r="AV538" s="138">
        <f t="shared" si="216"/>
        <v>0</v>
      </c>
      <c r="AW538" s="138">
        <f t="shared" si="216"/>
        <v>0</v>
      </c>
    </row>
    <row r="539" spans="1:49" s="121" customFormat="1" ht="18" customHeight="1">
      <c r="A539" s="838" t="str">
        <f>+'[1]З-ТМБ-4-сургууль мэргэжил-1'!A545:B545</f>
        <v>IF5120-11</v>
      </c>
      <c r="B539" s="838"/>
      <c r="C539" s="705" t="str">
        <f>+'[1]З-ТМБ-4-сургууль мэргэжил-1'!C545:I545</f>
        <v>Тогооч</v>
      </c>
      <c r="D539" s="705"/>
      <c r="E539" s="705"/>
      <c r="F539" s="705"/>
      <c r="G539" s="705"/>
      <c r="H539" s="705"/>
      <c r="I539" s="56">
        <f t="shared" si="212"/>
        <v>528</v>
      </c>
      <c r="J539" s="801">
        <f t="shared" si="214"/>
        <v>74</v>
      </c>
      <c r="K539" s="802"/>
      <c r="L539" s="65">
        <f t="shared" si="213"/>
        <v>50</v>
      </c>
      <c r="M539" s="65"/>
      <c r="N539" s="65"/>
      <c r="O539" s="65"/>
      <c r="P539" s="65"/>
      <c r="Q539" s="65"/>
      <c r="R539" s="65"/>
      <c r="S539" s="65">
        <v>74</v>
      </c>
      <c r="T539" s="65">
        <v>50</v>
      </c>
      <c r="U539" s="65"/>
      <c r="V539" s="65"/>
      <c r="W539" s="65"/>
      <c r="X539" s="65"/>
      <c r="Y539" s="65"/>
      <c r="Z539" s="65"/>
      <c r="AA539" s="65">
        <f>+J539</f>
        <v>74</v>
      </c>
      <c r="AB539" s="65"/>
      <c r="AC539" s="65"/>
      <c r="AD539" s="65"/>
      <c r="AE539" s="140" t="str">
        <f t="shared" ref="AE539:AE555" si="217">+A539</f>
        <v>IF5120-11</v>
      </c>
      <c r="AF539" s="139" t="str">
        <f t="shared" ref="AF539:AF555" si="218">+C539</f>
        <v>Тогооч</v>
      </c>
      <c r="AG539" s="56"/>
      <c r="AH539" s="65">
        <f t="shared" si="203"/>
        <v>1</v>
      </c>
      <c r="AI539" s="65">
        <f t="shared" si="203"/>
        <v>1</v>
      </c>
      <c r="AJ539" s="65">
        <v>1</v>
      </c>
      <c r="AK539" s="65">
        <v>1</v>
      </c>
      <c r="AL539" s="65"/>
      <c r="AM539" s="65"/>
      <c r="AN539" s="65"/>
      <c r="AO539" s="65"/>
      <c r="AP539" s="65"/>
      <c r="AQ539" s="65"/>
      <c r="AR539" s="65"/>
      <c r="AS539" s="65"/>
      <c r="AT539" s="65"/>
      <c r="AU539" s="65"/>
      <c r="AV539" s="65"/>
      <c r="AW539" s="65"/>
    </row>
    <row r="540" spans="1:49" s="121" customFormat="1" ht="18" customHeight="1">
      <c r="A540" s="838" t="str">
        <f>+'[1]З-ТМБ-4-сургууль мэргэжил-1'!A546:B546</f>
        <v>CF7123-20</v>
      </c>
      <c r="B540" s="838"/>
      <c r="C540" s="705" t="str">
        <f>+'[1]З-ТМБ-4-сургууль мэргэжил-1'!C546:I546</f>
        <v>Барилгын засал-чимэглэлчин</v>
      </c>
      <c r="D540" s="705"/>
      <c r="E540" s="705"/>
      <c r="F540" s="705"/>
      <c r="G540" s="705"/>
      <c r="H540" s="705"/>
      <c r="I540" s="56">
        <f t="shared" si="212"/>
        <v>529</v>
      </c>
      <c r="J540" s="801">
        <f t="shared" si="214"/>
        <v>74</v>
      </c>
      <c r="K540" s="802"/>
      <c r="L540" s="65">
        <f t="shared" si="213"/>
        <v>20</v>
      </c>
      <c r="M540" s="65"/>
      <c r="N540" s="65"/>
      <c r="O540" s="65"/>
      <c r="P540" s="65"/>
      <c r="Q540" s="65"/>
      <c r="R540" s="65"/>
      <c r="S540" s="65">
        <v>74</v>
      </c>
      <c r="T540" s="65">
        <v>20</v>
      </c>
      <c r="U540" s="65"/>
      <c r="V540" s="65"/>
      <c r="W540" s="65"/>
      <c r="X540" s="65"/>
      <c r="Y540" s="65"/>
      <c r="Z540" s="65"/>
      <c r="AA540" s="65">
        <f t="shared" ref="AA540:AA555" si="219">+J540</f>
        <v>74</v>
      </c>
      <c r="AB540" s="65"/>
      <c r="AC540" s="65"/>
      <c r="AD540" s="65"/>
      <c r="AE540" s="140" t="str">
        <f t="shared" si="217"/>
        <v>CF7123-20</v>
      </c>
      <c r="AF540" s="139" t="str">
        <f t="shared" si="218"/>
        <v>Барилгын засал-чимэглэлчин</v>
      </c>
      <c r="AG540" s="56"/>
      <c r="AH540" s="65">
        <f t="shared" si="203"/>
        <v>0</v>
      </c>
      <c r="AI540" s="65">
        <f t="shared" si="203"/>
        <v>0</v>
      </c>
      <c r="AJ540" s="65"/>
      <c r="AK540" s="65"/>
      <c r="AL540" s="65"/>
      <c r="AM540" s="65"/>
      <c r="AN540" s="65"/>
      <c r="AO540" s="65"/>
      <c r="AP540" s="65"/>
      <c r="AQ540" s="65"/>
      <c r="AR540" s="65"/>
      <c r="AS540" s="65"/>
      <c r="AT540" s="65"/>
      <c r="AU540" s="65"/>
      <c r="AV540" s="65"/>
      <c r="AW540" s="65"/>
    </row>
    <row r="541" spans="1:49" s="121" customFormat="1" ht="18" customHeight="1">
      <c r="A541" s="838" t="str">
        <f>+'[1]З-ТМБ-4-сургууль мэргэжил-1'!A547:B547</f>
        <v>TC8211-20</v>
      </c>
      <c r="B541" s="838"/>
      <c r="C541" s="705" t="str">
        <f>+'[1]З-ТМБ-4-сургууль мэргэжил-1'!C547:I547</f>
        <v>Автомашины засварчин</v>
      </c>
      <c r="D541" s="705"/>
      <c r="E541" s="705"/>
      <c r="F541" s="705"/>
      <c r="G541" s="705"/>
      <c r="H541" s="705"/>
      <c r="I541" s="56">
        <f t="shared" si="212"/>
        <v>530</v>
      </c>
      <c r="J541" s="801">
        <f t="shared" si="214"/>
        <v>113</v>
      </c>
      <c r="K541" s="802"/>
      <c r="L541" s="65">
        <f t="shared" si="213"/>
        <v>0</v>
      </c>
      <c r="M541" s="65"/>
      <c r="N541" s="65"/>
      <c r="O541" s="65"/>
      <c r="P541" s="65"/>
      <c r="Q541" s="65">
        <v>17</v>
      </c>
      <c r="R541" s="65"/>
      <c r="S541" s="65">
        <v>96</v>
      </c>
      <c r="T541" s="65"/>
      <c r="U541" s="65"/>
      <c r="V541" s="65"/>
      <c r="W541" s="65"/>
      <c r="X541" s="65"/>
      <c r="Y541" s="65"/>
      <c r="Z541" s="65"/>
      <c r="AA541" s="65">
        <f t="shared" si="219"/>
        <v>113</v>
      </c>
      <c r="AB541" s="65"/>
      <c r="AC541" s="65"/>
      <c r="AD541" s="65"/>
      <c r="AE541" s="140" t="str">
        <f t="shared" si="217"/>
        <v>TC8211-20</v>
      </c>
      <c r="AF541" s="139" t="str">
        <f t="shared" si="218"/>
        <v>Автомашины засварчин</v>
      </c>
      <c r="AG541" s="56"/>
      <c r="AH541" s="65">
        <f t="shared" si="203"/>
        <v>1</v>
      </c>
      <c r="AI541" s="65">
        <f t="shared" si="203"/>
        <v>0</v>
      </c>
      <c r="AJ541" s="65"/>
      <c r="AK541" s="65"/>
      <c r="AL541" s="65"/>
      <c r="AM541" s="65"/>
      <c r="AN541" s="65"/>
      <c r="AO541" s="65"/>
      <c r="AP541" s="65">
        <v>1</v>
      </c>
      <c r="AQ541" s="65"/>
      <c r="AR541" s="65"/>
      <c r="AS541" s="65"/>
      <c r="AT541" s="65"/>
      <c r="AU541" s="65"/>
      <c r="AV541" s="65"/>
      <c r="AW541" s="65"/>
    </row>
    <row r="542" spans="1:49" s="121" customFormat="1" ht="18" customHeight="1">
      <c r="A542" s="838" t="str">
        <f>+'[1]З-ТМБ-4-сургууль мэргэжил-1'!A548:B548</f>
        <v>IM7212-14</v>
      </c>
      <c r="B542" s="838"/>
      <c r="C542" s="705" t="str">
        <f>+'[1]З-ТМБ-4-сургууль мэргэжил-1'!C548:I548</f>
        <v>Гагнуурчин</v>
      </c>
      <c r="D542" s="705"/>
      <c r="E542" s="705"/>
      <c r="F542" s="705"/>
      <c r="G542" s="705"/>
      <c r="H542" s="705"/>
      <c r="I542" s="56">
        <f t="shared" si="212"/>
        <v>531</v>
      </c>
      <c r="J542" s="801">
        <f t="shared" si="214"/>
        <v>118</v>
      </c>
      <c r="K542" s="802"/>
      <c r="L542" s="65">
        <f t="shared" si="213"/>
        <v>0</v>
      </c>
      <c r="M542" s="65"/>
      <c r="N542" s="65"/>
      <c r="O542" s="65"/>
      <c r="P542" s="65"/>
      <c r="Q542" s="65">
        <v>27</v>
      </c>
      <c r="R542" s="65"/>
      <c r="S542" s="65">
        <v>91</v>
      </c>
      <c r="T542" s="65"/>
      <c r="U542" s="65"/>
      <c r="V542" s="65"/>
      <c r="W542" s="65"/>
      <c r="X542" s="65"/>
      <c r="Y542" s="65"/>
      <c r="Z542" s="65"/>
      <c r="AA542" s="65">
        <f t="shared" si="219"/>
        <v>118</v>
      </c>
      <c r="AB542" s="65"/>
      <c r="AC542" s="65"/>
      <c r="AD542" s="65"/>
      <c r="AE542" s="140" t="str">
        <f t="shared" si="217"/>
        <v>IM7212-14</v>
      </c>
      <c r="AF542" s="139" t="str">
        <f t="shared" si="218"/>
        <v>Гагнуурчин</v>
      </c>
      <c r="AG542" s="56"/>
      <c r="AH542" s="65">
        <f t="shared" si="203"/>
        <v>0</v>
      </c>
      <c r="AI542" s="65">
        <f t="shared" si="203"/>
        <v>0</v>
      </c>
      <c r="AJ542" s="65"/>
      <c r="AK542" s="65"/>
      <c r="AL542" s="65"/>
      <c r="AM542" s="65"/>
      <c r="AN542" s="65"/>
      <c r="AO542" s="65"/>
      <c r="AP542" s="65"/>
      <c r="AQ542" s="65"/>
      <c r="AR542" s="65"/>
      <c r="AS542" s="65"/>
      <c r="AT542" s="65"/>
      <c r="AU542" s="65"/>
      <c r="AV542" s="65"/>
      <c r="AW542" s="65"/>
    </row>
    <row r="543" spans="1:49" s="121" customFormat="1" ht="18" customHeight="1">
      <c r="A543" s="838" t="str">
        <f>+'[1]З-ТМБ-4-сургууль мэргэжил-1'!A549:B549</f>
        <v>CF7411-12</v>
      </c>
      <c r="B543" s="838"/>
      <c r="C543" s="705" t="str">
        <f>+'[1]З-ТМБ-4-сургууль мэргэжил-1'!C549:I549</f>
        <v>Барилгын цахилгаанчин</v>
      </c>
      <c r="D543" s="705"/>
      <c r="E543" s="705"/>
      <c r="F543" s="705"/>
      <c r="G543" s="705"/>
      <c r="H543" s="705"/>
      <c r="I543" s="56">
        <f t="shared" si="212"/>
        <v>532</v>
      </c>
      <c r="J543" s="801">
        <f t="shared" si="214"/>
        <v>76</v>
      </c>
      <c r="K543" s="802"/>
      <c r="L543" s="65">
        <f t="shared" si="213"/>
        <v>11</v>
      </c>
      <c r="M543" s="65"/>
      <c r="N543" s="65"/>
      <c r="O543" s="65"/>
      <c r="P543" s="65"/>
      <c r="Q543" s="65"/>
      <c r="R543" s="65"/>
      <c r="S543" s="65">
        <v>76</v>
      </c>
      <c r="T543" s="65">
        <v>11</v>
      </c>
      <c r="U543" s="65"/>
      <c r="V543" s="65"/>
      <c r="W543" s="65"/>
      <c r="X543" s="65"/>
      <c r="Y543" s="65"/>
      <c r="Z543" s="65"/>
      <c r="AA543" s="65">
        <f t="shared" si="219"/>
        <v>76</v>
      </c>
      <c r="AB543" s="65"/>
      <c r="AC543" s="65"/>
      <c r="AD543" s="65"/>
      <c r="AE543" s="140" t="str">
        <f t="shared" si="217"/>
        <v>CF7411-12</v>
      </c>
      <c r="AF543" s="139" t="str">
        <f t="shared" si="218"/>
        <v>Барилгын цахилгаанчин</v>
      </c>
      <c r="AG543" s="56"/>
      <c r="AH543" s="65">
        <f t="shared" si="203"/>
        <v>0</v>
      </c>
      <c r="AI543" s="65">
        <f t="shared" si="203"/>
        <v>0</v>
      </c>
      <c r="AJ543" s="65"/>
      <c r="AK543" s="65"/>
      <c r="AL543" s="65"/>
      <c r="AM543" s="65"/>
      <c r="AN543" s="65"/>
      <c r="AO543" s="65"/>
      <c r="AP543" s="65"/>
      <c r="AQ543" s="65"/>
      <c r="AR543" s="65"/>
      <c r="AS543" s="65"/>
      <c r="AT543" s="65"/>
      <c r="AU543" s="65"/>
      <c r="AV543" s="65"/>
      <c r="AW543" s="65"/>
    </row>
    <row r="544" spans="1:49" s="121" customFormat="1" ht="18" customHeight="1">
      <c r="A544" s="838" t="str">
        <f>+'[1]З-ТМБ-4-сургууль мэргэжил-1'!A550:B550</f>
        <v>AM7317-11</v>
      </c>
      <c r="B544" s="838"/>
      <c r="C544" s="705" t="str">
        <f>+'[1]З-ТМБ-4-сургууль мэргэжил-1'!C550:I550</f>
        <v>Бэлэг дурсгалын зүйл урлаач</v>
      </c>
      <c r="D544" s="705"/>
      <c r="E544" s="705"/>
      <c r="F544" s="705"/>
      <c r="G544" s="705"/>
      <c r="H544" s="705"/>
      <c r="I544" s="56">
        <f t="shared" si="212"/>
        <v>533</v>
      </c>
      <c r="J544" s="801">
        <f t="shared" si="214"/>
        <v>41</v>
      </c>
      <c r="K544" s="802"/>
      <c r="L544" s="65">
        <f t="shared" si="213"/>
        <v>26</v>
      </c>
      <c r="M544" s="65"/>
      <c r="N544" s="65"/>
      <c r="O544" s="65"/>
      <c r="P544" s="65"/>
      <c r="Q544" s="65"/>
      <c r="R544" s="65"/>
      <c r="S544" s="65">
        <v>41</v>
      </c>
      <c r="T544" s="65">
        <v>26</v>
      </c>
      <c r="U544" s="65"/>
      <c r="V544" s="65"/>
      <c r="W544" s="65"/>
      <c r="X544" s="65"/>
      <c r="Y544" s="65"/>
      <c r="Z544" s="65"/>
      <c r="AA544" s="65">
        <f t="shared" si="219"/>
        <v>41</v>
      </c>
      <c r="AB544" s="65"/>
      <c r="AC544" s="65"/>
      <c r="AD544" s="65"/>
      <c r="AE544" s="140" t="str">
        <f t="shared" si="217"/>
        <v>AM7317-11</v>
      </c>
      <c r="AF544" s="139" t="str">
        <f t="shared" si="218"/>
        <v>Бэлэг дурсгалын зүйл урлаач</v>
      </c>
      <c r="AG544" s="56"/>
      <c r="AH544" s="65">
        <f t="shared" si="203"/>
        <v>0</v>
      </c>
      <c r="AI544" s="65">
        <f t="shared" si="203"/>
        <v>0</v>
      </c>
      <c r="AJ544" s="65"/>
      <c r="AK544" s="65"/>
      <c r="AL544" s="65"/>
      <c r="AM544" s="65"/>
      <c r="AN544" s="65"/>
      <c r="AO544" s="65"/>
      <c r="AP544" s="65"/>
      <c r="AQ544" s="65"/>
      <c r="AR544" s="65"/>
      <c r="AS544" s="65"/>
      <c r="AT544" s="65"/>
      <c r="AU544" s="65"/>
      <c r="AV544" s="65"/>
      <c r="AW544" s="65"/>
    </row>
    <row r="545" spans="1:49" s="121" customFormat="1" ht="18" customHeight="1">
      <c r="A545" s="838" t="str">
        <f>+'[1]З-ТМБ-4-сургууль мэргэжил-1'!A551:B551</f>
        <v>AD7321-11</v>
      </c>
      <c r="B545" s="838"/>
      <c r="C545" s="705" t="str">
        <f>+'[1]З-ТМБ-4-сургууль мэргэжил-1'!C551:I551</f>
        <v>Хэвлэлийн график дизайнч</v>
      </c>
      <c r="D545" s="705"/>
      <c r="E545" s="705"/>
      <c r="F545" s="705"/>
      <c r="G545" s="705"/>
      <c r="H545" s="705"/>
      <c r="I545" s="56">
        <f t="shared" si="212"/>
        <v>534</v>
      </c>
      <c r="J545" s="801">
        <f t="shared" si="214"/>
        <v>94</v>
      </c>
      <c r="K545" s="802"/>
      <c r="L545" s="65">
        <f t="shared" si="213"/>
        <v>67</v>
      </c>
      <c r="M545" s="65"/>
      <c r="N545" s="65"/>
      <c r="O545" s="65"/>
      <c r="P545" s="65"/>
      <c r="Q545" s="65"/>
      <c r="R545" s="65"/>
      <c r="S545" s="65">
        <v>94</v>
      </c>
      <c r="T545" s="65">
        <v>67</v>
      </c>
      <c r="U545" s="65"/>
      <c r="V545" s="65"/>
      <c r="W545" s="65"/>
      <c r="X545" s="65"/>
      <c r="Y545" s="65"/>
      <c r="Z545" s="65"/>
      <c r="AA545" s="65">
        <f t="shared" si="219"/>
        <v>94</v>
      </c>
      <c r="AB545" s="65"/>
      <c r="AC545" s="65"/>
      <c r="AD545" s="65"/>
      <c r="AE545" s="140" t="str">
        <f t="shared" si="217"/>
        <v>AD7321-11</v>
      </c>
      <c r="AF545" s="139" t="str">
        <f t="shared" si="218"/>
        <v>Хэвлэлийн график дизайнч</v>
      </c>
      <c r="AG545" s="56"/>
      <c r="AH545" s="65">
        <f t="shared" ref="AH545:AI608" si="220">+AJ545+AL545+AN545+AP545+AR545+AT545+AV545</f>
        <v>2</v>
      </c>
      <c r="AI545" s="65">
        <f t="shared" si="220"/>
        <v>1</v>
      </c>
      <c r="AJ545" s="65"/>
      <c r="AK545" s="65"/>
      <c r="AL545" s="65">
        <v>1</v>
      </c>
      <c r="AM545" s="65"/>
      <c r="AN545" s="65"/>
      <c r="AO545" s="65"/>
      <c r="AP545" s="65">
        <v>1</v>
      </c>
      <c r="AQ545" s="65">
        <v>1</v>
      </c>
      <c r="AR545" s="65"/>
      <c r="AS545" s="65"/>
      <c r="AT545" s="65"/>
      <c r="AU545" s="65"/>
      <c r="AV545" s="65"/>
      <c r="AW545" s="65"/>
    </row>
    <row r="546" spans="1:49" s="121" customFormat="1" ht="18" customHeight="1">
      <c r="A546" s="838" t="str">
        <f>+'[1]З-ТМБ-4-сургууль мэргэжил-1'!A552:B552</f>
        <v>CF7112-19</v>
      </c>
      <c r="B546" s="838"/>
      <c r="C546" s="705" t="str">
        <f>+'[1]З-ТМБ-4-сургууль мэргэжил-1'!C552:I552</f>
        <v>Барилгын өрөг угсрагч</v>
      </c>
      <c r="D546" s="705"/>
      <c r="E546" s="705"/>
      <c r="F546" s="705"/>
      <c r="G546" s="705"/>
      <c r="H546" s="705"/>
      <c r="I546" s="56">
        <f t="shared" si="212"/>
        <v>535</v>
      </c>
      <c r="J546" s="801">
        <f t="shared" si="214"/>
        <v>20</v>
      </c>
      <c r="K546" s="802"/>
      <c r="L546" s="65">
        <f t="shared" si="213"/>
        <v>0</v>
      </c>
      <c r="M546" s="65"/>
      <c r="N546" s="65"/>
      <c r="O546" s="65"/>
      <c r="P546" s="65"/>
      <c r="Q546" s="65">
        <v>20</v>
      </c>
      <c r="R546" s="65"/>
      <c r="S546" s="65"/>
      <c r="T546" s="65"/>
      <c r="U546" s="65"/>
      <c r="V546" s="65"/>
      <c r="W546" s="65"/>
      <c r="X546" s="65"/>
      <c r="Y546" s="65"/>
      <c r="Z546" s="65"/>
      <c r="AA546" s="65">
        <f t="shared" si="219"/>
        <v>20</v>
      </c>
      <c r="AB546" s="65"/>
      <c r="AC546" s="65"/>
      <c r="AD546" s="65"/>
      <c r="AE546" s="140" t="str">
        <f t="shared" si="217"/>
        <v>CF7112-19</v>
      </c>
      <c r="AF546" s="139" t="str">
        <f t="shared" si="218"/>
        <v>Барилгын өрөг угсрагч</v>
      </c>
      <c r="AG546" s="56"/>
      <c r="AH546" s="65">
        <f t="shared" si="220"/>
        <v>0</v>
      </c>
      <c r="AI546" s="65">
        <f t="shared" si="220"/>
        <v>0</v>
      </c>
      <c r="AJ546" s="65"/>
      <c r="AK546" s="65"/>
      <c r="AL546" s="65"/>
      <c r="AM546" s="65"/>
      <c r="AN546" s="65"/>
      <c r="AO546" s="65"/>
      <c r="AP546" s="65"/>
      <c r="AQ546" s="65"/>
      <c r="AR546" s="65"/>
      <c r="AS546" s="65"/>
      <c r="AT546" s="65"/>
      <c r="AU546" s="65"/>
      <c r="AV546" s="65"/>
      <c r="AW546" s="65"/>
    </row>
    <row r="547" spans="1:49" s="121" customFormat="1" ht="18" customHeight="1">
      <c r="A547" s="838" t="str">
        <f>+'[1]З-ТМБ-4-сургууль мэргэжил-1'!A553:B553</f>
        <v>IE7533-28</v>
      </c>
      <c r="B547" s="838"/>
      <c r="C547" s="705" t="str">
        <f>+'[1]З-ТМБ-4-сургууль мэргэжил-1'!C553:I553</f>
        <v>Оёмол бүтээгдэхүүний оёдолчин</v>
      </c>
      <c r="D547" s="705"/>
      <c r="E547" s="705"/>
      <c r="F547" s="705"/>
      <c r="G547" s="705"/>
      <c r="H547" s="705"/>
      <c r="I547" s="56">
        <f t="shared" si="212"/>
        <v>536</v>
      </c>
      <c r="J547" s="801">
        <f t="shared" si="214"/>
        <v>27</v>
      </c>
      <c r="K547" s="802"/>
      <c r="L547" s="65">
        <f t="shared" si="213"/>
        <v>26</v>
      </c>
      <c r="M547" s="65"/>
      <c r="N547" s="65"/>
      <c r="O547" s="65"/>
      <c r="P547" s="65"/>
      <c r="Q547" s="65">
        <v>27</v>
      </c>
      <c r="R547" s="65">
        <v>26</v>
      </c>
      <c r="S547" s="65"/>
      <c r="T547" s="65"/>
      <c r="U547" s="65"/>
      <c r="V547" s="65"/>
      <c r="W547" s="65"/>
      <c r="X547" s="65"/>
      <c r="Y547" s="65"/>
      <c r="Z547" s="65"/>
      <c r="AA547" s="65">
        <f t="shared" si="219"/>
        <v>27</v>
      </c>
      <c r="AB547" s="65"/>
      <c r="AC547" s="65"/>
      <c r="AD547" s="65"/>
      <c r="AE547" s="140" t="str">
        <f t="shared" si="217"/>
        <v>IE7533-28</v>
      </c>
      <c r="AF547" s="139" t="str">
        <f t="shared" si="218"/>
        <v>Оёмол бүтээгдэхүүний оёдолчин</v>
      </c>
      <c r="AG547" s="56"/>
      <c r="AH547" s="65">
        <f t="shared" si="220"/>
        <v>1</v>
      </c>
      <c r="AI547" s="65">
        <f t="shared" si="220"/>
        <v>1</v>
      </c>
      <c r="AJ547" s="65"/>
      <c r="AK547" s="65"/>
      <c r="AL547" s="65">
        <v>1</v>
      </c>
      <c r="AM547" s="65">
        <v>1</v>
      </c>
      <c r="AN547" s="65"/>
      <c r="AO547" s="65"/>
      <c r="AP547" s="65"/>
      <c r="AQ547" s="65"/>
      <c r="AR547" s="65"/>
      <c r="AS547" s="65"/>
      <c r="AT547" s="65"/>
      <c r="AU547" s="65"/>
      <c r="AV547" s="65"/>
      <c r="AW547" s="65"/>
    </row>
    <row r="548" spans="1:49" s="121" customFormat="1" ht="18" customHeight="1">
      <c r="A548" s="838" t="str">
        <f>+'[1]З-ТМБ-4-сургууль мэргэжил-1'!A554:B554</f>
        <v>MT8111-35</v>
      </c>
      <c r="B548" s="838"/>
      <c r="C548" s="705" t="str">
        <f>+'[1]З-ТМБ-4-сургууль мэргэжил-1'!C554:I554</f>
        <v>Хүнд машин механизмын оператор</v>
      </c>
      <c r="D548" s="705"/>
      <c r="E548" s="705"/>
      <c r="F548" s="705"/>
      <c r="G548" s="705"/>
      <c r="H548" s="705"/>
      <c r="I548" s="56">
        <f t="shared" si="212"/>
        <v>537</v>
      </c>
      <c r="J548" s="801">
        <f t="shared" si="214"/>
        <v>11</v>
      </c>
      <c r="K548" s="802"/>
      <c r="L548" s="65">
        <f t="shared" si="213"/>
        <v>0</v>
      </c>
      <c r="M548" s="65"/>
      <c r="N548" s="65"/>
      <c r="O548" s="65"/>
      <c r="P548" s="65"/>
      <c r="Q548" s="65">
        <v>11</v>
      </c>
      <c r="R548" s="65"/>
      <c r="S548" s="65"/>
      <c r="T548" s="65"/>
      <c r="U548" s="65"/>
      <c r="V548" s="65"/>
      <c r="W548" s="65"/>
      <c r="X548" s="65"/>
      <c r="Y548" s="65"/>
      <c r="Z548" s="65"/>
      <c r="AA548" s="65">
        <f t="shared" si="219"/>
        <v>11</v>
      </c>
      <c r="AB548" s="65"/>
      <c r="AC548" s="65"/>
      <c r="AD548" s="65"/>
      <c r="AE548" s="140" t="str">
        <f t="shared" si="217"/>
        <v>MT8111-35</v>
      </c>
      <c r="AF548" s="139" t="str">
        <f t="shared" si="218"/>
        <v>Хүнд машин механизмын оператор</v>
      </c>
      <c r="AG548" s="56"/>
      <c r="AH548" s="65">
        <f t="shared" si="220"/>
        <v>0</v>
      </c>
      <c r="AI548" s="65">
        <f t="shared" si="220"/>
        <v>0</v>
      </c>
      <c r="AJ548" s="65"/>
      <c r="AK548" s="65"/>
      <c r="AL548" s="65"/>
      <c r="AM548" s="65"/>
      <c r="AN548" s="65"/>
      <c r="AO548" s="65"/>
      <c r="AP548" s="65"/>
      <c r="AQ548" s="65"/>
      <c r="AR548" s="65"/>
      <c r="AS548" s="65"/>
      <c r="AT548" s="65"/>
      <c r="AU548" s="65"/>
      <c r="AV548" s="65"/>
      <c r="AW548" s="65"/>
    </row>
    <row r="549" spans="1:49" s="121" customFormat="1" ht="18" customHeight="1">
      <c r="A549" s="838" t="str">
        <f>+'[1]З-ТМБ-4-сургууль мэргэжил-1'!A555:B555</f>
        <v>BT4321-17</v>
      </c>
      <c r="B549" s="838"/>
      <c r="C549" s="705" t="str">
        <f>+'[1]З-ТМБ-4-сургууль мэргэжил-1'!C555:I555</f>
        <v>Хангамжийн нярав</v>
      </c>
      <c r="D549" s="705"/>
      <c r="E549" s="705"/>
      <c r="F549" s="705"/>
      <c r="G549" s="705"/>
      <c r="H549" s="705"/>
      <c r="I549" s="56">
        <f t="shared" si="212"/>
        <v>538</v>
      </c>
      <c r="J549" s="801">
        <f t="shared" si="214"/>
        <v>17</v>
      </c>
      <c r="K549" s="802"/>
      <c r="L549" s="65">
        <f t="shared" si="213"/>
        <v>17</v>
      </c>
      <c r="M549" s="65"/>
      <c r="N549" s="65"/>
      <c r="O549" s="65"/>
      <c r="P549" s="65"/>
      <c r="Q549" s="65">
        <v>17</v>
      </c>
      <c r="R549" s="65">
        <v>17</v>
      </c>
      <c r="S549" s="65"/>
      <c r="T549" s="65"/>
      <c r="U549" s="65"/>
      <c r="V549" s="65"/>
      <c r="W549" s="65"/>
      <c r="X549" s="65"/>
      <c r="Y549" s="65"/>
      <c r="Z549" s="65"/>
      <c r="AA549" s="65">
        <f t="shared" si="219"/>
        <v>17</v>
      </c>
      <c r="AB549" s="65"/>
      <c r="AC549" s="65"/>
      <c r="AD549" s="65"/>
      <c r="AE549" s="140" t="str">
        <f t="shared" si="217"/>
        <v>BT4321-17</v>
      </c>
      <c r="AF549" s="139" t="str">
        <f t="shared" si="218"/>
        <v>Хангамжийн нярав</v>
      </c>
      <c r="AG549" s="56"/>
      <c r="AH549" s="65">
        <f t="shared" si="220"/>
        <v>1</v>
      </c>
      <c r="AI549" s="65">
        <f t="shared" si="220"/>
        <v>1</v>
      </c>
      <c r="AJ549" s="65"/>
      <c r="AK549" s="65"/>
      <c r="AL549" s="65"/>
      <c r="AM549" s="65"/>
      <c r="AN549" s="65"/>
      <c r="AO549" s="65"/>
      <c r="AP549" s="65">
        <v>1</v>
      </c>
      <c r="AQ549" s="65">
        <v>1</v>
      </c>
      <c r="AR549" s="65"/>
      <c r="AS549" s="65"/>
      <c r="AT549" s="65"/>
      <c r="AU549" s="65"/>
      <c r="AV549" s="65"/>
      <c r="AW549" s="65"/>
    </row>
    <row r="550" spans="1:49" s="121" customFormat="1" ht="18" customHeight="1">
      <c r="A550" s="838" t="str">
        <f>+'[1]З-ТМБ-4-сургууль мэргэжил-1'!A556:B556</f>
        <v>AF6112-25</v>
      </c>
      <c r="B550" s="838"/>
      <c r="C550" s="705" t="str">
        <f>+'[1]З-ТМБ-4-сургууль мэргэжил-1'!C556:I556</f>
        <v>Хүлэмжийн аж ахуйн фермер</v>
      </c>
      <c r="D550" s="705"/>
      <c r="E550" s="705"/>
      <c r="F550" s="705"/>
      <c r="G550" s="705"/>
      <c r="H550" s="705"/>
      <c r="I550" s="56">
        <f t="shared" si="212"/>
        <v>539</v>
      </c>
      <c r="J550" s="801">
        <f t="shared" si="214"/>
        <v>28</v>
      </c>
      <c r="K550" s="802"/>
      <c r="L550" s="65">
        <f t="shared" si="213"/>
        <v>16</v>
      </c>
      <c r="M550" s="65"/>
      <c r="N550" s="65"/>
      <c r="O550" s="65"/>
      <c r="P550" s="65"/>
      <c r="Q550" s="65">
        <v>28</v>
      </c>
      <c r="R550" s="65">
        <v>16</v>
      </c>
      <c r="S550" s="65"/>
      <c r="T550" s="65"/>
      <c r="U550" s="65"/>
      <c r="V550" s="65"/>
      <c r="W550" s="65"/>
      <c r="X550" s="65"/>
      <c r="Y550" s="65"/>
      <c r="Z550" s="65"/>
      <c r="AA550" s="65">
        <f t="shared" si="219"/>
        <v>28</v>
      </c>
      <c r="AB550" s="65"/>
      <c r="AC550" s="65"/>
      <c r="AD550" s="65"/>
      <c r="AE550" s="140" t="str">
        <f t="shared" si="217"/>
        <v>AF6112-25</v>
      </c>
      <c r="AF550" s="139" t="str">
        <f t="shared" si="218"/>
        <v>Хүлэмжийн аж ахуйн фермер</v>
      </c>
      <c r="AG550" s="56"/>
      <c r="AH550" s="65">
        <f t="shared" si="220"/>
        <v>0</v>
      </c>
      <c r="AI550" s="65">
        <f t="shared" si="220"/>
        <v>0</v>
      </c>
      <c r="AJ550" s="65"/>
      <c r="AK550" s="65"/>
      <c r="AL550" s="65"/>
      <c r="AM550" s="65"/>
      <c r="AN550" s="65"/>
      <c r="AO550" s="65"/>
      <c r="AP550" s="65"/>
      <c r="AQ550" s="65"/>
      <c r="AR550" s="65"/>
      <c r="AS550" s="65"/>
      <c r="AT550" s="65"/>
      <c r="AU550" s="65"/>
      <c r="AV550" s="65"/>
      <c r="AW550" s="65"/>
    </row>
    <row r="551" spans="1:49" s="121" customFormat="1" ht="18" customHeight="1">
      <c r="A551" s="838" t="str">
        <f>+'[1]З-ТМБ-4-сургууль мэргэжил-1'!A557:B557</f>
        <v>TR4323-29</v>
      </c>
      <c r="B551" s="838"/>
      <c r="C551" s="705" t="str">
        <f>+'[1]З-ТМБ-4-сургууль мэргэжил-1'!C557:I557</f>
        <v>Төмөр замын замчин</v>
      </c>
      <c r="D551" s="705"/>
      <c r="E551" s="705"/>
      <c r="F551" s="705"/>
      <c r="G551" s="705"/>
      <c r="H551" s="705"/>
      <c r="I551" s="56">
        <f t="shared" si="212"/>
        <v>540</v>
      </c>
      <c r="J551" s="801">
        <f t="shared" si="214"/>
        <v>37</v>
      </c>
      <c r="K551" s="802"/>
      <c r="L551" s="65">
        <f t="shared" si="213"/>
        <v>12</v>
      </c>
      <c r="M551" s="65"/>
      <c r="N551" s="65"/>
      <c r="O551" s="65"/>
      <c r="P551" s="65"/>
      <c r="Q551" s="65">
        <v>37</v>
      </c>
      <c r="R551" s="65">
        <v>12</v>
      </c>
      <c r="S551" s="65"/>
      <c r="T551" s="65"/>
      <c r="U551" s="65"/>
      <c r="V551" s="65"/>
      <c r="W551" s="65"/>
      <c r="X551" s="65"/>
      <c r="Y551" s="65"/>
      <c r="Z551" s="65"/>
      <c r="AA551" s="65">
        <f t="shared" si="219"/>
        <v>37</v>
      </c>
      <c r="AB551" s="65"/>
      <c r="AC551" s="65"/>
      <c r="AD551" s="65"/>
      <c r="AE551" s="140" t="str">
        <f t="shared" si="217"/>
        <v>TR4323-29</v>
      </c>
      <c r="AF551" s="139" t="str">
        <f t="shared" si="218"/>
        <v>Төмөр замын замчин</v>
      </c>
      <c r="AG551" s="56"/>
      <c r="AH551" s="65">
        <f t="shared" si="220"/>
        <v>0</v>
      </c>
      <c r="AI551" s="65">
        <f t="shared" si="220"/>
        <v>0</v>
      </c>
      <c r="AJ551" s="65"/>
      <c r="AK551" s="65"/>
      <c r="AL551" s="65"/>
      <c r="AM551" s="65"/>
      <c r="AN551" s="65"/>
      <c r="AO551" s="65"/>
      <c r="AP551" s="65"/>
      <c r="AQ551" s="65"/>
      <c r="AR551" s="65"/>
      <c r="AS551" s="65"/>
      <c r="AT551" s="65"/>
      <c r="AU551" s="65"/>
      <c r="AV551" s="65"/>
      <c r="AW551" s="65"/>
    </row>
    <row r="552" spans="1:49" s="121" customFormat="1" ht="18" customHeight="1">
      <c r="A552" s="838" t="str">
        <f>+'[1]З-ТМБ-4-сургууль мэргэжил-1'!A558:B558</f>
        <v>TR8311-11</v>
      </c>
      <c r="B552" s="838"/>
      <c r="C552" s="705" t="str">
        <f>+'[1]З-ТМБ-4-сургууль мэргэжил-1'!C558:I558</f>
        <v>Зүтгүүрийн туслах машинч</v>
      </c>
      <c r="D552" s="705"/>
      <c r="E552" s="705"/>
      <c r="F552" s="705"/>
      <c r="G552" s="705"/>
      <c r="H552" s="705"/>
      <c r="I552" s="56">
        <f t="shared" si="212"/>
        <v>541</v>
      </c>
      <c r="J552" s="801">
        <f t="shared" si="214"/>
        <v>33</v>
      </c>
      <c r="K552" s="802"/>
      <c r="L552" s="65">
        <f t="shared" si="213"/>
        <v>0</v>
      </c>
      <c r="M552" s="65"/>
      <c r="N552" s="65"/>
      <c r="O552" s="65"/>
      <c r="P552" s="65"/>
      <c r="Q552" s="65">
        <v>33</v>
      </c>
      <c r="R552" s="65"/>
      <c r="S552" s="65"/>
      <c r="T552" s="65"/>
      <c r="U552" s="65"/>
      <c r="V552" s="65"/>
      <c r="W552" s="65"/>
      <c r="X552" s="65"/>
      <c r="Y552" s="65"/>
      <c r="Z552" s="65"/>
      <c r="AA552" s="65">
        <f t="shared" si="219"/>
        <v>33</v>
      </c>
      <c r="AB552" s="65"/>
      <c r="AC552" s="65"/>
      <c r="AD552" s="65"/>
      <c r="AE552" s="140" t="str">
        <f t="shared" si="217"/>
        <v>TR8311-11</v>
      </c>
      <c r="AF552" s="139" t="str">
        <f t="shared" si="218"/>
        <v>Зүтгүүрийн туслах машинч</v>
      </c>
      <c r="AG552" s="56"/>
      <c r="AH552" s="65">
        <f t="shared" si="220"/>
        <v>0</v>
      </c>
      <c r="AI552" s="65">
        <f t="shared" si="220"/>
        <v>0</v>
      </c>
      <c r="AJ552" s="65"/>
      <c r="AK552" s="65"/>
      <c r="AL552" s="65"/>
      <c r="AM552" s="65"/>
      <c r="AN552" s="65"/>
      <c r="AO552" s="65"/>
      <c r="AP552" s="65"/>
      <c r="AQ552" s="65"/>
      <c r="AR552" s="65"/>
      <c r="AS552" s="65"/>
      <c r="AT552" s="65"/>
      <c r="AU552" s="65"/>
      <c r="AV552" s="65"/>
      <c r="AW552" s="65"/>
    </row>
    <row r="553" spans="1:49" s="121" customFormat="1" ht="18" customHeight="1">
      <c r="A553" s="838" t="str">
        <f>+'[1]З-ТМБ-4-сургууль мэргэжил-1'!A559:B559</f>
        <v>TR4323-15</v>
      </c>
      <c r="B553" s="838"/>
      <c r="C553" s="705" t="str">
        <f>+'[1]З-ТМБ-4-сургууль мэргэжил-1'!C559:I559</f>
        <v>Төмөр замын өртөөний жижүүр</v>
      </c>
      <c r="D553" s="705"/>
      <c r="E553" s="705"/>
      <c r="F553" s="705"/>
      <c r="G553" s="705"/>
      <c r="H553" s="705"/>
      <c r="I553" s="56">
        <f t="shared" si="212"/>
        <v>542</v>
      </c>
      <c r="J553" s="801">
        <f t="shared" si="214"/>
        <v>29</v>
      </c>
      <c r="K553" s="802"/>
      <c r="L553" s="65">
        <f t="shared" si="213"/>
        <v>27</v>
      </c>
      <c r="M553" s="65"/>
      <c r="N553" s="65"/>
      <c r="O553" s="65"/>
      <c r="P553" s="65"/>
      <c r="Q553" s="65">
        <v>29</v>
      </c>
      <c r="R553" s="65">
        <v>27</v>
      </c>
      <c r="S553" s="65"/>
      <c r="T553" s="65"/>
      <c r="U553" s="65"/>
      <c r="V553" s="65"/>
      <c r="W553" s="65"/>
      <c r="X553" s="65"/>
      <c r="Y553" s="65"/>
      <c r="Z553" s="65"/>
      <c r="AA553" s="65">
        <f t="shared" si="219"/>
        <v>29</v>
      </c>
      <c r="AB553" s="65"/>
      <c r="AC553" s="65"/>
      <c r="AD553" s="65"/>
      <c r="AE553" s="140" t="str">
        <f t="shared" si="217"/>
        <v>TR4323-15</v>
      </c>
      <c r="AF553" s="139" t="str">
        <f t="shared" si="218"/>
        <v>Төмөр замын өртөөний жижүүр</v>
      </c>
      <c r="AG553" s="56"/>
      <c r="AH553" s="65">
        <f t="shared" si="220"/>
        <v>0</v>
      </c>
      <c r="AI553" s="65">
        <f t="shared" si="220"/>
        <v>0</v>
      </c>
      <c r="AJ553" s="65"/>
      <c r="AK553" s="65"/>
      <c r="AL553" s="65"/>
      <c r="AM553" s="65"/>
      <c r="AN553" s="65"/>
      <c r="AO553" s="65"/>
      <c r="AP553" s="65"/>
      <c r="AQ553" s="65"/>
      <c r="AR553" s="65"/>
      <c r="AS553" s="65"/>
      <c r="AT553" s="65"/>
      <c r="AU553" s="65"/>
      <c r="AV553" s="65"/>
      <c r="AW553" s="65"/>
    </row>
    <row r="554" spans="1:49" s="121" customFormat="1" ht="18" customHeight="1">
      <c r="A554" s="838" t="str">
        <f>+'[1]З-ТМБ-4-сургууль мэргэжил-1'!A560:B560</f>
        <v>TR8311-13</v>
      </c>
      <c r="B554" s="838"/>
      <c r="C554" s="705" t="str">
        <f>+'[1]З-ТМБ-4-сургууль мэргэжил-1'!C560:I560</f>
        <v>Илчит тэрэгний засварчин</v>
      </c>
      <c r="D554" s="705"/>
      <c r="E554" s="705"/>
      <c r="F554" s="705"/>
      <c r="G554" s="705"/>
      <c r="H554" s="705"/>
      <c r="I554" s="56">
        <f t="shared" si="212"/>
        <v>543</v>
      </c>
      <c r="J554" s="801">
        <f t="shared" si="214"/>
        <v>6</v>
      </c>
      <c r="K554" s="802"/>
      <c r="L554" s="65">
        <f t="shared" si="213"/>
        <v>0</v>
      </c>
      <c r="M554" s="65"/>
      <c r="N554" s="65"/>
      <c r="O554" s="65"/>
      <c r="P554" s="65"/>
      <c r="Q554" s="65">
        <v>6</v>
      </c>
      <c r="R554" s="65"/>
      <c r="S554" s="65"/>
      <c r="T554" s="65"/>
      <c r="U554" s="65"/>
      <c r="V554" s="65"/>
      <c r="W554" s="65"/>
      <c r="X554" s="65"/>
      <c r="Y554" s="65"/>
      <c r="Z554" s="65"/>
      <c r="AA554" s="65">
        <f t="shared" si="219"/>
        <v>6</v>
      </c>
      <c r="AB554" s="65"/>
      <c r="AC554" s="65"/>
      <c r="AD554" s="65"/>
      <c r="AE554" s="140" t="str">
        <f t="shared" si="217"/>
        <v>TR8311-13</v>
      </c>
      <c r="AF554" s="139" t="str">
        <f t="shared" si="218"/>
        <v>Илчит тэрэгний засварчин</v>
      </c>
      <c r="AG554" s="56"/>
      <c r="AH554" s="65">
        <f t="shared" si="220"/>
        <v>0</v>
      </c>
      <c r="AI554" s="65">
        <f t="shared" si="220"/>
        <v>0</v>
      </c>
      <c r="AJ554" s="65"/>
      <c r="AK554" s="65"/>
      <c r="AL554" s="65"/>
      <c r="AM554" s="65"/>
      <c r="AN554" s="65"/>
      <c r="AO554" s="65"/>
      <c r="AP554" s="65"/>
      <c r="AQ554" s="65"/>
      <c r="AR554" s="65"/>
      <c r="AS554" s="65"/>
      <c r="AT554" s="65"/>
      <c r="AU554" s="65"/>
      <c r="AV554" s="65"/>
      <c r="AW554" s="65"/>
    </row>
    <row r="555" spans="1:49" s="121" customFormat="1" ht="18" customHeight="1">
      <c r="A555" s="838" t="str">
        <f>+'[1]З-ТМБ-4-сургууль мэргэжил-1'!A561:B561</f>
        <v>TR4323-27</v>
      </c>
      <c r="B555" s="838"/>
      <c r="C555" s="705" t="str">
        <f>+'[1]З-ТМБ-4-сургууль мэргэжил-1'!C561:I561</f>
        <v>Вагон үзэгч, засварчин</v>
      </c>
      <c r="D555" s="705"/>
      <c r="E555" s="705"/>
      <c r="F555" s="705"/>
      <c r="G555" s="705"/>
      <c r="H555" s="705"/>
      <c r="I555" s="56">
        <f t="shared" si="212"/>
        <v>544</v>
      </c>
      <c r="J555" s="801">
        <f t="shared" si="214"/>
        <v>22</v>
      </c>
      <c r="K555" s="802"/>
      <c r="L555" s="65">
        <f t="shared" si="213"/>
        <v>15</v>
      </c>
      <c r="M555" s="65"/>
      <c r="N555" s="65"/>
      <c r="O555" s="65"/>
      <c r="P555" s="65"/>
      <c r="Q555" s="65">
        <v>22</v>
      </c>
      <c r="R555" s="65">
        <v>15</v>
      </c>
      <c r="S555" s="65"/>
      <c r="T555" s="65"/>
      <c r="U555" s="65"/>
      <c r="V555" s="65"/>
      <c r="W555" s="65"/>
      <c r="X555" s="65"/>
      <c r="Y555" s="65"/>
      <c r="Z555" s="65"/>
      <c r="AA555" s="65">
        <f t="shared" si="219"/>
        <v>22</v>
      </c>
      <c r="AB555" s="65"/>
      <c r="AC555" s="65"/>
      <c r="AD555" s="65"/>
      <c r="AE555" s="140" t="str">
        <f t="shared" si="217"/>
        <v>TR4323-27</v>
      </c>
      <c r="AF555" s="139" t="str">
        <f t="shared" si="218"/>
        <v>Вагон үзэгч, засварчин</v>
      </c>
      <c r="AG555" s="56"/>
      <c r="AH555" s="65">
        <f t="shared" si="220"/>
        <v>0</v>
      </c>
      <c r="AI555" s="65">
        <f t="shared" si="220"/>
        <v>0</v>
      </c>
      <c r="AJ555" s="65"/>
      <c r="AK555" s="65"/>
      <c r="AL555" s="65"/>
      <c r="AM555" s="65"/>
      <c r="AN555" s="65"/>
      <c r="AO555" s="65"/>
      <c r="AP555" s="65"/>
      <c r="AQ555" s="65"/>
      <c r="AR555" s="65"/>
      <c r="AS555" s="65"/>
      <c r="AT555" s="65"/>
      <c r="AU555" s="65"/>
      <c r="AV555" s="65"/>
      <c r="AW555" s="65"/>
    </row>
    <row r="556" spans="1:49" s="121" customFormat="1" ht="18" customHeight="1">
      <c r="A556" s="816" t="s">
        <v>417</v>
      </c>
      <c r="B556" s="816"/>
      <c r="C556" s="816"/>
      <c r="D556" s="816"/>
      <c r="E556" s="816"/>
      <c r="F556" s="816"/>
      <c r="G556" s="816"/>
      <c r="H556" s="816"/>
      <c r="I556" s="60">
        <f t="shared" si="212"/>
        <v>545</v>
      </c>
      <c r="J556" s="817">
        <f t="shared" si="214"/>
        <v>886</v>
      </c>
      <c r="K556" s="818"/>
      <c r="L556" s="138">
        <f t="shared" si="213"/>
        <v>252</v>
      </c>
      <c r="M556" s="138">
        <f>SUM(M557:M576)</f>
        <v>58</v>
      </c>
      <c r="N556" s="138">
        <f t="shared" ref="N556:AD556" si="221">SUM(N557:N576)</f>
        <v>9</v>
      </c>
      <c r="O556" s="138">
        <f t="shared" si="221"/>
        <v>149</v>
      </c>
      <c r="P556" s="138">
        <f t="shared" si="221"/>
        <v>78</v>
      </c>
      <c r="Q556" s="138">
        <f t="shared" si="221"/>
        <v>79</v>
      </c>
      <c r="R556" s="138">
        <f t="shared" si="221"/>
        <v>26</v>
      </c>
      <c r="S556" s="138">
        <f t="shared" si="221"/>
        <v>600</v>
      </c>
      <c r="T556" s="138">
        <f t="shared" si="221"/>
        <v>139</v>
      </c>
      <c r="U556" s="138">
        <f t="shared" si="221"/>
        <v>0</v>
      </c>
      <c r="V556" s="138">
        <f t="shared" si="221"/>
        <v>0</v>
      </c>
      <c r="W556" s="138">
        <f t="shared" si="221"/>
        <v>0</v>
      </c>
      <c r="X556" s="138">
        <f t="shared" si="221"/>
        <v>0</v>
      </c>
      <c r="Y556" s="138">
        <f t="shared" si="221"/>
        <v>0</v>
      </c>
      <c r="Z556" s="138">
        <f t="shared" si="221"/>
        <v>0</v>
      </c>
      <c r="AA556" s="138">
        <f t="shared" si="221"/>
        <v>886</v>
      </c>
      <c r="AB556" s="138">
        <f t="shared" si="221"/>
        <v>0</v>
      </c>
      <c r="AC556" s="138">
        <f t="shared" si="221"/>
        <v>0</v>
      </c>
      <c r="AD556" s="138">
        <f t="shared" si="221"/>
        <v>0</v>
      </c>
      <c r="AE556" s="141" t="str">
        <f>+A556</f>
        <v>8. Дорнод аймаг дахь Политехник коллеж</v>
      </c>
      <c r="AF556" s="142"/>
      <c r="AG556" s="60"/>
      <c r="AH556" s="138">
        <f>SUM(AH557:AH576)</f>
        <v>10</v>
      </c>
      <c r="AI556" s="138">
        <f t="shared" ref="AI556:AW556" si="222">SUM(AI557:AI576)</f>
        <v>2</v>
      </c>
      <c r="AJ556" s="138">
        <f t="shared" si="222"/>
        <v>0</v>
      </c>
      <c r="AK556" s="138">
        <f t="shared" si="222"/>
        <v>0</v>
      </c>
      <c r="AL556" s="138">
        <f t="shared" si="222"/>
        <v>1</v>
      </c>
      <c r="AM556" s="138">
        <f t="shared" si="222"/>
        <v>0</v>
      </c>
      <c r="AN556" s="138">
        <f t="shared" si="222"/>
        <v>0</v>
      </c>
      <c r="AO556" s="138">
        <f t="shared" si="222"/>
        <v>0</v>
      </c>
      <c r="AP556" s="138">
        <f t="shared" si="222"/>
        <v>4</v>
      </c>
      <c r="AQ556" s="138">
        <f t="shared" si="222"/>
        <v>0</v>
      </c>
      <c r="AR556" s="138">
        <f t="shared" si="222"/>
        <v>0</v>
      </c>
      <c r="AS556" s="138">
        <f t="shared" si="222"/>
        <v>0</v>
      </c>
      <c r="AT556" s="138">
        <f t="shared" si="222"/>
        <v>4</v>
      </c>
      <c r="AU556" s="138">
        <f t="shared" si="222"/>
        <v>2</v>
      </c>
      <c r="AV556" s="138">
        <f t="shared" si="222"/>
        <v>1</v>
      </c>
      <c r="AW556" s="138">
        <f t="shared" si="222"/>
        <v>0</v>
      </c>
    </row>
    <row r="557" spans="1:49" s="121" customFormat="1" ht="18" customHeight="1">
      <c r="A557" s="838" t="str">
        <f>+'[1]З-ТМБ-4-сургууль мэргэжил-1'!A563:B563</f>
        <v>MT8111-13</v>
      </c>
      <c r="B557" s="838"/>
      <c r="C557" s="705" t="str">
        <f>+'[1]З-ТМБ-4-сургууль мэргэжил-1'!C563:I563</f>
        <v xml:space="preserve">Хүдэрчулуу боловсруулах суурин тоног төхөөрмжийн оператор </v>
      </c>
      <c r="D557" s="705"/>
      <c r="E557" s="705"/>
      <c r="F557" s="705"/>
      <c r="G557" s="705"/>
      <c r="H557" s="705"/>
      <c r="I557" s="56">
        <f t="shared" si="212"/>
        <v>546</v>
      </c>
      <c r="J557" s="801">
        <f t="shared" si="214"/>
        <v>15</v>
      </c>
      <c r="K557" s="802"/>
      <c r="L557" s="65">
        <f t="shared" si="213"/>
        <v>1</v>
      </c>
      <c r="M557" s="65"/>
      <c r="N557" s="65"/>
      <c r="O557" s="65"/>
      <c r="P557" s="65"/>
      <c r="Q557" s="65">
        <v>15</v>
      </c>
      <c r="R557" s="65">
        <v>1</v>
      </c>
      <c r="S557" s="65"/>
      <c r="T557" s="65"/>
      <c r="U557" s="65"/>
      <c r="V557" s="65"/>
      <c r="W557" s="65"/>
      <c r="X557" s="65"/>
      <c r="Y557" s="65"/>
      <c r="Z557" s="65"/>
      <c r="AA557" s="65">
        <v>15</v>
      </c>
      <c r="AB557" s="65"/>
      <c r="AC557" s="65"/>
      <c r="AD557" s="65"/>
      <c r="AE557" s="140" t="str">
        <f t="shared" ref="AE557:AE576" si="223">+A557</f>
        <v>MT8111-13</v>
      </c>
      <c r="AF557" s="139" t="str">
        <f t="shared" ref="AF557:AF576" si="224">+C557</f>
        <v xml:space="preserve">Хүдэрчулуу боловсруулах суурин тоног төхөөрмжийн оператор </v>
      </c>
      <c r="AG557" s="56"/>
      <c r="AH557" s="65">
        <f t="shared" si="220"/>
        <v>0</v>
      </c>
      <c r="AI557" s="65">
        <f t="shared" si="220"/>
        <v>0</v>
      </c>
      <c r="AJ557" s="65"/>
      <c r="AK557" s="65"/>
      <c r="AL557" s="65"/>
      <c r="AM557" s="65"/>
      <c r="AN557" s="65"/>
      <c r="AO557" s="65"/>
      <c r="AP557" s="65"/>
      <c r="AQ557" s="65"/>
      <c r="AR557" s="65"/>
      <c r="AS557" s="65"/>
      <c r="AT557" s="65"/>
      <c r="AU557" s="65"/>
      <c r="AV557" s="65"/>
      <c r="AW557" s="65"/>
    </row>
    <row r="558" spans="1:49" s="121" customFormat="1" ht="18" customHeight="1">
      <c r="A558" s="838" t="str">
        <f>+'[1]З-ТМБ-4-сургууль мэргэжил-1'!A564:B564</f>
        <v>MF8113-18</v>
      </c>
      <c r="B558" s="838"/>
      <c r="C558" s="705" t="str">
        <f>+'[1]З-ТМБ-4-сургууль мэргэжил-1'!C564:I564</f>
        <v>Газрын тос олборлох давхаргын даралт тогтворжуулах оператор</v>
      </c>
      <c r="D558" s="705"/>
      <c r="E558" s="705"/>
      <c r="F558" s="705"/>
      <c r="G558" s="705"/>
      <c r="H558" s="705"/>
      <c r="I558" s="56">
        <f t="shared" si="212"/>
        <v>547</v>
      </c>
      <c r="J558" s="801">
        <f t="shared" si="214"/>
        <v>22</v>
      </c>
      <c r="K558" s="802"/>
      <c r="L558" s="65">
        <f t="shared" si="213"/>
        <v>4</v>
      </c>
      <c r="M558" s="65"/>
      <c r="N558" s="65"/>
      <c r="O558" s="65"/>
      <c r="P558" s="65"/>
      <c r="Q558" s="65">
        <v>22</v>
      </c>
      <c r="R558" s="65">
        <v>4</v>
      </c>
      <c r="S558" s="65"/>
      <c r="T558" s="65"/>
      <c r="U558" s="65"/>
      <c r="V558" s="65"/>
      <c r="W558" s="65"/>
      <c r="X558" s="65"/>
      <c r="Y558" s="65"/>
      <c r="Z558" s="65"/>
      <c r="AA558" s="65">
        <v>22</v>
      </c>
      <c r="AB558" s="65"/>
      <c r="AC558" s="65"/>
      <c r="AD558" s="65"/>
      <c r="AE558" s="140" t="str">
        <f t="shared" si="223"/>
        <v>MF8113-18</v>
      </c>
      <c r="AF558" s="139" t="str">
        <f t="shared" si="224"/>
        <v>Газрын тос олборлох давхаргын даралт тогтворжуулах оператор</v>
      </c>
      <c r="AG558" s="56"/>
      <c r="AH558" s="65">
        <f t="shared" si="220"/>
        <v>0</v>
      </c>
      <c r="AI558" s="65">
        <f t="shared" si="220"/>
        <v>0</v>
      </c>
      <c r="AJ558" s="65"/>
      <c r="AK558" s="65"/>
      <c r="AL558" s="65"/>
      <c r="AM558" s="65"/>
      <c r="AN558" s="65"/>
      <c r="AO558" s="65"/>
      <c r="AP558" s="65"/>
      <c r="AQ558" s="65"/>
      <c r="AR558" s="65"/>
      <c r="AS558" s="65"/>
      <c r="AT558" s="65"/>
      <c r="AU558" s="65"/>
      <c r="AV558" s="65"/>
      <c r="AW558" s="65"/>
    </row>
    <row r="559" spans="1:49" s="121" customFormat="1" ht="18" customHeight="1">
      <c r="A559" s="838" t="str">
        <f>+'[1]З-ТМБ-4-сургууль мэргэжил-1'!A565:B565</f>
        <v>SO5141-11</v>
      </c>
      <c r="B559" s="838"/>
      <c r="C559" s="705" t="str">
        <f>+'[1]З-ТМБ-4-сургууль мэргэжил-1'!C565:I565</f>
        <v>Үсчин</v>
      </c>
      <c r="D559" s="705"/>
      <c r="E559" s="705"/>
      <c r="F559" s="705"/>
      <c r="G559" s="705"/>
      <c r="H559" s="705"/>
      <c r="I559" s="56">
        <f t="shared" si="212"/>
        <v>548</v>
      </c>
      <c r="J559" s="801">
        <f t="shared" si="214"/>
        <v>25</v>
      </c>
      <c r="K559" s="802"/>
      <c r="L559" s="65">
        <f t="shared" si="213"/>
        <v>19</v>
      </c>
      <c r="M559" s="65"/>
      <c r="N559" s="65"/>
      <c r="O559" s="65"/>
      <c r="P559" s="65"/>
      <c r="Q559" s="65">
        <v>25</v>
      </c>
      <c r="R559" s="65">
        <v>19</v>
      </c>
      <c r="S559" s="65"/>
      <c r="T559" s="65"/>
      <c r="U559" s="65"/>
      <c r="V559" s="65"/>
      <c r="W559" s="65"/>
      <c r="X559" s="65"/>
      <c r="Y559" s="65"/>
      <c r="Z559" s="65"/>
      <c r="AA559" s="65">
        <v>25</v>
      </c>
      <c r="AB559" s="65"/>
      <c r="AC559" s="65"/>
      <c r="AD559" s="65"/>
      <c r="AE559" s="140" t="str">
        <f t="shared" si="223"/>
        <v>SO5141-11</v>
      </c>
      <c r="AF559" s="139" t="str">
        <f t="shared" si="224"/>
        <v>Үсчин</v>
      </c>
      <c r="AG559" s="56"/>
      <c r="AH559" s="65">
        <f t="shared" si="220"/>
        <v>0</v>
      </c>
      <c r="AI559" s="65">
        <f t="shared" si="220"/>
        <v>0</v>
      </c>
      <c r="AJ559" s="65"/>
      <c r="AK559" s="65"/>
      <c r="AL559" s="65"/>
      <c r="AM559" s="65"/>
      <c r="AN559" s="65"/>
      <c r="AO559" s="65"/>
      <c r="AP559" s="65"/>
      <c r="AQ559" s="65"/>
      <c r="AR559" s="65"/>
      <c r="AS559" s="65"/>
      <c r="AT559" s="65"/>
      <c r="AU559" s="65"/>
      <c r="AV559" s="65"/>
      <c r="AW559" s="65"/>
    </row>
    <row r="560" spans="1:49" s="121" customFormat="1" ht="18" customHeight="1">
      <c r="A560" s="838" t="str">
        <f>+'[1]З-ТМБ-4-сургууль мэргэжил-1'!A566:B566</f>
        <v>AF6112-25</v>
      </c>
      <c r="B560" s="838"/>
      <c r="C560" s="705" t="str">
        <f>+'[1]З-ТМБ-4-сургууль мэргэжил-1'!C566:I566</f>
        <v>Хүлэмжийн аж ахуйн фермер</v>
      </c>
      <c r="D560" s="705"/>
      <c r="E560" s="705"/>
      <c r="F560" s="705"/>
      <c r="G560" s="705"/>
      <c r="H560" s="705"/>
      <c r="I560" s="56">
        <f t="shared" si="212"/>
        <v>549</v>
      </c>
      <c r="J560" s="801">
        <f t="shared" si="214"/>
        <v>17</v>
      </c>
      <c r="K560" s="802"/>
      <c r="L560" s="65">
        <f t="shared" si="213"/>
        <v>3</v>
      </c>
      <c r="M560" s="65"/>
      <c r="N560" s="65"/>
      <c r="O560" s="65"/>
      <c r="P560" s="65"/>
      <c r="Q560" s="65"/>
      <c r="R560" s="65"/>
      <c r="S560" s="65">
        <v>17</v>
      </c>
      <c r="T560" s="65">
        <v>3</v>
      </c>
      <c r="U560" s="65"/>
      <c r="V560" s="65"/>
      <c r="W560" s="65"/>
      <c r="X560" s="65"/>
      <c r="Y560" s="65"/>
      <c r="Z560" s="65"/>
      <c r="AA560" s="65">
        <v>17</v>
      </c>
      <c r="AB560" s="65"/>
      <c r="AC560" s="65"/>
      <c r="AD560" s="65"/>
      <c r="AE560" s="140" t="str">
        <f t="shared" si="223"/>
        <v>AF6112-25</v>
      </c>
      <c r="AF560" s="139" t="str">
        <f t="shared" si="224"/>
        <v>Хүлэмжийн аж ахуйн фермер</v>
      </c>
      <c r="AG560" s="56"/>
      <c r="AH560" s="65">
        <f t="shared" si="220"/>
        <v>2</v>
      </c>
      <c r="AI560" s="65">
        <f t="shared" si="220"/>
        <v>0</v>
      </c>
      <c r="AJ560" s="65"/>
      <c r="AK560" s="65"/>
      <c r="AL560" s="65"/>
      <c r="AM560" s="65"/>
      <c r="AN560" s="65"/>
      <c r="AO560" s="65"/>
      <c r="AP560" s="65">
        <v>1</v>
      </c>
      <c r="AQ560" s="65">
        <v>0</v>
      </c>
      <c r="AR560" s="65"/>
      <c r="AS560" s="65"/>
      <c r="AT560" s="65">
        <v>1</v>
      </c>
      <c r="AU560" s="65">
        <v>0</v>
      </c>
      <c r="AV560" s="65"/>
      <c r="AW560" s="65"/>
    </row>
    <row r="561" spans="1:49" s="121" customFormat="1" ht="18" customHeight="1">
      <c r="A561" s="838" t="str">
        <f>+'[1]З-ТМБ-4-сургууль мэргэжил-1'!A567:B567</f>
        <v>AH6320-12</v>
      </c>
      <c r="B561" s="838"/>
      <c r="C561" s="705" t="str">
        <f>+'[1]З-ТМБ-4-сургууль мэргэжил-1'!C567:I567</f>
        <v>Фермерийн аж ахуй эрхлэгч /МАА-ГТ/</v>
      </c>
      <c r="D561" s="705"/>
      <c r="E561" s="705"/>
      <c r="F561" s="705"/>
      <c r="G561" s="705"/>
      <c r="H561" s="705"/>
      <c r="I561" s="56">
        <f t="shared" si="212"/>
        <v>550</v>
      </c>
      <c r="J561" s="801">
        <f t="shared" si="214"/>
        <v>12</v>
      </c>
      <c r="K561" s="802"/>
      <c r="L561" s="65">
        <f t="shared" si="213"/>
        <v>1</v>
      </c>
      <c r="M561" s="65"/>
      <c r="N561" s="65"/>
      <c r="O561" s="65"/>
      <c r="P561" s="65"/>
      <c r="Q561" s="65"/>
      <c r="R561" s="65"/>
      <c r="S561" s="65">
        <v>12</v>
      </c>
      <c r="T561" s="65">
        <v>1</v>
      </c>
      <c r="U561" s="65"/>
      <c r="V561" s="65"/>
      <c r="W561" s="65"/>
      <c r="X561" s="65"/>
      <c r="Y561" s="65"/>
      <c r="Z561" s="65"/>
      <c r="AA561" s="65">
        <v>12</v>
      </c>
      <c r="AB561" s="65"/>
      <c r="AC561" s="65"/>
      <c r="AD561" s="65"/>
      <c r="AE561" s="140" t="str">
        <f t="shared" si="223"/>
        <v>AH6320-12</v>
      </c>
      <c r="AF561" s="139" t="str">
        <f t="shared" si="224"/>
        <v>Фермерийн аж ахуй эрхлэгч /МАА-ГТ/</v>
      </c>
      <c r="AG561" s="56"/>
      <c r="AH561" s="65">
        <f t="shared" si="220"/>
        <v>0</v>
      </c>
      <c r="AI561" s="65">
        <f t="shared" si="220"/>
        <v>0</v>
      </c>
      <c r="AJ561" s="65"/>
      <c r="AK561" s="65"/>
      <c r="AL561" s="65"/>
      <c r="AM561" s="65"/>
      <c r="AN561" s="65"/>
      <c r="AO561" s="65"/>
      <c r="AP561" s="65"/>
      <c r="AQ561" s="65"/>
      <c r="AR561" s="65"/>
      <c r="AS561" s="65"/>
      <c r="AT561" s="65"/>
      <c r="AU561" s="65"/>
      <c r="AV561" s="65"/>
      <c r="AW561" s="65"/>
    </row>
    <row r="562" spans="1:49" s="121" customFormat="1" ht="18" customHeight="1">
      <c r="A562" s="838" t="str">
        <f>+'[1]З-ТМБ-4-сургууль мэргэжил-1'!A568:B568</f>
        <v>IE7533-28</v>
      </c>
      <c r="B562" s="838"/>
      <c r="C562" s="705" t="str">
        <f>+'[1]З-ТМБ-4-сургууль мэргэжил-1'!C568:I568</f>
        <v>Оёмол бүтээгдэхүүний оёдолчин</v>
      </c>
      <c r="D562" s="705"/>
      <c r="E562" s="705"/>
      <c r="F562" s="705"/>
      <c r="G562" s="705"/>
      <c r="H562" s="705"/>
      <c r="I562" s="56">
        <f t="shared" si="212"/>
        <v>551</v>
      </c>
      <c r="J562" s="801">
        <f t="shared" si="214"/>
        <v>47</v>
      </c>
      <c r="K562" s="802"/>
      <c r="L562" s="65">
        <f t="shared" si="213"/>
        <v>47</v>
      </c>
      <c r="M562" s="65"/>
      <c r="N562" s="65"/>
      <c r="O562" s="65"/>
      <c r="P562" s="65"/>
      <c r="Q562" s="65"/>
      <c r="R562" s="65"/>
      <c r="S562" s="65">
        <v>47</v>
      </c>
      <c r="T562" s="65">
        <v>47</v>
      </c>
      <c r="U562" s="65"/>
      <c r="V562" s="65"/>
      <c r="W562" s="65"/>
      <c r="X562" s="65"/>
      <c r="Y562" s="65"/>
      <c r="Z562" s="65"/>
      <c r="AA562" s="65">
        <v>47</v>
      </c>
      <c r="AB562" s="65"/>
      <c r="AC562" s="65"/>
      <c r="AD562" s="65"/>
      <c r="AE562" s="140" t="str">
        <f t="shared" si="223"/>
        <v>IE7533-28</v>
      </c>
      <c r="AF562" s="139" t="str">
        <f t="shared" si="224"/>
        <v>Оёмол бүтээгдэхүүний оёдолчин</v>
      </c>
      <c r="AG562" s="56"/>
      <c r="AH562" s="65">
        <f t="shared" si="220"/>
        <v>1</v>
      </c>
      <c r="AI562" s="65">
        <f t="shared" si="220"/>
        <v>1</v>
      </c>
      <c r="AJ562" s="65"/>
      <c r="AK562" s="65"/>
      <c r="AL562" s="65"/>
      <c r="AM562" s="65"/>
      <c r="AN562" s="65"/>
      <c r="AO562" s="65"/>
      <c r="AP562" s="65"/>
      <c r="AQ562" s="65"/>
      <c r="AR562" s="65"/>
      <c r="AS562" s="65"/>
      <c r="AT562" s="65">
        <v>1</v>
      </c>
      <c r="AU562" s="65">
        <v>1</v>
      </c>
      <c r="AV562" s="65"/>
      <c r="AW562" s="65"/>
    </row>
    <row r="563" spans="1:49" s="121" customFormat="1" ht="18" customHeight="1">
      <c r="A563" s="838" t="str">
        <f>+'[1]З-ТМБ-4-сургууль мэргэжил-1'!A569:B569</f>
        <v>IF5120-11</v>
      </c>
      <c r="B563" s="838"/>
      <c r="C563" s="705" t="str">
        <f>+'[1]З-ТМБ-4-сургууль мэргэжил-1'!C569:I569</f>
        <v>Тогооч</v>
      </c>
      <c r="D563" s="705"/>
      <c r="E563" s="705"/>
      <c r="F563" s="705"/>
      <c r="G563" s="705"/>
      <c r="H563" s="705"/>
      <c r="I563" s="56">
        <f t="shared" si="212"/>
        <v>552</v>
      </c>
      <c r="J563" s="801">
        <f t="shared" si="214"/>
        <v>73</v>
      </c>
      <c r="K563" s="802"/>
      <c r="L563" s="65">
        <f t="shared" si="213"/>
        <v>48</v>
      </c>
      <c r="M563" s="65"/>
      <c r="N563" s="65"/>
      <c r="O563" s="65"/>
      <c r="P563" s="65"/>
      <c r="Q563" s="65"/>
      <c r="R563" s="65"/>
      <c r="S563" s="65">
        <v>73</v>
      </c>
      <c r="T563" s="65">
        <v>48</v>
      </c>
      <c r="U563" s="65"/>
      <c r="V563" s="65"/>
      <c r="W563" s="65"/>
      <c r="X563" s="65"/>
      <c r="Y563" s="65"/>
      <c r="Z563" s="65"/>
      <c r="AA563" s="65">
        <v>73</v>
      </c>
      <c r="AB563" s="65"/>
      <c r="AC563" s="65"/>
      <c r="AD563" s="65"/>
      <c r="AE563" s="140" t="str">
        <f t="shared" si="223"/>
        <v>IF5120-11</v>
      </c>
      <c r="AF563" s="139" t="str">
        <f t="shared" si="224"/>
        <v>Тогооч</v>
      </c>
      <c r="AG563" s="56"/>
      <c r="AH563" s="65">
        <f t="shared" si="220"/>
        <v>1</v>
      </c>
      <c r="AI563" s="65">
        <f t="shared" si="220"/>
        <v>0</v>
      </c>
      <c r="AJ563" s="65"/>
      <c r="AK563" s="65"/>
      <c r="AL563" s="65">
        <v>1</v>
      </c>
      <c r="AM563" s="65">
        <v>0</v>
      </c>
      <c r="AN563" s="65"/>
      <c r="AO563" s="65"/>
      <c r="AP563" s="65"/>
      <c r="AQ563" s="65"/>
      <c r="AR563" s="65"/>
      <c r="AS563" s="65"/>
      <c r="AT563" s="65"/>
      <c r="AU563" s="65"/>
      <c r="AV563" s="65"/>
      <c r="AW563" s="65"/>
    </row>
    <row r="564" spans="1:49" s="121" customFormat="1" ht="18" customHeight="1">
      <c r="A564" s="838" t="str">
        <f>+'[1]З-ТМБ-4-сургууль мэргэжил-1'!A570:B570</f>
        <v>AH6221-23</v>
      </c>
      <c r="B564" s="838"/>
      <c r="C564" s="705" t="str">
        <f>+'[1]З-ТМБ-4-сургууль мэргэжил-1'!C570:I570</f>
        <v>Малын асаргаа</v>
      </c>
      <c r="D564" s="705"/>
      <c r="E564" s="705"/>
      <c r="F564" s="705"/>
      <c r="G564" s="705"/>
      <c r="H564" s="705"/>
      <c r="I564" s="56">
        <f t="shared" si="212"/>
        <v>553</v>
      </c>
      <c r="J564" s="801">
        <f t="shared" si="214"/>
        <v>92</v>
      </c>
      <c r="K564" s="802"/>
      <c r="L564" s="65">
        <f t="shared" si="213"/>
        <v>18</v>
      </c>
      <c r="M564" s="65"/>
      <c r="N564" s="65"/>
      <c r="O564" s="65"/>
      <c r="P564" s="65"/>
      <c r="Q564" s="65"/>
      <c r="R564" s="65"/>
      <c r="S564" s="65">
        <v>92</v>
      </c>
      <c r="T564" s="65">
        <v>18</v>
      </c>
      <c r="U564" s="65"/>
      <c r="V564" s="65"/>
      <c r="W564" s="65"/>
      <c r="X564" s="65"/>
      <c r="Y564" s="65"/>
      <c r="Z564" s="65"/>
      <c r="AA564" s="65">
        <v>92</v>
      </c>
      <c r="AB564" s="65"/>
      <c r="AC564" s="65"/>
      <c r="AD564" s="65"/>
      <c r="AE564" s="140" t="str">
        <f t="shared" si="223"/>
        <v>AH6221-23</v>
      </c>
      <c r="AF564" s="139" t="str">
        <f t="shared" si="224"/>
        <v>Малын асаргаа</v>
      </c>
      <c r="AG564" s="56"/>
      <c r="AH564" s="65">
        <f t="shared" si="220"/>
        <v>0</v>
      </c>
      <c r="AI564" s="65">
        <f t="shared" si="220"/>
        <v>0</v>
      </c>
      <c r="AJ564" s="65"/>
      <c r="AK564" s="65"/>
      <c r="AL564" s="65"/>
      <c r="AM564" s="65"/>
      <c r="AN564" s="65"/>
      <c r="AO564" s="65"/>
      <c r="AP564" s="65"/>
      <c r="AQ564" s="65"/>
      <c r="AR564" s="65"/>
      <c r="AS564" s="65"/>
      <c r="AT564" s="65"/>
      <c r="AU564" s="65"/>
      <c r="AV564" s="65"/>
      <c r="AW564" s="65"/>
    </row>
    <row r="565" spans="1:49" s="121" customFormat="1" ht="18" customHeight="1">
      <c r="A565" s="838" t="str">
        <f>+'[1]З-ТМБ-4-сургууль мэргэжил-1'!A571:B571</f>
        <v>IM7212-14</v>
      </c>
      <c r="B565" s="838"/>
      <c r="C565" s="705" t="str">
        <f>+'[1]З-ТМБ-4-сургууль мэргэжил-1'!C571:I571</f>
        <v>Гагнуурчин</v>
      </c>
      <c r="D565" s="705"/>
      <c r="E565" s="705"/>
      <c r="F565" s="705"/>
      <c r="G565" s="705"/>
      <c r="H565" s="705"/>
      <c r="I565" s="56">
        <f t="shared" si="212"/>
        <v>554</v>
      </c>
      <c r="J565" s="801">
        <f t="shared" si="214"/>
        <v>58</v>
      </c>
      <c r="K565" s="802"/>
      <c r="L565" s="65">
        <f t="shared" si="213"/>
        <v>1</v>
      </c>
      <c r="M565" s="65"/>
      <c r="N565" s="65"/>
      <c r="O565" s="65"/>
      <c r="P565" s="65"/>
      <c r="Q565" s="65"/>
      <c r="R565" s="65"/>
      <c r="S565" s="65">
        <v>58</v>
      </c>
      <c r="T565" s="65">
        <v>1</v>
      </c>
      <c r="U565" s="65"/>
      <c r="V565" s="65"/>
      <c r="W565" s="65"/>
      <c r="X565" s="65"/>
      <c r="Y565" s="65"/>
      <c r="Z565" s="65"/>
      <c r="AA565" s="65">
        <v>58</v>
      </c>
      <c r="AB565" s="65"/>
      <c r="AC565" s="65"/>
      <c r="AD565" s="65"/>
      <c r="AE565" s="140" t="str">
        <f t="shared" si="223"/>
        <v>IM7212-14</v>
      </c>
      <c r="AF565" s="139" t="str">
        <f t="shared" si="224"/>
        <v>Гагнуурчин</v>
      </c>
      <c r="AG565" s="56"/>
      <c r="AH565" s="65">
        <f t="shared" si="220"/>
        <v>0</v>
      </c>
      <c r="AI565" s="65">
        <f t="shared" si="220"/>
        <v>0</v>
      </c>
      <c r="AJ565" s="65"/>
      <c r="AK565" s="65"/>
      <c r="AL565" s="65"/>
      <c r="AM565" s="65"/>
      <c r="AN565" s="65"/>
      <c r="AO565" s="65"/>
      <c r="AP565" s="65"/>
      <c r="AQ565" s="65"/>
      <c r="AR565" s="65"/>
      <c r="AS565" s="65"/>
      <c r="AT565" s="65"/>
      <c r="AU565" s="65"/>
      <c r="AV565" s="65"/>
      <c r="AW565" s="65"/>
    </row>
    <row r="566" spans="1:49" s="121" customFormat="1" ht="18" customHeight="1">
      <c r="A566" s="838" t="str">
        <f>+'[1]З-ТМБ-4-сургууль мэргэжил-1'!A572:B572</f>
        <v>TC8211-20</v>
      </c>
      <c r="B566" s="838"/>
      <c r="C566" s="705" t="str">
        <f>+'[1]З-ТМБ-4-сургууль мэргэжил-1'!C572:I572</f>
        <v>Автомашины засварчин</v>
      </c>
      <c r="D566" s="705"/>
      <c r="E566" s="705"/>
      <c r="F566" s="705"/>
      <c r="G566" s="705"/>
      <c r="H566" s="705"/>
      <c r="I566" s="56">
        <f t="shared" si="212"/>
        <v>555</v>
      </c>
      <c r="J566" s="801">
        <f t="shared" si="214"/>
        <v>59</v>
      </c>
      <c r="K566" s="802"/>
      <c r="L566" s="65">
        <f t="shared" si="213"/>
        <v>0</v>
      </c>
      <c r="M566" s="65"/>
      <c r="N566" s="65"/>
      <c r="O566" s="65"/>
      <c r="P566" s="65"/>
      <c r="Q566" s="65"/>
      <c r="R566" s="65"/>
      <c r="S566" s="65">
        <v>59</v>
      </c>
      <c r="T566" s="65">
        <v>0</v>
      </c>
      <c r="U566" s="65"/>
      <c r="V566" s="65"/>
      <c r="W566" s="65"/>
      <c r="X566" s="65"/>
      <c r="Y566" s="65"/>
      <c r="Z566" s="65"/>
      <c r="AA566" s="65">
        <v>59</v>
      </c>
      <c r="AB566" s="65"/>
      <c r="AC566" s="65"/>
      <c r="AD566" s="65"/>
      <c r="AE566" s="140" t="str">
        <f t="shared" si="223"/>
        <v>TC8211-20</v>
      </c>
      <c r="AF566" s="139" t="str">
        <f t="shared" si="224"/>
        <v>Автомашины засварчин</v>
      </c>
      <c r="AG566" s="56"/>
      <c r="AH566" s="65">
        <f t="shared" si="220"/>
        <v>0</v>
      </c>
      <c r="AI566" s="65">
        <f t="shared" si="220"/>
        <v>0</v>
      </c>
      <c r="AJ566" s="65"/>
      <c r="AK566" s="65"/>
      <c r="AL566" s="65"/>
      <c r="AM566" s="65"/>
      <c r="AN566" s="65"/>
      <c r="AO566" s="65"/>
      <c r="AP566" s="65"/>
      <c r="AQ566" s="65"/>
      <c r="AR566" s="65"/>
      <c r="AS566" s="65"/>
      <c r="AT566" s="65"/>
      <c r="AU566" s="65"/>
      <c r="AV566" s="65"/>
      <c r="AW566" s="65"/>
    </row>
    <row r="567" spans="1:49" s="121" customFormat="1" ht="18" customHeight="1">
      <c r="A567" s="838" t="str">
        <f>+'[1]З-ТМБ-4-сургууль мэргэжил-1'!A573:B573</f>
        <v>IM7411-11</v>
      </c>
      <c r="B567" s="838"/>
      <c r="C567" s="705" t="str">
        <f>+'[1]З-ТМБ-4-сургууль мэргэжил-1'!C573:I573</f>
        <v xml:space="preserve">Цахилгаанчин </v>
      </c>
      <c r="D567" s="705"/>
      <c r="E567" s="705"/>
      <c r="F567" s="705"/>
      <c r="G567" s="705"/>
      <c r="H567" s="705"/>
      <c r="I567" s="56">
        <f t="shared" si="212"/>
        <v>556</v>
      </c>
      <c r="J567" s="801">
        <f t="shared" si="214"/>
        <v>74</v>
      </c>
      <c r="K567" s="802"/>
      <c r="L567" s="65">
        <f t="shared" si="213"/>
        <v>15</v>
      </c>
      <c r="M567" s="65"/>
      <c r="N567" s="65"/>
      <c r="O567" s="65"/>
      <c r="P567" s="65"/>
      <c r="Q567" s="65"/>
      <c r="R567" s="65"/>
      <c r="S567" s="65">
        <v>74</v>
      </c>
      <c r="T567" s="65">
        <v>15</v>
      </c>
      <c r="U567" s="65"/>
      <c r="V567" s="65"/>
      <c r="W567" s="65"/>
      <c r="X567" s="65"/>
      <c r="Y567" s="65"/>
      <c r="Z567" s="65"/>
      <c r="AA567" s="65">
        <v>74</v>
      </c>
      <c r="AB567" s="65"/>
      <c r="AC567" s="65"/>
      <c r="AD567" s="65"/>
      <c r="AE567" s="140" t="str">
        <f t="shared" si="223"/>
        <v>IM7411-11</v>
      </c>
      <c r="AF567" s="139" t="str">
        <f t="shared" si="224"/>
        <v xml:space="preserve">Цахилгаанчин </v>
      </c>
      <c r="AG567" s="56"/>
      <c r="AH567" s="65">
        <f t="shared" si="220"/>
        <v>0</v>
      </c>
      <c r="AI567" s="65">
        <f t="shared" si="220"/>
        <v>0</v>
      </c>
      <c r="AJ567" s="65"/>
      <c r="AK567" s="65"/>
      <c r="AL567" s="65"/>
      <c r="AM567" s="65"/>
      <c r="AN567" s="65"/>
      <c r="AO567" s="65"/>
      <c r="AP567" s="65"/>
      <c r="AQ567" s="65"/>
      <c r="AR567" s="65"/>
      <c r="AS567" s="65"/>
      <c r="AT567" s="65"/>
      <c r="AU567" s="65"/>
      <c r="AV567" s="65"/>
      <c r="AW567" s="65"/>
    </row>
    <row r="568" spans="1:49" s="121" customFormat="1" ht="18" customHeight="1">
      <c r="A568" s="838" t="str">
        <f>+'[1]З-ТМБ-4-сургууль мэргэжил-1'!A574:B574</f>
        <v>IM7233-18</v>
      </c>
      <c r="B568" s="838"/>
      <c r="C568" s="705" t="str">
        <f>+'[1]З-ТМБ-4-сургууль мэргэжил-1'!C574:I574</f>
        <v>Үйлдвэрийн машин, тоног төхөөрөмжийн механик</v>
      </c>
      <c r="D568" s="705"/>
      <c r="E568" s="705"/>
      <c r="F568" s="705"/>
      <c r="G568" s="705"/>
      <c r="H568" s="705"/>
      <c r="I568" s="56">
        <f t="shared" si="212"/>
        <v>557</v>
      </c>
      <c r="J568" s="801">
        <f t="shared" si="214"/>
        <v>99</v>
      </c>
      <c r="K568" s="802"/>
      <c r="L568" s="65">
        <f t="shared" si="213"/>
        <v>7</v>
      </c>
      <c r="M568" s="65"/>
      <c r="N568" s="65"/>
      <c r="O568" s="65"/>
      <c r="P568" s="65"/>
      <c r="Q568" s="65">
        <v>17</v>
      </c>
      <c r="R568" s="65">
        <v>2</v>
      </c>
      <c r="S568" s="65">
        <v>82</v>
      </c>
      <c r="T568" s="65">
        <v>5</v>
      </c>
      <c r="U568" s="65"/>
      <c r="V568" s="65"/>
      <c r="W568" s="65"/>
      <c r="X568" s="65"/>
      <c r="Y568" s="65"/>
      <c r="Z568" s="65"/>
      <c r="AA568" s="65">
        <v>99</v>
      </c>
      <c r="AB568" s="65"/>
      <c r="AC568" s="65"/>
      <c r="AD568" s="65"/>
      <c r="AE568" s="140" t="str">
        <f t="shared" si="223"/>
        <v>IM7233-18</v>
      </c>
      <c r="AF568" s="139" t="str">
        <f t="shared" si="224"/>
        <v>Үйлдвэрийн машин, тоног төхөөрөмжийн механик</v>
      </c>
      <c r="AG568" s="56"/>
      <c r="AH568" s="65">
        <f t="shared" si="220"/>
        <v>2</v>
      </c>
      <c r="AI568" s="65">
        <f t="shared" si="220"/>
        <v>0</v>
      </c>
      <c r="AJ568" s="65"/>
      <c r="AK568" s="65"/>
      <c r="AL568" s="65"/>
      <c r="AM568" s="65"/>
      <c r="AN568" s="65"/>
      <c r="AO568" s="65"/>
      <c r="AP568" s="65">
        <v>1</v>
      </c>
      <c r="AQ568" s="65">
        <v>0</v>
      </c>
      <c r="AR568" s="65"/>
      <c r="AS568" s="65"/>
      <c r="AT568" s="65"/>
      <c r="AU568" s="65"/>
      <c r="AV568" s="65">
        <v>1</v>
      </c>
      <c r="AW568" s="65">
        <v>0</v>
      </c>
    </row>
    <row r="569" spans="1:49" s="121" customFormat="1" ht="18" customHeight="1">
      <c r="A569" s="838" t="str">
        <f>+'[1]З-ТМБ-4-сургууль мэргэжил-1'!A575:B575</f>
        <v>MT7233-45</v>
      </c>
      <c r="B569" s="838"/>
      <c r="C569" s="705" t="str">
        <f>+'[1]З-ТМБ-4-сургууль мэргэжил-1'!C575:I575</f>
        <v>Хүнд машин механизмын засварчин</v>
      </c>
      <c r="D569" s="705"/>
      <c r="E569" s="705"/>
      <c r="F569" s="705"/>
      <c r="G569" s="705"/>
      <c r="H569" s="705"/>
      <c r="I569" s="56">
        <f t="shared" si="212"/>
        <v>558</v>
      </c>
      <c r="J569" s="801">
        <f t="shared" si="214"/>
        <v>86</v>
      </c>
      <c r="K569" s="802"/>
      <c r="L569" s="65">
        <f t="shared" si="213"/>
        <v>1</v>
      </c>
      <c r="M569" s="65"/>
      <c r="N569" s="65"/>
      <c r="O569" s="65"/>
      <c r="P569" s="65"/>
      <c r="Q569" s="65"/>
      <c r="R569" s="65"/>
      <c r="S569" s="65">
        <v>86</v>
      </c>
      <c r="T569" s="65">
        <v>1</v>
      </c>
      <c r="U569" s="65"/>
      <c r="V569" s="65"/>
      <c r="W569" s="65"/>
      <c r="X569" s="65"/>
      <c r="Y569" s="65"/>
      <c r="Z569" s="65"/>
      <c r="AA569" s="65">
        <v>86</v>
      </c>
      <c r="AB569" s="65"/>
      <c r="AC569" s="65"/>
      <c r="AD569" s="65"/>
      <c r="AE569" s="140" t="str">
        <f t="shared" si="223"/>
        <v>MT7233-45</v>
      </c>
      <c r="AF569" s="139" t="str">
        <f t="shared" si="224"/>
        <v>Хүнд машин механизмын засварчин</v>
      </c>
      <c r="AG569" s="56"/>
      <c r="AH569" s="65">
        <f t="shared" si="220"/>
        <v>0</v>
      </c>
      <c r="AI569" s="65">
        <f t="shared" si="220"/>
        <v>0</v>
      </c>
      <c r="AJ569" s="65"/>
      <c r="AK569" s="65"/>
      <c r="AL569" s="65"/>
      <c r="AM569" s="65"/>
      <c r="AN569" s="65"/>
      <c r="AO569" s="65"/>
      <c r="AP569" s="65"/>
      <c r="AQ569" s="65"/>
      <c r="AR569" s="65"/>
      <c r="AS569" s="65"/>
      <c r="AT569" s="65"/>
      <c r="AU569" s="65"/>
      <c r="AV569" s="65"/>
      <c r="AW569" s="65"/>
    </row>
    <row r="570" spans="1:49" s="121" customFormat="1" ht="18" customHeight="1">
      <c r="A570" s="838" t="str">
        <f>+'[1]З-ТМБ-4-сургууль мэргэжил-1'!A576:B576</f>
        <v>BF3313-14</v>
      </c>
      <c r="B570" s="838"/>
      <c r="C570" s="705" t="str">
        <f>+'[1]З-ТМБ-4-сургууль мэргэжил-1'!C576:I576</f>
        <v>Төлбөр тооцоо, цалин хөлсний нягтлан бодогч</v>
      </c>
      <c r="D570" s="705"/>
      <c r="E570" s="705"/>
      <c r="F570" s="705"/>
      <c r="G570" s="705"/>
      <c r="H570" s="705"/>
      <c r="I570" s="56">
        <f t="shared" si="212"/>
        <v>559</v>
      </c>
      <c r="J570" s="801">
        <f t="shared" si="214"/>
        <v>49</v>
      </c>
      <c r="K570" s="802"/>
      <c r="L570" s="65">
        <f t="shared" si="213"/>
        <v>38</v>
      </c>
      <c r="M570" s="65"/>
      <c r="N570" s="65"/>
      <c r="O570" s="65">
        <v>49</v>
      </c>
      <c r="P570" s="65">
        <v>38</v>
      </c>
      <c r="Q570" s="65"/>
      <c r="R570" s="65"/>
      <c r="S570" s="65"/>
      <c r="T570" s="65"/>
      <c r="U570" s="65"/>
      <c r="V570" s="65"/>
      <c r="W570" s="65"/>
      <c r="X570" s="65"/>
      <c r="Y570" s="65"/>
      <c r="Z570" s="65"/>
      <c r="AA570" s="65">
        <v>49</v>
      </c>
      <c r="AB570" s="65"/>
      <c r="AC570" s="65"/>
      <c r="AD570" s="65"/>
      <c r="AE570" s="140" t="str">
        <f t="shared" si="223"/>
        <v>BF3313-14</v>
      </c>
      <c r="AF570" s="139" t="str">
        <f t="shared" si="224"/>
        <v>Төлбөр тооцоо, цалин хөлсний нягтлан бодогч</v>
      </c>
      <c r="AG570" s="56"/>
      <c r="AH570" s="65">
        <f t="shared" si="220"/>
        <v>1</v>
      </c>
      <c r="AI570" s="65">
        <f t="shared" si="220"/>
        <v>1</v>
      </c>
      <c r="AJ570" s="65"/>
      <c r="AK570" s="65"/>
      <c r="AL570" s="65"/>
      <c r="AM570" s="65"/>
      <c r="AN570" s="65"/>
      <c r="AO570" s="65"/>
      <c r="AP570" s="65"/>
      <c r="AQ570" s="65"/>
      <c r="AR570" s="65"/>
      <c r="AS570" s="65"/>
      <c r="AT570" s="65">
        <v>1</v>
      </c>
      <c r="AU570" s="65">
        <v>1</v>
      </c>
      <c r="AV570" s="65"/>
      <c r="AW570" s="65"/>
    </row>
    <row r="571" spans="1:49" s="121" customFormat="1" ht="18" customHeight="1">
      <c r="A571" s="838" t="str">
        <f>+'[1]З-ТМБ-4-сургууль мэргэжил-1'!A577:B577</f>
        <v>AH3240-17</v>
      </c>
      <c r="B571" s="838"/>
      <c r="C571" s="705" t="str">
        <f>+'[1]З-ТМБ-4-сургууль мэргэжил-1'!C577:I577</f>
        <v>Малын бага эмч</v>
      </c>
      <c r="D571" s="705"/>
      <c r="E571" s="705"/>
      <c r="F571" s="705"/>
      <c r="G571" s="705"/>
      <c r="H571" s="705"/>
      <c r="I571" s="56">
        <f t="shared" si="212"/>
        <v>560</v>
      </c>
      <c r="J571" s="801">
        <f t="shared" si="214"/>
        <v>58</v>
      </c>
      <c r="K571" s="802"/>
      <c r="L571" s="65">
        <f t="shared" si="213"/>
        <v>27</v>
      </c>
      <c r="M571" s="65"/>
      <c r="N571" s="65"/>
      <c r="O571" s="65">
        <v>58</v>
      </c>
      <c r="P571" s="65">
        <v>27</v>
      </c>
      <c r="Q571" s="65"/>
      <c r="R571" s="65"/>
      <c r="S571" s="65"/>
      <c r="T571" s="65"/>
      <c r="U571" s="65"/>
      <c r="V571" s="65"/>
      <c r="W571" s="65"/>
      <c r="X571" s="65"/>
      <c r="Y571" s="65"/>
      <c r="Z571" s="65"/>
      <c r="AA571" s="65">
        <v>58</v>
      </c>
      <c r="AB571" s="65"/>
      <c r="AC571" s="65"/>
      <c r="AD571" s="65"/>
      <c r="AE571" s="140" t="str">
        <f t="shared" si="223"/>
        <v>AH3240-17</v>
      </c>
      <c r="AF571" s="139" t="str">
        <f t="shared" si="224"/>
        <v>Малын бага эмч</v>
      </c>
      <c r="AG571" s="56"/>
      <c r="AH571" s="65">
        <f t="shared" si="220"/>
        <v>1</v>
      </c>
      <c r="AI571" s="65">
        <f t="shared" si="220"/>
        <v>0</v>
      </c>
      <c r="AJ571" s="65"/>
      <c r="AK571" s="65"/>
      <c r="AL571" s="65"/>
      <c r="AM571" s="65"/>
      <c r="AN571" s="65"/>
      <c r="AO571" s="65"/>
      <c r="AP571" s="65">
        <v>1</v>
      </c>
      <c r="AQ571" s="65">
        <v>0</v>
      </c>
      <c r="AR571" s="65"/>
      <c r="AS571" s="65"/>
      <c r="AT571" s="65"/>
      <c r="AU571" s="65"/>
      <c r="AV571" s="65"/>
      <c r="AW571" s="65"/>
    </row>
    <row r="572" spans="1:49" s="121" customFormat="1" ht="18" customHeight="1">
      <c r="A572" s="838" t="str">
        <f>+'[1]З-ТМБ-4-сургууль мэргэжил-1'!A578:B578</f>
        <v>IM3119-11</v>
      </c>
      <c r="B572" s="838"/>
      <c r="C572" s="705" t="str">
        <f>+'[1]З-ТМБ-4-сургууль мэргэжил-1'!C578:I578</f>
        <v>Аюулгүй ажиллагааны техникч</v>
      </c>
      <c r="D572" s="705"/>
      <c r="E572" s="705"/>
      <c r="F572" s="705"/>
      <c r="G572" s="705"/>
      <c r="H572" s="705"/>
      <c r="I572" s="56">
        <f t="shared" si="212"/>
        <v>561</v>
      </c>
      <c r="J572" s="801">
        <f t="shared" si="214"/>
        <v>23</v>
      </c>
      <c r="K572" s="802"/>
      <c r="L572" s="65">
        <f t="shared" si="213"/>
        <v>9</v>
      </c>
      <c r="M572" s="65">
        <v>23</v>
      </c>
      <c r="N572" s="65">
        <v>9</v>
      </c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  <c r="Z572" s="65"/>
      <c r="AA572" s="65">
        <v>23</v>
      </c>
      <c r="AB572" s="65"/>
      <c r="AC572" s="65"/>
      <c r="AD572" s="65"/>
      <c r="AE572" s="140" t="str">
        <f t="shared" si="223"/>
        <v>IM3119-11</v>
      </c>
      <c r="AF572" s="139" t="str">
        <f t="shared" si="224"/>
        <v>Аюулгүй ажиллагааны техникч</v>
      </c>
      <c r="AG572" s="56"/>
      <c r="AH572" s="65">
        <f t="shared" si="220"/>
        <v>1</v>
      </c>
      <c r="AI572" s="65">
        <f t="shared" si="220"/>
        <v>0</v>
      </c>
      <c r="AJ572" s="65"/>
      <c r="AK572" s="65"/>
      <c r="AL572" s="65"/>
      <c r="AM572" s="65"/>
      <c r="AN572" s="65"/>
      <c r="AO572" s="65"/>
      <c r="AP572" s="65"/>
      <c r="AQ572" s="65"/>
      <c r="AR572" s="65"/>
      <c r="AS572" s="65"/>
      <c r="AT572" s="65">
        <v>1</v>
      </c>
      <c r="AU572" s="65">
        <v>0</v>
      </c>
      <c r="AV572" s="65"/>
      <c r="AW572" s="65"/>
    </row>
    <row r="573" spans="1:49" s="121" customFormat="1" ht="18" customHeight="1">
      <c r="A573" s="838" t="str">
        <f>+'[1]З-ТМБ-4-сургууль мэргэжил-1'!A579:B579</f>
        <v>IM3119-14</v>
      </c>
      <c r="B573" s="838"/>
      <c r="C573" s="705" t="str">
        <f>+'[1]З-ТМБ-4-сургууль мэргэжил-1'!C579:I579</f>
        <v xml:space="preserve">Үйлдвэрлэлийн техникч </v>
      </c>
      <c r="D573" s="705"/>
      <c r="E573" s="705"/>
      <c r="F573" s="705"/>
      <c r="G573" s="705"/>
      <c r="H573" s="705"/>
      <c r="I573" s="56">
        <f t="shared" si="212"/>
        <v>562</v>
      </c>
      <c r="J573" s="801">
        <f t="shared" si="214"/>
        <v>45</v>
      </c>
      <c r="K573" s="802"/>
      <c r="L573" s="65">
        <f t="shared" si="213"/>
        <v>4</v>
      </c>
      <c r="M573" s="65">
        <v>24</v>
      </c>
      <c r="N573" s="65">
        <v>0</v>
      </c>
      <c r="O573" s="65">
        <v>21</v>
      </c>
      <c r="P573" s="65">
        <v>4</v>
      </c>
      <c r="Q573" s="65"/>
      <c r="R573" s="65"/>
      <c r="S573" s="65"/>
      <c r="T573" s="65"/>
      <c r="U573" s="65"/>
      <c r="V573" s="65"/>
      <c r="W573" s="65"/>
      <c r="X573" s="65"/>
      <c r="Y573" s="65"/>
      <c r="Z573" s="65"/>
      <c r="AA573" s="65">
        <v>45</v>
      </c>
      <c r="AB573" s="65"/>
      <c r="AC573" s="65"/>
      <c r="AD573" s="65"/>
      <c r="AE573" s="140" t="str">
        <f t="shared" si="223"/>
        <v>IM3119-14</v>
      </c>
      <c r="AF573" s="139" t="str">
        <f t="shared" si="224"/>
        <v xml:space="preserve">Үйлдвэрлэлийн техникч </v>
      </c>
      <c r="AG573" s="56"/>
      <c r="AH573" s="65">
        <f t="shared" si="220"/>
        <v>0</v>
      </c>
      <c r="AI573" s="65">
        <f t="shared" si="220"/>
        <v>0</v>
      </c>
      <c r="AJ573" s="65"/>
      <c r="AK573" s="65"/>
      <c r="AL573" s="65"/>
      <c r="AM573" s="65"/>
      <c r="AN573" s="65"/>
      <c r="AO573" s="65"/>
      <c r="AP573" s="65"/>
      <c r="AQ573" s="65"/>
      <c r="AR573" s="65"/>
      <c r="AS573" s="65"/>
      <c r="AT573" s="65"/>
      <c r="AU573" s="65"/>
      <c r="AV573" s="65"/>
      <c r="AW573" s="65"/>
    </row>
    <row r="574" spans="1:49" s="121" customFormat="1" ht="18" customHeight="1">
      <c r="A574" s="838" t="str">
        <f>+'[1]З-ТМБ-4-сургууль мэргэжил-1'!A580:B580</f>
        <v>AH3240-16</v>
      </c>
      <c r="B574" s="838"/>
      <c r="C574" s="705" t="str">
        <f>+'[1]З-ТМБ-4-сургууль мэргэжил-1'!C580:I580</f>
        <v>Зоотехникч</v>
      </c>
      <c r="D574" s="705"/>
      <c r="E574" s="705"/>
      <c r="F574" s="705"/>
      <c r="G574" s="705"/>
      <c r="H574" s="705"/>
      <c r="I574" s="56">
        <f t="shared" si="212"/>
        <v>563</v>
      </c>
      <c r="J574" s="801">
        <f t="shared" si="214"/>
        <v>9</v>
      </c>
      <c r="K574" s="802"/>
      <c r="L574" s="65">
        <f t="shared" si="213"/>
        <v>4</v>
      </c>
      <c r="M574" s="65"/>
      <c r="N574" s="65"/>
      <c r="O574" s="65">
        <v>9</v>
      </c>
      <c r="P574" s="65">
        <v>4</v>
      </c>
      <c r="Q574" s="65"/>
      <c r="R574" s="65"/>
      <c r="S574" s="65"/>
      <c r="T574" s="65"/>
      <c r="U574" s="65"/>
      <c r="V574" s="65"/>
      <c r="W574" s="65"/>
      <c r="X574" s="65"/>
      <c r="Y574" s="65"/>
      <c r="Z574" s="65"/>
      <c r="AA574" s="65">
        <v>9</v>
      </c>
      <c r="AB574" s="65"/>
      <c r="AC574" s="65"/>
      <c r="AD574" s="65"/>
      <c r="AE574" s="140" t="str">
        <f t="shared" si="223"/>
        <v>AH3240-16</v>
      </c>
      <c r="AF574" s="139" t="str">
        <f t="shared" si="224"/>
        <v>Зоотехникч</v>
      </c>
      <c r="AG574" s="56"/>
      <c r="AH574" s="65">
        <f t="shared" si="220"/>
        <v>0</v>
      </c>
      <c r="AI574" s="65">
        <f t="shared" si="220"/>
        <v>0</v>
      </c>
      <c r="AJ574" s="65"/>
      <c r="AK574" s="65"/>
      <c r="AL574" s="65"/>
      <c r="AM574" s="65"/>
      <c r="AN574" s="65"/>
      <c r="AO574" s="65"/>
      <c r="AP574" s="65"/>
      <c r="AQ574" s="65"/>
      <c r="AR574" s="65"/>
      <c r="AS574" s="65"/>
      <c r="AT574" s="65"/>
      <c r="AU574" s="65"/>
      <c r="AV574" s="65"/>
      <c r="AW574" s="65"/>
    </row>
    <row r="575" spans="1:49" s="121" customFormat="1" ht="18" customHeight="1">
      <c r="A575" s="838" t="str">
        <f>+'[1]З-ТМБ-4-сургууль мэргэжил-1'!A581:B581</f>
        <v>MF3117-12</v>
      </c>
      <c r="B575" s="838"/>
      <c r="C575" s="705" t="str">
        <f>+'[1]З-ТМБ-4-сургууль мэргэжил-1'!C581:I581</f>
        <v>Газрын тосны техникч</v>
      </c>
      <c r="D575" s="705"/>
      <c r="E575" s="705"/>
      <c r="F575" s="705"/>
      <c r="G575" s="705"/>
      <c r="H575" s="705"/>
      <c r="I575" s="56">
        <f t="shared" si="212"/>
        <v>564</v>
      </c>
      <c r="J575" s="801">
        <f t="shared" si="214"/>
        <v>12</v>
      </c>
      <c r="K575" s="802"/>
      <c r="L575" s="65">
        <f t="shared" si="213"/>
        <v>5</v>
      </c>
      <c r="M575" s="65"/>
      <c r="N575" s="65"/>
      <c r="O575" s="65">
        <v>12</v>
      </c>
      <c r="P575" s="65">
        <v>5</v>
      </c>
      <c r="Q575" s="65"/>
      <c r="R575" s="65"/>
      <c r="S575" s="65"/>
      <c r="T575" s="65"/>
      <c r="U575" s="65"/>
      <c r="V575" s="65"/>
      <c r="W575" s="65"/>
      <c r="X575" s="65"/>
      <c r="Y575" s="65"/>
      <c r="Z575" s="65"/>
      <c r="AA575" s="65">
        <v>12</v>
      </c>
      <c r="AB575" s="65"/>
      <c r="AC575" s="65"/>
      <c r="AD575" s="65"/>
      <c r="AE575" s="140" t="str">
        <f t="shared" si="223"/>
        <v>MF3117-12</v>
      </c>
      <c r="AF575" s="139" t="str">
        <f t="shared" si="224"/>
        <v>Газрын тосны техникч</v>
      </c>
      <c r="AG575" s="56"/>
      <c r="AH575" s="65">
        <f t="shared" si="220"/>
        <v>1</v>
      </c>
      <c r="AI575" s="65">
        <f t="shared" si="220"/>
        <v>0</v>
      </c>
      <c r="AJ575" s="65"/>
      <c r="AK575" s="65"/>
      <c r="AL575" s="65"/>
      <c r="AM575" s="65"/>
      <c r="AN575" s="65"/>
      <c r="AO575" s="65"/>
      <c r="AP575" s="65">
        <v>1</v>
      </c>
      <c r="AQ575" s="65">
        <v>0</v>
      </c>
      <c r="AR575" s="65"/>
      <c r="AS575" s="65"/>
      <c r="AT575" s="65"/>
      <c r="AU575" s="65"/>
      <c r="AV575" s="65"/>
      <c r="AW575" s="65"/>
    </row>
    <row r="576" spans="1:49" s="121" customFormat="1" ht="18" customHeight="1">
      <c r="A576" s="838" t="str">
        <f>+'[1]З-ТМБ-4-сургууль мэргэжил-1'!A582:B582</f>
        <v>MT3115-55</v>
      </c>
      <c r="B576" s="838"/>
      <c r="C576" s="705" t="str">
        <f>+'[1]З-ТМБ-4-сургууль мэргэжил-1'!C582:I582</f>
        <v>Хүнд машин механизмын ашиглалтын техникч</v>
      </c>
      <c r="D576" s="705"/>
      <c r="E576" s="705"/>
      <c r="F576" s="705"/>
      <c r="G576" s="705"/>
      <c r="H576" s="705"/>
      <c r="I576" s="56">
        <f t="shared" si="212"/>
        <v>565</v>
      </c>
      <c r="J576" s="801">
        <f t="shared" si="214"/>
        <v>11</v>
      </c>
      <c r="K576" s="802"/>
      <c r="L576" s="65">
        <f t="shared" si="213"/>
        <v>0</v>
      </c>
      <c r="M576" s="65">
        <v>11</v>
      </c>
      <c r="N576" s="65">
        <v>0</v>
      </c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5"/>
      <c r="Z576" s="65"/>
      <c r="AA576" s="65">
        <v>11</v>
      </c>
      <c r="AB576" s="65"/>
      <c r="AC576" s="65"/>
      <c r="AD576" s="65"/>
      <c r="AE576" s="140" t="str">
        <f t="shared" si="223"/>
        <v>MT3115-55</v>
      </c>
      <c r="AF576" s="139" t="str">
        <f t="shared" si="224"/>
        <v>Хүнд машин механизмын ашиглалтын техникч</v>
      </c>
      <c r="AG576" s="56"/>
      <c r="AH576" s="65">
        <f t="shared" si="220"/>
        <v>0</v>
      </c>
      <c r="AI576" s="65">
        <f t="shared" si="220"/>
        <v>0</v>
      </c>
      <c r="AJ576" s="65"/>
      <c r="AK576" s="65"/>
      <c r="AL576" s="65"/>
      <c r="AM576" s="65"/>
      <c r="AN576" s="65"/>
      <c r="AO576" s="65"/>
      <c r="AP576" s="65"/>
      <c r="AQ576" s="65"/>
      <c r="AR576" s="65"/>
      <c r="AS576" s="65"/>
      <c r="AT576" s="65"/>
      <c r="AU576" s="65"/>
      <c r="AV576" s="65"/>
      <c r="AW576" s="65"/>
    </row>
    <row r="577" spans="1:49" s="121" customFormat="1" ht="18" customHeight="1">
      <c r="A577" s="816" t="s">
        <v>430</v>
      </c>
      <c r="B577" s="816"/>
      <c r="C577" s="816"/>
      <c r="D577" s="816"/>
      <c r="E577" s="816"/>
      <c r="F577" s="816"/>
      <c r="G577" s="816"/>
      <c r="H577" s="816"/>
      <c r="I577" s="60">
        <f t="shared" si="212"/>
        <v>566</v>
      </c>
      <c r="J577" s="817">
        <f t="shared" si="214"/>
        <v>661</v>
      </c>
      <c r="K577" s="818"/>
      <c r="L577" s="138">
        <f t="shared" si="213"/>
        <v>289</v>
      </c>
      <c r="M577" s="138">
        <f>SUM(M578:M601)</f>
        <v>126</v>
      </c>
      <c r="N577" s="138">
        <f t="shared" ref="N577:AD577" si="225">SUM(N578:N601)</f>
        <v>77</v>
      </c>
      <c r="O577" s="138">
        <f t="shared" si="225"/>
        <v>0</v>
      </c>
      <c r="P577" s="138">
        <f t="shared" si="225"/>
        <v>0</v>
      </c>
      <c r="Q577" s="138">
        <f t="shared" si="225"/>
        <v>216</v>
      </c>
      <c r="R577" s="138">
        <f t="shared" si="225"/>
        <v>113</v>
      </c>
      <c r="S577" s="138">
        <f t="shared" si="225"/>
        <v>293</v>
      </c>
      <c r="T577" s="138">
        <f t="shared" si="225"/>
        <v>82</v>
      </c>
      <c r="U577" s="138">
        <f t="shared" si="225"/>
        <v>26</v>
      </c>
      <c r="V577" s="138">
        <f t="shared" si="225"/>
        <v>17</v>
      </c>
      <c r="W577" s="138">
        <f t="shared" si="225"/>
        <v>0</v>
      </c>
      <c r="X577" s="138">
        <f t="shared" si="225"/>
        <v>0</v>
      </c>
      <c r="Y577" s="138">
        <f t="shared" si="225"/>
        <v>0</v>
      </c>
      <c r="Z577" s="138">
        <f t="shared" si="225"/>
        <v>0</v>
      </c>
      <c r="AA577" s="138">
        <f t="shared" si="225"/>
        <v>635</v>
      </c>
      <c r="AB577" s="138">
        <f t="shared" si="225"/>
        <v>0</v>
      </c>
      <c r="AC577" s="138">
        <f t="shared" si="225"/>
        <v>0</v>
      </c>
      <c r="AD577" s="138">
        <f t="shared" si="225"/>
        <v>26</v>
      </c>
      <c r="AE577" s="141" t="str">
        <f>+A577</f>
        <v>9. Завхан аймаг дахь Политехник коллеж</v>
      </c>
      <c r="AF577" s="142"/>
      <c r="AG577" s="60"/>
      <c r="AH577" s="138">
        <f>SUM(AH578:AH601)</f>
        <v>16</v>
      </c>
      <c r="AI577" s="138">
        <f t="shared" ref="AI577:AW577" si="226">SUM(AI578:AI601)</f>
        <v>12</v>
      </c>
      <c r="AJ577" s="138">
        <f t="shared" si="226"/>
        <v>5</v>
      </c>
      <c r="AK577" s="138">
        <f t="shared" si="226"/>
        <v>5</v>
      </c>
      <c r="AL577" s="138">
        <f t="shared" si="226"/>
        <v>2</v>
      </c>
      <c r="AM577" s="138">
        <f t="shared" si="226"/>
        <v>1</v>
      </c>
      <c r="AN577" s="138">
        <f t="shared" si="226"/>
        <v>2</v>
      </c>
      <c r="AO577" s="138">
        <f t="shared" si="226"/>
        <v>0</v>
      </c>
      <c r="AP577" s="138">
        <f t="shared" si="226"/>
        <v>1</v>
      </c>
      <c r="AQ577" s="138">
        <f t="shared" si="226"/>
        <v>1</v>
      </c>
      <c r="AR577" s="138">
        <f t="shared" si="226"/>
        <v>3</v>
      </c>
      <c r="AS577" s="138">
        <f t="shared" si="226"/>
        <v>3</v>
      </c>
      <c r="AT577" s="138">
        <f t="shared" si="226"/>
        <v>2</v>
      </c>
      <c r="AU577" s="138">
        <f t="shared" si="226"/>
        <v>1</v>
      </c>
      <c r="AV577" s="138">
        <f t="shared" si="226"/>
        <v>1</v>
      </c>
      <c r="AW577" s="138">
        <f t="shared" si="226"/>
        <v>1</v>
      </c>
    </row>
    <row r="578" spans="1:49" s="121" customFormat="1" ht="18" customHeight="1">
      <c r="A578" s="838" t="str">
        <f>+'[1]З-ТМБ-4-сургууль мэргэжил-1'!A584:B584</f>
        <v>CF7123-20</v>
      </c>
      <c r="B578" s="838"/>
      <c r="C578" s="705" t="str">
        <f>+'[1]З-ТМБ-4-сургууль мэргэжил-1'!C584:I584</f>
        <v>Барилгын засал-чимэглэлчин</v>
      </c>
      <c r="D578" s="705"/>
      <c r="E578" s="705"/>
      <c r="F578" s="705"/>
      <c r="G578" s="705"/>
      <c r="H578" s="705"/>
      <c r="I578" s="56">
        <f t="shared" si="212"/>
        <v>567</v>
      </c>
      <c r="J578" s="801">
        <f t="shared" si="214"/>
        <v>55</v>
      </c>
      <c r="K578" s="802"/>
      <c r="L578" s="65">
        <f t="shared" si="213"/>
        <v>16</v>
      </c>
      <c r="M578" s="65"/>
      <c r="N578" s="65"/>
      <c r="O578" s="65"/>
      <c r="P578" s="65"/>
      <c r="Q578" s="65"/>
      <c r="R578" s="65"/>
      <c r="S578" s="65">
        <v>36</v>
      </c>
      <c r="T578" s="65">
        <v>2</v>
      </c>
      <c r="U578" s="65">
        <v>19</v>
      </c>
      <c r="V578" s="65">
        <v>14</v>
      </c>
      <c r="W578" s="65"/>
      <c r="X578" s="65"/>
      <c r="Y578" s="65"/>
      <c r="Z578" s="65"/>
      <c r="AA578" s="65">
        <v>36</v>
      </c>
      <c r="AB578" s="65"/>
      <c r="AC578" s="65"/>
      <c r="AD578" s="65">
        <v>19</v>
      </c>
      <c r="AE578" s="140" t="str">
        <f t="shared" ref="AE578:AE601" si="227">+A578</f>
        <v>CF7123-20</v>
      </c>
      <c r="AF578" s="139" t="str">
        <f t="shared" ref="AF578:AF601" si="228">+C578</f>
        <v>Барилгын засал-чимэглэлчин</v>
      </c>
      <c r="AG578" s="56"/>
      <c r="AH578" s="65">
        <f t="shared" si="220"/>
        <v>1</v>
      </c>
      <c r="AI578" s="65">
        <f t="shared" si="220"/>
        <v>0</v>
      </c>
      <c r="AJ578" s="65"/>
      <c r="AK578" s="65"/>
      <c r="AL578" s="65"/>
      <c r="AM578" s="65"/>
      <c r="AN578" s="65">
        <v>1</v>
      </c>
      <c r="AO578" s="65"/>
      <c r="AP578" s="65"/>
      <c r="AQ578" s="65"/>
      <c r="AR578" s="65"/>
      <c r="AS578" s="65"/>
      <c r="AT578" s="65"/>
      <c r="AU578" s="65"/>
      <c r="AV578" s="65"/>
      <c r="AW578" s="65"/>
    </row>
    <row r="579" spans="1:49" s="121" customFormat="1" ht="18" customHeight="1">
      <c r="A579" s="838" t="str">
        <f>+'[1]З-ТМБ-4-сургууль мэргэжил-1'!A585:B585</f>
        <v>CF7126-36</v>
      </c>
      <c r="B579" s="838"/>
      <c r="C579" s="705" t="str">
        <f>+'[1]З-ТМБ-4-сургууль мэргэжил-1'!C585:I585</f>
        <v>Барилгын сантехникч</v>
      </c>
      <c r="D579" s="705"/>
      <c r="E579" s="705"/>
      <c r="F579" s="705"/>
      <c r="G579" s="705"/>
      <c r="H579" s="705"/>
      <c r="I579" s="56">
        <f t="shared" si="212"/>
        <v>568</v>
      </c>
      <c r="J579" s="801">
        <f t="shared" si="214"/>
        <v>43</v>
      </c>
      <c r="K579" s="802"/>
      <c r="L579" s="65">
        <f t="shared" si="213"/>
        <v>2</v>
      </c>
      <c r="M579" s="65"/>
      <c r="N579" s="65"/>
      <c r="O579" s="65"/>
      <c r="P579" s="65"/>
      <c r="Q579" s="65">
        <v>14</v>
      </c>
      <c r="R579" s="65">
        <v>0</v>
      </c>
      <c r="S579" s="65">
        <v>29</v>
      </c>
      <c r="T579" s="65">
        <v>2</v>
      </c>
      <c r="U579" s="65"/>
      <c r="V579" s="65"/>
      <c r="W579" s="65"/>
      <c r="X579" s="65"/>
      <c r="Y579" s="65"/>
      <c r="Z579" s="65"/>
      <c r="AA579" s="65">
        <v>43</v>
      </c>
      <c r="AB579" s="65"/>
      <c r="AC579" s="65"/>
      <c r="AD579" s="65"/>
      <c r="AE579" s="140" t="str">
        <f t="shared" si="227"/>
        <v>CF7126-36</v>
      </c>
      <c r="AF579" s="139" t="str">
        <f t="shared" si="228"/>
        <v>Барилгын сантехникч</v>
      </c>
      <c r="AG579" s="56"/>
      <c r="AH579" s="65">
        <f t="shared" si="220"/>
        <v>2</v>
      </c>
      <c r="AI579" s="65">
        <f t="shared" si="220"/>
        <v>1</v>
      </c>
      <c r="AJ579" s="65"/>
      <c r="AK579" s="65"/>
      <c r="AL579" s="65"/>
      <c r="AM579" s="65"/>
      <c r="AN579" s="65">
        <v>1</v>
      </c>
      <c r="AO579" s="65"/>
      <c r="AP579" s="65"/>
      <c r="AQ579" s="65"/>
      <c r="AR579" s="65"/>
      <c r="AS579" s="65"/>
      <c r="AT579" s="65"/>
      <c r="AU579" s="65"/>
      <c r="AV579" s="65">
        <v>1</v>
      </c>
      <c r="AW579" s="65">
        <v>1</v>
      </c>
    </row>
    <row r="580" spans="1:49" s="121" customFormat="1" ht="18" customHeight="1">
      <c r="A580" s="838" t="str">
        <f>+'[1]З-ТМБ-4-сургууль мэргэжил-1'!A586:B586</f>
        <v>CF7411-12</v>
      </c>
      <c r="B580" s="838"/>
      <c r="C580" s="705" t="str">
        <f>+'[1]З-ТМБ-4-сургууль мэргэжил-1'!C586:I586</f>
        <v>Барилгын цахилгаанчин</v>
      </c>
      <c r="D580" s="705"/>
      <c r="E580" s="705"/>
      <c r="F580" s="705"/>
      <c r="G580" s="705"/>
      <c r="H580" s="705"/>
      <c r="I580" s="56">
        <f t="shared" si="212"/>
        <v>569</v>
      </c>
      <c r="J580" s="801">
        <f t="shared" si="214"/>
        <v>37</v>
      </c>
      <c r="K580" s="802"/>
      <c r="L580" s="65">
        <f t="shared" si="213"/>
        <v>1</v>
      </c>
      <c r="M580" s="65"/>
      <c r="N580" s="65"/>
      <c r="O580" s="65"/>
      <c r="P580" s="65"/>
      <c r="Q580" s="65">
        <v>14</v>
      </c>
      <c r="R580" s="65">
        <v>1</v>
      </c>
      <c r="S580" s="65">
        <v>23</v>
      </c>
      <c r="T580" s="65"/>
      <c r="U580" s="65"/>
      <c r="V580" s="65"/>
      <c r="W580" s="65"/>
      <c r="X580" s="65"/>
      <c r="Y580" s="65"/>
      <c r="Z580" s="65"/>
      <c r="AA580" s="65">
        <v>37</v>
      </c>
      <c r="AB580" s="65"/>
      <c r="AC580" s="65"/>
      <c r="AD580" s="65"/>
      <c r="AE580" s="140" t="str">
        <f t="shared" si="227"/>
        <v>CF7411-12</v>
      </c>
      <c r="AF580" s="139" t="str">
        <f t="shared" si="228"/>
        <v>Барилгын цахилгаанчин</v>
      </c>
      <c r="AG580" s="56"/>
      <c r="AH580" s="65">
        <f t="shared" si="220"/>
        <v>1</v>
      </c>
      <c r="AI580" s="65">
        <f t="shared" si="220"/>
        <v>0</v>
      </c>
      <c r="AJ580" s="65"/>
      <c r="AK580" s="65"/>
      <c r="AL580" s="65">
        <v>1</v>
      </c>
      <c r="AM580" s="65"/>
      <c r="AN580" s="65"/>
      <c r="AO580" s="65"/>
      <c r="AP580" s="65"/>
      <c r="AQ580" s="65"/>
      <c r="AR580" s="65"/>
      <c r="AS580" s="65"/>
      <c r="AT580" s="65"/>
      <c r="AU580" s="65"/>
      <c r="AV580" s="65"/>
      <c r="AW580" s="65"/>
    </row>
    <row r="581" spans="1:49" s="121" customFormat="1" ht="18" customHeight="1">
      <c r="A581" s="838" t="str">
        <f>+'[1]З-ТМБ-4-сургууль мэргэжил-1'!A587:B587</f>
        <v>TC8211-20</v>
      </c>
      <c r="B581" s="838"/>
      <c r="C581" s="705" t="str">
        <f>+'[1]З-ТМБ-4-сургууль мэргэжил-1'!C587:I587</f>
        <v>Автомашины засварчин</v>
      </c>
      <c r="D581" s="705"/>
      <c r="E581" s="705"/>
      <c r="F581" s="705"/>
      <c r="G581" s="705"/>
      <c r="H581" s="705"/>
      <c r="I581" s="56">
        <f t="shared" si="212"/>
        <v>570</v>
      </c>
      <c r="J581" s="801">
        <f t="shared" si="214"/>
        <v>70</v>
      </c>
      <c r="K581" s="802"/>
      <c r="L581" s="65">
        <f t="shared" si="213"/>
        <v>0</v>
      </c>
      <c r="M581" s="65"/>
      <c r="N581" s="65"/>
      <c r="O581" s="65"/>
      <c r="P581" s="65"/>
      <c r="Q581" s="65">
        <v>13</v>
      </c>
      <c r="R581" s="65">
        <v>0</v>
      </c>
      <c r="S581" s="65">
        <v>57</v>
      </c>
      <c r="T581" s="65"/>
      <c r="U581" s="65"/>
      <c r="V581" s="65"/>
      <c r="W581" s="65"/>
      <c r="X581" s="65"/>
      <c r="Y581" s="65"/>
      <c r="Z581" s="65"/>
      <c r="AA581" s="65">
        <v>70</v>
      </c>
      <c r="AB581" s="65"/>
      <c r="AC581" s="65"/>
      <c r="AD581" s="65"/>
      <c r="AE581" s="140" t="str">
        <f t="shared" si="227"/>
        <v>TC8211-20</v>
      </c>
      <c r="AF581" s="139" t="str">
        <f t="shared" si="228"/>
        <v>Автомашины засварчин</v>
      </c>
      <c r="AG581" s="56"/>
      <c r="AH581" s="65">
        <f t="shared" si="220"/>
        <v>0</v>
      </c>
      <c r="AI581" s="65">
        <f t="shared" si="220"/>
        <v>0</v>
      </c>
      <c r="AJ581" s="65"/>
      <c r="AK581" s="65"/>
      <c r="AL581" s="65"/>
      <c r="AM581" s="65"/>
      <c r="AN581" s="65"/>
      <c r="AO581" s="65"/>
      <c r="AP581" s="65"/>
      <c r="AQ581" s="65"/>
      <c r="AR581" s="65"/>
      <c r="AS581" s="65"/>
      <c r="AT581" s="65"/>
      <c r="AU581" s="65"/>
      <c r="AV581" s="65"/>
      <c r="AW581" s="65"/>
    </row>
    <row r="582" spans="1:49" s="121" customFormat="1" ht="18" customHeight="1">
      <c r="A582" s="838" t="str">
        <f>+'[1]З-ТМБ-4-сургууль мэргэжил-1'!A588:B588</f>
        <v>IM7212-14</v>
      </c>
      <c r="B582" s="838"/>
      <c r="C582" s="705" t="str">
        <f>+'[1]З-ТМБ-4-сургууль мэргэжил-1'!C588:I588</f>
        <v>Гагнуурчин</v>
      </c>
      <c r="D582" s="705"/>
      <c r="E582" s="705"/>
      <c r="F582" s="705"/>
      <c r="G582" s="705"/>
      <c r="H582" s="705"/>
      <c r="I582" s="56">
        <f t="shared" si="212"/>
        <v>571</v>
      </c>
      <c r="J582" s="801">
        <f t="shared" si="214"/>
        <v>12</v>
      </c>
      <c r="K582" s="802"/>
      <c r="L582" s="65">
        <f t="shared" si="213"/>
        <v>0</v>
      </c>
      <c r="M582" s="65"/>
      <c r="N582" s="65"/>
      <c r="O582" s="65"/>
      <c r="P582" s="65"/>
      <c r="Q582" s="65"/>
      <c r="R582" s="65"/>
      <c r="S582" s="65">
        <v>12</v>
      </c>
      <c r="T582" s="65"/>
      <c r="U582" s="65"/>
      <c r="V582" s="65"/>
      <c r="W582" s="65"/>
      <c r="X582" s="65"/>
      <c r="Y582" s="65"/>
      <c r="Z582" s="65"/>
      <c r="AA582" s="65">
        <v>12</v>
      </c>
      <c r="AB582" s="65"/>
      <c r="AC582" s="65"/>
      <c r="AD582" s="65"/>
      <c r="AE582" s="140" t="str">
        <f t="shared" si="227"/>
        <v>IM7212-14</v>
      </c>
      <c r="AF582" s="139" t="str">
        <f t="shared" si="228"/>
        <v>Гагнуурчин</v>
      </c>
      <c r="AG582" s="56"/>
      <c r="AH582" s="65">
        <f t="shared" si="220"/>
        <v>0</v>
      </c>
      <c r="AI582" s="65">
        <f t="shared" si="220"/>
        <v>0</v>
      </c>
      <c r="AJ582" s="65"/>
      <c r="AK582" s="65"/>
      <c r="AL582" s="65"/>
      <c r="AM582" s="65"/>
      <c r="AN582" s="65"/>
      <c r="AO582" s="65"/>
      <c r="AP582" s="65"/>
      <c r="AQ582" s="65"/>
      <c r="AR582" s="65"/>
      <c r="AS582" s="65"/>
      <c r="AT582" s="65"/>
      <c r="AU582" s="65"/>
      <c r="AV582" s="65"/>
      <c r="AW582" s="65"/>
    </row>
    <row r="583" spans="1:49" s="121" customFormat="1" ht="18" customHeight="1">
      <c r="A583" s="838" t="str">
        <f>+'[1]З-ТМБ-4-сургууль мэргэжил-1'!A589:B589</f>
        <v>CF7115-11</v>
      </c>
      <c r="B583" s="838"/>
      <c r="C583" s="705" t="str">
        <f>+'[1]З-ТМБ-4-сургууль мэргэжил-1'!C589:I589</f>
        <v>Барилга угсралтын мужаан</v>
      </c>
      <c r="D583" s="705"/>
      <c r="E583" s="705"/>
      <c r="F583" s="705"/>
      <c r="G583" s="705"/>
      <c r="H583" s="705"/>
      <c r="I583" s="56">
        <f t="shared" si="212"/>
        <v>572</v>
      </c>
      <c r="J583" s="801">
        <f t="shared" si="214"/>
        <v>26</v>
      </c>
      <c r="K583" s="802"/>
      <c r="L583" s="65">
        <f t="shared" si="213"/>
        <v>0</v>
      </c>
      <c r="M583" s="65"/>
      <c r="N583" s="65"/>
      <c r="O583" s="65"/>
      <c r="P583" s="65"/>
      <c r="Q583" s="65"/>
      <c r="R583" s="65"/>
      <c r="S583" s="65">
        <v>26</v>
      </c>
      <c r="T583" s="65"/>
      <c r="U583" s="65"/>
      <c r="V583" s="65"/>
      <c r="W583" s="65"/>
      <c r="X583" s="65"/>
      <c r="Y583" s="65"/>
      <c r="Z583" s="65"/>
      <c r="AA583" s="65">
        <v>26</v>
      </c>
      <c r="AB583" s="65"/>
      <c r="AC583" s="65"/>
      <c r="AD583" s="65"/>
      <c r="AE583" s="140" t="str">
        <f t="shared" si="227"/>
        <v>CF7115-11</v>
      </c>
      <c r="AF583" s="139" t="str">
        <f t="shared" si="228"/>
        <v>Барилга угсралтын мужаан</v>
      </c>
      <c r="AG583" s="56"/>
      <c r="AH583" s="65">
        <f t="shared" si="220"/>
        <v>0</v>
      </c>
      <c r="AI583" s="65">
        <f t="shared" si="220"/>
        <v>0</v>
      </c>
      <c r="AJ583" s="65"/>
      <c r="AK583" s="65"/>
      <c r="AL583" s="65"/>
      <c r="AM583" s="65"/>
      <c r="AN583" s="65"/>
      <c r="AO583" s="65"/>
      <c r="AP583" s="65"/>
      <c r="AQ583" s="65"/>
      <c r="AR583" s="65"/>
      <c r="AS583" s="65"/>
      <c r="AT583" s="65"/>
      <c r="AU583" s="65"/>
      <c r="AV583" s="65"/>
      <c r="AW583" s="65"/>
    </row>
    <row r="584" spans="1:49" s="121" customFormat="1" ht="18" customHeight="1">
      <c r="A584" s="838" t="str">
        <f>+'[1]З-ТМБ-4-сургууль мэргэжил-1'!A590:B590</f>
        <v>IF5120-11</v>
      </c>
      <c r="B584" s="838"/>
      <c r="C584" s="705" t="str">
        <f>+'[1]З-ТМБ-4-сургууль мэргэжил-1'!C590:I590</f>
        <v>Тогооч</v>
      </c>
      <c r="D584" s="705"/>
      <c r="E584" s="705"/>
      <c r="F584" s="705"/>
      <c r="G584" s="705"/>
      <c r="H584" s="705"/>
      <c r="I584" s="56">
        <f t="shared" si="212"/>
        <v>573</v>
      </c>
      <c r="J584" s="801">
        <f t="shared" si="214"/>
        <v>38</v>
      </c>
      <c r="K584" s="802"/>
      <c r="L584" s="65">
        <f t="shared" si="213"/>
        <v>24</v>
      </c>
      <c r="M584" s="65"/>
      <c r="N584" s="65"/>
      <c r="O584" s="65"/>
      <c r="P584" s="65"/>
      <c r="Q584" s="65">
        <v>22</v>
      </c>
      <c r="R584" s="65">
        <v>18</v>
      </c>
      <c r="S584" s="65">
        <v>9</v>
      </c>
      <c r="T584" s="65">
        <v>3</v>
      </c>
      <c r="U584" s="65">
        <v>7</v>
      </c>
      <c r="V584" s="65">
        <v>3</v>
      </c>
      <c r="W584" s="65"/>
      <c r="X584" s="65"/>
      <c r="Y584" s="65"/>
      <c r="Z584" s="65"/>
      <c r="AA584" s="65">
        <v>31</v>
      </c>
      <c r="AB584" s="65"/>
      <c r="AC584" s="65"/>
      <c r="AD584" s="65">
        <v>7</v>
      </c>
      <c r="AE584" s="140" t="str">
        <f t="shared" si="227"/>
        <v>IF5120-11</v>
      </c>
      <c r="AF584" s="139" t="str">
        <f t="shared" si="228"/>
        <v>Тогооч</v>
      </c>
      <c r="AG584" s="56"/>
      <c r="AH584" s="65">
        <f t="shared" si="220"/>
        <v>2</v>
      </c>
      <c r="AI584" s="65">
        <f t="shared" si="220"/>
        <v>2</v>
      </c>
      <c r="AJ584" s="65"/>
      <c r="AK584" s="65"/>
      <c r="AL584" s="65"/>
      <c r="AM584" s="65"/>
      <c r="AN584" s="65"/>
      <c r="AO584" s="65"/>
      <c r="AP584" s="65"/>
      <c r="AQ584" s="65"/>
      <c r="AR584" s="65">
        <v>2</v>
      </c>
      <c r="AS584" s="65">
        <v>2</v>
      </c>
      <c r="AT584" s="65"/>
      <c r="AU584" s="65"/>
      <c r="AV584" s="65"/>
      <c r="AW584" s="65"/>
    </row>
    <row r="585" spans="1:49" s="121" customFormat="1" ht="18" customHeight="1">
      <c r="A585" s="838" t="str">
        <f>+'[1]З-ТМБ-4-сургууль мэргэжил-1'!A591:B591</f>
        <v>ID4120-11</v>
      </c>
      <c r="B585" s="838"/>
      <c r="C585" s="705" t="str">
        <f>+'[1]З-ТМБ-4-сургууль мэргэжил-1'!C591:I591</f>
        <v>Нарийн бичгийн дарга-албан хэргийн ажилтан</v>
      </c>
      <c r="D585" s="705"/>
      <c r="E585" s="705"/>
      <c r="F585" s="705"/>
      <c r="G585" s="705"/>
      <c r="H585" s="705"/>
      <c r="I585" s="56">
        <f t="shared" si="212"/>
        <v>574</v>
      </c>
      <c r="J585" s="801">
        <f t="shared" si="214"/>
        <v>16</v>
      </c>
      <c r="K585" s="802"/>
      <c r="L585" s="65">
        <f t="shared" si="213"/>
        <v>15</v>
      </c>
      <c r="M585" s="65"/>
      <c r="N585" s="65"/>
      <c r="O585" s="65"/>
      <c r="P585" s="65"/>
      <c r="Q585" s="65">
        <v>16</v>
      </c>
      <c r="R585" s="65">
        <v>15</v>
      </c>
      <c r="S585" s="65"/>
      <c r="T585" s="65"/>
      <c r="U585" s="65"/>
      <c r="V585" s="65"/>
      <c r="W585" s="65"/>
      <c r="X585" s="65"/>
      <c r="Y585" s="65"/>
      <c r="Z585" s="65"/>
      <c r="AA585" s="65">
        <v>16</v>
      </c>
      <c r="AB585" s="65"/>
      <c r="AC585" s="65"/>
      <c r="AD585" s="65"/>
      <c r="AE585" s="140" t="str">
        <f t="shared" si="227"/>
        <v>ID4120-11</v>
      </c>
      <c r="AF585" s="139" t="str">
        <f t="shared" si="228"/>
        <v>Нарийн бичгийн дарга-албан хэргийн ажилтан</v>
      </c>
      <c r="AG585" s="56"/>
      <c r="AH585" s="65">
        <f t="shared" si="220"/>
        <v>0</v>
      </c>
      <c r="AI585" s="65">
        <f t="shared" si="220"/>
        <v>0</v>
      </c>
      <c r="AJ585" s="65"/>
      <c r="AK585" s="65"/>
      <c r="AL585" s="65"/>
      <c r="AM585" s="65"/>
      <c r="AN585" s="65"/>
      <c r="AO585" s="65"/>
      <c r="AP585" s="65"/>
      <c r="AQ585" s="65"/>
      <c r="AR585" s="65"/>
      <c r="AS585" s="65"/>
      <c r="AT585" s="65"/>
      <c r="AU585" s="65"/>
      <c r="AV585" s="65"/>
      <c r="AW585" s="65"/>
    </row>
    <row r="586" spans="1:49" s="121" customFormat="1" ht="18" customHeight="1">
      <c r="A586" s="838" t="str">
        <f>+'[1]З-ТМБ-4-сургууль мэргэжил-1'!A592:B592</f>
        <v>IE7533-28</v>
      </c>
      <c r="B586" s="838"/>
      <c r="C586" s="705" t="str">
        <f>+'[1]З-ТМБ-4-сургууль мэргэжил-1'!C592:I592</f>
        <v>Оёмол бүтээгдэхүүний оёдолчин</v>
      </c>
      <c r="D586" s="705"/>
      <c r="E586" s="705"/>
      <c r="F586" s="705"/>
      <c r="G586" s="705"/>
      <c r="H586" s="705"/>
      <c r="I586" s="56">
        <f t="shared" si="212"/>
        <v>575</v>
      </c>
      <c r="J586" s="801">
        <f t="shared" si="214"/>
        <v>49</v>
      </c>
      <c r="K586" s="802"/>
      <c r="L586" s="65">
        <f t="shared" si="213"/>
        <v>49</v>
      </c>
      <c r="M586" s="65"/>
      <c r="N586" s="65"/>
      <c r="O586" s="65"/>
      <c r="P586" s="65"/>
      <c r="Q586" s="65">
        <v>20</v>
      </c>
      <c r="R586" s="65">
        <v>20</v>
      </c>
      <c r="S586" s="65">
        <v>29</v>
      </c>
      <c r="T586" s="65">
        <v>29</v>
      </c>
      <c r="U586" s="65"/>
      <c r="V586" s="65"/>
      <c r="W586" s="65"/>
      <c r="X586" s="65"/>
      <c r="Y586" s="65"/>
      <c r="Z586" s="65"/>
      <c r="AA586" s="65">
        <v>49</v>
      </c>
      <c r="AB586" s="65"/>
      <c r="AC586" s="65"/>
      <c r="AD586" s="65"/>
      <c r="AE586" s="140" t="str">
        <f t="shared" si="227"/>
        <v>IE7533-28</v>
      </c>
      <c r="AF586" s="139" t="str">
        <f t="shared" si="228"/>
        <v>Оёмол бүтээгдэхүүний оёдолчин</v>
      </c>
      <c r="AG586" s="56"/>
      <c r="AH586" s="65">
        <f t="shared" si="220"/>
        <v>1</v>
      </c>
      <c r="AI586" s="65">
        <f t="shared" si="220"/>
        <v>1</v>
      </c>
      <c r="AJ586" s="65"/>
      <c r="AK586" s="65"/>
      <c r="AL586" s="65"/>
      <c r="AM586" s="65"/>
      <c r="AN586" s="65"/>
      <c r="AO586" s="65"/>
      <c r="AP586" s="65"/>
      <c r="AQ586" s="65"/>
      <c r="AR586" s="65">
        <v>1</v>
      </c>
      <c r="AS586" s="65">
        <v>1</v>
      </c>
      <c r="AT586" s="65"/>
      <c r="AU586" s="65"/>
      <c r="AV586" s="65"/>
      <c r="AW586" s="65"/>
    </row>
    <row r="587" spans="1:49" s="121" customFormat="1" ht="18" customHeight="1">
      <c r="A587" s="838" t="str">
        <f>+'[1]З-ТМБ-4-сургууль мэргэжил-1'!A593:B593</f>
        <v>SO5141-11</v>
      </c>
      <c r="B587" s="838"/>
      <c r="C587" s="705" t="str">
        <f>+'[1]З-ТМБ-4-сургууль мэргэжил-1'!C593:I593</f>
        <v>Үсчин</v>
      </c>
      <c r="D587" s="705"/>
      <c r="E587" s="705"/>
      <c r="F587" s="705"/>
      <c r="G587" s="705"/>
      <c r="H587" s="705"/>
      <c r="I587" s="56">
        <f t="shared" si="212"/>
        <v>576</v>
      </c>
      <c r="J587" s="801">
        <f t="shared" si="214"/>
        <v>42</v>
      </c>
      <c r="K587" s="802"/>
      <c r="L587" s="65">
        <f t="shared" si="213"/>
        <v>33</v>
      </c>
      <c r="M587" s="65"/>
      <c r="N587" s="65"/>
      <c r="O587" s="65"/>
      <c r="P587" s="65"/>
      <c r="Q587" s="65">
        <v>15</v>
      </c>
      <c r="R587" s="65">
        <v>15</v>
      </c>
      <c r="S587" s="65">
        <v>27</v>
      </c>
      <c r="T587" s="65">
        <v>18</v>
      </c>
      <c r="U587" s="65"/>
      <c r="V587" s="65"/>
      <c r="W587" s="65"/>
      <c r="X587" s="65"/>
      <c r="Y587" s="65"/>
      <c r="Z587" s="65"/>
      <c r="AA587" s="65">
        <v>42</v>
      </c>
      <c r="AB587" s="65"/>
      <c r="AC587" s="65"/>
      <c r="AD587" s="65"/>
      <c r="AE587" s="140" t="str">
        <f t="shared" si="227"/>
        <v>SO5141-11</v>
      </c>
      <c r="AF587" s="139" t="str">
        <f t="shared" si="228"/>
        <v>Үсчин</v>
      </c>
      <c r="AG587" s="56"/>
      <c r="AH587" s="65">
        <f t="shared" si="220"/>
        <v>3</v>
      </c>
      <c r="AI587" s="65">
        <f t="shared" si="220"/>
        <v>3</v>
      </c>
      <c r="AJ587" s="65">
        <v>2</v>
      </c>
      <c r="AK587" s="65">
        <v>2</v>
      </c>
      <c r="AL587" s="65">
        <v>1</v>
      </c>
      <c r="AM587" s="65">
        <v>1</v>
      </c>
      <c r="AN587" s="65"/>
      <c r="AO587" s="65"/>
      <c r="AP587" s="65"/>
      <c r="AQ587" s="65"/>
      <c r="AR587" s="65"/>
      <c r="AS587" s="65"/>
      <c r="AT587" s="65"/>
      <c r="AU587" s="65"/>
      <c r="AV587" s="65"/>
      <c r="AW587" s="65"/>
    </row>
    <row r="588" spans="1:49" s="121" customFormat="1" ht="18" customHeight="1">
      <c r="A588" s="838" t="str">
        <f>+'[1]З-ТМБ-4-сургууль мэргэжил-1'!A594:B594</f>
        <v>SO5142-11</v>
      </c>
      <c r="B588" s="838"/>
      <c r="C588" s="705" t="str">
        <f>+'[1]З-ТМБ-4-сургууль мэргэжил-1'!C594:I594</f>
        <v>Гоо засалч</v>
      </c>
      <c r="D588" s="705"/>
      <c r="E588" s="705"/>
      <c r="F588" s="705"/>
      <c r="G588" s="705"/>
      <c r="H588" s="705"/>
      <c r="I588" s="56">
        <f t="shared" si="212"/>
        <v>577</v>
      </c>
      <c r="J588" s="801">
        <f t="shared" si="214"/>
        <v>36</v>
      </c>
      <c r="K588" s="802"/>
      <c r="L588" s="65">
        <f t="shared" si="213"/>
        <v>35</v>
      </c>
      <c r="M588" s="65"/>
      <c r="N588" s="65"/>
      <c r="O588" s="65"/>
      <c r="P588" s="65"/>
      <c r="Q588" s="65">
        <v>15</v>
      </c>
      <c r="R588" s="65">
        <v>14</v>
      </c>
      <c r="S588" s="65">
        <v>21</v>
      </c>
      <c r="T588" s="65">
        <v>21</v>
      </c>
      <c r="U588" s="65"/>
      <c r="V588" s="65"/>
      <c r="W588" s="65"/>
      <c r="X588" s="65"/>
      <c r="Y588" s="65"/>
      <c r="Z588" s="65"/>
      <c r="AA588" s="65">
        <v>36</v>
      </c>
      <c r="AB588" s="65"/>
      <c r="AC588" s="65"/>
      <c r="AD588" s="65"/>
      <c r="AE588" s="140" t="str">
        <f t="shared" si="227"/>
        <v>SO5142-11</v>
      </c>
      <c r="AF588" s="139" t="str">
        <f t="shared" si="228"/>
        <v>Гоо засалч</v>
      </c>
      <c r="AG588" s="56"/>
      <c r="AH588" s="65">
        <f t="shared" si="220"/>
        <v>1</v>
      </c>
      <c r="AI588" s="65">
        <f t="shared" si="220"/>
        <v>1</v>
      </c>
      <c r="AJ588" s="65"/>
      <c r="AK588" s="65"/>
      <c r="AL588" s="65"/>
      <c r="AM588" s="65"/>
      <c r="AN588" s="65"/>
      <c r="AO588" s="65"/>
      <c r="AP588" s="65">
        <v>1</v>
      </c>
      <c r="AQ588" s="65">
        <v>1</v>
      </c>
      <c r="AR588" s="65"/>
      <c r="AS588" s="65"/>
      <c r="AT588" s="65"/>
      <c r="AU588" s="65"/>
      <c r="AV588" s="65"/>
      <c r="AW588" s="65"/>
    </row>
    <row r="589" spans="1:49" s="121" customFormat="1" ht="18" customHeight="1">
      <c r="A589" s="838" t="str">
        <f>+'[1]З-ТМБ-4-сургууль мэргэжил-1'!A595:B595</f>
        <v>IO4132-18</v>
      </c>
      <c r="B589" s="838"/>
      <c r="C589" s="705" t="str">
        <f>+'[1]З-ТМБ-4-сургууль мэргэжил-1'!C595:I595</f>
        <v>Мэдээлэл технологийн оператор</v>
      </c>
      <c r="D589" s="705"/>
      <c r="E589" s="705"/>
      <c r="F589" s="705"/>
      <c r="G589" s="705"/>
      <c r="H589" s="705"/>
      <c r="I589" s="56">
        <f t="shared" si="212"/>
        <v>578</v>
      </c>
      <c r="J589" s="801">
        <f t="shared" si="214"/>
        <v>39</v>
      </c>
      <c r="K589" s="802"/>
      <c r="L589" s="65">
        <f t="shared" si="213"/>
        <v>17</v>
      </c>
      <c r="M589" s="65"/>
      <c r="N589" s="65"/>
      <c r="O589" s="65"/>
      <c r="P589" s="65"/>
      <c r="Q589" s="65">
        <v>15</v>
      </c>
      <c r="R589" s="65">
        <v>10</v>
      </c>
      <c r="S589" s="65">
        <v>24</v>
      </c>
      <c r="T589" s="65">
        <v>7</v>
      </c>
      <c r="U589" s="65"/>
      <c r="V589" s="65"/>
      <c r="W589" s="65"/>
      <c r="X589" s="65"/>
      <c r="Y589" s="65"/>
      <c r="Z589" s="65"/>
      <c r="AA589" s="65">
        <v>39</v>
      </c>
      <c r="AB589" s="65"/>
      <c r="AC589" s="65"/>
      <c r="AD589" s="65"/>
      <c r="AE589" s="140" t="str">
        <f t="shared" si="227"/>
        <v>IO4132-18</v>
      </c>
      <c r="AF589" s="139" t="str">
        <f t="shared" si="228"/>
        <v>Мэдээлэл технологийн оператор</v>
      </c>
      <c r="AG589" s="56"/>
      <c r="AH589" s="65">
        <f t="shared" si="220"/>
        <v>1</v>
      </c>
      <c r="AI589" s="65">
        <f t="shared" si="220"/>
        <v>0</v>
      </c>
      <c r="AJ589" s="65"/>
      <c r="AK589" s="65"/>
      <c r="AL589" s="65"/>
      <c r="AM589" s="65"/>
      <c r="AN589" s="65"/>
      <c r="AO589" s="65"/>
      <c r="AP589" s="65"/>
      <c r="AQ589" s="65"/>
      <c r="AR589" s="65"/>
      <c r="AS589" s="65"/>
      <c r="AT589" s="65">
        <v>1</v>
      </c>
      <c r="AU589" s="65"/>
      <c r="AV589" s="65"/>
      <c r="AW589" s="65"/>
    </row>
    <row r="590" spans="1:49" s="121" customFormat="1" ht="18" customHeight="1">
      <c r="A590" s="838" t="str">
        <f>+'[1]З-ТМБ-4-сургууль мэргэжил-1'!A596:B596</f>
        <v>AH6121-24</v>
      </c>
      <c r="B590" s="838"/>
      <c r="C590" s="705" t="str">
        <f>+'[1]З-ТМБ-4-сургууль мэргэжил-1'!C596:I596</f>
        <v>Малчин</v>
      </c>
      <c r="D590" s="705"/>
      <c r="E590" s="705"/>
      <c r="F590" s="705"/>
      <c r="G590" s="705"/>
      <c r="H590" s="705"/>
      <c r="I590" s="56">
        <f t="shared" si="212"/>
        <v>579</v>
      </c>
      <c r="J590" s="801">
        <f t="shared" si="214"/>
        <v>20</v>
      </c>
      <c r="K590" s="802"/>
      <c r="L590" s="65">
        <f t="shared" si="213"/>
        <v>8</v>
      </c>
      <c r="M590" s="65"/>
      <c r="N590" s="65"/>
      <c r="O590" s="65"/>
      <c r="P590" s="65"/>
      <c r="Q590" s="65">
        <v>20</v>
      </c>
      <c r="R590" s="65">
        <v>8</v>
      </c>
      <c r="S590" s="65"/>
      <c r="T590" s="65"/>
      <c r="U590" s="65"/>
      <c r="V590" s="65"/>
      <c r="W590" s="65"/>
      <c r="X590" s="65"/>
      <c r="Y590" s="65"/>
      <c r="Z590" s="65"/>
      <c r="AA590" s="65">
        <v>20</v>
      </c>
      <c r="AB590" s="65"/>
      <c r="AC590" s="65"/>
      <c r="AD590" s="65"/>
      <c r="AE590" s="140" t="str">
        <f t="shared" si="227"/>
        <v>AH6121-24</v>
      </c>
      <c r="AF590" s="139" t="str">
        <f t="shared" si="228"/>
        <v>Малчин</v>
      </c>
      <c r="AG590" s="56"/>
      <c r="AH590" s="65">
        <f t="shared" si="220"/>
        <v>0</v>
      </c>
      <c r="AI590" s="65">
        <f t="shared" si="220"/>
        <v>0</v>
      </c>
      <c r="AJ590" s="65"/>
      <c r="AK590" s="65"/>
      <c r="AL590" s="65"/>
      <c r="AM590" s="65"/>
      <c r="AN590" s="65"/>
      <c r="AO590" s="65"/>
      <c r="AP590" s="65"/>
      <c r="AQ590" s="65"/>
      <c r="AR590" s="65"/>
      <c r="AS590" s="65"/>
      <c r="AT590" s="65"/>
      <c r="AU590" s="65"/>
      <c r="AV590" s="65"/>
      <c r="AW590" s="65"/>
    </row>
    <row r="591" spans="1:49" s="121" customFormat="1" ht="18" customHeight="1">
      <c r="A591" s="838" t="str">
        <f>+'[1]З-ТМБ-4-сургууль мэргэжил-1'!A597:B597</f>
        <v>MT8111-35</v>
      </c>
      <c r="B591" s="838"/>
      <c r="C591" s="705" t="str">
        <f>+'[1]З-ТМБ-4-сургууль мэргэжил-1'!C597:I597</f>
        <v>Хүнд машин механизмын оператор</v>
      </c>
      <c r="D591" s="705"/>
      <c r="E591" s="705"/>
      <c r="F591" s="705"/>
      <c r="G591" s="705"/>
      <c r="H591" s="705"/>
      <c r="I591" s="56">
        <f t="shared" ref="I591:I654" si="229">+I590+1</f>
        <v>580</v>
      </c>
      <c r="J591" s="801">
        <f t="shared" si="214"/>
        <v>19</v>
      </c>
      <c r="K591" s="802"/>
      <c r="L591" s="65">
        <f t="shared" si="213"/>
        <v>0</v>
      </c>
      <c r="M591" s="65"/>
      <c r="N591" s="65"/>
      <c r="O591" s="65"/>
      <c r="P591" s="65"/>
      <c r="Q591" s="65">
        <v>19</v>
      </c>
      <c r="R591" s="65"/>
      <c r="S591" s="65"/>
      <c r="T591" s="65"/>
      <c r="U591" s="65"/>
      <c r="V591" s="65"/>
      <c r="W591" s="65"/>
      <c r="X591" s="65"/>
      <c r="Y591" s="65"/>
      <c r="Z591" s="65"/>
      <c r="AA591" s="65">
        <v>19</v>
      </c>
      <c r="AB591" s="65"/>
      <c r="AC591" s="65"/>
      <c r="AD591" s="65"/>
      <c r="AE591" s="140" t="str">
        <f t="shared" si="227"/>
        <v>MT8111-35</v>
      </c>
      <c r="AF591" s="139" t="str">
        <f t="shared" si="228"/>
        <v>Хүнд машин механизмын оператор</v>
      </c>
      <c r="AG591" s="56"/>
      <c r="AH591" s="65">
        <f t="shared" si="220"/>
        <v>0</v>
      </c>
      <c r="AI591" s="65">
        <f t="shared" si="220"/>
        <v>0</v>
      </c>
      <c r="AJ591" s="65"/>
      <c r="AK591" s="65"/>
      <c r="AL591" s="65"/>
      <c r="AM591" s="65"/>
      <c r="AN591" s="65"/>
      <c r="AO591" s="65"/>
      <c r="AP591" s="65"/>
      <c r="AQ591" s="65"/>
      <c r="AR591" s="65"/>
      <c r="AS591" s="65"/>
      <c r="AT591" s="65"/>
      <c r="AU591" s="65"/>
      <c r="AV591" s="65"/>
      <c r="AW591" s="65"/>
    </row>
    <row r="592" spans="1:49" s="121" customFormat="1" ht="18" customHeight="1">
      <c r="A592" s="838" t="str">
        <f>+'[1]З-ТМБ-4-сургууль мэргэжил-1'!A598:B598</f>
        <v>PS8182-27</v>
      </c>
      <c r="B592" s="838"/>
      <c r="C592" s="705" t="str">
        <f>+'[1]З-ТМБ-4-сургууль мэргэжил-1'!C598:I598</f>
        <v>Зуухны машинч</v>
      </c>
      <c r="D592" s="705"/>
      <c r="E592" s="705"/>
      <c r="F592" s="705"/>
      <c r="G592" s="705"/>
      <c r="H592" s="705"/>
      <c r="I592" s="56">
        <f t="shared" si="229"/>
        <v>581</v>
      </c>
      <c r="J592" s="801">
        <f t="shared" si="214"/>
        <v>11</v>
      </c>
      <c r="K592" s="802"/>
      <c r="L592" s="65">
        <f t="shared" ref="L592:L655" si="230">+N592+P592+R592+T592+V592+X592+Z592</f>
        <v>0</v>
      </c>
      <c r="M592" s="65"/>
      <c r="N592" s="65"/>
      <c r="O592" s="65"/>
      <c r="P592" s="65"/>
      <c r="Q592" s="65">
        <v>11</v>
      </c>
      <c r="R592" s="65"/>
      <c r="S592" s="65"/>
      <c r="T592" s="65"/>
      <c r="U592" s="65"/>
      <c r="V592" s="65"/>
      <c r="W592" s="65"/>
      <c r="X592" s="65"/>
      <c r="Y592" s="65"/>
      <c r="Z592" s="65"/>
      <c r="AA592" s="65">
        <v>11</v>
      </c>
      <c r="AB592" s="65"/>
      <c r="AC592" s="65"/>
      <c r="AD592" s="65"/>
      <c r="AE592" s="140" t="str">
        <f t="shared" si="227"/>
        <v>PS8182-27</v>
      </c>
      <c r="AF592" s="139" t="str">
        <f t="shared" si="228"/>
        <v>Зуухны машинч</v>
      </c>
      <c r="AG592" s="56"/>
      <c r="AH592" s="65">
        <f t="shared" si="220"/>
        <v>0</v>
      </c>
      <c r="AI592" s="65">
        <f t="shared" si="220"/>
        <v>0</v>
      </c>
      <c r="AJ592" s="65"/>
      <c r="AK592" s="65"/>
      <c r="AL592" s="65"/>
      <c r="AM592" s="65"/>
      <c r="AN592" s="65"/>
      <c r="AO592" s="65"/>
      <c r="AP592" s="65"/>
      <c r="AQ592" s="65"/>
      <c r="AR592" s="65"/>
      <c r="AS592" s="65"/>
      <c r="AT592" s="65"/>
      <c r="AU592" s="65"/>
      <c r="AV592" s="65"/>
      <c r="AW592" s="65"/>
    </row>
    <row r="593" spans="1:49" s="121" customFormat="1" ht="18" customHeight="1">
      <c r="A593" s="838" t="str">
        <f>+'[1]З-ТМБ-4-сургууль мэргэжил-1'!A599:B599</f>
        <v>IF7512-34</v>
      </c>
      <c r="B593" s="838"/>
      <c r="C593" s="705" t="str">
        <f>+'[1]З-ТМБ-4-сургууль мэргэжил-1'!C599:I599</f>
        <v>Талх, нарийн боов үйлдвэрлэлийн технологийн ажилтан</v>
      </c>
      <c r="D593" s="705"/>
      <c r="E593" s="705"/>
      <c r="F593" s="705"/>
      <c r="G593" s="705"/>
      <c r="H593" s="705"/>
      <c r="I593" s="56">
        <f t="shared" si="229"/>
        <v>582</v>
      </c>
      <c r="J593" s="801">
        <f t="shared" si="214"/>
        <v>15</v>
      </c>
      <c r="K593" s="802"/>
      <c r="L593" s="65">
        <f t="shared" si="230"/>
        <v>12</v>
      </c>
      <c r="M593" s="65"/>
      <c r="N593" s="65"/>
      <c r="O593" s="65"/>
      <c r="P593" s="65"/>
      <c r="Q593" s="65">
        <v>15</v>
      </c>
      <c r="R593" s="65">
        <v>12</v>
      </c>
      <c r="S593" s="65"/>
      <c r="T593" s="65"/>
      <c r="U593" s="65"/>
      <c r="V593" s="65"/>
      <c r="W593" s="65"/>
      <c r="X593" s="65"/>
      <c r="Y593" s="65"/>
      <c r="Z593" s="65"/>
      <c r="AA593" s="65">
        <v>15</v>
      </c>
      <c r="AB593" s="65"/>
      <c r="AC593" s="65"/>
      <c r="AD593" s="65"/>
      <c r="AE593" s="140" t="str">
        <f t="shared" si="227"/>
        <v>IF7512-34</v>
      </c>
      <c r="AF593" s="139" t="str">
        <f t="shared" si="228"/>
        <v>Талх, нарийн боов үйлдвэрлэлийн технологийн ажилтан</v>
      </c>
      <c r="AG593" s="56"/>
      <c r="AH593" s="65">
        <f t="shared" si="220"/>
        <v>1</v>
      </c>
      <c r="AI593" s="65">
        <f t="shared" si="220"/>
        <v>1</v>
      </c>
      <c r="AJ593" s="65">
        <v>1</v>
      </c>
      <c r="AK593" s="65">
        <v>1</v>
      </c>
      <c r="AL593" s="65"/>
      <c r="AM593" s="65"/>
      <c r="AN593" s="65"/>
      <c r="AO593" s="65"/>
      <c r="AP593" s="65"/>
      <c r="AQ593" s="65"/>
      <c r="AR593" s="65"/>
      <c r="AS593" s="65"/>
      <c r="AT593" s="65"/>
      <c r="AU593" s="65"/>
      <c r="AV593" s="65"/>
      <c r="AW593" s="65"/>
    </row>
    <row r="594" spans="1:49" s="121" customFormat="1" ht="18" customHeight="1">
      <c r="A594" s="838" t="str">
        <f>+'[1]З-ТМБ-4-сургууль мэргэжил-1'!A600:B600</f>
        <v>CF7115-24</v>
      </c>
      <c r="B594" s="838"/>
      <c r="C594" s="705" t="str">
        <f>+'[1]З-ТМБ-4-сургууль мэргэжил-1'!C600:I600</f>
        <v>Модон эдлэлийн мужаан</v>
      </c>
      <c r="D594" s="705"/>
      <c r="E594" s="705"/>
      <c r="F594" s="705"/>
      <c r="G594" s="705"/>
      <c r="H594" s="705"/>
      <c r="I594" s="56">
        <f t="shared" si="229"/>
        <v>583</v>
      </c>
      <c r="J594" s="801">
        <f t="shared" ref="J594:J657" si="231">+M594+O594+Q594+S594+U594+W594+Y594</f>
        <v>7</v>
      </c>
      <c r="K594" s="802"/>
      <c r="L594" s="65">
        <f t="shared" si="230"/>
        <v>0</v>
      </c>
      <c r="M594" s="65"/>
      <c r="N594" s="65"/>
      <c r="O594" s="65"/>
      <c r="P594" s="65"/>
      <c r="Q594" s="65">
        <v>7</v>
      </c>
      <c r="R594" s="65">
        <v>0</v>
      </c>
      <c r="S594" s="65"/>
      <c r="T594" s="65"/>
      <c r="U594" s="65"/>
      <c r="V594" s="65"/>
      <c r="W594" s="65"/>
      <c r="X594" s="65"/>
      <c r="Y594" s="65"/>
      <c r="Z594" s="65"/>
      <c r="AA594" s="65">
        <v>7</v>
      </c>
      <c r="AB594" s="65"/>
      <c r="AC594" s="65"/>
      <c r="AD594" s="65"/>
      <c r="AE594" s="140" t="str">
        <f t="shared" si="227"/>
        <v>CF7115-24</v>
      </c>
      <c r="AF594" s="139" t="str">
        <f t="shared" si="228"/>
        <v>Модон эдлэлийн мужаан</v>
      </c>
      <c r="AG594" s="56"/>
      <c r="AH594" s="65">
        <f t="shared" si="220"/>
        <v>0</v>
      </c>
      <c r="AI594" s="65">
        <f t="shared" si="220"/>
        <v>0</v>
      </c>
      <c r="AJ594" s="65"/>
      <c r="AK594" s="65"/>
      <c r="AL594" s="65"/>
      <c r="AM594" s="65"/>
      <c r="AN594" s="65"/>
      <c r="AO594" s="65"/>
      <c r="AP594" s="65"/>
      <c r="AQ594" s="65"/>
      <c r="AR594" s="65"/>
      <c r="AS594" s="65"/>
      <c r="AT594" s="65"/>
      <c r="AU594" s="65"/>
      <c r="AV594" s="65"/>
      <c r="AW594" s="65"/>
    </row>
    <row r="595" spans="1:49" s="121" customFormat="1" ht="18" customHeight="1">
      <c r="A595" s="838" t="str">
        <f>+'[1]З-ТМБ-4-сургууль мэргэжил-1'!A601:B601</f>
        <v>CF3112-11</v>
      </c>
      <c r="B595" s="838"/>
      <c r="C595" s="705" t="str">
        <f>+'[1]З-ТМБ-4-сургууль мэргэжил-1'!C601:I601</f>
        <v>Иргэний барилгын техникч</v>
      </c>
      <c r="D595" s="705"/>
      <c r="E595" s="705"/>
      <c r="F595" s="705"/>
      <c r="G595" s="705"/>
      <c r="H595" s="705"/>
      <c r="I595" s="56">
        <f t="shared" si="229"/>
        <v>584</v>
      </c>
      <c r="J595" s="801">
        <f t="shared" si="231"/>
        <v>8</v>
      </c>
      <c r="K595" s="802"/>
      <c r="L595" s="65">
        <f t="shared" si="230"/>
        <v>1</v>
      </c>
      <c r="M595" s="65">
        <v>8</v>
      </c>
      <c r="N595" s="65">
        <v>1</v>
      </c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5"/>
      <c r="Z595" s="65"/>
      <c r="AA595" s="65">
        <v>8</v>
      </c>
      <c r="AB595" s="65"/>
      <c r="AC595" s="65"/>
      <c r="AD595" s="65"/>
      <c r="AE595" s="140" t="str">
        <f t="shared" si="227"/>
        <v>CF3112-11</v>
      </c>
      <c r="AF595" s="139" t="str">
        <f t="shared" si="228"/>
        <v>Иргэний барилгын техникч</v>
      </c>
      <c r="AG595" s="56"/>
      <c r="AH595" s="65">
        <f t="shared" si="220"/>
        <v>0</v>
      </c>
      <c r="AI595" s="65">
        <f t="shared" si="220"/>
        <v>0</v>
      </c>
      <c r="AJ595" s="65"/>
      <c r="AK595" s="65"/>
      <c r="AL595" s="65"/>
      <c r="AM595" s="65"/>
      <c r="AN595" s="65"/>
      <c r="AO595" s="65"/>
      <c r="AP595" s="65"/>
      <c r="AQ595" s="65"/>
      <c r="AR595" s="65"/>
      <c r="AS595" s="65"/>
      <c r="AT595" s="65"/>
      <c r="AU595" s="65"/>
      <c r="AV595" s="65"/>
      <c r="AW595" s="65"/>
    </row>
    <row r="596" spans="1:49" s="121" customFormat="1" ht="18" customHeight="1">
      <c r="A596" s="838" t="str">
        <f>+'[1]З-ТМБ-4-сургууль мэргэжил-1'!A602:B602</f>
        <v>CF3115-41</v>
      </c>
      <c r="B596" s="838"/>
      <c r="C596" s="705" t="str">
        <f>+'[1]З-ТМБ-4-сургууль мэргэжил-1'!C602:I602</f>
        <v>Сантехникийн техникч</v>
      </c>
      <c r="D596" s="705"/>
      <c r="E596" s="705"/>
      <c r="F596" s="705"/>
      <c r="G596" s="705"/>
      <c r="H596" s="705"/>
      <c r="I596" s="56">
        <f t="shared" si="229"/>
        <v>585</v>
      </c>
      <c r="J596" s="801">
        <f t="shared" si="231"/>
        <v>18</v>
      </c>
      <c r="K596" s="802"/>
      <c r="L596" s="65">
        <f t="shared" si="230"/>
        <v>2</v>
      </c>
      <c r="M596" s="65">
        <v>18</v>
      </c>
      <c r="N596" s="65">
        <v>2</v>
      </c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>
        <v>18</v>
      </c>
      <c r="AB596" s="65"/>
      <c r="AC596" s="65"/>
      <c r="AD596" s="65"/>
      <c r="AE596" s="140" t="str">
        <f t="shared" si="227"/>
        <v>CF3115-41</v>
      </c>
      <c r="AF596" s="139" t="str">
        <f t="shared" si="228"/>
        <v>Сантехникийн техникч</v>
      </c>
      <c r="AG596" s="56"/>
      <c r="AH596" s="65">
        <f t="shared" si="220"/>
        <v>0</v>
      </c>
      <c r="AI596" s="65">
        <f t="shared" si="220"/>
        <v>0</v>
      </c>
      <c r="AJ596" s="65"/>
      <c r="AK596" s="65"/>
      <c r="AL596" s="65"/>
      <c r="AM596" s="65"/>
      <c r="AN596" s="65"/>
      <c r="AO596" s="65"/>
      <c r="AP596" s="65"/>
      <c r="AQ596" s="65"/>
      <c r="AR596" s="65"/>
      <c r="AS596" s="65"/>
      <c r="AT596" s="65"/>
      <c r="AU596" s="65"/>
      <c r="AV596" s="65"/>
      <c r="AW596" s="65"/>
    </row>
    <row r="597" spans="1:49" s="121" customFormat="1" ht="18" customHeight="1">
      <c r="A597" s="838" t="str">
        <f>+'[1]З-ТМБ-4-сургууль мэргэжил-1'!A603:B603</f>
        <v>IM3113-17</v>
      </c>
      <c r="B597" s="838"/>
      <c r="C597" s="705" t="str">
        <f>+'[1]З-ТМБ-4-сургууль мэргэжил-1'!C603:I603</f>
        <v>Цахилгааны техникч</v>
      </c>
      <c r="D597" s="705"/>
      <c r="E597" s="705"/>
      <c r="F597" s="705"/>
      <c r="G597" s="705"/>
      <c r="H597" s="705"/>
      <c r="I597" s="56">
        <f t="shared" si="229"/>
        <v>586</v>
      </c>
      <c r="J597" s="801">
        <f t="shared" si="231"/>
        <v>10</v>
      </c>
      <c r="K597" s="802"/>
      <c r="L597" s="65">
        <f t="shared" si="230"/>
        <v>0</v>
      </c>
      <c r="M597" s="65">
        <v>10</v>
      </c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5"/>
      <c r="Z597" s="65"/>
      <c r="AA597" s="65">
        <v>10</v>
      </c>
      <c r="AB597" s="65"/>
      <c r="AC597" s="65"/>
      <c r="AD597" s="65"/>
      <c r="AE597" s="140" t="str">
        <f t="shared" si="227"/>
        <v>IM3113-17</v>
      </c>
      <c r="AF597" s="139" t="str">
        <f t="shared" si="228"/>
        <v>Цахилгааны техникч</v>
      </c>
      <c r="AG597" s="56"/>
      <c r="AH597" s="65">
        <f t="shared" si="220"/>
        <v>0</v>
      </c>
      <c r="AI597" s="65">
        <f t="shared" si="220"/>
        <v>0</v>
      </c>
      <c r="AJ597" s="65"/>
      <c r="AK597" s="65"/>
      <c r="AL597" s="65"/>
      <c r="AM597" s="65"/>
      <c r="AN597" s="65"/>
      <c r="AO597" s="65"/>
      <c r="AP597" s="65"/>
      <c r="AQ597" s="65"/>
      <c r="AR597" s="65"/>
      <c r="AS597" s="65"/>
      <c r="AT597" s="65"/>
      <c r="AU597" s="65"/>
      <c r="AV597" s="65"/>
      <c r="AW597" s="65"/>
    </row>
    <row r="598" spans="1:49" s="121" customFormat="1" ht="18" customHeight="1">
      <c r="A598" s="838" t="str">
        <f>+'[1]З-ТМБ-4-сургууль мэргэжил-1'!A604:B604</f>
        <v>IM3119-11</v>
      </c>
      <c r="B598" s="838"/>
      <c r="C598" s="705" t="str">
        <f>+'[1]З-ТМБ-4-сургууль мэргэжил-1'!C604:I604</f>
        <v>Аюулгүй ажиллагааны техникч</v>
      </c>
      <c r="D598" s="705"/>
      <c r="E598" s="705"/>
      <c r="F598" s="705"/>
      <c r="G598" s="705"/>
      <c r="H598" s="705"/>
      <c r="I598" s="56">
        <f t="shared" si="229"/>
        <v>587</v>
      </c>
      <c r="J598" s="801">
        <f t="shared" si="231"/>
        <v>37</v>
      </c>
      <c r="K598" s="802"/>
      <c r="L598" s="65">
        <f t="shared" si="230"/>
        <v>22</v>
      </c>
      <c r="M598" s="65">
        <v>37</v>
      </c>
      <c r="N598" s="65">
        <v>22</v>
      </c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5"/>
      <c r="Z598" s="65"/>
      <c r="AA598" s="65">
        <v>37</v>
      </c>
      <c r="AB598" s="65"/>
      <c r="AC598" s="65"/>
      <c r="AD598" s="65"/>
      <c r="AE598" s="140" t="str">
        <f t="shared" si="227"/>
        <v>IM3119-11</v>
      </c>
      <c r="AF598" s="139" t="str">
        <f t="shared" si="228"/>
        <v>Аюулгүй ажиллагааны техникч</v>
      </c>
      <c r="AG598" s="56"/>
      <c r="AH598" s="65">
        <f t="shared" si="220"/>
        <v>1</v>
      </c>
      <c r="AI598" s="65">
        <f t="shared" si="220"/>
        <v>1</v>
      </c>
      <c r="AJ598" s="65"/>
      <c r="AK598" s="65"/>
      <c r="AL598" s="65"/>
      <c r="AM598" s="65"/>
      <c r="AN598" s="65"/>
      <c r="AO598" s="65"/>
      <c r="AP598" s="65"/>
      <c r="AQ598" s="65"/>
      <c r="AR598" s="65"/>
      <c r="AS598" s="65"/>
      <c r="AT598" s="65">
        <v>1</v>
      </c>
      <c r="AU598" s="65">
        <v>1</v>
      </c>
      <c r="AV598" s="65"/>
      <c r="AW598" s="65"/>
    </row>
    <row r="599" spans="1:49" s="121" customFormat="1" ht="18" customHeight="1">
      <c r="A599" s="838" t="str">
        <f>+'[1]З-ТМБ-4-сургууль мэргэжил-1'!A605:B605</f>
        <v>IE3139-14</v>
      </c>
      <c r="B599" s="838"/>
      <c r="C599" s="705" t="str">
        <f>+'[1]З-ТМБ-4-сургууль мэргэжил-1'!C605:I605</f>
        <v>Оёдолын техник-технологич</v>
      </c>
      <c r="D599" s="705"/>
      <c r="E599" s="705"/>
      <c r="F599" s="705"/>
      <c r="G599" s="705"/>
      <c r="H599" s="705"/>
      <c r="I599" s="56">
        <f t="shared" si="229"/>
        <v>588</v>
      </c>
      <c r="J599" s="801">
        <f t="shared" si="231"/>
        <v>21</v>
      </c>
      <c r="K599" s="802"/>
      <c r="L599" s="65">
        <f t="shared" si="230"/>
        <v>21</v>
      </c>
      <c r="M599" s="65">
        <v>21</v>
      </c>
      <c r="N599" s="65">
        <v>21</v>
      </c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  <c r="Z599" s="65"/>
      <c r="AA599" s="65">
        <v>21</v>
      </c>
      <c r="AB599" s="65"/>
      <c r="AC599" s="65"/>
      <c r="AD599" s="65"/>
      <c r="AE599" s="140" t="str">
        <f t="shared" si="227"/>
        <v>IE3139-14</v>
      </c>
      <c r="AF599" s="139" t="str">
        <f t="shared" si="228"/>
        <v>Оёдолын техник-технологич</v>
      </c>
      <c r="AG599" s="56"/>
      <c r="AH599" s="65">
        <f t="shared" si="220"/>
        <v>0</v>
      </c>
      <c r="AI599" s="65">
        <f t="shared" si="220"/>
        <v>0</v>
      </c>
      <c r="AJ599" s="65"/>
      <c r="AK599" s="65"/>
      <c r="AL599" s="65"/>
      <c r="AM599" s="65"/>
      <c r="AN599" s="65"/>
      <c r="AO599" s="65"/>
      <c r="AP599" s="65"/>
      <c r="AQ599" s="65"/>
      <c r="AR599" s="65"/>
      <c r="AS599" s="65"/>
      <c r="AT599" s="65"/>
      <c r="AU599" s="65"/>
      <c r="AV599" s="65"/>
      <c r="AW599" s="65"/>
    </row>
    <row r="600" spans="1:49" s="121" customFormat="1" ht="18" customHeight="1">
      <c r="A600" s="838" t="str">
        <f>+'[1]З-ТМБ-4-сургууль мэргэжил-1'!A606:B606</f>
        <v>SO5141-14</v>
      </c>
      <c r="B600" s="838"/>
      <c r="C600" s="705" t="str">
        <f>+'[1]З-ТМБ-4-сургууль мэргэжил-1'!C606:I606</f>
        <v>Үс заслын  технологич</v>
      </c>
      <c r="D600" s="705"/>
      <c r="E600" s="705"/>
      <c r="F600" s="705"/>
      <c r="G600" s="705"/>
      <c r="H600" s="705"/>
      <c r="I600" s="56">
        <f t="shared" si="229"/>
        <v>589</v>
      </c>
      <c r="J600" s="801">
        <f t="shared" si="231"/>
        <v>20</v>
      </c>
      <c r="K600" s="802"/>
      <c r="L600" s="65">
        <f t="shared" si="230"/>
        <v>20</v>
      </c>
      <c r="M600" s="65">
        <v>20</v>
      </c>
      <c r="N600" s="65">
        <v>20</v>
      </c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5"/>
      <c r="Z600" s="65"/>
      <c r="AA600" s="65">
        <v>20</v>
      </c>
      <c r="AB600" s="65"/>
      <c r="AC600" s="65"/>
      <c r="AD600" s="65"/>
      <c r="AE600" s="140" t="str">
        <f t="shared" si="227"/>
        <v>SO5141-14</v>
      </c>
      <c r="AF600" s="139" t="str">
        <f t="shared" si="228"/>
        <v>Үс заслын  технологич</v>
      </c>
      <c r="AG600" s="56"/>
      <c r="AH600" s="65">
        <f t="shared" si="220"/>
        <v>2</v>
      </c>
      <c r="AI600" s="65">
        <f t="shared" si="220"/>
        <v>2</v>
      </c>
      <c r="AJ600" s="65">
        <v>2</v>
      </c>
      <c r="AK600" s="65">
        <v>2</v>
      </c>
      <c r="AL600" s="65"/>
      <c r="AM600" s="65"/>
      <c r="AN600" s="65"/>
      <c r="AO600" s="65"/>
      <c r="AP600" s="65"/>
      <c r="AQ600" s="65"/>
      <c r="AR600" s="65"/>
      <c r="AS600" s="65"/>
      <c r="AT600" s="65"/>
      <c r="AU600" s="65"/>
      <c r="AV600" s="65"/>
      <c r="AW600" s="65"/>
    </row>
    <row r="601" spans="1:49" s="121" customFormat="1" ht="18" customHeight="1">
      <c r="A601" s="838" t="str">
        <f>+'[1]З-ТМБ-4-сургууль мэргэжил-1'!A607:B607</f>
        <v>IF3434-14</v>
      </c>
      <c r="B601" s="838"/>
      <c r="C601" s="705" t="str">
        <f>+'[1]З-ТМБ-4-сургууль мэргэжил-1'!C607:I607</f>
        <v>Хоол үйлдвэрлэл, үйлчилгээний техник- технологич</v>
      </c>
      <c r="D601" s="705"/>
      <c r="E601" s="705"/>
      <c r="F601" s="705"/>
      <c r="G601" s="705"/>
      <c r="H601" s="705"/>
      <c r="I601" s="56">
        <f t="shared" si="229"/>
        <v>590</v>
      </c>
      <c r="J601" s="801">
        <f t="shared" si="231"/>
        <v>12</v>
      </c>
      <c r="K601" s="802"/>
      <c r="L601" s="65">
        <f t="shared" si="230"/>
        <v>11</v>
      </c>
      <c r="M601" s="65">
        <v>12</v>
      </c>
      <c r="N601" s="65">
        <v>11</v>
      </c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5"/>
      <c r="Z601" s="65"/>
      <c r="AA601" s="65">
        <v>12</v>
      </c>
      <c r="AB601" s="65"/>
      <c r="AC601" s="65"/>
      <c r="AD601" s="65"/>
      <c r="AE601" s="140" t="str">
        <f t="shared" si="227"/>
        <v>IF3434-14</v>
      </c>
      <c r="AF601" s="139" t="str">
        <f t="shared" si="228"/>
        <v>Хоол үйлдвэрлэл, үйлчилгээний техник- технологич</v>
      </c>
      <c r="AG601" s="56"/>
      <c r="AH601" s="65">
        <f t="shared" si="220"/>
        <v>0</v>
      </c>
      <c r="AI601" s="65">
        <f t="shared" si="220"/>
        <v>0</v>
      </c>
      <c r="AJ601" s="65"/>
      <c r="AK601" s="65"/>
      <c r="AL601" s="65"/>
      <c r="AM601" s="65"/>
      <c r="AN601" s="65"/>
      <c r="AO601" s="65"/>
      <c r="AP601" s="65"/>
      <c r="AQ601" s="65"/>
      <c r="AR601" s="65"/>
      <c r="AS601" s="65"/>
      <c r="AT601" s="65"/>
      <c r="AU601" s="65"/>
      <c r="AV601" s="65"/>
      <c r="AW601" s="65"/>
    </row>
    <row r="602" spans="1:49" s="121" customFormat="1" ht="18" customHeight="1">
      <c r="A602" s="816" t="s">
        <v>431</v>
      </c>
      <c r="B602" s="816"/>
      <c r="C602" s="816"/>
      <c r="D602" s="816"/>
      <c r="E602" s="816"/>
      <c r="F602" s="816"/>
      <c r="G602" s="816"/>
      <c r="H602" s="816"/>
      <c r="I602" s="60">
        <f t="shared" si="229"/>
        <v>591</v>
      </c>
      <c r="J602" s="817">
        <f t="shared" si="231"/>
        <v>2098</v>
      </c>
      <c r="K602" s="818"/>
      <c r="L602" s="138">
        <f t="shared" si="230"/>
        <v>762</v>
      </c>
      <c r="M602" s="138">
        <f>SUM(M603:M633)</f>
        <v>105</v>
      </c>
      <c r="N602" s="138">
        <f t="shared" ref="N602:AD602" si="232">SUM(N603:N633)</f>
        <v>40</v>
      </c>
      <c r="O602" s="138">
        <f t="shared" si="232"/>
        <v>329</v>
      </c>
      <c r="P602" s="138">
        <f t="shared" si="232"/>
        <v>114</v>
      </c>
      <c r="Q602" s="138">
        <f t="shared" si="232"/>
        <v>97</v>
      </c>
      <c r="R602" s="138">
        <f t="shared" si="232"/>
        <v>21</v>
      </c>
      <c r="S602" s="138">
        <f t="shared" si="232"/>
        <v>1567</v>
      </c>
      <c r="T602" s="138">
        <f t="shared" si="232"/>
        <v>587</v>
      </c>
      <c r="U602" s="138">
        <f t="shared" si="232"/>
        <v>0</v>
      </c>
      <c r="V602" s="138">
        <f t="shared" si="232"/>
        <v>0</v>
      </c>
      <c r="W602" s="138">
        <f t="shared" si="232"/>
        <v>0</v>
      </c>
      <c r="X602" s="138">
        <f t="shared" si="232"/>
        <v>0</v>
      </c>
      <c r="Y602" s="138">
        <f t="shared" si="232"/>
        <v>0</v>
      </c>
      <c r="Z602" s="138">
        <f t="shared" si="232"/>
        <v>0</v>
      </c>
      <c r="AA602" s="138">
        <f t="shared" si="232"/>
        <v>2098</v>
      </c>
      <c r="AB602" s="138">
        <f t="shared" si="232"/>
        <v>0</v>
      </c>
      <c r="AC602" s="138">
        <f t="shared" si="232"/>
        <v>0</v>
      </c>
      <c r="AD602" s="138">
        <f t="shared" si="232"/>
        <v>0</v>
      </c>
      <c r="AE602" s="141" t="str">
        <f>+A602</f>
        <v>10. Монгол-Солонгосын Политехник Коллеж</v>
      </c>
      <c r="AF602" s="142"/>
      <c r="AG602" s="60"/>
      <c r="AH602" s="138">
        <f>SUM(AH603:AH633)</f>
        <v>25</v>
      </c>
      <c r="AI602" s="138">
        <f t="shared" ref="AI602:AW602" si="233">SUM(AI603:AI633)</f>
        <v>15</v>
      </c>
      <c r="AJ602" s="138">
        <f t="shared" si="233"/>
        <v>6</v>
      </c>
      <c r="AK602" s="138">
        <f t="shared" si="233"/>
        <v>4</v>
      </c>
      <c r="AL602" s="138">
        <f t="shared" si="233"/>
        <v>6</v>
      </c>
      <c r="AM602" s="138">
        <f t="shared" si="233"/>
        <v>4</v>
      </c>
      <c r="AN602" s="138">
        <f t="shared" si="233"/>
        <v>3</v>
      </c>
      <c r="AO602" s="138">
        <f t="shared" si="233"/>
        <v>1</v>
      </c>
      <c r="AP602" s="138">
        <f t="shared" si="233"/>
        <v>6</v>
      </c>
      <c r="AQ602" s="138">
        <f t="shared" si="233"/>
        <v>4</v>
      </c>
      <c r="AR602" s="138">
        <f t="shared" si="233"/>
        <v>1</v>
      </c>
      <c r="AS602" s="138">
        <f t="shared" si="233"/>
        <v>0</v>
      </c>
      <c r="AT602" s="138">
        <f t="shared" si="233"/>
        <v>3</v>
      </c>
      <c r="AU602" s="138">
        <f t="shared" si="233"/>
        <v>2</v>
      </c>
      <c r="AV602" s="138">
        <f t="shared" si="233"/>
        <v>0</v>
      </c>
      <c r="AW602" s="138">
        <f t="shared" si="233"/>
        <v>0</v>
      </c>
    </row>
    <row r="603" spans="1:49" s="121" customFormat="1" ht="18" customHeight="1">
      <c r="A603" s="838" t="str">
        <f>+'[1]З-ТМБ-4-сургууль мэргэжил-1'!A609:B609</f>
        <v>TC3115-13</v>
      </c>
      <c r="B603" s="838"/>
      <c r="C603" s="705" t="str">
        <f>+'[1]З-ТМБ-4-сургууль мэргэжил-1'!C609:I609</f>
        <v>Автомашины механик</v>
      </c>
      <c r="D603" s="705"/>
      <c r="E603" s="705"/>
      <c r="F603" s="705"/>
      <c r="G603" s="705"/>
      <c r="H603" s="705"/>
      <c r="I603" s="56">
        <f t="shared" si="229"/>
        <v>592</v>
      </c>
      <c r="J603" s="801">
        <f t="shared" si="231"/>
        <v>102</v>
      </c>
      <c r="K603" s="802"/>
      <c r="L603" s="65">
        <f t="shared" si="230"/>
        <v>1</v>
      </c>
      <c r="M603" s="65">
        <v>30</v>
      </c>
      <c r="N603" s="65">
        <v>0</v>
      </c>
      <c r="O603" s="65">
        <v>72</v>
      </c>
      <c r="P603" s="65">
        <v>1</v>
      </c>
      <c r="Q603" s="65"/>
      <c r="R603" s="65"/>
      <c r="S603" s="65"/>
      <c r="T603" s="65"/>
      <c r="U603" s="65"/>
      <c r="V603" s="65"/>
      <c r="W603" s="65"/>
      <c r="X603" s="65"/>
      <c r="Y603" s="65"/>
      <c r="Z603" s="65"/>
      <c r="AA603" s="65">
        <v>102</v>
      </c>
      <c r="AB603" s="65"/>
      <c r="AC603" s="65"/>
      <c r="AD603" s="65"/>
      <c r="AE603" s="140" t="str">
        <f t="shared" ref="AE603:AE633" si="234">+A603</f>
        <v>TC3115-13</v>
      </c>
      <c r="AF603" s="139" t="str">
        <f t="shared" ref="AF603:AF633" si="235">+C603</f>
        <v>Автомашины механик</v>
      </c>
      <c r="AG603" s="56"/>
      <c r="AH603" s="65">
        <f t="shared" si="220"/>
        <v>0</v>
      </c>
      <c r="AI603" s="65">
        <f t="shared" si="220"/>
        <v>0</v>
      </c>
      <c r="AJ603" s="67"/>
      <c r="AK603" s="67"/>
      <c r="AL603" s="63"/>
      <c r="AM603" s="63"/>
      <c r="AN603" s="63"/>
      <c r="AO603" s="63"/>
      <c r="AP603" s="63"/>
      <c r="AQ603" s="63"/>
      <c r="AR603" s="63"/>
      <c r="AS603" s="67"/>
      <c r="AT603" s="67"/>
      <c r="AU603" s="67"/>
      <c r="AV603" s="67"/>
      <c r="AW603" s="67"/>
    </row>
    <row r="604" spans="1:49" s="121" customFormat="1" ht="18" customHeight="1">
      <c r="A604" s="838" t="str">
        <f>+'[1]З-ТМБ-4-сургууль мэргэжил-1'!A610:B610</f>
        <v>ET2643-28</v>
      </c>
      <c r="B604" s="838"/>
      <c r="C604" s="705" t="str">
        <f>+'[1]З-ТМБ-4-сургууль мэргэжил-1'!C610:I610</f>
        <v>Техникийн солонгос хэлний орчуулагч</v>
      </c>
      <c r="D604" s="705"/>
      <c r="E604" s="705"/>
      <c r="F604" s="705"/>
      <c r="G604" s="705"/>
      <c r="H604" s="705"/>
      <c r="I604" s="56">
        <f t="shared" si="229"/>
        <v>593</v>
      </c>
      <c r="J604" s="801">
        <f t="shared" si="231"/>
        <v>44</v>
      </c>
      <c r="K604" s="802"/>
      <c r="L604" s="65">
        <f t="shared" si="230"/>
        <v>32</v>
      </c>
      <c r="M604" s="65"/>
      <c r="N604" s="65"/>
      <c r="O604" s="65">
        <v>44</v>
      </c>
      <c r="P604" s="65">
        <v>32</v>
      </c>
      <c r="Q604" s="65"/>
      <c r="R604" s="65"/>
      <c r="S604" s="65"/>
      <c r="T604" s="65"/>
      <c r="U604" s="65"/>
      <c r="V604" s="65"/>
      <c r="W604" s="65"/>
      <c r="X604" s="65"/>
      <c r="Y604" s="65"/>
      <c r="Z604" s="65"/>
      <c r="AA604" s="65">
        <v>44</v>
      </c>
      <c r="AB604" s="65"/>
      <c r="AC604" s="65"/>
      <c r="AD604" s="65"/>
      <c r="AE604" s="140" t="str">
        <f t="shared" si="234"/>
        <v>ET2643-28</v>
      </c>
      <c r="AF604" s="139" t="str">
        <f t="shared" si="235"/>
        <v>Техникийн солонгос хэлний орчуулагч</v>
      </c>
      <c r="AG604" s="56"/>
      <c r="AH604" s="65">
        <f t="shared" si="220"/>
        <v>0</v>
      </c>
      <c r="AI604" s="65">
        <f t="shared" si="220"/>
        <v>0</v>
      </c>
      <c r="AJ604" s="67"/>
      <c r="AK604" s="67"/>
      <c r="AL604" s="63"/>
      <c r="AM604" s="63"/>
      <c r="AN604" s="63"/>
      <c r="AO604" s="63"/>
      <c r="AP604" s="63"/>
      <c r="AQ604" s="63"/>
      <c r="AR604" s="63"/>
      <c r="AS604" s="67"/>
      <c r="AT604" s="67"/>
      <c r="AU604" s="67"/>
      <c r="AV604" s="67"/>
      <c r="AW604" s="67"/>
    </row>
    <row r="605" spans="1:49" s="121" customFormat="1" ht="18" customHeight="1">
      <c r="A605" s="838" t="str">
        <f>+'[1]З-ТМБ-4-сургууль мэргэжил-1'!A611:B611</f>
        <v>AD3432-11</v>
      </c>
      <c r="B605" s="838"/>
      <c r="C605" s="705" t="str">
        <f>+'[1]З-ТМБ-4-сургууль мэргэжил-1'!C611:I611</f>
        <v>Хувцасны загвар зохион бүтээгч</v>
      </c>
      <c r="D605" s="705"/>
      <c r="E605" s="705"/>
      <c r="F605" s="705"/>
      <c r="G605" s="705"/>
      <c r="H605" s="705"/>
      <c r="I605" s="56">
        <f t="shared" si="229"/>
        <v>594</v>
      </c>
      <c r="J605" s="801">
        <f t="shared" si="231"/>
        <v>60</v>
      </c>
      <c r="K605" s="802"/>
      <c r="L605" s="65">
        <f t="shared" si="230"/>
        <v>58</v>
      </c>
      <c r="M605" s="65">
        <v>16</v>
      </c>
      <c r="N605" s="65">
        <v>16</v>
      </c>
      <c r="O605" s="65">
        <v>44</v>
      </c>
      <c r="P605" s="65">
        <v>42</v>
      </c>
      <c r="Q605" s="65"/>
      <c r="R605" s="65"/>
      <c r="S605" s="65"/>
      <c r="T605" s="65"/>
      <c r="U605" s="65"/>
      <c r="V605" s="65"/>
      <c r="W605" s="65"/>
      <c r="X605" s="65"/>
      <c r="Y605" s="65"/>
      <c r="Z605" s="65"/>
      <c r="AA605" s="65">
        <v>60</v>
      </c>
      <c r="AB605" s="65"/>
      <c r="AC605" s="65"/>
      <c r="AD605" s="65"/>
      <c r="AE605" s="140" t="str">
        <f t="shared" si="234"/>
        <v>AD3432-11</v>
      </c>
      <c r="AF605" s="139" t="str">
        <f t="shared" si="235"/>
        <v>Хувцасны загвар зохион бүтээгч</v>
      </c>
      <c r="AG605" s="56"/>
      <c r="AH605" s="65">
        <f t="shared" si="220"/>
        <v>5</v>
      </c>
      <c r="AI605" s="65">
        <f t="shared" si="220"/>
        <v>5</v>
      </c>
      <c r="AJ605" s="67"/>
      <c r="AK605" s="67"/>
      <c r="AL605" s="63">
        <v>2</v>
      </c>
      <c r="AM605" s="63">
        <v>2</v>
      </c>
      <c r="AN605" s="63"/>
      <c r="AO605" s="63"/>
      <c r="AP605" s="63">
        <v>3</v>
      </c>
      <c r="AQ605" s="63">
        <v>3</v>
      </c>
      <c r="AR605" s="63"/>
      <c r="AS605" s="67"/>
      <c r="AT605" s="67"/>
      <c r="AU605" s="67"/>
      <c r="AV605" s="67"/>
      <c r="AW605" s="67"/>
    </row>
    <row r="606" spans="1:49" s="121" customFormat="1" ht="18" customHeight="1">
      <c r="A606" s="838" t="str">
        <f>+'[1]З-ТМБ-4-сургууль мэргэжил-1'!A612:B612</f>
        <v>CF3115-41</v>
      </c>
      <c r="B606" s="838"/>
      <c r="C606" s="705" t="str">
        <f>+'[1]З-ТМБ-4-сургууль мэргэжил-1'!C612:I612</f>
        <v>Инженерийн байгууламжийн технологийн  техникч</v>
      </c>
      <c r="D606" s="705"/>
      <c r="E606" s="705"/>
      <c r="F606" s="705"/>
      <c r="G606" s="705"/>
      <c r="H606" s="705"/>
      <c r="I606" s="56">
        <f t="shared" si="229"/>
        <v>595</v>
      </c>
      <c r="J606" s="801">
        <f t="shared" si="231"/>
        <v>42</v>
      </c>
      <c r="K606" s="802"/>
      <c r="L606" s="65">
        <f t="shared" si="230"/>
        <v>0</v>
      </c>
      <c r="M606" s="65">
        <v>15</v>
      </c>
      <c r="N606" s="65">
        <v>0</v>
      </c>
      <c r="O606" s="65">
        <v>27</v>
      </c>
      <c r="P606" s="65"/>
      <c r="Q606" s="65"/>
      <c r="R606" s="65"/>
      <c r="S606" s="65"/>
      <c r="T606" s="65"/>
      <c r="U606" s="65"/>
      <c r="V606" s="65"/>
      <c r="W606" s="65"/>
      <c r="X606" s="65"/>
      <c r="Y606" s="65"/>
      <c r="Z606" s="65"/>
      <c r="AA606" s="65">
        <v>42</v>
      </c>
      <c r="AB606" s="65"/>
      <c r="AC606" s="65"/>
      <c r="AD606" s="65"/>
      <c r="AE606" s="140" t="str">
        <f t="shared" si="234"/>
        <v>CF3115-41</v>
      </c>
      <c r="AF606" s="139" t="str">
        <f t="shared" si="235"/>
        <v>Инженерийн байгууламжийн технологийн  техникч</v>
      </c>
      <c r="AG606" s="56"/>
      <c r="AH606" s="65">
        <f t="shared" si="220"/>
        <v>0</v>
      </c>
      <c r="AI606" s="65">
        <f t="shared" si="220"/>
        <v>0</v>
      </c>
      <c r="AJ606" s="67"/>
      <c r="AK606" s="67"/>
      <c r="AL606" s="63"/>
      <c r="AM606" s="63"/>
      <c r="AN606" s="63"/>
      <c r="AO606" s="63"/>
      <c r="AP606" s="63"/>
      <c r="AQ606" s="63"/>
      <c r="AR606" s="63"/>
      <c r="AS606" s="67"/>
      <c r="AT606" s="67"/>
      <c r="AU606" s="67"/>
      <c r="AV606" s="67"/>
      <c r="AW606" s="67"/>
    </row>
    <row r="607" spans="1:49" s="121" customFormat="1" ht="18" customHeight="1">
      <c r="A607" s="838" t="str">
        <f>+'[1]З-ТМБ-4-сургууль мэргэжил-1'!A613:B613</f>
        <v>IC3513-17</v>
      </c>
      <c r="B607" s="838"/>
      <c r="C607" s="705" t="str">
        <f>+'[1]З-ТМБ-4-сургууль мэргэжил-1'!C613:I613</f>
        <v>Компьютерийн сүлжээний техникч</v>
      </c>
      <c r="D607" s="705"/>
      <c r="E607" s="705"/>
      <c r="F607" s="705"/>
      <c r="G607" s="705"/>
      <c r="H607" s="705"/>
      <c r="I607" s="56">
        <f t="shared" si="229"/>
        <v>596</v>
      </c>
      <c r="J607" s="801">
        <f t="shared" si="231"/>
        <v>36</v>
      </c>
      <c r="K607" s="802"/>
      <c r="L607" s="65">
        <f t="shared" si="230"/>
        <v>7</v>
      </c>
      <c r="M607" s="65"/>
      <c r="N607" s="65"/>
      <c r="O607" s="65">
        <v>36</v>
      </c>
      <c r="P607" s="65">
        <v>7</v>
      </c>
      <c r="Q607" s="65"/>
      <c r="R607" s="65"/>
      <c r="S607" s="65"/>
      <c r="T607" s="65"/>
      <c r="U607" s="65"/>
      <c r="V607" s="65"/>
      <c r="W607" s="65"/>
      <c r="X607" s="65"/>
      <c r="Y607" s="65"/>
      <c r="Z607" s="65"/>
      <c r="AA607" s="65">
        <v>36</v>
      </c>
      <c r="AB607" s="65"/>
      <c r="AC607" s="65"/>
      <c r="AD607" s="65"/>
      <c r="AE607" s="140" t="str">
        <f t="shared" si="234"/>
        <v>IC3513-17</v>
      </c>
      <c r="AF607" s="139" t="str">
        <f t="shared" si="235"/>
        <v>Компьютерийн сүлжээний техникч</v>
      </c>
      <c r="AG607" s="56"/>
      <c r="AH607" s="65">
        <f t="shared" si="220"/>
        <v>2</v>
      </c>
      <c r="AI607" s="65">
        <f t="shared" si="220"/>
        <v>1</v>
      </c>
      <c r="AJ607" s="67"/>
      <c r="AK607" s="67"/>
      <c r="AL607" s="63">
        <v>2</v>
      </c>
      <c r="AM607" s="63">
        <v>1</v>
      </c>
      <c r="AN607" s="63"/>
      <c r="AO607" s="63"/>
      <c r="AP607" s="63"/>
      <c r="AQ607" s="63"/>
      <c r="AR607" s="63"/>
      <c r="AS607" s="67"/>
      <c r="AT607" s="67"/>
      <c r="AU607" s="67"/>
      <c r="AV607" s="67"/>
      <c r="AW607" s="67"/>
    </row>
    <row r="608" spans="1:49" s="121" customFormat="1" ht="18" customHeight="1">
      <c r="A608" s="838" t="str">
        <f>+'[1]З-ТМБ-4-сургууль мэргэжил-1'!A614:B614</f>
        <v>AD3432-18</v>
      </c>
      <c r="B608" s="838"/>
      <c r="C608" s="705" t="str">
        <f>+'[1]З-ТМБ-4-сургууль мэргэжил-1'!C614:I614</f>
        <v>Интерьер дизайнч</v>
      </c>
      <c r="D608" s="705"/>
      <c r="E608" s="705"/>
      <c r="F608" s="705"/>
      <c r="G608" s="705"/>
      <c r="H608" s="705"/>
      <c r="I608" s="56">
        <f t="shared" si="229"/>
        <v>597</v>
      </c>
      <c r="J608" s="801">
        <f t="shared" si="231"/>
        <v>18</v>
      </c>
      <c r="K608" s="802"/>
      <c r="L608" s="65">
        <f t="shared" si="230"/>
        <v>12</v>
      </c>
      <c r="M608" s="65"/>
      <c r="N608" s="65"/>
      <c r="O608" s="65">
        <v>18</v>
      </c>
      <c r="P608" s="65">
        <v>12</v>
      </c>
      <c r="Q608" s="65"/>
      <c r="R608" s="65"/>
      <c r="S608" s="65"/>
      <c r="T608" s="65"/>
      <c r="U608" s="65"/>
      <c r="V608" s="65"/>
      <c r="W608" s="65"/>
      <c r="X608" s="65"/>
      <c r="Y608" s="65"/>
      <c r="Z608" s="65"/>
      <c r="AA608" s="65">
        <v>18</v>
      </c>
      <c r="AB608" s="65"/>
      <c r="AC608" s="65"/>
      <c r="AD608" s="65"/>
      <c r="AE608" s="140" t="str">
        <f t="shared" si="234"/>
        <v>AD3432-18</v>
      </c>
      <c r="AF608" s="139" t="str">
        <f t="shared" si="235"/>
        <v>Интерьер дизайнч</v>
      </c>
      <c r="AG608" s="56"/>
      <c r="AH608" s="65">
        <f t="shared" si="220"/>
        <v>0</v>
      </c>
      <c r="AI608" s="65">
        <f t="shared" si="220"/>
        <v>0</v>
      </c>
      <c r="AJ608" s="67"/>
      <c r="AK608" s="67"/>
      <c r="AL608" s="63"/>
      <c r="AM608" s="63"/>
      <c r="AN608" s="63"/>
      <c r="AO608" s="63"/>
      <c r="AP608" s="63"/>
      <c r="AQ608" s="63"/>
      <c r="AR608" s="63"/>
      <c r="AS608" s="67"/>
      <c r="AT608" s="67"/>
      <c r="AU608" s="67"/>
      <c r="AV608" s="67"/>
      <c r="AW608" s="67"/>
    </row>
    <row r="609" spans="1:49" s="121" customFormat="1" ht="18" customHeight="1">
      <c r="A609" s="838" t="str">
        <f>+'[1]З-ТМБ-4-сургууль мэргэжил-1'!A615:B615</f>
        <v>IM3113-17</v>
      </c>
      <c r="B609" s="838"/>
      <c r="C609" s="705" t="str">
        <f>+'[1]З-ТМБ-4-сургууль мэргэжил-1'!C615:I615</f>
        <v>Цахилгааны техникч</v>
      </c>
      <c r="D609" s="705"/>
      <c r="E609" s="705"/>
      <c r="F609" s="705"/>
      <c r="G609" s="705"/>
      <c r="H609" s="705"/>
      <c r="I609" s="56">
        <f t="shared" si="229"/>
        <v>598</v>
      </c>
      <c r="J609" s="801">
        <f t="shared" si="231"/>
        <v>41</v>
      </c>
      <c r="K609" s="802"/>
      <c r="L609" s="65">
        <f t="shared" si="230"/>
        <v>1</v>
      </c>
      <c r="M609" s="65"/>
      <c r="N609" s="65"/>
      <c r="O609" s="65">
        <v>41</v>
      </c>
      <c r="P609" s="65">
        <v>1</v>
      </c>
      <c r="Q609" s="65"/>
      <c r="R609" s="65"/>
      <c r="S609" s="65"/>
      <c r="T609" s="65"/>
      <c r="U609" s="65"/>
      <c r="V609" s="65"/>
      <c r="W609" s="65"/>
      <c r="X609" s="65"/>
      <c r="Y609" s="65"/>
      <c r="Z609" s="65"/>
      <c r="AA609" s="65">
        <v>41</v>
      </c>
      <c r="AB609" s="65"/>
      <c r="AC609" s="65"/>
      <c r="AD609" s="65"/>
      <c r="AE609" s="140" t="str">
        <f t="shared" si="234"/>
        <v>IM3113-17</v>
      </c>
      <c r="AF609" s="139" t="str">
        <f t="shared" si="235"/>
        <v>Цахилгааны техникч</v>
      </c>
      <c r="AG609" s="56"/>
      <c r="AH609" s="65">
        <f t="shared" ref="AH609:AI672" si="236">+AJ609+AL609+AN609+AP609+AR609+AT609+AV609</f>
        <v>0</v>
      </c>
      <c r="AI609" s="65">
        <f t="shared" si="236"/>
        <v>0</v>
      </c>
      <c r="AJ609" s="67"/>
      <c r="AK609" s="67"/>
      <c r="AL609" s="63"/>
      <c r="AM609" s="63"/>
      <c r="AN609" s="63"/>
      <c r="AO609" s="63"/>
      <c r="AP609" s="63"/>
      <c r="AQ609" s="63"/>
      <c r="AR609" s="63"/>
      <c r="AS609" s="67"/>
      <c r="AT609" s="67"/>
      <c r="AU609" s="67"/>
      <c r="AV609" s="67"/>
      <c r="AW609" s="67"/>
    </row>
    <row r="610" spans="1:49" s="121" customFormat="1" ht="18" customHeight="1">
      <c r="A610" s="838" t="str">
        <f>+'[1]З-ТМБ-4-сургууль мэргэжил-1'!A616:B616</f>
        <v>IT3512-15</v>
      </c>
      <c r="B610" s="838"/>
      <c r="C610" s="705" t="str">
        <f>+'[1]З-ТМБ-4-сургууль мэргэжил-1'!C616:I616</f>
        <v>График дизайнч</v>
      </c>
      <c r="D610" s="705"/>
      <c r="E610" s="705"/>
      <c r="F610" s="705"/>
      <c r="G610" s="705"/>
      <c r="H610" s="705"/>
      <c r="I610" s="56">
        <f t="shared" si="229"/>
        <v>599</v>
      </c>
      <c r="J610" s="801">
        <f t="shared" si="231"/>
        <v>35</v>
      </c>
      <c r="K610" s="802"/>
      <c r="L610" s="65">
        <f t="shared" si="230"/>
        <v>16</v>
      </c>
      <c r="M610" s="65">
        <v>15</v>
      </c>
      <c r="N610" s="65">
        <v>8</v>
      </c>
      <c r="O610" s="65">
        <v>20</v>
      </c>
      <c r="P610" s="65">
        <v>8</v>
      </c>
      <c r="Q610" s="65"/>
      <c r="R610" s="65"/>
      <c r="S610" s="65"/>
      <c r="T610" s="65"/>
      <c r="U610" s="65"/>
      <c r="V610" s="65"/>
      <c r="W610" s="65"/>
      <c r="X610" s="65"/>
      <c r="Y610" s="65"/>
      <c r="Z610" s="65"/>
      <c r="AA610" s="65">
        <v>35</v>
      </c>
      <c r="AB610" s="65"/>
      <c r="AC610" s="65"/>
      <c r="AD610" s="65"/>
      <c r="AE610" s="140" t="str">
        <f t="shared" si="234"/>
        <v>IT3512-15</v>
      </c>
      <c r="AF610" s="139" t="str">
        <f t="shared" si="235"/>
        <v>График дизайнч</v>
      </c>
      <c r="AG610" s="56"/>
      <c r="AH610" s="65">
        <f t="shared" si="236"/>
        <v>1</v>
      </c>
      <c r="AI610" s="65">
        <f t="shared" si="236"/>
        <v>0</v>
      </c>
      <c r="AJ610" s="67"/>
      <c r="AK610" s="67"/>
      <c r="AL610" s="63"/>
      <c r="AM610" s="63"/>
      <c r="AN610" s="63"/>
      <c r="AO610" s="63"/>
      <c r="AP610" s="63">
        <v>1</v>
      </c>
      <c r="AQ610" s="63"/>
      <c r="AR610" s="63"/>
      <c r="AS610" s="67"/>
      <c r="AT610" s="67"/>
      <c r="AU610" s="67"/>
      <c r="AV610" s="67"/>
      <c r="AW610" s="67"/>
    </row>
    <row r="611" spans="1:49" s="121" customFormat="1" ht="18" customHeight="1">
      <c r="A611" s="838" t="str">
        <f>+'[1]З-ТМБ-4-сургууль мэргэжил-1'!A617:B617</f>
        <v>IE7233-43</v>
      </c>
      <c r="B611" s="838"/>
      <c r="C611" s="705" t="str">
        <f>+'[1]З-ТМБ-4-сургууль мэргэжил-1'!C617:I617</f>
        <v>Хөнгөн үйлдвэрийн тоног төхөөрөмжийн засварчин</v>
      </c>
      <c r="D611" s="705"/>
      <c r="E611" s="705"/>
      <c r="F611" s="705"/>
      <c r="G611" s="705"/>
      <c r="H611" s="705"/>
      <c r="I611" s="56">
        <f t="shared" si="229"/>
        <v>600</v>
      </c>
      <c r="J611" s="801">
        <f t="shared" si="231"/>
        <v>13</v>
      </c>
      <c r="K611" s="802"/>
      <c r="L611" s="65">
        <f t="shared" si="230"/>
        <v>0</v>
      </c>
      <c r="M611" s="65">
        <v>13</v>
      </c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  <c r="Z611" s="65"/>
      <c r="AA611" s="65">
        <v>13</v>
      </c>
      <c r="AB611" s="65"/>
      <c r="AC611" s="65"/>
      <c r="AD611" s="65"/>
      <c r="AE611" s="140" t="str">
        <f t="shared" si="234"/>
        <v>IE7233-43</v>
      </c>
      <c r="AF611" s="139" t="str">
        <f t="shared" si="235"/>
        <v>Хөнгөн үйлдвэрийн тоног төхөөрөмжийн засварчин</v>
      </c>
      <c r="AG611" s="56"/>
      <c r="AH611" s="65">
        <f t="shared" si="236"/>
        <v>0</v>
      </c>
      <c r="AI611" s="65">
        <f t="shared" si="236"/>
        <v>0</v>
      </c>
      <c r="AJ611" s="67"/>
      <c r="AK611" s="67"/>
      <c r="AL611" s="63"/>
      <c r="AM611" s="63"/>
      <c r="AN611" s="63"/>
      <c r="AO611" s="63"/>
      <c r="AP611" s="63"/>
      <c r="AQ611" s="63"/>
      <c r="AR611" s="63"/>
      <c r="AS611" s="67"/>
      <c r="AT611" s="67"/>
      <c r="AU611" s="67"/>
      <c r="AV611" s="67"/>
      <c r="AW611" s="67"/>
    </row>
    <row r="612" spans="1:49" s="121" customFormat="1" ht="18" customHeight="1">
      <c r="A612" s="838" t="str">
        <f>+'[1]З-ТМБ-4-сургууль мэргэжил-1'!A618:B618</f>
        <v>IT3511-13</v>
      </c>
      <c r="B612" s="838"/>
      <c r="C612" s="705" t="str">
        <f>+'[1]З-ТМБ-4-сургууль мэргэжил-1'!C618:I618</f>
        <v>Мэдээллийн технологич</v>
      </c>
      <c r="D612" s="705"/>
      <c r="E612" s="705"/>
      <c r="F612" s="705"/>
      <c r="G612" s="705"/>
      <c r="H612" s="705"/>
      <c r="I612" s="56">
        <f t="shared" si="229"/>
        <v>601</v>
      </c>
      <c r="J612" s="801">
        <f t="shared" si="231"/>
        <v>27</v>
      </c>
      <c r="K612" s="802"/>
      <c r="L612" s="65">
        <f t="shared" si="230"/>
        <v>11</v>
      </c>
      <c r="M612" s="65"/>
      <c r="N612" s="65"/>
      <c r="O612" s="65">
        <v>27</v>
      </c>
      <c r="P612" s="65">
        <v>11</v>
      </c>
      <c r="Q612" s="65"/>
      <c r="R612" s="65"/>
      <c r="S612" s="65"/>
      <c r="T612" s="65"/>
      <c r="U612" s="65"/>
      <c r="V612" s="65"/>
      <c r="W612" s="65"/>
      <c r="X612" s="65"/>
      <c r="Y612" s="65"/>
      <c r="Z612" s="65"/>
      <c r="AA612" s="65">
        <v>27</v>
      </c>
      <c r="AB612" s="65"/>
      <c r="AC612" s="65"/>
      <c r="AD612" s="65"/>
      <c r="AE612" s="140" t="str">
        <f t="shared" si="234"/>
        <v>IT3511-13</v>
      </c>
      <c r="AF612" s="139" t="str">
        <f t="shared" si="235"/>
        <v>Мэдээллийн технологич</v>
      </c>
      <c r="AG612" s="56"/>
      <c r="AH612" s="65">
        <f t="shared" si="236"/>
        <v>2</v>
      </c>
      <c r="AI612" s="65">
        <f t="shared" si="236"/>
        <v>1</v>
      </c>
      <c r="AJ612" s="67"/>
      <c r="AK612" s="67"/>
      <c r="AL612" s="63">
        <v>1</v>
      </c>
      <c r="AM612" s="63">
        <v>1</v>
      </c>
      <c r="AN612" s="63">
        <v>1</v>
      </c>
      <c r="AO612" s="63"/>
      <c r="AP612" s="63"/>
      <c r="AQ612" s="63"/>
      <c r="AR612" s="63"/>
      <c r="AS612" s="67"/>
      <c r="AT612" s="67"/>
      <c r="AU612" s="67"/>
      <c r="AV612" s="67"/>
      <c r="AW612" s="67"/>
    </row>
    <row r="613" spans="1:49" s="121" customFormat="1" ht="18" customHeight="1">
      <c r="A613" s="838" t="str">
        <f>+'[1]З-ТМБ-4-сургууль мэргэжил-1'!A619:B619</f>
        <v>IE8152-33</v>
      </c>
      <c r="B613" s="838"/>
      <c r="C613" s="705" t="str">
        <f>+'[1]З-ТМБ-4-сургууль мэргэжил-1'!C619:I619</f>
        <v>Сүлжмэлийн үйлдвэрийн технологийн ажилтан /сүлжигч/</v>
      </c>
      <c r="D613" s="705"/>
      <c r="E613" s="705"/>
      <c r="F613" s="705"/>
      <c r="G613" s="705"/>
      <c r="H613" s="705"/>
      <c r="I613" s="56">
        <f t="shared" si="229"/>
        <v>602</v>
      </c>
      <c r="J613" s="801">
        <f t="shared" si="231"/>
        <v>16</v>
      </c>
      <c r="K613" s="802"/>
      <c r="L613" s="65">
        <f t="shared" si="230"/>
        <v>16</v>
      </c>
      <c r="M613" s="65">
        <v>16</v>
      </c>
      <c r="N613" s="65">
        <v>16</v>
      </c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5"/>
      <c r="Z613" s="65"/>
      <c r="AA613" s="65">
        <v>16</v>
      </c>
      <c r="AB613" s="65"/>
      <c r="AC613" s="65"/>
      <c r="AD613" s="65"/>
      <c r="AE613" s="140" t="str">
        <f t="shared" si="234"/>
        <v>IE8152-33</v>
      </c>
      <c r="AF613" s="139" t="str">
        <f t="shared" si="235"/>
        <v>Сүлжмэлийн үйлдвэрийн технологийн ажилтан /сүлжигч/</v>
      </c>
      <c r="AG613" s="56"/>
      <c r="AH613" s="65">
        <f t="shared" si="236"/>
        <v>0</v>
      </c>
      <c r="AI613" s="65">
        <f t="shared" si="236"/>
        <v>0</v>
      </c>
      <c r="AJ613" s="67"/>
      <c r="AK613" s="67"/>
      <c r="AL613" s="63"/>
      <c r="AM613" s="63"/>
      <c r="AN613" s="63"/>
      <c r="AO613" s="63"/>
      <c r="AP613" s="63"/>
      <c r="AQ613" s="63"/>
      <c r="AR613" s="63"/>
      <c r="AS613" s="67"/>
      <c r="AT613" s="67"/>
      <c r="AU613" s="67"/>
      <c r="AV613" s="67"/>
      <c r="AW613" s="67"/>
    </row>
    <row r="614" spans="1:49" s="121" customFormat="1" ht="18" customHeight="1">
      <c r="A614" s="838" t="str">
        <f>+'[1]З-ТМБ-4-сургууль мэргэжил-1'!A620:B620</f>
        <v>MT8111-35</v>
      </c>
      <c r="B614" s="838"/>
      <c r="C614" s="705" t="str">
        <f>+'[1]З-ТМБ-4-сургууль мэргэжил-1'!C620:I620</f>
        <v>Хүнд машин механизмын оператор</v>
      </c>
      <c r="D614" s="705"/>
      <c r="E614" s="705"/>
      <c r="F614" s="705"/>
      <c r="G614" s="705"/>
      <c r="H614" s="705"/>
      <c r="I614" s="56">
        <f t="shared" si="229"/>
        <v>603</v>
      </c>
      <c r="J614" s="801">
        <f t="shared" si="231"/>
        <v>18</v>
      </c>
      <c r="K614" s="802"/>
      <c r="L614" s="65">
        <f t="shared" si="230"/>
        <v>1</v>
      </c>
      <c r="M614" s="65"/>
      <c r="N614" s="65"/>
      <c r="O614" s="65"/>
      <c r="P614" s="65"/>
      <c r="Q614" s="65">
        <v>18</v>
      </c>
      <c r="R614" s="65">
        <v>1</v>
      </c>
      <c r="S614" s="65"/>
      <c r="T614" s="65"/>
      <c r="U614" s="65"/>
      <c r="V614" s="65"/>
      <c r="W614" s="65"/>
      <c r="X614" s="65"/>
      <c r="Y614" s="65"/>
      <c r="Z614" s="65"/>
      <c r="AA614" s="65">
        <v>18</v>
      </c>
      <c r="AB614" s="65"/>
      <c r="AC614" s="65"/>
      <c r="AD614" s="65"/>
      <c r="AE614" s="140" t="str">
        <f t="shared" si="234"/>
        <v>MT8111-35</v>
      </c>
      <c r="AF614" s="139" t="str">
        <f t="shared" si="235"/>
        <v>Хүнд машин механизмын оператор</v>
      </c>
      <c r="AG614" s="56"/>
      <c r="AH614" s="65">
        <f t="shared" si="236"/>
        <v>1</v>
      </c>
      <c r="AI614" s="65">
        <f t="shared" si="236"/>
        <v>0</v>
      </c>
      <c r="AJ614" s="63"/>
      <c r="AK614" s="63"/>
      <c r="AL614" s="63"/>
      <c r="AM614" s="63"/>
      <c r="AN614" s="63">
        <v>1</v>
      </c>
      <c r="AO614" s="63"/>
      <c r="AP614" s="63"/>
      <c r="AQ614" s="63"/>
      <c r="AR614" s="63"/>
      <c r="AS614" s="63"/>
      <c r="AT614" s="63"/>
      <c r="AU614" s="63"/>
      <c r="AV614" s="63"/>
      <c r="AW614" s="63"/>
    </row>
    <row r="615" spans="1:49" s="121" customFormat="1" ht="18" customHeight="1">
      <c r="A615" s="838" t="str">
        <f>+'[1]З-ТМБ-4-сургууль мэргэжил-1'!A621:B621</f>
        <v>MT7233-45</v>
      </c>
      <c r="B615" s="838"/>
      <c r="C615" s="705" t="str">
        <f>+'[1]З-ТМБ-4-сургууль мэргэжил-1'!C621:I621</f>
        <v>Хүнд машин механизмын засварчин</v>
      </c>
      <c r="D615" s="705"/>
      <c r="E615" s="705"/>
      <c r="F615" s="705"/>
      <c r="G615" s="705"/>
      <c r="H615" s="705"/>
      <c r="I615" s="56">
        <f t="shared" si="229"/>
        <v>604</v>
      </c>
      <c r="J615" s="801">
        <f t="shared" si="231"/>
        <v>14</v>
      </c>
      <c r="K615" s="802"/>
      <c r="L615" s="65">
        <f t="shared" si="230"/>
        <v>0</v>
      </c>
      <c r="M615" s="65"/>
      <c r="N615" s="65"/>
      <c r="O615" s="65"/>
      <c r="P615" s="65"/>
      <c r="Q615" s="65">
        <v>14</v>
      </c>
      <c r="R615" s="65"/>
      <c r="S615" s="65"/>
      <c r="T615" s="65"/>
      <c r="U615" s="65"/>
      <c r="V615" s="65"/>
      <c r="W615" s="65"/>
      <c r="X615" s="65"/>
      <c r="Y615" s="65"/>
      <c r="Z615" s="65"/>
      <c r="AA615" s="65">
        <v>14</v>
      </c>
      <c r="AB615" s="65"/>
      <c r="AC615" s="65"/>
      <c r="AD615" s="65"/>
      <c r="AE615" s="140" t="str">
        <f t="shared" si="234"/>
        <v>MT7233-45</v>
      </c>
      <c r="AF615" s="139" t="str">
        <f t="shared" si="235"/>
        <v>Хүнд машин механизмын засварчин</v>
      </c>
      <c r="AG615" s="56"/>
      <c r="AH615" s="65">
        <f t="shared" si="236"/>
        <v>0</v>
      </c>
      <c r="AI615" s="65">
        <f t="shared" si="236"/>
        <v>0</v>
      </c>
      <c r="AJ615" s="63"/>
      <c r="AK615" s="63"/>
      <c r="AL615" s="63"/>
      <c r="AM615" s="63"/>
      <c r="AN615" s="63"/>
      <c r="AO615" s="63"/>
      <c r="AP615" s="63"/>
      <c r="AQ615" s="63"/>
      <c r="AR615" s="63"/>
      <c r="AS615" s="63"/>
      <c r="AT615" s="63"/>
      <c r="AU615" s="63"/>
      <c r="AV615" s="63"/>
      <c r="AW615" s="63"/>
    </row>
    <row r="616" spans="1:49" s="121" customFormat="1" ht="18" customHeight="1">
      <c r="A616" s="838" t="str">
        <f>+'[1]З-ТМБ-4-сургууль мэргэжил-1'!A622:B622</f>
        <v>TC8211-20</v>
      </c>
      <c r="B616" s="838"/>
      <c r="C616" s="705" t="str">
        <f>+'[1]З-ТМБ-4-сургууль мэргэжил-1'!C622:I622</f>
        <v>Автомашины засварчин</v>
      </c>
      <c r="D616" s="705"/>
      <c r="E616" s="705"/>
      <c r="F616" s="705"/>
      <c r="G616" s="705"/>
      <c r="H616" s="705"/>
      <c r="I616" s="56">
        <f t="shared" si="229"/>
        <v>605</v>
      </c>
      <c r="J616" s="801">
        <f t="shared" si="231"/>
        <v>17</v>
      </c>
      <c r="K616" s="802"/>
      <c r="L616" s="65">
        <f t="shared" si="230"/>
        <v>3</v>
      </c>
      <c r="M616" s="65"/>
      <c r="N616" s="65"/>
      <c r="O616" s="65"/>
      <c r="P616" s="65"/>
      <c r="Q616" s="65">
        <v>17</v>
      </c>
      <c r="R616" s="65">
        <v>3</v>
      </c>
      <c r="S616" s="65"/>
      <c r="T616" s="65"/>
      <c r="U616" s="65"/>
      <c r="V616" s="65"/>
      <c r="W616" s="65"/>
      <c r="X616" s="65"/>
      <c r="Y616" s="65"/>
      <c r="Z616" s="65"/>
      <c r="AA616" s="65">
        <v>17</v>
      </c>
      <c r="AB616" s="65"/>
      <c r="AC616" s="65"/>
      <c r="AD616" s="65"/>
      <c r="AE616" s="140" t="str">
        <f t="shared" si="234"/>
        <v>TC8211-20</v>
      </c>
      <c r="AF616" s="139" t="str">
        <f t="shared" si="235"/>
        <v>Автомашины засварчин</v>
      </c>
      <c r="AG616" s="56"/>
      <c r="AH616" s="65">
        <f t="shared" si="236"/>
        <v>0</v>
      </c>
      <c r="AI616" s="65">
        <f t="shared" si="236"/>
        <v>0</v>
      </c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  <c r="AU616" s="63"/>
      <c r="AV616" s="63"/>
      <c r="AW616" s="63"/>
    </row>
    <row r="617" spans="1:49" s="121" customFormat="1" ht="18" customHeight="1">
      <c r="A617" s="838" t="str">
        <f>+'[1]З-ТМБ-4-сургууль мэргэжил-1'!A623:B623</f>
        <v>CF7411-12</v>
      </c>
      <c r="B617" s="838"/>
      <c r="C617" s="705" t="str">
        <f>+'[1]З-ТМБ-4-сургууль мэргэжил-1'!C623:I623</f>
        <v>Барилгын цахилгаанчин</v>
      </c>
      <c r="D617" s="705"/>
      <c r="E617" s="705"/>
      <c r="F617" s="705"/>
      <c r="G617" s="705"/>
      <c r="H617" s="705"/>
      <c r="I617" s="56">
        <f t="shared" si="229"/>
        <v>606</v>
      </c>
      <c r="J617" s="801">
        <f t="shared" si="231"/>
        <v>18</v>
      </c>
      <c r="K617" s="802"/>
      <c r="L617" s="65">
        <f t="shared" si="230"/>
        <v>4</v>
      </c>
      <c r="M617" s="65"/>
      <c r="N617" s="65"/>
      <c r="O617" s="65"/>
      <c r="P617" s="65"/>
      <c r="Q617" s="65">
        <v>18</v>
      </c>
      <c r="R617" s="65">
        <v>4</v>
      </c>
      <c r="S617" s="65"/>
      <c r="T617" s="65"/>
      <c r="U617" s="65"/>
      <c r="V617" s="65"/>
      <c r="W617" s="65"/>
      <c r="X617" s="65"/>
      <c r="Y617" s="65"/>
      <c r="Z617" s="65"/>
      <c r="AA617" s="65">
        <v>18</v>
      </c>
      <c r="AB617" s="65"/>
      <c r="AC617" s="65"/>
      <c r="AD617" s="65"/>
      <c r="AE617" s="140" t="str">
        <f t="shared" si="234"/>
        <v>CF7411-12</v>
      </c>
      <c r="AF617" s="139" t="str">
        <f t="shared" si="235"/>
        <v>Барилгын цахилгаанчин</v>
      </c>
      <c r="AG617" s="56"/>
      <c r="AH617" s="65">
        <f t="shared" si="236"/>
        <v>1</v>
      </c>
      <c r="AI617" s="65">
        <f t="shared" si="236"/>
        <v>1</v>
      </c>
      <c r="AJ617" s="63"/>
      <c r="AK617" s="63"/>
      <c r="AL617" s="63"/>
      <c r="AM617" s="63"/>
      <c r="AN617" s="63">
        <v>1</v>
      </c>
      <c r="AO617" s="63">
        <v>1</v>
      </c>
      <c r="AP617" s="63"/>
      <c r="AQ617" s="63"/>
      <c r="AR617" s="63"/>
      <c r="AS617" s="63"/>
      <c r="AT617" s="63"/>
      <c r="AU617" s="63"/>
      <c r="AV617" s="63"/>
      <c r="AW617" s="63"/>
    </row>
    <row r="618" spans="1:49" s="121" customFormat="1" ht="18" customHeight="1">
      <c r="A618" s="838" t="str">
        <f>+'[1]З-ТМБ-4-сургууль мэргэжил-1'!A624:B624</f>
        <v>IE8152-34</v>
      </c>
      <c r="B618" s="838"/>
      <c r="C618" s="705" t="str">
        <f>+'[1]З-ТМБ-4-сургууль мэргэжил-1'!C624:I624</f>
        <v>Кеттельчин</v>
      </c>
      <c r="D618" s="705"/>
      <c r="E618" s="705"/>
      <c r="F618" s="705"/>
      <c r="G618" s="705"/>
      <c r="H618" s="705"/>
      <c r="I618" s="56">
        <f t="shared" si="229"/>
        <v>607</v>
      </c>
      <c r="J618" s="801">
        <f t="shared" si="231"/>
        <v>16</v>
      </c>
      <c r="K618" s="802"/>
      <c r="L618" s="65">
        <f t="shared" si="230"/>
        <v>12</v>
      </c>
      <c r="M618" s="65"/>
      <c r="N618" s="65"/>
      <c r="O618" s="65"/>
      <c r="P618" s="65"/>
      <c r="Q618" s="65">
        <v>16</v>
      </c>
      <c r="R618" s="65">
        <v>12</v>
      </c>
      <c r="S618" s="65"/>
      <c r="T618" s="65"/>
      <c r="U618" s="65"/>
      <c r="V618" s="65"/>
      <c r="W618" s="65"/>
      <c r="X618" s="65"/>
      <c r="Y618" s="65"/>
      <c r="Z618" s="65"/>
      <c r="AA618" s="65">
        <v>16</v>
      </c>
      <c r="AB618" s="65"/>
      <c r="AC618" s="65"/>
      <c r="AD618" s="65"/>
      <c r="AE618" s="140" t="str">
        <f t="shared" si="234"/>
        <v>IE8152-34</v>
      </c>
      <c r="AF618" s="139" t="str">
        <f t="shared" si="235"/>
        <v>Кеттельчин</v>
      </c>
      <c r="AG618" s="56"/>
      <c r="AH618" s="65">
        <f t="shared" si="236"/>
        <v>0</v>
      </c>
      <c r="AI618" s="65">
        <f t="shared" si="236"/>
        <v>0</v>
      </c>
      <c r="AJ618" s="63"/>
      <c r="AK618" s="63"/>
      <c r="AL618" s="63"/>
      <c r="AM618" s="63"/>
      <c r="AN618" s="63"/>
      <c r="AO618" s="63"/>
      <c r="AP618" s="63"/>
      <c r="AQ618" s="63"/>
      <c r="AR618" s="63"/>
      <c r="AS618" s="63"/>
      <c r="AT618" s="63"/>
      <c r="AU618" s="63"/>
      <c r="AV618" s="63"/>
      <c r="AW618" s="63"/>
    </row>
    <row r="619" spans="1:49" s="121" customFormat="1" ht="18" customHeight="1">
      <c r="A619" s="838" t="str">
        <f>+'[1]З-ТМБ-4-сургууль мэргэжил-1'!A625:B625</f>
        <v>IM7212-14</v>
      </c>
      <c r="B619" s="838"/>
      <c r="C619" s="705" t="str">
        <f>+'[1]З-ТМБ-4-сургууль мэргэжил-1'!C625:I625</f>
        <v>Гагнуурчин</v>
      </c>
      <c r="D619" s="705"/>
      <c r="E619" s="705"/>
      <c r="F619" s="705"/>
      <c r="G619" s="705"/>
      <c r="H619" s="705"/>
      <c r="I619" s="56">
        <f t="shared" si="229"/>
        <v>608</v>
      </c>
      <c r="J619" s="801">
        <f t="shared" si="231"/>
        <v>14</v>
      </c>
      <c r="K619" s="802"/>
      <c r="L619" s="65">
        <f t="shared" si="230"/>
        <v>1</v>
      </c>
      <c r="M619" s="65"/>
      <c r="N619" s="65"/>
      <c r="O619" s="65"/>
      <c r="P619" s="65"/>
      <c r="Q619" s="65">
        <v>14</v>
      </c>
      <c r="R619" s="65">
        <v>1</v>
      </c>
      <c r="S619" s="65"/>
      <c r="T619" s="65"/>
      <c r="U619" s="65"/>
      <c r="V619" s="65"/>
      <c r="W619" s="65"/>
      <c r="X619" s="65"/>
      <c r="Y619" s="65"/>
      <c r="Z619" s="65"/>
      <c r="AA619" s="65">
        <v>14</v>
      </c>
      <c r="AB619" s="65"/>
      <c r="AC619" s="65"/>
      <c r="AD619" s="65"/>
      <c r="AE619" s="140" t="str">
        <f t="shared" si="234"/>
        <v>IM7212-14</v>
      </c>
      <c r="AF619" s="139" t="str">
        <f t="shared" si="235"/>
        <v>Гагнуурчин</v>
      </c>
      <c r="AG619" s="56"/>
      <c r="AH619" s="65">
        <f t="shared" si="236"/>
        <v>1</v>
      </c>
      <c r="AI619" s="65">
        <f t="shared" si="236"/>
        <v>0</v>
      </c>
      <c r="AJ619" s="63"/>
      <c r="AK619" s="63"/>
      <c r="AL619" s="63"/>
      <c r="AM619" s="63"/>
      <c r="AN619" s="63"/>
      <c r="AO619" s="63"/>
      <c r="AP619" s="63"/>
      <c r="AQ619" s="63"/>
      <c r="AR619" s="63">
        <v>1</v>
      </c>
      <c r="AS619" s="63"/>
      <c r="AT619" s="63"/>
      <c r="AU619" s="63"/>
      <c r="AV619" s="63"/>
      <c r="AW619" s="63"/>
    </row>
    <row r="620" spans="1:49" s="121" customFormat="1" ht="18" customHeight="1">
      <c r="A620" s="838" t="str">
        <f>+'[1]З-ТМБ-4-сургууль мэргэжил-1'!A626:B626</f>
        <v>AD7321-11</v>
      </c>
      <c r="B620" s="838"/>
      <c r="C620" s="705" t="str">
        <f>+'[1]З-ТМБ-4-сургууль мэргэжил-1'!C626:I626</f>
        <v>Хэвлэлийн график дизайнч</v>
      </c>
      <c r="D620" s="705"/>
      <c r="E620" s="705"/>
      <c r="F620" s="705"/>
      <c r="G620" s="705"/>
      <c r="H620" s="705"/>
      <c r="I620" s="56">
        <f t="shared" si="229"/>
        <v>609</v>
      </c>
      <c r="J620" s="801">
        <f t="shared" si="231"/>
        <v>224</v>
      </c>
      <c r="K620" s="802"/>
      <c r="L620" s="65">
        <f t="shared" si="230"/>
        <v>94</v>
      </c>
      <c r="M620" s="65"/>
      <c r="N620" s="65"/>
      <c r="O620" s="65"/>
      <c r="P620" s="65"/>
      <c r="Q620" s="65"/>
      <c r="R620" s="65"/>
      <c r="S620" s="65">
        <v>224</v>
      </c>
      <c r="T620" s="65">
        <v>94</v>
      </c>
      <c r="U620" s="65"/>
      <c r="V620" s="65"/>
      <c r="W620" s="65"/>
      <c r="X620" s="65"/>
      <c r="Y620" s="65"/>
      <c r="Z620" s="65"/>
      <c r="AA620" s="65">
        <v>224</v>
      </c>
      <c r="AB620" s="65"/>
      <c r="AC620" s="65"/>
      <c r="AD620" s="65"/>
      <c r="AE620" s="140" t="str">
        <f t="shared" si="234"/>
        <v>AD7321-11</v>
      </c>
      <c r="AF620" s="139" t="str">
        <f t="shared" si="235"/>
        <v>Хэвлэлийн график дизайнч</v>
      </c>
      <c r="AG620" s="56"/>
      <c r="AH620" s="65">
        <f t="shared" si="236"/>
        <v>4</v>
      </c>
      <c r="AI620" s="65">
        <f t="shared" si="236"/>
        <v>2</v>
      </c>
      <c r="AJ620" s="63">
        <v>2</v>
      </c>
      <c r="AK620" s="63">
        <v>1</v>
      </c>
      <c r="AL620" s="63"/>
      <c r="AM620" s="63"/>
      <c r="AN620" s="63"/>
      <c r="AO620" s="63"/>
      <c r="AP620" s="63">
        <v>2</v>
      </c>
      <c r="AQ620" s="63">
        <v>1</v>
      </c>
      <c r="AR620" s="63"/>
      <c r="AS620" s="63"/>
      <c r="AT620" s="63"/>
      <c r="AU620" s="63"/>
      <c r="AV620" s="67"/>
      <c r="AW620" s="67"/>
    </row>
    <row r="621" spans="1:49" s="121" customFormat="1" ht="18" customHeight="1">
      <c r="A621" s="838" t="str">
        <f>+'[1]З-ТМБ-4-сургууль мэргэжил-1'!A627:B627</f>
        <v>TC8211-20</v>
      </c>
      <c r="B621" s="838"/>
      <c r="C621" s="705" t="str">
        <f>+'[1]З-ТМБ-4-сургууль мэргэжил-1'!C627:I627</f>
        <v>Автомашины засварчин</v>
      </c>
      <c r="D621" s="705"/>
      <c r="E621" s="705"/>
      <c r="F621" s="705"/>
      <c r="G621" s="705"/>
      <c r="H621" s="705"/>
      <c r="I621" s="56">
        <f t="shared" si="229"/>
        <v>610</v>
      </c>
      <c r="J621" s="801">
        <f t="shared" si="231"/>
        <v>228</v>
      </c>
      <c r="K621" s="802"/>
      <c r="L621" s="65">
        <f t="shared" si="230"/>
        <v>5</v>
      </c>
      <c r="M621" s="65"/>
      <c r="N621" s="65"/>
      <c r="O621" s="65"/>
      <c r="P621" s="65"/>
      <c r="Q621" s="65"/>
      <c r="R621" s="65"/>
      <c r="S621" s="65">
        <v>228</v>
      </c>
      <c r="T621" s="65">
        <v>5</v>
      </c>
      <c r="U621" s="65"/>
      <c r="V621" s="65"/>
      <c r="W621" s="65"/>
      <c r="X621" s="65"/>
      <c r="Y621" s="65"/>
      <c r="Z621" s="65"/>
      <c r="AA621" s="65">
        <v>228</v>
      </c>
      <c r="AB621" s="65"/>
      <c r="AC621" s="65"/>
      <c r="AD621" s="65"/>
      <c r="AE621" s="140" t="str">
        <f t="shared" si="234"/>
        <v>TC8211-20</v>
      </c>
      <c r="AF621" s="139" t="str">
        <f t="shared" si="235"/>
        <v>Автомашины засварчин</v>
      </c>
      <c r="AG621" s="56"/>
      <c r="AH621" s="65">
        <f t="shared" si="236"/>
        <v>0</v>
      </c>
      <c r="AI621" s="65">
        <f t="shared" si="236"/>
        <v>0</v>
      </c>
      <c r="AJ621" s="63"/>
      <c r="AK621" s="63"/>
      <c r="AL621" s="63"/>
      <c r="AM621" s="63"/>
      <c r="AN621" s="63"/>
      <c r="AO621" s="63"/>
      <c r="AP621" s="63"/>
      <c r="AQ621" s="63"/>
      <c r="AR621" s="63"/>
      <c r="AS621" s="63"/>
      <c r="AT621" s="63"/>
      <c r="AU621" s="63"/>
      <c r="AV621" s="67"/>
      <c r="AW621" s="67"/>
    </row>
    <row r="622" spans="1:49" s="121" customFormat="1" ht="18" customHeight="1">
      <c r="A622" s="838" t="str">
        <f>+'[1]З-ТМБ-4-сургууль мэргэжил-1'!A628:B628</f>
        <v>IM7212-14</v>
      </c>
      <c r="B622" s="838"/>
      <c r="C622" s="705" t="str">
        <f>+'[1]З-ТМБ-4-сургууль мэргэжил-1'!C628:I628</f>
        <v>Гагнуурчин</v>
      </c>
      <c r="D622" s="705"/>
      <c r="E622" s="705"/>
      <c r="F622" s="705"/>
      <c r="G622" s="705"/>
      <c r="H622" s="705"/>
      <c r="I622" s="56">
        <f t="shared" si="229"/>
        <v>611</v>
      </c>
      <c r="J622" s="801">
        <f t="shared" si="231"/>
        <v>208</v>
      </c>
      <c r="K622" s="802"/>
      <c r="L622" s="65">
        <f t="shared" si="230"/>
        <v>2</v>
      </c>
      <c r="M622" s="65"/>
      <c r="N622" s="65"/>
      <c r="O622" s="65"/>
      <c r="P622" s="65"/>
      <c r="Q622" s="65"/>
      <c r="R622" s="65"/>
      <c r="S622" s="65">
        <v>208</v>
      </c>
      <c r="T622" s="65">
        <v>2</v>
      </c>
      <c r="U622" s="65"/>
      <c r="V622" s="65"/>
      <c r="W622" s="65"/>
      <c r="X622" s="65"/>
      <c r="Y622" s="65"/>
      <c r="Z622" s="65"/>
      <c r="AA622" s="65">
        <v>208</v>
      </c>
      <c r="AB622" s="65"/>
      <c r="AC622" s="65"/>
      <c r="AD622" s="65"/>
      <c r="AE622" s="140" t="str">
        <f t="shared" si="234"/>
        <v>IM7212-14</v>
      </c>
      <c r="AF622" s="139" t="str">
        <f t="shared" si="235"/>
        <v>Гагнуурчин</v>
      </c>
      <c r="AG622" s="56"/>
      <c r="AH622" s="65">
        <f t="shared" si="236"/>
        <v>0</v>
      </c>
      <c r="AI622" s="65">
        <f t="shared" si="236"/>
        <v>0</v>
      </c>
      <c r="AJ622" s="63"/>
      <c r="AK622" s="63"/>
      <c r="AL622" s="63"/>
      <c r="AM622" s="63"/>
      <c r="AN622" s="63"/>
      <c r="AO622" s="63"/>
      <c r="AP622" s="63"/>
      <c r="AQ622" s="63"/>
      <c r="AR622" s="63"/>
      <c r="AS622" s="63"/>
      <c r="AT622" s="63"/>
      <c r="AU622" s="63"/>
      <c r="AV622" s="67"/>
      <c r="AW622" s="67"/>
    </row>
    <row r="623" spans="1:49" s="121" customFormat="1" ht="18" customHeight="1">
      <c r="A623" s="838" t="str">
        <f>+'[1]З-ТМБ-4-сургууль мэргэжил-1'!A629:B629</f>
        <v>IE7233-43</v>
      </c>
      <c r="B623" s="838"/>
      <c r="C623" s="705" t="str">
        <f>+'[1]З-ТМБ-4-сургууль мэргэжил-1'!C629:I629</f>
        <v>Хөнгөн үйлдвэрийн тоног төхөөрөмжийн засварчин</v>
      </c>
      <c r="D623" s="705"/>
      <c r="E623" s="705"/>
      <c r="F623" s="705"/>
      <c r="G623" s="705"/>
      <c r="H623" s="705"/>
      <c r="I623" s="56">
        <f t="shared" si="229"/>
        <v>612</v>
      </c>
      <c r="J623" s="801">
        <f t="shared" si="231"/>
        <v>89</v>
      </c>
      <c r="K623" s="802"/>
      <c r="L623" s="65">
        <f t="shared" si="230"/>
        <v>2</v>
      </c>
      <c r="M623" s="65"/>
      <c r="N623" s="65"/>
      <c r="O623" s="65"/>
      <c r="P623" s="65"/>
      <c r="Q623" s="65"/>
      <c r="R623" s="65"/>
      <c r="S623" s="65">
        <v>89</v>
      </c>
      <c r="T623" s="65">
        <v>2</v>
      </c>
      <c r="U623" s="65"/>
      <c r="V623" s="65"/>
      <c r="W623" s="65"/>
      <c r="X623" s="65"/>
      <c r="Y623" s="65"/>
      <c r="Z623" s="65"/>
      <c r="AA623" s="65">
        <v>89</v>
      </c>
      <c r="AB623" s="65"/>
      <c r="AC623" s="65"/>
      <c r="AD623" s="65"/>
      <c r="AE623" s="140" t="str">
        <f t="shared" si="234"/>
        <v>IE7233-43</v>
      </c>
      <c r="AF623" s="139" t="str">
        <f t="shared" si="235"/>
        <v>Хөнгөн үйлдвэрийн тоног төхөөрөмжийн засварчин</v>
      </c>
      <c r="AG623" s="56"/>
      <c r="AH623" s="65">
        <f t="shared" si="236"/>
        <v>0</v>
      </c>
      <c r="AI623" s="65">
        <f t="shared" si="236"/>
        <v>0</v>
      </c>
      <c r="AJ623" s="63"/>
      <c r="AK623" s="63"/>
      <c r="AL623" s="63"/>
      <c r="AM623" s="63"/>
      <c r="AN623" s="63"/>
      <c r="AO623" s="63"/>
      <c r="AP623" s="63"/>
      <c r="AQ623" s="63"/>
      <c r="AR623" s="63"/>
      <c r="AS623" s="63"/>
      <c r="AT623" s="63"/>
      <c r="AU623" s="63"/>
      <c r="AV623" s="67"/>
      <c r="AW623" s="67"/>
    </row>
    <row r="624" spans="1:49" s="121" customFormat="1" ht="18" customHeight="1">
      <c r="A624" s="838" t="str">
        <f>+'[1]З-ТМБ-4-сургууль мэргэжил-1'!A630:B630</f>
        <v>IE7533-28</v>
      </c>
      <c r="B624" s="838"/>
      <c r="C624" s="705" t="str">
        <f>+'[1]З-ТМБ-4-сургууль мэргэжил-1'!C630:I630</f>
        <v>Оёмол бүтээгдэхүүний оёдолчин</v>
      </c>
      <c r="D624" s="705"/>
      <c r="E624" s="705"/>
      <c r="F624" s="705"/>
      <c r="G624" s="705"/>
      <c r="H624" s="705"/>
      <c r="I624" s="56">
        <f t="shared" si="229"/>
        <v>613</v>
      </c>
      <c r="J624" s="801">
        <f t="shared" si="231"/>
        <v>158</v>
      </c>
      <c r="K624" s="802"/>
      <c r="L624" s="65">
        <f t="shared" si="230"/>
        <v>158</v>
      </c>
      <c r="M624" s="65"/>
      <c r="N624" s="65"/>
      <c r="O624" s="65"/>
      <c r="P624" s="65"/>
      <c r="Q624" s="65"/>
      <c r="R624" s="65"/>
      <c r="S624" s="65">
        <v>158</v>
      </c>
      <c r="T624" s="65">
        <v>158</v>
      </c>
      <c r="U624" s="65"/>
      <c r="V624" s="65"/>
      <c r="W624" s="65"/>
      <c r="X624" s="65"/>
      <c r="Y624" s="65"/>
      <c r="Z624" s="65"/>
      <c r="AA624" s="65">
        <v>158</v>
      </c>
      <c r="AB624" s="65"/>
      <c r="AC624" s="65"/>
      <c r="AD624" s="65"/>
      <c r="AE624" s="140" t="str">
        <f t="shared" si="234"/>
        <v>IE7533-28</v>
      </c>
      <c r="AF624" s="139" t="str">
        <f t="shared" si="235"/>
        <v>Оёмол бүтээгдэхүүний оёдолчин</v>
      </c>
      <c r="AG624" s="56"/>
      <c r="AH624" s="65">
        <f t="shared" si="236"/>
        <v>2</v>
      </c>
      <c r="AI624" s="65">
        <f t="shared" si="236"/>
        <v>2</v>
      </c>
      <c r="AJ624" s="63"/>
      <c r="AK624" s="63"/>
      <c r="AL624" s="63"/>
      <c r="AM624" s="63"/>
      <c r="AN624" s="63"/>
      <c r="AO624" s="63"/>
      <c r="AP624" s="63"/>
      <c r="AQ624" s="63"/>
      <c r="AR624" s="63"/>
      <c r="AS624" s="63"/>
      <c r="AT624" s="63">
        <v>2</v>
      </c>
      <c r="AU624" s="63">
        <v>2</v>
      </c>
      <c r="AV624" s="67"/>
      <c r="AW624" s="67"/>
    </row>
    <row r="625" spans="1:49" s="121" customFormat="1" ht="18" customHeight="1">
      <c r="A625" s="838" t="str">
        <f>+'[1]З-ТМБ-4-сургууль мэргэжил-1'!A631:B631</f>
        <v>IE8152-33</v>
      </c>
      <c r="B625" s="838"/>
      <c r="C625" s="705" t="str">
        <f>+'[1]З-ТМБ-4-сургууль мэргэжил-1'!C631:I631</f>
        <v>Сүлжмэлийн үйлдвэрийн технологийн ажилтан /сүлжигч/</v>
      </c>
      <c r="D625" s="705"/>
      <c r="E625" s="705"/>
      <c r="F625" s="705"/>
      <c r="G625" s="705"/>
      <c r="H625" s="705"/>
      <c r="I625" s="56">
        <f t="shared" si="229"/>
        <v>614</v>
      </c>
      <c r="J625" s="801">
        <f t="shared" si="231"/>
        <v>132</v>
      </c>
      <c r="K625" s="802"/>
      <c r="L625" s="65">
        <f t="shared" si="230"/>
        <v>123</v>
      </c>
      <c r="M625" s="65"/>
      <c r="N625" s="65"/>
      <c r="O625" s="65"/>
      <c r="P625" s="65"/>
      <c r="Q625" s="65"/>
      <c r="R625" s="65"/>
      <c r="S625" s="65">
        <v>132</v>
      </c>
      <c r="T625" s="65">
        <v>123</v>
      </c>
      <c r="U625" s="65"/>
      <c r="V625" s="65"/>
      <c r="W625" s="65"/>
      <c r="X625" s="65"/>
      <c r="Y625" s="65"/>
      <c r="Z625" s="65"/>
      <c r="AA625" s="65">
        <v>132</v>
      </c>
      <c r="AB625" s="65"/>
      <c r="AC625" s="65"/>
      <c r="AD625" s="65"/>
      <c r="AE625" s="140" t="str">
        <f t="shared" si="234"/>
        <v>IE8152-33</v>
      </c>
      <c r="AF625" s="139" t="str">
        <f t="shared" si="235"/>
        <v>Сүлжмэлийн үйлдвэрийн технологийн ажилтан /сүлжигч/</v>
      </c>
      <c r="AG625" s="56"/>
      <c r="AH625" s="65">
        <f t="shared" si="236"/>
        <v>0</v>
      </c>
      <c r="AI625" s="65">
        <f t="shared" si="236"/>
        <v>0</v>
      </c>
      <c r="AJ625" s="63"/>
      <c r="AK625" s="63"/>
      <c r="AL625" s="63"/>
      <c r="AM625" s="63"/>
      <c r="AN625" s="63"/>
      <c r="AO625" s="63"/>
      <c r="AP625" s="63"/>
      <c r="AQ625" s="63"/>
      <c r="AR625" s="63"/>
      <c r="AS625" s="63"/>
      <c r="AT625" s="63"/>
      <c r="AU625" s="63"/>
      <c r="AV625" s="67"/>
      <c r="AW625" s="67"/>
    </row>
    <row r="626" spans="1:49" s="121" customFormat="1" ht="18" customHeight="1">
      <c r="A626" s="838" t="str">
        <f>+'[1]З-ТМБ-4-сургууль мэргэжил-1'!A632:B632</f>
        <v>IE8152-12</v>
      </c>
      <c r="B626" s="838"/>
      <c r="C626" s="705" t="str">
        <f>+'[1]З-ТМБ-4-сургууль мэргэжил-1'!C632:I632</f>
        <v>Сүлжих машины оператор</v>
      </c>
      <c r="D626" s="705"/>
      <c r="E626" s="705"/>
      <c r="F626" s="705"/>
      <c r="G626" s="705"/>
      <c r="H626" s="705"/>
      <c r="I626" s="56">
        <f t="shared" si="229"/>
        <v>615</v>
      </c>
      <c r="J626" s="801">
        <f t="shared" si="231"/>
        <v>87</v>
      </c>
      <c r="K626" s="802"/>
      <c r="L626" s="65">
        <f t="shared" si="230"/>
        <v>44</v>
      </c>
      <c r="M626" s="65"/>
      <c r="N626" s="65"/>
      <c r="O626" s="65"/>
      <c r="P626" s="65"/>
      <c r="Q626" s="65"/>
      <c r="R626" s="65"/>
      <c r="S626" s="65">
        <v>87</v>
      </c>
      <c r="T626" s="65">
        <v>44</v>
      </c>
      <c r="U626" s="65"/>
      <c r="V626" s="65"/>
      <c r="W626" s="65"/>
      <c r="X626" s="65"/>
      <c r="Y626" s="65"/>
      <c r="Z626" s="65"/>
      <c r="AA626" s="65">
        <v>87</v>
      </c>
      <c r="AB626" s="65"/>
      <c r="AC626" s="65"/>
      <c r="AD626" s="65"/>
      <c r="AE626" s="140" t="str">
        <f t="shared" si="234"/>
        <v>IE8152-12</v>
      </c>
      <c r="AF626" s="139" t="str">
        <f t="shared" si="235"/>
        <v>Сүлжих машины оператор</v>
      </c>
      <c r="AG626" s="56"/>
      <c r="AH626" s="65">
        <f t="shared" si="236"/>
        <v>1</v>
      </c>
      <c r="AI626" s="65">
        <f t="shared" si="236"/>
        <v>0</v>
      </c>
      <c r="AJ626" s="63"/>
      <c r="AK626" s="63"/>
      <c r="AL626" s="63"/>
      <c r="AM626" s="63"/>
      <c r="AN626" s="63"/>
      <c r="AO626" s="63"/>
      <c r="AP626" s="63"/>
      <c r="AQ626" s="63"/>
      <c r="AR626" s="63"/>
      <c r="AS626" s="63"/>
      <c r="AT626" s="63">
        <v>1</v>
      </c>
      <c r="AU626" s="63">
        <v>0</v>
      </c>
      <c r="AV626" s="67"/>
      <c r="AW626" s="67"/>
    </row>
    <row r="627" spans="1:49" s="121" customFormat="1" ht="18" customHeight="1">
      <c r="A627" s="838" t="str">
        <f>+'[1]З-ТМБ-4-сургууль мэргэжил-1'!A633:B633</f>
        <v>IE8152-32</v>
      </c>
      <c r="B627" s="838"/>
      <c r="C627" s="705" t="str">
        <f>+'[1]З-ТМБ-4-сургууль мэргэжил-1'!C633:I633</f>
        <v>Нэхмэлийн үйлдвэрийн технологийн ажилтан</v>
      </c>
      <c r="D627" s="705"/>
      <c r="E627" s="705"/>
      <c r="F627" s="705"/>
      <c r="G627" s="705"/>
      <c r="H627" s="705"/>
      <c r="I627" s="56">
        <f t="shared" si="229"/>
        <v>616</v>
      </c>
      <c r="J627" s="801">
        <f t="shared" si="231"/>
        <v>63</v>
      </c>
      <c r="K627" s="802"/>
      <c r="L627" s="65">
        <f t="shared" si="230"/>
        <v>42</v>
      </c>
      <c r="M627" s="65"/>
      <c r="N627" s="65"/>
      <c r="O627" s="65"/>
      <c r="P627" s="65"/>
      <c r="Q627" s="65"/>
      <c r="R627" s="65"/>
      <c r="S627" s="65">
        <v>63</v>
      </c>
      <c r="T627" s="65">
        <v>42</v>
      </c>
      <c r="U627" s="65"/>
      <c r="V627" s="65"/>
      <c r="W627" s="65"/>
      <c r="X627" s="65"/>
      <c r="Y627" s="65"/>
      <c r="Z627" s="65"/>
      <c r="AA627" s="65">
        <v>63</v>
      </c>
      <c r="AB627" s="65"/>
      <c r="AC627" s="65"/>
      <c r="AD627" s="65"/>
      <c r="AE627" s="140" t="str">
        <f t="shared" si="234"/>
        <v>IE8152-32</v>
      </c>
      <c r="AF627" s="139" t="str">
        <f t="shared" si="235"/>
        <v>Нэхмэлийн үйлдвэрийн технологийн ажилтан</v>
      </c>
      <c r="AG627" s="56"/>
      <c r="AH627" s="65">
        <f t="shared" si="236"/>
        <v>1</v>
      </c>
      <c r="AI627" s="65">
        <f t="shared" si="236"/>
        <v>0</v>
      </c>
      <c r="AJ627" s="63"/>
      <c r="AK627" s="63"/>
      <c r="AL627" s="63">
        <v>1</v>
      </c>
      <c r="AM627" s="63">
        <v>0</v>
      </c>
      <c r="AN627" s="63"/>
      <c r="AO627" s="63"/>
      <c r="AP627" s="63"/>
      <c r="AQ627" s="63"/>
      <c r="AR627" s="63"/>
      <c r="AS627" s="63"/>
      <c r="AT627" s="63"/>
      <c r="AU627" s="63"/>
      <c r="AV627" s="67"/>
      <c r="AW627" s="67"/>
    </row>
    <row r="628" spans="1:49" s="121" customFormat="1" ht="18" customHeight="1">
      <c r="A628" s="838" t="str">
        <f>+'[1]З-ТМБ-4-сургууль мэргэжил-1'!A634:B634</f>
        <v>IE7535-52</v>
      </c>
      <c r="B628" s="838"/>
      <c r="C628" s="705" t="str">
        <f>+'[1]З-ТМБ-4-сургууль мэргэжил-1'!C634:I634</f>
        <v>Арьс, шир боловсруулалтын технологийн ажилтан</v>
      </c>
      <c r="D628" s="705"/>
      <c r="E628" s="705"/>
      <c r="F628" s="705"/>
      <c r="G628" s="705"/>
      <c r="H628" s="705"/>
      <c r="I628" s="56">
        <f t="shared" si="229"/>
        <v>617</v>
      </c>
      <c r="J628" s="801">
        <f t="shared" si="231"/>
        <v>42</v>
      </c>
      <c r="K628" s="802"/>
      <c r="L628" s="65">
        <f t="shared" si="230"/>
        <v>6</v>
      </c>
      <c r="M628" s="65"/>
      <c r="N628" s="65"/>
      <c r="O628" s="65"/>
      <c r="P628" s="65"/>
      <c r="Q628" s="65"/>
      <c r="R628" s="65"/>
      <c r="S628" s="65">
        <v>42</v>
      </c>
      <c r="T628" s="65">
        <v>6</v>
      </c>
      <c r="U628" s="65"/>
      <c r="V628" s="65"/>
      <c r="W628" s="65"/>
      <c r="X628" s="65"/>
      <c r="Y628" s="65"/>
      <c r="Z628" s="65"/>
      <c r="AA628" s="65">
        <v>42</v>
      </c>
      <c r="AB628" s="65"/>
      <c r="AC628" s="65"/>
      <c r="AD628" s="65"/>
      <c r="AE628" s="140" t="str">
        <f t="shared" si="234"/>
        <v>IE7535-52</v>
      </c>
      <c r="AF628" s="139" t="str">
        <f t="shared" si="235"/>
        <v>Арьс, шир боловсруулалтын технологийн ажилтан</v>
      </c>
      <c r="AG628" s="56"/>
      <c r="AH628" s="65">
        <f t="shared" si="236"/>
        <v>0</v>
      </c>
      <c r="AI628" s="65">
        <f t="shared" si="236"/>
        <v>0</v>
      </c>
      <c r="AJ628" s="63"/>
      <c r="AK628" s="63"/>
      <c r="AL628" s="63"/>
      <c r="AM628" s="63"/>
      <c r="AN628" s="63"/>
      <c r="AO628" s="63"/>
      <c r="AP628" s="63"/>
      <c r="AQ628" s="63"/>
      <c r="AR628" s="63"/>
      <c r="AS628" s="63"/>
      <c r="AT628" s="63"/>
      <c r="AU628" s="63"/>
      <c r="AV628" s="67"/>
      <c r="AW628" s="67"/>
    </row>
    <row r="629" spans="1:49" s="121" customFormat="1" ht="18" customHeight="1">
      <c r="A629" s="838" t="str">
        <f>+'[1]З-ТМБ-4-сургууль мэргэжил-1'!A635:B635</f>
        <v>IE8152-36</v>
      </c>
      <c r="B629" s="838"/>
      <c r="C629" s="705" t="str">
        <f>+'[1]З-ТМБ-4-сургууль мэргэжил-1'!C635:I635</f>
        <v xml:space="preserve">Ноос, ноолуур боловсруулалтын технологийн ажилтан </v>
      </c>
      <c r="D629" s="705"/>
      <c r="E629" s="705"/>
      <c r="F629" s="705"/>
      <c r="G629" s="705"/>
      <c r="H629" s="705"/>
      <c r="I629" s="56">
        <f t="shared" si="229"/>
        <v>618</v>
      </c>
      <c r="J629" s="801">
        <f t="shared" si="231"/>
        <v>63</v>
      </c>
      <c r="K629" s="802"/>
      <c r="L629" s="65">
        <f t="shared" si="230"/>
        <v>22</v>
      </c>
      <c r="M629" s="65"/>
      <c r="N629" s="65"/>
      <c r="O629" s="65"/>
      <c r="P629" s="65"/>
      <c r="Q629" s="65"/>
      <c r="R629" s="65"/>
      <c r="S629" s="65">
        <v>63</v>
      </c>
      <c r="T629" s="65">
        <v>22</v>
      </c>
      <c r="U629" s="65"/>
      <c r="V629" s="65"/>
      <c r="W629" s="65"/>
      <c r="X629" s="65"/>
      <c r="Y629" s="65"/>
      <c r="Z629" s="65"/>
      <c r="AA629" s="65">
        <v>63</v>
      </c>
      <c r="AB629" s="65"/>
      <c r="AC629" s="65"/>
      <c r="AD629" s="65"/>
      <c r="AE629" s="140" t="str">
        <f t="shared" si="234"/>
        <v>IE8152-36</v>
      </c>
      <c r="AF629" s="139" t="str">
        <f t="shared" si="235"/>
        <v xml:space="preserve">Ноос, ноолуур боловсруулалтын технологийн ажилтан </v>
      </c>
      <c r="AG629" s="56"/>
      <c r="AH629" s="65">
        <f t="shared" si="236"/>
        <v>1</v>
      </c>
      <c r="AI629" s="65">
        <f t="shared" si="236"/>
        <v>0</v>
      </c>
      <c r="AJ629" s="63">
        <v>1</v>
      </c>
      <c r="AK629" s="63">
        <v>0</v>
      </c>
      <c r="AL629" s="63"/>
      <c r="AM629" s="63"/>
      <c r="AN629" s="63"/>
      <c r="AO629" s="63"/>
      <c r="AP629" s="63"/>
      <c r="AQ629" s="63"/>
      <c r="AR629" s="63"/>
      <c r="AS629" s="63"/>
      <c r="AT629" s="63"/>
      <c r="AU629" s="63"/>
      <c r="AV629" s="67"/>
      <c r="AW629" s="67"/>
    </row>
    <row r="630" spans="1:49" s="121" customFormat="1" ht="18" customHeight="1">
      <c r="A630" s="838" t="str">
        <f>+'[1]З-ТМБ-4-сургууль мэргэжил-1'!A636:B636</f>
        <v>IS7521-34</v>
      </c>
      <c r="B630" s="838"/>
      <c r="C630" s="705" t="str">
        <f>+'[1]З-ТМБ-4-сургууль мэргэжил-1'!C636:I636</f>
        <v>Мод боловсруулагч, дизайнч</v>
      </c>
      <c r="D630" s="705"/>
      <c r="E630" s="705"/>
      <c r="F630" s="705"/>
      <c r="G630" s="705"/>
      <c r="H630" s="705"/>
      <c r="I630" s="56">
        <f t="shared" si="229"/>
        <v>619</v>
      </c>
      <c r="J630" s="801">
        <f t="shared" si="231"/>
        <v>88</v>
      </c>
      <c r="K630" s="802"/>
      <c r="L630" s="65">
        <f t="shared" si="230"/>
        <v>0</v>
      </c>
      <c r="M630" s="65"/>
      <c r="N630" s="65"/>
      <c r="O630" s="65"/>
      <c r="P630" s="65"/>
      <c r="Q630" s="65"/>
      <c r="R630" s="65"/>
      <c r="S630" s="65">
        <v>88</v>
      </c>
      <c r="T630" s="65">
        <v>0</v>
      </c>
      <c r="U630" s="65"/>
      <c r="V630" s="65"/>
      <c r="W630" s="65"/>
      <c r="X630" s="65"/>
      <c r="Y630" s="65"/>
      <c r="Z630" s="65"/>
      <c r="AA630" s="65">
        <v>88</v>
      </c>
      <c r="AB630" s="65"/>
      <c r="AC630" s="65"/>
      <c r="AD630" s="65"/>
      <c r="AE630" s="140" t="str">
        <f t="shared" si="234"/>
        <v>IS7521-34</v>
      </c>
      <c r="AF630" s="139" t="str">
        <f t="shared" si="235"/>
        <v>Мод боловсруулагч, дизайнч</v>
      </c>
      <c r="AG630" s="56"/>
      <c r="AH630" s="65">
        <f t="shared" si="236"/>
        <v>0</v>
      </c>
      <c r="AI630" s="65">
        <f t="shared" si="236"/>
        <v>0</v>
      </c>
      <c r="AJ630" s="63"/>
      <c r="AK630" s="63"/>
      <c r="AL630" s="63"/>
      <c r="AM630" s="63"/>
      <c r="AN630" s="63"/>
      <c r="AO630" s="63"/>
      <c r="AP630" s="63"/>
      <c r="AQ630" s="63"/>
      <c r="AR630" s="63"/>
      <c r="AS630" s="63"/>
      <c r="AT630" s="63"/>
      <c r="AU630" s="63"/>
      <c r="AV630" s="67"/>
      <c r="AW630" s="67"/>
    </row>
    <row r="631" spans="1:49" s="121" customFormat="1" ht="18" customHeight="1">
      <c r="A631" s="838" t="str">
        <f>+'[1]З-ТМБ-4-сургууль мэргэжил-1'!A637:B637</f>
        <v>AD7532-27</v>
      </c>
      <c r="B631" s="838"/>
      <c r="C631" s="705" t="str">
        <f>+'[1]З-ТМБ-4-сургууль мэргэжил-1'!C637:I637</f>
        <v>Хувцасны дизайнч</v>
      </c>
      <c r="D631" s="705"/>
      <c r="E631" s="705"/>
      <c r="F631" s="705"/>
      <c r="G631" s="705"/>
      <c r="H631" s="705"/>
      <c r="I631" s="56">
        <f t="shared" si="229"/>
        <v>620</v>
      </c>
      <c r="J631" s="801">
        <f t="shared" si="231"/>
        <v>86</v>
      </c>
      <c r="K631" s="802"/>
      <c r="L631" s="65">
        <f t="shared" si="230"/>
        <v>76</v>
      </c>
      <c r="M631" s="65"/>
      <c r="N631" s="65"/>
      <c r="O631" s="65"/>
      <c r="P631" s="65"/>
      <c r="Q631" s="65"/>
      <c r="R631" s="65"/>
      <c r="S631" s="65">
        <v>86</v>
      </c>
      <c r="T631" s="65">
        <v>76</v>
      </c>
      <c r="U631" s="65"/>
      <c r="V631" s="65"/>
      <c r="W631" s="65"/>
      <c r="X631" s="65"/>
      <c r="Y631" s="65"/>
      <c r="Z631" s="65"/>
      <c r="AA631" s="65">
        <v>86</v>
      </c>
      <c r="AB631" s="65"/>
      <c r="AC631" s="65"/>
      <c r="AD631" s="65"/>
      <c r="AE631" s="140" t="str">
        <f t="shared" si="234"/>
        <v>AD7532-27</v>
      </c>
      <c r="AF631" s="139" t="str">
        <f t="shared" si="235"/>
        <v>Хувцасны дизайнч</v>
      </c>
      <c r="AG631" s="56"/>
      <c r="AH631" s="65">
        <f t="shared" si="236"/>
        <v>3</v>
      </c>
      <c r="AI631" s="65">
        <f t="shared" si="236"/>
        <v>3</v>
      </c>
      <c r="AJ631" s="63">
        <v>3</v>
      </c>
      <c r="AK631" s="63">
        <v>3</v>
      </c>
      <c r="AL631" s="63"/>
      <c r="AM631" s="63"/>
      <c r="AN631" s="63"/>
      <c r="AO631" s="63"/>
      <c r="AP631" s="63"/>
      <c r="AQ631" s="63"/>
      <c r="AR631" s="63"/>
      <c r="AS631" s="63"/>
      <c r="AT631" s="63"/>
      <c r="AU631" s="63"/>
      <c r="AV631" s="67"/>
      <c r="AW631" s="67"/>
    </row>
    <row r="632" spans="1:49" s="121" customFormat="1" ht="18" customHeight="1">
      <c r="A632" s="838" t="str">
        <f>+'[1]З-ТМБ-4-сургууль мэргэжил-1'!A638:B638</f>
        <v>PL7412-31</v>
      </c>
      <c r="B632" s="838"/>
      <c r="C632" s="705" t="str">
        <f>+'[1]З-ТМБ-4-сургууль мэргэжил-1'!C638:I638</f>
        <v>Нар, салхины үүсгүүртэй тоног төхөөрөмжийн угсрагч, засварчин</v>
      </c>
      <c r="D632" s="705"/>
      <c r="E632" s="705"/>
      <c r="F632" s="705"/>
      <c r="G632" s="705"/>
      <c r="H632" s="705"/>
      <c r="I632" s="56">
        <f t="shared" si="229"/>
        <v>621</v>
      </c>
      <c r="J632" s="801">
        <f t="shared" si="231"/>
        <v>87</v>
      </c>
      <c r="K632" s="802"/>
      <c r="L632" s="65">
        <f t="shared" si="230"/>
        <v>4</v>
      </c>
      <c r="M632" s="65"/>
      <c r="N632" s="65"/>
      <c r="O632" s="65"/>
      <c r="P632" s="65"/>
      <c r="Q632" s="65"/>
      <c r="R632" s="65"/>
      <c r="S632" s="65">
        <v>87</v>
      </c>
      <c r="T632" s="65">
        <v>4</v>
      </c>
      <c r="U632" s="65"/>
      <c r="V632" s="65"/>
      <c r="W632" s="65"/>
      <c r="X632" s="65"/>
      <c r="Y632" s="65"/>
      <c r="Z632" s="65"/>
      <c r="AA632" s="65">
        <v>87</v>
      </c>
      <c r="AB632" s="65"/>
      <c r="AC632" s="65"/>
      <c r="AD632" s="65"/>
      <c r="AE632" s="140" t="str">
        <f t="shared" si="234"/>
        <v>PL7412-31</v>
      </c>
      <c r="AF632" s="139" t="str">
        <f t="shared" si="235"/>
        <v>Нар, салхины үүсгүүртэй тоног төхөөрөмжийн угсрагч, засварчин</v>
      </c>
      <c r="AG632" s="56"/>
      <c r="AH632" s="65">
        <f t="shared" si="236"/>
        <v>0</v>
      </c>
      <c r="AI632" s="65">
        <f t="shared" si="236"/>
        <v>0</v>
      </c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  <c r="AU632" s="63"/>
      <c r="AV632" s="67"/>
      <c r="AW632" s="67"/>
    </row>
    <row r="633" spans="1:49" s="121" customFormat="1" ht="18" customHeight="1">
      <c r="A633" s="838" t="str">
        <f>+'[1]З-ТМБ-4-сургууль мэргэжил-1'!A639:B639</f>
        <v>IE8151-24</v>
      </c>
      <c r="B633" s="838"/>
      <c r="C633" s="705" t="str">
        <f>+'[1]З-ТМБ-4-сургууль мэргэжил-1'!C639:I639</f>
        <v>Ээрмэлийн үйлдвэрийн технологийн ажилтан</v>
      </c>
      <c r="D633" s="705"/>
      <c r="E633" s="705"/>
      <c r="F633" s="705"/>
      <c r="G633" s="705"/>
      <c r="H633" s="705"/>
      <c r="I633" s="56">
        <f t="shared" si="229"/>
        <v>622</v>
      </c>
      <c r="J633" s="801">
        <f t="shared" si="231"/>
        <v>12</v>
      </c>
      <c r="K633" s="802"/>
      <c r="L633" s="65">
        <f t="shared" si="230"/>
        <v>9</v>
      </c>
      <c r="M633" s="65"/>
      <c r="N633" s="65"/>
      <c r="O633" s="65"/>
      <c r="P633" s="65"/>
      <c r="Q633" s="65"/>
      <c r="R633" s="65"/>
      <c r="S633" s="65">
        <v>12</v>
      </c>
      <c r="T633" s="65">
        <v>9</v>
      </c>
      <c r="U633" s="65"/>
      <c r="V633" s="65"/>
      <c r="W633" s="65"/>
      <c r="X633" s="65"/>
      <c r="Y633" s="65"/>
      <c r="Z633" s="65"/>
      <c r="AA633" s="65">
        <v>12</v>
      </c>
      <c r="AB633" s="65"/>
      <c r="AC633" s="65"/>
      <c r="AD633" s="65"/>
      <c r="AE633" s="140" t="str">
        <f t="shared" si="234"/>
        <v>IE8151-24</v>
      </c>
      <c r="AF633" s="139" t="str">
        <f t="shared" si="235"/>
        <v>Ээрмэлийн үйлдвэрийн технологийн ажилтан</v>
      </c>
      <c r="AG633" s="56"/>
      <c r="AH633" s="65">
        <f t="shared" si="236"/>
        <v>0</v>
      </c>
      <c r="AI633" s="65">
        <f t="shared" si="236"/>
        <v>0</v>
      </c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</row>
    <row r="634" spans="1:49" s="121" customFormat="1" ht="18" customHeight="1">
      <c r="A634" s="816" t="s">
        <v>459</v>
      </c>
      <c r="B634" s="816"/>
      <c r="C634" s="816"/>
      <c r="D634" s="816"/>
      <c r="E634" s="816"/>
      <c r="F634" s="816"/>
      <c r="G634" s="816"/>
      <c r="H634" s="816"/>
      <c r="I634" s="60">
        <f t="shared" si="229"/>
        <v>623</v>
      </c>
      <c r="J634" s="817">
        <f t="shared" si="231"/>
        <v>884</v>
      </c>
      <c r="K634" s="818"/>
      <c r="L634" s="138">
        <f t="shared" si="230"/>
        <v>239</v>
      </c>
      <c r="M634" s="138">
        <f>SUM(M635:M648)</f>
        <v>0</v>
      </c>
      <c r="N634" s="138">
        <f t="shared" ref="N634:AD634" si="237">SUM(N635:N648)</f>
        <v>0</v>
      </c>
      <c r="O634" s="138">
        <f t="shared" si="237"/>
        <v>0</v>
      </c>
      <c r="P634" s="138">
        <f t="shared" si="237"/>
        <v>0</v>
      </c>
      <c r="Q634" s="138">
        <f t="shared" si="237"/>
        <v>110</v>
      </c>
      <c r="R634" s="138">
        <f t="shared" si="237"/>
        <v>37</v>
      </c>
      <c r="S634" s="138">
        <f t="shared" si="237"/>
        <v>774</v>
      </c>
      <c r="T634" s="138">
        <f t="shared" si="237"/>
        <v>202</v>
      </c>
      <c r="U634" s="138">
        <f t="shared" si="237"/>
        <v>0</v>
      </c>
      <c r="V634" s="138">
        <f t="shared" si="237"/>
        <v>0</v>
      </c>
      <c r="W634" s="138">
        <f t="shared" si="237"/>
        <v>0</v>
      </c>
      <c r="X634" s="138">
        <f t="shared" si="237"/>
        <v>0</v>
      </c>
      <c r="Y634" s="138">
        <f t="shared" si="237"/>
        <v>0</v>
      </c>
      <c r="Z634" s="138">
        <f t="shared" si="237"/>
        <v>0</v>
      </c>
      <c r="AA634" s="138">
        <f t="shared" si="237"/>
        <v>884</v>
      </c>
      <c r="AB634" s="138">
        <f t="shared" si="237"/>
        <v>0</v>
      </c>
      <c r="AC634" s="138">
        <f t="shared" si="237"/>
        <v>0</v>
      </c>
      <c r="AD634" s="138">
        <f t="shared" si="237"/>
        <v>0</v>
      </c>
      <c r="AE634" s="141" t="str">
        <f>+A634</f>
        <v>11 .Налайх дүүрэг дэх политехник коллеж</v>
      </c>
      <c r="AF634" s="142"/>
      <c r="AG634" s="60"/>
      <c r="AH634" s="138">
        <f>SUM(AH635:AH648)</f>
        <v>7</v>
      </c>
      <c r="AI634" s="138">
        <f t="shared" ref="AI634:AW634" si="238">SUM(AI635:AI648)</f>
        <v>1</v>
      </c>
      <c r="AJ634" s="138">
        <f t="shared" si="238"/>
        <v>2</v>
      </c>
      <c r="AK634" s="138">
        <f t="shared" si="238"/>
        <v>1</v>
      </c>
      <c r="AL634" s="138">
        <f t="shared" si="238"/>
        <v>0</v>
      </c>
      <c r="AM634" s="138">
        <f t="shared" si="238"/>
        <v>0</v>
      </c>
      <c r="AN634" s="138">
        <f t="shared" si="238"/>
        <v>1</v>
      </c>
      <c r="AO634" s="138">
        <f t="shared" si="238"/>
        <v>0</v>
      </c>
      <c r="AP634" s="138">
        <f t="shared" si="238"/>
        <v>3</v>
      </c>
      <c r="AQ634" s="138">
        <f t="shared" si="238"/>
        <v>0</v>
      </c>
      <c r="AR634" s="138">
        <f t="shared" si="238"/>
        <v>0</v>
      </c>
      <c r="AS634" s="138">
        <f t="shared" si="238"/>
        <v>0</v>
      </c>
      <c r="AT634" s="138">
        <f t="shared" si="238"/>
        <v>1</v>
      </c>
      <c r="AU634" s="138">
        <f t="shared" si="238"/>
        <v>0</v>
      </c>
      <c r="AV634" s="138">
        <f t="shared" si="238"/>
        <v>0</v>
      </c>
      <c r="AW634" s="138">
        <f t="shared" si="238"/>
        <v>0</v>
      </c>
    </row>
    <row r="635" spans="1:49" s="121" customFormat="1" ht="18" customHeight="1">
      <c r="A635" s="838" t="str">
        <f>+'[1]З-ТМБ-4-сургууль мэргэжил-1'!A641:B641</f>
        <v>IF5120-11</v>
      </c>
      <c r="B635" s="838"/>
      <c r="C635" s="705" t="str">
        <f>+'[1]З-ТМБ-4-сургууль мэргэжил-1'!C641:I641</f>
        <v>Тогооч</v>
      </c>
      <c r="D635" s="705"/>
      <c r="E635" s="705"/>
      <c r="F635" s="705"/>
      <c r="G635" s="705"/>
      <c r="H635" s="705"/>
      <c r="I635" s="56">
        <f t="shared" si="229"/>
        <v>624</v>
      </c>
      <c r="J635" s="801">
        <f t="shared" si="231"/>
        <v>88</v>
      </c>
      <c r="K635" s="802"/>
      <c r="L635" s="65">
        <f t="shared" si="230"/>
        <v>66</v>
      </c>
      <c r="M635" s="65"/>
      <c r="N635" s="65"/>
      <c r="O635" s="65"/>
      <c r="P635" s="65"/>
      <c r="Q635" s="65">
        <v>20</v>
      </c>
      <c r="R635" s="65">
        <v>19</v>
      </c>
      <c r="S635" s="65">
        <v>68</v>
      </c>
      <c r="T635" s="65">
        <v>47</v>
      </c>
      <c r="U635" s="65"/>
      <c r="V635" s="65"/>
      <c r="W635" s="65"/>
      <c r="X635" s="65"/>
      <c r="Y635" s="65"/>
      <c r="Z635" s="65"/>
      <c r="AA635" s="65">
        <f>+J635</f>
        <v>88</v>
      </c>
      <c r="AB635" s="65"/>
      <c r="AC635" s="65"/>
      <c r="AD635" s="65"/>
      <c r="AE635" s="140" t="str">
        <f t="shared" ref="AE635:AE648" si="239">+A635</f>
        <v>IF5120-11</v>
      </c>
      <c r="AF635" s="139" t="str">
        <f t="shared" ref="AF635:AF648" si="240">+C635</f>
        <v>Тогооч</v>
      </c>
      <c r="AG635" s="56"/>
      <c r="AH635" s="65">
        <f t="shared" si="236"/>
        <v>0</v>
      </c>
      <c r="AI635" s="65">
        <f t="shared" si="236"/>
        <v>0</v>
      </c>
      <c r="AJ635" s="65"/>
      <c r="AK635" s="65"/>
      <c r="AL635" s="65"/>
      <c r="AM635" s="65"/>
      <c r="AN635" s="65"/>
      <c r="AO635" s="65"/>
      <c r="AP635" s="65"/>
      <c r="AQ635" s="65"/>
      <c r="AR635" s="65"/>
      <c r="AS635" s="65"/>
      <c r="AT635" s="65"/>
      <c r="AU635" s="65"/>
      <c r="AV635" s="65"/>
      <c r="AW635" s="65"/>
    </row>
    <row r="636" spans="1:49" s="121" customFormat="1" ht="18" customHeight="1">
      <c r="A636" s="838" t="str">
        <f>+'[1]З-ТМБ-4-сургууль мэргэжил-1'!A642:B642</f>
        <v>CF7123-20</v>
      </c>
      <c r="B636" s="838"/>
      <c r="C636" s="705" t="str">
        <f>+'[1]З-ТМБ-4-сургууль мэргэжил-1'!C642:I642</f>
        <v>Барилгын засал-чимэглэлчин</v>
      </c>
      <c r="D636" s="705"/>
      <c r="E636" s="705"/>
      <c r="F636" s="705"/>
      <c r="G636" s="705"/>
      <c r="H636" s="705"/>
      <c r="I636" s="56">
        <f t="shared" si="229"/>
        <v>625</v>
      </c>
      <c r="J636" s="801">
        <f t="shared" si="231"/>
        <v>47</v>
      </c>
      <c r="K636" s="802"/>
      <c r="L636" s="65">
        <f t="shared" si="230"/>
        <v>28</v>
      </c>
      <c r="M636" s="65"/>
      <c r="N636" s="65"/>
      <c r="O636" s="65"/>
      <c r="P636" s="65"/>
      <c r="Q636" s="65"/>
      <c r="R636" s="65"/>
      <c r="S636" s="65">
        <v>47</v>
      </c>
      <c r="T636" s="65">
        <v>28</v>
      </c>
      <c r="U636" s="65"/>
      <c r="V636" s="65"/>
      <c r="W636" s="65"/>
      <c r="X636" s="65"/>
      <c r="Y636" s="65"/>
      <c r="Z636" s="65"/>
      <c r="AA636" s="65">
        <f t="shared" ref="AA636:AA648" si="241">+J636</f>
        <v>47</v>
      </c>
      <c r="AB636" s="65"/>
      <c r="AC636" s="65"/>
      <c r="AD636" s="65"/>
      <c r="AE636" s="140" t="str">
        <f t="shared" si="239"/>
        <v>CF7123-20</v>
      </c>
      <c r="AF636" s="139" t="str">
        <f t="shared" si="240"/>
        <v>Барилгын засал-чимэглэлчин</v>
      </c>
      <c r="AG636" s="56"/>
      <c r="AH636" s="65">
        <f t="shared" si="236"/>
        <v>0</v>
      </c>
      <c r="AI636" s="65">
        <f t="shared" si="236"/>
        <v>0</v>
      </c>
      <c r="AJ636" s="65"/>
      <c r="AK636" s="65"/>
      <c r="AL636" s="65"/>
      <c r="AM636" s="65"/>
      <c r="AN636" s="65"/>
      <c r="AO636" s="65"/>
      <c r="AP636" s="65"/>
      <c r="AQ636" s="65"/>
      <c r="AR636" s="65"/>
      <c r="AS636" s="65"/>
      <c r="AT636" s="65"/>
      <c r="AU636" s="65"/>
      <c r="AV636" s="65"/>
      <c r="AW636" s="65"/>
    </row>
    <row r="637" spans="1:49" s="121" customFormat="1" ht="18" customHeight="1">
      <c r="A637" s="838" t="str">
        <f>+'[1]З-ТМБ-4-сургууль мэргэжил-1'!A643:B643</f>
        <v>IM7223-17</v>
      </c>
      <c r="B637" s="838"/>
      <c r="C637" s="705" t="str">
        <f>+'[1]З-ТМБ-4-сургууль мэргэжил-1'!C643:I643</f>
        <v>Метал боловсруулах машины оператор /токарь-фрезер/</v>
      </c>
      <c r="D637" s="705"/>
      <c r="E637" s="705"/>
      <c r="F637" s="705"/>
      <c r="G637" s="705"/>
      <c r="H637" s="705"/>
      <c r="I637" s="56">
        <f t="shared" si="229"/>
        <v>626</v>
      </c>
      <c r="J637" s="801">
        <f t="shared" si="231"/>
        <v>39</v>
      </c>
      <c r="K637" s="802"/>
      <c r="L637" s="65">
        <f t="shared" si="230"/>
        <v>9</v>
      </c>
      <c r="M637" s="65"/>
      <c r="N637" s="65"/>
      <c r="O637" s="65"/>
      <c r="P637" s="65"/>
      <c r="Q637" s="65"/>
      <c r="R637" s="65"/>
      <c r="S637" s="65">
        <v>39</v>
      </c>
      <c r="T637" s="65">
        <v>9</v>
      </c>
      <c r="U637" s="65"/>
      <c r="V637" s="65"/>
      <c r="W637" s="65"/>
      <c r="X637" s="65"/>
      <c r="Y637" s="65"/>
      <c r="Z637" s="65"/>
      <c r="AA637" s="65">
        <f t="shared" si="241"/>
        <v>39</v>
      </c>
      <c r="AB637" s="65"/>
      <c r="AC637" s="65"/>
      <c r="AD637" s="65"/>
      <c r="AE637" s="140" t="str">
        <f t="shared" si="239"/>
        <v>IM7223-17</v>
      </c>
      <c r="AF637" s="139" t="str">
        <f t="shared" si="240"/>
        <v>Метал боловсруулах машины оператор /токарь-фрезер/</v>
      </c>
      <c r="AG637" s="56"/>
      <c r="AH637" s="65">
        <f t="shared" si="236"/>
        <v>0</v>
      </c>
      <c r="AI637" s="65">
        <f t="shared" si="236"/>
        <v>0</v>
      </c>
      <c r="AJ637" s="65"/>
      <c r="AK637" s="65"/>
      <c r="AL637" s="65"/>
      <c r="AM637" s="65"/>
      <c r="AN637" s="65"/>
      <c r="AO637" s="65"/>
      <c r="AP637" s="65"/>
      <c r="AQ637" s="65"/>
      <c r="AR637" s="65"/>
      <c r="AS637" s="65"/>
      <c r="AT637" s="65"/>
      <c r="AU637" s="65"/>
      <c r="AV637" s="65"/>
      <c r="AW637" s="65"/>
    </row>
    <row r="638" spans="1:49" s="121" customFormat="1" ht="18" customHeight="1">
      <c r="A638" s="838" t="str">
        <f>+'[1]З-ТМБ-4-сургууль мэргэжил-1'!A644:B644</f>
        <v>MT7233-45</v>
      </c>
      <c r="B638" s="838"/>
      <c r="C638" s="705" t="str">
        <f>+'[1]З-ТМБ-4-сургууль мэргэжил-1'!C644:I644</f>
        <v>Хүнд машин механизмын засварчин</v>
      </c>
      <c r="D638" s="705"/>
      <c r="E638" s="705"/>
      <c r="F638" s="705"/>
      <c r="G638" s="705"/>
      <c r="H638" s="705"/>
      <c r="I638" s="56">
        <f t="shared" si="229"/>
        <v>627</v>
      </c>
      <c r="J638" s="801">
        <f t="shared" si="231"/>
        <v>105</v>
      </c>
      <c r="K638" s="802"/>
      <c r="L638" s="65">
        <f t="shared" si="230"/>
        <v>0</v>
      </c>
      <c r="M638" s="65"/>
      <c r="N638" s="65"/>
      <c r="O638" s="65"/>
      <c r="P638" s="65"/>
      <c r="Q638" s="65">
        <v>15</v>
      </c>
      <c r="R638" s="65"/>
      <c r="S638" s="65">
        <v>90</v>
      </c>
      <c r="T638" s="65"/>
      <c r="U638" s="65"/>
      <c r="V638" s="65"/>
      <c r="W638" s="65"/>
      <c r="X638" s="65"/>
      <c r="Y638" s="65"/>
      <c r="Z638" s="65"/>
      <c r="AA638" s="65">
        <f t="shared" si="241"/>
        <v>105</v>
      </c>
      <c r="AB638" s="65"/>
      <c r="AC638" s="65"/>
      <c r="AD638" s="65"/>
      <c r="AE638" s="140" t="str">
        <f t="shared" si="239"/>
        <v>MT7233-45</v>
      </c>
      <c r="AF638" s="139" t="str">
        <f t="shared" si="240"/>
        <v>Хүнд машин механизмын засварчин</v>
      </c>
      <c r="AG638" s="56"/>
      <c r="AH638" s="65">
        <f t="shared" si="236"/>
        <v>1</v>
      </c>
      <c r="AI638" s="65">
        <f t="shared" si="236"/>
        <v>0</v>
      </c>
      <c r="AJ638" s="65">
        <v>1</v>
      </c>
      <c r="AK638" s="65"/>
      <c r="AL638" s="65"/>
      <c r="AM638" s="65"/>
      <c r="AN638" s="65"/>
      <c r="AO638" s="65"/>
      <c r="AP638" s="65"/>
      <c r="AQ638" s="65"/>
      <c r="AR638" s="65"/>
      <c r="AS638" s="65"/>
      <c r="AT638" s="65"/>
      <c r="AU638" s="65"/>
      <c r="AV638" s="65"/>
      <c r="AW638" s="65"/>
    </row>
    <row r="639" spans="1:49" s="121" customFormat="1" ht="18" customHeight="1">
      <c r="A639" s="838" t="str">
        <f>+'[1]З-ТМБ-4-сургууль мэргэжил-1'!A645:B645</f>
        <v>IM7411-11</v>
      </c>
      <c r="B639" s="838"/>
      <c r="C639" s="705" t="str">
        <f>+'[1]З-ТМБ-4-сургууль мэргэжил-1'!C645:I645</f>
        <v xml:space="preserve">Цахилгаанчин </v>
      </c>
      <c r="D639" s="705"/>
      <c r="E639" s="705"/>
      <c r="F639" s="705"/>
      <c r="G639" s="705"/>
      <c r="H639" s="705"/>
      <c r="I639" s="56">
        <f t="shared" si="229"/>
        <v>628</v>
      </c>
      <c r="J639" s="801">
        <f t="shared" si="231"/>
        <v>60</v>
      </c>
      <c r="K639" s="802"/>
      <c r="L639" s="65">
        <f t="shared" si="230"/>
        <v>13</v>
      </c>
      <c r="M639" s="65"/>
      <c r="N639" s="65"/>
      <c r="O639" s="65"/>
      <c r="P639" s="65"/>
      <c r="Q639" s="65"/>
      <c r="R639" s="65"/>
      <c r="S639" s="65">
        <v>60</v>
      </c>
      <c r="T639" s="65">
        <v>13</v>
      </c>
      <c r="U639" s="65"/>
      <c r="V639" s="65"/>
      <c r="W639" s="65"/>
      <c r="X639" s="65"/>
      <c r="Y639" s="65"/>
      <c r="Z639" s="65"/>
      <c r="AA639" s="65">
        <f t="shared" si="241"/>
        <v>60</v>
      </c>
      <c r="AB639" s="65"/>
      <c r="AC639" s="65"/>
      <c r="AD639" s="65"/>
      <c r="AE639" s="140" t="str">
        <f t="shared" si="239"/>
        <v>IM7411-11</v>
      </c>
      <c r="AF639" s="139" t="str">
        <f t="shared" si="240"/>
        <v xml:space="preserve">Цахилгаанчин </v>
      </c>
      <c r="AG639" s="56"/>
      <c r="AH639" s="65">
        <f t="shared" si="236"/>
        <v>0</v>
      </c>
      <c r="AI639" s="65">
        <f t="shared" si="236"/>
        <v>0</v>
      </c>
      <c r="AJ639" s="65"/>
      <c r="AK639" s="65"/>
      <c r="AL639" s="65"/>
      <c r="AM639" s="65"/>
      <c r="AN639" s="65"/>
      <c r="AO639" s="65"/>
      <c r="AP639" s="65"/>
      <c r="AQ639" s="65"/>
      <c r="AR639" s="65"/>
      <c r="AS639" s="65"/>
      <c r="AT639" s="65"/>
      <c r="AU639" s="65"/>
      <c r="AV639" s="65"/>
      <c r="AW639" s="65"/>
    </row>
    <row r="640" spans="1:49" s="121" customFormat="1" ht="18" customHeight="1">
      <c r="A640" s="838" t="str">
        <f>+'[1]З-ТМБ-4-сургууль мэргэжил-1'!A646:B646</f>
        <v>CF7411-12</v>
      </c>
      <c r="B640" s="838"/>
      <c r="C640" s="705" t="str">
        <f>+'[1]З-ТМБ-4-сургууль мэргэжил-1'!C646:I646</f>
        <v>Барилгын цахилгаанчин</v>
      </c>
      <c r="D640" s="705"/>
      <c r="E640" s="705"/>
      <c r="F640" s="705"/>
      <c r="G640" s="705"/>
      <c r="H640" s="705"/>
      <c r="I640" s="56">
        <f t="shared" si="229"/>
        <v>629</v>
      </c>
      <c r="J640" s="801">
        <f t="shared" si="231"/>
        <v>53</v>
      </c>
      <c r="K640" s="802"/>
      <c r="L640" s="65">
        <f t="shared" si="230"/>
        <v>7</v>
      </c>
      <c r="M640" s="65"/>
      <c r="N640" s="65"/>
      <c r="O640" s="65"/>
      <c r="P640" s="65"/>
      <c r="Q640" s="65"/>
      <c r="R640" s="65"/>
      <c r="S640" s="65">
        <v>53</v>
      </c>
      <c r="T640" s="65">
        <v>7</v>
      </c>
      <c r="U640" s="65"/>
      <c r="V640" s="65"/>
      <c r="W640" s="65"/>
      <c r="X640" s="65"/>
      <c r="Y640" s="65"/>
      <c r="Z640" s="65"/>
      <c r="AA640" s="65">
        <f t="shared" si="241"/>
        <v>53</v>
      </c>
      <c r="AB640" s="65"/>
      <c r="AC640" s="65"/>
      <c r="AD640" s="65"/>
      <c r="AE640" s="140" t="str">
        <f t="shared" si="239"/>
        <v>CF7411-12</v>
      </c>
      <c r="AF640" s="139" t="str">
        <f t="shared" si="240"/>
        <v>Барилгын цахилгаанчин</v>
      </c>
      <c r="AG640" s="56"/>
      <c r="AH640" s="65">
        <f t="shared" si="236"/>
        <v>1</v>
      </c>
      <c r="AI640" s="65">
        <f t="shared" si="236"/>
        <v>0</v>
      </c>
      <c r="AJ640" s="65"/>
      <c r="AK640" s="65"/>
      <c r="AL640" s="65"/>
      <c r="AM640" s="65"/>
      <c r="AN640" s="65">
        <v>1</v>
      </c>
      <c r="AO640" s="65"/>
      <c r="AP640" s="65"/>
      <c r="AQ640" s="65"/>
      <c r="AR640" s="65"/>
      <c r="AS640" s="65"/>
      <c r="AT640" s="65"/>
      <c r="AU640" s="65"/>
      <c r="AV640" s="65"/>
      <c r="AW640" s="65"/>
    </row>
    <row r="641" spans="1:49" s="121" customFormat="1" ht="18" customHeight="1">
      <c r="A641" s="838" t="str">
        <f>+'[1]З-ТМБ-4-сургууль мэргэжил-1'!A647:B647</f>
        <v>IO7421-16</v>
      </c>
      <c r="B641" s="838"/>
      <c r="C641" s="705" t="str">
        <f>+'[1]З-ТМБ-4-сургууль мэргэжил-1'!C647:I647</f>
        <v>Цахим тоног төхөөрөмжийн үйлчилгээний ажилтан</v>
      </c>
      <c r="D641" s="705"/>
      <c r="E641" s="705"/>
      <c r="F641" s="705"/>
      <c r="G641" s="705"/>
      <c r="H641" s="705"/>
      <c r="I641" s="56">
        <f t="shared" si="229"/>
        <v>630</v>
      </c>
      <c r="J641" s="801">
        <f t="shared" si="231"/>
        <v>73</v>
      </c>
      <c r="K641" s="802"/>
      <c r="L641" s="65">
        <f t="shared" si="230"/>
        <v>50</v>
      </c>
      <c r="M641" s="65"/>
      <c r="N641" s="65"/>
      <c r="O641" s="65"/>
      <c r="P641" s="65"/>
      <c r="Q641" s="65"/>
      <c r="R641" s="65"/>
      <c r="S641" s="65">
        <v>73</v>
      </c>
      <c r="T641" s="65">
        <v>50</v>
      </c>
      <c r="U641" s="65"/>
      <c r="V641" s="65"/>
      <c r="W641" s="65"/>
      <c r="X641" s="65"/>
      <c r="Y641" s="65"/>
      <c r="Z641" s="65"/>
      <c r="AA641" s="65">
        <f t="shared" si="241"/>
        <v>73</v>
      </c>
      <c r="AB641" s="65"/>
      <c r="AC641" s="65"/>
      <c r="AD641" s="65"/>
      <c r="AE641" s="140" t="str">
        <f t="shared" si="239"/>
        <v>IO7421-16</v>
      </c>
      <c r="AF641" s="139" t="str">
        <f t="shared" si="240"/>
        <v>Цахим тоног төхөөрөмжийн үйлчилгээний ажилтан</v>
      </c>
      <c r="AG641" s="56"/>
      <c r="AH641" s="65">
        <f t="shared" si="236"/>
        <v>2</v>
      </c>
      <c r="AI641" s="65">
        <f t="shared" si="236"/>
        <v>0</v>
      </c>
      <c r="AJ641" s="65"/>
      <c r="AK641" s="65"/>
      <c r="AL641" s="65"/>
      <c r="AM641" s="65"/>
      <c r="AN641" s="65"/>
      <c r="AO641" s="65"/>
      <c r="AP641" s="65">
        <v>2</v>
      </c>
      <c r="AQ641" s="65"/>
      <c r="AR641" s="65"/>
      <c r="AS641" s="65"/>
      <c r="AT641" s="65"/>
      <c r="AU641" s="65"/>
      <c r="AV641" s="65"/>
      <c r="AW641" s="65"/>
    </row>
    <row r="642" spans="1:49" s="121" customFormat="1" ht="18" customHeight="1">
      <c r="A642" s="838" t="str">
        <f>+'[1]З-ТМБ-4-сургууль мэргэжил-1'!A648:B648</f>
        <v>MT8111-11</v>
      </c>
      <c r="B642" s="838"/>
      <c r="C642" s="705" t="str">
        <f>+'[1]З-ТМБ-4-сургууль мэргэжил-1'!C648:I648</f>
        <v>Өрмийн машины оператор</v>
      </c>
      <c r="D642" s="705"/>
      <c r="E642" s="705"/>
      <c r="F642" s="705"/>
      <c r="G642" s="705"/>
      <c r="H642" s="705"/>
      <c r="I642" s="56">
        <f t="shared" si="229"/>
        <v>631</v>
      </c>
      <c r="J642" s="801">
        <f t="shared" si="231"/>
        <v>51</v>
      </c>
      <c r="K642" s="802"/>
      <c r="L642" s="65">
        <f t="shared" si="230"/>
        <v>0</v>
      </c>
      <c r="M642" s="65"/>
      <c r="N642" s="65"/>
      <c r="O642" s="65"/>
      <c r="P642" s="65"/>
      <c r="Q642" s="65"/>
      <c r="R642" s="65"/>
      <c r="S642" s="65">
        <v>51</v>
      </c>
      <c r="T642" s="65"/>
      <c r="U642" s="65"/>
      <c r="V642" s="65"/>
      <c r="W642" s="65"/>
      <c r="X642" s="65"/>
      <c r="Y642" s="65"/>
      <c r="Z642" s="65"/>
      <c r="AA642" s="65">
        <f t="shared" si="241"/>
        <v>51</v>
      </c>
      <c r="AB642" s="65"/>
      <c r="AC642" s="65"/>
      <c r="AD642" s="65"/>
      <c r="AE642" s="140" t="str">
        <f t="shared" si="239"/>
        <v>MT8111-11</v>
      </c>
      <c r="AF642" s="139" t="str">
        <f t="shared" si="240"/>
        <v>Өрмийн машины оператор</v>
      </c>
      <c r="AG642" s="56"/>
      <c r="AH642" s="65">
        <f t="shared" si="236"/>
        <v>0</v>
      </c>
      <c r="AI642" s="65">
        <f t="shared" si="236"/>
        <v>0</v>
      </c>
      <c r="AJ642" s="65"/>
      <c r="AK642" s="65"/>
      <c r="AL642" s="65"/>
      <c r="AM642" s="65"/>
      <c r="AN642" s="65"/>
      <c r="AO642" s="65"/>
      <c r="AP642" s="65"/>
      <c r="AQ642" s="65"/>
      <c r="AR642" s="65"/>
      <c r="AS642" s="65"/>
      <c r="AT642" s="65"/>
      <c r="AU642" s="65"/>
      <c r="AV642" s="65"/>
      <c r="AW642" s="65"/>
    </row>
    <row r="643" spans="1:49" s="121" customFormat="1" ht="18" customHeight="1">
      <c r="A643" s="838" t="str">
        <f>+'[1]З-ТМБ-4-сургууль мэргэжил-1'!A649:B649</f>
        <v>TC8211-20</v>
      </c>
      <c r="B643" s="838"/>
      <c r="C643" s="705" t="str">
        <f>+'[1]З-ТМБ-4-сургууль мэргэжил-1'!C649:I649</f>
        <v>Автомашины засварчин</v>
      </c>
      <c r="D643" s="705"/>
      <c r="E643" s="705"/>
      <c r="F643" s="705"/>
      <c r="G643" s="705"/>
      <c r="H643" s="705"/>
      <c r="I643" s="56">
        <f t="shared" si="229"/>
        <v>632</v>
      </c>
      <c r="J643" s="801">
        <f t="shared" si="231"/>
        <v>62</v>
      </c>
      <c r="K643" s="802"/>
      <c r="L643" s="65">
        <f t="shared" si="230"/>
        <v>0</v>
      </c>
      <c r="M643" s="65"/>
      <c r="N643" s="65"/>
      <c r="O643" s="65"/>
      <c r="P643" s="65"/>
      <c r="Q643" s="65"/>
      <c r="R643" s="65"/>
      <c r="S643" s="65">
        <v>62</v>
      </c>
      <c r="T643" s="65"/>
      <c r="U643" s="65"/>
      <c r="V643" s="65"/>
      <c r="W643" s="65"/>
      <c r="X643" s="65"/>
      <c r="Y643" s="65"/>
      <c r="Z643" s="65"/>
      <c r="AA643" s="65">
        <f t="shared" si="241"/>
        <v>62</v>
      </c>
      <c r="AB643" s="65"/>
      <c r="AC643" s="65"/>
      <c r="AD643" s="65"/>
      <c r="AE643" s="140" t="str">
        <f t="shared" si="239"/>
        <v>TC8211-20</v>
      </c>
      <c r="AF643" s="139" t="str">
        <f t="shared" si="240"/>
        <v>Автомашины засварчин</v>
      </c>
      <c r="AG643" s="56"/>
      <c r="AH643" s="65">
        <f t="shared" si="236"/>
        <v>0</v>
      </c>
      <c r="AI643" s="65">
        <f t="shared" si="236"/>
        <v>0</v>
      </c>
      <c r="AJ643" s="65"/>
      <c r="AK643" s="65"/>
      <c r="AL643" s="65"/>
      <c r="AM643" s="65"/>
      <c r="AN643" s="65"/>
      <c r="AO643" s="65"/>
      <c r="AP643" s="65"/>
      <c r="AQ643" s="65"/>
      <c r="AR643" s="65"/>
      <c r="AS643" s="65"/>
      <c r="AT643" s="65"/>
      <c r="AU643" s="65"/>
      <c r="AV643" s="65"/>
      <c r="AW643" s="65"/>
    </row>
    <row r="644" spans="1:49" s="121" customFormat="1" ht="18" customHeight="1">
      <c r="A644" s="838" t="str">
        <f>+'[1]З-ТМБ-4-сургууль мэргэжил-1'!A650:B650</f>
        <v>CT8342-27</v>
      </c>
      <c r="B644" s="838"/>
      <c r="C644" s="705" t="str">
        <f>+'[1]З-ТМБ-4-сургууль мэргэжил-1'!C650:I650</f>
        <v>Зам барилгын машин механизмын оператор</v>
      </c>
      <c r="D644" s="705"/>
      <c r="E644" s="705"/>
      <c r="F644" s="705"/>
      <c r="G644" s="705"/>
      <c r="H644" s="705"/>
      <c r="I644" s="56">
        <f t="shared" si="229"/>
        <v>633</v>
      </c>
      <c r="J644" s="801">
        <f t="shared" si="231"/>
        <v>131</v>
      </c>
      <c r="K644" s="802"/>
      <c r="L644" s="65">
        <f t="shared" si="230"/>
        <v>4</v>
      </c>
      <c r="M644" s="65"/>
      <c r="N644" s="65"/>
      <c r="O644" s="65"/>
      <c r="P644" s="65"/>
      <c r="Q644" s="65">
        <v>20</v>
      </c>
      <c r="R644" s="65"/>
      <c r="S644" s="65">
        <v>111</v>
      </c>
      <c r="T644" s="65">
        <v>4</v>
      </c>
      <c r="U644" s="65"/>
      <c r="V644" s="65"/>
      <c r="W644" s="65"/>
      <c r="X644" s="65"/>
      <c r="Y644" s="65"/>
      <c r="Z644" s="65"/>
      <c r="AA644" s="65">
        <f t="shared" si="241"/>
        <v>131</v>
      </c>
      <c r="AB644" s="65"/>
      <c r="AC644" s="65"/>
      <c r="AD644" s="65"/>
      <c r="AE644" s="140" t="str">
        <f t="shared" si="239"/>
        <v>CT8342-27</v>
      </c>
      <c r="AF644" s="139" t="str">
        <f t="shared" si="240"/>
        <v>Зам барилгын машин механизмын оператор</v>
      </c>
      <c r="AG644" s="56"/>
      <c r="AH644" s="65">
        <f t="shared" si="236"/>
        <v>0</v>
      </c>
      <c r="AI644" s="65">
        <f t="shared" si="236"/>
        <v>0</v>
      </c>
      <c r="AJ644" s="65"/>
      <c r="AK644" s="65"/>
      <c r="AL644" s="65"/>
      <c r="AM644" s="65"/>
      <c r="AN644" s="65"/>
      <c r="AO644" s="65"/>
      <c r="AP644" s="65"/>
      <c r="AQ644" s="65"/>
      <c r="AR644" s="65"/>
      <c r="AS644" s="65"/>
      <c r="AT644" s="65"/>
      <c r="AU644" s="65"/>
      <c r="AV644" s="65"/>
      <c r="AW644" s="65"/>
    </row>
    <row r="645" spans="1:49" s="121" customFormat="1" ht="18" customHeight="1">
      <c r="A645" s="838" t="str">
        <f>+'[1]З-ТМБ-4-сургууль мэргэжил-1'!A651:B651</f>
        <v>IM7212-14</v>
      </c>
      <c r="B645" s="838"/>
      <c r="C645" s="705" t="str">
        <f>+'[1]З-ТМБ-4-сургууль мэргэжил-1'!C651:I651</f>
        <v>Гагнуурчин</v>
      </c>
      <c r="D645" s="705"/>
      <c r="E645" s="705"/>
      <c r="F645" s="705"/>
      <c r="G645" s="705"/>
      <c r="H645" s="705"/>
      <c r="I645" s="56">
        <f t="shared" si="229"/>
        <v>634</v>
      </c>
      <c r="J645" s="801">
        <f t="shared" si="231"/>
        <v>86</v>
      </c>
      <c r="K645" s="802"/>
      <c r="L645" s="65">
        <f t="shared" si="230"/>
        <v>2</v>
      </c>
      <c r="M645" s="65"/>
      <c r="N645" s="65"/>
      <c r="O645" s="65"/>
      <c r="P645" s="65"/>
      <c r="Q645" s="65">
        <v>16</v>
      </c>
      <c r="R645" s="65">
        <v>1</v>
      </c>
      <c r="S645" s="65">
        <v>70</v>
      </c>
      <c r="T645" s="65">
        <v>1</v>
      </c>
      <c r="U645" s="65"/>
      <c r="V645" s="65"/>
      <c r="W645" s="65"/>
      <c r="X645" s="65"/>
      <c r="Y645" s="65"/>
      <c r="Z645" s="65"/>
      <c r="AA645" s="65">
        <f t="shared" si="241"/>
        <v>86</v>
      </c>
      <c r="AB645" s="65"/>
      <c r="AC645" s="65"/>
      <c r="AD645" s="65"/>
      <c r="AE645" s="140" t="str">
        <f t="shared" si="239"/>
        <v>IM7212-14</v>
      </c>
      <c r="AF645" s="139" t="str">
        <f t="shared" si="240"/>
        <v>Гагнуурчин</v>
      </c>
      <c r="AG645" s="56"/>
      <c r="AH645" s="65">
        <f t="shared" si="236"/>
        <v>1</v>
      </c>
      <c r="AI645" s="65">
        <f t="shared" si="236"/>
        <v>0</v>
      </c>
      <c r="AJ645" s="65"/>
      <c r="AK645" s="65"/>
      <c r="AL645" s="65"/>
      <c r="AM645" s="65"/>
      <c r="AN645" s="65"/>
      <c r="AO645" s="65"/>
      <c r="AP645" s="65">
        <v>1</v>
      </c>
      <c r="AQ645" s="65"/>
      <c r="AR645" s="65"/>
      <c r="AS645" s="65"/>
      <c r="AT645" s="65"/>
      <c r="AU645" s="65"/>
      <c r="AV645" s="65"/>
      <c r="AW645" s="65"/>
    </row>
    <row r="646" spans="1:49" s="121" customFormat="1" ht="18" customHeight="1">
      <c r="A646" s="838" t="str">
        <f>+'[1]З-ТМБ-4-сургууль мэргэжил-1'!A652:B652</f>
        <v>IM7411-13</v>
      </c>
      <c r="B646" s="838"/>
      <c r="C646" s="705" t="str">
        <f>+'[1]З-ТМБ-4-сургууль мэргэжил-1'!C652:I652</f>
        <v>Үйлдвэрийн цахилгаанчин</v>
      </c>
      <c r="D646" s="705"/>
      <c r="E646" s="705"/>
      <c r="F646" s="705"/>
      <c r="G646" s="705"/>
      <c r="H646" s="705"/>
      <c r="I646" s="56">
        <f t="shared" si="229"/>
        <v>635</v>
      </c>
      <c r="J646" s="801">
        <f t="shared" si="231"/>
        <v>11</v>
      </c>
      <c r="K646" s="802"/>
      <c r="L646" s="65">
        <f t="shared" si="230"/>
        <v>4</v>
      </c>
      <c r="M646" s="65"/>
      <c r="N646" s="65"/>
      <c r="O646" s="65"/>
      <c r="P646" s="65"/>
      <c r="Q646" s="65"/>
      <c r="R646" s="65"/>
      <c r="S646" s="65">
        <v>11</v>
      </c>
      <c r="T646" s="65">
        <v>4</v>
      </c>
      <c r="U646" s="65"/>
      <c r="V646" s="65"/>
      <c r="W646" s="65"/>
      <c r="X646" s="65"/>
      <c r="Y646" s="65"/>
      <c r="Z646" s="65"/>
      <c r="AA646" s="65">
        <f t="shared" si="241"/>
        <v>11</v>
      </c>
      <c r="AB646" s="65"/>
      <c r="AC646" s="65"/>
      <c r="AD646" s="65"/>
      <c r="AE646" s="140" t="str">
        <f t="shared" si="239"/>
        <v>IM7411-13</v>
      </c>
      <c r="AF646" s="139" t="str">
        <f t="shared" si="240"/>
        <v>Үйлдвэрийн цахилгаанчин</v>
      </c>
      <c r="AG646" s="56"/>
      <c r="AH646" s="65">
        <f t="shared" si="236"/>
        <v>1</v>
      </c>
      <c r="AI646" s="65">
        <f t="shared" si="236"/>
        <v>0</v>
      </c>
      <c r="AJ646" s="65"/>
      <c r="AK646" s="65"/>
      <c r="AL646" s="65"/>
      <c r="AM646" s="65"/>
      <c r="AN646" s="65"/>
      <c r="AO646" s="65"/>
      <c r="AP646" s="65"/>
      <c r="AQ646" s="65"/>
      <c r="AR646" s="65"/>
      <c r="AS646" s="65"/>
      <c r="AT646" s="65">
        <v>1</v>
      </c>
      <c r="AU646" s="65"/>
      <c r="AV646" s="65"/>
      <c r="AW646" s="65"/>
    </row>
    <row r="647" spans="1:49" s="121" customFormat="1" ht="18" customHeight="1">
      <c r="A647" s="838" t="str">
        <f>+'[1]З-ТМБ-4-сургууль мэргэжил-1'!A653:B653</f>
        <v>IE7533-28</v>
      </c>
      <c r="B647" s="838"/>
      <c r="C647" s="705" t="str">
        <f>+'[1]З-ТМБ-4-сургууль мэргэжил-1'!C653:I653</f>
        <v>Оёмол бүтээгдэхүүний оёдолчин</v>
      </c>
      <c r="D647" s="705"/>
      <c r="E647" s="705"/>
      <c r="F647" s="705"/>
      <c r="G647" s="705"/>
      <c r="H647" s="705"/>
      <c r="I647" s="56">
        <f t="shared" si="229"/>
        <v>636</v>
      </c>
      <c r="J647" s="801">
        <f t="shared" si="231"/>
        <v>53</v>
      </c>
      <c r="K647" s="802"/>
      <c r="L647" s="65">
        <f t="shared" si="230"/>
        <v>52</v>
      </c>
      <c r="M647" s="65"/>
      <c r="N647" s="65"/>
      <c r="O647" s="65"/>
      <c r="P647" s="65"/>
      <c r="Q647" s="65">
        <v>14</v>
      </c>
      <c r="R647" s="65">
        <v>13</v>
      </c>
      <c r="S647" s="65">
        <v>39</v>
      </c>
      <c r="T647" s="65">
        <v>39</v>
      </c>
      <c r="U647" s="65"/>
      <c r="V647" s="65"/>
      <c r="W647" s="65"/>
      <c r="X647" s="65"/>
      <c r="Y647" s="65"/>
      <c r="Z647" s="65"/>
      <c r="AA647" s="65">
        <f t="shared" si="241"/>
        <v>53</v>
      </c>
      <c r="AB647" s="65"/>
      <c r="AC647" s="65"/>
      <c r="AD647" s="65"/>
      <c r="AE647" s="140" t="str">
        <f t="shared" si="239"/>
        <v>IE7533-28</v>
      </c>
      <c r="AF647" s="139" t="str">
        <f t="shared" si="240"/>
        <v>Оёмол бүтээгдэхүүний оёдолчин</v>
      </c>
      <c r="AG647" s="56"/>
      <c r="AH647" s="65">
        <f t="shared" si="236"/>
        <v>1</v>
      </c>
      <c r="AI647" s="65">
        <f t="shared" si="236"/>
        <v>1</v>
      </c>
      <c r="AJ647" s="65">
        <v>1</v>
      </c>
      <c r="AK647" s="65">
        <v>1</v>
      </c>
      <c r="AL647" s="65"/>
      <c r="AM647" s="65"/>
      <c r="AN647" s="65"/>
      <c r="AO647" s="65"/>
      <c r="AP647" s="65"/>
      <c r="AQ647" s="65"/>
      <c r="AR647" s="65"/>
      <c r="AS647" s="65"/>
      <c r="AT647" s="65"/>
      <c r="AU647" s="65"/>
      <c r="AV647" s="65"/>
      <c r="AW647" s="65"/>
    </row>
    <row r="648" spans="1:49" s="121" customFormat="1" ht="18" customHeight="1">
      <c r="A648" s="838" t="str">
        <f>+'[1]З-ТМБ-4-сургууль мэргэжил-1'!A654:B654</f>
        <v>MT8111-35</v>
      </c>
      <c r="B648" s="838"/>
      <c r="C648" s="705" t="str">
        <f>+'[1]З-ТМБ-4-сургууль мэргэжил-1'!C654:I654</f>
        <v>Хүнд машин механизмын оператор</v>
      </c>
      <c r="D648" s="705"/>
      <c r="E648" s="705"/>
      <c r="F648" s="705"/>
      <c r="G648" s="705"/>
      <c r="H648" s="705"/>
      <c r="I648" s="56">
        <f t="shared" si="229"/>
        <v>637</v>
      </c>
      <c r="J648" s="801">
        <f t="shared" si="231"/>
        <v>25</v>
      </c>
      <c r="K648" s="802"/>
      <c r="L648" s="65">
        <f t="shared" si="230"/>
        <v>4</v>
      </c>
      <c r="M648" s="65"/>
      <c r="N648" s="65"/>
      <c r="O648" s="65"/>
      <c r="P648" s="65"/>
      <c r="Q648" s="65">
        <v>25</v>
      </c>
      <c r="R648" s="65">
        <v>4</v>
      </c>
      <c r="S648" s="65"/>
      <c r="T648" s="65"/>
      <c r="U648" s="65"/>
      <c r="V648" s="65"/>
      <c r="W648" s="65"/>
      <c r="X648" s="65"/>
      <c r="Y648" s="65"/>
      <c r="Z648" s="65"/>
      <c r="AA648" s="65">
        <f t="shared" si="241"/>
        <v>25</v>
      </c>
      <c r="AB648" s="65"/>
      <c r="AC648" s="65"/>
      <c r="AD648" s="65"/>
      <c r="AE648" s="140" t="str">
        <f t="shared" si="239"/>
        <v>MT8111-35</v>
      </c>
      <c r="AF648" s="139" t="str">
        <f t="shared" si="240"/>
        <v>Хүнд машин механизмын оператор</v>
      </c>
      <c r="AG648" s="56"/>
      <c r="AH648" s="65">
        <f t="shared" si="236"/>
        <v>0</v>
      </c>
      <c r="AI648" s="65">
        <f t="shared" si="236"/>
        <v>0</v>
      </c>
      <c r="AJ648" s="65"/>
      <c r="AK648" s="65"/>
      <c r="AL648" s="65"/>
      <c r="AM648" s="65"/>
      <c r="AN648" s="65"/>
      <c r="AO648" s="65"/>
      <c r="AP648" s="65"/>
      <c r="AQ648" s="65"/>
      <c r="AR648" s="65"/>
      <c r="AS648" s="65"/>
      <c r="AT648" s="65"/>
      <c r="AU648" s="65"/>
      <c r="AV648" s="65"/>
      <c r="AW648" s="65"/>
    </row>
    <row r="649" spans="1:49" s="121" customFormat="1" ht="18" customHeight="1">
      <c r="A649" s="816" t="s">
        <v>462</v>
      </c>
      <c r="B649" s="816"/>
      <c r="C649" s="816"/>
      <c r="D649" s="816"/>
      <c r="E649" s="816"/>
      <c r="F649" s="816"/>
      <c r="G649" s="816"/>
      <c r="H649" s="816"/>
      <c r="I649" s="60">
        <f t="shared" si="229"/>
        <v>638</v>
      </c>
      <c r="J649" s="817">
        <f t="shared" si="231"/>
        <v>1270</v>
      </c>
      <c r="K649" s="818"/>
      <c r="L649" s="138">
        <f t="shared" si="230"/>
        <v>650</v>
      </c>
      <c r="M649" s="138">
        <f>SUM(M650:M675)</f>
        <v>37</v>
      </c>
      <c r="N649" s="138">
        <f t="shared" ref="N649:AD649" si="242">SUM(N650:N675)</f>
        <v>24</v>
      </c>
      <c r="O649" s="138">
        <f t="shared" si="242"/>
        <v>0</v>
      </c>
      <c r="P649" s="138">
        <f t="shared" si="242"/>
        <v>0</v>
      </c>
      <c r="Q649" s="138">
        <f t="shared" si="242"/>
        <v>566</v>
      </c>
      <c r="R649" s="138">
        <f t="shared" si="242"/>
        <v>381</v>
      </c>
      <c r="S649" s="138">
        <f t="shared" si="242"/>
        <v>667</v>
      </c>
      <c r="T649" s="138">
        <f t="shared" si="242"/>
        <v>245</v>
      </c>
      <c r="U649" s="138">
        <f t="shared" si="242"/>
        <v>0</v>
      </c>
      <c r="V649" s="138">
        <f t="shared" si="242"/>
        <v>0</v>
      </c>
      <c r="W649" s="138">
        <f t="shared" si="242"/>
        <v>0</v>
      </c>
      <c r="X649" s="138">
        <f t="shared" si="242"/>
        <v>0</v>
      </c>
      <c r="Y649" s="138">
        <f t="shared" si="242"/>
        <v>0</v>
      </c>
      <c r="Z649" s="138">
        <f t="shared" si="242"/>
        <v>0</v>
      </c>
      <c r="AA649" s="138">
        <f t="shared" si="242"/>
        <v>1270</v>
      </c>
      <c r="AB649" s="138">
        <f t="shared" si="242"/>
        <v>0</v>
      </c>
      <c r="AC649" s="138">
        <f t="shared" si="242"/>
        <v>0</v>
      </c>
      <c r="AD649" s="138">
        <f t="shared" si="242"/>
        <v>0</v>
      </c>
      <c r="AE649" s="141" t="str">
        <f>+A649</f>
        <v>12. Өвөрхангай аймаг дахь Политехник Коллеж</v>
      </c>
      <c r="AF649" s="142"/>
      <c r="AG649" s="60"/>
      <c r="AH649" s="138">
        <f>SUM(AH650:AH675)</f>
        <v>19</v>
      </c>
      <c r="AI649" s="138">
        <f t="shared" ref="AI649:AW649" si="243">SUM(AI650:AI675)</f>
        <v>5</v>
      </c>
      <c r="AJ649" s="138">
        <f t="shared" si="243"/>
        <v>3</v>
      </c>
      <c r="AK649" s="138">
        <f t="shared" si="243"/>
        <v>1</v>
      </c>
      <c r="AL649" s="138">
        <f t="shared" si="243"/>
        <v>2</v>
      </c>
      <c r="AM649" s="138">
        <f t="shared" si="243"/>
        <v>0</v>
      </c>
      <c r="AN649" s="138">
        <f t="shared" si="243"/>
        <v>1</v>
      </c>
      <c r="AO649" s="138">
        <f t="shared" si="243"/>
        <v>0</v>
      </c>
      <c r="AP649" s="138">
        <f t="shared" si="243"/>
        <v>10</v>
      </c>
      <c r="AQ649" s="138">
        <f t="shared" si="243"/>
        <v>3</v>
      </c>
      <c r="AR649" s="138">
        <f t="shared" si="243"/>
        <v>2</v>
      </c>
      <c r="AS649" s="138">
        <f t="shared" si="243"/>
        <v>1</v>
      </c>
      <c r="AT649" s="138">
        <f t="shared" si="243"/>
        <v>0</v>
      </c>
      <c r="AU649" s="138">
        <f t="shared" si="243"/>
        <v>0</v>
      </c>
      <c r="AV649" s="138">
        <f t="shared" si="243"/>
        <v>1</v>
      </c>
      <c r="AW649" s="138">
        <f t="shared" si="243"/>
        <v>0</v>
      </c>
    </row>
    <row r="650" spans="1:49" s="121" customFormat="1" ht="18" customHeight="1">
      <c r="A650" s="838" t="str">
        <f>+'[1]З-ТМБ-4-сургууль мэргэжил-1'!A656:B656</f>
        <v>CF7411-12</v>
      </c>
      <c r="B650" s="838"/>
      <c r="C650" s="705" t="str">
        <f>+'[1]З-ТМБ-4-сургууль мэргэжил-1'!C656:I656</f>
        <v>Барилгын цахилгаанчин</v>
      </c>
      <c r="D650" s="705"/>
      <c r="E650" s="705"/>
      <c r="F650" s="705"/>
      <c r="G650" s="705"/>
      <c r="H650" s="705"/>
      <c r="I650" s="56">
        <f t="shared" si="229"/>
        <v>639</v>
      </c>
      <c r="J650" s="801">
        <f t="shared" si="231"/>
        <v>104</v>
      </c>
      <c r="K650" s="802"/>
      <c r="L650" s="65">
        <f t="shared" si="230"/>
        <v>6</v>
      </c>
      <c r="M650" s="65"/>
      <c r="N650" s="65"/>
      <c r="O650" s="65"/>
      <c r="P650" s="65"/>
      <c r="Q650" s="65">
        <v>29</v>
      </c>
      <c r="R650" s="65">
        <v>3</v>
      </c>
      <c r="S650" s="65">
        <v>75</v>
      </c>
      <c r="T650" s="65">
        <v>3</v>
      </c>
      <c r="U650" s="65"/>
      <c r="V650" s="65"/>
      <c r="W650" s="65"/>
      <c r="X650" s="65"/>
      <c r="Y650" s="65"/>
      <c r="Z650" s="65"/>
      <c r="AA650" s="65">
        <v>104</v>
      </c>
      <c r="AB650" s="65"/>
      <c r="AC650" s="65"/>
      <c r="AD650" s="65"/>
      <c r="AE650" s="140" t="str">
        <f t="shared" ref="AE650:AE675" si="244">+A650</f>
        <v>CF7411-12</v>
      </c>
      <c r="AF650" s="139" t="str">
        <f t="shared" ref="AF650:AF675" si="245">+C650</f>
        <v>Барилгын цахилгаанчин</v>
      </c>
      <c r="AG650" s="56"/>
      <c r="AH650" s="65">
        <f t="shared" si="236"/>
        <v>0</v>
      </c>
      <c r="AI650" s="65">
        <f t="shared" si="236"/>
        <v>0</v>
      </c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  <c r="AT650" s="65"/>
      <c r="AU650" s="65"/>
      <c r="AV650" s="65"/>
      <c r="AW650" s="65"/>
    </row>
    <row r="651" spans="1:49" s="121" customFormat="1" ht="18" customHeight="1">
      <c r="A651" s="838" t="str">
        <f>+'[1]З-ТМБ-4-сургууль мэргэжил-1'!A657:B657</f>
        <v>CF7123-20</v>
      </c>
      <c r="B651" s="838"/>
      <c r="C651" s="705" t="str">
        <f>+'[1]З-ТМБ-4-сургууль мэргэжил-1'!C657:I657</f>
        <v>Барилгын засал-чимэглэлчин</v>
      </c>
      <c r="D651" s="705"/>
      <c r="E651" s="705"/>
      <c r="F651" s="705"/>
      <c r="G651" s="705"/>
      <c r="H651" s="705"/>
      <c r="I651" s="56">
        <f t="shared" si="229"/>
        <v>640</v>
      </c>
      <c r="J651" s="801">
        <f t="shared" si="231"/>
        <v>98</v>
      </c>
      <c r="K651" s="802"/>
      <c r="L651" s="65">
        <f t="shared" si="230"/>
        <v>51</v>
      </c>
      <c r="M651" s="65"/>
      <c r="N651" s="65"/>
      <c r="O651" s="65"/>
      <c r="P651" s="65"/>
      <c r="Q651" s="65">
        <v>36</v>
      </c>
      <c r="R651" s="65">
        <v>18</v>
      </c>
      <c r="S651" s="65">
        <v>62</v>
      </c>
      <c r="T651" s="65">
        <v>33</v>
      </c>
      <c r="U651" s="65"/>
      <c r="V651" s="65"/>
      <c r="W651" s="65"/>
      <c r="X651" s="65"/>
      <c r="Y651" s="65"/>
      <c r="Z651" s="65"/>
      <c r="AA651" s="65">
        <v>98</v>
      </c>
      <c r="AB651" s="65"/>
      <c r="AC651" s="65"/>
      <c r="AD651" s="65"/>
      <c r="AE651" s="140" t="str">
        <f t="shared" si="244"/>
        <v>CF7123-20</v>
      </c>
      <c r="AF651" s="139" t="str">
        <f t="shared" si="245"/>
        <v>Барилгын засал-чимэглэлчин</v>
      </c>
      <c r="AG651" s="56"/>
      <c r="AH651" s="65">
        <f t="shared" si="236"/>
        <v>0</v>
      </c>
      <c r="AI651" s="65">
        <f t="shared" si="236"/>
        <v>0</v>
      </c>
      <c r="AJ651" s="65"/>
      <c r="AK651" s="65"/>
      <c r="AL651" s="65"/>
      <c r="AM651" s="65"/>
      <c r="AN651" s="65"/>
      <c r="AO651" s="65"/>
      <c r="AP651" s="65"/>
      <c r="AQ651" s="65"/>
      <c r="AR651" s="65"/>
      <c r="AS651" s="65"/>
      <c r="AT651" s="65"/>
      <c r="AU651" s="65"/>
      <c r="AV651" s="65"/>
      <c r="AW651" s="65"/>
    </row>
    <row r="652" spans="1:49" s="121" customFormat="1" ht="18" customHeight="1">
      <c r="A652" s="838" t="str">
        <f>+'[1]З-ТМБ-4-сургууль мэргэжил-1'!A658:B658</f>
        <v>CF7112-19</v>
      </c>
      <c r="B652" s="838"/>
      <c r="C652" s="705" t="str">
        <f>+'[1]З-ТМБ-4-сургууль мэргэжил-1'!C658:I658</f>
        <v>Барилгын өрөг угсрагч</v>
      </c>
      <c r="D652" s="705"/>
      <c r="E652" s="705"/>
      <c r="F652" s="705"/>
      <c r="G652" s="705"/>
      <c r="H652" s="705"/>
      <c r="I652" s="56">
        <f t="shared" si="229"/>
        <v>641</v>
      </c>
      <c r="J652" s="801">
        <f t="shared" si="231"/>
        <v>13</v>
      </c>
      <c r="K652" s="802"/>
      <c r="L652" s="65">
        <f t="shared" si="230"/>
        <v>1</v>
      </c>
      <c r="M652" s="65"/>
      <c r="N652" s="65"/>
      <c r="O652" s="65"/>
      <c r="P652" s="65"/>
      <c r="Q652" s="65"/>
      <c r="R652" s="65"/>
      <c r="S652" s="65">
        <v>13</v>
      </c>
      <c r="T652" s="65">
        <v>1</v>
      </c>
      <c r="U652" s="65"/>
      <c r="V652" s="65"/>
      <c r="W652" s="65"/>
      <c r="X652" s="65"/>
      <c r="Y652" s="65"/>
      <c r="Z652" s="65"/>
      <c r="AA652" s="65">
        <v>13</v>
      </c>
      <c r="AB652" s="65"/>
      <c r="AC652" s="65"/>
      <c r="AD652" s="65"/>
      <c r="AE652" s="140" t="str">
        <f t="shared" si="244"/>
        <v>CF7112-19</v>
      </c>
      <c r="AF652" s="139" t="str">
        <f t="shared" si="245"/>
        <v>Барилгын өрөг угсрагч</v>
      </c>
      <c r="AG652" s="56"/>
      <c r="AH652" s="65">
        <f t="shared" si="236"/>
        <v>0</v>
      </c>
      <c r="AI652" s="65">
        <f t="shared" si="236"/>
        <v>0</v>
      </c>
      <c r="AJ652" s="65"/>
      <c r="AK652" s="65"/>
      <c r="AL652" s="65"/>
      <c r="AM652" s="65"/>
      <c r="AN652" s="65"/>
      <c r="AO652" s="65"/>
      <c r="AP652" s="65"/>
      <c r="AQ652" s="65"/>
      <c r="AR652" s="65"/>
      <c r="AS652" s="65"/>
      <c r="AT652" s="65"/>
      <c r="AU652" s="65"/>
      <c r="AV652" s="65"/>
      <c r="AW652" s="65"/>
    </row>
    <row r="653" spans="1:49" s="121" customFormat="1" ht="18" customHeight="1">
      <c r="A653" s="838" t="str">
        <f>+'[1]З-ТМБ-4-сургууль мэргэжил-1'!A659:B659</f>
        <v>TC8211-20</v>
      </c>
      <c r="B653" s="838"/>
      <c r="C653" s="705" t="str">
        <f>+'[1]З-ТМБ-4-сургууль мэргэжил-1'!C659:I659</f>
        <v>Автомашины засварчин</v>
      </c>
      <c r="D653" s="705"/>
      <c r="E653" s="705"/>
      <c r="F653" s="705"/>
      <c r="G653" s="705"/>
      <c r="H653" s="705"/>
      <c r="I653" s="56">
        <f t="shared" si="229"/>
        <v>642</v>
      </c>
      <c r="J653" s="801">
        <f t="shared" si="231"/>
        <v>87</v>
      </c>
      <c r="K653" s="802"/>
      <c r="L653" s="65">
        <f t="shared" si="230"/>
        <v>0</v>
      </c>
      <c r="M653" s="65"/>
      <c r="N653" s="65"/>
      <c r="O653" s="65"/>
      <c r="P653" s="65"/>
      <c r="Q653" s="65">
        <v>39</v>
      </c>
      <c r="R653" s="65">
        <v>0</v>
      </c>
      <c r="S653" s="65">
        <v>48</v>
      </c>
      <c r="T653" s="65">
        <v>0</v>
      </c>
      <c r="U653" s="65"/>
      <c r="V653" s="65"/>
      <c r="W653" s="65"/>
      <c r="X653" s="65"/>
      <c r="Y653" s="65"/>
      <c r="Z653" s="65"/>
      <c r="AA653" s="65">
        <v>87</v>
      </c>
      <c r="AB653" s="65"/>
      <c r="AC653" s="65"/>
      <c r="AD653" s="65"/>
      <c r="AE653" s="140" t="str">
        <f t="shared" si="244"/>
        <v>TC8211-20</v>
      </c>
      <c r="AF653" s="139" t="str">
        <f t="shared" si="245"/>
        <v>Автомашины засварчин</v>
      </c>
      <c r="AG653" s="56"/>
      <c r="AH653" s="65">
        <f t="shared" si="236"/>
        <v>0</v>
      </c>
      <c r="AI653" s="65">
        <f t="shared" si="236"/>
        <v>0</v>
      </c>
      <c r="AJ653" s="65"/>
      <c r="AK653" s="65"/>
      <c r="AL653" s="65"/>
      <c r="AM653" s="65"/>
      <c r="AN653" s="65"/>
      <c r="AO653" s="65"/>
      <c r="AP653" s="65"/>
      <c r="AQ653" s="65"/>
      <c r="AR653" s="65"/>
      <c r="AS653" s="65"/>
      <c r="AT653" s="65"/>
      <c r="AU653" s="65"/>
      <c r="AV653" s="65"/>
      <c r="AW653" s="65"/>
    </row>
    <row r="654" spans="1:49" s="121" customFormat="1" ht="18" customHeight="1">
      <c r="A654" s="838" t="str">
        <f>+'[1]З-ТМБ-4-сургууль мэргэжил-1'!A660:B660</f>
        <v>MT7233-45</v>
      </c>
      <c r="B654" s="838"/>
      <c r="C654" s="705" t="str">
        <f>+'[1]З-ТМБ-4-сургууль мэргэжил-1'!C660:I660</f>
        <v>Хүнд машин механизмын засварчин</v>
      </c>
      <c r="D654" s="705"/>
      <c r="E654" s="705"/>
      <c r="F654" s="705"/>
      <c r="G654" s="705"/>
      <c r="H654" s="705"/>
      <c r="I654" s="56">
        <f t="shared" si="229"/>
        <v>643</v>
      </c>
      <c r="J654" s="801">
        <f t="shared" si="231"/>
        <v>138</v>
      </c>
      <c r="K654" s="802"/>
      <c r="L654" s="65">
        <f t="shared" si="230"/>
        <v>0</v>
      </c>
      <c r="M654" s="65"/>
      <c r="N654" s="65"/>
      <c r="O654" s="65"/>
      <c r="P654" s="65"/>
      <c r="Q654" s="65"/>
      <c r="R654" s="65"/>
      <c r="S654" s="65">
        <v>138</v>
      </c>
      <c r="T654" s="65">
        <v>0</v>
      </c>
      <c r="U654" s="65"/>
      <c r="V654" s="65"/>
      <c r="W654" s="65"/>
      <c r="X654" s="65"/>
      <c r="Y654" s="65"/>
      <c r="Z654" s="65"/>
      <c r="AA654" s="65">
        <v>138</v>
      </c>
      <c r="AB654" s="65"/>
      <c r="AC654" s="65"/>
      <c r="AD654" s="65"/>
      <c r="AE654" s="140" t="str">
        <f t="shared" si="244"/>
        <v>MT7233-45</v>
      </c>
      <c r="AF654" s="139" t="str">
        <f t="shared" si="245"/>
        <v>Хүнд машин механизмын засварчин</v>
      </c>
      <c r="AG654" s="56"/>
      <c r="AH654" s="65">
        <f t="shared" si="236"/>
        <v>0</v>
      </c>
      <c r="AI654" s="65">
        <f t="shared" si="236"/>
        <v>0</v>
      </c>
      <c r="AJ654" s="65"/>
      <c r="AK654" s="65"/>
      <c r="AL654" s="65"/>
      <c r="AM654" s="65"/>
      <c r="AN654" s="65"/>
      <c r="AO654" s="65"/>
      <c r="AP654" s="65"/>
      <c r="AQ654" s="65"/>
      <c r="AR654" s="65"/>
      <c r="AS654" s="65"/>
      <c r="AT654" s="65"/>
      <c r="AU654" s="65"/>
      <c r="AV654" s="65"/>
      <c r="AW654" s="65"/>
    </row>
    <row r="655" spans="1:49" s="121" customFormat="1" ht="18" customHeight="1">
      <c r="A655" s="838" t="str">
        <f>+'[1]З-ТМБ-4-сургууль мэргэжил-1'!A661:B661</f>
        <v>IF5120-11</v>
      </c>
      <c r="B655" s="838"/>
      <c r="C655" s="705" t="str">
        <f>+'[1]З-ТМБ-4-сургууль мэргэжил-1'!C661:I661</f>
        <v>Тогооч</v>
      </c>
      <c r="D655" s="705"/>
      <c r="E655" s="705"/>
      <c r="F655" s="705"/>
      <c r="G655" s="705"/>
      <c r="H655" s="705"/>
      <c r="I655" s="56">
        <f t="shared" ref="I655:I718" si="246">+I654+1</f>
        <v>644</v>
      </c>
      <c r="J655" s="801">
        <f t="shared" si="231"/>
        <v>113</v>
      </c>
      <c r="K655" s="802"/>
      <c r="L655" s="65">
        <f t="shared" si="230"/>
        <v>99</v>
      </c>
      <c r="M655" s="65"/>
      <c r="N655" s="65"/>
      <c r="O655" s="65"/>
      <c r="P655" s="65"/>
      <c r="Q655" s="65">
        <v>39</v>
      </c>
      <c r="R655" s="65">
        <v>37</v>
      </c>
      <c r="S655" s="65">
        <v>74</v>
      </c>
      <c r="T655" s="65">
        <v>62</v>
      </c>
      <c r="U655" s="65"/>
      <c r="V655" s="65"/>
      <c r="W655" s="65"/>
      <c r="X655" s="65"/>
      <c r="Y655" s="65"/>
      <c r="Z655" s="65"/>
      <c r="AA655" s="65">
        <v>113</v>
      </c>
      <c r="AB655" s="65"/>
      <c r="AC655" s="65"/>
      <c r="AD655" s="65"/>
      <c r="AE655" s="140" t="str">
        <f t="shared" si="244"/>
        <v>IF5120-11</v>
      </c>
      <c r="AF655" s="139" t="str">
        <f t="shared" si="245"/>
        <v>Тогооч</v>
      </c>
      <c r="AG655" s="56"/>
      <c r="AH655" s="65">
        <f t="shared" si="236"/>
        <v>3</v>
      </c>
      <c r="AI655" s="65">
        <f t="shared" si="236"/>
        <v>1</v>
      </c>
      <c r="AJ655" s="65"/>
      <c r="AK655" s="65"/>
      <c r="AL655" s="65">
        <v>1</v>
      </c>
      <c r="AM655" s="65">
        <v>0</v>
      </c>
      <c r="AN655" s="65"/>
      <c r="AO655" s="65"/>
      <c r="AP655" s="65"/>
      <c r="AQ655" s="65"/>
      <c r="AR655" s="65">
        <v>1</v>
      </c>
      <c r="AS655" s="65">
        <v>1</v>
      </c>
      <c r="AT655" s="65"/>
      <c r="AU655" s="65"/>
      <c r="AV655" s="65">
        <v>1</v>
      </c>
      <c r="AW655" s="65">
        <v>0</v>
      </c>
    </row>
    <row r="656" spans="1:49" s="121" customFormat="1" ht="18" customHeight="1">
      <c r="A656" s="838" t="str">
        <f>+'[1]З-ТМБ-4-сургууль мэргэжил-1'!A662:B662</f>
        <v>IE7533-28</v>
      </c>
      <c r="B656" s="838"/>
      <c r="C656" s="705" t="str">
        <f>+'[1]З-ТМБ-4-сургууль мэргэжил-1'!C662:I662</f>
        <v>Оёмол бүтээгдэхүүний оёдолчин</v>
      </c>
      <c r="D656" s="705"/>
      <c r="E656" s="705"/>
      <c r="F656" s="705"/>
      <c r="G656" s="705"/>
      <c r="H656" s="705"/>
      <c r="I656" s="56">
        <f t="shared" si="246"/>
        <v>645</v>
      </c>
      <c r="J656" s="801">
        <f t="shared" si="231"/>
        <v>118</v>
      </c>
      <c r="K656" s="802"/>
      <c r="L656" s="65">
        <f t="shared" ref="L656:L719" si="247">+N656+P656+R656+T656+V656+X656+Z656</f>
        <v>117</v>
      </c>
      <c r="M656" s="65"/>
      <c r="N656" s="65"/>
      <c r="O656" s="65"/>
      <c r="P656" s="65"/>
      <c r="Q656" s="65">
        <v>61</v>
      </c>
      <c r="R656" s="65">
        <v>60</v>
      </c>
      <c r="S656" s="65">
        <v>57</v>
      </c>
      <c r="T656" s="65">
        <v>57</v>
      </c>
      <c r="U656" s="65"/>
      <c r="V656" s="65"/>
      <c r="W656" s="65"/>
      <c r="X656" s="65"/>
      <c r="Y656" s="65"/>
      <c r="Z656" s="65"/>
      <c r="AA656" s="65">
        <v>118</v>
      </c>
      <c r="AB656" s="65"/>
      <c r="AC656" s="65"/>
      <c r="AD656" s="65"/>
      <c r="AE656" s="140" t="str">
        <f t="shared" si="244"/>
        <v>IE7533-28</v>
      </c>
      <c r="AF656" s="139" t="str">
        <f t="shared" si="245"/>
        <v>Оёмол бүтээгдэхүүний оёдолчин</v>
      </c>
      <c r="AG656" s="56"/>
      <c r="AH656" s="65">
        <f t="shared" si="236"/>
        <v>0</v>
      </c>
      <c r="AI656" s="65">
        <f t="shared" si="236"/>
        <v>0</v>
      </c>
      <c r="AJ656" s="65"/>
      <c r="AK656" s="65"/>
      <c r="AL656" s="65"/>
      <c r="AM656" s="65"/>
      <c r="AN656" s="65"/>
      <c r="AO656" s="65"/>
      <c r="AP656" s="65"/>
      <c r="AQ656" s="65"/>
      <c r="AR656" s="65"/>
      <c r="AS656" s="65"/>
      <c r="AT656" s="65"/>
      <c r="AU656" s="65"/>
      <c r="AV656" s="65"/>
      <c r="AW656" s="65"/>
    </row>
    <row r="657" spans="1:49" s="121" customFormat="1" ht="18" customHeight="1">
      <c r="A657" s="838" t="str">
        <f>+'[1]З-ТМБ-4-сургууль мэргэжил-1'!A663:B663</f>
        <v>IO4120-13</v>
      </c>
      <c r="B657" s="838"/>
      <c r="C657" s="705" t="str">
        <f>+'[1]З-ТМБ-4-сургууль мэргэжил-1'!C663:I663</f>
        <v>Компьютерийн оператор</v>
      </c>
      <c r="D657" s="705"/>
      <c r="E657" s="705"/>
      <c r="F657" s="705"/>
      <c r="G657" s="705"/>
      <c r="H657" s="705"/>
      <c r="I657" s="56">
        <f t="shared" si="246"/>
        <v>646</v>
      </c>
      <c r="J657" s="801">
        <f t="shared" si="231"/>
        <v>49</v>
      </c>
      <c r="K657" s="802"/>
      <c r="L657" s="65">
        <f t="shared" si="247"/>
        <v>25</v>
      </c>
      <c r="M657" s="65"/>
      <c r="N657" s="65"/>
      <c r="O657" s="65"/>
      <c r="P657" s="65"/>
      <c r="Q657" s="65"/>
      <c r="R657" s="65"/>
      <c r="S657" s="65">
        <v>49</v>
      </c>
      <c r="T657" s="65">
        <v>25</v>
      </c>
      <c r="U657" s="65"/>
      <c r="V657" s="65"/>
      <c r="W657" s="65"/>
      <c r="X657" s="65"/>
      <c r="Y657" s="65"/>
      <c r="Z657" s="65"/>
      <c r="AA657" s="65">
        <v>49</v>
      </c>
      <c r="AB657" s="65"/>
      <c r="AC657" s="65"/>
      <c r="AD657" s="65"/>
      <c r="AE657" s="140" t="str">
        <f t="shared" si="244"/>
        <v>IO4120-13</v>
      </c>
      <c r="AF657" s="139" t="str">
        <f t="shared" si="245"/>
        <v>Компьютерийн оператор</v>
      </c>
      <c r="AG657" s="56"/>
      <c r="AH657" s="65">
        <f t="shared" si="236"/>
        <v>4</v>
      </c>
      <c r="AI657" s="65">
        <f t="shared" si="236"/>
        <v>0</v>
      </c>
      <c r="AJ657" s="65"/>
      <c r="AK657" s="65"/>
      <c r="AL657" s="65"/>
      <c r="AM657" s="65"/>
      <c r="AN657" s="65"/>
      <c r="AO657" s="65"/>
      <c r="AP657" s="65">
        <v>3</v>
      </c>
      <c r="AQ657" s="65">
        <v>0</v>
      </c>
      <c r="AR657" s="65">
        <v>1</v>
      </c>
      <c r="AS657" s="65">
        <v>0</v>
      </c>
      <c r="AT657" s="65"/>
      <c r="AU657" s="65"/>
      <c r="AV657" s="65"/>
      <c r="AW657" s="65"/>
    </row>
    <row r="658" spans="1:49" s="121" customFormat="1" ht="18" customHeight="1">
      <c r="A658" s="838" t="str">
        <f>+'[1]З-ТМБ-4-сургууль мэргэжил-1'!A664:B664</f>
        <v>AD7321-11</v>
      </c>
      <c r="B658" s="838"/>
      <c r="C658" s="705" t="str">
        <f>+'[1]З-ТМБ-4-сургууль мэргэжил-1'!C664:I664</f>
        <v>Хэвлэлийн график дизайнч</v>
      </c>
      <c r="D658" s="705"/>
      <c r="E658" s="705"/>
      <c r="F658" s="705"/>
      <c r="G658" s="705"/>
      <c r="H658" s="705"/>
      <c r="I658" s="56">
        <f t="shared" si="246"/>
        <v>647</v>
      </c>
      <c r="J658" s="801">
        <f t="shared" ref="J658:J721" si="248">+M658+O658+Q658+S658+U658+W658+Y658</f>
        <v>45</v>
      </c>
      <c r="K658" s="802"/>
      <c r="L658" s="65">
        <f t="shared" si="247"/>
        <v>30</v>
      </c>
      <c r="M658" s="65"/>
      <c r="N658" s="65"/>
      <c r="O658" s="65"/>
      <c r="P658" s="65"/>
      <c r="Q658" s="65"/>
      <c r="R658" s="65"/>
      <c r="S658" s="65">
        <v>45</v>
      </c>
      <c r="T658" s="65">
        <v>30</v>
      </c>
      <c r="U658" s="65"/>
      <c r="V658" s="65"/>
      <c r="W658" s="65"/>
      <c r="X658" s="65"/>
      <c r="Y658" s="65"/>
      <c r="Z658" s="65"/>
      <c r="AA658" s="65">
        <v>45</v>
      </c>
      <c r="AB658" s="65"/>
      <c r="AC658" s="65"/>
      <c r="AD658" s="65"/>
      <c r="AE658" s="140" t="str">
        <f t="shared" si="244"/>
        <v>AD7321-11</v>
      </c>
      <c r="AF658" s="139" t="str">
        <f t="shared" si="245"/>
        <v>Хэвлэлийн график дизайнч</v>
      </c>
      <c r="AG658" s="56"/>
      <c r="AH658" s="65">
        <f t="shared" si="236"/>
        <v>5</v>
      </c>
      <c r="AI658" s="65">
        <f t="shared" si="236"/>
        <v>0</v>
      </c>
      <c r="AJ658" s="65">
        <v>2</v>
      </c>
      <c r="AK658" s="65">
        <v>0</v>
      </c>
      <c r="AL658" s="65"/>
      <c r="AM658" s="65"/>
      <c r="AN658" s="65">
        <v>1</v>
      </c>
      <c r="AO658" s="65">
        <v>0</v>
      </c>
      <c r="AP658" s="65">
        <v>2</v>
      </c>
      <c r="AQ658" s="65">
        <v>0</v>
      </c>
      <c r="AR658" s="65"/>
      <c r="AS658" s="65"/>
      <c r="AT658" s="65"/>
      <c r="AU658" s="65"/>
      <c r="AV658" s="65"/>
      <c r="AW658" s="65"/>
    </row>
    <row r="659" spans="1:49" s="121" customFormat="1" ht="18" customHeight="1">
      <c r="A659" s="838" t="str">
        <f>+'[1]З-ТМБ-4-сургууль мэргэжил-1'!A665:B665</f>
        <v>ID4120-11</v>
      </c>
      <c r="B659" s="838"/>
      <c r="C659" s="705" t="str">
        <f>+'[1]З-ТМБ-4-сургууль мэргэжил-1'!C665:I665</f>
        <v>Нарийн бичгийн дарга-албан хэргийн ажилтан</v>
      </c>
      <c r="D659" s="705"/>
      <c r="E659" s="705"/>
      <c r="F659" s="705"/>
      <c r="G659" s="705"/>
      <c r="H659" s="705"/>
      <c r="I659" s="56">
        <f t="shared" si="246"/>
        <v>648</v>
      </c>
      <c r="J659" s="801">
        <f t="shared" si="248"/>
        <v>37</v>
      </c>
      <c r="K659" s="802"/>
      <c r="L659" s="65">
        <f t="shared" si="247"/>
        <v>34</v>
      </c>
      <c r="M659" s="65"/>
      <c r="N659" s="65"/>
      <c r="O659" s="65"/>
      <c r="P659" s="65"/>
      <c r="Q659" s="65"/>
      <c r="R659" s="65"/>
      <c r="S659" s="65">
        <v>37</v>
      </c>
      <c r="T659" s="65">
        <v>34</v>
      </c>
      <c r="U659" s="65"/>
      <c r="V659" s="65"/>
      <c r="W659" s="65"/>
      <c r="X659" s="65"/>
      <c r="Y659" s="65"/>
      <c r="Z659" s="65"/>
      <c r="AA659" s="65">
        <v>37</v>
      </c>
      <c r="AB659" s="65"/>
      <c r="AC659" s="65"/>
      <c r="AD659" s="65"/>
      <c r="AE659" s="140" t="str">
        <f t="shared" si="244"/>
        <v>ID4120-11</v>
      </c>
      <c r="AF659" s="139" t="str">
        <f t="shared" si="245"/>
        <v>Нарийн бичгийн дарга-албан хэргийн ажилтан</v>
      </c>
      <c r="AG659" s="56"/>
      <c r="AH659" s="65">
        <f t="shared" si="236"/>
        <v>2</v>
      </c>
      <c r="AI659" s="65">
        <f t="shared" si="236"/>
        <v>2</v>
      </c>
      <c r="AJ659" s="65">
        <v>1</v>
      </c>
      <c r="AK659" s="65">
        <v>1</v>
      </c>
      <c r="AL659" s="65"/>
      <c r="AM659" s="65"/>
      <c r="AN659" s="65"/>
      <c r="AO659" s="65"/>
      <c r="AP659" s="65">
        <v>1</v>
      </c>
      <c r="AQ659" s="65">
        <v>1</v>
      </c>
      <c r="AR659" s="65"/>
      <c r="AS659" s="65"/>
      <c r="AT659" s="65"/>
      <c r="AU659" s="65"/>
      <c r="AV659" s="65"/>
      <c r="AW659" s="65"/>
    </row>
    <row r="660" spans="1:49" s="121" customFormat="1" ht="18" customHeight="1">
      <c r="A660" s="838" t="str">
        <f>+'[1]З-ТМБ-4-сургууль мэргэжил-1'!A666:B666</f>
        <v>CF7126-36</v>
      </c>
      <c r="B660" s="838"/>
      <c r="C660" s="705" t="str">
        <f>+'[1]З-ТМБ-4-сургууль мэргэжил-1'!C666:I666</f>
        <v>Барилгын сантехникч</v>
      </c>
      <c r="D660" s="705"/>
      <c r="E660" s="705"/>
      <c r="F660" s="705"/>
      <c r="G660" s="705"/>
      <c r="H660" s="705"/>
      <c r="I660" s="56">
        <f t="shared" si="246"/>
        <v>649</v>
      </c>
      <c r="J660" s="801">
        <f t="shared" si="248"/>
        <v>38</v>
      </c>
      <c r="K660" s="802"/>
      <c r="L660" s="65">
        <f t="shared" si="247"/>
        <v>0</v>
      </c>
      <c r="M660" s="65"/>
      <c r="N660" s="65"/>
      <c r="O660" s="65"/>
      <c r="P660" s="65"/>
      <c r="Q660" s="65"/>
      <c r="R660" s="65"/>
      <c r="S660" s="65">
        <v>38</v>
      </c>
      <c r="T660" s="65">
        <v>0</v>
      </c>
      <c r="U660" s="65"/>
      <c r="V660" s="65"/>
      <c r="W660" s="65"/>
      <c r="X660" s="65"/>
      <c r="Y660" s="65"/>
      <c r="Z660" s="65"/>
      <c r="AA660" s="65">
        <v>38</v>
      </c>
      <c r="AB660" s="65"/>
      <c r="AC660" s="65"/>
      <c r="AD660" s="65"/>
      <c r="AE660" s="140" t="str">
        <f t="shared" si="244"/>
        <v>CF7126-36</v>
      </c>
      <c r="AF660" s="139" t="str">
        <f t="shared" si="245"/>
        <v>Барилгын сантехникч</v>
      </c>
      <c r="AG660" s="56"/>
      <c r="AH660" s="65">
        <f t="shared" si="236"/>
        <v>0</v>
      </c>
      <c r="AI660" s="65">
        <f t="shared" si="236"/>
        <v>0</v>
      </c>
      <c r="AJ660" s="65"/>
      <c r="AK660" s="65"/>
      <c r="AL660" s="65"/>
      <c r="AM660" s="65"/>
      <c r="AN660" s="65"/>
      <c r="AO660" s="65"/>
      <c r="AP660" s="65"/>
      <c r="AQ660" s="65"/>
      <c r="AR660" s="65"/>
      <c r="AS660" s="65"/>
      <c r="AT660" s="65"/>
      <c r="AU660" s="65"/>
      <c r="AV660" s="65"/>
      <c r="AW660" s="65"/>
    </row>
    <row r="661" spans="1:49" s="121" customFormat="1" ht="18" customHeight="1">
      <c r="A661" s="838" t="str">
        <f>+'[1]З-ТМБ-4-сургууль мэргэжил-1'!A667:B667</f>
        <v>MT7233-17</v>
      </c>
      <c r="B661" s="838"/>
      <c r="C661" s="705" t="str">
        <f>+'[1]З-ТМБ-4-сургууль мэргэжил-1'!C667:I667</f>
        <v>Уул уурхайн машин, тоног төхөөрөмжийн механик</v>
      </c>
      <c r="D661" s="705"/>
      <c r="E661" s="705"/>
      <c r="F661" s="705"/>
      <c r="G661" s="705"/>
      <c r="H661" s="705"/>
      <c r="I661" s="56">
        <f t="shared" si="246"/>
        <v>650</v>
      </c>
      <c r="J661" s="801">
        <f t="shared" si="248"/>
        <v>31</v>
      </c>
      <c r="K661" s="802"/>
      <c r="L661" s="65">
        <f t="shared" si="247"/>
        <v>0</v>
      </c>
      <c r="M661" s="65"/>
      <c r="N661" s="65"/>
      <c r="O661" s="65"/>
      <c r="P661" s="65"/>
      <c r="Q661" s="65"/>
      <c r="R661" s="65"/>
      <c r="S661" s="65">
        <v>31</v>
      </c>
      <c r="T661" s="65">
        <v>0</v>
      </c>
      <c r="U661" s="65"/>
      <c r="V661" s="65"/>
      <c r="W661" s="65"/>
      <c r="X661" s="65"/>
      <c r="Y661" s="65"/>
      <c r="Z661" s="65"/>
      <c r="AA661" s="65">
        <v>31</v>
      </c>
      <c r="AB661" s="65"/>
      <c r="AC661" s="65"/>
      <c r="AD661" s="65"/>
      <c r="AE661" s="140" t="str">
        <f t="shared" si="244"/>
        <v>MT7233-17</v>
      </c>
      <c r="AF661" s="139" t="str">
        <f t="shared" si="245"/>
        <v>Уул уурхайн машин, тоног төхөөрөмжийн механик</v>
      </c>
      <c r="AG661" s="56"/>
      <c r="AH661" s="65">
        <f t="shared" si="236"/>
        <v>1</v>
      </c>
      <c r="AI661" s="65">
        <f t="shared" si="236"/>
        <v>0</v>
      </c>
      <c r="AJ661" s="65"/>
      <c r="AK661" s="65"/>
      <c r="AL661" s="65">
        <v>1</v>
      </c>
      <c r="AM661" s="65">
        <v>0</v>
      </c>
      <c r="AN661" s="65"/>
      <c r="AO661" s="65"/>
      <c r="AP661" s="65"/>
      <c r="AQ661" s="65"/>
      <c r="AR661" s="65"/>
      <c r="AS661" s="65"/>
      <c r="AT661" s="65"/>
      <c r="AU661" s="65"/>
      <c r="AV661" s="65"/>
      <c r="AW661" s="65"/>
    </row>
    <row r="662" spans="1:49" s="121" customFormat="1" ht="18" customHeight="1">
      <c r="A662" s="838" t="str">
        <f>+'[1]З-ТМБ-4-сургууль мэргэжил-1'!A668:B668</f>
        <v>AF6112-24</v>
      </c>
      <c r="B662" s="838"/>
      <c r="C662" s="705" t="str">
        <f>+'[1]З-ТМБ-4-сургууль мэргэжил-1'!C668:I668</f>
        <v>Хүнсний ногооны фермер</v>
      </c>
      <c r="D662" s="705"/>
      <c r="E662" s="705"/>
      <c r="F662" s="705"/>
      <c r="G662" s="705"/>
      <c r="H662" s="705"/>
      <c r="I662" s="56">
        <f t="shared" si="246"/>
        <v>651</v>
      </c>
      <c r="J662" s="801">
        <f t="shared" si="248"/>
        <v>26</v>
      </c>
      <c r="K662" s="802"/>
      <c r="L662" s="65">
        <f t="shared" si="247"/>
        <v>17</v>
      </c>
      <c r="M662" s="65"/>
      <c r="N662" s="65"/>
      <c r="O662" s="65"/>
      <c r="P662" s="65"/>
      <c r="Q662" s="65">
        <v>26</v>
      </c>
      <c r="R662" s="65">
        <v>17</v>
      </c>
      <c r="S662" s="65"/>
      <c r="T662" s="65"/>
      <c r="U662" s="65"/>
      <c r="V662" s="65"/>
      <c r="W662" s="65"/>
      <c r="X662" s="65"/>
      <c r="Y662" s="65"/>
      <c r="Z662" s="65"/>
      <c r="AA662" s="65">
        <v>26</v>
      </c>
      <c r="AB662" s="65"/>
      <c r="AC662" s="65"/>
      <c r="AD662" s="65"/>
      <c r="AE662" s="140" t="str">
        <f t="shared" si="244"/>
        <v>AF6112-24</v>
      </c>
      <c r="AF662" s="139" t="str">
        <f t="shared" si="245"/>
        <v>Хүнсний ногооны фермер</v>
      </c>
      <c r="AG662" s="56"/>
      <c r="AH662" s="65">
        <f t="shared" si="236"/>
        <v>0</v>
      </c>
      <c r="AI662" s="65">
        <f t="shared" si="236"/>
        <v>0</v>
      </c>
      <c r="AJ662" s="65"/>
      <c r="AK662" s="65"/>
      <c r="AL662" s="65"/>
      <c r="AM662" s="65"/>
      <c r="AN662" s="65"/>
      <c r="AO662" s="65"/>
      <c r="AP662" s="65"/>
      <c r="AQ662" s="65"/>
      <c r="AR662" s="65"/>
      <c r="AS662" s="65"/>
      <c r="AT662" s="65"/>
      <c r="AU662" s="65"/>
      <c r="AV662" s="65"/>
      <c r="AW662" s="65"/>
    </row>
    <row r="663" spans="1:49" s="121" customFormat="1" ht="18" customHeight="1">
      <c r="A663" s="838" t="str">
        <f>+'[1]З-ТМБ-4-сургууль мэргэжил-1'!A669:B669</f>
        <v>AF6112-25</v>
      </c>
      <c r="B663" s="838"/>
      <c r="C663" s="705" t="str">
        <f>+'[1]З-ТМБ-4-сургууль мэргэжил-1'!C669:I669</f>
        <v>Хүлэмжийн аж ахуйн фермер</v>
      </c>
      <c r="D663" s="705"/>
      <c r="E663" s="705"/>
      <c r="F663" s="705"/>
      <c r="G663" s="705"/>
      <c r="H663" s="705"/>
      <c r="I663" s="56">
        <f t="shared" si="246"/>
        <v>652</v>
      </c>
      <c r="J663" s="801">
        <f t="shared" si="248"/>
        <v>30</v>
      </c>
      <c r="K663" s="802"/>
      <c r="L663" s="65">
        <f t="shared" si="247"/>
        <v>23</v>
      </c>
      <c r="M663" s="65"/>
      <c r="N663" s="65"/>
      <c r="O663" s="65"/>
      <c r="P663" s="65"/>
      <c r="Q663" s="65">
        <v>30</v>
      </c>
      <c r="R663" s="65">
        <v>23</v>
      </c>
      <c r="S663" s="65"/>
      <c r="T663" s="65"/>
      <c r="U663" s="65"/>
      <c r="V663" s="65"/>
      <c r="W663" s="65"/>
      <c r="X663" s="65"/>
      <c r="Y663" s="65"/>
      <c r="Z663" s="65"/>
      <c r="AA663" s="65">
        <v>30</v>
      </c>
      <c r="AB663" s="65"/>
      <c r="AC663" s="65"/>
      <c r="AD663" s="65"/>
      <c r="AE663" s="140" t="str">
        <f t="shared" si="244"/>
        <v>AF6112-25</v>
      </c>
      <c r="AF663" s="139" t="str">
        <f t="shared" si="245"/>
        <v>Хүлэмжийн аж ахуйн фермер</v>
      </c>
      <c r="AG663" s="56"/>
      <c r="AH663" s="65">
        <f t="shared" si="236"/>
        <v>0</v>
      </c>
      <c r="AI663" s="65">
        <f t="shared" si="236"/>
        <v>0</v>
      </c>
      <c r="AJ663" s="65"/>
      <c r="AK663" s="65"/>
      <c r="AL663" s="65"/>
      <c r="AM663" s="65"/>
      <c r="AN663" s="65"/>
      <c r="AO663" s="65"/>
      <c r="AP663" s="65"/>
      <c r="AQ663" s="65"/>
      <c r="AR663" s="65"/>
      <c r="AS663" s="65"/>
      <c r="AT663" s="65"/>
      <c r="AU663" s="65"/>
      <c r="AV663" s="65"/>
      <c r="AW663" s="65"/>
    </row>
    <row r="664" spans="1:49" s="121" customFormat="1" ht="18" customHeight="1">
      <c r="A664" s="838" t="str">
        <f>+'[1]З-ТМБ-4-сургууль мэргэжил-1'!A670:B670</f>
        <v>BT5223-15</v>
      </c>
      <c r="B664" s="838"/>
      <c r="C664" s="705" t="str">
        <f>+'[1]З-ТМБ-4-сургууль мэргэжил-1'!C670:I670</f>
        <v>Худалдааны газрын үндсэн ажилтан /худалдагч/</v>
      </c>
      <c r="D664" s="705"/>
      <c r="E664" s="705"/>
      <c r="F664" s="705"/>
      <c r="G664" s="705"/>
      <c r="H664" s="705"/>
      <c r="I664" s="56">
        <f t="shared" si="246"/>
        <v>653</v>
      </c>
      <c r="J664" s="801">
        <f t="shared" si="248"/>
        <v>37</v>
      </c>
      <c r="K664" s="802"/>
      <c r="L664" s="65">
        <f t="shared" si="247"/>
        <v>28</v>
      </c>
      <c r="M664" s="65"/>
      <c r="N664" s="65"/>
      <c r="O664" s="65"/>
      <c r="P664" s="65"/>
      <c r="Q664" s="65">
        <v>37</v>
      </c>
      <c r="R664" s="65">
        <v>28</v>
      </c>
      <c r="S664" s="65"/>
      <c r="T664" s="65"/>
      <c r="U664" s="65"/>
      <c r="V664" s="65"/>
      <c r="W664" s="65"/>
      <c r="X664" s="65"/>
      <c r="Y664" s="65"/>
      <c r="Z664" s="65"/>
      <c r="AA664" s="65">
        <v>37</v>
      </c>
      <c r="AB664" s="65"/>
      <c r="AC664" s="65"/>
      <c r="AD664" s="65"/>
      <c r="AE664" s="140" t="str">
        <f t="shared" si="244"/>
        <v>BT5223-15</v>
      </c>
      <c r="AF664" s="139" t="str">
        <f t="shared" si="245"/>
        <v>Худалдааны газрын үндсэн ажилтан /худалдагч/</v>
      </c>
      <c r="AG664" s="56"/>
      <c r="AH664" s="65">
        <f t="shared" si="236"/>
        <v>0</v>
      </c>
      <c r="AI664" s="65">
        <f t="shared" si="236"/>
        <v>0</v>
      </c>
      <c r="AJ664" s="65"/>
      <c r="AK664" s="65"/>
      <c r="AL664" s="65"/>
      <c r="AM664" s="65"/>
      <c r="AN664" s="65"/>
      <c r="AO664" s="65"/>
      <c r="AP664" s="65"/>
      <c r="AQ664" s="65"/>
      <c r="AR664" s="65"/>
      <c r="AS664" s="65"/>
      <c r="AT664" s="65"/>
      <c r="AU664" s="65"/>
      <c r="AV664" s="65"/>
      <c r="AW664" s="65"/>
    </row>
    <row r="665" spans="1:49" s="121" customFormat="1" ht="18" customHeight="1">
      <c r="A665" s="838" t="str">
        <f>+'[1]З-ТМБ-4-сургууль мэргэжил-1'!A671:B671</f>
        <v>SO5141-11</v>
      </c>
      <c r="B665" s="838"/>
      <c r="C665" s="705" t="str">
        <f>+'[1]З-ТМБ-4-сургууль мэргэжил-1'!C671:I671</f>
        <v>Үсчин</v>
      </c>
      <c r="D665" s="705"/>
      <c r="E665" s="705"/>
      <c r="F665" s="705"/>
      <c r="G665" s="705"/>
      <c r="H665" s="705"/>
      <c r="I665" s="56">
        <f t="shared" si="246"/>
        <v>654</v>
      </c>
      <c r="J665" s="801">
        <f t="shared" si="248"/>
        <v>30</v>
      </c>
      <c r="K665" s="802"/>
      <c r="L665" s="65">
        <f t="shared" si="247"/>
        <v>30</v>
      </c>
      <c r="M665" s="65"/>
      <c r="N665" s="65"/>
      <c r="O665" s="65"/>
      <c r="P665" s="65"/>
      <c r="Q665" s="65">
        <v>30</v>
      </c>
      <c r="R665" s="65">
        <v>30</v>
      </c>
      <c r="S665" s="65"/>
      <c r="T665" s="65"/>
      <c r="U665" s="65"/>
      <c r="V665" s="65"/>
      <c r="W665" s="65"/>
      <c r="X665" s="65"/>
      <c r="Y665" s="65"/>
      <c r="Z665" s="65"/>
      <c r="AA665" s="65">
        <v>30</v>
      </c>
      <c r="AB665" s="65"/>
      <c r="AC665" s="65"/>
      <c r="AD665" s="65"/>
      <c r="AE665" s="140" t="str">
        <f t="shared" si="244"/>
        <v>SO5141-11</v>
      </c>
      <c r="AF665" s="139" t="str">
        <f t="shared" si="245"/>
        <v>Үсчин</v>
      </c>
      <c r="AG665" s="56"/>
      <c r="AH665" s="65">
        <f t="shared" si="236"/>
        <v>0</v>
      </c>
      <c r="AI665" s="65">
        <f t="shared" si="236"/>
        <v>0</v>
      </c>
      <c r="AJ665" s="65"/>
      <c r="AK665" s="65"/>
      <c r="AL665" s="65"/>
      <c r="AM665" s="65"/>
      <c r="AN665" s="65"/>
      <c r="AO665" s="65"/>
      <c r="AP665" s="65"/>
      <c r="AQ665" s="65"/>
      <c r="AR665" s="65"/>
      <c r="AS665" s="65"/>
      <c r="AT665" s="65"/>
      <c r="AU665" s="65"/>
      <c r="AV665" s="65"/>
      <c r="AW665" s="65"/>
    </row>
    <row r="666" spans="1:49" s="121" customFormat="1" ht="18" customHeight="1">
      <c r="A666" s="838" t="str">
        <f>+'[1]З-ТМБ-4-сургууль мэргэжил-1'!A672:B672</f>
        <v>SO5142-11</v>
      </c>
      <c r="B666" s="838"/>
      <c r="C666" s="705" t="str">
        <f>+'[1]З-ТМБ-4-сургууль мэргэжил-1'!C672:I672</f>
        <v>Гоо засалч</v>
      </c>
      <c r="D666" s="705"/>
      <c r="E666" s="705"/>
      <c r="F666" s="705"/>
      <c r="G666" s="705"/>
      <c r="H666" s="705"/>
      <c r="I666" s="56">
        <f t="shared" si="246"/>
        <v>655</v>
      </c>
      <c r="J666" s="801">
        <f t="shared" si="248"/>
        <v>26</v>
      </c>
      <c r="K666" s="802"/>
      <c r="L666" s="65">
        <f t="shared" si="247"/>
        <v>24</v>
      </c>
      <c r="M666" s="65"/>
      <c r="N666" s="65"/>
      <c r="O666" s="65"/>
      <c r="P666" s="65"/>
      <c r="Q666" s="65">
        <v>26</v>
      </c>
      <c r="R666" s="65">
        <v>24</v>
      </c>
      <c r="S666" s="65"/>
      <c r="T666" s="65"/>
      <c r="U666" s="65"/>
      <c r="V666" s="65"/>
      <c r="W666" s="65"/>
      <c r="X666" s="65"/>
      <c r="Y666" s="65"/>
      <c r="Z666" s="65"/>
      <c r="AA666" s="65">
        <v>26</v>
      </c>
      <c r="AB666" s="65"/>
      <c r="AC666" s="65"/>
      <c r="AD666" s="65"/>
      <c r="AE666" s="140" t="str">
        <f t="shared" si="244"/>
        <v>SO5142-11</v>
      </c>
      <c r="AF666" s="139" t="str">
        <f t="shared" si="245"/>
        <v>Гоо засалч</v>
      </c>
      <c r="AG666" s="56"/>
      <c r="AH666" s="65">
        <f t="shared" si="236"/>
        <v>1</v>
      </c>
      <c r="AI666" s="65">
        <f t="shared" si="236"/>
        <v>1</v>
      </c>
      <c r="AJ666" s="65"/>
      <c r="AK666" s="65"/>
      <c r="AL666" s="65"/>
      <c r="AM666" s="65"/>
      <c r="AN666" s="65"/>
      <c r="AO666" s="65"/>
      <c r="AP666" s="65">
        <v>1</v>
      </c>
      <c r="AQ666" s="65">
        <v>1</v>
      </c>
      <c r="AR666" s="65"/>
      <c r="AS666" s="65"/>
      <c r="AT666" s="65"/>
      <c r="AU666" s="65"/>
      <c r="AV666" s="65"/>
      <c r="AW666" s="65"/>
    </row>
    <row r="667" spans="1:49" s="121" customFormat="1" ht="18" customHeight="1">
      <c r="A667" s="838" t="str">
        <f>+'[1]З-ТМБ-4-сургууль мэргэжил-1'!A673:B673</f>
        <v>AM8111-35</v>
      </c>
      <c r="B667" s="838"/>
      <c r="C667" s="705" t="str">
        <f>+'[1]З-ТМБ-4-сургууль мэргэжил-1'!C673:I673</f>
        <v>Арьсаар гар урлалын зүйл урлаач</v>
      </c>
      <c r="D667" s="705"/>
      <c r="E667" s="705"/>
      <c r="F667" s="705"/>
      <c r="G667" s="705"/>
      <c r="H667" s="705"/>
      <c r="I667" s="56">
        <f t="shared" si="246"/>
        <v>656</v>
      </c>
      <c r="J667" s="801">
        <f t="shared" si="248"/>
        <v>26</v>
      </c>
      <c r="K667" s="802"/>
      <c r="L667" s="65">
        <f t="shared" si="247"/>
        <v>18</v>
      </c>
      <c r="M667" s="65"/>
      <c r="N667" s="65"/>
      <c r="O667" s="65"/>
      <c r="P667" s="65"/>
      <c r="Q667" s="65">
        <v>26</v>
      </c>
      <c r="R667" s="65">
        <v>18</v>
      </c>
      <c r="S667" s="65"/>
      <c r="T667" s="65"/>
      <c r="U667" s="65"/>
      <c r="V667" s="65"/>
      <c r="W667" s="65"/>
      <c r="X667" s="65"/>
      <c r="Y667" s="65"/>
      <c r="Z667" s="65"/>
      <c r="AA667" s="65">
        <v>26</v>
      </c>
      <c r="AB667" s="65"/>
      <c r="AC667" s="65"/>
      <c r="AD667" s="65"/>
      <c r="AE667" s="140" t="str">
        <f t="shared" si="244"/>
        <v>AM8111-35</v>
      </c>
      <c r="AF667" s="139" t="str">
        <f t="shared" si="245"/>
        <v>Арьсаар гар урлалын зүйл урлаач</v>
      </c>
      <c r="AG667" s="56"/>
      <c r="AH667" s="65">
        <f t="shared" si="236"/>
        <v>2</v>
      </c>
      <c r="AI667" s="65">
        <f t="shared" si="236"/>
        <v>1</v>
      </c>
      <c r="AJ667" s="65"/>
      <c r="AK667" s="65"/>
      <c r="AL667" s="65"/>
      <c r="AM667" s="65"/>
      <c r="AN667" s="65"/>
      <c r="AO667" s="65"/>
      <c r="AP667" s="65">
        <v>2</v>
      </c>
      <c r="AQ667" s="65">
        <v>1</v>
      </c>
      <c r="AR667" s="65"/>
      <c r="AS667" s="65"/>
      <c r="AT667" s="65"/>
      <c r="AU667" s="65"/>
      <c r="AV667" s="65"/>
      <c r="AW667" s="65"/>
    </row>
    <row r="668" spans="1:49" s="121" customFormat="1" ht="18" customHeight="1">
      <c r="A668" s="838" t="str">
        <f>+'[1]З-ТМБ-4-сургууль мэргэжил-1'!A674:B674</f>
        <v>IE8152-36</v>
      </c>
      <c r="B668" s="838"/>
      <c r="C668" s="705" t="str">
        <f>+'[1]З-ТМБ-4-сургууль мэргэжил-1'!C674:I674</f>
        <v xml:space="preserve">Ноос, ноолуур боловсруулалтын технологийн ажилтан </v>
      </c>
      <c r="D668" s="705"/>
      <c r="E668" s="705"/>
      <c r="F668" s="705"/>
      <c r="G668" s="705"/>
      <c r="H668" s="705"/>
      <c r="I668" s="56">
        <f t="shared" si="246"/>
        <v>657</v>
      </c>
      <c r="J668" s="801">
        <f t="shared" si="248"/>
        <v>25</v>
      </c>
      <c r="K668" s="802"/>
      <c r="L668" s="65">
        <f t="shared" si="247"/>
        <v>25</v>
      </c>
      <c r="M668" s="65"/>
      <c r="N668" s="65"/>
      <c r="O668" s="65"/>
      <c r="P668" s="65"/>
      <c r="Q668" s="65">
        <v>25</v>
      </c>
      <c r="R668" s="65">
        <v>25</v>
      </c>
      <c r="S668" s="65"/>
      <c r="T668" s="65"/>
      <c r="U668" s="65"/>
      <c r="V668" s="65"/>
      <c r="W668" s="65"/>
      <c r="X668" s="65"/>
      <c r="Y668" s="65"/>
      <c r="Z668" s="65"/>
      <c r="AA668" s="65">
        <v>25</v>
      </c>
      <c r="AB668" s="65"/>
      <c r="AC668" s="65"/>
      <c r="AD668" s="65"/>
      <c r="AE668" s="140" t="str">
        <f t="shared" si="244"/>
        <v>IE8152-36</v>
      </c>
      <c r="AF668" s="139" t="str">
        <f t="shared" si="245"/>
        <v xml:space="preserve">Ноос, ноолуур боловсруулалтын технологийн ажилтан </v>
      </c>
      <c r="AG668" s="56"/>
      <c r="AH668" s="65">
        <f t="shared" si="236"/>
        <v>0</v>
      </c>
      <c r="AI668" s="65">
        <f t="shared" si="236"/>
        <v>0</v>
      </c>
      <c r="AJ668" s="65"/>
      <c r="AK668" s="65"/>
      <c r="AL668" s="65"/>
      <c r="AM668" s="65"/>
      <c r="AN668" s="65"/>
      <c r="AO668" s="65"/>
      <c r="AP668" s="65"/>
      <c r="AQ668" s="65"/>
      <c r="AR668" s="65"/>
      <c r="AS668" s="65"/>
      <c r="AT668" s="65"/>
      <c r="AU668" s="65"/>
      <c r="AV668" s="65"/>
      <c r="AW668" s="65"/>
    </row>
    <row r="669" spans="1:49" s="121" customFormat="1" ht="18" customHeight="1">
      <c r="A669" s="838" t="str">
        <f>+'[1]З-ТМБ-4-сургууль мэргэжил-1'!A675:B675</f>
        <v>IF7512-34</v>
      </c>
      <c r="B669" s="838"/>
      <c r="C669" s="705" t="str">
        <f>+'[1]З-ТМБ-4-сургууль мэргэжил-1'!C675:I675</f>
        <v>Талх, нарийн боов үйлдвэрлэлийн технологийн ажилтан</v>
      </c>
      <c r="D669" s="705"/>
      <c r="E669" s="705"/>
      <c r="F669" s="705"/>
      <c r="G669" s="705"/>
      <c r="H669" s="705"/>
      <c r="I669" s="56">
        <f t="shared" si="246"/>
        <v>658</v>
      </c>
      <c r="J669" s="801">
        <f t="shared" si="248"/>
        <v>26</v>
      </c>
      <c r="K669" s="802"/>
      <c r="L669" s="65">
        <f t="shared" si="247"/>
        <v>25</v>
      </c>
      <c r="M669" s="65"/>
      <c r="N669" s="65"/>
      <c r="O669" s="65"/>
      <c r="P669" s="65"/>
      <c r="Q669" s="65">
        <v>26</v>
      </c>
      <c r="R669" s="65">
        <v>25</v>
      </c>
      <c r="S669" s="65"/>
      <c r="T669" s="65"/>
      <c r="U669" s="65"/>
      <c r="V669" s="65"/>
      <c r="W669" s="65"/>
      <c r="X669" s="65"/>
      <c r="Y669" s="65"/>
      <c r="Z669" s="65"/>
      <c r="AA669" s="65">
        <v>26</v>
      </c>
      <c r="AB669" s="65"/>
      <c r="AC669" s="65"/>
      <c r="AD669" s="65"/>
      <c r="AE669" s="140" t="str">
        <f t="shared" si="244"/>
        <v>IF7512-34</v>
      </c>
      <c r="AF669" s="139" t="str">
        <f t="shared" si="245"/>
        <v>Талх, нарийн боов үйлдвэрлэлийн технологийн ажилтан</v>
      </c>
      <c r="AG669" s="56"/>
      <c r="AH669" s="65">
        <f t="shared" si="236"/>
        <v>0</v>
      </c>
      <c r="AI669" s="65">
        <f t="shared" si="236"/>
        <v>0</v>
      </c>
      <c r="AJ669" s="65"/>
      <c r="AK669" s="65"/>
      <c r="AL669" s="65"/>
      <c r="AM669" s="65"/>
      <c r="AN669" s="65"/>
      <c r="AO669" s="65"/>
      <c r="AP669" s="65"/>
      <c r="AQ669" s="65"/>
      <c r="AR669" s="65"/>
      <c r="AS669" s="65"/>
      <c r="AT669" s="65"/>
      <c r="AU669" s="65"/>
      <c r="AV669" s="65"/>
      <c r="AW669" s="65"/>
    </row>
    <row r="670" spans="1:49" s="121" customFormat="1" ht="18" customHeight="1">
      <c r="A670" s="838" t="str">
        <f>+'[1]З-ТМБ-4-сургууль мэргэжил-1'!A676:B676</f>
        <v>IO7421-16</v>
      </c>
      <c r="B670" s="838"/>
      <c r="C670" s="705" t="str">
        <f>+'[1]З-ТМБ-4-сургууль мэргэжил-1'!C676:I676</f>
        <v>Цахим тоног төхөөрөмжийн үйлчилгээний ажилтан</v>
      </c>
      <c r="D670" s="705"/>
      <c r="E670" s="705"/>
      <c r="F670" s="705"/>
      <c r="G670" s="705"/>
      <c r="H670" s="705"/>
      <c r="I670" s="56">
        <f t="shared" si="246"/>
        <v>659</v>
      </c>
      <c r="J670" s="801">
        <f t="shared" si="248"/>
        <v>66</v>
      </c>
      <c r="K670" s="802"/>
      <c r="L670" s="65">
        <f t="shared" si="247"/>
        <v>45</v>
      </c>
      <c r="M670" s="65"/>
      <c r="N670" s="65"/>
      <c r="O670" s="65"/>
      <c r="P670" s="65"/>
      <c r="Q670" s="65">
        <v>66</v>
      </c>
      <c r="R670" s="65">
        <v>45</v>
      </c>
      <c r="S670" s="65"/>
      <c r="T670" s="65"/>
      <c r="U670" s="65"/>
      <c r="V670" s="65"/>
      <c r="W670" s="65"/>
      <c r="X670" s="65"/>
      <c r="Y670" s="65"/>
      <c r="Z670" s="65"/>
      <c r="AA670" s="65">
        <v>66</v>
      </c>
      <c r="AB670" s="65"/>
      <c r="AC670" s="65"/>
      <c r="AD670" s="65"/>
      <c r="AE670" s="140" t="str">
        <f t="shared" si="244"/>
        <v>IO7421-16</v>
      </c>
      <c r="AF670" s="139" t="str">
        <f t="shared" si="245"/>
        <v>Цахим тоног төхөөрөмжийн үйлчилгээний ажилтан</v>
      </c>
      <c r="AG670" s="56"/>
      <c r="AH670" s="65">
        <f t="shared" si="236"/>
        <v>1</v>
      </c>
      <c r="AI670" s="65">
        <f t="shared" si="236"/>
        <v>0</v>
      </c>
      <c r="AJ670" s="65"/>
      <c r="AK670" s="65"/>
      <c r="AL670" s="65"/>
      <c r="AM670" s="65"/>
      <c r="AN670" s="65"/>
      <c r="AO670" s="65"/>
      <c r="AP670" s="65">
        <v>1</v>
      </c>
      <c r="AQ670" s="65">
        <v>0</v>
      </c>
      <c r="AR670" s="65"/>
      <c r="AS670" s="65"/>
      <c r="AT670" s="65"/>
      <c r="AU670" s="65"/>
      <c r="AV670" s="65"/>
      <c r="AW670" s="65"/>
    </row>
    <row r="671" spans="1:49" s="121" customFormat="1" ht="18" customHeight="1">
      <c r="A671" s="838" t="str">
        <f>+'[1]З-ТМБ-4-сургууль мэргэжил-1'!A677:B677</f>
        <v>NT5111-19</v>
      </c>
      <c r="B671" s="838"/>
      <c r="C671" s="705" t="str">
        <f>+'[1]З-ТМБ-4-сургууль мэргэжил-1'!C677:I677</f>
        <v>Зочид буудал, жуулчны баазын үйлчилгээний ажилтан</v>
      </c>
      <c r="D671" s="705"/>
      <c r="E671" s="705"/>
      <c r="F671" s="705"/>
      <c r="G671" s="705"/>
      <c r="H671" s="705"/>
      <c r="I671" s="56">
        <f t="shared" si="246"/>
        <v>660</v>
      </c>
      <c r="J671" s="801">
        <f t="shared" si="248"/>
        <v>31</v>
      </c>
      <c r="K671" s="802"/>
      <c r="L671" s="65">
        <f t="shared" si="247"/>
        <v>28</v>
      </c>
      <c r="M671" s="65"/>
      <c r="N671" s="65"/>
      <c r="O671" s="65"/>
      <c r="P671" s="65"/>
      <c r="Q671" s="65">
        <v>31</v>
      </c>
      <c r="R671" s="65">
        <v>28</v>
      </c>
      <c r="S671" s="65"/>
      <c r="T671" s="65"/>
      <c r="U671" s="65"/>
      <c r="V671" s="65"/>
      <c r="W671" s="65"/>
      <c r="X671" s="65"/>
      <c r="Y671" s="65"/>
      <c r="Z671" s="65"/>
      <c r="AA671" s="65">
        <v>31</v>
      </c>
      <c r="AB671" s="65"/>
      <c r="AC671" s="65"/>
      <c r="AD671" s="65"/>
      <c r="AE671" s="140" t="str">
        <f t="shared" si="244"/>
        <v>NT5111-19</v>
      </c>
      <c r="AF671" s="139" t="str">
        <f t="shared" si="245"/>
        <v>Зочид буудал, жуулчны баазын үйлчилгээний ажилтан</v>
      </c>
      <c r="AG671" s="56"/>
      <c r="AH671" s="65">
        <f t="shared" si="236"/>
        <v>0</v>
      </c>
      <c r="AI671" s="65">
        <f t="shared" si="236"/>
        <v>0</v>
      </c>
      <c r="AJ671" s="65"/>
      <c r="AK671" s="65"/>
      <c r="AL671" s="65"/>
      <c r="AM671" s="65"/>
      <c r="AN671" s="65"/>
      <c r="AO671" s="65"/>
      <c r="AP671" s="65"/>
      <c r="AQ671" s="65"/>
      <c r="AR671" s="65"/>
      <c r="AS671" s="65"/>
      <c r="AT671" s="65"/>
      <c r="AU671" s="65"/>
      <c r="AV671" s="65"/>
      <c r="AW671" s="65"/>
    </row>
    <row r="672" spans="1:49" s="121" customFormat="1" ht="18" customHeight="1">
      <c r="A672" s="838" t="str">
        <f>+'[1]З-ТМБ-4-сургууль мэргэжил-1'!A678:B678</f>
        <v>MT8111-35</v>
      </c>
      <c r="B672" s="838"/>
      <c r="C672" s="705" t="str">
        <f>+'[1]З-ТМБ-4-сургууль мэргэжил-1'!C678:I678</f>
        <v>Хүнд машин механизмын оператор</v>
      </c>
      <c r="D672" s="705"/>
      <c r="E672" s="705"/>
      <c r="F672" s="705"/>
      <c r="G672" s="705"/>
      <c r="H672" s="705"/>
      <c r="I672" s="56">
        <f t="shared" si="246"/>
        <v>661</v>
      </c>
      <c r="J672" s="801">
        <f t="shared" si="248"/>
        <v>39</v>
      </c>
      <c r="K672" s="802"/>
      <c r="L672" s="65">
        <f t="shared" si="247"/>
        <v>0</v>
      </c>
      <c r="M672" s="65"/>
      <c r="N672" s="65"/>
      <c r="O672" s="65"/>
      <c r="P672" s="65"/>
      <c r="Q672" s="65">
        <v>39</v>
      </c>
      <c r="R672" s="65">
        <v>0</v>
      </c>
      <c r="S672" s="65"/>
      <c r="T672" s="65"/>
      <c r="U672" s="65"/>
      <c r="V672" s="65"/>
      <c r="W672" s="65"/>
      <c r="X672" s="65"/>
      <c r="Y672" s="65"/>
      <c r="Z672" s="65"/>
      <c r="AA672" s="65">
        <v>39</v>
      </c>
      <c r="AB672" s="65"/>
      <c r="AC672" s="65"/>
      <c r="AD672" s="65"/>
      <c r="AE672" s="140" t="str">
        <f t="shared" si="244"/>
        <v>MT8111-35</v>
      </c>
      <c r="AF672" s="139" t="str">
        <f t="shared" si="245"/>
        <v>Хүнд машин механизмын оператор</v>
      </c>
      <c r="AG672" s="56"/>
      <c r="AH672" s="65">
        <f t="shared" si="236"/>
        <v>0</v>
      </c>
      <c r="AI672" s="65">
        <f t="shared" si="236"/>
        <v>0</v>
      </c>
      <c r="AJ672" s="65"/>
      <c r="AK672" s="65"/>
      <c r="AL672" s="65"/>
      <c r="AM672" s="65"/>
      <c r="AN672" s="65"/>
      <c r="AO672" s="65"/>
      <c r="AP672" s="65"/>
      <c r="AQ672" s="65"/>
      <c r="AR672" s="65"/>
      <c r="AS672" s="65"/>
      <c r="AT672" s="65"/>
      <c r="AU672" s="65"/>
      <c r="AV672" s="65"/>
      <c r="AW672" s="65"/>
    </row>
    <row r="673" spans="1:49" s="121" customFormat="1" ht="18" customHeight="1">
      <c r="A673" s="838" t="str">
        <f>+'[1]З-ТМБ-4-сургууль мэргэжил-1'!A679:B679</f>
        <v>IT3511-13</v>
      </c>
      <c r="B673" s="838"/>
      <c r="C673" s="705" t="str">
        <f>+'[1]З-ТМБ-4-сургууль мэргэжил-1'!C679:I679</f>
        <v>Мэдээллийн технологич</v>
      </c>
      <c r="D673" s="705"/>
      <c r="E673" s="705"/>
      <c r="F673" s="705"/>
      <c r="G673" s="705"/>
      <c r="H673" s="705"/>
      <c r="I673" s="56">
        <f t="shared" si="246"/>
        <v>662</v>
      </c>
      <c r="J673" s="801">
        <f t="shared" si="248"/>
        <v>13</v>
      </c>
      <c r="K673" s="802"/>
      <c r="L673" s="65">
        <f t="shared" si="247"/>
        <v>10</v>
      </c>
      <c r="M673" s="65">
        <v>13</v>
      </c>
      <c r="N673" s="65">
        <v>10</v>
      </c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5"/>
      <c r="Z673" s="65"/>
      <c r="AA673" s="65">
        <v>13</v>
      </c>
      <c r="AB673" s="65"/>
      <c r="AC673" s="65"/>
      <c r="AD673" s="65"/>
      <c r="AE673" s="140" t="str">
        <f t="shared" si="244"/>
        <v>IT3511-13</v>
      </c>
      <c r="AF673" s="139" t="str">
        <f t="shared" si="245"/>
        <v>Мэдээллийн технологич</v>
      </c>
      <c r="AG673" s="56"/>
      <c r="AH673" s="65">
        <f t="shared" ref="AH673:AI736" si="249">+AJ673+AL673+AN673+AP673+AR673+AT673+AV673</f>
        <v>0</v>
      </c>
      <c r="AI673" s="65">
        <f t="shared" si="249"/>
        <v>0</v>
      </c>
      <c r="AJ673" s="65"/>
      <c r="AK673" s="65"/>
      <c r="AL673" s="65"/>
      <c r="AM673" s="65"/>
      <c r="AN673" s="65"/>
      <c r="AO673" s="65"/>
      <c r="AP673" s="65"/>
      <c r="AQ673" s="65"/>
      <c r="AR673" s="65"/>
      <c r="AS673" s="65"/>
      <c r="AT673" s="65"/>
      <c r="AU673" s="65"/>
      <c r="AV673" s="65"/>
      <c r="AW673" s="65"/>
    </row>
    <row r="674" spans="1:49" s="121" customFormat="1" ht="18" customHeight="1">
      <c r="A674" s="838" t="str">
        <f>+'[1]З-ТМБ-4-сургууль мэргэжил-1'!A680:B680</f>
        <v>CF3112-11</v>
      </c>
      <c r="B674" s="838"/>
      <c r="C674" s="705" t="str">
        <f>+'[1]З-ТМБ-4-сургууль мэргэжил-1'!C680:I680</f>
        <v>Иргэний барилгын техникч</v>
      </c>
      <c r="D674" s="705"/>
      <c r="E674" s="705"/>
      <c r="F674" s="705"/>
      <c r="G674" s="705"/>
      <c r="H674" s="705"/>
      <c r="I674" s="56">
        <f t="shared" si="246"/>
        <v>663</v>
      </c>
      <c r="J674" s="801">
        <f t="shared" si="248"/>
        <v>11</v>
      </c>
      <c r="K674" s="802"/>
      <c r="L674" s="65">
        <f t="shared" si="247"/>
        <v>3</v>
      </c>
      <c r="M674" s="65">
        <v>11</v>
      </c>
      <c r="N674" s="65">
        <v>3</v>
      </c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  <c r="Z674" s="65"/>
      <c r="AA674" s="65">
        <v>11</v>
      </c>
      <c r="AB674" s="65"/>
      <c r="AC674" s="65"/>
      <c r="AD674" s="65"/>
      <c r="AE674" s="140" t="str">
        <f t="shared" si="244"/>
        <v>CF3112-11</v>
      </c>
      <c r="AF674" s="139" t="str">
        <f t="shared" si="245"/>
        <v>Иргэний барилгын техникч</v>
      </c>
      <c r="AG674" s="56"/>
      <c r="AH674" s="65">
        <f t="shared" si="249"/>
        <v>0</v>
      </c>
      <c r="AI674" s="65">
        <f t="shared" si="249"/>
        <v>0</v>
      </c>
      <c r="AJ674" s="65"/>
      <c r="AK674" s="65"/>
      <c r="AL674" s="65"/>
      <c r="AM674" s="65"/>
      <c r="AN674" s="65"/>
      <c r="AO674" s="65"/>
      <c r="AP674" s="65"/>
      <c r="AQ674" s="65"/>
      <c r="AR674" s="65"/>
      <c r="AS674" s="65"/>
      <c r="AT674" s="65"/>
      <c r="AU674" s="65"/>
      <c r="AV674" s="65"/>
      <c r="AW674" s="65"/>
    </row>
    <row r="675" spans="1:49" s="121" customFormat="1" ht="18" customHeight="1">
      <c r="A675" s="838" t="str">
        <f>+'[1]З-ТМБ-4-сургууль мэргэжил-1'!A681:B681</f>
        <v>IF3434-14</v>
      </c>
      <c r="B675" s="838"/>
      <c r="C675" s="705" t="str">
        <f>+'[1]З-ТМБ-4-сургууль мэргэжил-1'!C681:I681</f>
        <v>Хоол үйлдвэрлэл, үйлчилгээний техник- технологич</v>
      </c>
      <c r="D675" s="705"/>
      <c r="E675" s="705"/>
      <c r="F675" s="705"/>
      <c r="G675" s="705"/>
      <c r="H675" s="705"/>
      <c r="I675" s="56">
        <f t="shared" si="246"/>
        <v>664</v>
      </c>
      <c r="J675" s="801">
        <f t="shared" si="248"/>
        <v>13</v>
      </c>
      <c r="K675" s="802"/>
      <c r="L675" s="65">
        <f t="shared" si="247"/>
        <v>11</v>
      </c>
      <c r="M675" s="65">
        <v>13</v>
      </c>
      <c r="N675" s="65">
        <v>11</v>
      </c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5"/>
      <c r="Z675" s="65"/>
      <c r="AA675" s="65">
        <v>13</v>
      </c>
      <c r="AB675" s="65"/>
      <c r="AC675" s="65"/>
      <c r="AD675" s="65"/>
      <c r="AE675" s="140" t="str">
        <f t="shared" si="244"/>
        <v>IF3434-14</v>
      </c>
      <c r="AF675" s="139" t="str">
        <f t="shared" si="245"/>
        <v>Хоол үйлдвэрлэл, үйлчилгээний техник- технологич</v>
      </c>
      <c r="AG675" s="56"/>
      <c r="AH675" s="65">
        <f t="shared" si="249"/>
        <v>0</v>
      </c>
      <c r="AI675" s="65">
        <f t="shared" si="249"/>
        <v>0</v>
      </c>
      <c r="AJ675" s="65"/>
      <c r="AK675" s="65"/>
      <c r="AL675" s="65"/>
      <c r="AM675" s="65"/>
      <c r="AN675" s="65"/>
      <c r="AO675" s="65"/>
      <c r="AP675" s="65"/>
      <c r="AQ675" s="65"/>
      <c r="AR675" s="65"/>
      <c r="AS675" s="65"/>
      <c r="AT675" s="65"/>
      <c r="AU675" s="65"/>
      <c r="AV675" s="65"/>
      <c r="AW675" s="65"/>
    </row>
    <row r="676" spans="1:49" s="121" customFormat="1" ht="18" customHeight="1">
      <c r="A676" s="816" t="s">
        <v>465</v>
      </c>
      <c r="B676" s="816"/>
      <c r="C676" s="816"/>
      <c r="D676" s="816"/>
      <c r="E676" s="816"/>
      <c r="F676" s="816"/>
      <c r="G676" s="816"/>
      <c r="H676" s="816"/>
      <c r="I676" s="60">
        <f t="shared" si="246"/>
        <v>665</v>
      </c>
      <c r="J676" s="817">
        <f t="shared" si="248"/>
        <v>845</v>
      </c>
      <c r="K676" s="818"/>
      <c r="L676" s="138">
        <f t="shared" si="247"/>
        <v>276</v>
      </c>
      <c r="M676" s="138">
        <f>SUM(M677:M694)</f>
        <v>36</v>
      </c>
      <c r="N676" s="138">
        <f t="shared" ref="N676:AD676" si="250">SUM(N677:N694)</f>
        <v>6</v>
      </c>
      <c r="O676" s="138">
        <f t="shared" si="250"/>
        <v>55</v>
      </c>
      <c r="P676" s="138">
        <f t="shared" si="250"/>
        <v>35</v>
      </c>
      <c r="Q676" s="138">
        <f t="shared" si="250"/>
        <v>119</v>
      </c>
      <c r="R676" s="138">
        <f t="shared" si="250"/>
        <v>55</v>
      </c>
      <c r="S676" s="138">
        <f t="shared" si="250"/>
        <v>635</v>
      </c>
      <c r="T676" s="138">
        <f t="shared" si="250"/>
        <v>180</v>
      </c>
      <c r="U676" s="138">
        <f t="shared" si="250"/>
        <v>0</v>
      </c>
      <c r="V676" s="138">
        <f t="shared" si="250"/>
        <v>0</v>
      </c>
      <c r="W676" s="138">
        <f t="shared" si="250"/>
        <v>0</v>
      </c>
      <c r="X676" s="138">
        <f t="shared" si="250"/>
        <v>0</v>
      </c>
      <c r="Y676" s="138">
        <f t="shared" si="250"/>
        <v>0</v>
      </c>
      <c r="Z676" s="138">
        <f t="shared" si="250"/>
        <v>0</v>
      </c>
      <c r="AA676" s="138">
        <f t="shared" si="250"/>
        <v>845</v>
      </c>
      <c r="AB676" s="138">
        <f t="shared" si="250"/>
        <v>0</v>
      </c>
      <c r="AC676" s="138">
        <f t="shared" si="250"/>
        <v>0</v>
      </c>
      <c r="AD676" s="138">
        <f t="shared" si="250"/>
        <v>0</v>
      </c>
      <c r="AE676" s="141" t="str">
        <f>+A676</f>
        <v xml:space="preserve">13. Өмнөговь аймаг дахь Политехник коллеж </v>
      </c>
      <c r="AF676" s="142"/>
      <c r="AG676" s="60"/>
      <c r="AH676" s="138">
        <f>SUM(AH677:AH694)</f>
        <v>2</v>
      </c>
      <c r="AI676" s="138">
        <f t="shared" ref="AI676:AW676" si="251">SUM(AI677:AI694)</f>
        <v>1</v>
      </c>
      <c r="AJ676" s="138">
        <f t="shared" si="251"/>
        <v>1</v>
      </c>
      <c r="AK676" s="138">
        <f t="shared" si="251"/>
        <v>0</v>
      </c>
      <c r="AL676" s="138">
        <f t="shared" si="251"/>
        <v>0</v>
      </c>
      <c r="AM676" s="138">
        <f t="shared" si="251"/>
        <v>0</v>
      </c>
      <c r="AN676" s="138">
        <f t="shared" si="251"/>
        <v>0</v>
      </c>
      <c r="AO676" s="138">
        <f t="shared" si="251"/>
        <v>0</v>
      </c>
      <c r="AP676" s="138">
        <f t="shared" si="251"/>
        <v>1</v>
      </c>
      <c r="AQ676" s="138">
        <f t="shared" si="251"/>
        <v>1</v>
      </c>
      <c r="AR676" s="138">
        <f t="shared" si="251"/>
        <v>0</v>
      </c>
      <c r="AS676" s="138">
        <f t="shared" si="251"/>
        <v>0</v>
      </c>
      <c r="AT676" s="138">
        <f t="shared" si="251"/>
        <v>0</v>
      </c>
      <c r="AU676" s="138">
        <f t="shared" si="251"/>
        <v>0</v>
      </c>
      <c r="AV676" s="138">
        <f t="shared" si="251"/>
        <v>0</v>
      </c>
      <c r="AW676" s="138">
        <f t="shared" si="251"/>
        <v>0</v>
      </c>
    </row>
    <row r="677" spans="1:49" s="121" customFormat="1" ht="18" customHeight="1">
      <c r="A677" s="838" t="str">
        <f>+'[1]З-ТМБ-4-сургууль мэргэжил-1'!A683:B683</f>
        <v>CF7123-20</v>
      </c>
      <c r="B677" s="838"/>
      <c r="C677" s="705" t="str">
        <f>+'[1]З-ТМБ-4-сургууль мэргэжил-1'!C683:I683</f>
        <v>Барилгын засал-чимэглэлчин</v>
      </c>
      <c r="D677" s="705"/>
      <c r="E677" s="705"/>
      <c r="F677" s="705"/>
      <c r="G677" s="705"/>
      <c r="H677" s="705"/>
      <c r="I677" s="56">
        <f t="shared" si="246"/>
        <v>666</v>
      </c>
      <c r="J677" s="801">
        <f t="shared" si="248"/>
        <v>59</v>
      </c>
      <c r="K677" s="802"/>
      <c r="L677" s="65">
        <f t="shared" si="247"/>
        <v>25</v>
      </c>
      <c r="M677" s="65"/>
      <c r="N677" s="65"/>
      <c r="O677" s="65"/>
      <c r="P677" s="65"/>
      <c r="Q677" s="65"/>
      <c r="R677" s="65"/>
      <c r="S677" s="65">
        <v>59</v>
      </c>
      <c r="T677" s="65">
        <v>25</v>
      </c>
      <c r="U677" s="65"/>
      <c r="V677" s="65"/>
      <c r="W677" s="65"/>
      <c r="X677" s="65"/>
      <c r="Y677" s="65"/>
      <c r="Z677" s="65"/>
      <c r="AA677" s="65">
        <v>59</v>
      </c>
      <c r="AB677" s="65"/>
      <c r="AC677" s="65"/>
      <c r="AD677" s="65"/>
      <c r="AE677" s="140" t="str">
        <f t="shared" ref="AE677:AE694" si="252">+A677</f>
        <v>CF7123-20</v>
      </c>
      <c r="AF677" s="139" t="str">
        <f t="shared" ref="AF677:AF694" si="253">+C677</f>
        <v>Барилгын засал-чимэглэлчин</v>
      </c>
      <c r="AG677" s="56"/>
      <c r="AH677" s="65">
        <f t="shared" si="249"/>
        <v>0</v>
      </c>
      <c r="AI677" s="65">
        <f t="shared" si="249"/>
        <v>0</v>
      </c>
      <c r="AJ677" s="65"/>
      <c r="AK677" s="65"/>
      <c r="AL677" s="65"/>
      <c r="AM677" s="65"/>
      <c r="AN677" s="65"/>
      <c r="AO677" s="65"/>
      <c r="AP677" s="65"/>
      <c r="AQ677" s="65"/>
      <c r="AR677" s="65"/>
      <c r="AS677" s="65"/>
      <c r="AT677" s="65"/>
      <c r="AU677" s="65"/>
      <c r="AV677" s="65"/>
      <c r="AW677" s="65"/>
    </row>
    <row r="678" spans="1:49" s="121" customFormat="1" ht="18" customHeight="1">
      <c r="A678" s="838" t="str">
        <f>+'[1]З-ТМБ-4-сургууль мэргэжил-1'!A684:B684</f>
        <v>IM7212-14</v>
      </c>
      <c r="B678" s="838"/>
      <c r="C678" s="705" t="str">
        <f>+'[1]З-ТМБ-4-сургууль мэргэжил-1'!C684:I684</f>
        <v>Гагнуурчин</v>
      </c>
      <c r="D678" s="705"/>
      <c r="E678" s="705"/>
      <c r="F678" s="705"/>
      <c r="G678" s="705"/>
      <c r="H678" s="705"/>
      <c r="I678" s="56">
        <f t="shared" si="246"/>
        <v>667</v>
      </c>
      <c r="J678" s="801">
        <f t="shared" si="248"/>
        <v>97</v>
      </c>
      <c r="K678" s="802"/>
      <c r="L678" s="65">
        <f t="shared" si="247"/>
        <v>12</v>
      </c>
      <c r="M678" s="65"/>
      <c r="N678" s="65"/>
      <c r="O678" s="65"/>
      <c r="P678" s="65"/>
      <c r="Q678" s="65">
        <v>18</v>
      </c>
      <c r="R678" s="65">
        <v>4</v>
      </c>
      <c r="S678" s="65">
        <v>79</v>
      </c>
      <c r="T678" s="65">
        <v>8</v>
      </c>
      <c r="U678" s="65"/>
      <c r="V678" s="65"/>
      <c r="W678" s="65"/>
      <c r="X678" s="65"/>
      <c r="Y678" s="65"/>
      <c r="Z678" s="65"/>
      <c r="AA678" s="65">
        <v>97</v>
      </c>
      <c r="AB678" s="65"/>
      <c r="AC678" s="65"/>
      <c r="AD678" s="65"/>
      <c r="AE678" s="140" t="str">
        <f t="shared" si="252"/>
        <v>IM7212-14</v>
      </c>
      <c r="AF678" s="139" t="str">
        <f t="shared" si="253"/>
        <v>Гагнуурчин</v>
      </c>
      <c r="AG678" s="56"/>
      <c r="AH678" s="65">
        <f t="shared" si="249"/>
        <v>0</v>
      </c>
      <c r="AI678" s="65">
        <f t="shared" si="249"/>
        <v>0</v>
      </c>
      <c r="AJ678" s="65"/>
      <c r="AK678" s="65"/>
      <c r="AL678" s="65"/>
      <c r="AM678" s="65"/>
      <c r="AN678" s="65"/>
      <c r="AO678" s="65"/>
      <c r="AP678" s="65"/>
      <c r="AQ678" s="65"/>
      <c r="AR678" s="65"/>
      <c r="AS678" s="65"/>
      <c r="AT678" s="65"/>
      <c r="AU678" s="65"/>
      <c r="AV678" s="65"/>
      <c r="AW678" s="65"/>
    </row>
    <row r="679" spans="1:49" s="121" customFormat="1" ht="18" customHeight="1">
      <c r="A679" s="838" t="str">
        <f>+'[1]З-ТМБ-4-сургууль мэргэжил-1'!A685:B685</f>
        <v>CF7115-22</v>
      </c>
      <c r="B679" s="838"/>
      <c r="C679" s="705" t="str">
        <f>+'[1]З-ТМБ-4-сургууль мэргэжил-1'!C685:I685</f>
        <v>Барилгын мужаан</v>
      </c>
      <c r="D679" s="705"/>
      <c r="E679" s="705"/>
      <c r="F679" s="705"/>
      <c r="G679" s="705"/>
      <c r="H679" s="705"/>
      <c r="I679" s="56">
        <f t="shared" si="246"/>
        <v>668</v>
      </c>
      <c r="J679" s="801">
        <f t="shared" si="248"/>
        <v>37</v>
      </c>
      <c r="K679" s="802"/>
      <c r="L679" s="65">
        <f t="shared" si="247"/>
        <v>1</v>
      </c>
      <c r="M679" s="65"/>
      <c r="N679" s="65"/>
      <c r="O679" s="65"/>
      <c r="P679" s="65"/>
      <c r="Q679" s="65"/>
      <c r="R679" s="65"/>
      <c r="S679" s="65">
        <v>37</v>
      </c>
      <c r="T679" s="65">
        <v>1</v>
      </c>
      <c r="U679" s="65"/>
      <c r="V679" s="65"/>
      <c r="W679" s="65"/>
      <c r="X679" s="65"/>
      <c r="Y679" s="65"/>
      <c r="Z679" s="65"/>
      <c r="AA679" s="65">
        <v>37</v>
      </c>
      <c r="AB679" s="65"/>
      <c r="AC679" s="65"/>
      <c r="AD679" s="65"/>
      <c r="AE679" s="140" t="str">
        <f t="shared" si="252"/>
        <v>CF7115-22</v>
      </c>
      <c r="AF679" s="139" t="str">
        <f t="shared" si="253"/>
        <v>Барилгын мужаан</v>
      </c>
      <c r="AG679" s="56"/>
      <c r="AH679" s="65">
        <f t="shared" si="249"/>
        <v>1</v>
      </c>
      <c r="AI679" s="65">
        <f t="shared" si="249"/>
        <v>0</v>
      </c>
      <c r="AJ679" s="65">
        <v>1</v>
      </c>
      <c r="AK679" s="65"/>
      <c r="AL679" s="65"/>
      <c r="AM679" s="65"/>
      <c r="AN679" s="65"/>
      <c r="AO679" s="65"/>
      <c r="AP679" s="65"/>
      <c r="AQ679" s="65"/>
      <c r="AR679" s="65"/>
      <c r="AS679" s="65"/>
      <c r="AT679" s="65"/>
      <c r="AU679" s="65"/>
      <c r="AV679" s="65"/>
      <c r="AW679" s="65"/>
    </row>
    <row r="680" spans="1:49" s="121" customFormat="1" ht="18" customHeight="1">
      <c r="A680" s="838" t="str">
        <f>+'[1]З-ТМБ-4-сургууль мэргэжил-1'!A686:B686</f>
        <v>IF5120-11</v>
      </c>
      <c r="B680" s="838"/>
      <c r="C680" s="705" t="str">
        <f>+'[1]З-ТМБ-4-сургууль мэргэжил-1'!C686:I686</f>
        <v>Тогооч</v>
      </c>
      <c r="D680" s="705"/>
      <c r="E680" s="705"/>
      <c r="F680" s="705"/>
      <c r="G680" s="705"/>
      <c r="H680" s="705"/>
      <c r="I680" s="56">
        <f t="shared" si="246"/>
        <v>669</v>
      </c>
      <c r="J680" s="801">
        <f t="shared" si="248"/>
        <v>53</v>
      </c>
      <c r="K680" s="802"/>
      <c r="L680" s="65">
        <f t="shared" si="247"/>
        <v>38</v>
      </c>
      <c r="M680" s="65"/>
      <c r="N680" s="65"/>
      <c r="O680" s="65"/>
      <c r="P680" s="65"/>
      <c r="Q680" s="65"/>
      <c r="R680" s="65"/>
      <c r="S680" s="65">
        <v>53</v>
      </c>
      <c r="T680" s="65">
        <v>38</v>
      </c>
      <c r="U680" s="65"/>
      <c r="V680" s="65"/>
      <c r="W680" s="65"/>
      <c r="X680" s="65"/>
      <c r="Y680" s="65"/>
      <c r="Z680" s="65"/>
      <c r="AA680" s="65">
        <v>53</v>
      </c>
      <c r="AB680" s="65"/>
      <c r="AC680" s="65"/>
      <c r="AD680" s="65"/>
      <c r="AE680" s="140" t="str">
        <f t="shared" si="252"/>
        <v>IF5120-11</v>
      </c>
      <c r="AF680" s="139" t="str">
        <f t="shared" si="253"/>
        <v>Тогооч</v>
      </c>
      <c r="AG680" s="56"/>
      <c r="AH680" s="65">
        <f t="shared" si="249"/>
        <v>1</v>
      </c>
      <c r="AI680" s="65">
        <f t="shared" si="249"/>
        <v>1</v>
      </c>
      <c r="AJ680" s="65"/>
      <c r="AK680" s="65"/>
      <c r="AL680" s="65"/>
      <c r="AM680" s="65"/>
      <c r="AN680" s="65"/>
      <c r="AO680" s="65"/>
      <c r="AP680" s="65">
        <v>1</v>
      </c>
      <c r="AQ680" s="65">
        <v>1</v>
      </c>
      <c r="AR680" s="65"/>
      <c r="AS680" s="65"/>
      <c r="AT680" s="65"/>
      <c r="AU680" s="65"/>
      <c r="AV680" s="65"/>
      <c r="AW680" s="65"/>
    </row>
    <row r="681" spans="1:49" s="121" customFormat="1" ht="18" customHeight="1">
      <c r="A681" s="838" t="str">
        <f>+'[1]З-ТМБ-4-сургууль мэргэжил-1'!A687:B687</f>
        <v>TC8211-20</v>
      </c>
      <c r="B681" s="838"/>
      <c r="C681" s="705" t="str">
        <f>+'[1]З-ТМБ-4-сургууль мэргэжил-1'!C687:I687</f>
        <v>Автомашины засварчин</v>
      </c>
      <c r="D681" s="705"/>
      <c r="E681" s="705"/>
      <c r="F681" s="705"/>
      <c r="G681" s="705"/>
      <c r="H681" s="705"/>
      <c r="I681" s="56">
        <f t="shared" si="246"/>
        <v>670</v>
      </c>
      <c r="J681" s="801">
        <f t="shared" si="248"/>
        <v>61</v>
      </c>
      <c r="K681" s="802"/>
      <c r="L681" s="65">
        <f t="shared" si="247"/>
        <v>0</v>
      </c>
      <c r="M681" s="65"/>
      <c r="N681" s="65"/>
      <c r="O681" s="65"/>
      <c r="P681" s="65"/>
      <c r="Q681" s="65"/>
      <c r="R681" s="65"/>
      <c r="S681" s="65">
        <v>61</v>
      </c>
      <c r="T681" s="65"/>
      <c r="U681" s="65"/>
      <c r="V681" s="65"/>
      <c r="W681" s="65"/>
      <c r="X681" s="65"/>
      <c r="Y681" s="65"/>
      <c r="Z681" s="65"/>
      <c r="AA681" s="65">
        <v>61</v>
      </c>
      <c r="AB681" s="65"/>
      <c r="AC681" s="65"/>
      <c r="AD681" s="65"/>
      <c r="AE681" s="140" t="str">
        <f t="shared" si="252"/>
        <v>TC8211-20</v>
      </c>
      <c r="AF681" s="139" t="str">
        <f t="shared" si="253"/>
        <v>Автомашины засварчин</v>
      </c>
      <c r="AG681" s="56"/>
      <c r="AH681" s="65">
        <f t="shared" si="249"/>
        <v>0</v>
      </c>
      <c r="AI681" s="65">
        <f t="shared" si="249"/>
        <v>0</v>
      </c>
      <c r="AJ681" s="65"/>
      <c r="AK681" s="65"/>
      <c r="AL681" s="65"/>
      <c r="AM681" s="65"/>
      <c r="AN681" s="65"/>
      <c r="AO681" s="65"/>
      <c r="AP681" s="65"/>
      <c r="AQ681" s="65"/>
      <c r="AR681" s="65"/>
      <c r="AS681" s="65"/>
      <c r="AT681" s="65"/>
      <c r="AU681" s="65"/>
      <c r="AV681" s="65"/>
      <c r="AW681" s="65"/>
    </row>
    <row r="682" spans="1:49" s="121" customFormat="1" ht="18" customHeight="1">
      <c r="A682" s="838" t="str">
        <f>+'[1]З-ТМБ-4-сургууль мэргэжил-1'!A688:B688</f>
        <v>AD7321-11</v>
      </c>
      <c r="B682" s="838"/>
      <c r="C682" s="705" t="str">
        <f>+'[1]З-ТМБ-4-сургууль мэргэжил-1'!C688:I688</f>
        <v>Хэвлэлийн график дизайнч</v>
      </c>
      <c r="D682" s="705"/>
      <c r="E682" s="705"/>
      <c r="F682" s="705"/>
      <c r="G682" s="705"/>
      <c r="H682" s="705"/>
      <c r="I682" s="56">
        <f t="shared" si="246"/>
        <v>671</v>
      </c>
      <c r="J682" s="801">
        <f t="shared" si="248"/>
        <v>68</v>
      </c>
      <c r="K682" s="802"/>
      <c r="L682" s="65">
        <f t="shared" si="247"/>
        <v>47</v>
      </c>
      <c r="M682" s="65"/>
      <c r="N682" s="65"/>
      <c r="O682" s="65"/>
      <c r="P682" s="65"/>
      <c r="Q682" s="65">
        <v>9</v>
      </c>
      <c r="R682" s="65">
        <v>8</v>
      </c>
      <c r="S682" s="65">
        <v>59</v>
      </c>
      <c r="T682" s="65">
        <v>39</v>
      </c>
      <c r="U682" s="65"/>
      <c r="V682" s="65"/>
      <c r="W682" s="65"/>
      <c r="X682" s="65"/>
      <c r="Y682" s="65"/>
      <c r="Z682" s="65"/>
      <c r="AA682" s="65">
        <v>68</v>
      </c>
      <c r="AB682" s="65"/>
      <c r="AC682" s="65"/>
      <c r="AD682" s="65"/>
      <c r="AE682" s="140" t="str">
        <f t="shared" si="252"/>
        <v>AD7321-11</v>
      </c>
      <c r="AF682" s="139" t="str">
        <f t="shared" si="253"/>
        <v>Хэвлэлийн график дизайнч</v>
      </c>
      <c r="AG682" s="56"/>
      <c r="AH682" s="65">
        <f t="shared" si="249"/>
        <v>0</v>
      </c>
      <c r="AI682" s="65">
        <f t="shared" si="249"/>
        <v>0</v>
      </c>
      <c r="AJ682" s="65"/>
      <c r="AK682" s="65"/>
      <c r="AL682" s="65"/>
      <c r="AM682" s="65"/>
      <c r="AN682" s="65"/>
      <c r="AO682" s="65"/>
      <c r="AP682" s="65"/>
      <c r="AQ682" s="65"/>
      <c r="AR682" s="65"/>
      <c r="AS682" s="65"/>
      <c r="AT682" s="65"/>
      <c r="AU682" s="65"/>
      <c r="AV682" s="65"/>
      <c r="AW682" s="65"/>
    </row>
    <row r="683" spans="1:49" s="121" customFormat="1" ht="18" customHeight="1">
      <c r="A683" s="838" t="str">
        <f>+'[1]З-ТМБ-4-сургууль мэргэжил-1'!A689:B689</f>
        <v>SO5141-11</v>
      </c>
      <c r="B683" s="838"/>
      <c r="C683" s="705" t="str">
        <f>+'[1]З-ТМБ-4-сургууль мэргэжил-1'!C689:I689</f>
        <v>Үсчин</v>
      </c>
      <c r="D683" s="705"/>
      <c r="E683" s="705"/>
      <c r="F683" s="705"/>
      <c r="G683" s="705"/>
      <c r="H683" s="705"/>
      <c r="I683" s="56">
        <f t="shared" si="246"/>
        <v>672</v>
      </c>
      <c r="J683" s="801">
        <f t="shared" si="248"/>
        <v>39</v>
      </c>
      <c r="K683" s="802"/>
      <c r="L683" s="65">
        <f t="shared" si="247"/>
        <v>37</v>
      </c>
      <c r="M683" s="65"/>
      <c r="N683" s="65"/>
      <c r="O683" s="65"/>
      <c r="P683" s="65"/>
      <c r="Q683" s="65">
        <v>23</v>
      </c>
      <c r="R683" s="65">
        <v>22</v>
      </c>
      <c r="S683" s="65">
        <v>16</v>
      </c>
      <c r="T683" s="65">
        <v>15</v>
      </c>
      <c r="U683" s="65"/>
      <c r="V683" s="65"/>
      <c r="W683" s="65"/>
      <c r="X683" s="65"/>
      <c r="Y683" s="65"/>
      <c r="Z683" s="65"/>
      <c r="AA683" s="65">
        <v>39</v>
      </c>
      <c r="AB683" s="65"/>
      <c r="AC683" s="65"/>
      <c r="AD683" s="65"/>
      <c r="AE683" s="140" t="str">
        <f t="shared" si="252"/>
        <v>SO5141-11</v>
      </c>
      <c r="AF683" s="139" t="str">
        <f t="shared" si="253"/>
        <v>Үсчин</v>
      </c>
      <c r="AG683" s="56"/>
      <c r="AH683" s="65">
        <f t="shared" si="249"/>
        <v>0</v>
      </c>
      <c r="AI683" s="65">
        <f t="shared" si="249"/>
        <v>0</v>
      </c>
      <c r="AJ683" s="65"/>
      <c r="AK683" s="65"/>
      <c r="AL683" s="65"/>
      <c r="AM683" s="65"/>
      <c r="AN683" s="65"/>
      <c r="AO683" s="65"/>
      <c r="AP683" s="65"/>
      <c r="AQ683" s="65"/>
      <c r="AR683" s="65"/>
      <c r="AS683" s="65"/>
      <c r="AT683" s="65"/>
      <c r="AU683" s="65"/>
      <c r="AV683" s="65"/>
      <c r="AW683" s="65"/>
    </row>
    <row r="684" spans="1:49" s="121" customFormat="1" ht="18" customHeight="1">
      <c r="A684" s="838" t="str">
        <f>+'[1]З-ТМБ-4-сургууль мэргэжил-1'!A690:B690</f>
        <v>MT7233-45</v>
      </c>
      <c r="B684" s="838"/>
      <c r="C684" s="705" t="str">
        <f>+'[1]З-ТМБ-4-сургууль мэргэжил-1'!C690:I690</f>
        <v>Хүнд машин механизмын засварчин</v>
      </c>
      <c r="D684" s="705"/>
      <c r="E684" s="705"/>
      <c r="F684" s="705"/>
      <c r="G684" s="705"/>
      <c r="H684" s="705"/>
      <c r="I684" s="56">
        <f t="shared" si="246"/>
        <v>673</v>
      </c>
      <c r="J684" s="801">
        <f t="shared" si="248"/>
        <v>82</v>
      </c>
      <c r="K684" s="802"/>
      <c r="L684" s="65">
        <f t="shared" si="247"/>
        <v>2</v>
      </c>
      <c r="M684" s="65"/>
      <c r="N684" s="65"/>
      <c r="O684" s="65"/>
      <c r="P684" s="65"/>
      <c r="Q684" s="65"/>
      <c r="R684" s="65"/>
      <c r="S684" s="65">
        <v>82</v>
      </c>
      <c r="T684" s="65">
        <v>2</v>
      </c>
      <c r="U684" s="65"/>
      <c r="V684" s="65"/>
      <c r="W684" s="65"/>
      <c r="X684" s="65"/>
      <c r="Y684" s="65"/>
      <c r="Z684" s="65"/>
      <c r="AA684" s="65">
        <v>82</v>
      </c>
      <c r="AB684" s="65"/>
      <c r="AC684" s="65"/>
      <c r="AD684" s="65"/>
      <c r="AE684" s="140" t="str">
        <f t="shared" si="252"/>
        <v>MT7233-45</v>
      </c>
      <c r="AF684" s="139" t="str">
        <f t="shared" si="253"/>
        <v>Хүнд машин механизмын засварчин</v>
      </c>
      <c r="AG684" s="56"/>
      <c r="AH684" s="65">
        <f t="shared" si="249"/>
        <v>0</v>
      </c>
      <c r="AI684" s="65">
        <f t="shared" si="249"/>
        <v>0</v>
      </c>
      <c r="AJ684" s="65"/>
      <c r="AK684" s="65"/>
      <c r="AL684" s="65"/>
      <c r="AM684" s="65"/>
      <c r="AN684" s="65"/>
      <c r="AO684" s="65"/>
      <c r="AP684" s="65"/>
      <c r="AQ684" s="65"/>
      <c r="AR684" s="65"/>
      <c r="AS684" s="65"/>
      <c r="AT684" s="65"/>
      <c r="AU684" s="65"/>
      <c r="AV684" s="65"/>
      <c r="AW684" s="65"/>
    </row>
    <row r="685" spans="1:49" s="121" customFormat="1" ht="18" customHeight="1">
      <c r="A685" s="838" t="str">
        <f>+'[1]З-ТМБ-4-сургууль мэргэжил-1'!A691:B691</f>
        <v>IE7533-28</v>
      </c>
      <c r="B685" s="838"/>
      <c r="C685" s="705" t="str">
        <f>+'[1]З-ТМБ-4-сургууль мэргэжил-1'!C691:I691</f>
        <v>Оёмол бүтээгдэхүүний оёдолчин</v>
      </c>
      <c r="D685" s="705"/>
      <c r="E685" s="705"/>
      <c r="F685" s="705"/>
      <c r="G685" s="705"/>
      <c r="H685" s="705"/>
      <c r="I685" s="56">
        <f t="shared" si="246"/>
        <v>674</v>
      </c>
      <c r="J685" s="801">
        <f t="shared" si="248"/>
        <v>38</v>
      </c>
      <c r="K685" s="802"/>
      <c r="L685" s="65">
        <f t="shared" si="247"/>
        <v>38</v>
      </c>
      <c r="M685" s="65"/>
      <c r="N685" s="65"/>
      <c r="O685" s="65"/>
      <c r="P685" s="65"/>
      <c r="Q685" s="65"/>
      <c r="R685" s="65"/>
      <c r="S685" s="65">
        <v>38</v>
      </c>
      <c r="T685" s="65">
        <v>38</v>
      </c>
      <c r="U685" s="65"/>
      <c r="V685" s="65"/>
      <c r="W685" s="65"/>
      <c r="X685" s="65"/>
      <c r="Y685" s="65"/>
      <c r="Z685" s="65"/>
      <c r="AA685" s="65">
        <v>38</v>
      </c>
      <c r="AB685" s="65"/>
      <c r="AC685" s="65"/>
      <c r="AD685" s="65"/>
      <c r="AE685" s="140" t="str">
        <f t="shared" si="252"/>
        <v>IE7533-28</v>
      </c>
      <c r="AF685" s="139" t="str">
        <f t="shared" si="253"/>
        <v>Оёмол бүтээгдэхүүний оёдолчин</v>
      </c>
      <c r="AG685" s="56"/>
      <c r="AH685" s="65">
        <f t="shared" si="249"/>
        <v>0</v>
      </c>
      <c r="AI685" s="65">
        <f t="shared" si="249"/>
        <v>0</v>
      </c>
      <c r="AJ685" s="65"/>
      <c r="AK685" s="65"/>
      <c r="AL685" s="65"/>
      <c r="AM685" s="65"/>
      <c r="AN685" s="65"/>
      <c r="AO685" s="65"/>
      <c r="AP685" s="65"/>
      <c r="AQ685" s="65"/>
      <c r="AR685" s="65"/>
      <c r="AS685" s="65"/>
      <c r="AT685" s="65"/>
      <c r="AU685" s="65"/>
      <c r="AV685" s="65"/>
      <c r="AW685" s="65"/>
    </row>
    <row r="686" spans="1:49" s="121" customFormat="1" ht="18" customHeight="1">
      <c r="A686" s="838" t="str">
        <f>+'[1]З-ТМБ-4-сургууль мэргэжил-1'!A692:B692</f>
        <v>CF7411-12</v>
      </c>
      <c r="B686" s="838"/>
      <c r="C686" s="705" t="str">
        <f>+'[1]З-ТМБ-4-сургууль мэргэжил-1'!C692:I692</f>
        <v>Барилгын цахилгаанчин</v>
      </c>
      <c r="D686" s="705"/>
      <c r="E686" s="705"/>
      <c r="F686" s="705"/>
      <c r="G686" s="705"/>
      <c r="H686" s="705"/>
      <c r="I686" s="56">
        <f t="shared" si="246"/>
        <v>675</v>
      </c>
      <c r="J686" s="801">
        <f t="shared" si="248"/>
        <v>72</v>
      </c>
      <c r="K686" s="802"/>
      <c r="L686" s="65">
        <f t="shared" si="247"/>
        <v>9</v>
      </c>
      <c r="M686" s="65"/>
      <c r="N686" s="65"/>
      <c r="O686" s="65"/>
      <c r="P686" s="65"/>
      <c r="Q686" s="65"/>
      <c r="R686" s="65"/>
      <c r="S686" s="65">
        <v>72</v>
      </c>
      <c r="T686" s="65">
        <v>9</v>
      </c>
      <c r="U686" s="65"/>
      <c r="V686" s="65"/>
      <c r="W686" s="65"/>
      <c r="X686" s="65"/>
      <c r="Y686" s="65"/>
      <c r="Z686" s="65"/>
      <c r="AA686" s="65">
        <v>72</v>
      </c>
      <c r="AB686" s="65"/>
      <c r="AC686" s="65"/>
      <c r="AD686" s="65"/>
      <c r="AE686" s="140" t="str">
        <f t="shared" si="252"/>
        <v>CF7411-12</v>
      </c>
      <c r="AF686" s="139" t="str">
        <f t="shared" si="253"/>
        <v>Барилгын цахилгаанчин</v>
      </c>
      <c r="AG686" s="56"/>
      <c r="AH686" s="65">
        <f t="shared" si="249"/>
        <v>0</v>
      </c>
      <c r="AI686" s="65">
        <f t="shared" si="249"/>
        <v>0</v>
      </c>
      <c r="AJ686" s="65"/>
      <c r="AK686" s="65"/>
      <c r="AL686" s="65"/>
      <c r="AM686" s="65"/>
      <c r="AN686" s="65"/>
      <c r="AO686" s="65"/>
      <c r="AP686" s="65"/>
      <c r="AQ686" s="65"/>
      <c r="AR686" s="65"/>
      <c r="AS686" s="65"/>
      <c r="AT686" s="65"/>
      <c r="AU686" s="65"/>
      <c r="AV686" s="65"/>
      <c r="AW686" s="65"/>
    </row>
    <row r="687" spans="1:49" s="121" customFormat="1" ht="18" customHeight="1">
      <c r="A687" s="838" t="str">
        <f>+'[1]З-ТМБ-4-сургууль мэргэжил-1'!A693:B693</f>
        <v>CF7126-36</v>
      </c>
      <c r="B687" s="838"/>
      <c r="C687" s="705" t="str">
        <f>+'[1]З-ТМБ-4-сургууль мэргэжил-1'!C693:I693</f>
        <v>Барилгын сантехникч</v>
      </c>
      <c r="D687" s="705"/>
      <c r="E687" s="705"/>
      <c r="F687" s="705"/>
      <c r="G687" s="705"/>
      <c r="H687" s="705"/>
      <c r="I687" s="56">
        <f t="shared" si="246"/>
        <v>676</v>
      </c>
      <c r="J687" s="801">
        <f t="shared" si="248"/>
        <v>33</v>
      </c>
      <c r="K687" s="802"/>
      <c r="L687" s="65">
        <f t="shared" si="247"/>
        <v>3</v>
      </c>
      <c r="M687" s="65"/>
      <c r="N687" s="65"/>
      <c r="O687" s="65"/>
      <c r="P687" s="65"/>
      <c r="Q687" s="65"/>
      <c r="R687" s="65"/>
      <c r="S687" s="65">
        <v>33</v>
      </c>
      <c r="T687" s="65">
        <v>3</v>
      </c>
      <c r="U687" s="65"/>
      <c r="V687" s="65"/>
      <c r="W687" s="65"/>
      <c r="X687" s="65"/>
      <c r="Y687" s="65"/>
      <c r="Z687" s="65"/>
      <c r="AA687" s="65">
        <v>33</v>
      </c>
      <c r="AB687" s="65"/>
      <c r="AC687" s="65"/>
      <c r="AD687" s="65"/>
      <c r="AE687" s="140" t="str">
        <f t="shared" si="252"/>
        <v>CF7126-36</v>
      </c>
      <c r="AF687" s="139" t="str">
        <f t="shared" si="253"/>
        <v>Барилгын сантехникч</v>
      </c>
      <c r="AG687" s="56"/>
      <c r="AH687" s="65">
        <f t="shared" si="249"/>
        <v>0</v>
      </c>
      <c r="AI687" s="65">
        <f t="shared" si="249"/>
        <v>0</v>
      </c>
      <c r="AJ687" s="65"/>
      <c r="AK687" s="65"/>
      <c r="AL687" s="65"/>
      <c r="AM687" s="65"/>
      <c r="AN687" s="65"/>
      <c r="AO687" s="65"/>
      <c r="AP687" s="65"/>
      <c r="AQ687" s="65"/>
      <c r="AR687" s="65"/>
      <c r="AS687" s="65"/>
      <c r="AT687" s="65"/>
      <c r="AU687" s="65"/>
      <c r="AV687" s="65"/>
      <c r="AW687" s="65"/>
    </row>
    <row r="688" spans="1:49" s="121" customFormat="1" ht="18" customHeight="1">
      <c r="A688" s="838" t="str">
        <f>+'[1]З-ТМБ-4-сургууль мэргэжил-1'!A694:B694</f>
        <v>IM7233-18</v>
      </c>
      <c r="B688" s="838"/>
      <c r="C688" s="705" t="str">
        <f>+'[1]З-ТМБ-4-сургууль мэргэжил-1'!C694:I694</f>
        <v>Үйлдвэрийн машин, тоног төхөөрөмжийн механик</v>
      </c>
      <c r="D688" s="705"/>
      <c r="E688" s="705"/>
      <c r="F688" s="705"/>
      <c r="G688" s="705"/>
      <c r="H688" s="705"/>
      <c r="I688" s="56">
        <f t="shared" si="246"/>
        <v>677</v>
      </c>
      <c r="J688" s="801">
        <f t="shared" si="248"/>
        <v>32</v>
      </c>
      <c r="K688" s="802"/>
      <c r="L688" s="65">
        <f t="shared" si="247"/>
        <v>5</v>
      </c>
      <c r="M688" s="65"/>
      <c r="N688" s="65"/>
      <c r="O688" s="65"/>
      <c r="P688" s="65"/>
      <c r="Q688" s="65">
        <v>10</v>
      </c>
      <c r="R688" s="65">
        <v>5</v>
      </c>
      <c r="S688" s="65">
        <v>22</v>
      </c>
      <c r="T688" s="65"/>
      <c r="U688" s="65"/>
      <c r="V688" s="65"/>
      <c r="W688" s="65"/>
      <c r="X688" s="65"/>
      <c r="Y688" s="65"/>
      <c r="Z688" s="65"/>
      <c r="AA688" s="65">
        <v>32</v>
      </c>
      <c r="AB688" s="65"/>
      <c r="AC688" s="65"/>
      <c r="AD688" s="65"/>
      <c r="AE688" s="140" t="str">
        <f t="shared" si="252"/>
        <v>IM7233-18</v>
      </c>
      <c r="AF688" s="139" t="str">
        <f t="shared" si="253"/>
        <v>Үйлдвэрийн машин, тоног төхөөрөмжийн механик</v>
      </c>
      <c r="AG688" s="56"/>
      <c r="AH688" s="65">
        <f t="shared" si="249"/>
        <v>0</v>
      </c>
      <c r="AI688" s="65">
        <f t="shared" si="249"/>
        <v>0</v>
      </c>
      <c r="AJ688" s="65"/>
      <c r="AK688" s="65"/>
      <c r="AL688" s="65"/>
      <c r="AM688" s="65"/>
      <c r="AN688" s="65"/>
      <c r="AO688" s="65"/>
      <c r="AP688" s="65"/>
      <c r="AQ688" s="65"/>
      <c r="AR688" s="65"/>
      <c r="AS688" s="65"/>
      <c r="AT688" s="65"/>
      <c r="AU688" s="65"/>
      <c r="AV688" s="65"/>
      <c r="AW688" s="65"/>
    </row>
    <row r="689" spans="1:49" s="121" customFormat="1" ht="18" customHeight="1">
      <c r="A689" s="838" t="str">
        <f>+'[1]З-ТМБ-4-сургууль мэргэжил-1'!A695:B695</f>
        <v>CF7114-20</v>
      </c>
      <c r="B689" s="838"/>
      <c r="C689" s="705" t="str">
        <f>+'[1]З-ТМБ-4-сургууль мэргэжил-1'!C695:I695</f>
        <v>Бетон арматурчин</v>
      </c>
      <c r="D689" s="705"/>
      <c r="E689" s="705"/>
      <c r="F689" s="705"/>
      <c r="G689" s="705"/>
      <c r="H689" s="705"/>
      <c r="I689" s="56">
        <f t="shared" si="246"/>
        <v>678</v>
      </c>
      <c r="J689" s="801">
        <f t="shared" si="248"/>
        <v>24</v>
      </c>
      <c r="K689" s="802"/>
      <c r="L689" s="65">
        <f t="shared" si="247"/>
        <v>2</v>
      </c>
      <c r="M689" s="65"/>
      <c r="N689" s="65"/>
      <c r="O689" s="65"/>
      <c r="P689" s="65"/>
      <c r="Q689" s="65"/>
      <c r="R689" s="65"/>
      <c r="S689" s="65">
        <v>24</v>
      </c>
      <c r="T689" s="65">
        <v>2</v>
      </c>
      <c r="U689" s="65"/>
      <c r="V689" s="65"/>
      <c r="W689" s="65"/>
      <c r="X689" s="65"/>
      <c r="Y689" s="65"/>
      <c r="Z689" s="65"/>
      <c r="AA689" s="65">
        <v>24</v>
      </c>
      <c r="AB689" s="65"/>
      <c r="AC689" s="65"/>
      <c r="AD689" s="65"/>
      <c r="AE689" s="140" t="str">
        <f t="shared" si="252"/>
        <v>CF7114-20</v>
      </c>
      <c r="AF689" s="139" t="str">
        <f t="shared" si="253"/>
        <v>Бетон арматурчин</v>
      </c>
      <c r="AG689" s="56"/>
      <c r="AH689" s="65">
        <f t="shared" si="249"/>
        <v>0</v>
      </c>
      <c r="AI689" s="65">
        <f t="shared" si="249"/>
        <v>0</v>
      </c>
      <c r="AJ689" s="65"/>
      <c r="AK689" s="65"/>
      <c r="AL689" s="65"/>
      <c r="AM689" s="65"/>
      <c r="AN689" s="65"/>
      <c r="AO689" s="65"/>
      <c r="AP689" s="65"/>
      <c r="AQ689" s="65"/>
      <c r="AR689" s="65"/>
      <c r="AS689" s="65"/>
      <c r="AT689" s="65"/>
      <c r="AU689" s="65"/>
      <c r="AV689" s="65"/>
      <c r="AW689" s="65"/>
    </row>
    <row r="690" spans="1:49" s="121" customFormat="1" ht="18" customHeight="1">
      <c r="A690" s="838" t="str">
        <f>+'[1]З-ТМБ-4-сургууль мэргэжил-1'!A696:B696</f>
        <v>MT8111-35</v>
      </c>
      <c r="B690" s="838"/>
      <c r="C690" s="705" t="str">
        <f>+'[1]З-ТМБ-4-сургууль мэргэжил-1'!C696:I696</f>
        <v>Хүнд машин механизмын оператор</v>
      </c>
      <c r="D690" s="705"/>
      <c r="E690" s="705"/>
      <c r="F690" s="705"/>
      <c r="G690" s="705"/>
      <c r="H690" s="705"/>
      <c r="I690" s="56">
        <f t="shared" si="246"/>
        <v>679</v>
      </c>
      <c r="J690" s="801">
        <f t="shared" si="248"/>
        <v>42</v>
      </c>
      <c r="K690" s="802"/>
      <c r="L690" s="65">
        <f t="shared" si="247"/>
        <v>12</v>
      </c>
      <c r="M690" s="65"/>
      <c r="N690" s="65"/>
      <c r="O690" s="65"/>
      <c r="P690" s="65"/>
      <c r="Q690" s="65">
        <v>42</v>
      </c>
      <c r="R690" s="65">
        <v>12</v>
      </c>
      <c r="S690" s="65"/>
      <c r="T690" s="65"/>
      <c r="U690" s="65"/>
      <c r="V690" s="65"/>
      <c r="W690" s="65"/>
      <c r="X690" s="65"/>
      <c r="Y690" s="65"/>
      <c r="Z690" s="65"/>
      <c r="AA690" s="65">
        <v>42</v>
      </c>
      <c r="AB690" s="65"/>
      <c r="AC690" s="65"/>
      <c r="AD690" s="65"/>
      <c r="AE690" s="140" t="str">
        <f t="shared" si="252"/>
        <v>MT8111-35</v>
      </c>
      <c r="AF690" s="139" t="str">
        <f t="shared" si="253"/>
        <v>Хүнд машин механизмын оператор</v>
      </c>
      <c r="AG690" s="56"/>
      <c r="AH690" s="65">
        <f t="shared" si="249"/>
        <v>0</v>
      </c>
      <c r="AI690" s="65">
        <f t="shared" si="249"/>
        <v>0</v>
      </c>
      <c r="AJ690" s="65"/>
      <c r="AK690" s="65"/>
      <c r="AL690" s="65"/>
      <c r="AM690" s="65"/>
      <c r="AN690" s="65"/>
      <c r="AO690" s="65"/>
      <c r="AP690" s="65"/>
      <c r="AQ690" s="65"/>
      <c r="AR690" s="65"/>
      <c r="AS690" s="65"/>
      <c r="AT690" s="65"/>
      <c r="AU690" s="65"/>
      <c r="AV690" s="65"/>
      <c r="AW690" s="65"/>
    </row>
    <row r="691" spans="1:49" s="121" customFormat="1" ht="18" customHeight="1">
      <c r="A691" s="838" t="str">
        <f>+'[1]З-ТМБ-4-сургууль мэргэжил-1'!A697:B697</f>
        <v>MT8111-11</v>
      </c>
      <c r="B691" s="838"/>
      <c r="C691" s="705" t="str">
        <f>+'[1]З-ТМБ-4-сургууль мэргэжил-1'!C697:I697</f>
        <v>Өрмийн машины оператор</v>
      </c>
      <c r="D691" s="705"/>
      <c r="E691" s="705"/>
      <c r="F691" s="705"/>
      <c r="G691" s="705"/>
      <c r="H691" s="705"/>
      <c r="I691" s="56">
        <f t="shared" si="246"/>
        <v>680</v>
      </c>
      <c r="J691" s="801">
        <f t="shared" si="248"/>
        <v>17</v>
      </c>
      <c r="K691" s="802"/>
      <c r="L691" s="65">
        <f t="shared" si="247"/>
        <v>4</v>
      </c>
      <c r="M691" s="65"/>
      <c r="N691" s="65"/>
      <c r="O691" s="65"/>
      <c r="P691" s="65"/>
      <c r="Q691" s="65">
        <v>17</v>
      </c>
      <c r="R691" s="65">
        <v>4</v>
      </c>
      <c r="S691" s="65"/>
      <c r="T691" s="65"/>
      <c r="U691" s="65"/>
      <c r="V691" s="65"/>
      <c r="W691" s="65"/>
      <c r="X691" s="65"/>
      <c r="Y691" s="65"/>
      <c r="Z691" s="65"/>
      <c r="AA691" s="65">
        <v>17</v>
      </c>
      <c r="AB691" s="65"/>
      <c r="AC691" s="65"/>
      <c r="AD691" s="65"/>
      <c r="AE691" s="140" t="str">
        <f t="shared" si="252"/>
        <v>MT8111-11</v>
      </c>
      <c r="AF691" s="139" t="str">
        <f t="shared" si="253"/>
        <v>Өрмийн машины оператор</v>
      </c>
      <c r="AG691" s="56"/>
      <c r="AH691" s="65">
        <f t="shared" si="249"/>
        <v>0</v>
      </c>
      <c r="AI691" s="65">
        <f t="shared" si="249"/>
        <v>0</v>
      </c>
      <c r="AJ691" s="65"/>
      <c r="AK691" s="65"/>
      <c r="AL691" s="65"/>
      <c r="AM691" s="65"/>
      <c r="AN691" s="65"/>
      <c r="AO691" s="65"/>
      <c r="AP691" s="65"/>
      <c r="AQ691" s="65"/>
      <c r="AR691" s="65"/>
      <c r="AS691" s="65"/>
      <c r="AT691" s="65"/>
      <c r="AU691" s="65"/>
      <c r="AV691" s="65"/>
      <c r="AW691" s="65"/>
    </row>
    <row r="692" spans="1:49" s="121" customFormat="1" ht="18" customHeight="1">
      <c r="A692" s="838" t="str">
        <f>+'[1]З-ТМБ-4-сургууль мэргэжил-1'!A698:B698</f>
        <v>IM3113-17</v>
      </c>
      <c r="B692" s="838"/>
      <c r="C692" s="705" t="str">
        <f>+'[1]З-ТМБ-4-сургууль мэргэжил-1'!C698:I698</f>
        <v>Цахилгааны техникч</v>
      </c>
      <c r="D692" s="705"/>
      <c r="E692" s="705"/>
      <c r="F692" s="705"/>
      <c r="G692" s="705"/>
      <c r="H692" s="705"/>
      <c r="I692" s="56">
        <f t="shared" si="246"/>
        <v>681</v>
      </c>
      <c r="J692" s="801">
        <f t="shared" si="248"/>
        <v>21</v>
      </c>
      <c r="K692" s="802"/>
      <c r="L692" s="65">
        <f t="shared" si="247"/>
        <v>1</v>
      </c>
      <c r="M692" s="65">
        <v>21</v>
      </c>
      <c r="N692" s="65">
        <v>1</v>
      </c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  <c r="Z692" s="65"/>
      <c r="AA692" s="65">
        <v>21</v>
      </c>
      <c r="AB692" s="65"/>
      <c r="AC692" s="65"/>
      <c r="AD692" s="65"/>
      <c r="AE692" s="140" t="str">
        <f t="shared" si="252"/>
        <v>IM3113-17</v>
      </c>
      <c r="AF692" s="139" t="str">
        <f t="shared" si="253"/>
        <v>Цахилгааны техникч</v>
      </c>
      <c r="AG692" s="56"/>
      <c r="AH692" s="65">
        <f t="shared" si="249"/>
        <v>0</v>
      </c>
      <c r="AI692" s="65">
        <f t="shared" si="249"/>
        <v>0</v>
      </c>
      <c r="AJ692" s="65"/>
      <c r="AK692" s="65"/>
      <c r="AL692" s="65"/>
      <c r="AM692" s="65"/>
      <c r="AN692" s="65"/>
      <c r="AO692" s="65"/>
      <c r="AP692" s="65"/>
      <c r="AQ692" s="65"/>
      <c r="AR692" s="65"/>
      <c r="AS692" s="65"/>
      <c r="AT692" s="65"/>
      <c r="AU692" s="65"/>
      <c r="AV692" s="65"/>
      <c r="AW692" s="65"/>
    </row>
    <row r="693" spans="1:49" s="121" customFormat="1" ht="18" customHeight="1">
      <c r="A693" s="838" t="str">
        <f>+'[1]З-ТМБ-4-сургууль мэргэжил-1'!A699:B699</f>
        <v>IM3119-11</v>
      </c>
      <c r="B693" s="838"/>
      <c r="C693" s="705" t="str">
        <f>+'[1]З-ТМБ-4-сургууль мэргэжил-1'!C699:I699</f>
        <v>Аюулгүй ажиллагааны техникч</v>
      </c>
      <c r="D693" s="705"/>
      <c r="E693" s="705"/>
      <c r="F693" s="705"/>
      <c r="G693" s="705"/>
      <c r="H693" s="705"/>
      <c r="I693" s="56">
        <f t="shared" si="246"/>
        <v>682</v>
      </c>
      <c r="J693" s="801">
        <f t="shared" si="248"/>
        <v>65</v>
      </c>
      <c r="K693" s="802"/>
      <c r="L693" s="65">
        <f t="shared" si="247"/>
        <v>39</v>
      </c>
      <c r="M693" s="65">
        <v>10</v>
      </c>
      <c r="N693" s="65">
        <v>4</v>
      </c>
      <c r="O693" s="65">
        <v>55</v>
      </c>
      <c r="P693" s="65">
        <v>35</v>
      </c>
      <c r="Q693" s="65"/>
      <c r="R693" s="65"/>
      <c r="S693" s="65"/>
      <c r="T693" s="65"/>
      <c r="U693" s="65"/>
      <c r="V693" s="65"/>
      <c r="W693" s="65"/>
      <c r="X693" s="65"/>
      <c r="Y693" s="65"/>
      <c r="Z693" s="65"/>
      <c r="AA693" s="65">
        <v>65</v>
      </c>
      <c r="AB693" s="65"/>
      <c r="AC693" s="65"/>
      <c r="AD693" s="65"/>
      <c r="AE693" s="140" t="str">
        <f t="shared" si="252"/>
        <v>IM3119-11</v>
      </c>
      <c r="AF693" s="139" t="str">
        <f t="shared" si="253"/>
        <v>Аюулгүй ажиллагааны техникч</v>
      </c>
      <c r="AG693" s="56"/>
      <c r="AH693" s="65">
        <f t="shared" si="249"/>
        <v>0</v>
      </c>
      <c r="AI693" s="65">
        <f t="shared" si="249"/>
        <v>0</v>
      </c>
      <c r="AJ693" s="65"/>
      <c r="AK693" s="65"/>
      <c r="AL693" s="65"/>
      <c r="AM693" s="65"/>
      <c r="AN693" s="65"/>
      <c r="AO693" s="65"/>
      <c r="AP693" s="65"/>
      <c r="AQ693" s="65"/>
      <c r="AR693" s="65"/>
      <c r="AS693" s="65"/>
      <c r="AT693" s="65"/>
      <c r="AU693" s="65"/>
      <c r="AV693" s="65"/>
      <c r="AW693" s="65"/>
    </row>
    <row r="694" spans="1:49" s="121" customFormat="1" ht="18" customHeight="1">
      <c r="A694" s="838" t="str">
        <f>+'[1]З-ТМБ-4-сургууль мэргэжил-1'!A700:B700</f>
        <v>IM3112-16</v>
      </c>
      <c r="B694" s="838"/>
      <c r="C694" s="705" t="str">
        <f>+'[1]З-ТМБ-4-сургууль мэргэжил-1'!C700:I700</f>
        <v>Барилгын угсралтын техникч</v>
      </c>
      <c r="D694" s="705"/>
      <c r="E694" s="705"/>
      <c r="F694" s="705"/>
      <c r="G694" s="705"/>
      <c r="H694" s="705"/>
      <c r="I694" s="56">
        <f t="shared" si="246"/>
        <v>683</v>
      </c>
      <c r="J694" s="801">
        <f t="shared" si="248"/>
        <v>5</v>
      </c>
      <c r="K694" s="802"/>
      <c r="L694" s="65">
        <f t="shared" si="247"/>
        <v>1</v>
      </c>
      <c r="M694" s="65">
        <v>5</v>
      </c>
      <c r="N694" s="65">
        <v>1</v>
      </c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5"/>
      <c r="Z694" s="65"/>
      <c r="AA694" s="65">
        <v>5</v>
      </c>
      <c r="AB694" s="65"/>
      <c r="AC694" s="65"/>
      <c r="AD694" s="65"/>
      <c r="AE694" s="140" t="str">
        <f t="shared" si="252"/>
        <v>IM3112-16</v>
      </c>
      <c r="AF694" s="139" t="str">
        <f t="shared" si="253"/>
        <v>Барилгын угсралтын техникч</v>
      </c>
      <c r="AG694" s="56"/>
      <c r="AH694" s="65">
        <f t="shared" si="249"/>
        <v>0</v>
      </c>
      <c r="AI694" s="65">
        <f t="shared" si="249"/>
        <v>0</v>
      </c>
      <c r="AJ694" s="65"/>
      <c r="AK694" s="65"/>
      <c r="AL694" s="65"/>
      <c r="AM694" s="65"/>
      <c r="AN694" s="65"/>
      <c r="AO694" s="65"/>
      <c r="AP694" s="65"/>
      <c r="AQ694" s="65"/>
      <c r="AR694" s="65"/>
      <c r="AS694" s="65"/>
      <c r="AT694" s="65"/>
      <c r="AU694" s="65"/>
      <c r="AV694" s="65"/>
      <c r="AW694" s="65"/>
    </row>
    <row r="695" spans="1:49" s="121" customFormat="1" ht="18" customHeight="1">
      <c r="A695" s="816" t="s">
        <v>468</v>
      </c>
      <c r="B695" s="816"/>
      <c r="C695" s="816"/>
      <c r="D695" s="816"/>
      <c r="E695" s="816"/>
      <c r="F695" s="816"/>
      <c r="G695" s="816"/>
      <c r="H695" s="816"/>
      <c r="I695" s="60">
        <f t="shared" si="246"/>
        <v>684</v>
      </c>
      <c r="J695" s="817">
        <f t="shared" si="248"/>
        <v>361</v>
      </c>
      <c r="K695" s="818"/>
      <c r="L695" s="138">
        <f t="shared" si="247"/>
        <v>163</v>
      </c>
      <c r="M695" s="138">
        <f>SUM(M696:M709)</f>
        <v>48</v>
      </c>
      <c r="N695" s="138">
        <f t="shared" ref="N695:AD695" si="254">SUM(N696:N709)</f>
        <v>30</v>
      </c>
      <c r="O695" s="138">
        <f t="shared" si="254"/>
        <v>0</v>
      </c>
      <c r="P695" s="138">
        <f t="shared" si="254"/>
        <v>0</v>
      </c>
      <c r="Q695" s="138">
        <f t="shared" si="254"/>
        <v>121</v>
      </c>
      <c r="R695" s="138">
        <f t="shared" si="254"/>
        <v>82</v>
      </c>
      <c r="S695" s="138">
        <f t="shared" si="254"/>
        <v>192</v>
      </c>
      <c r="T695" s="138">
        <f t="shared" si="254"/>
        <v>51</v>
      </c>
      <c r="U695" s="138">
        <f t="shared" si="254"/>
        <v>0</v>
      </c>
      <c r="V695" s="138">
        <f t="shared" si="254"/>
        <v>0</v>
      </c>
      <c r="W695" s="138">
        <f t="shared" si="254"/>
        <v>0</v>
      </c>
      <c r="X695" s="138">
        <f t="shared" si="254"/>
        <v>0</v>
      </c>
      <c r="Y695" s="138">
        <f t="shared" si="254"/>
        <v>0</v>
      </c>
      <c r="Z695" s="138">
        <f t="shared" si="254"/>
        <v>0</v>
      </c>
      <c r="AA695" s="138">
        <f t="shared" si="254"/>
        <v>361</v>
      </c>
      <c r="AB695" s="138">
        <f t="shared" si="254"/>
        <v>0</v>
      </c>
      <c r="AC695" s="138">
        <f t="shared" si="254"/>
        <v>0</v>
      </c>
      <c r="AD695" s="138">
        <f t="shared" si="254"/>
        <v>0</v>
      </c>
      <c r="AE695" s="141" t="str">
        <f>+A695</f>
        <v>14. Сэлэнгэ аймаг дахь "Зүүнхараа" Политехник коллеж</v>
      </c>
      <c r="AF695" s="142"/>
      <c r="AG695" s="60"/>
      <c r="AH695" s="138">
        <f>SUM(AH696:AH709)</f>
        <v>3</v>
      </c>
      <c r="AI695" s="138">
        <f t="shared" ref="AI695:AW695" si="255">SUM(AI696:AI709)</f>
        <v>0</v>
      </c>
      <c r="AJ695" s="138">
        <f t="shared" si="255"/>
        <v>0</v>
      </c>
      <c r="AK695" s="138">
        <f t="shared" si="255"/>
        <v>0</v>
      </c>
      <c r="AL695" s="138">
        <f t="shared" si="255"/>
        <v>1</v>
      </c>
      <c r="AM695" s="138">
        <f t="shared" si="255"/>
        <v>0</v>
      </c>
      <c r="AN695" s="138">
        <f t="shared" si="255"/>
        <v>1</v>
      </c>
      <c r="AO695" s="138">
        <f t="shared" si="255"/>
        <v>0</v>
      </c>
      <c r="AP695" s="138">
        <f t="shared" si="255"/>
        <v>1</v>
      </c>
      <c r="AQ695" s="138">
        <f t="shared" si="255"/>
        <v>0</v>
      </c>
      <c r="AR695" s="138">
        <f t="shared" si="255"/>
        <v>0</v>
      </c>
      <c r="AS695" s="138">
        <f t="shared" si="255"/>
        <v>0</v>
      </c>
      <c r="AT695" s="138">
        <f t="shared" si="255"/>
        <v>0</v>
      </c>
      <c r="AU695" s="138">
        <f t="shared" si="255"/>
        <v>0</v>
      </c>
      <c r="AV695" s="138">
        <f t="shared" si="255"/>
        <v>0</v>
      </c>
      <c r="AW695" s="138">
        <f t="shared" si="255"/>
        <v>0</v>
      </c>
    </row>
    <row r="696" spans="1:49" s="121" customFormat="1" ht="18" customHeight="1">
      <c r="A696" s="838" t="str">
        <f>+'[1]З-ТМБ-4-сургууль мэргэжил-1'!A702:B702</f>
        <v>AF6112-25</v>
      </c>
      <c r="B696" s="838"/>
      <c r="C696" s="705" t="str">
        <f>+'[1]З-ТМБ-4-сургууль мэргэжил-1'!C702:I702</f>
        <v>Хүлэмжийн аж ахуйн фермер</v>
      </c>
      <c r="D696" s="705"/>
      <c r="E696" s="705"/>
      <c r="F696" s="705"/>
      <c r="G696" s="705"/>
      <c r="H696" s="705"/>
      <c r="I696" s="56">
        <f t="shared" si="246"/>
        <v>685</v>
      </c>
      <c r="J696" s="801">
        <f t="shared" si="248"/>
        <v>25</v>
      </c>
      <c r="K696" s="802"/>
      <c r="L696" s="65">
        <f t="shared" si="247"/>
        <v>16</v>
      </c>
      <c r="M696" s="65"/>
      <c r="N696" s="65"/>
      <c r="O696" s="65"/>
      <c r="P696" s="65"/>
      <c r="Q696" s="65">
        <v>19</v>
      </c>
      <c r="R696" s="65">
        <v>14</v>
      </c>
      <c r="S696" s="65">
        <v>6</v>
      </c>
      <c r="T696" s="65">
        <v>2</v>
      </c>
      <c r="U696" s="65"/>
      <c r="V696" s="65"/>
      <c r="W696" s="65"/>
      <c r="X696" s="65"/>
      <c r="Y696" s="65"/>
      <c r="Z696" s="65"/>
      <c r="AA696" s="65">
        <v>25</v>
      </c>
      <c r="AB696" s="65"/>
      <c r="AC696" s="65"/>
      <c r="AD696" s="65"/>
      <c r="AE696" s="140" t="str">
        <f t="shared" ref="AE696:AE709" si="256">+A696</f>
        <v>AF6112-25</v>
      </c>
      <c r="AF696" s="139" t="str">
        <f t="shared" ref="AF696:AF709" si="257">+C696</f>
        <v>Хүлэмжийн аж ахуйн фермер</v>
      </c>
      <c r="AG696" s="56"/>
      <c r="AH696" s="65">
        <f t="shared" si="249"/>
        <v>0</v>
      </c>
      <c r="AI696" s="65">
        <f t="shared" si="249"/>
        <v>0</v>
      </c>
      <c r="AJ696" s="65"/>
      <c r="AK696" s="65"/>
      <c r="AL696" s="65"/>
      <c r="AM696" s="65"/>
      <c r="AN696" s="65"/>
      <c r="AO696" s="65"/>
      <c r="AP696" s="65"/>
      <c r="AQ696" s="65"/>
      <c r="AR696" s="65"/>
      <c r="AS696" s="65"/>
      <c r="AT696" s="65"/>
      <c r="AU696" s="65"/>
      <c r="AV696" s="65"/>
      <c r="AW696" s="65"/>
    </row>
    <row r="697" spans="1:49" s="121" customFormat="1" ht="18" customHeight="1">
      <c r="A697" s="838" t="str">
        <f>+'[1]З-ТМБ-4-сургууль мэргэжил-1'!A703:B703</f>
        <v>IM7212-14</v>
      </c>
      <c r="B697" s="838"/>
      <c r="C697" s="705" t="str">
        <f>+'[1]З-ТМБ-4-сургууль мэргэжил-1'!C703:I703</f>
        <v>Гагнуурчин</v>
      </c>
      <c r="D697" s="705"/>
      <c r="E697" s="705"/>
      <c r="F697" s="705"/>
      <c r="G697" s="705"/>
      <c r="H697" s="705"/>
      <c r="I697" s="56">
        <f t="shared" si="246"/>
        <v>686</v>
      </c>
      <c r="J697" s="801">
        <f t="shared" si="248"/>
        <v>74</v>
      </c>
      <c r="K697" s="802"/>
      <c r="L697" s="65">
        <f t="shared" si="247"/>
        <v>1</v>
      </c>
      <c r="M697" s="65"/>
      <c r="N697" s="65"/>
      <c r="O697" s="65"/>
      <c r="P697" s="65"/>
      <c r="Q697" s="65"/>
      <c r="R697" s="65"/>
      <c r="S697" s="65">
        <v>74</v>
      </c>
      <c r="T697" s="65">
        <v>1</v>
      </c>
      <c r="U697" s="65"/>
      <c r="V697" s="65"/>
      <c r="W697" s="65"/>
      <c r="X697" s="65"/>
      <c r="Y697" s="65"/>
      <c r="Z697" s="65"/>
      <c r="AA697" s="65">
        <v>74</v>
      </c>
      <c r="AB697" s="65"/>
      <c r="AC697" s="65"/>
      <c r="AD697" s="65"/>
      <c r="AE697" s="140" t="str">
        <f t="shared" si="256"/>
        <v>IM7212-14</v>
      </c>
      <c r="AF697" s="139" t="str">
        <f t="shared" si="257"/>
        <v>Гагнуурчин</v>
      </c>
      <c r="AG697" s="56"/>
      <c r="AH697" s="65">
        <f t="shared" si="249"/>
        <v>1</v>
      </c>
      <c r="AI697" s="65">
        <f t="shared" si="249"/>
        <v>0</v>
      </c>
      <c r="AJ697" s="65"/>
      <c r="AK697" s="65"/>
      <c r="AL697" s="65">
        <v>1</v>
      </c>
      <c r="AM697" s="65">
        <v>0</v>
      </c>
      <c r="AN697" s="65"/>
      <c r="AO697" s="65"/>
      <c r="AP697" s="65"/>
      <c r="AQ697" s="65"/>
      <c r="AR697" s="65"/>
      <c r="AS697" s="65"/>
      <c r="AT697" s="65"/>
      <c r="AU697" s="65"/>
      <c r="AV697" s="65"/>
      <c r="AW697" s="65"/>
    </row>
    <row r="698" spans="1:49" s="121" customFormat="1" ht="18" customHeight="1">
      <c r="A698" s="838" t="str">
        <f>+'[1]З-ТМБ-4-сургууль мэргэжил-1'!A704:B704</f>
        <v>IE7533-28</v>
      </c>
      <c r="B698" s="838"/>
      <c r="C698" s="705" t="str">
        <f>+'[1]З-ТМБ-4-сургууль мэргэжил-1'!C704:I704</f>
        <v>Оёмол бүтээгдэхүүний оёдолчин</v>
      </c>
      <c r="D698" s="705"/>
      <c r="E698" s="705"/>
      <c r="F698" s="705"/>
      <c r="G698" s="705"/>
      <c r="H698" s="705"/>
      <c r="I698" s="56">
        <f t="shared" si="246"/>
        <v>687</v>
      </c>
      <c r="J698" s="801">
        <f t="shared" si="248"/>
        <v>35</v>
      </c>
      <c r="K698" s="802"/>
      <c r="L698" s="65">
        <f t="shared" si="247"/>
        <v>35</v>
      </c>
      <c r="M698" s="65"/>
      <c r="N698" s="65"/>
      <c r="O698" s="65"/>
      <c r="P698" s="65"/>
      <c r="Q698" s="65">
        <v>20</v>
      </c>
      <c r="R698" s="65">
        <v>20</v>
      </c>
      <c r="S698" s="65">
        <v>15</v>
      </c>
      <c r="T698" s="65">
        <v>15</v>
      </c>
      <c r="U698" s="65"/>
      <c r="V698" s="65"/>
      <c r="W698" s="65"/>
      <c r="X698" s="65"/>
      <c r="Y698" s="65"/>
      <c r="Z698" s="65"/>
      <c r="AA698" s="65">
        <v>35</v>
      </c>
      <c r="AB698" s="65"/>
      <c r="AC698" s="65"/>
      <c r="AD698" s="65"/>
      <c r="AE698" s="140" t="str">
        <f t="shared" si="256"/>
        <v>IE7533-28</v>
      </c>
      <c r="AF698" s="139" t="str">
        <f t="shared" si="257"/>
        <v>Оёмол бүтээгдэхүүний оёдолчин</v>
      </c>
      <c r="AG698" s="56"/>
      <c r="AH698" s="65">
        <f t="shared" si="249"/>
        <v>0</v>
      </c>
      <c r="AI698" s="65">
        <f t="shared" si="249"/>
        <v>0</v>
      </c>
      <c r="AJ698" s="65"/>
      <c r="AK698" s="65"/>
      <c r="AL698" s="65"/>
      <c r="AM698" s="65"/>
      <c r="AN698" s="65"/>
      <c r="AO698" s="65"/>
      <c r="AP698" s="65"/>
      <c r="AQ698" s="65"/>
      <c r="AR698" s="65"/>
      <c r="AS698" s="65"/>
      <c r="AT698" s="65"/>
      <c r="AU698" s="65"/>
      <c r="AV698" s="65"/>
      <c r="AW698" s="65"/>
    </row>
    <row r="699" spans="1:49" s="121" customFormat="1" ht="18" customHeight="1">
      <c r="A699" s="838" t="str">
        <f>+'[1]З-ТМБ-4-сургууль мэргэжил-1'!A705:B705</f>
        <v>AF6330-11</v>
      </c>
      <c r="B699" s="838"/>
      <c r="C699" s="705" t="str">
        <f>+'[1]З-ТМБ-4-сургууль мэргэжил-1'!C705:I705</f>
        <v>Фермерийн аж ахуй эрхлэгч /ГТ-МАА/</v>
      </c>
      <c r="D699" s="705"/>
      <c r="E699" s="705"/>
      <c r="F699" s="705"/>
      <c r="G699" s="705"/>
      <c r="H699" s="705"/>
      <c r="I699" s="56">
        <f t="shared" si="246"/>
        <v>688</v>
      </c>
      <c r="J699" s="801">
        <f t="shared" si="248"/>
        <v>6</v>
      </c>
      <c r="K699" s="802"/>
      <c r="L699" s="65">
        <f t="shared" si="247"/>
        <v>4</v>
      </c>
      <c r="M699" s="65"/>
      <c r="N699" s="65"/>
      <c r="O699" s="65"/>
      <c r="P699" s="65"/>
      <c r="Q699" s="65"/>
      <c r="R699" s="65"/>
      <c r="S699" s="65">
        <v>6</v>
      </c>
      <c r="T699" s="65">
        <v>4</v>
      </c>
      <c r="U699" s="65"/>
      <c r="V699" s="65"/>
      <c r="W699" s="65"/>
      <c r="X699" s="65"/>
      <c r="Y699" s="65"/>
      <c r="Z699" s="65"/>
      <c r="AA699" s="65">
        <v>6</v>
      </c>
      <c r="AB699" s="65"/>
      <c r="AC699" s="65"/>
      <c r="AD699" s="65"/>
      <c r="AE699" s="140" t="str">
        <f t="shared" si="256"/>
        <v>AF6330-11</v>
      </c>
      <c r="AF699" s="139" t="str">
        <f t="shared" si="257"/>
        <v>Фермерийн аж ахуй эрхлэгч /ГТ-МАА/</v>
      </c>
      <c r="AG699" s="56"/>
      <c r="AH699" s="65">
        <f t="shared" si="249"/>
        <v>0</v>
      </c>
      <c r="AI699" s="65">
        <f t="shared" si="249"/>
        <v>0</v>
      </c>
      <c r="AJ699" s="65"/>
      <c r="AK699" s="65"/>
      <c r="AL699" s="65"/>
      <c r="AM699" s="65"/>
      <c r="AN699" s="65"/>
      <c r="AO699" s="65"/>
      <c r="AP699" s="65"/>
      <c r="AQ699" s="65"/>
      <c r="AR699" s="65"/>
      <c r="AS699" s="65"/>
      <c r="AT699" s="65"/>
      <c r="AU699" s="65"/>
      <c r="AV699" s="65"/>
      <c r="AW699" s="65"/>
    </row>
    <row r="700" spans="1:49" s="121" customFormat="1" ht="18" customHeight="1">
      <c r="A700" s="838" t="str">
        <f>+'[1]З-ТМБ-4-сургууль мэргэжил-1'!A706:B706</f>
        <v>IF5120-11</v>
      </c>
      <c r="B700" s="838"/>
      <c r="C700" s="705" t="str">
        <f>+'[1]З-ТМБ-4-сургууль мэргэжил-1'!C706:I706</f>
        <v>Тогооч</v>
      </c>
      <c r="D700" s="705"/>
      <c r="E700" s="705"/>
      <c r="F700" s="705"/>
      <c r="G700" s="705"/>
      <c r="H700" s="705"/>
      <c r="I700" s="56">
        <f t="shared" si="246"/>
        <v>689</v>
      </c>
      <c r="J700" s="801">
        <f t="shared" si="248"/>
        <v>37</v>
      </c>
      <c r="K700" s="802"/>
      <c r="L700" s="65">
        <f t="shared" si="247"/>
        <v>29</v>
      </c>
      <c r="M700" s="65"/>
      <c r="N700" s="65"/>
      <c r="O700" s="65"/>
      <c r="P700" s="65"/>
      <c r="Q700" s="65"/>
      <c r="R700" s="65"/>
      <c r="S700" s="65">
        <v>37</v>
      </c>
      <c r="T700" s="65">
        <v>29</v>
      </c>
      <c r="U700" s="65"/>
      <c r="V700" s="65"/>
      <c r="W700" s="65"/>
      <c r="X700" s="65"/>
      <c r="Y700" s="65"/>
      <c r="Z700" s="65"/>
      <c r="AA700" s="65">
        <v>37</v>
      </c>
      <c r="AB700" s="65"/>
      <c r="AC700" s="65"/>
      <c r="AD700" s="65"/>
      <c r="AE700" s="140" t="str">
        <f t="shared" si="256"/>
        <v>IF5120-11</v>
      </c>
      <c r="AF700" s="139" t="str">
        <f t="shared" si="257"/>
        <v>Тогооч</v>
      </c>
      <c r="AG700" s="56"/>
      <c r="AH700" s="65">
        <f t="shared" si="249"/>
        <v>0</v>
      </c>
      <c r="AI700" s="65">
        <f t="shared" si="249"/>
        <v>0</v>
      </c>
      <c r="AJ700" s="65"/>
      <c r="AK700" s="65"/>
      <c r="AL700" s="65"/>
      <c r="AM700" s="65"/>
      <c r="AN700" s="65"/>
      <c r="AO700" s="65"/>
      <c r="AP700" s="65"/>
      <c r="AQ700" s="65"/>
      <c r="AR700" s="65"/>
      <c r="AS700" s="65"/>
      <c r="AT700" s="65"/>
      <c r="AU700" s="65"/>
      <c r="AV700" s="65"/>
      <c r="AW700" s="65"/>
    </row>
    <row r="701" spans="1:49" s="121" customFormat="1" ht="18" customHeight="1">
      <c r="A701" s="838" t="str">
        <f>+'[1]З-ТМБ-4-сургууль мэргэжил-1'!A707:B707</f>
        <v>TC8211-20</v>
      </c>
      <c r="B701" s="838"/>
      <c r="C701" s="705" t="str">
        <f>+'[1]З-ТМБ-4-сургууль мэргэжил-1'!C707:I707</f>
        <v>Автомашины засварчин</v>
      </c>
      <c r="D701" s="705"/>
      <c r="E701" s="705"/>
      <c r="F701" s="705"/>
      <c r="G701" s="705"/>
      <c r="H701" s="705"/>
      <c r="I701" s="56">
        <f t="shared" si="246"/>
        <v>690</v>
      </c>
      <c r="J701" s="801">
        <f t="shared" si="248"/>
        <v>54</v>
      </c>
      <c r="K701" s="802"/>
      <c r="L701" s="65">
        <f t="shared" si="247"/>
        <v>0</v>
      </c>
      <c r="M701" s="65"/>
      <c r="N701" s="65"/>
      <c r="O701" s="65"/>
      <c r="P701" s="65"/>
      <c r="Q701" s="65"/>
      <c r="R701" s="65"/>
      <c r="S701" s="65">
        <v>54</v>
      </c>
      <c r="T701" s="65">
        <v>0</v>
      </c>
      <c r="U701" s="65"/>
      <c r="V701" s="65"/>
      <c r="W701" s="65"/>
      <c r="X701" s="65"/>
      <c r="Y701" s="65"/>
      <c r="Z701" s="65"/>
      <c r="AA701" s="65">
        <v>54</v>
      </c>
      <c r="AB701" s="65"/>
      <c r="AC701" s="65"/>
      <c r="AD701" s="65"/>
      <c r="AE701" s="140" t="str">
        <f t="shared" si="256"/>
        <v>TC8211-20</v>
      </c>
      <c r="AF701" s="139" t="str">
        <f t="shared" si="257"/>
        <v>Автомашины засварчин</v>
      </c>
      <c r="AG701" s="56"/>
      <c r="AH701" s="65">
        <f t="shared" si="249"/>
        <v>1</v>
      </c>
      <c r="AI701" s="65">
        <f t="shared" si="249"/>
        <v>0</v>
      </c>
      <c r="AJ701" s="65"/>
      <c r="AK701" s="65"/>
      <c r="AL701" s="65"/>
      <c r="AM701" s="65"/>
      <c r="AN701" s="65"/>
      <c r="AO701" s="65"/>
      <c r="AP701" s="65">
        <v>1</v>
      </c>
      <c r="AQ701" s="65">
        <v>0</v>
      </c>
      <c r="AR701" s="65"/>
      <c r="AS701" s="65"/>
      <c r="AT701" s="65"/>
      <c r="AU701" s="65"/>
      <c r="AV701" s="65"/>
      <c r="AW701" s="65"/>
    </row>
    <row r="702" spans="1:49" s="121" customFormat="1" ht="18" customHeight="1">
      <c r="A702" s="838" t="str">
        <f>+'[1]З-ТМБ-4-сургууль мэргэжил-1'!A708:B708</f>
        <v>NF6210-21</v>
      </c>
      <c r="B702" s="838"/>
      <c r="C702" s="705" t="str">
        <f>+'[1]З-ТМБ-4-сургууль мэргэжил-1'!C708:I708</f>
        <v>Ойжуулагч</v>
      </c>
      <c r="D702" s="705"/>
      <c r="E702" s="705"/>
      <c r="F702" s="705"/>
      <c r="G702" s="705"/>
      <c r="H702" s="705"/>
      <c r="I702" s="56">
        <f t="shared" si="246"/>
        <v>691</v>
      </c>
      <c r="J702" s="801">
        <f t="shared" si="248"/>
        <v>31</v>
      </c>
      <c r="K702" s="802"/>
      <c r="L702" s="65">
        <f t="shared" si="247"/>
        <v>21</v>
      </c>
      <c r="M702" s="65"/>
      <c r="N702" s="65"/>
      <c r="O702" s="65"/>
      <c r="P702" s="65"/>
      <c r="Q702" s="65">
        <v>31</v>
      </c>
      <c r="R702" s="65">
        <v>21</v>
      </c>
      <c r="S702" s="65"/>
      <c r="T702" s="65"/>
      <c r="U702" s="65"/>
      <c r="V702" s="65"/>
      <c r="W702" s="65"/>
      <c r="X702" s="65"/>
      <c r="Y702" s="65"/>
      <c r="Z702" s="65"/>
      <c r="AA702" s="65">
        <v>31</v>
      </c>
      <c r="AB702" s="65"/>
      <c r="AC702" s="65"/>
      <c r="AD702" s="65"/>
      <c r="AE702" s="140" t="str">
        <f t="shared" si="256"/>
        <v>NF6210-21</v>
      </c>
      <c r="AF702" s="139" t="str">
        <f t="shared" si="257"/>
        <v>Ойжуулагч</v>
      </c>
      <c r="AG702" s="56"/>
      <c r="AH702" s="65">
        <f t="shared" si="249"/>
        <v>0</v>
      </c>
      <c r="AI702" s="65">
        <f t="shared" si="249"/>
        <v>0</v>
      </c>
      <c r="AJ702" s="65"/>
      <c r="AK702" s="65"/>
      <c r="AL702" s="65"/>
      <c r="AM702" s="65"/>
      <c r="AN702" s="65"/>
      <c r="AO702" s="65"/>
      <c r="AP702" s="65"/>
      <c r="AQ702" s="65"/>
      <c r="AR702" s="65"/>
      <c r="AS702" s="65"/>
      <c r="AT702" s="65"/>
      <c r="AU702" s="65"/>
      <c r="AV702" s="65"/>
      <c r="AW702" s="65"/>
    </row>
    <row r="703" spans="1:49" s="121" customFormat="1" ht="18" customHeight="1">
      <c r="A703" s="838" t="str">
        <f>+'[1]З-ТМБ-4-сургууль мэргэжил-1'!A709:B709</f>
        <v>SO5142-11</v>
      </c>
      <c r="B703" s="838"/>
      <c r="C703" s="705" t="str">
        <f>+'[1]З-ТМБ-4-сургууль мэргэжил-1'!C709:I709</f>
        <v>Гоо засалч</v>
      </c>
      <c r="D703" s="705"/>
      <c r="E703" s="705"/>
      <c r="F703" s="705"/>
      <c r="G703" s="705"/>
      <c r="H703" s="705"/>
      <c r="I703" s="56">
        <f t="shared" si="246"/>
        <v>692</v>
      </c>
      <c r="J703" s="801">
        <f t="shared" si="248"/>
        <v>18</v>
      </c>
      <c r="K703" s="802"/>
      <c r="L703" s="65">
        <f t="shared" si="247"/>
        <v>18</v>
      </c>
      <c r="M703" s="65"/>
      <c r="N703" s="65"/>
      <c r="O703" s="65"/>
      <c r="P703" s="65"/>
      <c r="Q703" s="65">
        <v>18</v>
      </c>
      <c r="R703" s="65">
        <v>18</v>
      </c>
      <c r="S703" s="65"/>
      <c r="T703" s="65"/>
      <c r="U703" s="65"/>
      <c r="V703" s="65"/>
      <c r="W703" s="65"/>
      <c r="X703" s="65"/>
      <c r="Y703" s="65"/>
      <c r="Z703" s="65"/>
      <c r="AA703" s="65">
        <v>18</v>
      </c>
      <c r="AB703" s="65"/>
      <c r="AC703" s="65"/>
      <c r="AD703" s="65"/>
      <c r="AE703" s="140" t="str">
        <f t="shared" si="256"/>
        <v>SO5142-11</v>
      </c>
      <c r="AF703" s="139" t="str">
        <f t="shared" si="257"/>
        <v>Гоо засалч</v>
      </c>
      <c r="AG703" s="56"/>
      <c r="AH703" s="65">
        <f t="shared" si="249"/>
        <v>0</v>
      </c>
      <c r="AI703" s="65">
        <f t="shared" si="249"/>
        <v>0</v>
      </c>
      <c r="AJ703" s="65"/>
      <c r="AK703" s="65"/>
      <c r="AL703" s="65"/>
      <c r="AM703" s="65"/>
      <c r="AN703" s="65"/>
      <c r="AO703" s="65"/>
      <c r="AP703" s="65"/>
      <c r="AQ703" s="65"/>
      <c r="AR703" s="65"/>
      <c r="AS703" s="65"/>
      <c r="AT703" s="65"/>
      <c r="AU703" s="65"/>
      <c r="AV703" s="65"/>
      <c r="AW703" s="65"/>
    </row>
    <row r="704" spans="1:49" s="121" customFormat="1" ht="18" customHeight="1">
      <c r="A704" s="838" t="str">
        <f>+'[1]З-ТМБ-4-сургууль мэргэжил-1'!A710:B710</f>
        <v>TR4323-27</v>
      </c>
      <c r="B704" s="838"/>
      <c r="C704" s="705" t="str">
        <f>+'[1]З-ТМБ-4-сургууль мэргэжил-1'!C710:I710</f>
        <v>Вагон үзэгч, засварчин</v>
      </c>
      <c r="D704" s="705"/>
      <c r="E704" s="705"/>
      <c r="F704" s="705"/>
      <c r="G704" s="705"/>
      <c r="H704" s="705"/>
      <c r="I704" s="56">
        <f t="shared" si="246"/>
        <v>693</v>
      </c>
      <c r="J704" s="801">
        <f t="shared" si="248"/>
        <v>22</v>
      </c>
      <c r="K704" s="802"/>
      <c r="L704" s="65">
        <f t="shared" si="247"/>
        <v>3</v>
      </c>
      <c r="M704" s="65"/>
      <c r="N704" s="65"/>
      <c r="O704" s="65"/>
      <c r="P704" s="65"/>
      <c r="Q704" s="65">
        <v>22</v>
      </c>
      <c r="R704" s="65">
        <v>3</v>
      </c>
      <c r="S704" s="65"/>
      <c r="T704" s="65"/>
      <c r="U704" s="65"/>
      <c r="V704" s="65"/>
      <c r="W704" s="65"/>
      <c r="X704" s="65"/>
      <c r="Y704" s="65"/>
      <c r="Z704" s="65"/>
      <c r="AA704" s="65">
        <v>22</v>
      </c>
      <c r="AB704" s="65"/>
      <c r="AC704" s="65"/>
      <c r="AD704" s="65"/>
      <c r="AE704" s="140" t="str">
        <f t="shared" si="256"/>
        <v>TR4323-27</v>
      </c>
      <c r="AF704" s="139" t="str">
        <f t="shared" si="257"/>
        <v>Вагон үзэгч, засварчин</v>
      </c>
      <c r="AG704" s="56"/>
      <c r="AH704" s="65">
        <f t="shared" si="249"/>
        <v>0</v>
      </c>
      <c r="AI704" s="65">
        <f t="shared" si="249"/>
        <v>0</v>
      </c>
      <c r="AJ704" s="65"/>
      <c r="AK704" s="65"/>
      <c r="AL704" s="65"/>
      <c r="AM704" s="65"/>
      <c r="AN704" s="65"/>
      <c r="AO704" s="65"/>
      <c r="AP704" s="65"/>
      <c r="AQ704" s="65"/>
      <c r="AR704" s="65"/>
      <c r="AS704" s="65"/>
      <c r="AT704" s="65"/>
      <c r="AU704" s="65"/>
      <c r="AV704" s="65"/>
      <c r="AW704" s="65"/>
    </row>
    <row r="705" spans="1:49" s="121" customFormat="1" ht="18" customHeight="1">
      <c r="A705" s="838" t="str">
        <f>+'[1]З-ТМБ-4-сургууль мэргэжил-1'!A711:B711</f>
        <v>AH6320-12</v>
      </c>
      <c r="B705" s="838"/>
      <c r="C705" s="705" t="str">
        <f>+'[1]З-ТМБ-4-сургууль мэргэжил-1'!C711:I711</f>
        <v>Фермерийн аж ахуй эрхлэгч /МАА-ГТ/</v>
      </c>
      <c r="D705" s="705"/>
      <c r="E705" s="705"/>
      <c r="F705" s="705"/>
      <c r="G705" s="705"/>
      <c r="H705" s="705"/>
      <c r="I705" s="56">
        <f t="shared" si="246"/>
        <v>694</v>
      </c>
      <c r="J705" s="801">
        <f t="shared" si="248"/>
        <v>11</v>
      </c>
      <c r="K705" s="802"/>
      <c r="L705" s="65">
        <f t="shared" si="247"/>
        <v>6</v>
      </c>
      <c r="M705" s="65"/>
      <c r="N705" s="65"/>
      <c r="O705" s="65"/>
      <c r="P705" s="65"/>
      <c r="Q705" s="65">
        <v>11</v>
      </c>
      <c r="R705" s="65">
        <v>6</v>
      </c>
      <c r="S705" s="65"/>
      <c r="T705" s="65"/>
      <c r="U705" s="65"/>
      <c r="V705" s="65"/>
      <c r="W705" s="65"/>
      <c r="X705" s="65"/>
      <c r="Y705" s="65"/>
      <c r="Z705" s="65"/>
      <c r="AA705" s="65">
        <v>11</v>
      </c>
      <c r="AB705" s="65"/>
      <c r="AC705" s="65"/>
      <c r="AD705" s="65"/>
      <c r="AE705" s="140" t="str">
        <f t="shared" si="256"/>
        <v>AH6320-12</v>
      </c>
      <c r="AF705" s="139" t="str">
        <f t="shared" si="257"/>
        <v>Фермерийн аж ахуй эрхлэгч /МАА-ГТ/</v>
      </c>
      <c r="AG705" s="56"/>
      <c r="AH705" s="65">
        <f t="shared" si="249"/>
        <v>0</v>
      </c>
      <c r="AI705" s="65">
        <f t="shared" si="249"/>
        <v>0</v>
      </c>
      <c r="AJ705" s="65"/>
      <c r="AK705" s="65"/>
      <c r="AL705" s="65"/>
      <c r="AM705" s="65"/>
      <c r="AN705" s="65"/>
      <c r="AO705" s="65"/>
      <c r="AP705" s="65"/>
      <c r="AQ705" s="65"/>
      <c r="AR705" s="65"/>
      <c r="AS705" s="65"/>
      <c r="AT705" s="65"/>
      <c r="AU705" s="65"/>
      <c r="AV705" s="65"/>
      <c r="AW705" s="65"/>
    </row>
    <row r="706" spans="1:49" s="121" customFormat="1" ht="18" customHeight="1">
      <c r="A706" s="838" t="str">
        <f>+'[1]З-ТМБ-4-сургууль мэргэжил-1'!A712:B712</f>
        <v>IF3434-14</v>
      </c>
      <c r="B706" s="838"/>
      <c r="C706" s="705" t="str">
        <f>+'[1]З-ТМБ-4-сургууль мэргэжил-1'!C712:I712</f>
        <v>Хоол үйлдвэрлэл, үйлчилгээний техник- технологич</v>
      </c>
      <c r="D706" s="705"/>
      <c r="E706" s="705"/>
      <c r="F706" s="705"/>
      <c r="G706" s="705"/>
      <c r="H706" s="705"/>
      <c r="I706" s="56">
        <f t="shared" si="246"/>
        <v>695</v>
      </c>
      <c r="J706" s="801">
        <f t="shared" si="248"/>
        <v>15</v>
      </c>
      <c r="K706" s="802"/>
      <c r="L706" s="65">
        <f t="shared" si="247"/>
        <v>12</v>
      </c>
      <c r="M706" s="65">
        <v>15</v>
      </c>
      <c r="N706" s="65">
        <v>12</v>
      </c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5"/>
      <c r="Z706" s="65"/>
      <c r="AA706" s="65">
        <v>15</v>
      </c>
      <c r="AB706" s="65"/>
      <c r="AC706" s="65"/>
      <c r="AD706" s="65"/>
      <c r="AE706" s="140" t="str">
        <f t="shared" si="256"/>
        <v>IF3434-14</v>
      </c>
      <c r="AF706" s="139" t="str">
        <f t="shared" si="257"/>
        <v>Хоол үйлдвэрлэл, үйлчилгээний техник- технологич</v>
      </c>
      <c r="AG706" s="56"/>
      <c r="AH706" s="65">
        <f t="shared" si="249"/>
        <v>0</v>
      </c>
      <c r="AI706" s="65">
        <f t="shared" si="249"/>
        <v>0</v>
      </c>
      <c r="AJ706" s="65"/>
      <c r="AK706" s="65"/>
      <c r="AL706" s="65"/>
      <c r="AM706" s="65"/>
      <c r="AN706" s="65"/>
      <c r="AO706" s="65"/>
      <c r="AP706" s="65"/>
      <c r="AQ706" s="65"/>
      <c r="AR706" s="65"/>
      <c r="AS706" s="65"/>
      <c r="AT706" s="65"/>
      <c r="AU706" s="65"/>
      <c r="AV706" s="65"/>
      <c r="AW706" s="65"/>
    </row>
    <row r="707" spans="1:49" s="121" customFormat="1" ht="18" customHeight="1">
      <c r="A707" s="838" t="str">
        <f>+'[1]З-ТМБ-4-сургууль мэргэжил-1'!A713:B713</f>
        <v>AF3142-13</v>
      </c>
      <c r="B707" s="838"/>
      <c r="C707" s="705" t="str">
        <f>+'[1]З-ТМБ-4-сургууль мэргэжил-1'!C713:I713</f>
        <v>Агротехникч</v>
      </c>
      <c r="D707" s="705"/>
      <c r="E707" s="705"/>
      <c r="F707" s="705"/>
      <c r="G707" s="705"/>
      <c r="H707" s="705"/>
      <c r="I707" s="56">
        <f t="shared" si="246"/>
        <v>696</v>
      </c>
      <c r="J707" s="801">
        <f t="shared" si="248"/>
        <v>10</v>
      </c>
      <c r="K707" s="802"/>
      <c r="L707" s="65">
        <f t="shared" si="247"/>
        <v>8</v>
      </c>
      <c r="M707" s="65">
        <v>10</v>
      </c>
      <c r="N707" s="65">
        <v>8</v>
      </c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  <c r="Z707" s="65"/>
      <c r="AA707" s="65">
        <v>10</v>
      </c>
      <c r="AB707" s="65"/>
      <c r="AC707" s="65"/>
      <c r="AD707" s="65"/>
      <c r="AE707" s="140" t="str">
        <f t="shared" si="256"/>
        <v>AF3142-13</v>
      </c>
      <c r="AF707" s="139" t="str">
        <f t="shared" si="257"/>
        <v>Агротехникч</v>
      </c>
      <c r="AG707" s="56"/>
      <c r="AH707" s="65">
        <f t="shared" si="249"/>
        <v>0</v>
      </c>
      <c r="AI707" s="65">
        <f t="shared" si="249"/>
        <v>0</v>
      </c>
      <c r="AJ707" s="65"/>
      <c r="AK707" s="65"/>
      <c r="AL707" s="65"/>
      <c r="AM707" s="65"/>
      <c r="AN707" s="65"/>
      <c r="AO707" s="65"/>
      <c r="AP707" s="65"/>
      <c r="AQ707" s="65"/>
      <c r="AR707" s="65"/>
      <c r="AS707" s="65"/>
      <c r="AT707" s="65"/>
      <c r="AU707" s="65"/>
      <c r="AV707" s="65"/>
      <c r="AW707" s="65"/>
    </row>
    <row r="708" spans="1:49" s="121" customFormat="1" ht="18" customHeight="1">
      <c r="A708" s="838" t="str">
        <f>+'[1]З-ТМБ-4-сургууль мэргэжил-1'!A714:B714</f>
        <v>AD3432-11</v>
      </c>
      <c r="B708" s="838"/>
      <c r="C708" s="705" t="str">
        <f>+'[1]З-ТМБ-4-сургууль мэргэжил-1'!C714:I714</f>
        <v>Хувцасны загвар зохион бүтээгч</v>
      </c>
      <c r="D708" s="705"/>
      <c r="E708" s="705"/>
      <c r="F708" s="705"/>
      <c r="G708" s="705"/>
      <c r="H708" s="705"/>
      <c r="I708" s="56">
        <f t="shared" si="246"/>
        <v>697</v>
      </c>
      <c r="J708" s="801">
        <f t="shared" si="248"/>
        <v>10</v>
      </c>
      <c r="K708" s="802"/>
      <c r="L708" s="65">
        <f t="shared" si="247"/>
        <v>10</v>
      </c>
      <c r="M708" s="65">
        <v>10</v>
      </c>
      <c r="N708" s="65">
        <v>10</v>
      </c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5"/>
      <c r="Z708" s="65"/>
      <c r="AA708" s="65">
        <v>10</v>
      </c>
      <c r="AB708" s="65"/>
      <c r="AC708" s="65"/>
      <c r="AD708" s="65"/>
      <c r="AE708" s="140" t="str">
        <f t="shared" si="256"/>
        <v>AD3432-11</v>
      </c>
      <c r="AF708" s="139" t="str">
        <f t="shared" si="257"/>
        <v>Хувцасны загвар зохион бүтээгч</v>
      </c>
      <c r="AG708" s="56"/>
      <c r="AH708" s="65">
        <f t="shared" si="249"/>
        <v>0</v>
      </c>
      <c r="AI708" s="65">
        <f t="shared" si="249"/>
        <v>0</v>
      </c>
      <c r="AJ708" s="65"/>
      <c r="AK708" s="65"/>
      <c r="AL708" s="65"/>
      <c r="AM708" s="65"/>
      <c r="AN708" s="65"/>
      <c r="AO708" s="65"/>
      <c r="AP708" s="65"/>
      <c r="AQ708" s="65"/>
      <c r="AR708" s="65"/>
      <c r="AS708" s="65"/>
      <c r="AT708" s="65"/>
      <c r="AU708" s="65"/>
      <c r="AV708" s="65"/>
      <c r="AW708" s="65"/>
    </row>
    <row r="709" spans="1:49" s="121" customFormat="1" ht="18" customHeight="1">
      <c r="A709" s="838" t="str">
        <f>+'[1]З-ТМБ-4-сургууль мэргэжил-1'!A715:B715</f>
        <v>AT3115-29</v>
      </c>
      <c r="B709" s="838"/>
      <c r="C709" s="705" t="str">
        <f>+'[1]З-ТМБ-4-сургууль мэргэжил-1'!C715:I715</f>
        <v>Хөдөө аж ахуйн машин, тоног төхөөрөмжийн техникч</v>
      </c>
      <c r="D709" s="705"/>
      <c r="E709" s="705"/>
      <c r="F709" s="705"/>
      <c r="G709" s="705"/>
      <c r="H709" s="705"/>
      <c r="I709" s="56">
        <f t="shared" si="246"/>
        <v>698</v>
      </c>
      <c r="J709" s="801">
        <f t="shared" si="248"/>
        <v>13</v>
      </c>
      <c r="K709" s="802"/>
      <c r="L709" s="65">
        <f t="shared" si="247"/>
        <v>0</v>
      </c>
      <c r="M709" s="65">
        <v>13</v>
      </c>
      <c r="N709" s="65">
        <v>0</v>
      </c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5"/>
      <c r="Z709" s="65"/>
      <c r="AA709" s="65">
        <v>13</v>
      </c>
      <c r="AB709" s="65"/>
      <c r="AC709" s="65"/>
      <c r="AD709" s="65"/>
      <c r="AE709" s="140" t="str">
        <f t="shared" si="256"/>
        <v>AT3115-29</v>
      </c>
      <c r="AF709" s="139" t="str">
        <f t="shared" si="257"/>
        <v>Хөдөө аж ахуйн машин, тоног төхөөрөмжийн техникч</v>
      </c>
      <c r="AG709" s="56"/>
      <c r="AH709" s="65">
        <f t="shared" si="249"/>
        <v>1</v>
      </c>
      <c r="AI709" s="65">
        <f t="shared" si="249"/>
        <v>0</v>
      </c>
      <c r="AJ709" s="65"/>
      <c r="AK709" s="65"/>
      <c r="AL709" s="65"/>
      <c r="AM709" s="65"/>
      <c r="AN709" s="65">
        <v>1</v>
      </c>
      <c r="AO709" s="65">
        <v>0</v>
      </c>
      <c r="AP709" s="65"/>
      <c r="AQ709" s="65"/>
      <c r="AR709" s="65"/>
      <c r="AS709" s="65"/>
      <c r="AT709" s="65"/>
      <c r="AU709" s="65"/>
      <c r="AV709" s="65"/>
      <c r="AW709" s="65"/>
    </row>
    <row r="710" spans="1:49" s="121" customFormat="1" ht="18" customHeight="1">
      <c r="A710" s="816" t="s">
        <v>473</v>
      </c>
      <c r="B710" s="816"/>
      <c r="C710" s="816"/>
      <c r="D710" s="816"/>
      <c r="E710" s="816"/>
      <c r="F710" s="816"/>
      <c r="G710" s="816"/>
      <c r="H710" s="816"/>
      <c r="I710" s="60">
        <f t="shared" si="246"/>
        <v>699</v>
      </c>
      <c r="J710" s="817">
        <f t="shared" si="248"/>
        <v>422</v>
      </c>
      <c r="K710" s="818"/>
      <c r="L710" s="138">
        <f t="shared" si="247"/>
        <v>171</v>
      </c>
      <c r="M710" s="138">
        <f>SUM(M711:M721)</f>
        <v>0</v>
      </c>
      <c r="N710" s="138">
        <f t="shared" ref="N710:AD710" si="258">SUM(N711:N721)</f>
        <v>0</v>
      </c>
      <c r="O710" s="138">
        <f t="shared" si="258"/>
        <v>0</v>
      </c>
      <c r="P710" s="138">
        <f t="shared" si="258"/>
        <v>0</v>
      </c>
      <c r="Q710" s="138">
        <f t="shared" si="258"/>
        <v>187</v>
      </c>
      <c r="R710" s="138">
        <f t="shared" si="258"/>
        <v>83</v>
      </c>
      <c r="S710" s="138">
        <f t="shared" si="258"/>
        <v>223</v>
      </c>
      <c r="T710" s="138">
        <f t="shared" si="258"/>
        <v>76</v>
      </c>
      <c r="U710" s="138">
        <f t="shared" si="258"/>
        <v>12</v>
      </c>
      <c r="V710" s="138">
        <f t="shared" si="258"/>
        <v>12</v>
      </c>
      <c r="W710" s="138">
        <f t="shared" si="258"/>
        <v>0</v>
      </c>
      <c r="X710" s="138">
        <f t="shared" si="258"/>
        <v>0</v>
      </c>
      <c r="Y710" s="138">
        <f t="shared" si="258"/>
        <v>0</v>
      </c>
      <c r="Z710" s="138">
        <f t="shared" si="258"/>
        <v>0</v>
      </c>
      <c r="AA710" s="138">
        <f t="shared" si="258"/>
        <v>410</v>
      </c>
      <c r="AB710" s="138">
        <f t="shared" si="258"/>
        <v>0</v>
      </c>
      <c r="AC710" s="138">
        <f t="shared" si="258"/>
        <v>0</v>
      </c>
      <c r="AD710" s="138">
        <f t="shared" si="258"/>
        <v>12</v>
      </c>
      <c r="AE710" s="141" t="str">
        <f>+A710</f>
        <v>15. Төв аймаг дахь политехник коллеж</v>
      </c>
      <c r="AF710" s="142"/>
      <c r="AG710" s="60"/>
      <c r="AH710" s="138">
        <f>SUM(AH711:AH721)</f>
        <v>28</v>
      </c>
      <c r="AI710" s="138">
        <f t="shared" ref="AI710:AW710" si="259">SUM(AI711:AI721)</f>
        <v>12</v>
      </c>
      <c r="AJ710" s="138">
        <f t="shared" si="259"/>
        <v>12</v>
      </c>
      <c r="AK710" s="138">
        <f t="shared" si="259"/>
        <v>5</v>
      </c>
      <c r="AL710" s="138">
        <f t="shared" si="259"/>
        <v>3</v>
      </c>
      <c r="AM710" s="138">
        <f t="shared" si="259"/>
        <v>0</v>
      </c>
      <c r="AN710" s="138">
        <f t="shared" si="259"/>
        <v>4</v>
      </c>
      <c r="AO710" s="138">
        <f t="shared" si="259"/>
        <v>1</v>
      </c>
      <c r="AP710" s="138">
        <f t="shared" si="259"/>
        <v>5</v>
      </c>
      <c r="AQ710" s="138">
        <f t="shared" si="259"/>
        <v>4</v>
      </c>
      <c r="AR710" s="138">
        <f t="shared" si="259"/>
        <v>4</v>
      </c>
      <c r="AS710" s="138">
        <f t="shared" si="259"/>
        <v>2</v>
      </c>
      <c r="AT710" s="138">
        <f t="shared" si="259"/>
        <v>0</v>
      </c>
      <c r="AU710" s="138">
        <f t="shared" si="259"/>
        <v>0</v>
      </c>
      <c r="AV710" s="138">
        <f t="shared" si="259"/>
        <v>0</v>
      </c>
      <c r="AW710" s="138">
        <f t="shared" si="259"/>
        <v>0</v>
      </c>
    </row>
    <row r="711" spans="1:49" s="121" customFormat="1" ht="18" customHeight="1">
      <c r="A711" s="838" t="str">
        <f>+'[1]З-ТМБ-4-сургууль мэргэжил-1'!A717:B717</f>
        <v>IF5120-11</v>
      </c>
      <c r="B711" s="838"/>
      <c r="C711" s="705" t="str">
        <f>+'[1]З-ТМБ-4-сургууль мэргэжил-1'!C717:I717</f>
        <v>Тогооч</v>
      </c>
      <c r="D711" s="705"/>
      <c r="E711" s="705"/>
      <c r="F711" s="705"/>
      <c r="G711" s="705"/>
      <c r="H711" s="705"/>
      <c r="I711" s="56">
        <f t="shared" si="246"/>
        <v>700</v>
      </c>
      <c r="J711" s="801">
        <f t="shared" si="248"/>
        <v>56</v>
      </c>
      <c r="K711" s="802"/>
      <c r="L711" s="65">
        <f t="shared" si="247"/>
        <v>40</v>
      </c>
      <c r="M711" s="65"/>
      <c r="N711" s="65"/>
      <c r="O711" s="65"/>
      <c r="P711" s="65"/>
      <c r="Q711" s="65"/>
      <c r="R711" s="65"/>
      <c r="S711" s="65">
        <v>44</v>
      </c>
      <c r="T711" s="65">
        <v>28</v>
      </c>
      <c r="U711" s="65">
        <v>12</v>
      </c>
      <c r="V711" s="65">
        <v>12</v>
      </c>
      <c r="W711" s="65"/>
      <c r="X711" s="65"/>
      <c r="Y711" s="65"/>
      <c r="Z711" s="65"/>
      <c r="AA711" s="65">
        <v>44</v>
      </c>
      <c r="AB711" s="65"/>
      <c r="AC711" s="65"/>
      <c r="AD711" s="65">
        <v>12</v>
      </c>
      <c r="AE711" s="140" t="str">
        <f t="shared" ref="AE711:AE721" si="260">+A711</f>
        <v>IF5120-11</v>
      </c>
      <c r="AF711" s="139" t="str">
        <f t="shared" ref="AF711:AF721" si="261">+C711</f>
        <v>Тогооч</v>
      </c>
      <c r="AG711" s="56"/>
      <c r="AH711" s="65">
        <f t="shared" si="249"/>
        <v>4</v>
      </c>
      <c r="AI711" s="65">
        <f t="shared" si="249"/>
        <v>1</v>
      </c>
      <c r="AJ711" s="67">
        <v>2</v>
      </c>
      <c r="AK711" s="67">
        <v>1</v>
      </c>
      <c r="AL711" s="67">
        <v>1</v>
      </c>
      <c r="AM711" s="67">
        <v>0</v>
      </c>
      <c r="AN711" s="67">
        <v>1</v>
      </c>
      <c r="AO711" s="67">
        <v>0</v>
      </c>
      <c r="AP711" s="67"/>
      <c r="AQ711" s="67"/>
      <c r="AR711" s="67"/>
      <c r="AS711" s="67"/>
      <c r="AT711" s="67"/>
      <c r="AU711" s="67"/>
      <c r="AV711" s="67"/>
      <c r="AW711" s="67"/>
    </row>
    <row r="712" spans="1:49" s="121" customFormat="1" ht="18" customHeight="1">
      <c r="A712" s="838" t="str">
        <f>+'[1]З-ТМБ-4-сургууль мэргэжил-1'!A718:B718</f>
        <v>CF7123-20</v>
      </c>
      <c r="B712" s="838"/>
      <c r="C712" s="705" t="str">
        <f>+'[1]З-ТМБ-4-сургууль мэргэжил-1'!C718:I718</f>
        <v>Барилгын засал-чимэглэлчин</v>
      </c>
      <c r="D712" s="705"/>
      <c r="E712" s="705"/>
      <c r="F712" s="705"/>
      <c r="G712" s="705"/>
      <c r="H712" s="705"/>
      <c r="I712" s="56">
        <f t="shared" si="246"/>
        <v>701</v>
      </c>
      <c r="J712" s="801">
        <f t="shared" si="248"/>
        <v>28</v>
      </c>
      <c r="K712" s="802"/>
      <c r="L712" s="65">
        <f t="shared" si="247"/>
        <v>16</v>
      </c>
      <c r="M712" s="65"/>
      <c r="N712" s="65"/>
      <c r="O712" s="65"/>
      <c r="P712" s="65"/>
      <c r="Q712" s="65">
        <v>16</v>
      </c>
      <c r="R712" s="65">
        <v>13</v>
      </c>
      <c r="S712" s="65">
        <v>12</v>
      </c>
      <c r="T712" s="65">
        <v>3</v>
      </c>
      <c r="U712" s="65"/>
      <c r="V712" s="65"/>
      <c r="W712" s="65"/>
      <c r="X712" s="65"/>
      <c r="Y712" s="65"/>
      <c r="Z712" s="65"/>
      <c r="AA712" s="65">
        <v>28</v>
      </c>
      <c r="AB712" s="65"/>
      <c r="AC712" s="65"/>
      <c r="AD712" s="65"/>
      <c r="AE712" s="140" t="str">
        <f t="shared" si="260"/>
        <v>CF7123-20</v>
      </c>
      <c r="AF712" s="139" t="str">
        <f t="shared" si="261"/>
        <v>Барилгын засал-чимэглэлчин</v>
      </c>
      <c r="AG712" s="56"/>
      <c r="AH712" s="65">
        <f t="shared" si="249"/>
        <v>5</v>
      </c>
      <c r="AI712" s="65">
        <f t="shared" si="249"/>
        <v>5</v>
      </c>
      <c r="AJ712" s="67">
        <v>4</v>
      </c>
      <c r="AK712" s="67">
        <v>4</v>
      </c>
      <c r="AL712" s="67"/>
      <c r="AM712" s="67"/>
      <c r="AN712" s="67">
        <v>1</v>
      </c>
      <c r="AO712" s="67">
        <v>1</v>
      </c>
      <c r="AP712" s="67"/>
      <c r="AQ712" s="67"/>
      <c r="AR712" s="67"/>
      <c r="AS712" s="67"/>
      <c r="AT712" s="67"/>
      <c r="AU712" s="67"/>
      <c r="AV712" s="67"/>
      <c r="AW712" s="67"/>
    </row>
    <row r="713" spans="1:49" s="121" customFormat="1" ht="18" customHeight="1">
      <c r="A713" s="838" t="str">
        <f>+'[1]З-ТМБ-4-сургууль мэргэжил-1'!A719:B719</f>
        <v>IM7212-14</v>
      </c>
      <c r="B713" s="838"/>
      <c r="C713" s="705" t="str">
        <f>+'[1]З-ТМБ-4-сургууль мэргэжил-1'!C719:I719</f>
        <v>Гагнуурчин</v>
      </c>
      <c r="D713" s="705"/>
      <c r="E713" s="705"/>
      <c r="F713" s="705"/>
      <c r="G713" s="705"/>
      <c r="H713" s="705"/>
      <c r="I713" s="56">
        <f t="shared" si="246"/>
        <v>702</v>
      </c>
      <c r="J713" s="801">
        <f t="shared" si="248"/>
        <v>72</v>
      </c>
      <c r="K713" s="802"/>
      <c r="L713" s="65">
        <f t="shared" si="247"/>
        <v>0</v>
      </c>
      <c r="M713" s="65"/>
      <c r="N713" s="65"/>
      <c r="O713" s="65"/>
      <c r="P713" s="65"/>
      <c r="Q713" s="65">
        <v>23</v>
      </c>
      <c r="R713" s="65">
        <v>0</v>
      </c>
      <c r="S713" s="65">
        <v>49</v>
      </c>
      <c r="T713" s="65">
        <v>0</v>
      </c>
      <c r="U713" s="65"/>
      <c r="V713" s="65"/>
      <c r="W713" s="65"/>
      <c r="X713" s="65"/>
      <c r="Y713" s="65"/>
      <c r="Z713" s="65"/>
      <c r="AA713" s="65">
        <v>72</v>
      </c>
      <c r="AB713" s="65"/>
      <c r="AC713" s="65"/>
      <c r="AD713" s="65"/>
      <c r="AE713" s="140" t="str">
        <f t="shared" si="260"/>
        <v>IM7212-14</v>
      </c>
      <c r="AF713" s="139" t="str">
        <f t="shared" si="261"/>
        <v>Гагнуурчин</v>
      </c>
      <c r="AG713" s="56"/>
      <c r="AH713" s="65">
        <f t="shared" si="249"/>
        <v>4</v>
      </c>
      <c r="AI713" s="65">
        <f t="shared" si="249"/>
        <v>0</v>
      </c>
      <c r="AJ713" s="67"/>
      <c r="AK713" s="67"/>
      <c r="AL713" s="67">
        <v>2</v>
      </c>
      <c r="AM713" s="67">
        <v>0</v>
      </c>
      <c r="AN713" s="67">
        <v>1</v>
      </c>
      <c r="AO713" s="67">
        <v>0</v>
      </c>
      <c r="AP713" s="67">
        <v>1</v>
      </c>
      <c r="AQ713" s="67">
        <v>0</v>
      </c>
      <c r="AR713" s="67"/>
      <c r="AS713" s="67"/>
      <c r="AT713" s="67"/>
      <c r="AU713" s="67"/>
      <c r="AV713" s="67"/>
      <c r="AW713" s="67"/>
    </row>
    <row r="714" spans="1:49" s="121" customFormat="1" ht="18" customHeight="1">
      <c r="A714" s="838" t="str">
        <f>+'[1]З-ТМБ-4-сургууль мэргэжил-1'!A720:B720</f>
        <v>CF7126-36</v>
      </c>
      <c r="B714" s="838"/>
      <c r="C714" s="705" t="str">
        <f>+'[1]З-ТМБ-4-сургууль мэргэжил-1'!C720:I720</f>
        <v>Барилгын сантехникч</v>
      </c>
      <c r="D714" s="705"/>
      <c r="E714" s="705"/>
      <c r="F714" s="705"/>
      <c r="G714" s="705"/>
      <c r="H714" s="705"/>
      <c r="I714" s="56">
        <f t="shared" si="246"/>
        <v>703</v>
      </c>
      <c r="J714" s="801">
        <f t="shared" si="248"/>
        <v>17</v>
      </c>
      <c r="K714" s="802"/>
      <c r="L714" s="65">
        <f t="shared" si="247"/>
        <v>0</v>
      </c>
      <c r="M714" s="65"/>
      <c r="N714" s="65"/>
      <c r="O714" s="65"/>
      <c r="P714" s="65"/>
      <c r="Q714" s="65"/>
      <c r="R714" s="65"/>
      <c r="S714" s="65">
        <v>17</v>
      </c>
      <c r="T714" s="65">
        <v>0</v>
      </c>
      <c r="U714" s="65"/>
      <c r="V714" s="65"/>
      <c r="W714" s="65"/>
      <c r="X714" s="65"/>
      <c r="Y714" s="65"/>
      <c r="Z714" s="65"/>
      <c r="AA714" s="65">
        <v>17</v>
      </c>
      <c r="AB714" s="65"/>
      <c r="AC714" s="65"/>
      <c r="AD714" s="65"/>
      <c r="AE714" s="140" t="str">
        <f t="shared" si="260"/>
        <v>CF7126-36</v>
      </c>
      <c r="AF714" s="139" t="str">
        <f t="shared" si="261"/>
        <v>Барилгын сантехникч</v>
      </c>
      <c r="AG714" s="56"/>
      <c r="AH714" s="65">
        <f t="shared" si="249"/>
        <v>0</v>
      </c>
      <c r="AI714" s="65">
        <f t="shared" si="249"/>
        <v>0</v>
      </c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</row>
    <row r="715" spans="1:49" s="121" customFormat="1" ht="18" customHeight="1">
      <c r="A715" s="838" t="str">
        <f>+'[1]З-ТМБ-4-сургууль мэргэжил-1'!A721:B721</f>
        <v>SO5141-11</v>
      </c>
      <c r="B715" s="838"/>
      <c r="C715" s="705" t="str">
        <f>+'[1]З-ТМБ-4-сургууль мэргэжил-1'!C721:I721</f>
        <v>Үсчин</v>
      </c>
      <c r="D715" s="705"/>
      <c r="E715" s="705"/>
      <c r="F715" s="705"/>
      <c r="G715" s="705"/>
      <c r="H715" s="705"/>
      <c r="I715" s="56">
        <f t="shared" si="246"/>
        <v>704</v>
      </c>
      <c r="J715" s="801">
        <f t="shared" si="248"/>
        <v>18</v>
      </c>
      <c r="K715" s="802"/>
      <c r="L715" s="65">
        <f t="shared" si="247"/>
        <v>14</v>
      </c>
      <c r="M715" s="65"/>
      <c r="N715" s="65"/>
      <c r="O715" s="65"/>
      <c r="P715" s="65"/>
      <c r="Q715" s="65"/>
      <c r="R715" s="65"/>
      <c r="S715" s="65">
        <v>18</v>
      </c>
      <c r="T715" s="65">
        <v>14</v>
      </c>
      <c r="U715" s="65"/>
      <c r="V715" s="65"/>
      <c r="W715" s="65"/>
      <c r="X715" s="65"/>
      <c r="Y715" s="65"/>
      <c r="Z715" s="65"/>
      <c r="AA715" s="65">
        <v>18</v>
      </c>
      <c r="AB715" s="65"/>
      <c r="AC715" s="65"/>
      <c r="AD715" s="65"/>
      <c r="AE715" s="140" t="str">
        <f t="shared" si="260"/>
        <v>SO5141-11</v>
      </c>
      <c r="AF715" s="139" t="str">
        <f t="shared" si="261"/>
        <v>Үсчин</v>
      </c>
      <c r="AG715" s="56"/>
      <c r="AH715" s="65">
        <f t="shared" si="249"/>
        <v>3</v>
      </c>
      <c r="AI715" s="65">
        <f t="shared" si="249"/>
        <v>3</v>
      </c>
      <c r="AJ715" s="67"/>
      <c r="AK715" s="67"/>
      <c r="AL715" s="67"/>
      <c r="AM715" s="67"/>
      <c r="AN715" s="67"/>
      <c r="AO715" s="67"/>
      <c r="AP715" s="67">
        <v>1</v>
      </c>
      <c r="AQ715" s="67">
        <v>1</v>
      </c>
      <c r="AR715" s="67">
        <v>2</v>
      </c>
      <c r="AS715" s="67">
        <v>2</v>
      </c>
      <c r="AT715" s="67"/>
      <c r="AU715" s="67"/>
      <c r="AV715" s="67"/>
      <c r="AW715" s="67"/>
    </row>
    <row r="716" spans="1:49" s="121" customFormat="1" ht="18" customHeight="1">
      <c r="A716" s="838" t="str">
        <f>+'[1]З-ТМБ-4-сургууль мэргэжил-1'!A722:B722</f>
        <v>ID4120-11</v>
      </c>
      <c r="B716" s="838"/>
      <c r="C716" s="705" t="str">
        <f>+'[1]З-ТМБ-4-сургууль мэргэжил-1'!C722:I722</f>
        <v>Нарийн бичгийн дарга-албан хэргийн ажилтан</v>
      </c>
      <c r="D716" s="705"/>
      <c r="E716" s="705"/>
      <c r="F716" s="705"/>
      <c r="G716" s="705"/>
      <c r="H716" s="705"/>
      <c r="I716" s="56">
        <f t="shared" si="246"/>
        <v>705</v>
      </c>
      <c r="J716" s="801">
        <f t="shared" si="248"/>
        <v>21</v>
      </c>
      <c r="K716" s="802"/>
      <c r="L716" s="65">
        <f t="shared" si="247"/>
        <v>18</v>
      </c>
      <c r="M716" s="65"/>
      <c r="N716" s="65"/>
      <c r="O716" s="65"/>
      <c r="P716" s="65"/>
      <c r="Q716" s="65">
        <v>21</v>
      </c>
      <c r="R716" s="65">
        <v>18</v>
      </c>
      <c r="S716" s="65"/>
      <c r="T716" s="65"/>
      <c r="U716" s="65"/>
      <c r="V716" s="65"/>
      <c r="W716" s="65"/>
      <c r="X716" s="65"/>
      <c r="Y716" s="65"/>
      <c r="Z716" s="65"/>
      <c r="AA716" s="65">
        <v>21</v>
      </c>
      <c r="AB716" s="65"/>
      <c r="AC716" s="65"/>
      <c r="AD716" s="65"/>
      <c r="AE716" s="140" t="str">
        <f t="shared" si="260"/>
        <v>ID4120-11</v>
      </c>
      <c r="AF716" s="139" t="str">
        <f t="shared" si="261"/>
        <v>Нарийн бичгийн дарга-албан хэргийн ажилтан</v>
      </c>
      <c r="AG716" s="56"/>
      <c r="AH716" s="65">
        <f t="shared" si="249"/>
        <v>0</v>
      </c>
      <c r="AI716" s="65">
        <f t="shared" si="249"/>
        <v>0</v>
      </c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</row>
    <row r="717" spans="1:49" s="121" customFormat="1" ht="18" customHeight="1">
      <c r="A717" s="838" t="str">
        <f>+'[1]З-ТМБ-4-сургууль мэргэжил-1'!A723:B723</f>
        <v>AH6121-24</v>
      </c>
      <c r="B717" s="838"/>
      <c r="C717" s="705" t="str">
        <f>+'[1]З-ТМБ-4-сургууль мэргэжил-1'!C723:I723</f>
        <v>Малчин</v>
      </c>
      <c r="D717" s="705"/>
      <c r="E717" s="705"/>
      <c r="F717" s="705"/>
      <c r="G717" s="705"/>
      <c r="H717" s="705"/>
      <c r="I717" s="56">
        <f t="shared" si="246"/>
        <v>706</v>
      </c>
      <c r="J717" s="801">
        <f t="shared" si="248"/>
        <v>35</v>
      </c>
      <c r="K717" s="802"/>
      <c r="L717" s="65">
        <f t="shared" si="247"/>
        <v>11</v>
      </c>
      <c r="M717" s="65"/>
      <c r="N717" s="65"/>
      <c r="O717" s="65"/>
      <c r="P717" s="65"/>
      <c r="Q717" s="65">
        <v>35</v>
      </c>
      <c r="R717" s="65">
        <v>11</v>
      </c>
      <c r="S717" s="65"/>
      <c r="T717" s="65"/>
      <c r="U717" s="65"/>
      <c r="V717" s="65"/>
      <c r="W717" s="65"/>
      <c r="X717" s="65"/>
      <c r="Y717" s="65"/>
      <c r="Z717" s="65"/>
      <c r="AA717" s="65">
        <v>35</v>
      </c>
      <c r="AB717" s="65"/>
      <c r="AC717" s="65"/>
      <c r="AD717" s="65"/>
      <c r="AE717" s="140" t="str">
        <f t="shared" si="260"/>
        <v>AH6121-24</v>
      </c>
      <c r="AF717" s="139" t="str">
        <f t="shared" si="261"/>
        <v>Малчин</v>
      </c>
      <c r="AG717" s="56"/>
      <c r="AH717" s="65">
        <f t="shared" si="249"/>
        <v>1</v>
      </c>
      <c r="AI717" s="65">
        <f t="shared" si="249"/>
        <v>0</v>
      </c>
      <c r="AJ717" s="67">
        <v>1</v>
      </c>
      <c r="AK717" s="67">
        <v>0</v>
      </c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</row>
    <row r="718" spans="1:49" s="121" customFormat="1" ht="18" customHeight="1">
      <c r="A718" s="838" t="str">
        <f>+'[1]З-ТМБ-4-сургууль мэргэжил-1'!A724:B724</f>
        <v>CF7411-12</v>
      </c>
      <c r="B718" s="838"/>
      <c r="C718" s="705" t="str">
        <f>+'[1]З-ТМБ-4-сургууль мэргэжил-1'!C724:I724</f>
        <v>Барилгын цахилгаанчин</v>
      </c>
      <c r="D718" s="705"/>
      <c r="E718" s="705"/>
      <c r="F718" s="705"/>
      <c r="G718" s="705"/>
      <c r="H718" s="705"/>
      <c r="I718" s="56">
        <f t="shared" si="246"/>
        <v>707</v>
      </c>
      <c r="J718" s="801">
        <f t="shared" si="248"/>
        <v>68</v>
      </c>
      <c r="K718" s="802"/>
      <c r="L718" s="65">
        <f t="shared" si="247"/>
        <v>7</v>
      </c>
      <c r="M718" s="65"/>
      <c r="N718" s="65"/>
      <c r="O718" s="65"/>
      <c r="P718" s="65"/>
      <c r="Q718" s="65">
        <v>22</v>
      </c>
      <c r="R718" s="65">
        <v>0</v>
      </c>
      <c r="S718" s="65">
        <v>46</v>
      </c>
      <c r="T718" s="65">
        <v>7</v>
      </c>
      <c r="U718" s="65"/>
      <c r="V718" s="65"/>
      <c r="W718" s="65"/>
      <c r="X718" s="65"/>
      <c r="Y718" s="65"/>
      <c r="Z718" s="65"/>
      <c r="AA718" s="65">
        <v>68</v>
      </c>
      <c r="AB718" s="65"/>
      <c r="AC718" s="65"/>
      <c r="AD718" s="65"/>
      <c r="AE718" s="140" t="str">
        <f t="shared" si="260"/>
        <v>CF7411-12</v>
      </c>
      <c r="AF718" s="139" t="str">
        <f t="shared" si="261"/>
        <v>Барилгын цахилгаанчин</v>
      </c>
      <c r="AG718" s="56"/>
      <c r="AH718" s="65">
        <f t="shared" si="249"/>
        <v>6</v>
      </c>
      <c r="AI718" s="65">
        <f t="shared" si="249"/>
        <v>0</v>
      </c>
      <c r="AJ718" s="67">
        <v>5</v>
      </c>
      <c r="AK718" s="67">
        <v>0</v>
      </c>
      <c r="AL718" s="67"/>
      <c r="AM718" s="67"/>
      <c r="AN718" s="67"/>
      <c r="AO718" s="67"/>
      <c r="AP718" s="67"/>
      <c r="AQ718" s="67"/>
      <c r="AR718" s="67">
        <v>1</v>
      </c>
      <c r="AS718" s="67">
        <v>0</v>
      </c>
      <c r="AT718" s="67"/>
      <c r="AU718" s="67"/>
      <c r="AV718" s="67"/>
      <c r="AW718" s="67"/>
    </row>
    <row r="719" spans="1:49" s="121" customFormat="1" ht="18" customHeight="1">
      <c r="A719" s="838" t="str">
        <f>+'[1]З-ТМБ-4-сургууль мэргэжил-1'!A725:B725</f>
        <v>IO7421-16</v>
      </c>
      <c r="B719" s="838"/>
      <c r="C719" s="705" t="str">
        <f>+'[1]З-ТМБ-4-сургууль мэргэжил-1'!C725:I725</f>
        <v>Цахим тоног төхөөрөмжийн үйлчилгээний ажилтан</v>
      </c>
      <c r="D719" s="705"/>
      <c r="E719" s="705"/>
      <c r="F719" s="705"/>
      <c r="G719" s="705"/>
      <c r="H719" s="705"/>
      <c r="I719" s="56">
        <f t="shared" ref="I719:I782" si="262">+I718+1</f>
        <v>708</v>
      </c>
      <c r="J719" s="801">
        <f t="shared" si="248"/>
        <v>61</v>
      </c>
      <c r="K719" s="802"/>
      <c r="L719" s="65">
        <f t="shared" si="247"/>
        <v>44</v>
      </c>
      <c r="M719" s="65"/>
      <c r="N719" s="65"/>
      <c r="O719" s="65"/>
      <c r="P719" s="65"/>
      <c r="Q719" s="65">
        <v>24</v>
      </c>
      <c r="R719" s="65">
        <v>20</v>
      </c>
      <c r="S719" s="65">
        <v>37</v>
      </c>
      <c r="T719" s="65">
        <v>24</v>
      </c>
      <c r="U719" s="65"/>
      <c r="V719" s="65"/>
      <c r="W719" s="65"/>
      <c r="X719" s="65"/>
      <c r="Y719" s="65"/>
      <c r="Z719" s="65"/>
      <c r="AA719" s="65">
        <v>61</v>
      </c>
      <c r="AB719" s="65"/>
      <c r="AC719" s="65"/>
      <c r="AD719" s="65"/>
      <c r="AE719" s="140" t="str">
        <f t="shared" si="260"/>
        <v>IO7421-16</v>
      </c>
      <c r="AF719" s="139" t="str">
        <f t="shared" si="261"/>
        <v>Цахим тоног төхөөрөмжийн үйлчилгээний ажилтан</v>
      </c>
      <c r="AG719" s="56"/>
      <c r="AH719" s="65">
        <f t="shared" si="249"/>
        <v>5</v>
      </c>
      <c r="AI719" s="65">
        <f t="shared" si="249"/>
        <v>3</v>
      </c>
      <c r="AJ719" s="67"/>
      <c r="AK719" s="67"/>
      <c r="AL719" s="67"/>
      <c r="AM719" s="67"/>
      <c r="AN719" s="67">
        <v>1</v>
      </c>
      <c r="AO719" s="67">
        <v>0</v>
      </c>
      <c r="AP719" s="67">
        <v>3</v>
      </c>
      <c r="AQ719" s="67">
        <v>3</v>
      </c>
      <c r="AR719" s="67">
        <v>1</v>
      </c>
      <c r="AS719" s="67">
        <v>0</v>
      </c>
      <c r="AT719" s="67"/>
      <c r="AU719" s="67"/>
      <c r="AV719" s="67"/>
      <c r="AW719" s="67"/>
    </row>
    <row r="720" spans="1:49" s="121" customFormat="1" ht="18" customHeight="1">
      <c r="A720" s="838" t="str">
        <f>+'[1]З-ТМБ-4-сургууль мэргэжил-1'!A726:B726</f>
        <v>CF7114-20</v>
      </c>
      <c r="B720" s="838"/>
      <c r="C720" s="705" t="str">
        <f>+'[1]З-ТМБ-4-сургууль мэргэжил-1'!C726:I726</f>
        <v>Бетон арматурчин</v>
      </c>
      <c r="D720" s="705"/>
      <c r="E720" s="705"/>
      <c r="F720" s="705"/>
      <c r="G720" s="705"/>
      <c r="H720" s="705"/>
      <c r="I720" s="56">
        <f t="shared" si="262"/>
        <v>709</v>
      </c>
      <c r="J720" s="801">
        <f t="shared" si="248"/>
        <v>22</v>
      </c>
      <c r="K720" s="802"/>
      <c r="L720" s="65">
        <f t="shared" ref="L720:L783" si="263">+N720+P720+R720+T720+V720+X720+Z720</f>
        <v>4</v>
      </c>
      <c r="M720" s="65"/>
      <c r="N720" s="65"/>
      <c r="O720" s="65"/>
      <c r="P720" s="65"/>
      <c r="Q720" s="65">
        <v>22</v>
      </c>
      <c r="R720" s="65">
        <v>4</v>
      </c>
      <c r="S720" s="65"/>
      <c r="T720" s="65"/>
      <c r="U720" s="65"/>
      <c r="V720" s="65"/>
      <c r="W720" s="65"/>
      <c r="X720" s="65"/>
      <c r="Y720" s="65"/>
      <c r="Z720" s="65"/>
      <c r="AA720" s="65">
        <v>22</v>
      </c>
      <c r="AB720" s="65"/>
      <c r="AC720" s="65"/>
      <c r="AD720" s="65"/>
      <c r="AE720" s="140" t="str">
        <f t="shared" si="260"/>
        <v>CF7114-20</v>
      </c>
      <c r="AF720" s="139" t="str">
        <f t="shared" si="261"/>
        <v>Бетон арматурчин</v>
      </c>
      <c r="AG720" s="56"/>
      <c r="AH720" s="65">
        <f t="shared" si="249"/>
        <v>0</v>
      </c>
      <c r="AI720" s="65">
        <f t="shared" si="249"/>
        <v>0</v>
      </c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</row>
    <row r="721" spans="1:49" s="121" customFormat="1" ht="18" customHeight="1">
      <c r="A721" s="838" t="str">
        <f>+'[1]З-ТМБ-4-сургууль мэргэжил-1'!A727:B727</f>
        <v>AF6112-25</v>
      </c>
      <c r="B721" s="838"/>
      <c r="C721" s="705" t="str">
        <f>+'[1]З-ТМБ-4-сургууль мэргэжил-1'!C727:I727</f>
        <v>Хүлэмжийн аж ахуйн фермер</v>
      </c>
      <c r="D721" s="705"/>
      <c r="E721" s="705"/>
      <c r="F721" s="705"/>
      <c r="G721" s="705"/>
      <c r="H721" s="705"/>
      <c r="I721" s="56">
        <f t="shared" si="262"/>
        <v>710</v>
      </c>
      <c r="J721" s="801">
        <f t="shared" si="248"/>
        <v>24</v>
      </c>
      <c r="K721" s="802"/>
      <c r="L721" s="65">
        <f t="shared" si="263"/>
        <v>17</v>
      </c>
      <c r="M721" s="65"/>
      <c r="N721" s="65"/>
      <c r="O721" s="65"/>
      <c r="P721" s="65"/>
      <c r="Q721" s="65">
        <v>24</v>
      </c>
      <c r="R721" s="65">
        <v>17</v>
      </c>
      <c r="S721" s="65"/>
      <c r="T721" s="65"/>
      <c r="U721" s="65"/>
      <c r="V721" s="65"/>
      <c r="W721" s="65"/>
      <c r="X721" s="65"/>
      <c r="Y721" s="65"/>
      <c r="Z721" s="65"/>
      <c r="AA721" s="65">
        <v>24</v>
      </c>
      <c r="AB721" s="65"/>
      <c r="AC721" s="65"/>
      <c r="AD721" s="65"/>
      <c r="AE721" s="140" t="str">
        <f t="shared" si="260"/>
        <v>AF6112-25</v>
      </c>
      <c r="AF721" s="139" t="str">
        <f t="shared" si="261"/>
        <v>Хүлэмжийн аж ахуйн фермер</v>
      </c>
      <c r="AG721" s="56"/>
      <c r="AH721" s="65">
        <f t="shared" si="249"/>
        <v>0</v>
      </c>
      <c r="AI721" s="65">
        <f t="shared" si="249"/>
        <v>0</v>
      </c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</row>
    <row r="722" spans="1:49" s="121" customFormat="1" ht="18" customHeight="1">
      <c r="A722" s="816" t="s">
        <v>474</v>
      </c>
      <c r="B722" s="816"/>
      <c r="C722" s="816"/>
      <c r="D722" s="816"/>
      <c r="E722" s="816"/>
      <c r="F722" s="816"/>
      <c r="G722" s="816"/>
      <c r="H722" s="816"/>
      <c r="I722" s="60">
        <f t="shared" si="262"/>
        <v>711</v>
      </c>
      <c r="J722" s="817">
        <f t="shared" ref="J722:J785" si="264">+M722+O722+Q722+S722+U722+W722+Y722</f>
        <v>571</v>
      </c>
      <c r="K722" s="818"/>
      <c r="L722" s="138">
        <f t="shared" si="263"/>
        <v>193</v>
      </c>
      <c r="M722" s="138">
        <f>SUM(M723:M736)</f>
        <v>26</v>
      </c>
      <c r="N722" s="138">
        <f t="shared" ref="N722:AD722" si="265">SUM(N723:N736)</f>
        <v>0</v>
      </c>
      <c r="O722" s="138">
        <f t="shared" si="265"/>
        <v>0</v>
      </c>
      <c r="P722" s="138">
        <f t="shared" si="265"/>
        <v>0</v>
      </c>
      <c r="Q722" s="138">
        <f t="shared" si="265"/>
        <v>201</v>
      </c>
      <c r="R722" s="138">
        <f t="shared" si="265"/>
        <v>116</v>
      </c>
      <c r="S722" s="138">
        <f t="shared" si="265"/>
        <v>344</v>
      </c>
      <c r="T722" s="138">
        <f t="shared" si="265"/>
        <v>77</v>
      </c>
      <c r="U722" s="138">
        <f t="shared" si="265"/>
        <v>0</v>
      </c>
      <c r="V722" s="138">
        <f t="shared" si="265"/>
        <v>0</v>
      </c>
      <c r="W722" s="138">
        <f t="shared" si="265"/>
        <v>0</v>
      </c>
      <c r="X722" s="138">
        <f t="shared" si="265"/>
        <v>0</v>
      </c>
      <c r="Y722" s="138">
        <f t="shared" si="265"/>
        <v>0</v>
      </c>
      <c r="Z722" s="138">
        <f t="shared" si="265"/>
        <v>0</v>
      </c>
      <c r="AA722" s="138">
        <f t="shared" si="265"/>
        <v>571</v>
      </c>
      <c r="AB722" s="138">
        <f t="shared" si="265"/>
        <v>0</v>
      </c>
      <c r="AC722" s="138">
        <f t="shared" si="265"/>
        <v>0</v>
      </c>
      <c r="AD722" s="138">
        <f t="shared" si="265"/>
        <v>0</v>
      </c>
      <c r="AE722" s="141" t="str">
        <f>+A722</f>
        <v>16.Төв аймгийн Баянчандмань суман дахь Политехник коллеж</v>
      </c>
      <c r="AF722" s="142"/>
      <c r="AG722" s="60"/>
      <c r="AH722" s="138">
        <f>SUM(AH723:AH736)</f>
        <v>8</v>
      </c>
      <c r="AI722" s="138">
        <f t="shared" ref="AI722:AW722" si="266">SUM(AI723:AI736)</f>
        <v>0</v>
      </c>
      <c r="AJ722" s="138">
        <f t="shared" si="266"/>
        <v>1</v>
      </c>
      <c r="AK722" s="138">
        <f t="shared" si="266"/>
        <v>0</v>
      </c>
      <c r="AL722" s="138">
        <f t="shared" si="266"/>
        <v>4</v>
      </c>
      <c r="AM722" s="138">
        <f t="shared" si="266"/>
        <v>0</v>
      </c>
      <c r="AN722" s="138">
        <f t="shared" si="266"/>
        <v>0</v>
      </c>
      <c r="AO722" s="138">
        <f t="shared" si="266"/>
        <v>0</v>
      </c>
      <c r="AP722" s="138">
        <f t="shared" si="266"/>
        <v>1</v>
      </c>
      <c r="AQ722" s="138">
        <f t="shared" si="266"/>
        <v>0</v>
      </c>
      <c r="AR722" s="138">
        <f t="shared" si="266"/>
        <v>1</v>
      </c>
      <c r="AS722" s="138">
        <f t="shared" si="266"/>
        <v>0</v>
      </c>
      <c r="AT722" s="138">
        <f t="shared" si="266"/>
        <v>1</v>
      </c>
      <c r="AU722" s="138">
        <f t="shared" si="266"/>
        <v>0</v>
      </c>
      <c r="AV722" s="138">
        <f t="shared" si="266"/>
        <v>0</v>
      </c>
      <c r="AW722" s="138">
        <f t="shared" si="266"/>
        <v>0</v>
      </c>
    </row>
    <row r="723" spans="1:49" s="121" customFormat="1" ht="18" customHeight="1">
      <c r="A723" s="838" t="str">
        <f>+'[1]З-ТМБ-4-сургууль мэргэжил-1'!A729:B729</f>
        <v>TC8211-20</v>
      </c>
      <c r="B723" s="838"/>
      <c r="C723" s="705" t="str">
        <f>+'[1]З-ТМБ-4-сургууль мэргэжил-1'!C729:I729</f>
        <v>Автомашины засварчин</v>
      </c>
      <c r="D723" s="705"/>
      <c r="E723" s="705"/>
      <c r="F723" s="705"/>
      <c r="G723" s="705"/>
      <c r="H723" s="705"/>
      <c r="I723" s="56">
        <f t="shared" si="262"/>
        <v>712</v>
      </c>
      <c r="J723" s="801">
        <f t="shared" si="264"/>
        <v>111</v>
      </c>
      <c r="K723" s="802"/>
      <c r="L723" s="65">
        <f t="shared" si="263"/>
        <v>1</v>
      </c>
      <c r="M723" s="65"/>
      <c r="N723" s="65"/>
      <c r="O723" s="65"/>
      <c r="P723" s="65"/>
      <c r="Q723" s="65">
        <v>28</v>
      </c>
      <c r="R723" s="65">
        <v>1</v>
      </c>
      <c r="S723" s="65">
        <v>83</v>
      </c>
      <c r="T723" s="65"/>
      <c r="U723" s="65"/>
      <c r="V723" s="65"/>
      <c r="W723" s="65"/>
      <c r="X723" s="65"/>
      <c r="Y723" s="65"/>
      <c r="Z723" s="65"/>
      <c r="AA723" s="65">
        <v>111</v>
      </c>
      <c r="AB723" s="65"/>
      <c r="AC723" s="65"/>
      <c r="AD723" s="65"/>
      <c r="AE723" s="140" t="str">
        <f t="shared" ref="AE723:AE736" si="267">+A723</f>
        <v>TC8211-20</v>
      </c>
      <c r="AF723" s="139" t="str">
        <f t="shared" ref="AF723:AF736" si="268">+C723</f>
        <v>Автомашины засварчин</v>
      </c>
      <c r="AG723" s="56"/>
      <c r="AH723" s="65">
        <f t="shared" si="249"/>
        <v>2</v>
      </c>
      <c r="AI723" s="65">
        <f t="shared" si="249"/>
        <v>0</v>
      </c>
      <c r="AJ723" s="65"/>
      <c r="AK723" s="65"/>
      <c r="AL723" s="65">
        <v>1</v>
      </c>
      <c r="AM723" s="65">
        <v>0</v>
      </c>
      <c r="AN723" s="65"/>
      <c r="AO723" s="65"/>
      <c r="AP723" s="65"/>
      <c r="AQ723" s="65"/>
      <c r="AR723" s="65">
        <v>1</v>
      </c>
      <c r="AS723" s="65">
        <v>0</v>
      </c>
      <c r="AT723" s="65"/>
      <c r="AU723" s="65"/>
      <c r="AV723" s="65"/>
      <c r="AW723" s="65"/>
    </row>
    <row r="724" spans="1:49" s="121" customFormat="1" ht="18" customHeight="1">
      <c r="A724" s="838" t="str">
        <f>+'[1]З-ТМБ-4-сургууль мэргэжил-1'!A730:B730</f>
        <v>IM7212-14</v>
      </c>
      <c r="B724" s="838"/>
      <c r="C724" s="705" t="str">
        <f>+'[1]З-ТМБ-4-сургууль мэргэжил-1'!C730:I730</f>
        <v>Гагнуурчин</v>
      </c>
      <c r="D724" s="705"/>
      <c r="E724" s="705"/>
      <c r="F724" s="705"/>
      <c r="G724" s="705"/>
      <c r="H724" s="705"/>
      <c r="I724" s="56">
        <f t="shared" si="262"/>
        <v>713</v>
      </c>
      <c r="J724" s="801">
        <f t="shared" si="264"/>
        <v>45</v>
      </c>
      <c r="K724" s="802"/>
      <c r="L724" s="65">
        <f t="shared" si="263"/>
        <v>2</v>
      </c>
      <c r="M724" s="65"/>
      <c r="N724" s="65"/>
      <c r="O724" s="65"/>
      <c r="P724" s="65"/>
      <c r="Q724" s="65"/>
      <c r="R724" s="65"/>
      <c r="S724" s="65">
        <v>45</v>
      </c>
      <c r="T724" s="65">
        <v>2</v>
      </c>
      <c r="U724" s="65"/>
      <c r="V724" s="65"/>
      <c r="W724" s="65"/>
      <c r="X724" s="65"/>
      <c r="Y724" s="65"/>
      <c r="Z724" s="65"/>
      <c r="AA724" s="65">
        <v>45</v>
      </c>
      <c r="AB724" s="65"/>
      <c r="AC724" s="65"/>
      <c r="AD724" s="65"/>
      <c r="AE724" s="140" t="str">
        <f t="shared" si="267"/>
        <v>IM7212-14</v>
      </c>
      <c r="AF724" s="139" t="str">
        <f t="shared" si="268"/>
        <v>Гагнуурчин</v>
      </c>
      <c r="AG724" s="56"/>
      <c r="AH724" s="65">
        <f t="shared" si="249"/>
        <v>1</v>
      </c>
      <c r="AI724" s="65">
        <f t="shared" si="249"/>
        <v>0</v>
      </c>
      <c r="AJ724" s="65"/>
      <c r="AK724" s="65"/>
      <c r="AL724" s="65">
        <v>1</v>
      </c>
      <c r="AM724" s="65">
        <v>0</v>
      </c>
      <c r="AN724" s="65"/>
      <c r="AO724" s="65"/>
      <c r="AP724" s="65"/>
      <c r="AQ724" s="65"/>
      <c r="AR724" s="65"/>
      <c r="AS724" s="65"/>
      <c r="AT724" s="65"/>
      <c r="AU724" s="65"/>
      <c r="AV724" s="65"/>
      <c r="AW724" s="65"/>
    </row>
    <row r="725" spans="1:49" s="121" customFormat="1" ht="18" customHeight="1">
      <c r="A725" s="838" t="str">
        <f>+'[1]З-ТМБ-4-сургууль мэргэжил-1'!A731:B731</f>
        <v>AT7231-20</v>
      </c>
      <c r="B725" s="838"/>
      <c r="C725" s="705" t="str">
        <f>+'[1]З-ТМБ-4-сургууль мэргэжил-1'!C731:I731</f>
        <v>ХАА-н машин механизмын ашиглалт, засварчин</v>
      </c>
      <c r="D725" s="705"/>
      <c r="E725" s="705"/>
      <c r="F725" s="705"/>
      <c r="G725" s="705"/>
      <c r="H725" s="705"/>
      <c r="I725" s="56">
        <f t="shared" si="262"/>
        <v>714</v>
      </c>
      <c r="J725" s="801">
        <f t="shared" si="264"/>
        <v>39</v>
      </c>
      <c r="K725" s="802"/>
      <c r="L725" s="65">
        <f t="shared" si="263"/>
        <v>0</v>
      </c>
      <c r="M725" s="65"/>
      <c r="N725" s="65"/>
      <c r="O725" s="65"/>
      <c r="P725" s="65"/>
      <c r="Q725" s="65"/>
      <c r="R725" s="65"/>
      <c r="S725" s="65">
        <v>39</v>
      </c>
      <c r="T725" s="65"/>
      <c r="U725" s="65"/>
      <c r="V725" s="65"/>
      <c r="W725" s="65"/>
      <c r="X725" s="65"/>
      <c r="Y725" s="65"/>
      <c r="Z725" s="65"/>
      <c r="AA725" s="65">
        <v>39</v>
      </c>
      <c r="AB725" s="65"/>
      <c r="AC725" s="65"/>
      <c r="AD725" s="65"/>
      <c r="AE725" s="140" t="str">
        <f t="shared" si="267"/>
        <v>AT7231-20</v>
      </c>
      <c r="AF725" s="139" t="str">
        <f t="shared" si="268"/>
        <v>ХАА-н машин механизмын ашиглалт, засварчин</v>
      </c>
      <c r="AG725" s="56"/>
      <c r="AH725" s="65">
        <f t="shared" si="249"/>
        <v>2</v>
      </c>
      <c r="AI725" s="65">
        <f t="shared" si="249"/>
        <v>0</v>
      </c>
      <c r="AJ725" s="65">
        <v>1</v>
      </c>
      <c r="AK725" s="65">
        <v>0</v>
      </c>
      <c r="AL725" s="65">
        <v>1</v>
      </c>
      <c r="AM725" s="65">
        <v>0</v>
      </c>
      <c r="AN725" s="65"/>
      <c r="AO725" s="65"/>
      <c r="AP725" s="65"/>
      <c r="AQ725" s="65"/>
      <c r="AR725" s="65"/>
      <c r="AS725" s="65"/>
      <c r="AT725" s="65"/>
      <c r="AU725" s="65"/>
      <c r="AV725" s="65"/>
      <c r="AW725" s="65"/>
    </row>
    <row r="726" spans="1:49" s="121" customFormat="1" ht="18" customHeight="1">
      <c r="A726" s="838" t="str">
        <f>+'[1]З-ТМБ-4-сургууль мэргэжил-1'!A732:B732</f>
        <v>CF7126-36</v>
      </c>
      <c r="B726" s="838"/>
      <c r="C726" s="705" t="str">
        <f>+'[1]З-ТМБ-4-сургууль мэргэжил-1'!C732:I732</f>
        <v>Барилгын сантехникч</v>
      </c>
      <c r="D726" s="705"/>
      <c r="E726" s="705"/>
      <c r="F726" s="705"/>
      <c r="G726" s="705"/>
      <c r="H726" s="705"/>
      <c r="I726" s="56">
        <f t="shared" si="262"/>
        <v>715</v>
      </c>
      <c r="J726" s="801">
        <f t="shared" si="264"/>
        <v>24</v>
      </c>
      <c r="K726" s="802"/>
      <c r="L726" s="65">
        <f t="shared" si="263"/>
        <v>0</v>
      </c>
      <c r="M726" s="65"/>
      <c r="N726" s="65"/>
      <c r="O726" s="65"/>
      <c r="P726" s="65"/>
      <c r="Q726" s="65"/>
      <c r="R726" s="65"/>
      <c r="S726" s="65">
        <v>24</v>
      </c>
      <c r="T726" s="65"/>
      <c r="U726" s="65"/>
      <c r="V726" s="65"/>
      <c r="W726" s="65"/>
      <c r="X726" s="65"/>
      <c r="Y726" s="65"/>
      <c r="Z726" s="65"/>
      <c r="AA726" s="65">
        <v>24</v>
      </c>
      <c r="AB726" s="65"/>
      <c r="AC726" s="65"/>
      <c r="AD726" s="65"/>
      <c r="AE726" s="140" t="str">
        <f t="shared" si="267"/>
        <v>CF7126-36</v>
      </c>
      <c r="AF726" s="139" t="str">
        <f t="shared" si="268"/>
        <v>Барилгын сантехникч</v>
      </c>
      <c r="AG726" s="56"/>
      <c r="AH726" s="65">
        <f t="shared" si="249"/>
        <v>2</v>
      </c>
      <c r="AI726" s="65">
        <f t="shared" si="249"/>
        <v>0</v>
      </c>
      <c r="AJ726" s="65"/>
      <c r="AK726" s="65"/>
      <c r="AL726" s="65">
        <v>1</v>
      </c>
      <c r="AM726" s="65">
        <v>0</v>
      </c>
      <c r="AN726" s="65"/>
      <c r="AO726" s="65"/>
      <c r="AP726" s="65"/>
      <c r="AQ726" s="65"/>
      <c r="AR726" s="65"/>
      <c r="AS726" s="65"/>
      <c r="AT726" s="65">
        <v>1</v>
      </c>
      <c r="AU726" s="65">
        <v>0</v>
      </c>
      <c r="AV726" s="65"/>
      <c r="AW726" s="65"/>
    </row>
    <row r="727" spans="1:49" s="121" customFormat="1" ht="18" customHeight="1">
      <c r="A727" s="838" t="str">
        <f>+'[1]З-ТМБ-4-сургууль мэргэжил-1'!A733:B733</f>
        <v>CF7411-12</v>
      </c>
      <c r="B727" s="838"/>
      <c r="C727" s="705" t="str">
        <f>+'[1]З-ТМБ-4-сургууль мэргэжил-1'!C733:I733</f>
        <v>Барилгын цахилгаанчин</v>
      </c>
      <c r="D727" s="705"/>
      <c r="E727" s="705"/>
      <c r="F727" s="705"/>
      <c r="G727" s="705"/>
      <c r="H727" s="705"/>
      <c r="I727" s="56">
        <f t="shared" si="262"/>
        <v>716</v>
      </c>
      <c r="J727" s="801">
        <f t="shared" si="264"/>
        <v>39</v>
      </c>
      <c r="K727" s="802"/>
      <c r="L727" s="65">
        <f t="shared" si="263"/>
        <v>1</v>
      </c>
      <c r="M727" s="65"/>
      <c r="N727" s="65"/>
      <c r="O727" s="65"/>
      <c r="P727" s="65"/>
      <c r="Q727" s="65"/>
      <c r="R727" s="65"/>
      <c r="S727" s="65">
        <v>39</v>
      </c>
      <c r="T727" s="65">
        <v>1</v>
      </c>
      <c r="U727" s="65"/>
      <c r="V727" s="65"/>
      <c r="W727" s="65"/>
      <c r="X727" s="65"/>
      <c r="Y727" s="65"/>
      <c r="Z727" s="65"/>
      <c r="AA727" s="65">
        <v>39</v>
      </c>
      <c r="AB727" s="65"/>
      <c r="AC727" s="65"/>
      <c r="AD727" s="65"/>
      <c r="AE727" s="140" t="str">
        <f t="shared" si="267"/>
        <v>CF7411-12</v>
      </c>
      <c r="AF727" s="139" t="str">
        <f t="shared" si="268"/>
        <v>Барилгын цахилгаанчин</v>
      </c>
      <c r="AG727" s="56"/>
      <c r="AH727" s="65">
        <f t="shared" si="249"/>
        <v>0</v>
      </c>
      <c r="AI727" s="65">
        <f t="shared" si="249"/>
        <v>0</v>
      </c>
      <c r="AJ727" s="65"/>
      <c r="AK727" s="65"/>
      <c r="AL727" s="65"/>
      <c r="AM727" s="65"/>
      <c r="AN727" s="65"/>
      <c r="AO727" s="65"/>
      <c r="AP727" s="65"/>
      <c r="AQ727" s="65"/>
      <c r="AR727" s="65"/>
      <c r="AS727" s="65"/>
      <c r="AT727" s="65"/>
      <c r="AU727" s="65"/>
      <c r="AV727" s="65"/>
      <c r="AW727" s="65"/>
    </row>
    <row r="728" spans="1:49" s="121" customFormat="1" ht="18" customHeight="1">
      <c r="A728" s="838" t="str">
        <f>+'[1]З-ТМБ-4-сургууль мэргэжил-1'!A734:B734</f>
        <v>CF7123-20</v>
      </c>
      <c r="B728" s="838"/>
      <c r="C728" s="705" t="str">
        <f>+'[1]З-ТМБ-4-сургууль мэргэжил-1'!C734:I734</f>
        <v>Барилгын засал-чимэглэлчин</v>
      </c>
      <c r="D728" s="705"/>
      <c r="E728" s="705"/>
      <c r="F728" s="705"/>
      <c r="G728" s="705"/>
      <c r="H728" s="705"/>
      <c r="I728" s="56">
        <f t="shared" si="262"/>
        <v>717</v>
      </c>
      <c r="J728" s="801">
        <f t="shared" si="264"/>
        <v>21</v>
      </c>
      <c r="K728" s="802"/>
      <c r="L728" s="65">
        <f t="shared" si="263"/>
        <v>14</v>
      </c>
      <c r="M728" s="65"/>
      <c r="N728" s="65"/>
      <c r="O728" s="65"/>
      <c r="P728" s="65"/>
      <c r="Q728" s="65"/>
      <c r="R728" s="65"/>
      <c r="S728" s="65">
        <v>21</v>
      </c>
      <c r="T728" s="65">
        <v>14</v>
      </c>
      <c r="U728" s="65"/>
      <c r="V728" s="65"/>
      <c r="W728" s="65"/>
      <c r="X728" s="65"/>
      <c r="Y728" s="65"/>
      <c r="Z728" s="65"/>
      <c r="AA728" s="65">
        <v>21</v>
      </c>
      <c r="AB728" s="65"/>
      <c r="AC728" s="65"/>
      <c r="AD728" s="65"/>
      <c r="AE728" s="140" t="str">
        <f t="shared" si="267"/>
        <v>CF7123-20</v>
      </c>
      <c r="AF728" s="139" t="str">
        <f t="shared" si="268"/>
        <v>Барилгын засал-чимэглэлчин</v>
      </c>
      <c r="AG728" s="56"/>
      <c r="AH728" s="65">
        <f t="shared" si="249"/>
        <v>0</v>
      </c>
      <c r="AI728" s="65">
        <f t="shared" si="249"/>
        <v>0</v>
      </c>
      <c r="AJ728" s="65"/>
      <c r="AK728" s="65"/>
      <c r="AL728" s="65"/>
      <c r="AM728" s="65"/>
      <c r="AN728" s="65"/>
      <c r="AO728" s="65"/>
      <c r="AP728" s="65"/>
      <c r="AQ728" s="65"/>
      <c r="AR728" s="65"/>
      <c r="AS728" s="65"/>
      <c r="AT728" s="65"/>
      <c r="AU728" s="65"/>
      <c r="AV728" s="65"/>
      <c r="AW728" s="65"/>
    </row>
    <row r="729" spans="1:49" s="121" customFormat="1" ht="18" customHeight="1">
      <c r="A729" s="838" t="str">
        <f>+'[1]З-ТМБ-4-сургууль мэргэжил-1'!A735:B735</f>
        <v>IF5120-11</v>
      </c>
      <c r="B729" s="838"/>
      <c r="C729" s="705" t="str">
        <f>+'[1]З-ТМБ-4-сургууль мэргэжил-1'!C735:I735</f>
        <v>Тогооч</v>
      </c>
      <c r="D729" s="705"/>
      <c r="E729" s="705"/>
      <c r="F729" s="705"/>
      <c r="G729" s="705"/>
      <c r="H729" s="705"/>
      <c r="I729" s="56">
        <f t="shared" si="262"/>
        <v>718</v>
      </c>
      <c r="J729" s="801">
        <f t="shared" si="264"/>
        <v>98</v>
      </c>
      <c r="K729" s="802"/>
      <c r="L729" s="65">
        <f t="shared" si="263"/>
        <v>80</v>
      </c>
      <c r="M729" s="65"/>
      <c r="N729" s="65"/>
      <c r="O729" s="65"/>
      <c r="P729" s="65"/>
      <c r="Q729" s="65">
        <v>55</v>
      </c>
      <c r="R729" s="65">
        <v>51</v>
      </c>
      <c r="S729" s="65">
        <v>43</v>
      </c>
      <c r="T729" s="65">
        <v>29</v>
      </c>
      <c r="U729" s="65"/>
      <c r="V729" s="65"/>
      <c r="W729" s="65"/>
      <c r="X729" s="65"/>
      <c r="Y729" s="65"/>
      <c r="Z729" s="65"/>
      <c r="AA729" s="65">
        <v>98</v>
      </c>
      <c r="AB729" s="65"/>
      <c r="AC729" s="65"/>
      <c r="AD729" s="65"/>
      <c r="AE729" s="140" t="str">
        <f t="shared" si="267"/>
        <v>IF5120-11</v>
      </c>
      <c r="AF729" s="139" t="str">
        <f t="shared" si="268"/>
        <v>Тогооч</v>
      </c>
      <c r="AG729" s="56"/>
      <c r="AH729" s="65">
        <f t="shared" si="249"/>
        <v>0</v>
      </c>
      <c r="AI729" s="65">
        <f t="shared" si="249"/>
        <v>0</v>
      </c>
      <c r="AJ729" s="65"/>
      <c r="AK729" s="65"/>
      <c r="AL729" s="65"/>
      <c r="AM729" s="65"/>
      <c r="AN729" s="65"/>
      <c r="AO729" s="65"/>
      <c r="AP729" s="65"/>
      <c r="AQ729" s="65"/>
      <c r="AR729" s="65"/>
      <c r="AS729" s="65"/>
      <c r="AT729" s="65"/>
      <c r="AU729" s="65"/>
      <c r="AV729" s="65"/>
      <c r="AW729" s="65"/>
    </row>
    <row r="730" spans="1:49" s="121" customFormat="1" ht="18" customHeight="1">
      <c r="A730" s="838" t="str">
        <f>+'[1]З-ТМБ-4-сургууль мэргэжил-1'!A736:B736</f>
        <v>IO4120-13</v>
      </c>
      <c r="B730" s="838"/>
      <c r="C730" s="705" t="str">
        <f>+'[1]З-ТМБ-4-сургууль мэргэжил-1'!C736:I736</f>
        <v>Компьютерийн оператор</v>
      </c>
      <c r="D730" s="705"/>
      <c r="E730" s="705"/>
      <c r="F730" s="705"/>
      <c r="G730" s="705"/>
      <c r="H730" s="705"/>
      <c r="I730" s="56">
        <f t="shared" si="262"/>
        <v>719</v>
      </c>
      <c r="J730" s="801">
        <f t="shared" si="264"/>
        <v>45</v>
      </c>
      <c r="K730" s="802"/>
      <c r="L730" s="65">
        <f t="shared" si="263"/>
        <v>26</v>
      </c>
      <c r="M730" s="65"/>
      <c r="N730" s="65"/>
      <c r="O730" s="65"/>
      <c r="P730" s="65"/>
      <c r="Q730" s="65"/>
      <c r="R730" s="65"/>
      <c r="S730" s="65">
        <v>45</v>
      </c>
      <c r="T730" s="65">
        <v>26</v>
      </c>
      <c r="U730" s="65"/>
      <c r="V730" s="65"/>
      <c r="W730" s="65"/>
      <c r="X730" s="65"/>
      <c r="Y730" s="65"/>
      <c r="Z730" s="65"/>
      <c r="AA730" s="65">
        <v>45</v>
      </c>
      <c r="AB730" s="65"/>
      <c r="AC730" s="65"/>
      <c r="AD730" s="65"/>
      <c r="AE730" s="140" t="str">
        <f t="shared" si="267"/>
        <v>IO4120-13</v>
      </c>
      <c r="AF730" s="139" t="str">
        <f t="shared" si="268"/>
        <v>Компьютерийн оператор</v>
      </c>
      <c r="AG730" s="56"/>
      <c r="AH730" s="65">
        <f t="shared" si="249"/>
        <v>1</v>
      </c>
      <c r="AI730" s="65">
        <f t="shared" si="249"/>
        <v>0</v>
      </c>
      <c r="AJ730" s="65"/>
      <c r="AK730" s="65"/>
      <c r="AL730" s="65"/>
      <c r="AM730" s="65"/>
      <c r="AN730" s="65"/>
      <c r="AO730" s="65"/>
      <c r="AP730" s="65">
        <v>1</v>
      </c>
      <c r="AQ730" s="65">
        <v>0</v>
      </c>
      <c r="AR730" s="65"/>
      <c r="AS730" s="65"/>
      <c r="AT730" s="65"/>
      <c r="AU730" s="65"/>
      <c r="AV730" s="65"/>
      <c r="AW730" s="65"/>
    </row>
    <row r="731" spans="1:49" s="121" customFormat="1" ht="18" customHeight="1">
      <c r="A731" s="838" t="str">
        <f>+'[1]З-ТМБ-4-сургууль мэргэжил-1'!A737:B737</f>
        <v>IE8152-36</v>
      </c>
      <c r="B731" s="838"/>
      <c r="C731" s="705" t="str">
        <f>+'[1]З-ТМБ-4-сургууль мэргэжил-1'!C737:I737</f>
        <v xml:space="preserve">Ноос, ноолуур боловсруулалтын технологийн ажилтан </v>
      </c>
      <c r="D731" s="705"/>
      <c r="E731" s="705"/>
      <c r="F731" s="705"/>
      <c r="G731" s="705"/>
      <c r="H731" s="705"/>
      <c r="I731" s="56">
        <f t="shared" si="262"/>
        <v>720</v>
      </c>
      <c r="J731" s="801">
        <f t="shared" si="264"/>
        <v>27</v>
      </c>
      <c r="K731" s="802"/>
      <c r="L731" s="65">
        <f t="shared" si="263"/>
        <v>25</v>
      </c>
      <c r="M731" s="65"/>
      <c r="N731" s="65"/>
      <c r="O731" s="65"/>
      <c r="P731" s="65"/>
      <c r="Q731" s="65">
        <v>22</v>
      </c>
      <c r="R731" s="65">
        <v>20</v>
      </c>
      <c r="S731" s="65">
        <v>5</v>
      </c>
      <c r="T731" s="65">
        <v>5</v>
      </c>
      <c r="U731" s="65"/>
      <c r="V731" s="65"/>
      <c r="W731" s="65"/>
      <c r="X731" s="65"/>
      <c r="Y731" s="65"/>
      <c r="Z731" s="65"/>
      <c r="AA731" s="65">
        <v>27</v>
      </c>
      <c r="AB731" s="65"/>
      <c r="AC731" s="65"/>
      <c r="AD731" s="65"/>
      <c r="AE731" s="140" t="str">
        <f t="shared" si="267"/>
        <v>IE8152-36</v>
      </c>
      <c r="AF731" s="139" t="str">
        <f t="shared" si="268"/>
        <v xml:space="preserve">Ноос, ноолуур боловсруулалтын технологийн ажилтан </v>
      </c>
      <c r="AG731" s="56"/>
      <c r="AH731" s="65">
        <f t="shared" si="249"/>
        <v>0</v>
      </c>
      <c r="AI731" s="65">
        <f t="shared" si="249"/>
        <v>0</v>
      </c>
      <c r="AJ731" s="65"/>
      <c r="AK731" s="65"/>
      <c r="AL731" s="65"/>
      <c r="AM731" s="65"/>
      <c r="AN731" s="65"/>
      <c r="AO731" s="65"/>
      <c r="AP731" s="65"/>
      <c r="AQ731" s="65"/>
      <c r="AR731" s="65"/>
      <c r="AS731" s="65"/>
      <c r="AT731" s="65"/>
      <c r="AU731" s="65"/>
      <c r="AV731" s="65"/>
      <c r="AW731" s="65"/>
    </row>
    <row r="732" spans="1:49" s="121" customFormat="1" ht="18" customHeight="1">
      <c r="A732" s="838" t="str">
        <f>+'[1]З-ТМБ-4-сургууль мэргэжил-1'!A738:B738</f>
        <v>MT8111-35</v>
      </c>
      <c r="B732" s="838"/>
      <c r="C732" s="705" t="str">
        <f>+'[1]З-ТМБ-4-сургууль мэргэжил-1'!C738:I738</f>
        <v>Хүнд машин механизмын оператор</v>
      </c>
      <c r="D732" s="705"/>
      <c r="E732" s="705"/>
      <c r="F732" s="705"/>
      <c r="G732" s="705"/>
      <c r="H732" s="705"/>
      <c r="I732" s="56">
        <f t="shared" si="262"/>
        <v>721</v>
      </c>
      <c r="J732" s="801">
        <f t="shared" si="264"/>
        <v>50</v>
      </c>
      <c r="K732" s="802"/>
      <c r="L732" s="65">
        <f t="shared" si="263"/>
        <v>1</v>
      </c>
      <c r="M732" s="65"/>
      <c r="N732" s="65"/>
      <c r="O732" s="65"/>
      <c r="P732" s="65"/>
      <c r="Q732" s="65">
        <v>50</v>
      </c>
      <c r="R732" s="65">
        <v>1</v>
      </c>
      <c r="S732" s="65"/>
      <c r="T732" s="65"/>
      <c r="U732" s="65"/>
      <c r="V732" s="65"/>
      <c r="W732" s="65"/>
      <c r="X732" s="65"/>
      <c r="Y732" s="65"/>
      <c r="Z732" s="65"/>
      <c r="AA732" s="65">
        <v>50</v>
      </c>
      <c r="AB732" s="65"/>
      <c r="AC732" s="65"/>
      <c r="AD732" s="65"/>
      <c r="AE732" s="140" t="str">
        <f t="shared" si="267"/>
        <v>MT8111-35</v>
      </c>
      <c r="AF732" s="139" t="str">
        <f t="shared" si="268"/>
        <v>Хүнд машин механизмын оператор</v>
      </c>
      <c r="AG732" s="56"/>
      <c r="AH732" s="65">
        <f t="shared" si="249"/>
        <v>0</v>
      </c>
      <c r="AI732" s="65">
        <f t="shared" si="249"/>
        <v>0</v>
      </c>
      <c r="AJ732" s="65"/>
      <c r="AK732" s="65"/>
      <c r="AL732" s="65"/>
      <c r="AM732" s="65"/>
      <c r="AN732" s="65"/>
      <c r="AO732" s="65"/>
      <c r="AP732" s="65"/>
      <c r="AQ732" s="65"/>
      <c r="AR732" s="65"/>
      <c r="AS732" s="65"/>
      <c r="AT732" s="65"/>
      <c r="AU732" s="65"/>
      <c r="AV732" s="65"/>
      <c r="AW732" s="65"/>
    </row>
    <row r="733" spans="1:49" s="121" customFormat="1" ht="18" customHeight="1">
      <c r="A733" s="838" t="str">
        <f>+'[1]З-ТМБ-4-сургууль мэргэжил-1'!A739:B739</f>
        <v>AF6112-25</v>
      </c>
      <c r="B733" s="838"/>
      <c r="C733" s="705" t="str">
        <f>+'[1]З-ТМБ-4-сургууль мэргэжил-1'!C739:I739</f>
        <v>Хүлэмжийн аж ахуйн фермер</v>
      </c>
      <c r="D733" s="705"/>
      <c r="E733" s="705"/>
      <c r="F733" s="705"/>
      <c r="G733" s="705"/>
      <c r="H733" s="705"/>
      <c r="I733" s="56">
        <f t="shared" si="262"/>
        <v>722</v>
      </c>
      <c r="J733" s="801">
        <f t="shared" si="264"/>
        <v>36</v>
      </c>
      <c r="K733" s="802"/>
      <c r="L733" s="65">
        <f t="shared" si="263"/>
        <v>33</v>
      </c>
      <c r="M733" s="65"/>
      <c r="N733" s="65"/>
      <c r="O733" s="65"/>
      <c r="P733" s="65"/>
      <c r="Q733" s="65">
        <v>36</v>
      </c>
      <c r="R733" s="65">
        <v>33</v>
      </c>
      <c r="S733" s="65"/>
      <c r="T733" s="65"/>
      <c r="U733" s="65"/>
      <c r="V733" s="65"/>
      <c r="W733" s="65"/>
      <c r="X733" s="65"/>
      <c r="Y733" s="65"/>
      <c r="Z733" s="65"/>
      <c r="AA733" s="65">
        <v>36</v>
      </c>
      <c r="AB733" s="65"/>
      <c r="AC733" s="65"/>
      <c r="AD733" s="65"/>
      <c r="AE733" s="140" t="str">
        <f t="shared" si="267"/>
        <v>AF6112-25</v>
      </c>
      <c r="AF733" s="139" t="str">
        <f t="shared" si="268"/>
        <v>Хүлэмжийн аж ахуйн фермер</v>
      </c>
      <c r="AG733" s="56"/>
      <c r="AH733" s="65">
        <f t="shared" si="249"/>
        <v>0</v>
      </c>
      <c r="AI733" s="65">
        <f t="shared" si="249"/>
        <v>0</v>
      </c>
      <c r="AJ733" s="65"/>
      <c r="AK733" s="65"/>
      <c r="AL733" s="65"/>
      <c r="AM733" s="65"/>
      <c r="AN733" s="65"/>
      <c r="AO733" s="65"/>
      <c r="AP733" s="65"/>
      <c r="AQ733" s="65"/>
      <c r="AR733" s="65"/>
      <c r="AS733" s="65"/>
      <c r="AT733" s="65"/>
      <c r="AU733" s="65"/>
      <c r="AV733" s="65"/>
      <c r="AW733" s="65"/>
    </row>
    <row r="734" spans="1:49" s="121" customFormat="1" ht="18" customHeight="1">
      <c r="A734" s="838" t="str">
        <f>+'[1]З-ТМБ-4-сургууль мэргэжил-1'!A740:B740</f>
        <v>AF6112-24</v>
      </c>
      <c r="B734" s="838"/>
      <c r="C734" s="705" t="str">
        <f>+'[1]З-ТМБ-4-сургууль мэргэжил-1'!C740:I740</f>
        <v>Хүнсний ногооны фермер</v>
      </c>
      <c r="D734" s="705"/>
      <c r="E734" s="705"/>
      <c r="F734" s="705"/>
      <c r="G734" s="705"/>
      <c r="H734" s="705"/>
      <c r="I734" s="56">
        <f t="shared" si="262"/>
        <v>723</v>
      </c>
      <c r="J734" s="801">
        <f t="shared" si="264"/>
        <v>10</v>
      </c>
      <c r="K734" s="802"/>
      <c r="L734" s="65">
        <f t="shared" si="263"/>
        <v>10</v>
      </c>
      <c r="M734" s="65"/>
      <c r="N734" s="65"/>
      <c r="O734" s="65"/>
      <c r="P734" s="65"/>
      <c r="Q734" s="65">
        <v>10</v>
      </c>
      <c r="R734" s="65">
        <v>10</v>
      </c>
      <c r="S734" s="65"/>
      <c r="T734" s="65"/>
      <c r="U734" s="65"/>
      <c r="V734" s="65"/>
      <c r="W734" s="65"/>
      <c r="X734" s="65"/>
      <c r="Y734" s="65"/>
      <c r="Z734" s="65"/>
      <c r="AA734" s="65">
        <v>10</v>
      </c>
      <c r="AB734" s="65"/>
      <c r="AC734" s="65"/>
      <c r="AD734" s="65"/>
      <c r="AE734" s="140" t="str">
        <f t="shared" si="267"/>
        <v>AF6112-24</v>
      </c>
      <c r="AF734" s="139" t="str">
        <f t="shared" si="268"/>
        <v>Хүнсний ногооны фермер</v>
      </c>
      <c r="AG734" s="56"/>
      <c r="AH734" s="65">
        <f t="shared" si="249"/>
        <v>0</v>
      </c>
      <c r="AI734" s="65">
        <f t="shared" si="249"/>
        <v>0</v>
      </c>
      <c r="AJ734" s="65"/>
      <c r="AK734" s="65"/>
      <c r="AL734" s="65"/>
      <c r="AM734" s="65"/>
      <c r="AN734" s="65"/>
      <c r="AO734" s="65"/>
      <c r="AP734" s="65"/>
      <c r="AQ734" s="65"/>
      <c r="AR734" s="65"/>
      <c r="AS734" s="65"/>
      <c r="AT734" s="65"/>
      <c r="AU734" s="65"/>
      <c r="AV734" s="65"/>
      <c r="AW734" s="65"/>
    </row>
    <row r="735" spans="1:49" s="121" customFormat="1" ht="18" customHeight="1">
      <c r="A735" s="838" t="str">
        <f>+'[1]З-ТМБ-4-сургууль мэргэжил-1'!A741:B741</f>
        <v>TC3115-13</v>
      </c>
      <c r="B735" s="838"/>
      <c r="C735" s="705" t="str">
        <f>+'[1]З-ТМБ-4-сургууль мэргэжил-1'!C741:I741</f>
        <v>Автомашины механик</v>
      </c>
      <c r="D735" s="705"/>
      <c r="E735" s="705"/>
      <c r="F735" s="705"/>
      <c r="G735" s="705"/>
      <c r="H735" s="705"/>
      <c r="I735" s="56">
        <f t="shared" si="262"/>
        <v>724</v>
      </c>
      <c r="J735" s="801">
        <f t="shared" si="264"/>
        <v>15</v>
      </c>
      <c r="K735" s="802"/>
      <c r="L735" s="65">
        <f t="shared" si="263"/>
        <v>0</v>
      </c>
      <c r="M735" s="65">
        <v>15</v>
      </c>
      <c r="N735" s="65">
        <v>0</v>
      </c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5"/>
      <c r="Z735" s="65"/>
      <c r="AA735" s="65">
        <v>15</v>
      </c>
      <c r="AB735" s="65"/>
      <c r="AC735" s="65"/>
      <c r="AD735" s="65"/>
      <c r="AE735" s="140" t="str">
        <f t="shared" si="267"/>
        <v>TC3115-13</v>
      </c>
      <c r="AF735" s="139" t="str">
        <f t="shared" si="268"/>
        <v>Автомашины механик</v>
      </c>
      <c r="AG735" s="56"/>
      <c r="AH735" s="65">
        <f t="shared" si="249"/>
        <v>0</v>
      </c>
      <c r="AI735" s="65">
        <f t="shared" si="249"/>
        <v>0</v>
      </c>
      <c r="AJ735" s="65"/>
      <c r="AK735" s="65"/>
      <c r="AL735" s="65"/>
      <c r="AM735" s="65"/>
      <c r="AN735" s="65"/>
      <c r="AO735" s="65"/>
      <c r="AP735" s="65"/>
      <c r="AQ735" s="65"/>
      <c r="AR735" s="65"/>
      <c r="AS735" s="65"/>
      <c r="AT735" s="65"/>
      <c r="AU735" s="65"/>
      <c r="AV735" s="65"/>
      <c r="AW735" s="65"/>
    </row>
    <row r="736" spans="1:49" s="121" customFormat="1" ht="18" customHeight="1">
      <c r="A736" s="838" t="str">
        <f>+'[1]З-ТМБ-4-сургууль мэргэжил-1'!A742:B742</f>
        <v>AT3115-29</v>
      </c>
      <c r="B736" s="838"/>
      <c r="C736" s="705" t="str">
        <f>+'[1]З-ТМБ-4-сургууль мэргэжил-1'!C742:I742</f>
        <v>Хөдөө аж ахуйн машин, тоног төхөөрөмжийн техникч</v>
      </c>
      <c r="D736" s="705"/>
      <c r="E736" s="705"/>
      <c r="F736" s="705"/>
      <c r="G736" s="705"/>
      <c r="H736" s="705"/>
      <c r="I736" s="56">
        <f t="shared" si="262"/>
        <v>725</v>
      </c>
      <c r="J736" s="801">
        <f t="shared" si="264"/>
        <v>11</v>
      </c>
      <c r="K736" s="802"/>
      <c r="L736" s="65">
        <f t="shared" si="263"/>
        <v>0</v>
      </c>
      <c r="M736" s="65">
        <v>11</v>
      </c>
      <c r="N736" s="65">
        <v>0</v>
      </c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>
        <v>11</v>
      </c>
      <c r="AB736" s="65"/>
      <c r="AC736" s="65"/>
      <c r="AD736" s="65"/>
      <c r="AE736" s="140" t="str">
        <f t="shared" si="267"/>
        <v>AT3115-29</v>
      </c>
      <c r="AF736" s="139" t="str">
        <f t="shared" si="268"/>
        <v>Хөдөө аж ахуйн машин, тоног төхөөрөмжийн техникч</v>
      </c>
      <c r="AG736" s="56"/>
      <c r="AH736" s="65">
        <f t="shared" si="249"/>
        <v>0</v>
      </c>
      <c r="AI736" s="65">
        <f t="shared" si="249"/>
        <v>0</v>
      </c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</row>
    <row r="737" spans="1:49" s="121" customFormat="1" ht="18" customHeight="1">
      <c r="A737" s="816" t="s">
        <v>475</v>
      </c>
      <c r="B737" s="816"/>
      <c r="C737" s="816"/>
      <c r="D737" s="816"/>
      <c r="E737" s="816"/>
      <c r="F737" s="816"/>
      <c r="G737" s="816"/>
      <c r="H737" s="816"/>
      <c r="I737" s="60">
        <f t="shared" si="262"/>
        <v>726</v>
      </c>
      <c r="J737" s="817">
        <f t="shared" si="264"/>
        <v>1065</v>
      </c>
      <c r="K737" s="818"/>
      <c r="L737" s="138">
        <f t="shared" si="263"/>
        <v>504</v>
      </c>
      <c r="M737" s="138">
        <f>SUM(M738:M770)</f>
        <v>172</v>
      </c>
      <c r="N737" s="138">
        <f t="shared" ref="N737:AD737" si="269">SUM(N738:N770)</f>
        <v>99</v>
      </c>
      <c r="O737" s="138">
        <f t="shared" si="269"/>
        <v>40</v>
      </c>
      <c r="P737" s="138">
        <f t="shared" si="269"/>
        <v>25</v>
      </c>
      <c r="Q737" s="138">
        <f t="shared" si="269"/>
        <v>189</v>
      </c>
      <c r="R737" s="138">
        <f t="shared" si="269"/>
        <v>88</v>
      </c>
      <c r="S737" s="138">
        <f t="shared" si="269"/>
        <v>664</v>
      </c>
      <c r="T737" s="138">
        <f t="shared" si="269"/>
        <v>292</v>
      </c>
      <c r="U737" s="138">
        <f t="shared" si="269"/>
        <v>0</v>
      </c>
      <c r="V737" s="138">
        <f t="shared" si="269"/>
        <v>0</v>
      </c>
      <c r="W737" s="138">
        <f t="shared" si="269"/>
        <v>0</v>
      </c>
      <c r="X737" s="138">
        <f t="shared" si="269"/>
        <v>0</v>
      </c>
      <c r="Y737" s="138">
        <f t="shared" si="269"/>
        <v>0</v>
      </c>
      <c r="Z737" s="138">
        <f t="shared" si="269"/>
        <v>0</v>
      </c>
      <c r="AA737" s="138">
        <f t="shared" si="269"/>
        <v>1065</v>
      </c>
      <c r="AB737" s="138">
        <f t="shared" si="269"/>
        <v>0</v>
      </c>
      <c r="AC737" s="138">
        <f t="shared" si="269"/>
        <v>0</v>
      </c>
      <c r="AD737" s="138">
        <f t="shared" si="269"/>
        <v>0</v>
      </c>
      <c r="AE737" s="141" t="str">
        <f>+A737</f>
        <v>17. Увс аймаг дахь Улаангом Политехник коллеж</v>
      </c>
      <c r="AF737" s="142"/>
      <c r="AG737" s="60"/>
      <c r="AH737" s="138">
        <f>SUM(AH738:AH770)</f>
        <v>5</v>
      </c>
      <c r="AI737" s="138">
        <f t="shared" ref="AI737:AW737" si="270">SUM(AI738:AI770)</f>
        <v>3</v>
      </c>
      <c r="AJ737" s="138">
        <f t="shared" si="270"/>
        <v>2</v>
      </c>
      <c r="AK737" s="138">
        <f t="shared" si="270"/>
        <v>1</v>
      </c>
      <c r="AL737" s="138">
        <f t="shared" si="270"/>
        <v>1</v>
      </c>
      <c r="AM737" s="138">
        <f t="shared" si="270"/>
        <v>0</v>
      </c>
      <c r="AN737" s="138">
        <f t="shared" si="270"/>
        <v>0</v>
      </c>
      <c r="AO737" s="138">
        <f t="shared" si="270"/>
        <v>0</v>
      </c>
      <c r="AP737" s="138">
        <f t="shared" si="270"/>
        <v>1</v>
      </c>
      <c r="AQ737" s="138">
        <f t="shared" si="270"/>
        <v>1</v>
      </c>
      <c r="AR737" s="138">
        <f t="shared" si="270"/>
        <v>0</v>
      </c>
      <c r="AS737" s="138">
        <f t="shared" si="270"/>
        <v>0</v>
      </c>
      <c r="AT737" s="138">
        <f t="shared" si="270"/>
        <v>1</v>
      </c>
      <c r="AU737" s="138">
        <f t="shared" si="270"/>
        <v>1</v>
      </c>
      <c r="AV737" s="138">
        <f t="shared" si="270"/>
        <v>0</v>
      </c>
      <c r="AW737" s="138">
        <f t="shared" si="270"/>
        <v>0</v>
      </c>
    </row>
    <row r="738" spans="1:49" s="121" customFormat="1" ht="18" customHeight="1">
      <c r="A738" s="838" t="str">
        <f>+'[1]З-ТМБ-4-сургууль мэргэжил-1'!A744:B744</f>
        <v>CF3112-11</v>
      </c>
      <c r="B738" s="838"/>
      <c r="C738" s="705" t="str">
        <f>+'[1]З-ТМБ-4-сургууль мэргэжил-1'!C744:I744</f>
        <v>Иргэний барилгын техникч</v>
      </c>
      <c r="D738" s="705"/>
      <c r="E738" s="705"/>
      <c r="F738" s="705"/>
      <c r="G738" s="705"/>
      <c r="H738" s="705"/>
      <c r="I738" s="56">
        <f t="shared" si="262"/>
        <v>727</v>
      </c>
      <c r="J738" s="801">
        <f t="shared" si="264"/>
        <v>42</v>
      </c>
      <c r="K738" s="802"/>
      <c r="L738" s="65">
        <f t="shared" si="263"/>
        <v>17</v>
      </c>
      <c r="M738" s="65">
        <v>26</v>
      </c>
      <c r="N738" s="65">
        <v>7</v>
      </c>
      <c r="O738" s="65">
        <v>16</v>
      </c>
      <c r="P738" s="65">
        <v>10</v>
      </c>
      <c r="Q738" s="65"/>
      <c r="R738" s="65"/>
      <c r="S738" s="65"/>
      <c r="T738" s="65"/>
      <c r="U738" s="65"/>
      <c r="V738" s="65"/>
      <c r="W738" s="65"/>
      <c r="X738" s="65"/>
      <c r="Y738" s="65"/>
      <c r="Z738" s="65"/>
      <c r="AA738" s="65">
        <f>+J738</f>
        <v>42</v>
      </c>
      <c r="AB738" s="65"/>
      <c r="AC738" s="65"/>
      <c r="AD738" s="65"/>
      <c r="AE738" s="140" t="str">
        <f t="shared" ref="AE738:AE770" si="271">+A738</f>
        <v>CF3112-11</v>
      </c>
      <c r="AF738" s="139" t="str">
        <f t="shared" ref="AF738:AF770" si="272">+C738</f>
        <v>Иргэний барилгын техникч</v>
      </c>
      <c r="AG738" s="56"/>
      <c r="AH738" s="65">
        <f t="shared" ref="AH738:AI800" si="273">+AJ738+AL738+AN738+AP738+AR738+AT738+AV738</f>
        <v>0</v>
      </c>
      <c r="AI738" s="65">
        <f t="shared" si="273"/>
        <v>0</v>
      </c>
      <c r="AJ738" s="67"/>
      <c r="AK738" s="67"/>
      <c r="AL738" s="67"/>
      <c r="AM738" s="67"/>
      <c r="AN738" s="67"/>
      <c r="AO738" s="67"/>
      <c r="AP738" s="67"/>
      <c r="AQ738" s="67"/>
      <c r="AR738" s="67"/>
      <c r="AS738" s="67"/>
      <c r="AT738" s="67"/>
      <c r="AU738" s="67"/>
      <c r="AV738" s="67"/>
      <c r="AW738" s="67"/>
    </row>
    <row r="739" spans="1:49" s="121" customFormat="1" ht="18" customHeight="1">
      <c r="A739" s="838" t="str">
        <f>+'[1]З-ТМБ-4-сургууль мэргэжил-1'!A745:B745</f>
        <v>IM3119-11</v>
      </c>
      <c r="B739" s="838"/>
      <c r="C739" s="705" t="str">
        <f>+'[1]З-ТМБ-4-сургууль мэргэжил-1'!C745:I745</f>
        <v>Аюулгүй ажиллагааны техникч</v>
      </c>
      <c r="D739" s="705"/>
      <c r="E739" s="705"/>
      <c r="F739" s="705"/>
      <c r="G739" s="705"/>
      <c r="H739" s="705"/>
      <c r="I739" s="56">
        <f t="shared" si="262"/>
        <v>728</v>
      </c>
      <c r="J739" s="801">
        <f t="shared" si="264"/>
        <v>52</v>
      </c>
      <c r="K739" s="802"/>
      <c r="L739" s="65">
        <f t="shared" si="263"/>
        <v>36</v>
      </c>
      <c r="M739" s="65">
        <v>52</v>
      </c>
      <c r="N739" s="65">
        <v>36</v>
      </c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5"/>
      <c r="Z739" s="65"/>
      <c r="AA739" s="65">
        <f t="shared" ref="AA739:AA770" si="274">+J739</f>
        <v>52</v>
      </c>
      <c r="AB739" s="65"/>
      <c r="AC739" s="65"/>
      <c r="AD739" s="65"/>
      <c r="AE739" s="140" t="str">
        <f t="shared" si="271"/>
        <v>IM3119-11</v>
      </c>
      <c r="AF739" s="139" t="str">
        <f t="shared" si="272"/>
        <v>Аюулгүй ажиллагааны техникч</v>
      </c>
      <c r="AG739" s="56"/>
      <c r="AH739" s="65">
        <f t="shared" si="273"/>
        <v>0</v>
      </c>
      <c r="AI739" s="65">
        <f t="shared" si="273"/>
        <v>0</v>
      </c>
      <c r="AJ739" s="67"/>
      <c r="AK739" s="67"/>
      <c r="AL739" s="67"/>
      <c r="AM739" s="67"/>
      <c r="AN739" s="67"/>
      <c r="AO739" s="67"/>
      <c r="AP739" s="67"/>
      <c r="AQ739" s="67"/>
      <c r="AR739" s="67"/>
      <c r="AS739" s="67"/>
      <c r="AT739" s="67"/>
      <c r="AU739" s="67"/>
      <c r="AV739" s="67"/>
      <c r="AW739" s="67"/>
    </row>
    <row r="740" spans="1:49" s="121" customFormat="1" ht="18" customHeight="1">
      <c r="A740" s="838" t="str">
        <f>+'[1]З-ТМБ-4-сургууль мэргэжил-1'!A746:B746</f>
        <v>IF3434-14</v>
      </c>
      <c r="B740" s="838"/>
      <c r="C740" s="705" t="str">
        <f>+'[1]З-ТМБ-4-сургууль мэргэжил-1'!C746:I746</f>
        <v>Хоол үйлдвэрлэл, үйлчилгээний техник- технологич</v>
      </c>
      <c r="D740" s="705"/>
      <c r="E740" s="705"/>
      <c r="F740" s="705"/>
      <c r="G740" s="705"/>
      <c r="H740" s="705"/>
      <c r="I740" s="56">
        <f t="shared" si="262"/>
        <v>729</v>
      </c>
      <c r="J740" s="801">
        <f t="shared" si="264"/>
        <v>33</v>
      </c>
      <c r="K740" s="802"/>
      <c r="L740" s="65">
        <f t="shared" si="263"/>
        <v>32</v>
      </c>
      <c r="M740" s="65">
        <v>20</v>
      </c>
      <c r="N740" s="65">
        <v>19</v>
      </c>
      <c r="O740" s="65">
        <v>13</v>
      </c>
      <c r="P740" s="65">
        <v>13</v>
      </c>
      <c r="Q740" s="65"/>
      <c r="R740" s="65"/>
      <c r="S740" s="65"/>
      <c r="T740" s="65"/>
      <c r="U740" s="65"/>
      <c r="V740" s="65"/>
      <c r="W740" s="65"/>
      <c r="X740" s="65"/>
      <c r="Y740" s="65"/>
      <c r="Z740" s="65"/>
      <c r="AA740" s="65">
        <f t="shared" si="274"/>
        <v>33</v>
      </c>
      <c r="AB740" s="65"/>
      <c r="AC740" s="65"/>
      <c r="AD740" s="65"/>
      <c r="AE740" s="140" t="str">
        <f t="shared" si="271"/>
        <v>IF3434-14</v>
      </c>
      <c r="AF740" s="139" t="str">
        <f t="shared" si="272"/>
        <v>Хоол үйлдвэрлэл, үйлчилгээний техник- технологич</v>
      </c>
      <c r="AG740" s="56"/>
      <c r="AH740" s="65">
        <f t="shared" si="273"/>
        <v>0</v>
      </c>
      <c r="AI740" s="65">
        <f t="shared" si="273"/>
        <v>0</v>
      </c>
      <c r="AJ740" s="67"/>
      <c r="AK740" s="67"/>
      <c r="AL740" s="67"/>
      <c r="AM740" s="67"/>
      <c r="AN740" s="67"/>
      <c r="AO740" s="67"/>
      <c r="AP740" s="67"/>
      <c r="AQ740" s="67"/>
      <c r="AR740" s="67"/>
      <c r="AS740" s="67"/>
      <c r="AT740" s="67"/>
      <c r="AU740" s="67"/>
      <c r="AV740" s="67"/>
      <c r="AW740" s="67"/>
    </row>
    <row r="741" spans="1:49" s="121" customFormat="1" ht="18" customHeight="1">
      <c r="A741" s="838" t="str">
        <f>+'[1]З-ТМБ-4-сургууль мэргэжил-1'!A747:B747</f>
        <v>IE3139-14</v>
      </c>
      <c r="B741" s="838"/>
      <c r="C741" s="705" t="str">
        <f>+'[1]З-ТМБ-4-сургууль мэргэжил-1'!C747:I747</f>
        <v>Оёдолын техник-технологич</v>
      </c>
      <c r="D741" s="705"/>
      <c r="E741" s="705"/>
      <c r="F741" s="705"/>
      <c r="G741" s="705"/>
      <c r="H741" s="705"/>
      <c r="I741" s="56">
        <f t="shared" si="262"/>
        <v>730</v>
      </c>
      <c r="J741" s="801">
        <f t="shared" si="264"/>
        <v>18</v>
      </c>
      <c r="K741" s="802"/>
      <c r="L741" s="65">
        <f t="shared" si="263"/>
        <v>18</v>
      </c>
      <c r="M741" s="65">
        <v>18</v>
      </c>
      <c r="N741" s="65">
        <v>18</v>
      </c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5"/>
      <c r="Z741" s="65"/>
      <c r="AA741" s="65">
        <f t="shared" si="274"/>
        <v>18</v>
      </c>
      <c r="AB741" s="65"/>
      <c r="AC741" s="65"/>
      <c r="AD741" s="65"/>
      <c r="AE741" s="140" t="str">
        <f t="shared" si="271"/>
        <v>IE3139-14</v>
      </c>
      <c r="AF741" s="139" t="str">
        <f t="shared" si="272"/>
        <v>Оёдолын техник-технологич</v>
      </c>
      <c r="AG741" s="56"/>
      <c r="AH741" s="65">
        <f t="shared" si="273"/>
        <v>0</v>
      </c>
      <c r="AI741" s="65">
        <f t="shared" si="273"/>
        <v>0</v>
      </c>
      <c r="AJ741" s="67"/>
      <c r="AK741" s="67"/>
      <c r="AL741" s="67"/>
      <c r="AM741" s="67"/>
      <c r="AN741" s="67"/>
      <c r="AO741" s="67"/>
      <c r="AP741" s="67"/>
      <c r="AQ741" s="67"/>
      <c r="AR741" s="67"/>
      <c r="AS741" s="67"/>
      <c r="AT741" s="67"/>
      <c r="AU741" s="67"/>
      <c r="AV741" s="67"/>
      <c r="AW741" s="67"/>
    </row>
    <row r="742" spans="1:49" s="121" customFormat="1" ht="18" customHeight="1">
      <c r="A742" s="838" t="str">
        <f>+'[1]З-ТМБ-4-сургууль мэргэжил-1'!A748:B748</f>
        <v>AF3142-13</v>
      </c>
      <c r="B742" s="838"/>
      <c r="C742" s="705" t="str">
        <f>+'[1]З-ТМБ-4-сургууль мэргэжил-1'!C748:I748</f>
        <v>Агротехникч</v>
      </c>
      <c r="D742" s="705"/>
      <c r="E742" s="705"/>
      <c r="F742" s="705"/>
      <c r="G742" s="705"/>
      <c r="H742" s="705"/>
      <c r="I742" s="56">
        <f t="shared" si="262"/>
        <v>731</v>
      </c>
      <c r="J742" s="801">
        <f t="shared" si="264"/>
        <v>9</v>
      </c>
      <c r="K742" s="802"/>
      <c r="L742" s="65">
        <f t="shared" si="263"/>
        <v>5</v>
      </c>
      <c r="M742" s="65">
        <v>9</v>
      </c>
      <c r="N742" s="65">
        <v>5</v>
      </c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5"/>
      <c r="Z742" s="65"/>
      <c r="AA742" s="65">
        <f t="shared" si="274"/>
        <v>9</v>
      </c>
      <c r="AB742" s="65"/>
      <c r="AC742" s="65"/>
      <c r="AD742" s="65"/>
      <c r="AE742" s="140" t="str">
        <f t="shared" si="271"/>
        <v>AF3142-13</v>
      </c>
      <c r="AF742" s="139" t="str">
        <f t="shared" si="272"/>
        <v>Агротехникч</v>
      </c>
      <c r="AG742" s="56"/>
      <c r="AH742" s="65">
        <f t="shared" si="273"/>
        <v>0</v>
      </c>
      <c r="AI742" s="65">
        <f t="shared" si="273"/>
        <v>0</v>
      </c>
      <c r="AJ742" s="67"/>
      <c r="AK742" s="67"/>
      <c r="AL742" s="67"/>
      <c r="AM742" s="67"/>
      <c r="AN742" s="67"/>
      <c r="AO742" s="67"/>
      <c r="AP742" s="67"/>
      <c r="AQ742" s="67"/>
      <c r="AR742" s="67"/>
      <c r="AS742" s="67"/>
      <c r="AT742" s="67"/>
      <c r="AU742" s="67"/>
      <c r="AV742" s="67"/>
      <c r="AW742" s="67"/>
    </row>
    <row r="743" spans="1:49" s="121" customFormat="1" ht="18" customHeight="1">
      <c r="A743" s="838" t="str">
        <f>+'[1]З-ТМБ-4-сургууль мэргэжил-1'!A749:B749</f>
        <v>CF3115-41</v>
      </c>
      <c r="B743" s="838"/>
      <c r="C743" s="705" t="str">
        <f>+'[1]З-ТМБ-4-сургууль мэргэжил-1'!C749:I749</f>
        <v>Сантехникийн техникч</v>
      </c>
      <c r="D743" s="705"/>
      <c r="E743" s="705"/>
      <c r="F743" s="705"/>
      <c r="G743" s="705"/>
      <c r="H743" s="705"/>
      <c r="I743" s="56">
        <f t="shared" si="262"/>
        <v>732</v>
      </c>
      <c r="J743" s="801">
        <f t="shared" si="264"/>
        <v>14</v>
      </c>
      <c r="K743" s="802"/>
      <c r="L743" s="65">
        <f t="shared" si="263"/>
        <v>2</v>
      </c>
      <c r="M743" s="65">
        <v>14</v>
      </c>
      <c r="N743" s="65">
        <v>2</v>
      </c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  <c r="Z743" s="65"/>
      <c r="AA743" s="65">
        <f t="shared" si="274"/>
        <v>14</v>
      </c>
      <c r="AB743" s="65"/>
      <c r="AC743" s="65"/>
      <c r="AD743" s="65"/>
      <c r="AE743" s="140" t="str">
        <f t="shared" si="271"/>
        <v>CF3115-41</v>
      </c>
      <c r="AF743" s="139" t="str">
        <f t="shared" si="272"/>
        <v>Сантехникийн техникч</v>
      </c>
      <c r="AG743" s="56"/>
      <c r="AH743" s="65">
        <f t="shared" si="273"/>
        <v>0</v>
      </c>
      <c r="AI743" s="65">
        <f t="shared" si="273"/>
        <v>0</v>
      </c>
      <c r="AJ743" s="67"/>
      <c r="AK743" s="67"/>
      <c r="AL743" s="67"/>
      <c r="AM743" s="67"/>
      <c r="AN743" s="67"/>
      <c r="AO743" s="67"/>
      <c r="AP743" s="67"/>
      <c r="AQ743" s="67"/>
      <c r="AR743" s="67"/>
      <c r="AS743" s="67"/>
      <c r="AT743" s="67"/>
      <c r="AU743" s="67"/>
      <c r="AV743" s="67"/>
      <c r="AW743" s="67"/>
    </row>
    <row r="744" spans="1:49" s="121" customFormat="1" ht="18" customHeight="1">
      <c r="A744" s="838" t="str">
        <f>+'[1]З-ТМБ-4-сургууль мэргэжил-1'!A750:B750</f>
        <v>IF3142-19</v>
      </c>
      <c r="B744" s="838"/>
      <c r="C744" s="705" t="str">
        <f>+'[1]З-ТМБ-4-сургууль мэргэжил-1'!C750:I750</f>
        <v>Ургамлын гаралтай хүнсний бүтээгдэхүүн үйлдвэрлэлийн техник-технологич</v>
      </c>
      <c r="D744" s="705"/>
      <c r="E744" s="705"/>
      <c r="F744" s="705"/>
      <c r="G744" s="705"/>
      <c r="H744" s="705"/>
      <c r="I744" s="56">
        <f t="shared" si="262"/>
        <v>733</v>
      </c>
      <c r="J744" s="801">
        <f t="shared" si="264"/>
        <v>12</v>
      </c>
      <c r="K744" s="802"/>
      <c r="L744" s="65">
        <f t="shared" si="263"/>
        <v>11</v>
      </c>
      <c r="M744" s="65">
        <v>12</v>
      </c>
      <c r="N744" s="65">
        <v>11</v>
      </c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5"/>
      <c r="Z744" s="65"/>
      <c r="AA744" s="65">
        <f t="shared" si="274"/>
        <v>12</v>
      </c>
      <c r="AB744" s="65"/>
      <c r="AC744" s="65"/>
      <c r="AD744" s="65"/>
      <c r="AE744" s="140" t="str">
        <f t="shared" si="271"/>
        <v>IF3142-19</v>
      </c>
      <c r="AF744" s="139" t="str">
        <f t="shared" si="272"/>
        <v>Ургамлын гаралтай хүнсний бүтээгдэхүүн үйлдвэрлэлийн техник-технологич</v>
      </c>
      <c r="AG744" s="56"/>
      <c r="AH744" s="65">
        <f t="shared" si="273"/>
        <v>0</v>
      </c>
      <c r="AI744" s="65">
        <f t="shared" si="273"/>
        <v>0</v>
      </c>
      <c r="AJ744" s="67"/>
      <c r="AK744" s="67"/>
      <c r="AL744" s="67"/>
      <c r="AM744" s="67"/>
      <c r="AN744" s="67"/>
      <c r="AO744" s="67"/>
      <c r="AP744" s="67"/>
      <c r="AQ744" s="67"/>
      <c r="AR744" s="67"/>
      <c r="AS744" s="67"/>
      <c r="AT744" s="67"/>
      <c r="AU744" s="67"/>
      <c r="AV744" s="67"/>
      <c r="AW744" s="67"/>
    </row>
    <row r="745" spans="1:49" s="121" customFormat="1" ht="18" customHeight="1">
      <c r="A745" s="838" t="str">
        <f>+'[1]З-ТМБ-4-сургууль мэргэжил-1'!A751:B751</f>
        <v>TC3115-13</v>
      </c>
      <c r="B745" s="838"/>
      <c r="C745" s="705" t="str">
        <f>+'[1]З-ТМБ-4-сургууль мэргэжил-1'!C751:I751</f>
        <v>Автомашины механик</v>
      </c>
      <c r="D745" s="705"/>
      <c r="E745" s="705"/>
      <c r="F745" s="705"/>
      <c r="G745" s="705"/>
      <c r="H745" s="705"/>
      <c r="I745" s="56">
        <f t="shared" si="262"/>
        <v>734</v>
      </c>
      <c r="J745" s="801">
        <f t="shared" si="264"/>
        <v>21</v>
      </c>
      <c r="K745" s="802"/>
      <c r="L745" s="65">
        <f t="shared" si="263"/>
        <v>1</v>
      </c>
      <c r="M745" s="65">
        <v>21</v>
      </c>
      <c r="N745" s="65">
        <v>1</v>
      </c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5"/>
      <c r="Z745" s="65"/>
      <c r="AA745" s="65">
        <f t="shared" si="274"/>
        <v>21</v>
      </c>
      <c r="AB745" s="65"/>
      <c r="AC745" s="65"/>
      <c r="AD745" s="65"/>
      <c r="AE745" s="140" t="str">
        <f t="shared" si="271"/>
        <v>TC3115-13</v>
      </c>
      <c r="AF745" s="139" t="str">
        <f t="shared" si="272"/>
        <v>Автомашины механик</v>
      </c>
      <c r="AG745" s="56"/>
      <c r="AH745" s="65">
        <f t="shared" si="273"/>
        <v>0</v>
      </c>
      <c r="AI745" s="65">
        <f t="shared" si="273"/>
        <v>0</v>
      </c>
      <c r="AJ745" s="67"/>
      <c r="AK745" s="67"/>
      <c r="AL745" s="67"/>
      <c r="AM745" s="67"/>
      <c r="AN745" s="67"/>
      <c r="AO745" s="67"/>
      <c r="AP745" s="67"/>
      <c r="AQ745" s="67"/>
      <c r="AR745" s="67"/>
      <c r="AS745" s="67"/>
      <c r="AT745" s="67"/>
      <c r="AU745" s="67"/>
      <c r="AV745" s="67"/>
      <c r="AW745" s="67"/>
    </row>
    <row r="746" spans="1:49" s="121" customFormat="1" ht="18" customHeight="1">
      <c r="A746" s="838" t="str">
        <f>+'[1]З-ТМБ-4-сургууль мэргэжил-1'!A752:B752</f>
        <v>IM3119-14</v>
      </c>
      <c r="B746" s="838"/>
      <c r="C746" s="705" t="str">
        <f>+'[1]З-ТМБ-4-сургууль мэргэжил-1'!C752:I752</f>
        <v xml:space="preserve">Үйлдвэрлэлийн техникч </v>
      </c>
      <c r="D746" s="705"/>
      <c r="E746" s="705"/>
      <c r="F746" s="705"/>
      <c r="G746" s="705"/>
      <c r="H746" s="705"/>
      <c r="I746" s="56">
        <f t="shared" si="262"/>
        <v>735</v>
      </c>
      <c r="J746" s="801">
        <f t="shared" si="264"/>
        <v>11</v>
      </c>
      <c r="K746" s="802"/>
      <c r="L746" s="65">
        <f t="shared" si="263"/>
        <v>2</v>
      </c>
      <c r="M746" s="65"/>
      <c r="N746" s="65"/>
      <c r="O746" s="65">
        <v>11</v>
      </c>
      <c r="P746" s="65">
        <v>2</v>
      </c>
      <c r="Q746" s="65"/>
      <c r="R746" s="65"/>
      <c r="S746" s="65"/>
      <c r="T746" s="65"/>
      <c r="U746" s="65"/>
      <c r="V746" s="65"/>
      <c r="W746" s="65"/>
      <c r="X746" s="65"/>
      <c r="Y746" s="65"/>
      <c r="Z746" s="65"/>
      <c r="AA746" s="65">
        <f t="shared" si="274"/>
        <v>11</v>
      </c>
      <c r="AB746" s="65"/>
      <c r="AC746" s="65"/>
      <c r="AD746" s="65"/>
      <c r="AE746" s="140" t="str">
        <f t="shared" si="271"/>
        <v>IM3119-14</v>
      </c>
      <c r="AF746" s="139" t="str">
        <f t="shared" si="272"/>
        <v xml:space="preserve">Үйлдвэрлэлийн техникч </v>
      </c>
      <c r="AG746" s="56"/>
      <c r="AH746" s="65">
        <f t="shared" si="273"/>
        <v>0</v>
      </c>
      <c r="AI746" s="65">
        <f t="shared" si="273"/>
        <v>0</v>
      </c>
      <c r="AJ746" s="67"/>
      <c r="AK746" s="67"/>
      <c r="AL746" s="67"/>
      <c r="AM746" s="67"/>
      <c r="AN746" s="67"/>
      <c r="AO746" s="67"/>
      <c r="AP746" s="67"/>
      <c r="AQ746" s="67"/>
      <c r="AR746" s="67"/>
      <c r="AS746" s="67"/>
      <c r="AT746" s="67"/>
      <c r="AU746" s="67"/>
      <c r="AV746" s="67"/>
      <c r="AW746" s="67"/>
    </row>
    <row r="747" spans="1:49" s="121" customFormat="1" ht="18" customHeight="1">
      <c r="A747" s="838" t="str">
        <f>+'[1]З-ТМБ-4-сургууль мэргэжил-1'!A753:B753</f>
        <v>CF7123-20</v>
      </c>
      <c r="B747" s="838"/>
      <c r="C747" s="705" t="str">
        <f>+'[1]З-ТМБ-4-сургууль мэргэжил-1'!C753:I753</f>
        <v>Барилгын засал-чимэглэлчин</v>
      </c>
      <c r="D747" s="705"/>
      <c r="E747" s="705"/>
      <c r="F747" s="705"/>
      <c r="G747" s="705"/>
      <c r="H747" s="705"/>
      <c r="I747" s="56">
        <f t="shared" si="262"/>
        <v>736</v>
      </c>
      <c r="J747" s="801">
        <f t="shared" si="264"/>
        <v>67</v>
      </c>
      <c r="K747" s="802"/>
      <c r="L747" s="65">
        <f t="shared" si="263"/>
        <v>30</v>
      </c>
      <c r="M747" s="65"/>
      <c r="N747" s="65"/>
      <c r="O747" s="65"/>
      <c r="P747" s="65"/>
      <c r="Q747" s="65"/>
      <c r="R747" s="65"/>
      <c r="S747" s="65">
        <v>67</v>
      </c>
      <c r="T747" s="65">
        <v>30</v>
      </c>
      <c r="U747" s="65"/>
      <c r="V747" s="65"/>
      <c r="W747" s="65"/>
      <c r="X747" s="65"/>
      <c r="Y747" s="65"/>
      <c r="Z747" s="65"/>
      <c r="AA747" s="65">
        <f t="shared" si="274"/>
        <v>67</v>
      </c>
      <c r="AB747" s="65"/>
      <c r="AC747" s="65"/>
      <c r="AD747" s="65"/>
      <c r="AE747" s="140" t="str">
        <f t="shared" si="271"/>
        <v>CF7123-20</v>
      </c>
      <c r="AF747" s="139" t="str">
        <f t="shared" si="272"/>
        <v>Барилгын засал-чимэглэлчин</v>
      </c>
      <c r="AG747" s="56"/>
      <c r="AH747" s="65">
        <f t="shared" si="273"/>
        <v>0</v>
      </c>
      <c r="AI747" s="65">
        <f t="shared" si="273"/>
        <v>0</v>
      </c>
      <c r="AJ747" s="67"/>
      <c r="AK747" s="67"/>
      <c r="AL747" s="67"/>
      <c r="AM747" s="67"/>
      <c r="AN747" s="67"/>
      <c r="AO747" s="67"/>
      <c r="AP747" s="67"/>
      <c r="AQ747" s="67"/>
      <c r="AR747" s="67"/>
      <c r="AS747" s="67"/>
      <c r="AT747" s="67"/>
      <c r="AU747" s="67"/>
      <c r="AV747" s="67"/>
      <c r="AW747" s="67"/>
    </row>
    <row r="748" spans="1:49" s="121" customFormat="1" ht="18" customHeight="1">
      <c r="A748" s="838" t="str">
        <f>+'[1]З-ТМБ-4-сургууль мэргэжил-1'!A754:B754</f>
        <v>CF7115-24</v>
      </c>
      <c r="B748" s="838"/>
      <c r="C748" s="705" t="str">
        <f>+'[1]З-ТМБ-4-сургууль мэргэжил-1'!C754:I754</f>
        <v>Модон эдлэлийн мужаан</v>
      </c>
      <c r="D748" s="705"/>
      <c r="E748" s="705"/>
      <c r="F748" s="705"/>
      <c r="G748" s="705"/>
      <c r="H748" s="705"/>
      <c r="I748" s="56">
        <f t="shared" si="262"/>
        <v>737</v>
      </c>
      <c r="J748" s="801">
        <f t="shared" si="264"/>
        <v>39</v>
      </c>
      <c r="K748" s="802"/>
      <c r="L748" s="65">
        <f t="shared" si="263"/>
        <v>0</v>
      </c>
      <c r="M748" s="65"/>
      <c r="N748" s="65"/>
      <c r="O748" s="65"/>
      <c r="P748" s="65"/>
      <c r="Q748" s="65"/>
      <c r="R748" s="65"/>
      <c r="S748" s="65">
        <v>39</v>
      </c>
      <c r="T748" s="65"/>
      <c r="U748" s="65"/>
      <c r="V748" s="65"/>
      <c r="W748" s="65"/>
      <c r="X748" s="65"/>
      <c r="Y748" s="65"/>
      <c r="Z748" s="65"/>
      <c r="AA748" s="65">
        <f t="shared" si="274"/>
        <v>39</v>
      </c>
      <c r="AB748" s="65"/>
      <c r="AC748" s="65"/>
      <c r="AD748" s="65"/>
      <c r="AE748" s="140" t="str">
        <f t="shared" si="271"/>
        <v>CF7115-24</v>
      </c>
      <c r="AF748" s="139" t="str">
        <f t="shared" si="272"/>
        <v>Модон эдлэлийн мужаан</v>
      </c>
      <c r="AG748" s="56"/>
      <c r="AH748" s="65">
        <f t="shared" si="273"/>
        <v>0</v>
      </c>
      <c r="AI748" s="65">
        <f t="shared" si="273"/>
        <v>0</v>
      </c>
      <c r="AJ748" s="67"/>
      <c r="AK748" s="67"/>
      <c r="AL748" s="67"/>
      <c r="AM748" s="67"/>
      <c r="AN748" s="67"/>
      <c r="AO748" s="67"/>
      <c r="AP748" s="67"/>
      <c r="AQ748" s="67"/>
      <c r="AR748" s="67"/>
      <c r="AS748" s="67"/>
      <c r="AT748" s="67"/>
      <c r="AU748" s="67"/>
      <c r="AV748" s="67"/>
      <c r="AW748" s="67"/>
    </row>
    <row r="749" spans="1:49" s="121" customFormat="1" ht="18" customHeight="1">
      <c r="A749" s="838" t="str">
        <f>+'[1]З-ТМБ-4-сургууль мэргэжил-1'!A755:B755</f>
        <v>IF7512-34</v>
      </c>
      <c r="B749" s="838"/>
      <c r="C749" s="705" t="str">
        <f>+'[1]З-ТМБ-4-сургууль мэргэжил-1'!C755:I755</f>
        <v>Талх, нарийн боов үйлдвэрлэлийн технологийн ажилтан</v>
      </c>
      <c r="D749" s="705"/>
      <c r="E749" s="705"/>
      <c r="F749" s="705"/>
      <c r="G749" s="705"/>
      <c r="H749" s="705"/>
      <c r="I749" s="56">
        <f t="shared" si="262"/>
        <v>738</v>
      </c>
      <c r="J749" s="801">
        <f t="shared" si="264"/>
        <v>27</v>
      </c>
      <c r="K749" s="802"/>
      <c r="L749" s="65">
        <f t="shared" si="263"/>
        <v>27</v>
      </c>
      <c r="M749" s="65"/>
      <c r="N749" s="65"/>
      <c r="O749" s="65"/>
      <c r="P749" s="65"/>
      <c r="Q749" s="65"/>
      <c r="R749" s="65"/>
      <c r="S749" s="65">
        <v>27</v>
      </c>
      <c r="T749" s="65">
        <v>27</v>
      </c>
      <c r="U749" s="65"/>
      <c r="V749" s="65"/>
      <c r="W749" s="65"/>
      <c r="X749" s="65"/>
      <c r="Y749" s="65"/>
      <c r="Z749" s="65"/>
      <c r="AA749" s="65">
        <f t="shared" si="274"/>
        <v>27</v>
      </c>
      <c r="AB749" s="65"/>
      <c r="AC749" s="65"/>
      <c r="AD749" s="65"/>
      <c r="AE749" s="140" t="str">
        <f t="shared" si="271"/>
        <v>IF7512-34</v>
      </c>
      <c r="AF749" s="139" t="str">
        <f t="shared" si="272"/>
        <v>Талх, нарийн боов үйлдвэрлэлийн технологийн ажилтан</v>
      </c>
      <c r="AG749" s="56"/>
      <c r="AH749" s="65">
        <f t="shared" si="273"/>
        <v>1</v>
      </c>
      <c r="AI749" s="65">
        <f t="shared" si="273"/>
        <v>1</v>
      </c>
      <c r="AJ749" s="63"/>
      <c r="AK749" s="63"/>
      <c r="AL749" s="63"/>
      <c r="AM749" s="63"/>
      <c r="AN749" s="63"/>
      <c r="AO749" s="63"/>
      <c r="AP749" s="63"/>
      <c r="AQ749" s="63"/>
      <c r="AR749" s="63"/>
      <c r="AS749" s="63"/>
      <c r="AT749" s="63">
        <v>1</v>
      </c>
      <c r="AU749" s="63">
        <v>1</v>
      </c>
      <c r="AV749" s="63"/>
      <c r="AW749" s="63"/>
    </row>
    <row r="750" spans="1:49" s="121" customFormat="1" ht="18" customHeight="1">
      <c r="A750" s="838" t="str">
        <f>+'[1]З-ТМБ-4-сургууль мэргэжил-1'!A756:B756</f>
        <v>IE7533-28</v>
      </c>
      <c r="B750" s="838"/>
      <c r="C750" s="705" t="str">
        <f>+'[1]З-ТМБ-4-сургууль мэргэжил-1'!C756:I756</f>
        <v>Оёмол бүтээгдэхүүний оёдолчин</v>
      </c>
      <c r="D750" s="705"/>
      <c r="E750" s="705"/>
      <c r="F750" s="705"/>
      <c r="G750" s="705"/>
      <c r="H750" s="705"/>
      <c r="I750" s="56">
        <f t="shared" si="262"/>
        <v>739</v>
      </c>
      <c r="J750" s="801">
        <f t="shared" si="264"/>
        <v>96</v>
      </c>
      <c r="K750" s="802"/>
      <c r="L750" s="65">
        <f t="shared" si="263"/>
        <v>96</v>
      </c>
      <c r="M750" s="65"/>
      <c r="N750" s="65"/>
      <c r="O750" s="65"/>
      <c r="P750" s="65"/>
      <c r="Q750" s="65">
        <v>20</v>
      </c>
      <c r="R750" s="65">
        <v>20</v>
      </c>
      <c r="S750" s="65">
        <v>76</v>
      </c>
      <c r="T750" s="65">
        <v>76</v>
      </c>
      <c r="U750" s="65"/>
      <c r="V750" s="65"/>
      <c r="W750" s="65"/>
      <c r="X750" s="65"/>
      <c r="Y750" s="65"/>
      <c r="Z750" s="65"/>
      <c r="AA750" s="65">
        <f t="shared" si="274"/>
        <v>96</v>
      </c>
      <c r="AB750" s="65"/>
      <c r="AC750" s="65"/>
      <c r="AD750" s="65"/>
      <c r="AE750" s="140" t="str">
        <f t="shared" si="271"/>
        <v>IE7533-28</v>
      </c>
      <c r="AF750" s="139" t="str">
        <f t="shared" si="272"/>
        <v>Оёмол бүтээгдэхүүний оёдолчин</v>
      </c>
      <c r="AG750" s="56"/>
      <c r="AH750" s="65">
        <f t="shared" si="273"/>
        <v>0</v>
      </c>
      <c r="AI750" s="65">
        <f t="shared" si="273"/>
        <v>0</v>
      </c>
      <c r="AJ750" s="63"/>
      <c r="AK750" s="63"/>
      <c r="AL750" s="63"/>
      <c r="AM750" s="63"/>
      <c r="AN750" s="63"/>
      <c r="AO750" s="63"/>
      <c r="AP750" s="63"/>
      <c r="AQ750" s="63"/>
      <c r="AR750" s="63"/>
      <c r="AS750" s="63"/>
      <c r="AT750" s="63"/>
      <c r="AU750" s="63"/>
      <c r="AV750" s="63"/>
      <c r="AW750" s="63"/>
    </row>
    <row r="751" spans="1:49" s="121" customFormat="1" ht="18" customHeight="1">
      <c r="A751" s="838" t="str">
        <f>+'[1]З-ТМБ-4-сургууль мэргэжил-1'!A757:B757</f>
        <v>AM7317-11</v>
      </c>
      <c r="B751" s="838"/>
      <c r="C751" s="705" t="str">
        <f>+'[1]З-ТМБ-4-сургууль мэргэжил-1'!C757:I757</f>
        <v>Бэлэг дурсгалын зүйл урлаач</v>
      </c>
      <c r="D751" s="705"/>
      <c r="E751" s="705"/>
      <c r="F751" s="705"/>
      <c r="G751" s="705"/>
      <c r="H751" s="705"/>
      <c r="I751" s="56">
        <f t="shared" si="262"/>
        <v>740</v>
      </c>
      <c r="J751" s="801">
        <f t="shared" si="264"/>
        <v>40</v>
      </c>
      <c r="K751" s="802"/>
      <c r="L751" s="65">
        <f t="shared" si="263"/>
        <v>28</v>
      </c>
      <c r="M751" s="65"/>
      <c r="N751" s="65"/>
      <c r="O751" s="65"/>
      <c r="P751" s="65"/>
      <c r="Q751" s="65"/>
      <c r="R751" s="65"/>
      <c r="S751" s="65">
        <v>40</v>
      </c>
      <c r="T751" s="65">
        <v>28</v>
      </c>
      <c r="U751" s="65"/>
      <c r="V751" s="65"/>
      <c r="W751" s="65"/>
      <c r="X751" s="65"/>
      <c r="Y751" s="65"/>
      <c r="Z751" s="65"/>
      <c r="AA751" s="65">
        <f t="shared" si="274"/>
        <v>40</v>
      </c>
      <c r="AB751" s="65"/>
      <c r="AC751" s="65"/>
      <c r="AD751" s="65"/>
      <c r="AE751" s="140" t="str">
        <f t="shared" si="271"/>
        <v>AM7317-11</v>
      </c>
      <c r="AF751" s="139" t="str">
        <f t="shared" si="272"/>
        <v>Бэлэг дурсгалын зүйл урлаач</v>
      </c>
      <c r="AG751" s="56"/>
      <c r="AH751" s="65">
        <f t="shared" si="273"/>
        <v>0</v>
      </c>
      <c r="AI751" s="65">
        <f t="shared" si="273"/>
        <v>0</v>
      </c>
      <c r="AJ751" s="63"/>
      <c r="AK751" s="63"/>
      <c r="AL751" s="63"/>
      <c r="AM751" s="63"/>
      <c r="AN751" s="63"/>
      <c r="AO751" s="63"/>
      <c r="AP751" s="63"/>
      <c r="AQ751" s="63"/>
      <c r="AR751" s="63"/>
      <c r="AS751" s="63"/>
      <c r="AT751" s="63"/>
      <c r="AU751" s="63"/>
      <c r="AV751" s="63"/>
      <c r="AW751" s="63"/>
    </row>
    <row r="752" spans="1:49" s="121" customFormat="1" ht="18" customHeight="1">
      <c r="A752" s="838" t="str">
        <f>+'[1]З-ТМБ-4-сургууль мэргэжил-1'!A758:B758</f>
        <v>SO7536-21</v>
      </c>
      <c r="B752" s="838"/>
      <c r="C752" s="705" t="str">
        <f>+'[1]З-ТМБ-4-сургууль мэргэжил-1'!C758:I758</f>
        <v>Захиалгын гуталчин</v>
      </c>
      <c r="D752" s="705"/>
      <c r="E752" s="705"/>
      <c r="F752" s="705"/>
      <c r="G752" s="705"/>
      <c r="H752" s="705"/>
      <c r="I752" s="56">
        <f t="shared" si="262"/>
        <v>741</v>
      </c>
      <c r="J752" s="801">
        <f t="shared" si="264"/>
        <v>61</v>
      </c>
      <c r="K752" s="802"/>
      <c r="L752" s="65">
        <f t="shared" si="263"/>
        <v>60</v>
      </c>
      <c r="M752" s="65"/>
      <c r="N752" s="65"/>
      <c r="O752" s="65"/>
      <c r="P752" s="65"/>
      <c r="Q752" s="65"/>
      <c r="R752" s="65"/>
      <c r="S752" s="65">
        <v>61</v>
      </c>
      <c r="T752" s="65">
        <v>60</v>
      </c>
      <c r="U752" s="65"/>
      <c r="V752" s="65"/>
      <c r="W752" s="65"/>
      <c r="X752" s="65"/>
      <c r="Y752" s="65"/>
      <c r="Z752" s="65"/>
      <c r="AA752" s="65">
        <f t="shared" si="274"/>
        <v>61</v>
      </c>
      <c r="AB752" s="65"/>
      <c r="AC752" s="65"/>
      <c r="AD752" s="65"/>
      <c r="AE752" s="140" t="str">
        <f t="shared" si="271"/>
        <v>SO7536-21</v>
      </c>
      <c r="AF752" s="139" t="str">
        <f t="shared" si="272"/>
        <v>Захиалгын гуталчин</v>
      </c>
      <c r="AG752" s="56"/>
      <c r="AH752" s="65">
        <f t="shared" si="273"/>
        <v>0</v>
      </c>
      <c r="AI752" s="65">
        <f t="shared" si="273"/>
        <v>0</v>
      </c>
      <c r="AJ752" s="63"/>
      <c r="AK752" s="63"/>
      <c r="AL752" s="63"/>
      <c r="AM752" s="63"/>
      <c r="AN752" s="63"/>
      <c r="AO752" s="63"/>
      <c r="AP752" s="63"/>
      <c r="AQ752" s="63"/>
      <c r="AR752" s="63"/>
      <c r="AS752" s="63"/>
      <c r="AT752" s="63"/>
      <c r="AU752" s="63"/>
      <c r="AV752" s="63"/>
      <c r="AW752" s="63"/>
    </row>
    <row r="753" spans="1:49" s="121" customFormat="1" ht="18" customHeight="1">
      <c r="A753" s="838" t="str">
        <f>+'[1]З-ТМБ-4-сургууль мэргэжил-1'!A759:B759</f>
        <v>CF7126-36</v>
      </c>
      <c r="B753" s="838"/>
      <c r="C753" s="705" t="str">
        <f>+'[1]З-ТМБ-4-сургууль мэргэжил-1'!C759:I759</f>
        <v>Барилгын сантехникч</v>
      </c>
      <c r="D753" s="705"/>
      <c r="E753" s="705"/>
      <c r="F753" s="705"/>
      <c r="G753" s="705"/>
      <c r="H753" s="705"/>
      <c r="I753" s="56">
        <f t="shared" si="262"/>
        <v>742</v>
      </c>
      <c r="J753" s="801">
        <f t="shared" si="264"/>
        <v>48</v>
      </c>
      <c r="K753" s="802"/>
      <c r="L753" s="65">
        <f t="shared" si="263"/>
        <v>0</v>
      </c>
      <c r="M753" s="65"/>
      <c r="N753" s="65"/>
      <c r="O753" s="65"/>
      <c r="P753" s="65"/>
      <c r="Q753" s="65"/>
      <c r="R753" s="65"/>
      <c r="S753" s="65">
        <v>48</v>
      </c>
      <c r="T753" s="65"/>
      <c r="U753" s="65"/>
      <c r="V753" s="65"/>
      <c r="W753" s="65"/>
      <c r="X753" s="65"/>
      <c r="Y753" s="65"/>
      <c r="Z753" s="65"/>
      <c r="AA753" s="65">
        <f t="shared" si="274"/>
        <v>48</v>
      </c>
      <c r="AB753" s="65"/>
      <c r="AC753" s="65"/>
      <c r="AD753" s="65"/>
      <c r="AE753" s="140" t="str">
        <f t="shared" si="271"/>
        <v>CF7126-36</v>
      </c>
      <c r="AF753" s="139" t="str">
        <f t="shared" si="272"/>
        <v>Барилгын сантехникч</v>
      </c>
      <c r="AG753" s="56"/>
      <c r="AH753" s="65">
        <f t="shared" si="273"/>
        <v>0</v>
      </c>
      <c r="AI753" s="65">
        <f t="shared" si="273"/>
        <v>0</v>
      </c>
      <c r="AJ753" s="63"/>
      <c r="AK753" s="63"/>
      <c r="AL753" s="63"/>
      <c r="AM753" s="63"/>
      <c r="AN753" s="63"/>
      <c r="AO753" s="63"/>
      <c r="AP753" s="63"/>
      <c r="AQ753" s="63"/>
      <c r="AR753" s="63"/>
      <c r="AS753" s="63"/>
      <c r="AT753" s="63"/>
      <c r="AU753" s="63"/>
      <c r="AV753" s="63"/>
      <c r="AW753" s="63"/>
    </row>
    <row r="754" spans="1:49" s="121" customFormat="1" ht="18" customHeight="1">
      <c r="A754" s="838" t="str">
        <f>+'[1]З-ТМБ-4-сургууль мэргэжил-1'!A760:B760</f>
        <v>CF7112-19</v>
      </c>
      <c r="B754" s="838"/>
      <c r="C754" s="705" t="str">
        <f>+'[1]З-ТМБ-4-сургууль мэргэжил-1'!C760:I760</f>
        <v>Барилгын өрөг угсрагч</v>
      </c>
      <c r="D754" s="705"/>
      <c r="E754" s="705"/>
      <c r="F754" s="705"/>
      <c r="G754" s="705"/>
      <c r="H754" s="705"/>
      <c r="I754" s="56">
        <f t="shared" si="262"/>
        <v>743</v>
      </c>
      <c r="J754" s="801">
        <f t="shared" si="264"/>
        <v>21</v>
      </c>
      <c r="K754" s="802"/>
      <c r="L754" s="65">
        <f t="shared" si="263"/>
        <v>4</v>
      </c>
      <c r="M754" s="65"/>
      <c r="N754" s="65"/>
      <c r="O754" s="65"/>
      <c r="P754" s="65"/>
      <c r="Q754" s="65"/>
      <c r="R754" s="65"/>
      <c r="S754" s="65">
        <v>21</v>
      </c>
      <c r="T754" s="65">
        <v>4</v>
      </c>
      <c r="U754" s="65"/>
      <c r="V754" s="65"/>
      <c r="W754" s="65"/>
      <c r="X754" s="65"/>
      <c r="Y754" s="65"/>
      <c r="Z754" s="65"/>
      <c r="AA754" s="65">
        <f t="shared" si="274"/>
        <v>21</v>
      </c>
      <c r="AB754" s="65"/>
      <c r="AC754" s="65"/>
      <c r="AD754" s="65"/>
      <c r="AE754" s="140" t="str">
        <f t="shared" si="271"/>
        <v>CF7112-19</v>
      </c>
      <c r="AF754" s="139" t="str">
        <f t="shared" si="272"/>
        <v>Барилгын өрөг угсрагч</v>
      </c>
      <c r="AG754" s="56"/>
      <c r="AH754" s="65">
        <f t="shared" si="273"/>
        <v>0</v>
      </c>
      <c r="AI754" s="65">
        <f t="shared" si="273"/>
        <v>0</v>
      </c>
      <c r="AJ754" s="63"/>
      <c r="AK754" s="63"/>
      <c r="AL754" s="63"/>
      <c r="AM754" s="63"/>
      <c r="AN754" s="63"/>
      <c r="AO754" s="63"/>
      <c r="AP754" s="63"/>
      <c r="AQ754" s="63"/>
      <c r="AR754" s="63"/>
      <c r="AS754" s="63"/>
      <c r="AT754" s="63"/>
      <c r="AU754" s="63"/>
      <c r="AV754" s="63"/>
      <c r="AW754" s="63"/>
    </row>
    <row r="755" spans="1:49" s="121" customFormat="1" ht="18" customHeight="1">
      <c r="A755" s="838" t="str">
        <f>+'[1]З-ТМБ-4-сургууль мэргэжил-1'!A761:B761</f>
        <v>CF7114-20</v>
      </c>
      <c r="B755" s="838"/>
      <c r="C755" s="705" t="str">
        <f>+'[1]З-ТМБ-4-сургууль мэргэжил-1'!C761:I761</f>
        <v>Бетон арматурчин</v>
      </c>
      <c r="D755" s="705"/>
      <c r="E755" s="705"/>
      <c r="F755" s="705"/>
      <c r="G755" s="705"/>
      <c r="H755" s="705"/>
      <c r="I755" s="56">
        <f t="shared" si="262"/>
        <v>744</v>
      </c>
      <c r="J755" s="801">
        <f t="shared" si="264"/>
        <v>42</v>
      </c>
      <c r="K755" s="802"/>
      <c r="L755" s="65">
        <f t="shared" si="263"/>
        <v>6</v>
      </c>
      <c r="M755" s="65"/>
      <c r="N755" s="65"/>
      <c r="O755" s="65"/>
      <c r="P755" s="65"/>
      <c r="Q755" s="65">
        <v>18</v>
      </c>
      <c r="R755" s="65">
        <v>2</v>
      </c>
      <c r="S755" s="65">
        <v>24</v>
      </c>
      <c r="T755" s="65">
        <v>4</v>
      </c>
      <c r="U755" s="65"/>
      <c r="V755" s="65"/>
      <c r="W755" s="65"/>
      <c r="X755" s="65"/>
      <c r="Y755" s="65"/>
      <c r="Z755" s="65"/>
      <c r="AA755" s="65">
        <f t="shared" si="274"/>
        <v>42</v>
      </c>
      <c r="AB755" s="65"/>
      <c r="AC755" s="65"/>
      <c r="AD755" s="65"/>
      <c r="AE755" s="140" t="str">
        <f t="shared" si="271"/>
        <v>CF7114-20</v>
      </c>
      <c r="AF755" s="139" t="str">
        <f t="shared" si="272"/>
        <v>Бетон арматурчин</v>
      </c>
      <c r="AG755" s="56"/>
      <c r="AH755" s="65">
        <f t="shared" si="273"/>
        <v>0</v>
      </c>
      <c r="AI755" s="65">
        <f t="shared" si="273"/>
        <v>0</v>
      </c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</row>
    <row r="756" spans="1:49" s="121" customFormat="1" ht="18" customHeight="1">
      <c r="A756" s="838" t="str">
        <f>+'[1]З-ТМБ-4-сургууль мэргэжил-1'!A762:B762</f>
        <v>AD7321-11</v>
      </c>
      <c r="B756" s="838"/>
      <c r="C756" s="705" t="str">
        <f>+'[1]З-ТМБ-4-сургууль мэргэжил-1'!C762:I762</f>
        <v>Хэвлэлийн график дизайнч</v>
      </c>
      <c r="D756" s="705"/>
      <c r="E756" s="705"/>
      <c r="F756" s="705"/>
      <c r="G756" s="705"/>
      <c r="H756" s="705"/>
      <c r="I756" s="56">
        <f t="shared" si="262"/>
        <v>745</v>
      </c>
      <c r="J756" s="801">
        <f t="shared" si="264"/>
        <v>60</v>
      </c>
      <c r="K756" s="802"/>
      <c r="L756" s="65">
        <f t="shared" si="263"/>
        <v>38</v>
      </c>
      <c r="M756" s="65"/>
      <c r="N756" s="65"/>
      <c r="O756" s="65"/>
      <c r="P756" s="65"/>
      <c r="Q756" s="65"/>
      <c r="R756" s="65"/>
      <c r="S756" s="65">
        <v>60</v>
      </c>
      <c r="T756" s="65">
        <v>38</v>
      </c>
      <c r="U756" s="65"/>
      <c r="V756" s="65"/>
      <c r="W756" s="65"/>
      <c r="X756" s="65"/>
      <c r="Y756" s="65"/>
      <c r="Z756" s="65"/>
      <c r="AA756" s="65">
        <f t="shared" si="274"/>
        <v>60</v>
      </c>
      <c r="AB756" s="65"/>
      <c r="AC756" s="65"/>
      <c r="AD756" s="65"/>
      <c r="AE756" s="140" t="str">
        <f t="shared" si="271"/>
        <v>AD7321-11</v>
      </c>
      <c r="AF756" s="139" t="str">
        <f t="shared" si="272"/>
        <v>Хэвлэлийн график дизайнч</v>
      </c>
      <c r="AG756" s="56"/>
      <c r="AH756" s="65">
        <f t="shared" si="273"/>
        <v>2</v>
      </c>
      <c r="AI756" s="65">
        <f t="shared" si="273"/>
        <v>2</v>
      </c>
      <c r="AJ756" s="63">
        <v>1</v>
      </c>
      <c r="AK756" s="63">
        <v>1</v>
      </c>
      <c r="AL756" s="63"/>
      <c r="AM756" s="63"/>
      <c r="AN756" s="63"/>
      <c r="AO756" s="63"/>
      <c r="AP756" s="63">
        <v>1</v>
      </c>
      <c r="AQ756" s="63">
        <v>1</v>
      </c>
      <c r="AR756" s="63"/>
      <c r="AS756" s="63"/>
      <c r="AT756" s="63"/>
      <c r="AU756" s="63"/>
      <c r="AV756" s="63"/>
      <c r="AW756" s="63"/>
    </row>
    <row r="757" spans="1:49" s="121" customFormat="1" ht="18" customHeight="1">
      <c r="A757" s="838" t="str">
        <f>+'[1]З-ТМБ-4-сургууль мэргэжил-1'!A763:B763</f>
        <v>AT7231-18</v>
      </c>
      <c r="B757" s="838"/>
      <c r="C757" s="705" t="str">
        <f>+'[1]З-ТМБ-4-сургууль мэргэжил-1'!C763:I763</f>
        <v>Тракторын механик</v>
      </c>
      <c r="D757" s="705"/>
      <c r="E757" s="705"/>
      <c r="F757" s="705"/>
      <c r="G757" s="705"/>
      <c r="H757" s="705"/>
      <c r="I757" s="56">
        <f t="shared" si="262"/>
        <v>746</v>
      </c>
      <c r="J757" s="801">
        <f t="shared" si="264"/>
        <v>22</v>
      </c>
      <c r="K757" s="802"/>
      <c r="L757" s="65">
        <f t="shared" si="263"/>
        <v>0</v>
      </c>
      <c r="M757" s="65"/>
      <c r="N757" s="65"/>
      <c r="O757" s="65"/>
      <c r="P757" s="65"/>
      <c r="Q757" s="65"/>
      <c r="R757" s="65"/>
      <c r="S757" s="65">
        <v>22</v>
      </c>
      <c r="T757" s="65"/>
      <c r="U757" s="65"/>
      <c r="V757" s="65"/>
      <c r="W757" s="65"/>
      <c r="X757" s="65"/>
      <c r="Y757" s="65"/>
      <c r="Z757" s="65"/>
      <c r="AA757" s="65">
        <f t="shared" si="274"/>
        <v>22</v>
      </c>
      <c r="AB757" s="65"/>
      <c r="AC757" s="65"/>
      <c r="AD757" s="65"/>
      <c r="AE757" s="140" t="str">
        <f t="shared" si="271"/>
        <v>AT7231-18</v>
      </c>
      <c r="AF757" s="139" t="str">
        <f t="shared" si="272"/>
        <v>Тракторын механик</v>
      </c>
      <c r="AG757" s="56"/>
      <c r="AH757" s="65">
        <f t="shared" si="273"/>
        <v>1</v>
      </c>
      <c r="AI757" s="65">
        <f t="shared" si="273"/>
        <v>0</v>
      </c>
      <c r="AJ757" s="63">
        <v>1</v>
      </c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</row>
    <row r="758" spans="1:49" s="121" customFormat="1" ht="18" customHeight="1">
      <c r="A758" s="838" t="str">
        <f>+'[1]З-ТМБ-4-сургууль мэргэжил-1'!A764:B764</f>
        <v>TC8211-20</v>
      </c>
      <c r="B758" s="838"/>
      <c r="C758" s="705" t="str">
        <f>+'[1]З-ТМБ-4-сургууль мэргэжил-1'!C764:I764</f>
        <v>Автомашины засварчин</v>
      </c>
      <c r="D758" s="705"/>
      <c r="E758" s="705"/>
      <c r="F758" s="705"/>
      <c r="G758" s="705"/>
      <c r="H758" s="705"/>
      <c r="I758" s="56">
        <f t="shared" si="262"/>
        <v>747</v>
      </c>
      <c r="J758" s="801">
        <f t="shared" si="264"/>
        <v>74</v>
      </c>
      <c r="K758" s="802"/>
      <c r="L758" s="65">
        <f t="shared" si="263"/>
        <v>0</v>
      </c>
      <c r="M758" s="65"/>
      <c r="N758" s="65"/>
      <c r="O758" s="65"/>
      <c r="P758" s="65"/>
      <c r="Q758" s="65"/>
      <c r="R758" s="65"/>
      <c r="S758" s="65">
        <v>74</v>
      </c>
      <c r="T758" s="65"/>
      <c r="U758" s="65"/>
      <c r="V758" s="65"/>
      <c r="W758" s="65"/>
      <c r="X758" s="65"/>
      <c r="Y758" s="65"/>
      <c r="Z758" s="65"/>
      <c r="AA758" s="65">
        <f t="shared" si="274"/>
        <v>74</v>
      </c>
      <c r="AB758" s="65"/>
      <c r="AC758" s="65"/>
      <c r="AD758" s="65"/>
      <c r="AE758" s="140" t="str">
        <f t="shared" si="271"/>
        <v>TC8211-20</v>
      </c>
      <c r="AF758" s="139" t="str">
        <f t="shared" si="272"/>
        <v>Автомашины засварчин</v>
      </c>
      <c r="AG758" s="56"/>
      <c r="AH758" s="65">
        <f t="shared" si="273"/>
        <v>0</v>
      </c>
      <c r="AI758" s="65">
        <f t="shared" si="273"/>
        <v>0</v>
      </c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</row>
    <row r="759" spans="1:49" s="121" customFormat="1" ht="18" customHeight="1">
      <c r="A759" s="838" t="str">
        <f>+'[1]З-ТМБ-4-сургууль мэргэжил-1'!A765:B765</f>
        <v>CF7411-12</v>
      </c>
      <c r="B759" s="838"/>
      <c r="C759" s="705" t="str">
        <f>+'[1]З-ТМБ-4-сургууль мэргэжил-1'!C765:I765</f>
        <v>Барилгын цахилгаанчин</v>
      </c>
      <c r="D759" s="705"/>
      <c r="E759" s="705"/>
      <c r="F759" s="705"/>
      <c r="G759" s="705"/>
      <c r="H759" s="705"/>
      <c r="I759" s="56">
        <f t="shared" si="262"/>
        <v>748</v>
      </c>
      <c r="J759" s="801">
        <f t="shared" si="264"/>
        <v>44</v>
      </c>
      <c r="K759" s="802"/>
      <c r="L759" s="65">
        <f t="shared" si="263"/>
        <v>1</v>
      </c>
      <c r="M759" s="65"/>
      <c r="N759" s="65"/>
      <c r="O759" s="65"/>
      <c r="P759" s="65"/>
      <c r="Q759" s="65">
        <v>20</v>
      </c>
      <c r="R759" s="65">
        <v>1</v>
      </c>
      <c r="S759" s="65">
        <v>24</v>
      </c>
      <c r="T759" s="65"/>
      <c r="U759" s="65"/>
      <c r="V759" s="65"/>
      <c r="W759" s="65"/>
      <c r="X759" s="65"/>
      <c r="Y759" s="65"/>
      <c r="Z759" s="65"/>
      <c r="AA759" s="65">
        <f t="shared" si="274"/>
        <v>44</v>
      </c>
      <c r="AB759" s="65"/>
      <c r="AC759" s="65"/>
      <c r="AD759" s="65"/>
      <c r="AE759" s="140" t="str">
        <f t="shared" si="271"/>
        <v>CF7411-12</v>
      </c>
      <c r="AF759" s="139" t="str">
        <f t="shared" si="272"/>
        <v>Барилгын цахилгаанчин</v>
      </c>
      <c r="AG759" s="56"/>
      <c r="AH759" s="65">
        <f t="shared" si="273"/>
        <v>0</v>
      </c>
      <c r="AI759" s="65">
        <f t="shared" si="273"/>
        <v>0</v>
      </c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U759" s="63"/>
      <c r="AV759" s="63"/>
      <c r="AW759" s="63"/>
    </row>
    <row r="760" spans="1:49" s="121" customFormat="1" ht="18" customHeight="1">
      <c r="A760" s="838" t="str">
        <f>+'[1]З-ТМБ-4-сургууль мэргэжил-1'!A766:B766</f>
        <v>NT5113-13</v>
      </c>
      <c r="B760" s="838"/>
      <c r="C760" s="705" t="str">
        <f>+'[1]З-ТМБ-4-сургууль мэргэжил-1'!C766:I766</f>
        <v>Аяллын хөтөч</v>
      </c>
      <c r="D760" s="705"/>
      <c r="E760" s="705"/>
      <c r="F760" s="705"/>
      <c r="G760" s="705"/>
      <c r="H760" s="705"/>
      <c r="I760" s="56">
        <f t="shared" si="262"/>
        <v>749</v>
      </c>
      <c r="J760" s="801">
        <f t="shared" si="264"/>
        <v>10</v>
      </c>
      <c r="K760" s="802"/>
      <c r="L760" s="65">
        <f t="shared" si="263"/>
        <v>8</v>
      </c>
      <c r="M760" s="65"/>
      <c r="N760" s="65"/>
      <c r="O760" s="65"/>
      <c r="P760" s="65"/>
      <c r="Q760" s="65"/>
      <c r="R760" s="65"/>
      <c r="S760" s="65">
        <v>10</v>
      </c>
      <c r="T760" s="65">
        <v>8</v>
      </c>
      <c r="U760" s="65"/>
      <c r="V760" s="65"/>
      <c r="W760" s="65"/>
      <c r="X760" s="65"/>
      <c r="Y760" s="65"/>
      <c r="Z760" s="65"/>
      <c r="AA760" s="65">
        <f t="shared" si="274"/>
        <v>10</v>
      </c>
      <c r="AB760" s="65"/>
      <c r="AC760" s="65"/>
      <c r="AD760" s="65"/>
      <c r="AE760" s="140" t="str">
        <f t="shared" si="271"/>
        <v>NT5113-13</v>
      </c>
      <c r="AF760" s="139" t="str">
        <f t="shared" si="272"/>
        <v>Аяллын хөтөч</v>
      </c>
      <c r="AG760" s="56"/>
      <c r="AH760" s="65">
        <f t="shared" si="273"/>
        <v>0</v>
      </c>
      <c r="AI760" s="65">
        <f t="shared" si="273"/>
        <v>0</v>
      </c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</row>
    <row r="761" spans="1:49" s="121" customFormat="1" ht="18" customHeight="1">
      <c r="A761" s="838" t="str">
        <f>+'[1]З-ТМБ-4-сургууль мэргэжил-1'!A767:B767</f>
        <v>IM7212-14</v>
      </c>
      <c r="B761" s="838"/>
      <c r="C761" s="705" t="str">
        <f>+'[1]З-ТМБ-4-сургууль мэргэжил-1'!C767:I767</f>
        <v>Гагнуурчин</v>
      </c>
      <c r="D761" s="705"/>
      <c r="E761" s="705"/>
      <c r="F761" s="705"/>
      <c r="G761" s="705"/>
      <c r="H761" s="705"/>
      <c r="I761" s="56">
        <f t="shared" si="262"/>
        <v>750</v>
      </c>
      <c r="J761" s="801">
        <f t="shared" si="264"/>
        <v>42</v>
      </c>
      <c r="K761" s="802"/>
      <c r="L761" s="65">
        <f t="shared" si="263"/>
        <v>1</v>
      </c>
      <c r="M761" s="65"/>
      <c r="N761" s="65"/>
      <c r="O761" s="65"/>
      <c r="P761" s="65"/>
      <c r="Q761" s="65"/>
      <c r="R761" s="65"/>
      <c r="S761" s="65">
        <v>42</v>
      </c>
      <c r="T761" s="65">
        <v>1</v>
      </c>
      <c r="U761" s="65"/>
      <c r="V761" s="65"/>
      <c r="W761" s="65"/>
      <c r="X761" s="65"/>
      <c r="Y761" s="65"/>
      <c r="Z761" s="65"/>
      <c r="AA761" s="65">
        <f t="shared" si="274"/>
        <v>42</v>
      </c>
      <c r="AB761" s="65"/>
      <c r="AC761" s="65"/>
      <c r="AD761" s="65"/>
      <c r="AE761" s="140" t="str">
        <f t="shared" si="271"/>
        <v>IM7212-14</v>
      </c>
      <c r="AF761" s="139" t="str">
        <f t="shared" si="272"/>
        <v>Гагнуурчин</v>
      </c>
      <c r="AG761" s="56"/>
      <c r="AH761" s="65">
        <f t="shared" si="273"/>
        <v>1</v>
      </c>
      <c r="AI761" s="65">
        <f t="shared" si="273"/>
        <v>0</v>
      </c>
      <c r="AJ761" s="63"/>
      <c r="AK761" s="63"/>
      <c r="AL761" s="63">
        <v>1</v>
      </c>
      <c r="AM761" s="63"/>
      <c r="AN761" s="63"/>
      <c r="AO761" s="63"/>
      <c r="AP761" s="63"/>
      <c r="AQ761" s="63"/>
      <c r="AR761" s="63"/>
      <c r="AS761" s="63"/>
      <c r="AT761" s="63"/>
      <c r="AU761" s="63"/>
      <c r="AV761" s="63"/>
      <c r="AW761" s="63"/>
    </row>
    <row r="762" spans="1:49" s="121" customFormat="1" ht="18" customHeight="1">
      <c r="A762" s="838" t="str">
        <f>+'[1]З-ТМБ-4-сургууль мэргэжил-1'!A768:B768</f>
        <v>AF6112-24</v>
      </c>
      <c r="B762" s="838"/>
      <c r="C762" s="705" t="str">
        <f>+'[1]З-ТМБ-4-сургууль мэргэжил-1'!C768:I768</f>
        <v>Хүнсний ногооны фермер</v>
      </c>
      <c r="D762" s="705"/>
      <c r="E762" s="705"/>
      <c r="F762" s="705"/>
      <c r="G762" s="705"/>
      <c r="H762" s="705"/>
      <c r="I762" s="56">
        <f t="shared" si="262"/>
        <v>751</v>
      </c>
      <c r="J762" s="801">
        <f t="shared" si="264"/>
        <v>19</v>
      </c>
      <c r="K762" s="802"/>
      <c r="L762" s="65">
        <f t="shared" si="263"/>
        <v>16</v>
      </c>
      <c r="M762" s="65"/>
      <c r="N762" s="65"/>
      <c r="O762" s="65"/>
      <c r="P762" s="65"/>
      <c r="Q762" s="65"/>
      <c r="R762" s="65"/>
      <c r="S762" s="65">
        <v>19</v>
      </c>
      <c r="T762" s="65">
        <v>16</v>
      </c>
      <c r="U762" s="65"/>
      <c r="V762" s="65"/>
      <c r="W762" s="65"/>
      <c r="X762" s="65"/>
      <c r="Y762" s="65"/>
      <c r="Z762" s="65"/>
      <c r="AA762" s="65">
        <f t="shared" si="274"/>
        <v>19</v>
      </c>
      <c r="AB762" s="65"/>
      <c r="AC762" s="65"/>
      <c r="AD762" s="65"/>
      <c r="AE762" s="140" t="str">
        <f t="shared" si="271"/>
        <v>AF6112-24</v>
      </c>
      <c r="AF762" s="139" t="str">
        <f t="shared" si="272"/>
        <v>Хүнсний ногооны фермер</v>
      </c>
      <c r="AG762" s="56"/>
      <c r="AH762" s="65">
        <f t="shared" si="273"/>
        <v>0</v>
      </c>
      <c r="AI762" s="65">
        <f t="shared" si="273"/>
        <v>0</v>
      </c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</row>
    <row r="763" spans="1:49" s="121" customFormat="1" ht="18" customHeight="1">
      <c r="A763" s="838" t="str">
        <f>+'[1]З-ТМБ-4-сургууль мэргэжил-1'!A769:B769</f>
        <v>IM7223-17</v>
      </c>
      <c r="B763" s="838"/>
      <c r="C763" s="705" t="str">
        <f>+'[1]З-ТМБ-4-сургууль мэргэжил-1'!C769:I769</f>
        <v>Метал боловсруулах машины оператор /токарь-фрезер/</v>
      </c>
      <c r="D763" s="705"/>
      <c r="E763" s="705"/>
      <c r="F763" s="705"/>
      <c r="G763" s="705"/>
      <c r="H763" s="705"/>
      <c r="I763" s="56">
        <f t="shared" si="262"/>
        <v>752</v>
      </c>
      <c r="J763" s="801">
        <f t="shared" si="264"/>
        <v>10</v>
      </c>
      <c r="K763" s="802"/>
      <c r="L763" s="65">
        <f t="shared" si="263"/>
        <v>0</v>
      </c>
      <c r="M763" s="65"/>
      <c r="N763" s="65"/>
      <c r="O763" s="65"/>
      <c r="P763" s="65"/>
      <c r="Q763" s="65"/>
      <c r="R763" s="65"/>
      <c r="S763" s="65">
        <v>10</v>
      </c>
      <c r="T763" s="65"/>
      <c r="U763" s="65"/>
      <c r="V763" s="65"/>
      <c r="W763" s="65"/>
      <c r="X763" s="65"/>
      <c r="Y763" s="65"/>
      <c r="Z763" s="65"/>
      <c r="AA763" s="65">
        <f t="shared" si="274"/>
        <v>10</v>
      </c>
      <c r="AB763" s="65"/>
      <c r="AC763" s="65"/>
      <c r="AD763" s="65"/>
      <c r="AE763" s="140" t="str">
        <f t="shared" si="271"/>
        <v>IM7223-17</v>
      </c>
      <c r="AF763" s="139" t="str">
        <f t="shared" si="272"/>
        <v>Метал боловсруулах машины оператор /токарь-фрезер/</v>
      </c>
      <c r="AG763" s="56"/>
      <c r="AH763" s="65">
        <f t="shared" si="273"/>
        <v>0</v>
      </c>
      <c r="AI763" s="65">
        <f t="shared" si="273"/>
        <v>0</v>
      </c>
      <c r="AJ763" s="67"/>
      <c r="AK763" s="67"/>
      <c r="AL763" s="67"/>
      <c r="AM763" s="67"/>
      <c r="AN763" s="67"/>
      <c r="AO763" s="67"/>
      <c r="AP763" s="67"/>
      <c r="AQ763" s="67"/>
      <c r="AR763" s="67"/>
      <c r="AS763" s="67"/>
      <c r="AT763" s="67"/>
      <c r="AU763" s="67"/>
      <c r="AV763" s="67"/>
      <c r="AW763" s="67"/>
    </row>
    <row r="764" spans="1:49" s="121" customFormat="1" ht="18" customHeight="1">
      <c r="A764" s="838" t="str">
        <f>+'[1]З-ТМБ-4-сургууль мэргэжил-1'!A770:B770</f>
        <v>AH6320-14</v>
      </c>
      <c r="B764" s="838"/>
      <c r="C764" s="705" t="str">
        <f>+'[1]З-ТМБ-4-сургууль мэргэжил-1'!C770:I770</f>
        <v>Уламжлалт мал, аж ахуйн фермер</v>
      </c>
      <c r="D764" s="705"/>
      <c r="E764" s="705"/>
      <c r="F764" s="705"/>
      <c r="G764" s="705"/>
      <c r="H764" s="705"/>
      <c r="I764" s="56">
        <f t="shared" si="262"/>
        <v>753</v>
      </c>
      <c r="J764" s="801">
        <f t="shared" si="264"/>
        <v>22</v>
      </c>
      <c r="K764" s="802"/>
      <c r="L764" s="65">
        <f t="shared" si="263"/>
        <v>10</v>
      </c>
      <c r="M764" s="65"/>
      <c r="N764" s="65"/>
      <c r="O764" s="65"/>
      <c r="P764" s="65"/>
      <c r="Q764" s="65">
        <v>22</v>
      </c>
      <c r="R764" s="65">
        <v>10</v>
      </c>
      <c r="S764" s="65"/>
      <c r="T764" s="65"/>
      <c r="U764" s="65"/>
      <c r="V764" s="65"/>
      <c r="W764" s="65"/>
      <c r="X764" s="65"/>
      <c r="Y764" s="65"/>
      <c r="Z764" s="65"/>
      <c r="AA764" s="65">
        <f t="shared" si="274"/>
        <v>22</v>
      </c>
      <c r="AB764" s="65"/>
      <c r="AC764" s="65"/>
      <c r="AD764" s="65"/>
      <c r="AE764" s="140" t="str">
        <f t="shared" si="271"/>
        <v>AH6320-14</v>
      </c>
      <c r="AF764" s="139" t="str">
        <f t="shared" si="272"/>
        <v>Уламжлалт мал, аж ахуйн фермер</v>
      </c>
      <c r="AG764" s="56"/>
      <c r="AH764" s="65">
        <f t="shared" si="273"/>
        <v>0</v>
      </c>
      <c r="AI764" s="65">
        <f t="shared" si="273"/>
        <v>0</v>
      </c>
      <c r="AJ764" s="67"/>
      <c r="AK764" s="67"/>
      <c r="AL764" s="67"/>
      <c r="AM764" s="67"/>
      <c r="AN764" s="67"/>
      <c r="AO764" s="67"/>
      <c r="AP764" s="67"/>
      <c r="AQ764" s="67"/>
      <c r="AR764" s="67"/>
      <c r="AS764" s="67"/>
      <c r="AT764" s="67"/>
      <c r="AU764" s="67"/>
      <c r="AV764" s="67"/>
      <c r="AW764" s="67"/>
    </row>
    <row r="765" spans="1:49" s="121" customFormat="1" ht="18" customHeight="1">
      <c r="A765" s="838" t="str">
        <f>+'[1]З-ТМБ-4-сургууль мэргэжил-1'!A771:B771</f>
        <v>IF7513-23</v>
      </c>
      <c r="B765" s="838"/>
      <c r="C765" s="705" t="str">
        <f>+'[1]З-ТМБ-4-сургууль мэргэжил-1'!C771:I771</f>
        <v>Сүү боловсруулах үйлдвэрлэлийн ажилтан</v>
      </c>
      <c r="D765" s="705"/>
      <c r="E765" s="705"/>
      <c r="F765" s="705"/>
      <c r="G765" s="705"/>
      <c r="H765" s="705"/>
      <c r="I765" s="56">
        <f t="shared" si="262"/>
        <v>754</v>
      </c>
      <c r="J765" s="801">
        <f t="shared" si="264"/>
        <v>12</v>
      </c>
      <c r="K765" s="802"/>
      <c r="L765" s="65">
        <f t="shared" si="263"/>
        <v>12</v>
      </c>
      <c r="M765" s="65"/>
      <c r="N765" s="65"/>
      <c r="O765" s="65"/>
      <c r="P765" s="65"/>
      <c r="Q765" s="65">
        <v>12</v>
      </c>
      <c r="R765" s="65">
        <v>12</v>
      </c>
      <c r="S765" s="65"/>
      <c r="T765" s="65"/>
      <c r="U765" s="65"/>
      <c r="V765" s="65"/>
      <c r="W765" s="65"/>
      <c r="X765" s="65"/>
      <c r="Y765" s="65"/>
      <c r="Z765" s="65"/>
      <c r="AA765" s="65">
        <f t="shared" si="274"/>
        <v>12</v>
      </c>
      <c r="AB765" s="65"/>
      <c r="AC765" s="65"/>
      <c r="AD765" s="65"/>
      <c r="AE765" s="140" t="str">
        <f t="shared" si="271"/>
        <v>IF7513-23</v>
      </c>
      <c r="AF765" s="139" t="str">
        <f t="shared" si="272"/>
        <v>Сүү боловсруулах үйлдвэрлэлийн ажилтан</v>
      </c>
      <c r="AG765" s="56"/>
      <c r="AH765" s="65">
        <f t="shared" si="273"/>
        <v>0</v>
      </c>
      <c r="AI765" s="65">
        <f t="shared" si="273"/>
        <v>0</v>
      </c>
      <c r="AJ765" s="67"/>
      <c r="AK765" s="67"/>
      <c r="AL765" s="67"/>
      <c r="AM765" s="67"/>
      <c r="AN765" s="67"/>
      <c r="AO765" s="67"/>
      <c r="AP765" s="67"/>
      <c r="AQ765" s="67"/>
      <c r="AR765" s="67"/>
      <c r="AS765" s="67"/>
      <c r="AT765" s="67"/>
      <c r="AU765" s="67"/>
      <c r="AV765" s="67"/>
      <c r="AW765" s="67"/>
    </row>
    <row r="766" spans="1:49" s="121" customFormat="1" ht="18" customHeight="1">
      <c r="A766" s="838" t="str">
        <f>+'[1]З-ТМБ-4-сургууль мэргэжил-1'!A772:B772</f>
        <v>IE8152-36</v>
      </c>
      <c r="B766" s="838"/>
      <c r="C766" s="705" t="str">
        <f>+'[1]З-ТМБ-4-сургууль мэргэжил-1'!C772:I772</f>
        <v xml:space="preserve">Ноос, ноолуур боловсруулалтын технологийн ажилтан </v>
      </c>
      <c r="D766" s="705"/>
      <c r="E766" s="705"/>
      <c r="F766" s="705"/>
      <c r="G766" s="705"/>
      <c r="H766" s="705"/>
      <c r="I766" s="56">
        <f t="shared" si="262"/>
        <v>755</v>
      </c>
      <c r="J766" s="801">
        <f t="shared" si="264"/>
        <v>17</v>
      </c>
      <c r="K766" s="802"/>
      <c r="L766" s="65">
        <f t="shared" si="263"/>
        <v>12</v>
      </c>
      <c r="M766" s="65"/>
      <c r="N766" s="65"/>
      <c r="O766" s="65"/>
      <c r="P766" s="65"/>
      <c r="Q766" s="65">
        <v>17</v>
      </c>
      <c r="R766" s="65">
        <v>12</v>
      </c>
      <c r="S766" s="65"/>
      <c r="T766" s="65"/>
      <c r="U766" s="65"/>
      <c r="V766" s="65"/>
      <c r="W766" s="65"/>
      <c r="X766" s="65"/>
      <c r="Y766" s="65"/>
      <c r="Z766" s="65"/>
      <c r="AA766" s="65">
        <f t="shared" si="274"/>
        <v>17</v>
      </c>
      <c r="AB766" s="65"/>
      <c r="AC766" s="65"/>
      <c r="AD766" s="65"/>
      <c r="AE766" s="140" t="str">
        <f t="shared" si="271"/>
        <v>IE8152-36</v>
      </c>
      <c r="AF766" s="139" t="str">
        <f t="shared" si="272"/>
        <v xml:space="preserve">Ноос, ноолуур боловсруулалтын технологийн ажилтан </v>
      </c>
      <c r="AG766" s="56"/>
      <c r="AH766" s="65">
        <f t="shared" si="273"/>
        <v>0</v>
      </c>
      <c r="AI766" s="65">
        <f t="shared" si="273"/>
        <v>0</v>
      </c>
      <c r="AJ766" s="67"/>
      <c r="AK766" s="67"/>
      <c r="AL766" s="67"/>
      <c r="AM766" s="67"/>
      <c r="AN766" s="67"/>
      <c r="AO766" s="67"/>
      <c r="AP766" s="67"/>
      <c r="AQ766" s="67"/>
      <c r="AR766" s="67"/>
      <c r="AS766" s="67"/>
      <c r="AT766" s="67"/>
      <c r="AU766" s="67"/>
      <c r="AV766" s="67"/>
      <c r="AW766" s="67"/>
    </row>
    <row r="767" spans="1:49" s="121" customFormat="1" ht="18" customHeight="1">
      <c r="A767" s="838" t="str">
        <f>+'[1]З-ТМБ-4-сургууль мэргэжил-1'!A773:B773</f>
        <v>AH6221-23</v>
      </c>
      <c r="B767" s="838"/>
      <c r="C767" s="705" t="str">
        <f>+'[1]З-ТМБ-4-сургууль мэргэжил-1'!C773:I773</f>
        <v>Малын асаргаа</v>
      </c>
      <c r="D767" s="705"/>
      <c r="E767" s="705"/>
      <c r="F767" s="705"/>
      <c r="G767" s="705"/>
      <c r="H767" s="705"/>
      <c r="I767" s="56">
        <f t="shared" si="262"/>
        <v>756</v>
      </c>
      <c r="J767" s="801">
        <f t="shared" si="264"/>
        <v>20</v>
      </c>
      <c r="K767" s="802"/>
      <c r="L767" s="65">
        <f t="shared" si="263"/>
        <v>7</v>
      </c>
      <c r="M767" s="65"/>
      <c r="N767" s="65"/>
      <c r="O767" s="65"/>
      <c r="P767" s="65"/>
      <c r="Q767" s="65">
        <v>20</v>
      </c>
      <c r="R767" s="65">
        <v>7</v>
      </c>
      <c r="S767" s="65"/>
      <c r="T767" s="65"/>
      <c r="U767" s="65"/>
      <c r="V767" s="65"/>
      <c r="W767" s="65"/>
      <c r="X767" s="65"/>
      <c r="Y767" s="65"/>
      <c r="Z767" s="65"/>
      <c r="AA767" s="65">
        <f t="shared" si="274"/>
        <v>20</v>
      </c>
      <c r="AB767" s="65"/>
      <c r="AC767" s="65"/>
      <c r="AD767" s="65"/>
      <c r="AE767" s="140" t="str">
        <f t="shared" si="271"/>
        <v>AH6221-23</v>
      </c>
      <c r="AF767" s="139" t="str">
        <f t="shared" si="272"/>
        <v>Малын асаргаа</v>
      </c>
      <c r="AG767" s="56"/>
      <c r="AH767" s="65">
        <f t="shared" si="273"/>
        <v>0</v>
      </c>
      <c r="AI767" s="65">
        <f t="shared" si="273"/>
        <v>0</v>
      </c>
      <c r="AJ767" s="67"/>
      <c r="AK767" s="67"/>
      <c r="AL767" s="67"/>
      <c r="AM767" s="67"/>
      <c r="AN767" s="67"/>
      <c r="AO767" s="67"/>
      <c r="AP767" s="67"/>
      <c r="AQ767" s="67"/>
      <c r="AR767" s="67"/>
      <c r="AS767" s="67"/>
      <c r="AT767" s="67"/>
      <c r="AU767" s="67"/>
      <c r="AV767" s="67"/>
      <c r="AW767" s="67"/>
    </row>
    <row r="768" spans="1:49" s="121" customFormat="1" ht="18" customHeight="1">
      <c r="A768" s="838" t="str">
        <f>+'[1]З-ТМБ-4-сургууль мэргэжил-1'!A774:B774</f>
        <v>IF5120-11</v>
      </c>
      <c r="B768" s="838"/>
      <c r="C768" s="705" t="str">
        <f>+'[1]З-ТМБ-4-сургууль мэргэжил-1'!C774:I774</f>
        <v>Тогооч</v>
      </c>
      <c r="D768" s="705"/>
      <c r="E768" s="705"/>
      <c r="F768" s="705"/>
      <c r="G768" s="705"/>
      <c r="H768" s="705"/>
      <c r="I768" s="56">
        <f t="shared" si="262"/>
        <v>757</v>
      </c>
      <c r="J768" s="801">
        <f t="shared" si="264"/>
        <v>20</v>
      </c>
      <c r="K768" s="802"/>
      <c r="L768" s="65">
        <f t="shared" si="263"/>
        <v>16</v>
      </c>
      <c r="M768" s="65"/>
      <c r="N768" s="65"/>
      <c r="O768" s="65"/>
      <c r="P768" s="65"/>
      <c r="Q768" s="65">
        <v>20</v>
      </c>
      <c r="R768" s="65">
        <v>16</v>
      </c>
      <c r="S768" s="65"/>
      <c r="T768" s="65"/>
      <c r="U768" s="65"/>
      <c r="V768" s="65"/>
      <c r="W768" s="65"/>
      <c r="X768" s="65"/>
      <c r="Y768" s="65"/>
      <c r="Z768" s="65"/>
      <c r="AA768" s="65">
        <f t="shared" si="274"/>
        <v>20</v>
      </c>
      <c r="AB768" s="65"/>
      <c r="AC768" s="65"/>
      <c r="AD768" s="65"/>
      <c r="AE768" s="140" t="str">
        <f t="shared" si="271"/>
        <v>IF5120-11</v>
      </c>
      <c r="AF768" s="139" t="str">
        <f t="shared" si="272"/>
        <v>Тогооч</v>
      </c>
      <c r="AG768" s="56"/>
      <c r="AH768" s="65">
        <f t="shared" si="273"/>
        <v>0</v>
      </c>
      <c r="AI768" s="65">
        <f t="shared" si="273"/>
        <v>0</v>
      </c>
      <c r="AJ768" s="67"/>
      <c r="AK768" s="67"/>
      <c r="AL768" s="67"/>
      <c r="AM768" s="67"/>
      <c r="AN768" s="67"/>
      <c r="AO768" s="67"/>
      <c r="AP768" s="67"/>
      <c r="AQ768" s="67"/>
      <c r="AR768" s="67"/>
      <c r="AS768" s="67"/>
      <c r="AT768" s="67"/>
      <c r="AU768" s="67"/>
      <c r="AV768" s="67"/>
      <c r="AW768" s="67"/>
    </row>
    <row r="769" spans="1:49" s="121" customFormat="1" ht="18" customHeight="1">
      <c r="A769" s="838" t="str">
        <f>+'[1]З-ТМБ-4-сургууль мэргэжил-1'!A775:B775</f>
        <v>NF6210-27</v>
      </c>
      <c r="B769" s="838"/>
      <c r="C769" s="705" t="str">
        <f>+'[1]З-ТМБ-4-сургууль мэргэжил-1'!C775:I775</f>
        <v>Ой арчилгаа, ашиглалтын ажилтан</v>
      </c>
      <c r="D769" s="705"/>
      <c r="E769" s="705"/>
      <c r="F769" s="705"/>
      <c r="G769" s="705"/>
      <c r="H769" s="705"/>
      <c r="I769" s="56">
        <f t="shared" si="262"/>
        <v>758</v>
      </c>
      <c r="J769" s="801">
        <f t="shared" si="264"/>
        <v>20</v>
      </c>
      <c r="K769" s="802"/>
      <c r="L769" s="65">
        <f t="shared" si="263"/>
        <v>8</v>
      </c>
      <c r="M769" s="65"/>
      <c r="N769" s="65"/>
      <c r="O769" s="65"/>
      <c r="P769" s="65"/>
      <c r="Q769" s="65">
        <v>20</v>
      </c>
      <c r="R769" s="65">
        <v>8</v>
      </c>
      <c r="S769" s="65"/>
      <c r="T769" s="65"/>
      <c r="U769" s="65"/>
      <c r="V769" s="65"/>
      <c r="W769" s="65"/>
      <c r="X769" s="65"/>
      <c r="Y769" s="65"/>
      <c r="Z769" s="65"/>
      <c r="AA769" s="65">
        <f t="shared" si="274"/>
        <v>20</v>
      </c>
      <c r="AB769" s="65"/>
      <c r="AC769" s="65"/>
      <c r="AD769" s="65"/>
      <c r="AE769" s="140" t="str">
        <f t="shared" si="271"/>
        <v>NF6210-27</v>
      </c>
      <c r="AF769" s="139" t="str">
        <f t="shared" si="272"/>
        <v>Ой арчилгаа, ашиглалтын ажилтан</v>
      </c>
      <c r="AG769" s="56"/>
      <c r="AH769" s="65">
        <f t="shared" si="273"/>
        <v>0</v>
      </c>
      <c r="AI769" s="65">
        <f t="shared" si="273"/>
        <v>0</v>
      </c>
      <c r="AJ769" s="67"/>
      <c r="AK769" s="67"/>
      <c r="AL769" s="67"/>
      <c r="AM769" s="67"/>
      <c r="AN769" s="67"/>
      <c r="AO769" s="67"/>
      <c r="AP769" s="67"/>
      <c r="AQ769" s="67"/>
      <c r="AR769" s="67"/>
      <c r="AS769" s="67"/>
      <c r="AT769" s="67"/>
      <c r="AU769" s="67"/>
      <c r="AV769" s="67"/>
      <c r="AW769" s="67"/>
    </row>
    <row r="770" spans="1:49" s="121" customFormat="1" ht="18" customHeight="1">
      <c r="A770" s="838" t="str">
        <f>+'[1]З-ТМБ-4-сургууль мэргэжил-1'!A776:B776</f>
        <v>PS8182-27</v>
      </c>
      <c r="B770" s="838"/>
      <c r="C770" s="705" t="str">
        <f>+'[1]З-ТМБ-4-сургууль мэргэжил-1'!C776:I776</f>
        <v>Зуухны машинч</v>
      </c>
      <c r="D770" s="705"/>
      <c r="E770" s="705"/>
      <c r="F770" s="705"/>
      <c r="G770" s="705"/>
      <c r="H770" s="705"/>
      <c r="I770" s="56">
        <f t="shared" si="262"/>
        <v>759</v>
      </c>
      <c r="J770" s="801">
        <f t="shared" si="264"/>
        <v>20</v>
      </c>
      <c r="K770" s="802"/>
      <c r="L770" s="65">
        <f t="shared" si="263"/>
        <v>0</v>
      </c>
      <c r="M770" s="65"/>
      <c r="N770" s="65"/>
      <c r="O770" s="65"/>
      <c r="P770" s="65"/>
      <c r="Q770" s="65">
        <v>20</v>
      </c>
      <c r="R770" s="65"/>
      <c r="S770" s="65"/>
      <c r="T770" s="65"/>
      <c r="U770" s="65"/>
      <c r="V770" s="65"/>
      <c r="W770" s="65"/>
      <c r="X770" s="65"/>
      <c r="Y770" s="65"/>
      <c r="Z770" s="65"/>
      <c r="AA770" s="65">
        <f t="shared" si="274"/>
        <v>20</v>
      </c>
      <c r="AB770" s="65"/>
      <c r="AC770" s="65"/>
      <c r="AD770" s="65"/>
      <c r="AE770" s="140" t="str">
        <f t="shared" si="271"/>
        <v>PS8182-27</v>
      </c>
      <c r="AF770" s="139" t="str">
        <f t="shared" si="272"/>
        <v>Зуухны машинч</v>
      </c>
      <c r="AG770" s="56"/>
      <c r="AH770" s="65">
        <f t="shared" si="273"/>
        <v>0</v>
      </c>
      <c r="AI770" s="65">
        <f t="shared" si="273"/>
        <v>0</v>
      </c>
      <c r="AJ770" s="67"/>
      <c r="AK770" s="67"/>
      <c r="AL770" s="67"/>
      <c r="AM770" s="67"/>
      <c r="AN770" s="67"/>
      <c r="AO770" s="67"/>
      <c r="AP770" s="67"/>
      <c r="AQ770" s="67"/>
      <c r="AR770" s="67"/>
      <c r="AS770" s="67"/>
      <c r="AT770" s="67"/>
      <c r="AU770" s="67"/>
      <c r="AV770" s="67"/>
      <c r="AW770" s="67"/>
    </row>
    <row r="771" spans="1:49" s="121" customFormat="1" ht="18" customHeight="1">
      <c r="A771" s="839" t="s">
        <v>481</v>
      </c>
      <c r="B771" s="839"/>
      <c r="C771" s="839"/>
      <c r="D771" s="839"/>
      <c r="E771" s="839"/>
      <c r="F771" s="839"/>
      <c r="G771" s="839"/>
      <c r="H771" s="839"/>
      <c r="I771" s="60">
        <f t="shared" si="262"/>
        <v>760</v>
      </c>
      <c r="J771" s="817">
        <f t="shared" si="264"/>
        <v>2180</v>
      </c>
      <c r="K771" s="818"/>
      <c r="L771" s="138">
        <f t="shared" si="263"/>
        <v>1127</v>
      </c>
      <c r="M771" s="138">
        <f>SUM(M772:M807)</f>
        <v>145</v>
      </c>
      <c r="N771" s="138">
        <f t="shared" ref="N771:AD771" si="275">SUM(N772:N807)</f>
        <v>67</v>
      </c>
      <c r="O771" s="138">
        <f t="shared" si="275"/>
        <v>62</v>
      </c>
      <c r="P771" s="138">
        <f t="shared" si="275"/>
        <v>39</v>
      </c>
      <c r="Q771" s="138">
        <f t="shared" si="275"/>
        <v>147</v>
      </c>
      <c r="R771" s="138">
        <f t="shared" si="275"/>
        <v>107</v>
      </c>
      <c r="S771" s="138">
        <f t="shared" si="275"/>
        <v>1826</v>
      </c>
      <c r="T771" s="138">
        <f t="shared" si="275"/>
        <v>914</v>
      </c>
      <c r="U771" s="138">
        <f t="shared" si="275"/>
        <v>0</v>
      </c>
      <c r="V771" s="138">
        <f t="shared" si="275"/>
        <v>0</v>
      </c>
      <c r="W771" s="138">
        <f t="shared" si="275"/>
        <v>0</v>
      </c>
      <c r="X771" s="138">
        <f t="shared" si="275"/>
        <v>0</v>
      </c>
      <c r="Y771" s="138">
        <f t="shared" si="275"/>
        <v>0</v>
      </c>
      <c r="Z771" s="138">
        <f t="shared" si="275"/>
        <v>0</v>
      </c>
      <c r="AA771" s="138">
        <f t="shared" si="275"/>
        <v>2180</v>
      </c>
      <c r="AB771" s="138">
        <f t="shared" si="275"/>
        <v>0</v>
      </c>
      <c r="AC771" s="138">
        <f t="shared" si="275"/>
        <v>0</v>
      </c>
      <c r="AD771" s="138">
        <f t="shared" si="275"/>
        <v>0</v>
      </c>
      <c r="AE771" s="141" t="str">
        <f>+A771</f>
        <v>18. Үйлдвэрлэл Урлалын Политехник коллеж</v>
      </c>
      <c r="AF771" s="142"/>
      <c r="AG771" s="60"/>
      <c r="AH771" s="138">
        <f>SUM(AH772:AH807)</f>
        <v>49</v>
      </c>
      <c r="AI771" s="138">
        <f t="shared" ref="AI771:AW771" si="276">SUM(AI772:AI807)</f>
        <v>25</v>
      </c>
      <c r="AJ771" s="138">
        <f t="shared" si="276"/>
        <v>10</v>
      </c>
      <c r="AK771" s="138">
        <f t="shared" si="276"/>
        <v>6</v>
      </c>
      <c r="AL771" s="138">
        <f t="shared" si="276"/>
        <v>7</v>
      </c>
      <c r="AM771" s="138">
        <f t="shared" si="276"/>
        <v>4</v>
      </c>
      <c r="AN771" s="138">
        <f t="shared" si="276"/>
        <v>8</v>
      </c>
      <c r="AO771" s="138">
        <f t="shared" si="276"/>
        <v>4</v>
      </c>
      <c r="AP771" s="138">
        <f t="shared" si="276"/>
        <v>9</v>
      </c>
      <c r="AQ771" s="138">
        <f t="shared" si="276"/>
        <v>3</v>
      </c>
      <c r="AR771" s="138">
        <f t="shared" si="276"/>
        <v>2</v>
      </c>
      <c r="AS771" s="138">
        <f t="shared" si="276"/>
        <v>1</v>
      </c>
      <c r="AT771" s="138">
        <f t="shared" si="276"/>
        <v>5</v>
      </c>
      <c r="AU771" s="138">
        <f t="shared" si="276"/>
        <v>4</v>
      </c>
      <c r="AV771" s="138">
        <f t="shared" si="276"/>
        <v>8</v>
      </c>
      <c r="AW771" s="138">
        <f t="shared" si="276"/>
        <v>3</v>
      </c>
    </row>
    <row r="772" spans="1:49" s="121" customFormat="1" ht="18" customHeight="1">
      <c r="A772" s="838" t="str">
        <f>+'[1]З-ТМБ-4-сургууль мэргэжил-1'!A778:B778</f>
        <v>TC8211-20</v>
      </c>
      <c r="B772" s="838"/>
      <c r="C772" s="705" t="str">
        <f>+'[1]З-ТМБ-4-сургууль мэргэжил-1'!C778:I778</f>
        <v>Автомашины засварчин</v>
      </c>
      <c r="D772" s="705"/>
      <c r="E772" s="705"/>
      <c r="F772" s="705"/>
      <c r="G772" s="705"/>
      <c r="H772" s="705"/>
      <c r="I772" s="56">
        <f t="shared" si="262"/>
        <v>761</v>
      </c>
      <c r="J772" s="801">
        <f t="shared" si="264"/>
        <v>191</v>
      </c>
      <c r="K772" s="802"/>
      <c r="L772" s="65">
        <f t="shared" si="263"/>
        <v>2</v>
      </c>
      <c r="M772" s="65"/>
      <c r="N772" s="65"/>
      <c r="O772" s="65"/>
      <c r="P772" s="65"/>
      <c r="Q772" s="65"/>
      <c r="R772" s="65"/>
      <c r="S772" s="65">
        <v>191</v>
      </c>
      <c r="T772" s="65">
        <v>2</v>
      </c>
      <c r="U772" s="65"/>
      <c r="V772" s="65"/>
      <c r="W772" s="65"/>
      <c r="X772" s="65"/>
      <c r="Y772" s="65"/>
      <c r="Z772" s="65"/>
      <c r="AA772" s="65">
        <v>191</v>
      </c>
      <c r="AB772" s="65"/>
      <c r="AC772" s="65"/>
      <c r="AD772" s="65"/>
      <c r="AE772" s="140" t="str">
        <f t="shared" ref="AE772:AE807" si="277">+A772</f>
        <v>TC8211-20</v>
      </c>
      <c r="AF772" s="139" t="str">
        <f t="shared" ref="AF772:AF807" si="278">+C772</f>
        <v>Автомашины засварчин</v>
      </c>
      <c r="AG772" s="56"/>
      <c r="AH772" s="65">
        <f t="shared" si="273"/>
        <v>1</v>
      </c>
      <c r="AI772" s="65">
        <f t="shared" si="273"/>
        <v>0</v>
      </c>
      <c r="AJ772" s="65">
        <v>1</v>
      </c>
      <c r="AK772" s="65"/>
      <c r="AL772" s="65"/>
      <c r="AM772" s="65"/>
      <c r="AN772" s="65"/>
      <c r="AO772" s="65"/>
      <c r="AP772" s="65"/>
      <c r="AQ772" s="65"/>
      <c r="AR772" s="65"/>
      <c r="AS772" s="65"/>
      <c r="AT772" s="65"/>
      <c r="AU772" s="65"/>
      <c r="AV772" s="65"/>
      <c r="AW772" s="65"/>
    </row>
    <row r="773" spans="1:49" s="121" customFormat="1" ht="18" customHeight="1">
      <c r="A773" s="838" t="str">
        <f>+'[1]З-ТМБ-4-сургууль мэргэжил-1'!A779:B779</f>
        <v>AM7318-24</v>
      </c>
      <c r="B773" s="838"/>
      <c r="C773" s="705" t="str">
        <f>+'[1]З-ТМБ-4-сургууль мэргэжил-1'!C779:I779</f>
        <v>Арьсаар гар урлалын зүйл урлаач</v>
      </c>
      <c r="D773" s="705"/>
      <c r="E773" s="705"/>
      <c r="F773" s="705"/>
      <c r="G773" s="705"/>
      <c r="H773" s="705"/>
      <c r="I773" s="56">
        <f t="shared" si="262"/>
        <v>762</v>
      </c>
      <c r="J773" s="801">
        <f t="shared" si="264"/>
        <v>21</v>
      </c>
      <c r="K773" s="802"/>
      <c r="L773" s="65">
        <f t="shared" si="263"/>
        <v>15</v>
      </c>
      <c r="M773" s="65"/>
      <c r="N773" s="65"/>
      <c r="O773" s="65"/>
      <c r="P773" s="65"/>
      <c r="Q773" s="65"/>
      <c r="R773" s="65"/>
      <c r="S773" s="65">
        <v>21</v>
      </c>
      <c r="T773" s="65">
        <v>15</v>
      </c>
      <c r="U773" s="65"/>
      <c r="V773" s="65"/>
      <c r="W773" s="65"/>
      <c r="X773" s="65"/>
      <c r="Y773" s="65"/>
      <c r="Z773" s="65"/>
      <c r="AA773" s="65">
        <v>21</v>
      </c>
      <c r="AB773" s="65"/>
      <c r="AC773" s="65"/>
      <c r="AD773" s="65"/>
      <c r="AE773" s="140" t="str">
        <f t="shared" si="277"/>
        <v>AM7318-24</v>
      </c>
      <c r="AF773" s="139" t="str">
        <f t="shared" si="278"/>
        <v>Арьсаар гар урлалын зүйл урлаач</v>
      </c>
      <c r="AG773" s="56"/>
      <c r="AH773" s="65">
        <f t="shared" si="273"/>
        <v>1</v>
      </c>
      <c r="AI773" s="65">
        <f t="shared" si="273"/>
        <v>1</v>
      </c>
      <c r="AJ773" s="65"/>
      <c r="AK773" s="65"/>
      <c r="AL773" s="65"/>
      <c r="AM773" s="65"/>
      <c r="AN773" s="65"/>
      <c r="AO773" s="65"/>
      <c r="AP773" s="65"/>
      <c r="AQ773" s="65"/>
      <c r="AR773" s="65"/>
      <c r="AS773" s="65"/>
      <c r="AT773" s="65">
        <v>1</v>
      </c>
      <c r="AU773" s="65">
        <v>1</v>
      </c>
      <c r="AV773" s="65"/>
      <c r="AW773" s="65"/>
    </row>
    <row r="774" spans="1:49" s="121" customFormat="1" ht="18" customHeight="1">
      <c r="A774" s="838" t="str">
        <f>+'[1]З-ТМБ-4-сургууль мэргэжил-1'!A780:B780</f>
        <v>AM7317-11</v>
      </c>
      <c r="B774" s="838"/>
      <c r="C774" s="705" t="str">
        <f>+'[1]З-ТМБ-4-сургууль мэргэжил-1'!C780:I780</f>
        <v>Бэлэг дурсгалын зүйл урлаач</v>
      </c>
      <c r="D774" s="705"/>
      <c r="E774" s="705"/>
      <c r="F774" s="705"/>
      <c r="G774" s="705"/>
      <c r="H774" s="705"/>
      <c r="I774" s="56">
        <f t="shared" si="262"/>
        <v>763</v>
      </c>
      <c r="J774" s="801">
        <f t="shared" si="264"/>
        <v>16</v>
      </c>
      <c r="K774" s="802"/>
      <c r="L774" s="65">
        <f t="shared" si="263"/>
        <v>10</v>
      </c>
      <c r="M774" s="65"/>
      <c r="N774" s="65"/>
      <c r="O774" s="65"/>
      <c r="P774" s="65"/>
      <c r="Q774" s="65"/>
      <c r="R774" s="65"/>
      <c r="S774" s="65">
        <v>16</v>
      </c>
      <c r="T774" s="65">
        <v>10</v>
      </c>
      <c r="U774" s="65"/>
      <c r="V774" s="65"/>
      <c r="W774" s="65"/>
      <c r="X774" s="65"/>
      <c r="Y774" s="65"/>
      <c r="Z774" s="65"/>
      <c r="AA774" s="65">
        <v>16</v>
      </c>
      <c r="AB774" s="65"/>
      <c r="AC774" s="65"/>
      <c r="AD774" s="65"/>
      <c r="AE774" s="140" t="str">
        <f t="shared" si="277"/>
        <v>AM7317-11</v>
      </c>
      <c r="AF774" s="139" t="str">
        <f t="shared" si="278"/>
        <v>Бэлэг дурсгалын зүйл урлаач</v>
      </c>
      <c r="AG774" s="56"/>
      <c r="AH774" s="65">
        <f t="shared" si="273"/>
        <v>1</v>
      </c>
      <c r="AI774" s="65">
        <f t="shared" si="273"/>
        <v>1</v>
      </c>
      <c r="AJ774" s="65"/>
      <c r="AK774" s="65"/>
      <c r="AL774" s="65"/>
      <c r="AM774" s="65"/>
      <c r="AN774" s="65"/>
      <c r="AO774" s="65"/>
      <c r="AP774" s="65"/>
      <c r="AQ774" s="65"/>
      <c r="AR774" s="65"/>
      <c r="AS774" s="65"/>
      <c r="AT774" s="65">
        <v>1</v>
      </c>
      <c r="AU774" s="65">
        <v>1</v>
      </c>
      <c r="AV774" s="65"/>
      <c r="AW774" s="65"/>
    </row>
    <row r="775" spans="1:49" s="121" customFormat="1" ht="18" customHeight="1">
      <c r="A775" s="838" t="str">
        <f>+'[1]З-ТМБ-4-сургууль мэргэжил-1'!A781:B781</f>
        <v>NT5111-19</v>
      </c>
      <c r="B775" s="838"/>
      <c r="C775" s="705" t="str">
        <f>+'[1]З-ТМБ-4-сургууль мэргэжил-1'!C781:I781</f>
        <v>Зочид буудал, жуулчны баазын үйлчилгээний ажилтан</v>
      </c>
      <c r="D775" s="705"/>
      <c r="E775" s="705"/>
      <c r="F775" s="705"/>
      <c r="G775" s="705"/>
      <c r="H775" s="705"/>
      <c r="I775" s="56">
        <f t="shared" si="262"/>
        <v>764</v>
      </c>
      <c r="J775" s="801">
        <f t="shared" si="264"/>
        <v>85</v>
      </c>
      <c r="K775" s="802"/>
      <c r="L775" s="65">
        <f t="shared" si="263"/>
        <v>76</v>
      </c>
      <c r="M775" s="65"/>
      <c r="N775" s="65"/>
      <c r="O775" s="65"/>
      <c r="P775" s="65"/>
      <c r="Q775" s="65"/>
      <c r="R775" s="65"/>
      <c r="S775" s="65">
        <v>85</v>
      </c>
      <c r="T775" s="65">
        <v>76</v>
      </c>
      <c r="U775" s="65"/>
      <c r="V775" s="65"/>
      <c r="W775" s="65"/>
      <c r="X775" s="65"/>
      <c r="Y775" s="65"/>
      <c r="Z775" s="65"/>
      <c r="AA775" s="65">
        <v>85</v>
      </c>
      <c r="AB775" s="65"/>
      <c r="AC775" s="65"/>
      <c r="AD775" s="65"/>
      <c r="AE775" s="140" t="str">
        <f t="shared" si="277"/>
        <v>NT5111-19</v>
      </c>
      <c r="AF775" s="139" t="str">
        <f t="shared" si="278"/>
        <v>Зочид буудал, жуулчны баазын үйлчилгээний ажилтан</v>
      </c>
      <c r="AG775" s="56"/>
      <c r="AH775" s="65">
        <f t="shared" si="273"/>
        <v>0</v>
      </c>
      <c r="AI775" s="65">
        <f t="shared" si="273"/>
        <v>0</v>
      </c>
      <c r="AJ775" s="65"/>
      <c r="AK775" s="65"/>
      <c r="AL775" s="65"/>
      <c r="AM775" s="65"/>
      <c r="AN775" s="65"/>
      <c r="AO775" s="65"/>
      <c r="AP775" s="65"/>
      <c r="AQ775" s="65"/>
      <c r="AR775" s="65"/>
      <c r="AS775" s="65"/>
      <c r="AT775" s="65"/>
      <c r="AU775" s="65"/>
      <c r="AV775" s="65"/>
      <c r="AW775" s="65"/>
    </row>
    <row r="776" spans="1:49" s="121" customFormat="1" ht="18" customHeight="1">
      <c r="A776" s="838" t="str">
        <f>+'[1]З-ТМБ-4-сургууль мэргэжил-1'!A782:B782</f>
        <v>AM7316-15</v>
      </c>
      <c r="B776" s="838"/>
      <c r="C776" s="705" t="str">
        <f>+'[1]З-ТМБ-4-сургууль мэргэжил-1'!C782:I782</f>
        <v>Зураач-чимэглэгч</v>
      </c>
      <c r="D776" s="705"/>
      <c r="E776" s="705"/>
      <c r="F776" s="705"/>
      <c r="G776" s="705"/>
      <c r="H776" s="705"/>
      <c r="I776" s="56">
        <f t="shared" si="262"/>
        <v>765</v>
      </c>
      <c r="J776" s="801">
        <f t="shared" si="264"/>
        <v>76</v>
      </c>
      <c r="K776" s="802"/>
      <c r="L776" s="65">
        <f t="shared" si="263"/>
        <v>45</v>
      </c>
      <c r="M776" s="65">
        <v>12</v>
      </c>
      <c r="N776" s="65">
        <v>7</v>
      </c>
      <c r="O776" s="65"/>
      <c r="P776" s="65"/>
      <c r="Q776" s="65"/>
      <c r="R776" s="65"/>
      <c r="S776" s="65">
        <v>64</v>
      </c>
      <c r="T776" s="65">
        <v>38</v>
      </c>
      <c r="U776" s="65"/>
      <c r="V776" s="65"/>
      <c r="W776" s="65"/>
      <c r="X776" s="65"/>
      <c r="Y776" s="65"/>
      <c r="Z776" s="65"/>
      <c r="AA776" s="65">
        <v>76</v>
      </c>
      <c r="AB776" s="65"/>
      <c r="AC776" s="65"/>
      <c r="AD776" s="65"/>
      <c r="AE776" s="140" t="str">
        <f t="shared" si="277"/>
        <v>AM7316-15</v>
      </c>
      <c r="AF776" s="139" t="str">
        <f t="shared" si="278"/>
        <v>Зураач-чимэглэгч</v>
      </c>
      <c r="AG776" s="56"/>
      <c r="AH776" s="65">
        <f t="shared" si="273"/>
        <v>10</v>
      </c>
      <c r="AI776" s="65">
        <f t="shared" si="273"/>
        <v>4</v>
      </c>
      <c r="AJ776" s="65">
        <v>2</v>
      </c>
      <c r="AK776" s="65">
        <v>1</v>
      </c>
      <c r="AL776" s="65">
        <v>1</v>
      </c>
      <c r="AM776" s="65"/>
      <c r="AN776" s="65">
        <v>1</v>
      </c>
      <c r="AO776" s="65">
        <v>1</v>
      </c>
      <c r="AP776" s="65">
        <v>2</v>
      </c>
      <c r="AQ776" s="65"/>
      <c r="AR776" s="65">
        <v>1</v>
      </c>
      <c r="AS776" s="65">
        <v>1</v>
      </c>
      <c r="AT776" s="65"/>
      <c r="AU776" s="65"/>
      <c r="AV776" s="65">
        <v>3</v>
      </c>
      <c r="AW776" s="65">
        <v>1</v>
      </c>
    </row>
    <row r="777" spans="1:49" s="121" customFormat="1" ht="18" customHeight="1">
      <c r="A777" s="838" t="str">
        <f>+'[1]З-ТМБ-4-сургууль мэргэжил-1'!A783:B783</f>
        <v>AM7313-39</v>
      </c>
      <c r="B777" s="838"/>
      <c r="C777" s="705" t="str">
        <f>+'[1]З-ТМБ-4-сургууль мэргэжил-1'!C783:I783</f>
        <v>Монгол дархан</v>
      </c>
      <c r="D777" s="705"/>
      <c r="E777" s="705"/>
      <c r="F777" s="705"/>
      <c r="G777" s="705"/>
      <c r="H777" s="705"/>
      <c r="I777" s="56">
        <f t="shared" si="262"/>
        <v>766</v>
      </c>
      <c r="J777" s="801">
        <f t="shared" si="264"/>
        <v>24</v>
      </c>
      <c r="K777" s="802"/>
      <c r="L777" s="65">
        <f t="shared" si="263"/>
        <v>2</v>
      </c>
      <c r="M777" s="65"/>
      <c r="N777" s="65"/>
      <c r="O777" s="65"/>
      <c r="P777" s="65"/>
      <c r="Q777" s="65"/>
      <c r="R777" s="65"/>
      <c r="S777" s="65">
        <v>24</v>
      </c>
      <c r="T777" s="65">
        <v>2</v>
      </c>
      <c r="U777" s="65"/>
      <c r="V777" s="65"/>
      <c r="W777" s="65"/>
      <c r="X777" s="65"/>
      <c r="Y777" s="65"/>
      <c r="Z777" s="65"/>
      <c r="AA777" s="65">
        <v>24</v>
      </c>
      <c r="AB777" s="65"/>
      <c r="AC777" s="65"/>
      <c r="AD777" s="65"/>
      <c r="AE777" s="140" t="str">
        <f t="shared" si="277"/>
        <v>AM7313-39</v>
      </c>
      <c r="AF777" s="139" t="str">
        <f t="shared" si="278"/>
        <v>Монгол дархан</v>
      </c>
      <c r="AG777" s="56"/>
      <c r="AH777" s="65">
        <f t="shared" si="273"/>
        <v>0</v>
      </c>
      <c r="AI777" s="65">
        <f t="shared" si="273"/>
        <v>0</v>
      </c>
      <c r="AJ777" s="65"/>
      <c r="AK777" s="65"/>
      <c r="AL777" s="65"/>
      <c r="AM777" s="65"/>
      <c r="AN777" s="65"/>
      <c r="AO777" s="65"/>
      <c r="AP777" s="65"/>
      <c r="AQ777" s="65"/>
      <c r="AR777" s="65"/>
      <c r="AS777" s="65"/>
      <c r="AT777" s="65"/>
      <c r="AU777" s="65"/>
      <c r="AV777" s="65"/>
      <c r="AW777" s="65"/>
    </row>
    <row r="778" spans="1:49" s="121" customFormat="1" ht="18" customHeight="1">
      <c r="A778" s="838" t="str">
        <f>+'[1]З-ТМБ-4-сургууль мэргэжил-1'!A784:B784</f>
        <v>ID4120-11</v>
      </c>
      <c r="B778" s="838"/>
      <c r="C778" s="705" t="str">
        <f>+'[1]З-ТМБ-4-сургууль мэргэжил-1'!C784:I784</f>
        <v>Нарийн бичгийн дарга-албан хэргийн ажилтан</v>
      </c>
      <c r="D778" s="705"/>
      <c r="E778" s="705"/>
      <c r="F778" s="705"/>
      <c r="G778" s="705"/>
      <c r="H778" s="705"/>
      <c r="I778" s="56">
        <f t="shared" si="262"/>
        <v>767</v>
      </c>
      <c r="J778" s="801">
        <f t="shared" si="264"/>
        <v>142</v>
      </c>
      <c r="K778" s="802"/>
      <c r="L778" s="65">
        <f t="shared" si="263"/>
        <v>127</v>
      </c>
      <c r="M778" s="65"/>
      <c r="N778" s="65"/>
      <c r="O778" s="65"/>
      <c r="P778" s="65"/>
      <c r="Q778" s="65"/>
      <c r="R778" s="65"/>
      <c r="S778" s="65">
        <v>142</v>
      </c>
      <c r="T778" s="65">
        <v>127</v>
      </c>
      <c r="U778" s="65"/>
      <c r="V778" s="65"/>
      <c r="W778" s="65"/>
      <c r="X778" s="65"/>
      <c r="Y778" s="65"/>
      <c r="Z778" s="65"/>
      <c r="AA778" s="65">
        <v>142</v>
      </c>
      <c r="AB778" s="65"/>
      <c r="AC778" s="65"/>
      <c r="AD778" s="65"/>
      <c r="AE778" s="140" t="str">
        <f t="shared" si="277"/>
        <v>ID4120-11</v>
      </c>
      <c r="AF778" s="139" t="str">
        <f t="shared" si="278"/>
        <v>Нарийн бичгийн дарга-албан хэргийн ажилтан</v>
      </c>
      <c r="AG778" s="56"/>
      <c r="AH778" s="65">
        <f t="shared" si="273"/>
        <v>1</v>
      </c>
      <c r="AI778" s="65">
        <f t="shared" si="273"/>
        <v>1</v>
      </c>
      <c r="AJ778" s="65"/>
      <c r="AK778" s="65"/>
      <c r="AL778" s="65"/>
      <c r="AM778" s="65"/>
      <c r="AN778" s="65">
        <v>1</v>
      </c>
      <c r="AO778" s="65">
        <v>1</v>
      </c>
      <c r="AP778" s="65"/>
      <c r="AQ778" s="65"/>
      <c r="AR778" s="65"/>
      <c r="AS778" s="65"/>
      <c r="AT778" s="65"/>
      <c r="AU778" s="65"/>
      <c r="AV778" s="65"/>
      <c r="AW778" s="65"/>
    </row>
    <row r="779" spans="1:49" s="121" customFormat="1" ht="18" customHeight="1">
      <c r="A779" s="838" t="str">
        <f>+'[1]З-ТМБ-4-сургууль мэргэжил-1'!A785:B785</f>
        <v>AD3432-27</v>
      </c>
      <c r="B779" s="838"/>
      <c r="C779" s="705" t="str">
        <f>+'[1]З-ТМБ-4-сургууль мэргэжил-1'!C785:I785</f>
        <v>Орчны дизайнч</v>
      </c>
      <c r="D779" s="705"/>
      <c r="E779" s="705"/>
      <c r="F779" s="705"/>
      <c r="G779" s="705"/>
      <c r="H779" s="705"/>
      <c r="I779" s="56">
        <f t="shared" si="262"/>
        <v>768</v>
      </c>
      <c r="J779" s="801">
        <f t="shared" si="264"/>
        <v>16</v>
      </c>
      <c r="K779" s="802"/>
      <c r="L779" s="65">
        <f t="shared" si="263"/>
        <v>9</v>
      </c>
      <c r="M779" s="65"/>
      <c r="N779" s="65"/>
      <c r="O779" s="65"/>
      <c r="P779" s="65"/>
      <c r="Q779" s="65"/>
      <c r="R779" s="65"/>
      <c r="S779" s="65">
        <v>16</v>
      </c>
      <c r="T779" s="65">
        <v>9</v>
      </c>
      <c r="U779" s="65"/>
      <c r="V779" s="65"/>
      <c r="W779" s="65"/>
      <c r="X779" s="65"/>
      <c r="Y779" s="65"/>
      <c r="Z779" s="65"/>
      <c r="AA779" s="65">
        <v>16</v>
      </c>
      <c r="AB779" s="65"/>
      <c r="AC779" s="65"/>
      <c r="AD779" s="65"/>
      <c r="AE779" s="140" t="str">
        <f t="shared" si="277"/>
        <v>AD3432-27</v>
      </c>
      <c r="AF779" s="139" t="str">
        <f t="shared" si="278"/>
        <v>Орчны дизайнч</v>
      </c>
      <c r="AG779" s="56"/>
      <c r="AH779" s="65">
        <f t="shared" si="273"/>
        <v>0</v>
      </c>
      <c r="AI779" s="65">
        <f t="shared" si="273"/>
        <v>0</v>
      </c>
      <c r="AJ779" s="65"/>
      <c r="AK779" s="65"/>
      <c r="AL779" s="65"/>
      <c r="AM779" s="65"/>
      <c r="AN779" s="65"/>
      <c r="AO779" s="65"/>
      <c r="AP779" s="65"/>
      <c r="AQ779" s="65"/>
      <c r="AR779" s="65"/>
      <c r="AS779" s="65"/>
      <c r="AT779" s="65"/>
      <c r="AU779" s="65"/>
      <c r="AV779" s="65"/>
      <c r="AW779" s="65"/>
    </row>
    <row r="780" spans="1:49" s="121" customFormat="1" ht="18" customHeight="1">
      <c r="A780" s="838" t="str">
        <f>+'[1]З-ТМБ-4-сургууль мэргэжил-1'!A786:B786</f>
        <v>IC3513-21</v>
      </c>
      <c r="B780" s="838"/>
      <c r="C780" s="705" t="str">
        <f>+'[1]З-ТМБ-4-сургууль мэргэжил-1'!C786:I786</f>
        <v>Өгөгдлийн сангийн оператор</v>
      </c>
      <c r="D780" s="705"/>
      <c r="E780" s="705"/>
      <c r="F780" s="705"/>
      <c r="G780" s="705"/>
      <c r="H780" s="705"/>
      <c r="I780" s="56">
        <f t="shared" si="262"/>
        <v>769</v>
      </c>
      <c r="J780" s="801">
        <f t="shared" si="264"/>
        <v>192</v>
      </c>
      <c r="K780" s="802"/>
      <c r="L780" s="65">
        <f t="shared" si="263"/>
        <v>76</v>
      </c>
      <c r="M780" s="65"/>
      <c r="N780" s="65"/>
      <c r="O780" s="65"/>
      <c r="P780" s="65"/>
      <c r="Q780" s="65"/>
      <c r="R780" s="65"/>
      <c r="S780" s="65">
        <v>192</v>
      </c>
      <c r="T780" s="65">
        <v>76</v>
      </c>
      <c r="U780" s="65"/>
      <c r="V780" s="65"/>
      <c r="W780" s="65"/>
      <c r="X780" s="65"/>
      <c r="Y780" s="65"/>
      <c r="Z780" s="65"/>
      <c r="AA780" s="65">
        <v>192</v>
      </c>
      <c r="AB780" s="65"/>
      <c r="AC780" s="65"/>
      <c r="AD780" s="65"/>
      <c r="AE780" s="140" t="str">
        <f t="shared" si="277"/>
        <v>IC3513-21</v>
      </c>
      <c r="AF780" s="139" t="str">
        <f t="shared" si="278"/>
        <v>Өгөгдлийн сангийн оператор</v>
      </c>
      <c r="AG780" s="56"/>
      <c r="AH780" s="65">
        <f t="shared" si="273"/>
        <v>10</v>
      </c>
      <c r="AI780" s="65">
        <f t="shared" si="273"/>
        <v>8</v>
      </c>
      <c r="AJ780" s="65">
        <v>1</v>
      </c>
      <c r="AK780" s="65">
        <v>1</v>
      </c>
      <c r="AL780" s="65">
        <v>1</v>
      </c>
      <c r="AM780" s="65">
        <v>1</v>
      </c>
      <c r="AN780" s="65"/>
      <c r="AO780" s="65"/>
      <c r="AP780" s="65">
        <v>4</v>
      </c>
      <c r="AQ780" s="65">
        <v>2</v>
      </c>
      <c r="AR780" s="65"/>
      <c r="AS780" s="65"/>
      <c r="AT780" s="65">
        <v>2</v>
      </c>
      <c r="AU780" s="65">
        <v>2</v>
      </c>
      <c r="AV780" s="65">
        <v>2</v>
      </c>
      <c r="AW780" s="65">
        <v>2</v>
      </c>
    </row>
    <row r="781" spans="1:49" s="121" customFormat="1" ht="18" customHeight="1">
      <c r="A781" s="838" t="str">
        <f>+'[1]З-ТМБ-4-сургууль мэргэжил-1'!A787:B787</f>
        <v>AM7313-28</v>
      </c>
      <c r="B781" s="838"/>
      <c r="C781" s="705" t="str">
        <f>+'[1]З-ТМБ-4-сургууль мэргэжил-1'!C787:I787</f>
        <v>Сийлбэрчин</v>
      </c>
      <c r="D781" s="705"/>
      <c r="E781" s="705"/>
      <c r="F781" s="705"/>
      <c r="G781" s="705"/>
      <c r="H781" s="705"/>
      <c r="I781" s="56">
        <f t="shared" si="262"/>
        <v>770</v>
      </c>
      <c r="J781" s="801">
        <f t="shared" si="264"/>
        <v>28</v>
      </c>
      <c r="K781" s="802"/>
      <c r="L781" s="65">
        <f t="shared" si="263"/>
        <v>4</v>
      </c>
      <c r="M781" s="65"/>
      <c r="N781" s="65"/>
      <c r="O781" s="65"/>
      <c r="P781" s="65"/>
      <c r="Q781" s="65"/>
      <c r="R781" s="65"/>
      <c r="S781" s="65">
        <v>28</v>
      </c>
      <c r="T781" s="65">
        <v>4</v>
      </c>
      <c r="U781" s="65"/>
      <c r="V781" s="65"/>
      <c r="W781" s="65"/>
      <c r="X781" s="65"/>
      <c r="Y781" s="65"/>
      <c r="Z781" s="65"/>
      <c r="AA781" s="65">
        <v>28</v>
      </c>
      <c r="AB781" s="65"/>
      <c r="AC781" s="65"/>
      <c r="AD781" s="65"/>
      <c r="AE781" s="140" t="str">
        <f t="shared" si="277"/>
        <v>AM7313-28</v>
      </c>
      <c r="AF781" s="139" t="str">
        <f t="shared" si="278"/>
        <v>Сийлбэрчин</v>
      </c>
      <c r="AG781" s="56"/>
      <c r="AH781" s="65">
        <f t="shared" si="273"/>
        <v>0</v>
      </c>
      <c r="AI781" s="65">
        <f t="shared" si="273"/>
        <v>0</v>
      </c>
      <c r="AJ781" s="65"/>
      <c r="AK781" s="65"/>
      <c r="AL781" s="65"/>
      <c r="AM781" s="65"/>
      <c r="AN781" s="65"/>
      <c r="AO781" s="65"/>
      <c r="AP781" s="65"/>
      <c r="AQ781" s="65"/>
      <c r="AR781" s="65"/>
      <c r="AS781" s="65"/>
      <c r="AT781" s="65"/>
      <c r="AU781" s="65"/>
      <c r="AV781" s="65"/>
      <c r="AW781" s="65"/>
    </row>
    <row r="782" spans="1:49" s="121" customFormat="1" ht="18" customHeight="1">
      <c r="A782" s="838" t="str">
        <f>+'[1]З-ТМБ-4-сургууль мэргэжил-1'!A788:B788</f>
        <v>AM7313-15</v>
      </c>
      <c r="B782" s="838"/>
      <c r="C782" s="705" t="str">
        <f>+'[1]З-ТМБ-4-сургууль мэргэжил-1'!C788:I788</f>
        <v xml:space="preserve">Үнэт эдлэлийн дархан </v>
      </c>
      <c r="D782" s="705"/>
      <c r="E782" s="705"/>
      <c r="F782" s="705"/>
      <c r="G782" s="705"/>
      <c r="H782" s="705"/>
      <c r="I782" s="56">
        <f t="shared" si="262"/>
        <v>771</v>
      </c>
      <c r="J782" s="801">
        <f t="shared" si="264"/>
        <v>20</v>
      </c>
      <c r="K782" s="802"/>
      <c r="L782" s="65">
        <f t="shared" si="263"/>
        <v>2</v>
      </c>
      <c r="M782" s="65"/>
      <c r="N782" s="65"/>
      <c r="O782" s="65"/>
      <c r="P782" s="65"/>
      <c r="Q782" s="65"/>
      <c r="R782" s="65"/>
      <c r="S782" s="65">
        <v>20</v>
      </c>
      <c r="T782" s="65">
        <v>2</v>
      </c>
      <c r="U782" s="65"/>
      <c r="V782" s="65"/>
      <c r="W782" s="65"/>
      <c r="X782" s="65"/>
      <c r="Y782" s="65"/>
      <c r="Z782" s="65"/>
      <c r="AA782" s="65">
        <v>20</v>
      </c>
      <c r="AB782" s="65"/>
      <c r="AC782" s="65"/>
      <c r="AD782" s="65"/>
      <c r="AE782" s="140" t="str">
        <f t="shared" si="277"/>
        <v>AM7313-15</v>
      </c>
      <c r="AF782" s="139" t="str">
        <f t="shared" si="278"/>
        <v xml:space="preserve">Үнэт эдлэлийн дархан </v>
      </c>
      <c r="AG782" s="56"/>
      <c r="AH782" s="65">
        <f t="shared" si="273"/>
        <v>0</v>
      </c>
      <c r="AI782" s="65">
        <f t="shared" si="273"/>
        <v>0</v>
      </c>
      <c r="AJ782" s="65"/>
      <c r="AK782" s="65"/>
      <c r="AL782" s="65"/>
      <c r="AM782" s="65"/>
      <c r="AN782" s="65"/>
      <c r="AO782" s="65"/>
      <c r="AP782" s="65"/>
      <c r="AQ782" s="65"/>
      <c r="AR782" s="65"/>
      <c r="AS782" s="65"/>
      <c r="AT782" s="65"/>
      <c r="AU782" s="65"/>
      <c r="AV782" s="65"/>
      <c r="AW782" s="65"/>
    </row>
    <row r="783" spans="1:49" s="121" customFormat="1" ht="18" customHeight="1">
      <c r="A783" s="838" t="str">
        <f>+'[1]З-ТМБ-4-сургууль мэргэжил-1'!A789:B789</f>
        <v>AD7321-11</v>
      </c>
      <c r="B783" s="838"/>
      <c r="C783" s="705" t="str">
        <f>+'[1]З-ТМБ-4-сургууль мэргэжил-1'!C789:I789</f>
        <v>Хэвлэлийн график дизайнч</v>
      </c>
      <c r="D783" s="705"/>
      <c r="E783" s="705"/>
      <c r="F783" s="705"/>
      <c r="G783" s="705"/>
      <c r="H783" s="705"/>
      <c r="I783" s="56">
        <f t="shared" ref="I783:I846" si="279">+I782+1</f>
        <v>772</v>
      </c>
      <c r="J783" s="801">
        <f t="shared" si="264"/>
        <v>88</v>
      </c>
      <c r="K783" s="802"/>
      <c r="L783" s="65">
        <f t="shared" si="263"/>
        <v>34</v>
      </c>
      <c r="M783" s="65"/>
      <c r="N783" s="65"/>
      <c r="O783" s="65"/>
      <c r="P783" s="65"/>
      <c r="Q783" s="65"/>
      <c r="R783" s="65"/>
      <c r="S783" s="65">
        <v>88</v>
      </c>
      <c r="T783" s="65">
        <v>34</v>
      </c>
      <c r="U783" s="65"/>
      <c r="V783" s="65"/>
      <c r="W783" s="65"/>
      <c r="X783" s="65"/>
      <c r="Y783" s="65"/>
      <c r="Z783" s="65"/>
      <c r="AA783" s="65">
        <v>88</v>
      </c>
      <c r="AB783" s="65"/>
      <c r="AC783" s="65"/>
      <c r="AD783" s="65"/>
      <c r="AE783" s="140" t="str">
        <f t="shared" si="277"/>
        <v>AD7321-11</v>
      </c>
      <c r="AF783" s="139" t="str">
        <f t="shared" si="278"/>
        <v>Хэвлэлийн график дизайнч</v>
      </c>
      <c r="AG783" s="56"/>
      <c r="AH783" s="65">
        <f t="shared" si="273"/>
        <v>2</v>
      </c>
      <c r="AI783" s="65">
        <f t="shared" si="273"/>
        <v>0</v>
      </c>
      <c r="AJ783" s="65">
        <v>1</v>
      </c>
      <c r="AK783" s="65"/>
      <c r="AL783" s="65"/>
      <c r="AM783" s="65"/>
      <c r="AN783" s="65"/>
      <c r="AO783" s="65"/>
      <c r="AP783" s="65">
        <v>1</v>
      </c>
      <c r="AQ783" s="65"/>
      <c r="AR783" s="65"/>
      <c r="AS783" s="65"/>
      <c r="AT783" s="65"/>
      <c r="AU783" s="65"/>
      <c r="AV783" s="65"/>
      <c r="AW783" s="65"/>
    </row>
    <row r="784" spans="1:49" s="121" customFormat="1" ht="18" customHeight="1">
      <c r="A784" s="838" t="str">
        <f>+'[1]З-ТМБ-4-сургууль мэргэжил-1'!A790:B790</f>
        <v>IM7411-11</v>
      </c>
      <c r="B784" s="838"/>
      <c r="C784" s="705" t="str">
        <f>+'[1]З-ТМБ-4-сургууль мэргэжил-1'!C790:I790</f>
        <v xml:space="preserve">Цахилгаанчин </v>
      </c>
      <c r="D784" s="705"/>
      <c r="E784" s="705"/>
      <c r="F784" s="705"/>
      <c r="G784" s="705"/>
      <c r="H784" s="705"/>
      <c r="I784" s="56">
        <f t="shared" si="279"/>
        <v>773</v>
      </c>
      <c r="J784" s="801">
        <f t="shared" si="264"/>
        <v>88</v>
      </c>
      <c r="K784" s="802"/>
      <c r="L784" s="65">
        <f t="shared" ref="L784:L847" si="280">+N784+P784+R784+T784+V784+X784+Z784</f>
        <v>1</v>
      </c>
      <c r="M784" s="65"/>
      <c r="N784" s="65"/>
      <c r="O784" s="65"/>
      <c r="P784" s="65"/>
      <c r="Q784" s="65"/>
      <c r="R784" s="65"/>
      <c r="S784" s="65">
        <v>88</v>
      </c>
      <c r="T784" s="65">
        <v>1</v>
      </c>
      <c r="U784" s="65"/>
      <c r="V784" s="65"/>
      <c r="W784" s="65"/>
      <c r="X784" s="65"/>
      <c r="Y784" s="65"/>
      <c r="Z784" s="65"/>
      <c r="AA784" s="65">
        <v>88</v>
      </c>
      <c r="AB784" s="65"/>
      <c r="AC784" s="65"/>
      <c r="AD784" s="65"/>
      <c r="AE784" s="140" t="str">
        <f t="shared" si="277"/>
        <v>IM7411-11</v>
      </c>
      <c r="AF784" s="139" t="str">
        <f t="shared" si="278"/>
        <v xml:space="preserve">Цахилгаанчин </v>
      </c>
      <c r="AG784" s="56"/>
      <c r="AH784" s="65">
        <f t="shared" si="273"/>
        <v>0</v>
      </c>
      <c r="AI784" s="65">
        <f t="shared" si="273"/>
        <v>0</v>
      </c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</row>
    <row r="785" spans="1:49" s="121" customFormat="1" ht="18" customHeight="1">
      <c r="A785" s="838" t="str">
        <f>+'[1]З-ТМБ-4-сургууль мэргэжил-1'!A791:B791</f>
        <v>IO7421-16</v>
      </c>
      <c r="B785" s="838"/>
      <c r="C785" s="705" t="str">
        <f>+'[1]З-ТМБ-4-сургууль мэргэжил-1'!C791:I791</f>
        <v>Цахим тоног төхөөрөмжийн үйлчилгээний ажилтан</v>
      </c>
      <c r="D785" s="705"/>
      <c r="E785" s="705"/>
      <c r="F785" s="705"/>
      <c r="G785" s="705"/>
      <c r="H785" s="705"/>
      <c r="I785" s="56">
        <f t="shared" si="279"/>
        <v>774</v>
      </c>
      <c r="J785" s="801">
        <f t="shared" si="264"/>
        <v>87</v>
      </c>
      <c r="K785" s="802"/>
      <c r="L785" s="65">
        <f t="shared" si="280"/>
        <v>9</v>
      </c>
      <c r="M785" s="65"/>
      <c r="N785" s="65"/>
      <c r="O785" s="65"/>
      <c r="P785" s="65"/>
      <c r="Q785" s="65"/>
      <c r="R785" s="65"/>
      <c r="S785" s="65">
        <v>87</v>
      </c>
      <c r="T785" s="65">
        <v>9</v>
      </c>
      <c r="U785" s="65"/>
      <c r="V785" s="65"/>
      <c r="W785" s="65"/>
      <c r="X785" s="65"/>
      <c r="Y785" s="65"/>
      <c r="Z785" s="65"/>
      <c r="AA785" s="65">
        <v>87</v>
      </c>
      <c r="AB785" s="65"/>
      <c r="AC785" s="65"/>
      <c r="AD785" s="65"/>
      <c r="AE785" s="140" t="str">
        <f t="shared" si="277"/>
        <v>IO7421-16</v>
      </c>
      <c r="AF785" s="139" t="str">
        <f t="shared" si="278"/>
        <v>Цахим тоног төхөөрөмжийн үйлчилгээний ажилтан</v>
      </c>
      <c r="AG785" s="56"/>
      <c r="AH785" s="65">
        <f t="shared" si="273"/>
        <v>0</v>
      </c>
      <c r="AI785" s="65">
        <f t="shared" si="273"/>
        <v>0</v>
      </c>
      <c r="AJ785" s="65"/>
      <c r="AK785" s="65"/>
      <c r="AL785" s="65"/>
      <c r="AM785" s="65"/>
      <c r="AN785" s="65"/>
      <c r="AO785" s="65"/>
      <c r="AP785" s="65"/>
      <c r="AQ785" s="65"/>
      <c r="AR785" s="65"/>
      <c r="AS785" s="65"/>
      <c r="AT785" s="65"/>
      <c r="AU785" s="65"/>
      <c r="AV785" s="65"/>
      <c r="AW785" s="65"/>
    </row>
    <row r="786" spans="1:49" s="121" customFormat="1" ht="18" customHeight="1">
      <c r="A786" s="838" t="str">
        <f>+'[1]З-ТМБ-4-сургууль мэргэжил-1'!A792:B792</f>
        <v>IO7422-14</v>
      </c>
      <c r="B786" s="838"/>
      <c r="C786" s="705" t="str">
        <f>+'[1]З-ТМБ-4-сургууль мэргэжил-1'!C792:I792</f>
        <v>Цахим хэрэгслийн засварчин</v>
      </c>
      <c r="D786" s="705"/>
      <c r="E786" s="705"/>
      <c r="F786" s="705"/>
      <c r="G786" s="705"/>
      <c r="H786" s="705"/>
      <c r="I786" s="56">
        <f t="shared" si="279"/>
        <v>775</v>
      </c>
      <c r="J786" s="801">
        <f t="shared" ref="J786:J849" si="281">+M786+O786+Q786+S786+U786+W786+Y786</f>
        <v>88</v>
      </c>
      <c r="K786" s="802"/>
      <c r="L786" s="65">
        <f t="shared" si="280"/>
        <v>7</v>
      </c>
      <c r="M786" s="65"/>
      <c r="N786" s="65"/>
      <c r="O786" s="65"/>
      <c r="P786" s="65"/>
      <c r="Q786" s="65"/>
      <c r="R786" s="65"/>
      <c r="S786" s="65">
        <v>88</v>
      </c>
      <c r="T786" s="65">
        <v>7</v>
      </c>
      <c r="U786" s="65"/>
      <c r="V786" s="65"/>
      <c r="W786" s="65"/>
      <c r="X786" s="65"/>
      <c r="Y786" s="65"/>
      <c r="Z786" s="65"/>
      <c r="AA786" s="65">
        <v>88</v>
      </c>
      <c r="AB786" s="65"/>
      <c r="AC786" s="65"/>
      <c r="AD786" s="65"/>
      <c r="AE786" s="140" t="str">
        <f t="shared" si="277"/>
        <v>IO7422-14</v>
      </c>
      <c r="AF786" s="139" t="str">
        <f t="shared" si="278"/>
        <v>Цахим хэрэгслийн засварчин</v>
      </c>
      <c r="AG786" s="56"/>
      <c r="AH786" s="65">
        <f t="shared" si="273"/>
        <v>0</v>
      </c>
      <c r="AI786" s="65">
        <f t="shared" si="273"/>
        <v>0</v>
      </c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</row>
    <row r="787" spans="1:49" s="121" customFormat="1" ht="18" customHeight="1">
      <c r="A787" s="838" t="str">
        <f>+'[1]З-ТМБ-4-сургууль мэргэжил-1'!A793:B793</f>
        <v>IM7212-14</v>
      </c>
      <c r="B787" s="838"/>
      <c r="C787" s="705" t="str">
        <f>+'[1]З-ТМБ-4-сургууль мэргэжил-1'!C793:I793</f>
        <v>Гагнуурчин</v>
      </c>
      <c r="D787" s="705"/>
      <c r="E787" s="705"/>
      <c r="F787" s="705"/>
      <c r="G787" s="705"/>
      <c r="H787" s="705"/>
      <c r="I787" s="56">
        <f t="shared" si="279"/>
        <v>776</v>
      </c>
      <c r="J787" s="801">
        <f t="shared" si="281"/>
        <v>119</v>
      </c>
      <c r="K787" s="802"/>
      <c r="L787" s="65">
        <f t="shared" si="280"/>
        <v>5</v>
      </c>
      <c r="M787" s="65"/>
      <c r="N787" s="65"/>
      <c r="O787" s="65"/>
      <c r="P787" s="65"/>
      <c r="Q787" s="65">
        <v>13</v>
      </c>
      <c r="R787" s="65">
        <v>2</v>
      </c>
      <c r="S787" s="65">
        <v>106</v>
      </c>
      <c r="T787" s="65">
        <v>3</v>
      </c>
      <c r="U787" s="65"/>
      <c r="V787" s="65"/>
      <c r="W787" s="65"/>
      <c r="X787" s="65"/>
      <c r="Y787" s="65"/>
      <c r="Z787" s="65"/>
      <c r="AA787" s="65">
        <v>119</v>
      </c>
      <c r="AB787" s="65"/>
      <c r="AC787" s="65"/>
      <c r="AD787" s="65"/>
      <c r="AE787" s="140" t="str">
        <f t="shared" si="277"/>
        <v>IM7212-14</v>
      </c>
      <c r="AF787" s="139" t="str">
        <f t="shared" si="278"/>
        <v>Гагнуурчин</v>
      </c>
      <c r="AG787" s="56"/>
      <c r="AH787" s="65">
        <f t="shared" si="273"/>
        <v>7</v>
      </c>
      <c r="AI787" s="65">
        <f t="shared" si="273"/>
        <v>0</v>
      </c>
      <c r="AJ787" s="65"/>
      <c r="AK787" s="65"/>
      <c r="AL787" s="65">
        <v>2</v>
      </c>
      <c r="AM787" s="65"/>
      <c r="AN787" s="65">
        <v>2</v>
      </c>
      <c r="AO787" s="65"/>
      <c r="AP787" s="65"/>
      <c r="AQ787" s="65"/>
      <c r="AR787" s="65">
        <v>1</v>
      </c>
      <c r="AS787" s="65"/>
      <c r="AT787" s="65"/>
      <c r="AU787" s="65"/>
      <c r="AV787" s="65">
        <v>2</v>
      </c>
      <c r="AW787" s="65"/>
    </row>
    <row r="788" spans="1:49" s="121" customFormat="1" ht="18" customHeight="1">
      <c r="A788" s="838" t="str">
        <f>+'[1]З-ТМБ-4-сургууль мэргэжил-1'!A794:B794</f>
        <v>SO5142-11</v>
      </c>
      <c r="B788" s="838"/>
      <c r="C788" s="705" t="str">
        <f>+'[1]З-ТМБ-4-сургууль мэргэжил-1'!C794:I794</f>
        <v>Гоо засалч</v>
      </c>
      <c r="D788" s="705"/>
      <c r="E788" s="705"/>
      <c r="F788" s="705"/>
      <c r="G788" s="705"/>
      <c r="H788" s="705"/>
      <c r="I788" s="56">
        <f t="shared" si="279"/>
        <v>777</v>
      </c>
      <c r="J788" s="801">
        <f t="shared" si="281"/>
        <v>184</v>
      </c>
      <c r="K788" s="802"/>
      <c r="L788" s="65">
        <f t="shared" si="280"/>
        <v>184</v>
      </c>
      <c r="M788" s="65"/>
      <c r="N788" s="65"/>
      <c r="O788" s="65"/>
      <c r="P788" s="65"/>
      <c r="Q788" s="65">
        <v>22</v>
      </c>
      <c r="R788" s="65">
        <v>22</v>
      </c>
      <c r="S788" s="65">
        <v>162</v>
      </c>
      <c r="T788" s="65">
        <v>162</v>
      </c>
      <c r="U788" s="65"/>
      <c r="V788" s="65"/>
      <c r="W788" s="65"/>
      <c r="X788" s="65"/>
      <c r="Y788" s="65"/>
      <c r="Z788" s="65"/>
      <c r="AA788" s="65">
        <v>184</v>
      </c>
      <c r="AB788" s="65"/>
      <c r="AC788" s="65"/>
      <c r="AD788" s="65"/>
      <c r="AE788" s="140" t="str">
        <f t="shared" si="277"/>
        <v>SO5142-11</v>
      </c>
      <c r="AF788" s="139" t="str">
        <f t="shared" si="278"/>
        <v>Гоо засалч</v>
      </c>
      <c r="AG788" s="56"/>
      <c r="AH788" s="65">
        <f t="shared" si="273"/>
        <v>3</v>
      </c>
      <c r="AI788" s="65">
        <f t="shared" si="273"/>
        <v>3</v>
      </c>
      <c r="AJ788" s="65">
        <v>2</v>
      </c>
      <c r="AK788" s="65">
        <v>2</v>
      </c>
      <c r="AL788" s="65"/>
      <c r="AM788" s="65"/>
      <c r="AN788" s="65">
        <v>1</v>
      </c>
      <c r="AO788" s="65">
        <v>1</v>
      </c>
      <c r="AP788" s="65"/>
      <c r="AQ788" s="65"/>
      <c r="AR788" s="65"/>
      <c r="AS788" s="65"/>
      <c r="AT788" s="65"/>
      <c r="AU788" s="65"/>
      <c r="AV788" s="65"/>
      <c r="AW788" s="65"/>
    </row>
    <row r="789" spans="1:49" s="121" customFormat="1" ht="18" customHeight="1">
      <c r="A789" s="838" t="str">
        <f>+'[1]З-ТМБ-4-сургууль мэргэжил-1'!A795:B795</f>
        <v>IF5120-11</v>
      </c>
      <c r="B789" s="838"/>
      <c r="C789" s="705" t="str">
        <f>+'[1]З-ТМБ-4-сургууль мэргэжил-1'!C795:I795</f>
        <v>Тогооч</v>
      </c>
      <c r="D789" s="705"/>
      <c r="E789" s="705"/>
      <c r="F789" s="705"/>
      <c r="G789" s="705"/>
      <c r="H789" s="705"/>
      <c r="I789" s="56">
        <f t="shared" si="279"/>
        <v>778</v>
      </c>
      <c r="J789" s="801">
        <f t="shared" si="281"/>
        <v>105</v>
      </c>
      <c r="K789" s="802"/>
      <c r="L789" s="65">
        <f t="shared" si="280"/>
        <v>50</v>
      </c>
      <c r="M789" s="65"/>
      <c r="N789" s="65"/>
      <c r="O789" s="65"/>
      <c r="P789" s="65"/>
      <c r="Q789" s="65">
        <v>18</v>
      </c>
      <c r="R789" s="65">
        <v>7</v>
      </c>
      <c r="S789" s="65">
        <v>87</v>
      </c>
      <c r="T789" s="65">
        <v>43</v>
      </c>
      <c r="U789" s="65"/>
      <c r="V789" s="65"/>
      <c r="W789" s="65"/>
      <c r="X789" s="65"/>
      <c r="Y789" s="65"/>
      <c r="Z789" s="65"/>
      <c r="AA789" s="65">
        <v>105</v>
      </c>
      <c r="AB789" s="65"/>
      <c r="AC789" s="65"/>
      <c r="AD789" s="65"/>
      <c r="AE789" s="140" t="str">
        <f t="shared" si="277"/>
        <v>IF5120-11</v>
      </c>
      <c r="AF789" s="139" t="str">
        <f t="shared" si="278"/>
        <v>Тогооч</v>
      </c>
      <c r="AG789" s="56"/>
      <c r="AH789" s="65">
        <f t="shared" si="273"/>
        <v>0</v>
      </c>
      <c r="AI789" s="65">
        <f t="shared" si="273"/>
        <v>0</v>
      </c>
      <c r="AJ789" s="65"/>
      <c r="AK789" s="65"/>
      <c r="AL789" s="65"/>
      <c r="AM789" s="65"/>
      <c r="AN789" s="65"/>
      <c r="AO789" s="65"/>
      <c r="AP789" s="65"/>
      <c r="AQ789" s="65"/>
      <c r="AR789" s="65"/>
      <c r="AS789" s="65"/>
      <c r="AT789" s="65"/>
      <c r="AU789" s="65"/>
      <c r="AV789" s="65"/>
      <c r="AW789" s="65"/>
    </row>
    <row r="790" spans="1:49" s="121" customFormat="1" ht="18" customHeight="1">
      <c r="A790" s="838" t="str">
        <f>+'[1]З-ТМБ-4-сургууль мэргэжил-1'!A796:B796</f>
        <v>SO5141-11</v>
      </c>
      <c r="B790" s="838"/>
      <c r="C790" s="705" t="str">
        <f>+'[1]З-ТМБ-4-сургууль мэргэжил-1'!C796:I796</f>
        <v>Үсчин</v>
      </c>
      <c r="D790" s="705"/>
      <c r="E790" s="705"/>
      <c r="F790" s="705"/>
      <c r="G790" s="705"/>
      <c r="H790" s="705"/>
      <c r="I790" s="56">
        <f t="shared" si="279"/>
        <v>779</v>
      </c>
      <c r="J790" s="801">
        <f t="shared" si="281"/>
        <v>190</v>
      </c>
      <c r="K790" s="802"/>
      <c r="L790" s="65">
        <f t="shared" si="280"/>
        <v>157</v>
      </c>
      <c r="M790" s="65"/>
      <c r="N790" s="65"/>
      <c r="O790" s="65"/>
      <c r="P790" s="65"/>
      <c r="Q790" s="65">
        <v>19</v>
      </c>
      <c r="R790" s="65">
        <v>11</v>
      </c>
      <c r="S790" s="65">
        <v>171</v>
      </c>
      <c r="T790" s="65">
        <v>146</v>
      </c>
      <c r="U790" s="65"/>
      <c r="V790" s="65"/>
      <c r="W790" s="65"/>
      <c r="X790" s="65"/>
      <c r="Y790" s="65"/>
      <c r="Z790" s="65"/>
      <c r="AA790" s="65">
        <v>190</v>
      </c>
      <c r="AB790" s="65"/>
      <c r="AC790" s="65"/>
      <c r="AD790" s="65"/>
      <c r="AE790" s="140" t="str">
        <f t="shared" si="277"/>
        <v>SO5141-11</v>
      </c>
      <c r="AF790" s="139" t="str">
        <f t="shared" si="278"/>
        <v>Үсчин</v>
      </c>
      <c r="AG790" s="56"/>
      <c r="AH790" s="65">
        <f t="shared" si="273"/>
        <v>2</v>
      </c>
      <c r="AI790" s="65">
        <f t="shared" si="273"/>
        <v>2</v>
      </c>
      <c r="AJ790" s="65">
        <v>1</v>
      </c>
      <c r="AK790" s="65">
        <v>1</v>
      </c>
      <c r="AL790" s="65">
        <v>1</v>
      </c>
      <c r="AM790" s="65">
        <v>1</v>
      </c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</row>
    <row r="791" spans="1:49" s="121" customFormat="1" ht="18" customHeight="1">
      <c r="A791" s="838" t="str">
        <f>+'[1]З-ТМБ-4-сургууль мэргэжил-1'!A797:B797</f>
        <v>IE7533-28</v>
      </c>
      <c r="B791" s="838"/>
      <c r="C791" s="705" t="str">
        <f>+'[1]З-ТМБ-4-сургууль мэргэжил-1'!C797:I797</f>
        <v>Оёмол бүтээгдэхүүний оёдолчин</v>
      </c>
      <c r="D791" s="705"/>
      <c r="E791" s="705"/>
      <c r="F791" s="705"/>
      <c r="G791" s="705"/>
      <c r="H791" s="705"/>
      <c r="I791" s="56">
        <f t="shared" si="279"/>
        <v>780</v>
      </c>
      <c r="J791" s="801">
        <f t="shared" si="281"/>
        <v>165</v>
      </c>
      <c r="K791" s="802"/>
      <c r="L791" s="65">
        <f t="shared" si="280"/>
        <v>163</v>
      </c>
      <c r="M791" s="65"/>
      <c r="N791" s="65"/>
      <c r="O791" s="65"/>
      <c r="P791" s="65"/>
      <c r="Q791" s="65">
        <v>15</v>
      </c>
      <c r="R791" s="65">
        <v>15</v>
      </c>
      <c r="S791" s="65">
        <v>150</v>
      </c>
      <c r="T791" s="65">
        <v>148</v>
      </c>
      <c r="U791" s="65"/>
      <c r="V791" s="65"/>
      <c r="W791" s="65"/>
      <c r="X791" s="65"/>
      <c r="Y791" s="65"/>
      <c r="Z791" s="65"/>
      <c r="AA791" s="65">
        <v>165</v>
      </c>
      <c r="AB791" s="65"/>
      <c r="AC791" s="65"/>
      <c r="AD791" s="65"/>
      <c r="AE791" s="140" t="str">
        <f t="shared" si="277"/>
        <v>IE7533-28</v>
      </c>
      <c r="AF791" s="139" t="str">
        <f t="shared" si="278"/>
        <v>Оёмол бүтээгдэхүүний оёдолчин</v>
      </c>
      <c r="AG791" s="56"/>
      <c r="AH791" s="65">
        <f t="shared" si="273"/>
        <v>3</v>
      </c>
      <c r="AI791" s="65">
        <f t="shared" si="273"/>
        <v>3</v>
      </c>
      <c r="AJ791" s="65">
        <v>1</v>
      </c>
      <c r="AK791" s="65">
        <v>1</v>
      </c>
      <c r="AL791" s="65">
        <v>1</v>
      </c>
      <c r="AM791" s="65">
        <v>1</v>
      </c>
      <c r="AN791" s="65"/>
      <c r="AO791" s="65"/>
      <c r="AP791" s="65">
        <v>1</v>
      </c>
      <c r="AQ791" s="65">
        <v>1</v>
      </c>
      <c r="AR791" s="65"/>
      <c r="AS791" s="65"/>
      <c r="AT791" s="65"/>
      <c r="AU791" s="65"/>
      <c r="AV791" s="65"/>
      <c r="AW791" s="65"/>
    </row>
    <row r="792" spans="1:49" s="121" customFormat="1" ht="18" customHeight="1">
      <c r="A792" s="838" t="str">
        <f>+'[1]З-ТМБ-4-сургууль мэргэжил-1'!A798:B798</f>
        <v>TF5111-12</v>
      </c>
      <c r="B792" s="838"/>
      <c r="C792" s="705" t="str">
        <f>+'[1]З-ТМБ-4-сургууль мэргэжил-1'!C798:I798</f>
        <v>Агаарын хөлгийн үйлчилгээний ажилтан</v>
      </c>
      <c r="D792" s="705"/>
      <c r="E792" s="705"/>
      <c r="F792" s="705"/>
      <c r="G792" s="705"/>
      <c r="H792" s="705"/>
      <c r="I792" s="56">
        <f t="shared" si="279"/>
        <v>781</v>
      </c>
      <c r="J792" s="801">
        <f t="shared" si="281"/>
        <v>24</v>
      </c>
      <c r="K792" s="802"/>
      <c r="L792" s="65">
        <f t="shared" si="280"/>
        <v>24</v>
      </c>
      <c r="M792" s="65"/>
      <c r="N792" s="65"/>
      <c r="O792" s="65"/>
      <c r="P792" s="65"/>
      <c r="Q792" s="65">
        <v>24</v>
      </c>
      <c r="R792" s="65">
        <v>24</v>
      </c>
      <c r="S792" s="65"/>
      <c r="T792" s="65"/>
      <c r="U792" s="65"/>
      <c r="V792" s="65"/>
      <c r="W792" s="65"/>
      <c r="X792" s="65"/>
      <c r="Y792" s="65"/>
      <c r="Z792" s="65"/>
      <c r="AA792" s="65">
        <v>24</v>
      </c>
      <c r="AB792" s="65"/>
      <c r="AC792" s="65"/>
      <c r="AD792" s="65"/>
      <c r="AE792" s="140" t="str">
        <f t="shared" si="277"/>
        <v>TF5111-12</v>
      </c>
      <c r="AF792" s="139" t="str">
        <f t="shared" si="278"/>
        <v>Агаарын хөлгийн үйлчилгээний ажилтан</v>
      </c>
      <c r="AG792" s="56"/>
      <c r="AH792" s="65">
        <f t="shared" si="273"/>
        <v>0</v>
      </c>
      <c r="AI792" s="65">
        <f t="shared" si="273"/>
        <v>0</v>
      </c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</row>
    <row r="793" spans="1:49" s="121" customFormat="1" ht="18" customHeight="1">
      <c r="A793" s="838" t="str">
        <f>+'[1]З-ТМБ-4-сургууль мэргэжил-1'!A799:B799</f>
        <v>IE7531-20</v>
      </c>
      <c r="B793" s="838"/>
      <c r="C793" s="705" t="str">
        <f>+'[1]З-ТМБ-4-сургууль мэргэжил-1'!C799:I799</f>
        <v>Ангийн үс, үслэг эдлэл, арьс, савхин бүтээгдэхүүний оёдолчин</v>
      </c>
      <c r="D793" s="705"/>
      <c r="E793" s="705"/>
      <c r="F793" s="705"/>
      <c r="G793" s="705"/>
      <c r="H793" s="705"/>
      <c r="I793" s="56">
        <f t="shared" si="279"/>
        <v>782</v>
      </c>
      <c r="J793" s="801">
        <f t="shared" si="281"/>
        <v>8</v>
      </c>
      <c r="K793" s="802"/>
      <c r="L793" s="65">
        <f t="shared" si="280"/>
        <v>6</v>
      </c>
      <c r="M793" s="65"/>
      <c r="N793" s="65"/>
      <c r="O793" s="65"/>
      <c r="P793" s="65"/>
      <c r="Q793" s="65">
        <v>8</v>
      </c>
      <c r="R793" s="65">
        <v>6</v>
      </c>
      <c r="S793" s="65"/>
      <c r="T793" s="65"/>
      <c r="U793" s="65"/>
      <c r="V793" s="65"/>
      <c r="W793" s="65"/>
      <c r="X793" s="65"/>
      <c r="Y793" s="65"/>
      <c r="Z793" s="65"/>
      <c r="AA793" s="65">
        <v>8</v>
      </c>
      <c r="AB793" s="65"/>
      <c r="AC793" s="65"/>
      <c r="AD793" s="65"/>
      <c r="AE793" s="140" t="str">
        <f t="shared" si="277"/>
        <v>IE7531-20</v>
      </c>
      <c r="AF793" s="139" t="str">
        <f t="shared" si="278"/>
        <v>Ангийн үс, үслэг эдлэл, арьс, савхин бүтээгдэхүүний оёдолчин</v>
      </c>
      <c r="AG793" s="56"/>
      <c r="AH793" s="65">
        <f t="shared" si="273"/>
        <v>0</v>
      </c>
      <c r="AI793" s="65">
        <f t="shared" si="273"/>
        <v>0</v>
      </c>
      <c r="AJ793" s="65"/>
      <c r="AK793" s="65"/>
      <c r="AL793" s="65"/>
      <c r="AM793" s="65"/>
      <c r="AN793" s="65"/>
      <c r="AO793" s="65"/>
      <c r="AP793" s="65"/>
      <c r="AQ793" s="65"/>
      <c r="AR793" s="65"/>
      <c r="AS793" s="65"/>
      <c r="AT793" s="65"/>
      <c r="AU793" s="65"/>
      <c r="AV793" s="65"/>
      <c r="AW793" s="65"/>
    </row>
    <row r="794" spans="1:49" s="121" customFormat="1" ht="18" customHeight="1">
      <c r="A794" s="838" t="str">
        <f>+'[1]З-ТМБ-4-сургууль мэргэжил-1'!A800:B800</f>
        <v>IE7536-53</v>
      </c>
      <c r="B794" s="838"/>
      <c r="C794" s="705" t="str">
        <f>+'[1]З-ТМБ-4-сургууль мэргэжил-1'!C800:I800</f>
        <v>Гутлын үйлдвэрийн технологийн ажилтан</v>
      </c>
      <c r="D794" s="705"/>
      <c r="E794" s="705"/>
      <c r="F794" s="705"/>
      <c r="G794" s="705"/>
      <c r="H794" s="705"/>
      <c r="I794" s="56">
        <f t="shared" si="279"/>
        <v>783</v>
      </c>
      <c r="J794" s="801">
        <f t="shared" si="281"/>
        <v>11</v>
      </c>
      <c r="K794" s="802"/>
      <c r="L794" s="65">
        <f t="shared" si="280"/>
        <v>4</v>
      </c>
      <c r="M794" s="65"/>
      <c r="N794" s="65"/>
      <c r="O794" s="65"/>
      <c r="P794" s="65"/>
      <c r="Q794" s="65">
        <v>11</v>
      </c>
      <c r="R794" s="65">
        <v>4</v>
      </c>
      <c r="S794" s="65"/>
      <c r="T794" s="65"/>
      <c r="U794" s="65"/>
      <c r="V794" s="65"/>
      <c r="W794" s="65"/>
      <c r="X794" s="65"/>
      <c r="Y794" s="65"/>
      <c r="Z794" s="65"/>
      <c r="AA794" s="65">
        <v>11</v>
      </c>
      <c r="AB794" s="65"/>
      <c r="AC794" s="65"/>
      <c r="AD794" s="65"/>
      <c r="AE794" s="140" t="str">
        <f t="shared" si="277"/>
        <v>IE7536-53</v>
      </c>
      <c r="AF794" s="139" t="str">
        <f t="shared" si="278"/>
        <v>Гутлын үйлдвэрийн технологийн ажилтан</v>
      </c>
      <c r="AG794" s="56"/>
      <c r="AH794" s="65">
        <f t="shared" si="273"/>
        <v>1</v>
      </c>
      <c r="AI794" s="65">
        <f t="shared" si="273"/>
        <v>0</v>
      </c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>
        <v>1</v>
      </c>
      <c r="AU794" s="65"/>
      <c r="AV794" s="65"/>
      <c r="AW794" s="65"/>
    </row>
    <row r="795" spans="1:49" s="121" customFormat="1" ht="18" customHeight="1">
      <c r="A795" s="838" t="str">
        <f>+'[1]З-ТМБ-4-сургууль мэргэжил-1'!A801:B801</f>
        <v>BT4311-14</v>
      </c>
      <c r="B795" s="838"/>
      <c r="C795" s="705" t="str">
        <f>+'[1]З-ТМБ-4-сургууль мэргэжил-1'!C801:I801</f>
        <v>Нягтлан бодохын бүртгэл, тооцооны ажилтан</v>
      </c>
      <c r="D795" s="705"/>
      <c r="E795" s="705"/>
      <c r="F795" s="705"/>
      <c r="G795" s="705"/>
      <c r="H795" s="705"/>
      <c r="I795" s="56">
        <f t="shared" si="279"/>
        <v>784</v>
      </c>
      <c r="J795" s="801">
        <f t="shared" si="281"/>
        <v>17</v>
      </c>
      <c r="K795" s="802"/>
      <c r="L795" s="65">
        <f t="shared" si="280"/>
        <v>16</v>
      </c>
      <c r="M795" s="65"/>
      <c r="N795" s="65"/>
      <c r="O795" s="65"/>
      <c r="P795" s="65"/>
      <c r="Q795" s="65">
        <v>17</v>
      </c>
      <c r="R795" s="65">
        <v>16</v>
      </c>
      <c r="S795" s="65"/>
      <c r="T795" s="65"/>
      <c r="U795" s="65"/>
      <c r="V795" s="65"/>
      <c r="W795" s="65"/>
      <c r="X795" s="65"/>
      <c r="Y795" s="65"/>
      <c r="Z795" s="65"/>
      <c r="AA795" s="65">
        <v>17</v>
      </c>
      <c r="AB795" s="65"/>
      <c r="AC795" s="65"/>
      <c r="AD795" s="65"/>
      <c r="AE795" s="140" t="str">
        <f t="shared" si="277"/>
        <v>BT4311-14</v>
      </c>
      <c r="AF795" s="139" t="str">
        <f t="shared" si="278"/>
        <v>Нягтлан бодохын бүртгэл, тооцооны ажилтан</v>
      </c>
      <c r="AG795" s="56"/>
      <c r="AH795" s="65">
        <f t="shared" si="273"/>
        <v>0</v>
      </c>
      <c r="AI795" s="65">
        <f t="shared" si="273"/>
        <v>0</v>
      </c>
      <c r="AJ795" s="65"/>
      <c r="AK795" s="65"/>
      <c r="AL795" s="65"/>
      <c r="AM795" s="65"/>
      <c r="AN795" s="65"/>
      <c r="AO795" s="65"/>
      <c r="AP795" s="65"/>
      <c r="AQ795" s="65"/>
      <c r="AR795" s="65"/>
      <c r="AS795" s="65"/>
      <c r="AT795" s="65"/>
      <c r="AU795" s="65"/>
      <c r="AV795" s="65"/>
      <c r="AW795" s="65"/>
    </row>
    <row r="796" spans="1:49" s="121" customFormat="1" ht="18" customHeight="1">
      <c r="A796" s="838" t="str">
        <f>+'[1]З-ТМБ-4-сургууль мэргэжил-1'!A802:B802</f>
        <v>TC3115-13</v>
      </c>
      <c r="B796" s="838"/>
      <c r="C796" s="705" t="str">
        <f>+'[1]З-ТМБ-4-сургууль мэргэжил-1'!C802:I802</f>
        <v>Автомашины механик</v>
      </c>
      <c r="D796" s="705"/>
      <c r="E796" s="705"/>
      <c r="F796" s="705"/>
      <c r="G796" s="705"/>
      <c r="H796" s="705"/>
      <c r="I796" s="56">
        <f t="shared" si="279"/>
        <v>785</v>
      </c>
      <c r="J796" s="801">
        <f t="shared" si="281"/>
        <v>11</v>
      </c>
      <c r="K796" s="802"/>
      <c r="L796" s="65">
        <f t="shared" si="280"/>
        <v>0</v>
      </c>
      <c r="M796" s="65">
        <v>11</v>
      </c>
      <c r="N796" s="65">
        <v>0</v>
      </c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>
        <v>11</v>
      </c>
      <c r="AB796" s="65"/>
      <c r="AC796" s="65"/>
      <c r="AD796" s="65"/>
      <c r="AE796" s="140" t="str">
        <f t="shared" si="277"/>
        <v>TC3115-13</v>
      </c>
      <c r="AF796" s="139" t="str">
        <f t="shared" si="278"/>
        <v>Автомашины механик</v>
      </c>
      <c r="AG796" s="56"/>
      <c r="AH796" s="65">
        <f t="shared" si="273"/>
        <v>0</v>
      </c>
      <c r="AI796" s="65">
        <f t="shared" si="273"/>
        <v>0</v>
      </c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</row>
    <row r="797" spans="1:49" s="121" customFormat="1" ht="18" customHeight="1">
      <c r="A797" s="838" t="str">
        <f>+'[1]З-ТМБ-4-сургууль мэргэжил-1'!A803:B803</f>
        <v>IW3514-15</v>
      </c>
      <c r="B797" s="838"/>
      <c r="C797" s="705" t="str">
        <f>+'[1]З-ТМБ-4-сургууль мэргэжил-1'!C803:I803</f>
        <v>Вэб мультмедиа зохиогч</v>
      </c>
      <c r="D797" s="705"/>
      <c r="E797" s="705"/>
      <c r="F797" s="705"/>
      <c r="G797" s="705"/>
      <c r="H797" s="705"/>
      <c r="I797" s="56">
        <f t="shared" si="279"/>
        <v>786</v>
      </c>
      <c r="J797" s="801">
        <f t="shared" si="281"/>
        <v>12</v>
      </c>
      <c r="K797" s="802"/>
      <c r="L797" s="65">
        <f t="shared" si="280"/>
        <v>6</v>
      </c>
      <c r="M797" s="65">
        <v>12</v>
      </c>
      <c r="N797" s="65">
        <v>6</v>
      </c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  <c r="Z797" s="65"/>
      <c r="AA797" s="65">
        <v>12</v>
      </c>
      <c r="AB797" s="65"/>
      <c r="AC797" s="65"/>
      <c r="AD797" s="65"/>
      <c r="AE797" s="140" t="str">
        <f t="shared" si="277"/>
        <v>IW3514-15</v>
      </c>
      <c r="AF797" s="139" t="str">
        <f t="shared" si="278"/>
        <v>Вэб мультмедиа зохиогч</v>
      </c>
      <c r="AG797" s="56"/>
      <c r="AH797" s="65">
        <f t="shared" si="273"/>
        <v>1</v>
      </c>
      <c r="AI797" s="65">
        <f t="shared" si="273"/>
        <v>0</v>
      </c>
      <c r="AJ797" s="65"/>
      <c r="AK797" s="65"/>
      <c r="AL797" s="65"/>
      <c r="AM797" s="65"/>
      <c r="AN797" s="65"/>
      <c r="AO797" s="65"/>
      <c r="AP797" s="65">
        <v>1</v>
      </c>
      <c r="AQ797" s="65"/>
      <c r="AR797" s="65"/>
      <c r="AS797" s="65"/>
      <c r="AT797" s="65"/>
      <c r="AU797" s="65"/>
      <c r="AV797" s="65"/>
      <c r="AW797" s="65"/>
    </row>
    <row r="798" spans="1:49" s="121" customFormat="1" ht="18" customHeight="1">
      <c r="A798" s="838" t="str">
        <f>+'[1]З-ТМБ-4-сургууль мэргэжил-1'!A804:B804</f>
        <v>SO5142-21</v>
      </c>
      <c r="B798" s="838"/>
      <c r="C798" s="705" t="str">
        <f>+'[1]З-ТМБ-4-сургууль мэргэжил-1'!C804:I804</f>
        <v>Гоо заслын технологич</v>
      </c>
      <c r="D798" s="705"/>
      <c r="E798" s="705"/>
      <c r="F798" s="705"/>
      <c r="G798" s="705"/>
      <c r="H798" s="705"/>
      <c r="I798" s="56">
        <f t="shared" si="279"/>
        <v>787</v>
      </c>
      <c r="J798" s="801">
        <f t="shared" si="281"/>
        <v>11</v>
      </c>
      <c r="K798" s="802"/>
      <c r="L798" s="65">
        <f t="shared" si="280"/>
        <v>11</v>
      </c>
      <c r="M798" s="65">
        <v>11</v>
      </c>
      <c r="N798" s="65">
        <v>11</v>
      </c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>
        <v>11</v>
      </c>
      <c r="AB798" s="65"/>
      <c r="AC798" s="65"/>
      <c r="AD798" s="65"/>
      <c r="AE798" s="140" t="str">
        <f t="shared" si="277"/>
        <v>SO5142-21</v>
      </c>
      <c r="AF798" s="139" t="str">
        <f t="shared" si="278"/>
        <v>Гоо заслын технологич</v>
      </c>
      <c r="AG798" s="56"/>
      <c r="AH798" s="65">
        <f t="shared" si="273"/>
        <v>0</v>
      </c>
      <c r="AI798" s="65">
        <f t="shared" si="273"/>
        <v>0</v>
      </c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65"/>
      <c r="AW798" s="65"/>
    </row>
    <row r="799" spans="1:49" s="121" customFormat="1" ht="18" customHeight="1">
      <c r="A799" s="838" t="str">
        <f>+'[1]З-ТМБ-4-сургууль мэргэжил-1'!A805:B805</f>
        <v>IM3119-23</v>
      </c>
      <c r="B799" s="838"/>
      <c r="C799" s="705" t="str">
        <f>+'[1]З-ТМБ-4-сургууль мэргэжил-1'!C805:I805</f>
        <v>Мехатроникч</v>
      </c>
      <c r="D799" s="705"/>
      <c r="E799" s="705"/>
      <c r="F799" s="705"/>
      <c r="G799" s="705"/>
      <c r="H799" s="705"/>
      <c r="I799" s="56">
        <f t="shared" si="279"/>
        <v>788</v>
      </c>
      <c r="J799" s="801">
        <f t="shared" si="281"/>
        <v>13</v>
      </c>
      <c r="K799" s="802"/>
      <c r="L799" s="65">
        <f t="shared" si="280"/>
        <v>0</v>
      </c>
      <c r="M799" s="65">
        <v>13</v>
      </c>
      <c r="N799" s="65">
        <v>0</v>
      </c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5"/>
      <c r="Z799" s="65"/>
      <c r="AA799" s="65">
        <v>13</v>
      </c>
      <c r="AB799" s="65"/>
      <c r="AC799" s="65"/>
      <c r="AD799" s="65"/>
      <c r="AE799" s="140" t="str">
        <f t="shared" si="277"/>
        <v>IM3119-23</v>
      </c>
      <c r="AF799" s="139" t="str">
        <f t="shared" si="278"/>
        <v>Мехатроникч</v>
      </c>
      <c r="AG799" s="56"/>
      <c r="AH799" s="65">
        <f t="shared" si="273"/>
        <v>0</v>
      </c>
      <c r="AI799" s="65">
        <f t="shared" si="273"/>
        <v>0</v>
      </c>
      <c r="AJ799" s="65"/>
      <c r="AK799" s="65"/>
      <c r="AL799" s="65"/>
      <c r="AM799" s="65"/>
      <c r="AN799" s="65"/>
      <c r="AO799" s="65"/>
      <c r="AP799" s="65"/>
      <c r="AQ799" s="65"/>
      <c r="AR799" s="65"/>
      <c r="AS799" s="65"/>
      <c r="AT799" s="65"/>
      <c r="AU799" s="65"/>
      <c r="AV799" s="65"/>
      <c r="AW799" s="65"/>
    </row>
    <row r="800" spans="1:49" s="121" customFormat="1" ht="18" customHeight="1">
      <c r="A800" s="838" t="str">
        <f>+'[1]З-ТМБ-4-сургууль мэргэжил-1'!A806:B806</f>
        <v>BF3313-14</v>
      </c>
      <c r="B800" s="838"/>
      <c r="C800" s="705" t="str">
        <f>+'[1]З-ТМБ-4-сургууль мэргэжил-1'!C806:I806</f>
        <v>Төлбөр тооцоо, цалин хөлсний нягтлан бодогч</v>
      </c>
      <c r="D800" s="705"/>
      <c r="E800" s="705"/>
      <c r="F800" s="705"/>
      <c r="G800" s="705"/>
      <c r="H800" s="705"/>
      <c r="I800" s="56">
        <f t="shared" si="279"/>
        <v>789</v>
      </c>
      <c r="J800" s="801">
        <f t="shared" si="281"/>
        <v>15</v>
      </c>
      <c r="K800" s="802"/>
      <c r="L800" s="65">
        <f t="shared" si="280"/>
        <v>12</v>
      </c>
      <c r="M800" s="65">
        <v>15</v>
      </c>
      <c r="N800" s="65">
        <v>12</v>
      </c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  <c r="Z800" s="65"/>
      <c r="AA800" s="65">
        <v>15</v>
      </c>
      <c r="AB800" s="65"/>
      <c r="AC800" s="65"/>
      <c r="AD800" s="65"/>
      <c r="AE800" s="140" t="str">
        <f t="shared" si="277"/>
        <v>BF3313-14</v>
      </c>
      <c r="AF800" s="139" t="str">
        <f t="shared" si="278"/>
        <v>Төлбөр тооцоо, цалин хөлсний нягтлан бодогч</v>
      </c>
      <c r="AG800" s="56"/>
      <c r="AH800" s="65">
        <f t="shared" si="273"/>
        <v>0</v>
      </c>
      <c r="AI800" s="65">
        <f t="shared" si="273"/>
        <v>0</v>
      </c>
      <c r="AJ800" s="65"/>
      <c r="AK800" s="65"/>
      <c r="AL800" s="65"/>
      <c r="AM800" s="65"/>
      <c r="AN800" s="65"/>
      <c r="AO800" s="65"/>
      <c r="AP800" s="65"/>
      <c r="AQ800" s="65"/>
      <c r="AR800" s="65"/>
      <c r="AS800" s="65"/>
      <c r="AT800" s="65"/>
      <c r="AU800" s="65"/>
      <c r="AV800" s="65"/>
      <c r="AW800" s="65"/>
    </row>
    <row r="801" spans="1:49" s="121" customFormat="1" ht="18" customHeight="1">
      <c r="A801" s="838" t="str">
        <f>+'[1]З-ТМБ-4-сургууль мэргэжил-1'!A807:B807</f>
        <v>SO5141-14</v>
      </c>
      <c r="B801" s="838"/>
      <c r="C801" s="705" t="str">
        <f>+'[1]З-ТМБ-4-сургууль мэргэжил-1'!C807:I807</f>
        <v>Үс заслын  технологич</v>
      </c>
      <c r="D801" s="705"/>
      <c r="E801" s="705"/>
      <c r="F801" s="705"/>
      <c r="G801" s="705"/>
      <c r="H801" s="705"/>
      <c r="I801" s="56">
        <f t="shared" si="279"/>
        <v>790</v>
      </c>
      <c r="J801" s="801">
        <f t="shared" si="281"/>
        <v>24</v>
      </c>
      <c r="K801" s="802"/>
      <c r="L801" s="65">
        <f t="shared" si="280"/>
        <v>18</v>
      </c>
      <c r="M801" s="65">
        <v>24</v>
      </c>
      <c r="N801" s="65">
        <v>18</v>
      </c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5"/>
      <c r="Z801" s="65"/>
      <c r="AA801" s="65">
        <v>24</v>
      </c>
      <c r="AB801" s="65"/>
      <c r="AC801" s="65"/>
      <c r="AD801" s="65"/>
      <c r="AE801" s="140" t="str">
        <f t="shared" si="277"/>
        <v>SO5141-14</v>
      </c>
      <c r="AF801" s="139" t="str">
        <f t="shared" si="278"/>
        <v>Үс заслын  технологич</v>
      </c>
      <c r="AG801" s="56"/>
      <c r="AH801" s="65">
        <f t="shared" ref="AH801:AI864" si="282">+AJ801+AL801+AN801+AP801+AR801+AT801+AV801</f>
        <v>0</v>
      </c>
      <c r="AI801" s="65">
        <f t="shared" si="282"/>
        <v>0</v>
      </c>
      <c r="AJ801" s="65"/>
      <c r="AK801" s="65"/>
      <c r="AL801" s="65"/>
      <c r="AM801" s="65"/>
      <c r="AN801" s="65"/>
      <c r="AO801" s="65"/>
      <c r="AP801" s="65"/>
      <c r="AQ801" s="65"/>
      <c r="AR801" s="65"/>
      <c r="AS801" s="65"/>
      <c r="AT801" s="65"/>
      <c r="AU801" s="65"/>
      <c r="AV801" s="65"/>
      <c r="AW801" s="65"/>
    </row>
    <row r="802" spans="1:49" s="121" customFormat="1" ht="18" customHeight="1">
      <c r="A802" s="838" t="str">
        <f>+'[1]З-ТМБ-4-сургууль мэргэжил-1'!A808:B808</f>
        <v>IM3113-17</v>
      </c>
      <c r="B802" s="838"/>
      <c r="C802" s="705" t="str">
        <f>+'[1]З-ТМБ-4-сургууль мэргэжил-1'!C808:I808</f>
        <v>Цахилгааны техникч</v>
      </c>
      <c r="D802" s="705"/>
      <c r="E802" s="705"/>
      <c r="F802" s="705"/>
      <c r="G802" s="705"/>
      <c r="H802" s="705"/>
      <c r="I802" s="56">
        <f t="shared" si="279"/>
        <v>791</v>
      </c>
      <c r="J802" s="801">
        <f t="shared" si="281"/>
        <v>16</v>
      </c>
      <c r="K802" s="802"/>
      <c r="L802" s="65">
        <f t="shared" si="280"/>
        <v>0</v>
      </c>
      <c r="M802" s="65">
        <v>16</v>
      </c>
      <c r="N802" s="65">
        <v>0</v>
      </c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5"/>
      <c r="Z802" s="65"/>
      <c r="AA802" s="65">
        <v>16</v>
      </c>
      <c r="AB802" s="65"/>
      <c r="AC802" s="65"/>
      <c r="AD802" s="65"/>
      <c r="AE802" s="140" t="str">
        <f t="shared" si="277"/>
        <v>IM3113-17</v>
      </c>
      <c r="AF802" s="139" t="str">
        <f t="shared" si="278"/>
        <v>Цахилгааны техникч</v>
      </c>
      <c r="AG802" s="56"/>
      <c r="AH802" s="65">
        <f t="shared" si="282"/>
        <v>0</v>
      </c>
      <c r="AI802" s="65">
        <f t="shared" si="282"/>
        <v>0</v>
      </c>
      <c r="AJ802" s="65"/>
      <c r="AK802" s="65"/>
      <c r="AL802" s="65"/>
      <c r="AM802" s="65"/>
      <c r="AN802" s="65"/>
      <c r="AO802" s="65"/>
      <c r="AP802" s="65"/>
      <c r="AQ802" s="65"/>
      <c r="AR802" s="65"/>
      <c r="AS802" s="65"/>
      <c r="AT802" s="65"/>
      <c r="AU802" s="65"/>
      <c r="AV802" s="65"/>
      <c r="AW802" s="65"/>
    </row>
    <row r="803" spans="1:49" s="121" customFormat="1" ht="18" customHeight="1">
      <c r="A803" s="838" t="str">
        <f>+'[1]З-ТМБ-4-сургууль мэргэжил-1'!A809:B809</f>
        <v>AD3432-29</v>
      </c>
      <c r="B803" s="838"/>
      <c r="C803" s="705" t="str">
        <f>+'[1]З-ТМБ-4-сургууль мэргэжил-1'!C809:I809</f>
        <v>Чимэглэх  урлаг</v>
      </c>
      <c r="D803" s="705"/>
      <c r="E803" s="705"/>
      <c r="F803" s="705"/>
      <c r="G803" s="705"/>
      <c r="H803" s="705"/>
      <c r="I803" s="56">
        <f t="shared" si="279"/>
        <v>792</v>
      </c>
      <c r="J803" s="801">
        <f t="shared" si="281"/>
        <v>14</v>
      </c>
      <c r="K803" s="802"/>
      <c r="L803" s="65">
        <f t="shared" si="280"/>
        <v>3</v>
      </c>
      <c r="M803" s="65">
        <v>14</v>
      </c>
      <c r="N803" s="65">
        <v>3</v>
      </c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  <c r="Z803" s="65"/>
      <c r="AA803" s="65">
        <v>14</v>
      </c>
      <c r="AB803" s="65"/>
      <c r="AC803" s="65"/>
      <c r="AD803" s="65"/>
      <c r="AE803" s="140" t="str">
        <f t="shared" si="277"/>
        <v>AD3432-29</v>
      </c>
      <c r="AF803" s="139" t="str">
        <f t="shared" si="278"/>
        <v>Чимэглэх  урлаг</v>
      </c>
      <c r="AG803" s="56"/>
      <c r="AH803" s="65">
        <f t="shared" si="282"/>
        <v>1</v>
      </c>
      <c r="AI803" s="65">
        <f t="shared" si="282"/>
        <v>0</v>
      </c>
      <c r="AJ803" s="65"/>
      <c r="AK803" s="65"/>
      <c r="AL803" s="65"/>
      <c r="AM803" s="65"/>
      <c r="AN803" s="65">
        <v>1</v>
      </c>
      <c r="AO803" s="65"/>
      <c r="AP803" s="65"/>
      <c r="AQ803" s="65"/>
      <c r="AR803" s="65"/>
      <c r="AS803" s="65"/>
      <c r="AT803" s="65"/>
      <c r="AU803" s="65"/>
      <c r="AV803" s="65"/>
      <c r="AW803" s="65"/>
    </row>
    <row r="804" spans="1:49" s="121" customFormat="1" ht="18" customHeight="1">
      <c r="A804" s="838" t="str">
        <f>+'[1]З-ТМБ-4-сургууль мэргэжил-1'!A810:B810</f>
        <v>IF3434-14</v>
      </c>
      <c r="B804" s="838"/>
      <c r="C804" s="705" t="str">
        <f>+'[1]З-ТМБ-4-сургууль мэргэжил-1'!C810:I810</f>
        <v>Хоол үйлдвэрлэл, үйлчилгээний техник- технологич</v>
      </c>
      <c r="D804" s="705"/>
      <c r="E804" s="705"/>
      <c r="F804" s="705"/>
      <c r="G804" s="705"/>
      <c r="H804" s="705"/>
      <c r="I804" s="56">
        <f t="shared" si="279"/>
        <v>793</v>
      </c>
      <c r="J804" s="801">
        <f t="shared" si="281"/>
        <v>32</v>
      </c>
      <c r="K804" s="802"/>
      <c r="L804" s="65">
        <f t="shared" si="280"/>
        <v>19</v>
      </c>
      <c r="M804" s="65">
        <v>17</v>
      </c>
      <c r="N804" s="65">
        <v>10</v>
      </c>
      <c r="O804" s="65">
        <v>15</v>
      </c>
      <c r="P804" s="65">
        <v>9</v>
      </c>
      <c r="Q804" s="65"/>
      <c r="R804" s="65"/>
      <c r="S804" s="65"/>
      <c r="T804" s="65"/>
      <c r="U804" s="65"/>
      <c r="V804" s="65"/>
      <c r="W804" s="65"/>
      <c r="X804" s="65"/>
      <c r="Y804" s="65"/>
      <c r="Z804" s="65"/>
      <c r="AA804" s="65">
        <v>32</v>
      </c>
      <c r="AB804" s="65"/>
      <c r="AC804" s="65"/>
      <c r="AD804" s="65"/>
      <c r="AE804" s="140" t="str">
        <f t="shared" si="277"/>
        <v>IF3434-14</v>
      </c>
      <c r="AF804" s="139" t="str">
        <f t="shared" si="278"/>
        <v>Хоол үйлдвэрлэл, үйлчилгээний техник- технологич</v>
      </c>
      <c r="AG804" s="56"/>
      <c r="AH804" s="65">
        <f t="shared" si="282"/>
        <v>0</v>
      </c>
      <c r="AI804" s="65">
        <f t="shared" si="282"/>
        <v>0</v>
      </c>
      <c r="AJ804" s="65"/>
      <c r="AK804" s="65"/>
      <c r="AL804" s="65"/>
      <c r="AM804" s="65"/>
      <c r="AN804" s="65"/>
      <c r="AO804" s="65"/>
      <c r="AP804" s="65"/>
      <c r="AQ804" s="65"/>
      <c r="AR804" s="65"/>
      <c r="AS804" s="65"/>
      <c r="AT804" s="65"/>
      <c r="AU804" s="65"/>
      <c r="AV804" s="65"/>
      <c r="AW804" s="65"/>
    </row>
    <row r="805" spans="1:49" s="121" customFormat="1" ht="18" customHeight="1">
      <c r="A805" s="838" t="str">
        <f>+'[1]З-ТМБ-4-сургууль мэргэжил-1'!A811:B811</f>
        <v>AD3432-28</v>
      </c>
      <c r="B805" s="838"/>
      <c r="C805" s="705" t="str">
        <f>+'[1]З-ТМБ-4-сургууль мэргэжил-1'!C811:I811</f>
        <v>Үйлдвэрлэлийн график дизайнч</v>
      </c>
      <c r="D805" s="705"/>
      <c r="E805" s="705"/>
      <c r="F805" s="705"/>
      <c r="G805" s="705"/>
      <c r="H805" s="705"/>
      <c r="I805" s="56">
        <f t="shared" si="279"/>
        <v>794</v>
      </c>
      <c r="J805" s="801">
        <f t="shared" si="281"/>
        <v>7</v>
      </c>
      <c r="K805" s="802"/>
      <c r="L805" s="65">
        <f t="shared" si="280"/>
        <v>1</v>
      </c>
      <c r="M805" s="65"/>
      <c r="N805" s="65"/>
      <c r="O805" s="65">
        <v>7</v>
      </c>
      <c r="P805" s="65">
        <v>1</v>
      </c>
      <c r="Q805" s="65"/>
      <c r="R805" s="65"/>
      <c r="S805" s="65"/>
      <c r="T805" s="65"/>
      <c r="U805" s="65"/>
      <c r="V805" s="65"/>
      <c r="W805" s="65"/>
      <c r="X805" s="65"/>
      <c r="Y805" s="65"/>
      <c r="Z805" s="65"/>
      <c r="AA805" s="65">
        <v>7</v>
      </c>
      <c r="AB805" s="65"/>
      <c r="AC805" s="65"/>
      <c r="AD805" s="65"/>
      <c r="AE805" s="140" t="str">
        <f t="shared" si="277"/>
        <v>AD3432-28</v>
      </c>
      <c r="AF805" s="139" t="str">
        <f t="shared" si="278"/>
        <v>Үйлдвэрлэлийн график дизайнч</v>
      </c>
      <c r="AG805" s="56"/>
      <c r="AH805" s="65">
        <f t="shared" si="282"/>
        <v>0</v>
      </c>
      <c r="AI805" s="65">
        <f t="shared" si="282"/>
        <v>0</v>
      </c>
      <c r="AJ805" s="65"/>
      <c r="AK805" s="65"/>
      <c r="AL805" s="65"/>
      <c r="AM805" s="65"/>
      <c r="AN805" s="65"/>
      <c r="AO805" s="65"/>
      <c r="AP805" s="65"/>
      <c r="AQ805" s="65"/>
      <c r="AR805" s="65"/>
      <c r="AS805" s="65"/>
      <c r="AT805" s="65"/>
      <c r="AU805" s="65"/>
      <c r="AV805" s="65"/>
      <c r="AW805" s="65"/>
    </row>
    <row r="806" spans="1:49" s="121" customFormat="1" ht="18" customHeight="1">
      <c r="A806" s="838" t="str">
        <f>+'[1]З-ТМБ-4-сургууль мэргэжил-1'!A812:B812</f>
        <v>AD3432-18</v>
      </c>
      <c r="B806" s="838"/>
      <c r="C806" s="705" t="str">
        <f>+'[1]З-ТМБ-4-сургууль мэргэжил-1'!C812:I812</f>
        <v>Интерьер дизайнч</v>
      </c>
      <c r="D806" s="705"/>
      <c r="E806" s="705"/>
      <c r="F806" s="705"/>
      <c r="G806" s="705"/>
      <c r="H806" s="705"/>
      <c r="I806" s="56">
        <f t="shared" si="279"/>
        <v>795</v>
      </c>
      <c r="J806" s="801">
        <f t="shared" si="281"/>
        <v>17</v>
      </c>
      <c r="K806" s="802"/>
      <c r="L806" s="65">
        <f t="shared" si="280"/>
        <v>6</v>
      </c>
      <c r="M806" s="65"/>
      <c r="N806" s="65"/>
      <c r="O806" s="65">
        <v>17</v>
      </c>
      <c r="P806" s="65">
        <v>6</v>
      </c>
      <c r="Q806" s="65"/>
      <c r="R806" s="65"/>
      <c r="S806" s="65"/>
      <c r="T806" s="65"/>
      <c r="U806" s="65"/>
      <c r="V806" s="65"/>
      <c r="W806" s="65"/>
      <c r="X806" s="65"/>
      <c r="Y806" s="65"/>
      <c r="Z806" s="65"/>
      <c r="AA806" s="65">
        <v>17</v>
      </c>
      <c r="AB806" s="65"/>
      <c r="AC806" s="65"/>
      <c r="AD806" s="65"/>
      <c r="AE806" s="140" t="str">
        <f t="shared" si="277"/>
        <v>AD3432-18</v>
      </c>
      <c r="AF806" s="139" t="str">
        <f t="shared" si="278"/>
        <v>Интерьер дизайнч</v>
      </c>
      <c r="AG806" s="56"/>
      <c r="AH806" s="65">
        <f t="shared" si="282"/>
        <v>3</v>
      </c>
      <c r="AI806" s="65">
        <f t="shared" si="282"/>
        <v>0</v>
      </c>
      <c r="AJ806" s="65">
        <v>1</v>
      </c>
      <c r="AK806" s="65"/>
      <c r="AL806" s="65"/>
      <c r="AM806" s="65"/>
      <c r="AN806" s="65">
        <v>1</v>
      </c>
      <c r="AO806" s="65"/>
      <c r="AP806" s="65"/>
      <c r="AQ806" s="65"/>
      <c r="AR806" s="65"/>
      <c r="AS806" s="65"/>
      <c r="AT806" s="65"/>
      <c r="AU806" s="65"/>
      <c r="AV806" s="65">
        <v>1</v>
      </c>
      <c r="AW806" s="65"/>
    </row>
    <row r="807" spans="1:49" s="121" customFormat="1" ht="18" customHeight="1">
      <c r="A807" s="838" t="str">
        <f>+'[1]З-ТМБ-4-сургууль мэргэжил-1'!A813:B813</f>
        <v>AD3432-11</v>
      </c>
      <c r="B807" s="838"/>
      <c r="C807" s="705" t="str">
        <f>+'[1]З-ТМБ-4-сургууль мэргэжил-1'!C813:I813</f>
        <v>Хувцасны загвар зохион бүтээгч</v>
      </c>
      <c r="D807" s="705"/>
      <c r="E807" s="705"/>
      <c r="F807" s="705"/>
      <c r="G807" s="705"/>
      <c r="H807" s="705"/>
      <c r="I807" s="56">
        <f t="shared" si="279"/>
        <v>796</v>
      </c>
      <c r="J807" s="801">
        <f t="shared" si="281"/>
        <v>23</v>
      </c>
      <c r="K807" s="802"/>
      <c r="L807" s="65">
        <f t="shared" si="280"/>
        <v>23</v>
      </c>
      <c r="M807" s="65"/>
      <c r="N807" s="65"/>
      <c r="O807" s="65">
        <v>23</v>
      </c>
      <c r="P807" s="65">
        <v>23</v>
      </c>
      <c r="Q807" s="65"/>
      <c r="R807" s="65"/>
      <c r="S807" s="65"/>
      <c r="T807" s="65"/>
      <c r="U807" s="65"/>
      <c r="V807" s="65"/>
      <c r="W807" s="65"/>
      <c r="X807" s="65"/>
      <c r="Y807" s="65"/>
      <c r="Z807" s="65"/>
      <c r="AA807" s="65">
        <v>23</v>
      </c>
      <c r="AB807" s="65"/>
      <c r="AC807" s="65"/>
      <c r="AD807" s="65"/>
      <c r="AE807" s="140" t="str">
        <f t="shared" si="277"/>
        <v>AD3432-11</v>
      </c>
      <c r="AF807" s="139" t="str">
        <f t="shared" si="278"/>
        <v>Хувцасны загвар зохион бүтээгч</v>
      </c>
      <c r="AG807" s="56"/>
      <c r="AH807" s="65">
        <f t="shared" si="282"/>
        <v>2</v>
      </c>
      <c r="AI807" s="65">
        <f t="shared" si="282"/>
        <v>2</v>
      </c>
      <c r="AJ807" s="65"/>
      <c r="AK807" s="65"/>
      <c r="AL807" s="65">
        <v>1</v>
      </c>
      <c r="AM807" s="65">
        <v>1</v>
      </c>
      <c r="AN807" s="65">
        <v>1</v>
      </c>
      <c r="AO807" s="65">
        <v>1</v>
      </c>
      <c r="AP807" s="65"/>
      <c r="AQ807" s="65"/>
      <c r="AR807" s="65"/>
      <c r="AS807" s="65"/>
      <c r="AT807" s="65"/>
      <c r="AU807" s="65"/>
      <c r="AV807" s="65"/>
      <c r="AW807" s="65"/>
    </row>
    <row r="808" spans="1:49" s="121" customFormat="1" ht="18" customHeight="1">
      <c r="A808" s="839" t="s">
        <v>503</v>
      </c>
      <c r="B808" s="839"/>
      <c r="C808" s="839"/>
      <c r="D808" s="839"/>
      <c r="E808" s="839"/>
      <c r="F808" s="839"/>
      <c r="G808" s="839"/>
      <c r="H808" s="839"/>
      <c r="I808" s="60">
        <f t="shared" si="279"/>
        <v>797</v>
      </c>
      <c r="J808" s="817">
        <f t="shared" si="281"/>
        <v>589</v>
      </c>
      <c r="K808" s="818"/>
      <c r="L808" s="138">
        <f t="shared" si="280"/>
        <v>258</v>
      </c>
      <c r="M808" s="138">
        <f>SUM(M809:M828)</f>
        <v>44</v>
      </c>
      <c r="N808" s="138">
        <f t="shared" ref="N808:AD808" si="283">SUM(N809:N828)</f>
        <v>27</v>
      </c>
      <c r="O808" s="138">
        <f t="shared" si="283"/>
        <v>14</v>
      </c>
      <c r="P808" s="138">
        <f t="shared" si="283"/>
        <v>7</v>
      </c>
      <c r="Q808" s="138">
        <f t="shared" si="283"/>
        <v>163</v>
      </c>
      <c r="R808" s="138">
        <f t="shared" si="283"/>
        <v>125</v>
      </c>
      <c r="S808" s="138">
        <f t="shared" si="283"/>
        <v>368</v>
      </c>
      <c r="T808" s="138">
        <f t="shared" si="283"/>
        <v>99</v>
      </c>
      <c r="U808" s="138">
        <f t="shared" si="283"/>
        <v>0</v>
      </c>
      <c r="V808" s="138">
        <f t="shared" si="283"/>
        <v>0</v>
      </c>
      <c r="W808" s="138">
        <f t="shared" si="283"/>
        <v>0</v>
      </c>
      <c r="X808" s="138">
        <f t="shared" si="283"/>
        <v>0</v>
      </c>
      <c r="Y808" s="138">
        <f t="shared" si="283"/>
        <v>0</v>
      </c>
      <c r="Z808" s="138">
        <f t="shared" si="283"/>
        <v>0</v>
      </c>
      <c r="AA808" s="138">
        <f t="shared" si="283"/>
        <v>589</v>
      </c>
      <c r="AB808" s="138">
        <f t="shared" si="283"/>
        <v>0</v>
      </c>
      <c r="AC808" s="138">
        <f t="shared" si="283"/>
        <v>0</v>
      </c>
      <c r="AD808" s="138">
        <f t="shared" si="283"/>
        <v>0</v>
      </c>
      <c r="AE808" s="141" t="str">
        <f>+A808</f>
        <v>19. Хэнтий аймаг дахь Политехник коллеж</v>
      </c>
      <c r="AF808" s="142"/>
      <c r="AG808" s="60"/>
      <c r="AH808" s="138">
        <f>SUM(AH809:AH828)</f>
        <v>6</v>
      </c>
      <c r="AI808" s="138">
        <f t="shared" ref="AI808:AW808" si="284">SUM(AI809:AI828)</f>
        <v>3</v>
      </c>
      <c r="AJ808" s="138">
        <f t="shared" si="284"/>
        <v>4</v>
      </c>
      <c r="AK808" s="138">
        <f t="shared" si="284"/>
        <v>2</v>
      </c>
      <c r="AL808" s="138">
        <f t="shared" si="284"/>
        <v>0</v>
      </c>
      <c r="AM808" s="138">
        <f t="shared" si="284"/>
        <v>0</v>
      </c>
      <c r="AN808" s="138">
        <f t="shared" si="284"/>
        <v>0</v>
      </c>
      <c r="AO808" s="138">
        <f t="shared" si="284"/>
        <v>0</v>
      </c>
      <c r="AP808" s="138">
        <f t="shared" si="284"/>
        <v>1</v>
      </c>
      <c r="AQ808" s="138">
        <f t="shared" si="284"/>
        <v>1</v>
      </c>
      <c r="AR808" s="138">
        <f t="shared" si="284"/>
        <v>0</v>
      </c>
      <c r="AS808" s="138">
        <f t="shared" si="284"/>
        <v>0</v>
      </c>
      <c r="AT808" s="138">
        <f t="shared" si="284"/>
        <v>1</v>
      </c>
      <c r="AU808" s="138">
        <f t="shared" si="284"/>
        <v>0</v>
      </c>
      <c r="AV808" s="138">
        <f t="shared" si="284"/>
        <v>0</v>
      </c>
      <c r="AW808" s="138">
        <f t="shared" si="284"/>
        <v>0</v>
      </c>
    </row>
    <row r="809" spans="1:49" s="121" customFormat="1" ht="18" customHeight="1">
      <c r="A809" s="838" t="str">
        <f>+'[1]З-ТМБ-4-сургууль мэргэжил-1'!A815:B815</f>
        <v>CF7126-36</v>
      </c>
      <c r="B809" s="838"/>
      <c r="C809" s="705" t="str">
        <f>+'[1]З-ТМБ-4-сургууль мэргэжил-1'!C815:I815</f>
        <v>Барилгын сантехникч</v>
      </c>
      <c r="D809" s="705"/>
      <c r="E809" s="705"/>
      <c r="F809" s="705"/>
      <c r="G809" s="705"/>
      <c r="H809" s="705"/>
      <c r="I809" s="56">
        <f t="shared" si="279"/>
        <v>798</v>
      </c>
      <c r="J809" s="801">
        <f t="shared" si="281"/>
        <v>30</v>
      </c>
      <c r="K809" s="802"/>
      <c r="L809" s="65">
        <f t="shared" si="280"/>
        <v>0</v>
      </c>
      <c r="M809" s="65"/>
      <c r="N809" s="65"/>
      <c r="O809" s="65"/>
      <c r="P809" s="65"/>
      <c r="Q809" s="65"/>
      <c r="R809" s="65"/>
      <c r="S809" s="65">
        <v>30</v>
      </c>
      <c r="T809" s="65"/>
      <c r="U809" s="65"/>
      <c r="V809" s="65"/>
      <c r="W809" s="65"/>
      <c r="X809" s="65"/>
      <c r="Y809" s="65"/>
      <c r="Z809" s="65"/>
      <c r="AA809" s="65">
        <v>30</v>
      </c>
      <c r="AB809" s="65"/>
      <c r="AC809" s="65"/>
      <c r="AD809" s="65"/>
      <c r="AE809" s="140" t="str">
        <f t="shared" ref="AE809:AE828" si="285">+A809</f>
        <v>CF7126-36</v>
      </c>
      <c r="AF809" s="139" t="str">
        <f t="shared" ref="AF809:AF828" si="286">+C809</f>
        <v>Барилгын сантехникч</v>
      </c>
      <c r="AG809" s="56"/>
      <c r="AH809" s="65">
        <f t="shared" si="282"/>
        <v>0</v>
      </c>
      <c r="AI809" s="65">
        <f t="shared" si="282"/>
        <v>0</v>
      </c>
      <c r="AJ809" s="65"/>
      <c r="AK809" s="65"/>
      <c r="AL809" s="65"/>
      <c r="AM809" s="65"/>
      <c r="AN809" s="65"/>
      <c r="AO809" s="65"/>
      <c r="AP809" s="65"/>
      <c r="AQ809" s="65"/>
      <c r="AR809" s="65"/>
      <c r="AS809" s="65"/>
      <c r="AT809" s="65"/>
      <c r="AU809" s="65"/>
      <c r="AV809" s="65"/>
      <c r="AW809" s="65"/>
    </row>
    <row r="810" spans="1:49" s="121" customFormat="1" ht="18" customHeight="1">
      <c r="A810" s="838" t="str">
        <f>+'[1]З-ТМБ-4-сургууль мэргэжил-1'!A816:B816</f>
        <v>CF7115-22</v>
      </c>
      <c r="B810" s="838"/>
      <c r="C810" s="705" t="str">
        <f>+'[1]З-ТМБ-4-сургууль мэргэжил-1'!C816:I816</f>
        <v>Барилгын мужаан</v>
      </c>
      <c r="D810" s="705"/>
      <c r="E810" s="705"/>
      <c r="F810" s="705"/>
      <c r="G810" s="705"/>
      <c r="H810" s="705"/>
      <c r="I810" s="56">
        <f t="shared" si="279"/>
        <v>799</v>
      </c>
      <c r="J810" s="801">
        <f t="shared" si="281"/>
        <v>33</v>
      </c>
      <c r="K810" s="802"/>
      <c r="L810" s="65">
        <f t="shared" si="280"/>
        <v>0</v>
      </c>
      <c r="M810" s="65"/>
      <c r="N810" s="65"/>
      <c r="O810" s="65"/>
      <c r="P810" s="65"/>
      <c r="Q810" s="65"/>
      <c r="R810" s="65"/>
      <c r="S810" s="65">
        <v>33</v>
      </c>
      <c r="T810" s="65"/>
      <c r="U810" s="65"/>
      <c r="V810" s="65"/>
      <c r="W810" s="65"/>
      <c r="X810" s="65"/>
      <c r="Y810" s="65"/>
      <c r="Z810" s="65"/>
      <c r="AA810" s="65">
        <v>33</v>
      </c>
      <c r="AB810" s="65"/>
      <c r="AC810" s="65"/>
      <c r="AD810" s="65"/>
      <c r="AE810" s="140" t="str">
        <f t="shared" si="285"/>
        <v>CF7115-22</v>
      </c>
      <c r="AF810" s="139" t="str">
        <f t="shared" si="286"/>
        <v>Барилгын мужаан</v>
      </c>
      <c r="AG810" s="56"/>
      <c r="AH810" s="65">
        <f t="shared" si="282"/>
        <v>1</v>
      </c>
      <c r="AI810" s="65">
        <f t="shared" si="282"/>
        <v>0</v>
      </c>
      <c r="AJ810" s="65">
        <v>1</v>
      </c>
      <c r="AK810" s="65"/>
      <c r="AL810" s="65"/>
      <c r="AM810" s="65"/>
      <c r="AN810" s="65"/>
      <c r="AO810" s="65"/>
      <c r="AP810" s="65"/>
      <c r="AQ810" s="65"/>
      <c r="AR810" s="65"/>
      <c r="AS810" s="65"/>
      <c r="AT810" s="65"/>
      <c r="AU810" s="65"/>
      <c r="AV810" s="65"/>
      <c r="AW810" s="65"/>
    </row>
    <row r="811" spans="1:49" s="121" customFormat="1" ht="18" customHeight="1">
      <c r="A811" s="838" t="str">
        <f>+'[1]З-ТМБ-4-сургууль мэргэжил-1'!A817:B817</f>
        <v>IM7411-11</v>
      </c>
      <c r="B811" s="838"/>
      <c r="C811" s="705" t="str">
        <f>+'[1]З-ТМБ-4-сургууль мэргэжил-1'!C817:I817</f>
        <v xml:space="preserve">Цахилгаанчин </v>
      </c>
      <c r="D811" s="705"/>
      <c r="E811" s="705"/>
      <c r="F811" s="705"/>
      <c r="G811" s="705"/>
      <c r="H811" s="705"/>
      <c r="I811" s="56">
        <f t="shared" si="279"/>
        <v>800</v>
      </c>
      <c r="J811" s="801">
        <f t="shared" si="281"/>
        <v>61</v>
      </c>
      <c r="K811" s="802"/>
      <c r="L811" s="65">
        <f t="shared" si="280"/>
        <v>1</v>
      </c>
      <c r="M811" s="65"/>
      <c r="N811" s="65"/>
      <c r="O811" s="65"/>
      <c r="P811" s="65"/>
      <c r="Q811" s="65"/>
      <c r="R811" s="65"/>
      <c r="S811" s="65">
        <v>61</v>
      </c>
      <c r="T811" s="65">
        <v>1</v>
      </c>
      <c r="U811" s="65"/>
      <c r="V811" s="65"/>
      <c r="W811" s="65"/>
      <c r="X811" s="65"/>
      <c r="Y811" s="65"/>
      <c r="Z811" s="65"/>
      <c r="AA811" s="65">
        <v>61</v>
      </c>
      <c r="AB811" s="65"/>
      <c r="AC811" s="65"/>
      <c r="AD811" s="65"/>
      <c r="AE811" s="140" t="str">
        <f t="shared" si="285"/>
        <v>IM7411-11</v>
      </c>
      <c r="AF811" s="139" t="str">
        <f t="shared" si="286"/>
        <v xml:space="preserve">Цахилгаанчин </v>
      </c>
      <c r="AG811" s="56"/>
      <c r="AH811" s="65">
        <f t="shared" si="282"/>
        <v>1</v>
      </c>
      <c r="AI811" s="65">
        <f t="shared" si="282"/>
        <v>0</v>
      </c>
      <c r="AJ811" s="65"/>
      <c r="AK811" s="65"/>
      <c r="AL811" s="65"/>
      <c r="AM811" s="65"/>
      <c r="AN811" s="65"/>
      <c r="AO811" s="65"/>
      <c r="AP811" s="65"/>
      <c r="AQ811" s="65"/>
      <c r="AR811" s="65"/>
      <c r="AS811" s="65"/>
      <c r="AT811" s="65">
        <v>1</v>
      </c>
      <c r="AU811" s="65"/>
      <c r="AV811" s="65"/>
      <c r="AW811" s="65"/>
    </row>
    <row r="812" spans="1:49" s="121" customFormat="1" ht="18" customHeight="1">
      <c r="A812" s="838" t="str">
        <f>+'[1]З-ТМБ-4-сургууль мэргэжил-1'!A818:B818</f>
        <v>CF7123-20</v>
      </c>
      <c r="B812" s="838"/>
      <c r="C812" s="705" t="str">
        <f>+'[1]З-ТМБ-4-сургууль мэргэжил-1'!C818:I818</f>
        <v>Барилгын засал-чимэглэлчин</v>
      </c>
      <c r="D812" s="705"/>
      <c r="E812" s="705"/>
      <c r="F812" s="705"/>
      <c r="G812" s="705"/>
      <c r="H812" s="705"/>
      <c r="I812" s="56">
        <f t="shared" si="279"/>
        <v>801</v>
      </c>
      <c r="J812" s="801">
        <f t="shared" si="281"/>
        <v>62</v>
      </c>
      <c r="K812" s="802"/>
      <c r="L812" s="65">
        <f t="shared" si="280"/>
        <v>23</v>
      </c>
      <c r="M812" s="65"/>
      <c r="N812" s="65"/>
      <c r="O812" s="65"/>
      <c r="P812" s="65"/>
      <c r="Q812" s="65"/>
      <c r="R812" s="65"/>
      <c r="S812" s="65">
        <v>62</v>
      </c>
      <c r="T812" s="65">
        <v>23</v>
      </c>
      <c r="U812" s="65"/>
      <c r="V812" s="65"/>
      <c r="W812" s="65"/>
      <c r="X812" s="65"/>
      <c r="Y812" s="65"/>
      <c r="Z812" s="65"/>
      <c r="AA812" s="65">
        <v>62</v>
      </c>
      <c r="AB812" s="65"/>
      <c r="AC812" s="65"/>
      <c r="AD812" s="65"/>
      <c r="AE812" s="140" t="str">
        <f t="shared" si="285"/>
        <v>CF7123-20</v>
      </c>
      <c r="AF812" s="139" t="str">
        <f t="shared" si="286"/>
        <v>Барилгын засал-чимэглэлчин</v>
      </c>
      <c r="AG812" s="56"/>
      <c r="AH812" s="65">
        <f t="shared" si="282"/>
        <v>1</v>
      </c>
      <c r="AI812" s="65">
        <f t="shared" si="282"/>
        <v>0</v>
      </c>
      <c r="AJ812" s="65">
        <v>1</v>
      </c>
      <c r="AK812" s="65"/>
      <c r="AL812" s="65"/>
      <c r="AM812" s="65"/>
      <c r="AN812" s="65"/>
      <c r="AO812" s="65"/>
      <c r="AP812" s="65"/>
      <c r="AQ812" s="65"/>
      <c r="AR812" s="65"/>
      <c r="AS812" s="65"/>
      <c r="AT812" s="65"/>
      <c r="AU812" s="65"/>
      <c r="AV812" s="65"/>
      <c r="AW812" s="65"/>
    </row>
    <row r="813" spans="1:49" s="121" customFormat="1" ht="18" customHeight="1">
      <c r="A813" s="838" t="str">
        <f>+'[1]З-ТМБ-4-сургууль мэргэжил-1'!A819:B819</f>
        <v>AD7321-11</v>
      </c>
      <c r="B813" s="838"/>
      <c r="C813" s="705" t="str">
        <f>+'[1]З-ТМБ-4-сургууль мэргэжил-1'!C819:I819</f>
        <v>Хэвлэлийн график дизайнч</v>
      </c>
      <c r="D813" s="705"/>
      <c r="E813" s="705"/>
      <c r="F813" s="705"/>
      <c r="G813" s="705"/>
      <c r="H813" s="705"/>
      <c r="I813" s="56">
        <f t="shared" si="279"/>
        <v>802</v>
      </c>
      <c r="J813" s="801">
        <f t="shared" si="281"/>
        <v>16</v>
      </c>
      <c r="K813" s="802"/>
      <c r="L813" s="65">
        <f t="shared" si="280"/>
        <v>6</v>
      </c>
      <c r="M813" s="65"/>
      <c r="N813" s="65"/>
      <c r="O813" s="65"/>
      <c r="P813" s="65"/>
      <c r="Q813" s="65"/>
      <c r="R813" s="65"/>
      <c r="S813" s="65">
        <v>16</v>
      </c>
      <c r="T813" s="65">
        <v>6</v>
      </c>
      <c r="U813" s="65"/>
      <c r="V813" s="65"/>
      <c r="W813" s="65"/>
      <c r="X813" s="65"/>
      <c r="Y813" s="65"/>
      <c r="Z813" s="65"/>
      <c r="AA813" s="65">
        <v>16</v>
      </c>
      <c r="AB813" s="65"/>
      <c r="AC813" s="65"/>
      <c r="AD813" s="65"/>
      <c r="AE813" s="140" t="str">
        <f t="shared" si="285"/>
        <v>AD7321-11</v>
      </c>
      <c r="AF813" s="139" t="str">
        <f t="shared" si="286"/>
        <v>Хэвлэлийн график дизайнч</v>
      </c>
      <c r="AG813" s="56"/>
      <c r="AH813" s="65">
        <f t="shared" si="282"/>
        <v>0</v>
      </c>
      <c r="AI813" s="65">
        <f t="shared" si="282"/>
        <v>0</v>
      </c>
      <c r="AJ813" s="65"/>
      <c r="AK813" s="65"/>
      <c r="AL813" s="65"/>
      <c r="AM813" s="65"/>
      <c r="AN813" s="65"/>
      <c r="AO813" s="65"/>
      <c r="AP813" s="65"/>
      <c r="AQ813" s="65"/>
      <c r="AR813" s="65"/>
      <c r="AS813" s="65"/>
      <c r="AT813" s="65"/>
      <c r="AU813" s="65"/>
      <c r="AV813" s="65"/>
      <c r="AW813" s="65"/>
    </row>
    <row r="814" spans="1:49" s="121" customFormat="1" ht="18" customHeight="1">
      <c r="A814" s="838" t="str">
        <f>+'[1]З-ТМБ-4-сургууль мэргэжил-1'!A820:B820</f>
        <v>IE7533-28</v>
      </c>
      <c r="B814" s="838"/>
      <c r="C814" s="705" t="str">
        <f>+'[1]З-ТМБ-4-сургууль мэргэжил-1'!C820:I820</f>
        <v>Оёмол бүтээгдэхүүний оёдолчин</v>
      </c>
      <c r="D814" s="705"/>
      <c r="E814" s="705"/>
      <c r="F814" s="705"/>
      <c r="G814" s="705"/>
      <c r="H814" s="705"/>
      <c r="I814" s="56">
        <f t="shared" si="279"/>
        <v>803</v>
      </c>
      <c r="J814" s="801">
        <f t="shared" si="281"/>
        <v>47</v>
      </c>
      <c r="K814" s="802"/>
      <c r="L814" s="65">
        <f t="shared" si="280"/>
        <v>47</v>
      </c>
      <c r="M814" s="65"/>
      <c r="N814" s="65"/>
      <c r="O814" s="65"/>
      <c r="P814" s="65"/>
      <c r="Q814" s="65">
        <v>21</v>
      </c>
      <c r="R814" s="65">
        <v>21</v>
      </c>
      <c r="S814" s="65">
        <v>26</v>
      </c>
      <c r="T814" s="65">
        <v>26</v>
      </c>
      <c r="U814" s="65"/>
      <c r="V814" s="65"/>
      <c r="W814" s="65"/>
      <c r="X814" s="65"/>
      <c r="Y814" s="65"/>
      <c r="Z814" s="65"/>
      <c r="AA814" s="65">
        <v>47</v>
      </c>
      <c r="AB814" s="65"/>
      <c r="AC814" s="65"/>
      <c r="AD814" s="65"/>
      <c r="AE814" s="140" t="str">
        <f t="shared" si="285"/>
        <v>IE7533-28</v>
      </c>
      <c r="AF814" s="139" t="str">
        <f t="shared" si="286"/>
        <v>Оёмол бүтээгдэхүүний оёдолчин</v>
      </c>
      <c r="AG814" s="56"/>
      <c r="AH814" s="65">
        <f t="shared" si="282"/>
        <v>0</v>
      </c>
      <c r="AI814" s="65">
        <f t="shared" si="282"/>
        <v>0</v>
      </c>
      <c r="AJ814" s="65"/>
      <c r="AK814" s="65"/>
      <c r="AL814" s="65"/>
      <c r="AM814" s="65"/>
      <c r="AN814" s="65"/>
      <c r="AO814" s="65"/>
      <c r="AP814" s="65"/>
      <c r="AQ814" s="65"/>
      <c r="AR814" s="65"/>
      <c r="AS814" s="65"/>
      <c r="AT814" s="65"/>
      <c r="AU814" s="65"/>
      <c r="AV814" s="65"/>
      <c r="AW814" s="65"/>
    </row>
    <row r="815" spans="1:49" s="121" customFormat="1" ht="18" customHeight="1">
      <c r="A815" s="838" t="str">
        <f>+'[1]З-ТМБ-4-сургууль мэргэжил-1'!A821:B821</f>
        <v>CF7114-20</v>
      </c>
      <c r="B815" s="838"/>
      <c r="C815" s="705" t="str">
        <f>+'[1]З-ТМБ-4-сургууль мэргэжил-1'!C821:I821</f>
        <v>Бетон арматурчин</v>
      </c>
      <c r="D815" s="705"/>
      <c r="E815" s="705"/>
      <c r="F815" s="705"/>
      <c r="G815" s="705"/>
      <c r="H815" s="705"/>
      <c r="I815" s="56">
        <f t="shared" si="279"/>
        <v>804</v>
      </c>
      <c r="J815" s="801">
        <f t="shared" si="281"/>
        <v>20</v>
      </c>
      <c r="K815" s="802"/>
      <c r="L815" s="65">
        <f t="shared" si="280"/>
        <v>0</v>
      </c>
      <c r="M815" s="65"/>
      <c r="N815" s="65"/>
      <c r="O815" s="65"/>
      <c r="P815" s="65"/>
      <c r="Q815" s="65"/>
      <c r="R815" s="65"/>
      <c r="S815" s="65">
        <v>20</v>
      </c>
      <c r="T815" s="65"/>
      <c r="U815" s="65"/>
      <c r="V815" s="65"/>
      <c r="W815" s="65"/>
      <c r="X815" s="65"/>
      <c r="Y815" s="65"/>
      <c r="Z815" s="65"/>
      <c r="AA815" s="65">
        <v>20</v>
      </c>
      <c r="AB815" s="65"/>
      <c r="AC815" s="65"/>
      <c r="AD815" s="65"/>
      <c r="AE815" s="140" t="str">
        <f t="shared" si="285"/>
        <v>CF7114-20</v>
      </c>
      <c r="AF815" s="139" t="str">
        <f t="shared" si="286"/>
        <v>Бетон арматурчин</v>
      </c>
      <c r="AG815" s="56"/>
      <c r="AH815" s="65">
        <f t="shared" si="282"/>
        <v>0</v>
      </c>
      <c r="AI815" s="65">
        <f t="shared" si="282"/>
        <v>0</v>
      </c>
      <c r="AJ815" s="65"/>
      <c r="AK815" s="65"/>
      <c r="AL815" s="65"/>
      <c r="AM815" s="65"/>
      <c r="AN815" s="65"/>
      <c r="AO815" s="65"/>
      <c r="AP815" s="65"/>
      <c r="AQ815" s="65"/>
      <c r="AR815" s="65"/>
      <c r="AS815" s="65"/>
      <c r="AT815" s="65"/>
      <c r="AU815" s="65"/>
      <c r="AV815" s="65"/>
      <c r="AW815" s="65"/>
    </row>
    <row r="816" spans="1:49" s="121" customFormat="1" ht="18" customHeight="1">
      <c r="A816" s="838" t="str">
        <f>+'[1]З-ТМБ-4-сургууль мэргэжил-1'!A822:B822</f>
        <v>IM7212-14</v>
      </c>
      <c r="B816" s="838"/>
      <c r="C816" s="705" t="str">
        <f>+'[1]З-ТМБ-4-сургууль мэргэжил-1'!C822:I822</f>
        <v>Гагнуурчин</v>
      </c>
      <c r="D816" s="705"/>
      <c r="E816" s="705"/>
      <c r="F816" s="705"/>
      <c r="G816" s="705"/>
      <c r="H816" s="705"/>
      <c r="I816" s="56">
        <f t="shared" si="279"/>
        <v>805</v>
      </c>
      <c r="J816" s="801">
        <f t="shared" si="281"/>
        <v>23</v>
      </c>
      <c r="K816" s="802"/>
      <c r="L816" s="65">
        <f t="shared" si="280"/>
        <v>2</v>
      </c>
      <c r="M816" s="65"/>
      <c r="N816" s="65"/>
      <c r="O816" s="65"/>
      <c r="P816" s="65"/>
      <c r="Q816" s="65"/>
      <c r="R816" s="65"/>
      <c r="S816" s="65">
        <v>23</v>
      </c>
      <c r="T816" s="65">
        <v>2</v>
      </c>
      <c r="U816" s="65"/>
      <c r="V816" s="65"/>
      <c r="W816" s="65"/>
      <c r="X816" s="65"/>
      <c r="Y816" s="65"/>
      <c r="Z816" s="65"/>
      <c r="AA816" s="65">
        <v>23</v>
      </c>
      <c r="AB816" s="65"/>
      <c r="AC816" s="65"/>
      <c r="AD816" s="65"/>
      <c r="AE816" s="140" t="str">
        <f t="shared" si="285"/>
        <v>IM7212-14</v>
      </c>
      <c r="AF816" s="139" t="str">
        <f t="shared" si="286"/>
        <v>Гагнуурчин</v>
      </c>
      <c r="AG816" s="56"/>
      <c r="AH816" s="65">
        <f t="shared" si="282"/>
        <v>0</v>
      </c>
      <c r="AI816" s="65">
        <f t="shared" si="282"/>
        <v>0</v>
      </c>
      <c r="AJ816" s="65"/>
      <c r="AK816" s="65"/>
      <c r="AL816" s="65"/>
      <c r="AM816" s="65"/>
      <c r="AN816" s="65"/>
      <c r="AO816" s="65"/>
      <c r="AP816" s="65"/>
      <c r="AQ816" s="65"/>
      <c r="AR816" s="65"/>
      <c r="AS816" s="65"/>
      <c r="AT816" s="65"/>
      <c r="AU816" s="65"/>
      <c r="AV816" s="65"/>
      <c r="AW816" s="65"/>
    </row>
    <row r="817" spans="1:49" s="121" customFormat="1" ht="18" customHeight="1">
      <c r="A817" s="838" t="str">
        <f>+'[1]З-ТМБ-4-сургууль мэргэжил-1'!A823:B823</f>
        <v>IF5120-11</v>
      </c>
      <c r="B817" s="838"/>
      <c r="C817" s="705" t="str">
        <f>+'[1]З-ТМБ-4-сургууль мэргэжил-1'!C823:I823</f>
        <v>Тогооч</v>
      </c>
      <c r="D817" s="705"/>
      <c r="E817" s="705"/>
      <c r="F817" s="705"/>
      <c r="G817" s="705"/>
      <c r="H817" s="705"/>
      <c r="I817" s="56">
        <f t="shared" si="279"/>
        <v>806</v>
      </c>
      <c r="J817" s="801">
        <f t="shared" si="281"/>
        <v>25</v>
      </c>
      <c r="K817" s="802"/>
      <c r="L817" s="65">
        <f t="shared" si="280"/>
        <v>15</v>
      </c>
      <c r="M817" s="65"/>
      <c r="N817" s="65"/>
      <c r="O817" s="65"/>
      <c r="P817" s="65"/>
      <c r="Q817" s="65"/>
      <c r="R817" s="65"/>
      <c r="S817" s="65">
        <v>25</v>
      </c>
      <c r="T817" s="65">
        <v>15</v>
      </c>
      <c r="U817" s="65"/>
      <c r="V817" s="65"/>
      <c r="W817" s="65"/>
      <c r="X817" s="65"/>
      <c r="Y817" s="65"/>
      <c r="Z817" s="65"/>
      <c r="AA817" s="65">
        <v>25</v>
      </c>
      <c r="AB817" s="65"/>
      <c r="AC817" s="65"/>
      <c r="AD817" s="65"/>
      <c r="AE817" s="140" t="str">
        <f t="shared" si="285"/>
        <v>IF5120-11</v>
      </c>
      <c r="AF817" s="139" t="str">
        <f t="shared" si="286"/>
        <v>Тогооч</v>
      </c>
      <c r="AG817" s="56"/>
      <c r="AH817" s="65">
        <f t="shared" si="282"/>
        <v>0</v>
      </c>
      <c r="AI817" s="65">
        <f t="shared" si="282"/>
        <v>0</v>
      </c>
      <c r="AJ817" s="65"/>
      <c r="AK817" s="65"/>
      <c r="AL817" s="65"/>
      <c r="AM817" s="65"/>
      <c r="AN817" s="65"/>
      <c r="AO817" s="65"/>
      <c r="AP817" s="65"/>
      <c r="AQ817" s="65"/>
      <c r="AR817" s="65"/>
      <c r="AS817" s="65"/>
      <c r="AT817" s="65"/>
      <c r="AU817" s="65"/>
      <c r="AV817" s="65"/>
      <c r="AW817" s="65"/>
    </row>
    <row r="818" spans="1:49" s="121" customFormat="1" ht="18" customHeight="1">
      <c r="A818" s="838" t="str">
        <f>+'[1]З-ТМБ-4-сургууль мэргэжил-1'!A824:B824</f>
        <v>TC8211-20</v>
      </c>
      <c r="B818" s="838"/>
      <c r="C818" s="705" t="str">
        <f>+'[1]З-ТМБ-4-сургууль мэргэжил-1'!C824:I824</f>
        <v>Автомашины засварчин</v>
      </c>
      <c r="D818" s="705"/>
      <c r="E818" s="705"/>
      <c r="F818" s="705"/>
      <c r="G818" s="705"/>
      <c r="H818" s="705"/>
      <c r="I818" s="56">
        <f t="shared" si="279"/>
        <v>807</v>
      </c>
      <c r="J818" s="801">
        <f t="shared" si="281"/>
        <v>24</v>
      </c>
      <c r="K818" s="802"/>
      <c r="L818" s="65">
        <f t="shared" si="280"/>
        <v>0</v>
      </c>
      <c r="M818" s="65"/>
      <c r="N818" s="65"/>
      <c r="O818" s="65"/>
      <c r="P818" s="65"/>
      <c r="Q818" s="65"/>
      <c r="R818" s="65"/>
      <c r="S818" s="65">
        <v>24</v>
      </c>
      <c r="T818" s="65"/>
      <c r="U818" s="65"/>
      <c r="V818" s="65"/>
      <c r="W818" s="65"/>
      <c r="X818" s="65"/>
      <c r="Y818" s="65"/>
      <c r="Z818" s="65"/>
      <c r="AA818" s="65">
        <v>24</v>
      </c>
      <c r="AB818" s="65"/>
      <c r="AC818" s="65"/>
      <c r="AD818" s="65"/>
      <c r="AE818" s="140" t="str">
        <f t="shared" si="285"/>
        <v>TC8211-20</v>
      </c>
      <c r="AF818" s="139" t="str">
        <f t="shared" si="286"/>
        <v>Автомашины засварчин</v>
      </c>
      <c r="AG818" s="56"/>
      <c r="AH818" s="65">
        <f t="shared" si="282"/>
        <v>0</v>
      </c>
      <c r="AI818" s="65">
        <f t="shared" si="282"/>
        <v>0</v>
      </c>
      <c r="AJ818" s="65"/>
      <c r="AK818" s="65"/>
      <c r="AL818" s="65"/>
      <c r="AM818" s="65"/>
      <c r="AN818" s="65"/>
      <c r="AO818" s="65"/>
      <c r="AP818" s="65"/>
      <c r="AQ818" s="65"/>
      <c r="AR818" s="65"/>
      <c r="AS818" s="65"/>
      <c r="AT818" s="65"/>
      <c r="AU818" s="65"/>
      <c r="AV818" s="65"/>
      <c r="AW818" s="65"/>
    </row>
    <row r="819" spans="1:49" s="121" customFormat="1" ht="18" customHeight="1">
      <c r="A819" s="838" t="str">
        <f>+'[1]З-ТМБ-4-сургууль мэргэжил-1'!A825:B825</f>
        <v>AM7317-11</v>
      </c>
      <c r="B819" s="838"/>
      <c r="C819" s="705" t="str">
        <f>+'[1]З-ТМБ-4-сургууль мэргэжил-1'!C825:I825</f>
        <v>Бэлэг дурсгалын зүйл урлаач</v>
      </c>
      <c r="D819" s="705"/>
      <c r="E819" s="705"/>
      <c r="F819" s="705"/>
      <c r="G819" s="705"/>
      <c r="H819" s="705"/>
      <c r="I819" s="56">
        <f t="shared" si="279"/>
        <v>808</v>
      </c>
      <c r="J819" s="801">
        <f t="shared" si="281"/>
        <v>29</v>
      </c>
      <c r="K819" s="802"/>
      <c r="L819" s="65">
        <f t="shared" si="280"/>
        <v>15</v>
      </c>
      <c r="M819" s="65"/>
      <c r="N819" s="65"/>
      <c r="O819" s="65"/>
      <c r="P819" s="65"/>
      <c r="Q819" s="65">
        <v>14</v>
      </c>
      <c r="R819" s="65">
        <v>7</v>
      </c>
      <c r="S819" s="65">
        <v>15</v>
      </c>
      <c r="T819" s="65">
        <v>8</v>
      </c>
      <c r="U819" s="65"/>
      <c r="V819" s="65"/>
      <c r="W819" s="65"/>
      <c r="X819" s="65"/>
      <c r="Y819" s="65"/>
      <c r="Z819" s="65"/>
      <c r="AA819" s="65">
        <v>29</v>
      </c>
      <c r="AB819" s="65"/>
      <c r="AC819" s="65"/>
      <c r="AD819" s="65"/>
      <c r="AE819" s="140" t="str">
        <f t="shared" si="285"/>
        <v>AM7317-11</v>
      </c>
      <c r="AF819" s="139" t="str">
        <f t="shared" si="286"/>
        <v>Бэлэг дурсгалын зүйл урлаач</v>
      </c>
      <c r="AG819" s="56"/>
      <c r="AH819" s="65">
        <f t="shared" si="282"/>
        <v>0</v>
      </c>
      <c r="AI819" s="65">
        <f t="shared" si="282"/>
        <v>0</v>
      </c>
      <c r="AJ819" s="65"/>
      <c r="AK819" s="65"/>
      <c r="AL819" s="65"/>
      <c r="AM819" s="65"/>
      <c r="AN819" s="65"/>
      <c r="AO819" s="65"/>
      <c r="AP819" s="65"/>
      <c r="AQ819" s="65"/>
      <c r="AR819" s="65"/>
      <c r="AS819" s="65"/>
      <c r="AT819" s="65"/>
      <c r="AU819" s="65"/>
      <c r="AV819" s="65"/>
      <c r="AW819" s="65"/>
    </row>
    <row r="820" spans="1:49" s="121" customFormat="1" ht="18" customHeight="1">
      <c r="A820" s="838" t="str">
        <f>+'[1]З-ТМБ-4-сургууль мэргэжил-1'!A826:B826</f>
        <v>AF6112-25</v>
      </c>
      <c r="B820" s="838"/>
      <c r="C820" s="705" t="str">
        <f>+'[1]З-ТМБ-4-сургууль мэргэжил-1'!C826:I826</f>
        <v>Хүлэмжийн аж ахуйн фермер</v>
      </c>
      <c r="D820" s="705"/>
      <c r="E820" s="705"/>
      <c r="F820" s="705"/>
      <c r="G820" s="705"/>
      <c r="H820" s="705"/>
      <c r="I820" s="56">
        <f t="shared" si="279"/>
        <v>809</v>
      </c>
      <c r="J820" s="801">
        <f t="shared" si="281"/>
        <v>32</v>
      </c>
      <c r="K820" s="802"/>
      <c r="L820" s="65">
        <f t="shared" si="280"/>
        <v>16</v>
      </c>
      <c r="M820" s="65"/>
      <c r="N820" s="65"/>
      <c r="O820" s="65"/>
      <c r="P820" s="65"/>
      <c r="Q820" s="65">
        <v>17</v>
      </c>
      <c r="R820" s="65">
        <v>10</v>
      </c>
      <c r="S820" s="65">
        <v>15</v>
      </c>
      <c r="T820" s="65">
        <v>6</v>
      </c>
      <c r="U820" s="65"/>
      <c r="V820" s="65"/>
      <c r="W820" s="65"/>
      <c r="X820" s="65"/>
      <c r="Y820" s="65"/>
      <c r="Z820" s="65"/>
      <c r="AA820" s="65">
        <v>32</v>
      </c>
      <c r="AB820" s="65"/>
      <c r="AC820" s="65"/>
      <c r="AD820" s="65"/>
      <c r="AE820" s="140" t="str">
        <f t="shared" si="285"/>
        <v>AF6112-25</v>
      </c>
      <c r="AF820" s="139" t="str">
        <f t="shared" si="286"/>
        <v>Хүлэмжийн аж ахуйн фермер</v>
      </c>
      <c r="AG820" s="56"/>
      <c r="AH820" s="65">
        <f t="shared" si="282"/>
        <v>1</v>
      </c>
      <c r="AI820" s="65">
        <f t="shared" si="282"/>
        <v>1</v>
      </c>
      <c r="AJ820" s="65">
        <v>1</v>
      </c>
      <c r="AK820" s="65">
        <v>1</v>
      </c>
      <c r="AL820" s="65"/>
      <c r="AM820" s="65"/>
      <c r="AN820" s="65"/>
      <c r="AO820" s="65"/>
      <c r="AP820" s="65"/>
      <c r="AQ820" s="65"/>
      <c r="AR820" s="65"/>
      <c r="AS820" s="65"/>
      <c r="AT820" s="65"/>
      <c r="AU820" s="65"/>
      <c r="AV820" s="65"/>
      <c r="AW820" s="65"/>
    </row>
    <row r="821" spans="1:49" s="121" customFormat="1" ht="18" customHeight="1">
      <c r="A821" s="838" t="str">
        <f>+'[1]З-ТМБ-4-сургууль мэргэжил-1'!A827:B827</f>
        <v>BT5223-15</v>
      </c>
      <c r="B821" s="838"/>
      <c r="C821" s="705" t="str">
        <f>+'[1]З-ТМБ-4-сургууль мэргэжил-1'!C827:I827</f>
        <v>Худалдааны газрын үндсэн ажилтан /худалдагч/</v>
      </c>
      <c r="D821" s="705"/>
      <c r="E821" s="705"/>
      <c r="F821" s="705"/>
      <c r="G821" s="705"/>
      <c r="H821" s="705"/>
      <c r="I821" s="56">
        <f t="shared" si="279"/>
        <v>810</v>
      </c>
      <c r="J821" s="801">
        <f t="shared" si="281"/>
        <v>34</v>
      </c>
      <c r="K821" s="802"/>
      <c r="L821" s="65">
        <f t="shared" si="280"/>
        <v>28</v>
      </c>
      <c r="M821" s="65"/>
      <c r="N821" s="65"/>
      <c r="O821" s="65"/>
      <c r="P821" s="65"/>
      <c r="Q821" s="65">
        <v>16</v>
      </c>
      <c r="R821" s="65">
        <v>16</v>
      </c>
      <c r="S821" s="65">
        <v>18</v>
      </c>
      <c r="T821" s="65">
        <v>12</v>
      </c>
      <c r="U821" s="65"/>
      <c r="V821" s="65"/>
      <c r="W821" s="65"/>
      <c r="X821" s="65"/>
      <c r="Y821" s="65"/>
      <c r="Z821" s="65"/>
      <c r="AA821" s="65">
        <v>34</v>
      </c>
      <c r="AB821" s="65"/>
      <c r="AC821" s="65"/>
      <c r="AD821" s="65"/>
      <c r="AE821" s="140" t="str">
        <f t="shared" si="285"/>
        <v>BT5223-15</v>
      </c>
      <c r="AF821" s="139" t="str">
        <f t="shared" si="286"/>
        <v>Худалдааны газрын үндсэн ажилтан /худалдагч/</v>
      </c>
      <c r="AG821" s="56"/>
      <c r="AH821" s="65">
        <f t="shared" si="282"/>
        <v>2</v>
      </c>
      <c r="AI821" s="65">
        <f t="shared" si="282"/>
        <v>2</v>
      </c>
      <c r="AJ821" s="65">
        <v>1</v>
      </c>
      <c r="AK821" s="65">
        <v>1</v>
      </c>
      <c r="AL821" s="65"/>
      <c r="AM821" s="65"/>
      <c r="AN821" s="65"/>
      <c r="AO821" s="65"/>
      <c r="AP821" s="65">
        <v>1</v>
      </c>
      <c r="AQ821" s="65">
        <v>1</v>
      </c>
      <c r="AR821" s="65"/>
      <c r="AS821" s="65"/>
      <c r="AT821" s="65"/>
      <c r="AU821" s="65"/>
      <c r="AV821" s="65"/>
      <c r="AW821" s="65"/>
    </row>
    <row r="822" spans="1:49" s="121" customFormat="1" ht="18" customHeight="1">
      <c r="A822" s="838" t="str">
        <f>+'[1]З-ТМБ-4-сургууль мэргэжил-1'!A828:B828</f>
        <v>NT5113-13</v>
      </c>
      <c r="B822" s="838"/>
      <c r="C822" s="705" t="str">
        <f>+'[1]З-ТМБ-4-сургууль мэргэжил-1'!C828:I828</f>
        <v>Аяллын хөтөч</v>
      </c>
      <c r="D822" s="705"/>
      <c r="E822" s="705"/>
      <c r="F822" s="705"/>
      <c r="G822" s="705"/>
      <c r="H822" s="705"/>
      <c r="I822" s="56">
        <f t="shared" si="279"/>
        <v>811</v>
      </c>
      <c r="J822" s="801">
        <f t="shared" si="281"/>
        <v>22</v>
      </c>
      <c r="K822" s="802"/>
      <c r="L822" s="65">
        <f t="shared" si="280"/>
        <v>11</v>
      </c>
      <c r="M822" s="65"/>
      <c r="N822" s="65"/>
      <c r="O822" s="65"/>
      <c r="P822" s="65"/>
      <c r="Q822" s="65">
        <v>22</v>
      </c>
      <c r="R822" s="65">
        <v>11</v>
      </c>
      <c r="S822" s="65"/>
      <c r="T822" s="65"/>
      <c r="U822" s="65"/>
      <c r="V822" s="65"/>
      <c r="W822" s="65"/>
      <c r="X822" s="65"/>
      <c r="Y822" s="65"/>
      <c r="Z822" s="65"/>
      <c r="AA822" s="65">
        <v>22</v>
      </c>
      <c r="AB822" s="65"/>
      <c r="AC822" s="65"/>
      <c r="AD822" s="65"/>
      <c r="AE822" s="140" t="str">
        <f t="shared" si="285"/>
        <v>NT5113-13</v>
      </c>
      <c r="AF822" s="139" t="str">
        <f t="shared" si="286"/>
        <v>Аяллын хөтөч</v>
      </c>
      <c r="AG822" s="56"/>
      <c r="AH822" s="65">
        <f t="shared" si="282"/>
        <v>0</v>
      </c>
      <c r="AI822" s="65">
        <f t="shared" si="282"/>
        <v>0</v>
      </c>
      <c r="AJ822" s="65"/>
      <c r="AK822" s="65"/>
      <c r="AL822" s="65"/>
      <c r="AM822" s="65"/>
      <c r="AN822" s="65"/>
      <c r="AO822" s="65"/>
      <c r="AP822" s="65"/>
      <c r="AQ822" s="65"/>
      <c r="AR822" s="65"/>
      <c r="AS822" s="65"/>
      <c r="AT822" s="65"/>
      <c r="AU822" s="65"/>
      <c r="AV822" s="65"/>
      <c r="AW822" s="65"/>
    </row>
    <row r="823" spans="1:49" s="121" customFormat="1" ht="18" customHeight="1">
      <c r="A823" s="838" t="str">
        <f>+'[1]З-ТМБ-4-сургууль мэргэжил-1'!A829:B829</f>
        <v>IF7512-34</v>
      </c>
      <c r="B823" s="838"/>
      <c r="C823" s="705" t="str">
        <f>+'[1]З-ТМБ-4-сургууль мэргэжил-1'!C829:I829</f>
        <v>Талх, нарийн боов үйлдвэрлэлийн технологийн ажилтан</v>
      </c>
      <c r="D823" s="705"/>
      <c r="E823" s="705"/>
      <c r="F823" s="705"/>
      <c r="G823" s="705"/>
      <c r="H823" s="705"/>
      <c r="I823" s="56">
        <f t="shared" si="279"/>
        <v>812</v>
      </c>
      <c r="J823" s="801">
        <f t="shared" si="281"/>
        <v>20</v>
      </c>
      <c r="K823" s="802"/>
      <c r="L823" s="65">
        <f t="shared" si="280"/>
        <v>16</v>
      </c>
      <c r="M823" s="65"/>
      <c r="N823" s="65"/>
      <c r="O823" s="65"/>
      <c r="P823" s="65"/>
      <c r="Q823" s="65">
        <v>20</v>
      </c>
      <c r="R823" s="65">
        <v>16</v>
      </c>
      <c r="S823" s="65"/>
      <c r="T823" s="65"/>
      <c r="U823" s="65"/>
      <c r="V823" s="65"/>
      <c r="W823" s="65"/>
      <c r="X823" s="65"/>
      <c r="Y823" s="65"/>
      <c r="Z823" s="65"/>
      <c r="AA823" s="65">
        <v>20</v>
      </c>
      <c r="AB823" s="65"/>
      <c r="AC823" s="65"/>
      <c r="AD823" s="65"/>
      <c r="AE823" s="140" t="str">
        <f t="shared" si="285"/>
        <v>IF7512-34</v>
      </c>
      <c r="AF823" s="139" t="str">
        <f t="shared" si="286"/>
        <v>Талх, нарийн боов үйлдвэрлэлийн технологийн ажилтан</v>
      </c>
      <c r="AG823" s="56"/>
      <c r="AH823" s="65">
        <f t="shared" si="282"/>
        <v>0</v>
      </c>
      <c r="AI823" s="65">
        <f t="shared" si="282"/>
        <v>0</v>
      </c>
      <c r="AJ823" s="65"/>
      <c r="AK823" s="65"/>
      <c r="AL823" s="65"/>
      <c r="AM823" s="65"/>
      <c r="AN823" s="65"/>
      <c r="AO823" s="65"/>
      <c r="AP823" s="65"/>
      <c r="AQ823" s="65"/>
      <c r="AR823" s="65"/>
      <c r="AS823" s="65"/>
      <c r="AT823" s="65"/>
      <c r="AU823" s="65"/>
      <c r="AV823" s="65"/>
      <c r="AW823" s="65"/>
    </row>
    <row r="824" spans="1:49" s="121" customFormat="1" ht="18" customHeight="1">
      <c r="A824" s="838" t="str">
        <f>+'[1]З-ТМБ-4-сургууль мэргэжил-1'!A830:B830</f>
        <v>SO5141-11</v>
      </c>
      <c r="B824" s="838"/>
      <c r="C824" s="705" t="str">
        <f>+'[1]З-ТМБ-4-сургууль мэргэжил-1'!C830:I830</f>
        <v>Үсчин</v>
      </c>
      <c r="D824" s="705"/>
      <c r="E824" s="705"/>
      <c r="F824" s="705"/>
      <c r="G824" s="705"/>
      <c r="H824" s="705"/>
      <c r="I824" s="56">
        <f t="shared" si="279"/>
        <v>813</v>
      </c>
      <c r="J824" s="801">
        <f t="shared" si="281"/>
        <v>16</v>
      </c>
      <c r="K824" s="802"/>
      <c r="L824" s="65">
        <f t="shared" si="280"/>
        <v>13</v>
      </c>
      <c r="M824" s="65"/>
      <c r="N824" s="65"/>
      <c r="O824" s="65"/>
      <c r="P824" s="65"/>
      <c r="Q824" s="65">
        <v>16</v>
      </c>
      <c r="R824" s="65">
        <v>13</v>
      </c>
      <c r="S824" s="65"/>
      <c r="T824" s="65"/>
      <c r="U824" s="65"/>
      <c r="V824" s="65"/>
      <c r="W824" s="65"/>
      <c r="X824" s="65"/>
      <c r="Y824" s="65"/>
      <c r="Z824" s="65"/>
      <c r="AA824" s="65">
        <v>16</v>
      </c>
      <c r="AB824" s="65"/>
      <c r="AC824" s="65"/>
      <c r="AD824" s="65"/>
      <c r="AE824" s="140" t="str">
        <f t="shared" si="285"/>
        <v>SO5141-11</v>
      </c>
      <c r="AF824" s="139" t="str">
        <f t="shared" si="286"/>
        <v>Үсчин</v>
      </c>
      <c r="AG824" s="56"/>
      <c r="AH824" s="65">
        <f t="shared" si="282"/>
        <v>0</v>
      </c>
      <c r="AI824" s="65">
        <f t="shared" si="282"/>
        <v>0</v>
      </c>
      <c r="AJ824" s="65"/>
      <c r="AK824" s="65"/>
      <c r="AL824" s="65"/>
      <c r="AM824" s="65"/>
      <c r="AN824" s="65"/>
      <c r="AO824" s="65"/>
      <c r="AP824" s="65"/>
      <c r="AQ824" s="65"/>
      <c r="AR824" s="65"/>
      <c r="AS824" s="65"/>
      <c r="AT824" s="65"/>
      <c r="AU824" s="65"/>
      <c r="AV824" s="65"/>
      <c r="AW824" s="65"/>
    </row>
    <row r="825" spans="1:49" s="121" customFormat="1" ht="18" customHeight="1">
      <c r="A825" s="838" t="str">
        <f>+'[1]З-ТМБ-4-сургууль мэргэжил-1'!A831:B831</f>
        <v>ID4120-11</v>
      </c>
      <c r="B825" s="838"/>
      <c r="C825" s="705" t="str">
        <f>+'[1]З-ТМБ-4-сургууль мэргэжил-1'!C831:I831</f>
        <v>Нарийн бичгийн дарга-албан хэргийн ажилтан</v>
      </c>
      <c r="D825" s="705"/>
      <c r="E825" s="705"/>
      <c r="F825" s="705"/>
      <c r="G825" s="705"/>
      <c r="H825" s="705"/>
      <c r="I825" s="56">
        <f t="shared" si="279"/>
        <v>814</v>
      </c>
      <c r="J825" s="801">
        <f t="shared" si="281"/>
        <v>19</v>
      </c>
      <c r="K825" s="802"/>
      <c r="L825" s="65">
        <f t="shared" si="280"/>
        <v>15</v>
      </c>
      <c r="M825" s="65"/>
      <c r="N825" s="65"/>
      <c r="O825" s="65"/>
      <c r="P825" s="65"/>
      <c r="Q825" s="65">
        <v>19</v>
      </c>
      <c r="R825" s="65">
        <v>15</v>
      </c>
      <c r="S825" s="65"/>
      <c r="T825" s="65"/>
      <c r="U825" s="65"/>
      <c r="V825" s="65"/>
      <c r="W825" s="65"/>
      <c r="X825" s="65"/>
      <c r="Y825" s="65"/>
      <c r="Z825" s="65"/>
      <c r="AA825" s="65">
        <v>19</v>
      </c>
      <c r="AB825" s="65"/>
      <c r="AC825" s="65"/>
      <c r="AD825" s="65"/>
      <c r="AE825" s="140" t="str">
        <f t="shared" si="285"/>
        <v>ID4120-11</v>
      </c>
      <c r="AF825" s="139" t="str">
        <f t="shared" si="286"/>
        <v>Нарийн бичгийн дарга-албан хэргийн ажилтан</v>
      </c>
      <c r="AG825" s="56"/>
      <c r="AH825" s="65">
        <f t="shared" si="282"/>
        <v>0</v>
      </c>
      <c r="AI825" s="65">
        <f t="shared" si="282"/>
        <v>0</v>
      </c>
      <c r="AJ825" s="65"/>
      <c r="AK825" s="65"/>
      <c r="AL825" s="65"/>
      <c r="AM825" s="65"/>
      <c r="AN825" s="65"/>
      <c r="AO825" s="65"/>
      <c r="AP825" s="65"/>
      <c r="AQ825" s="65"/>
      <c r="AR825" s="65"/>
      <c r="AS825" s="65"/>
      <c r="AT825" s="65"/>
      <c r="AU825" s="65"/>
      <c r="AV825" s="65"/>
      <c r="AW825" s="65"/>
    </row>
    <row r="826" spans="1:49" s="121" customFormat="1" ht="18" customHeight="1">
      <c r="A826" s="838" t="str">
        <f>+'[1]З-ТМБ-4-сургууль мэргэжил-1'!A832:B832</f>
        <v>AF6112-24</v>
      </c>
      <c r="B826" s="838"/>
      <c r="C826" s="705" t="str">
        <f>+'[1]З-ТМБ-4-сургууль мэргэжил-1'!C832:I832</f>
        <v>Хүнсний ногооны фермер</v>
      </c>
      <c r="D826" s="705"/>
      <c r="E826" s="705"/>
      <c r="F826" s="705"/>
      <c r="G826" s="705"/>
      <c r="H826" s="705"/>
      <c r="I826" s="56">
        <f t="shared" si="279"/>
        <v>815</v>
      </c>
      <c r="J826" s="801">
        <f t="shared" si="281"/>
        <v>18</v>
      </c>
      <c r="K826" s="802"/>
      <c r="L826" s="65">
        <f t="shared" si="280"/>
        <v>16</v>
      </c>
      <c r="M826" s="65"/>
      <c r="N826" s="65"/>
      <c r="O826" s="65"/>
      <c r="P826" s="65"/>
      <c r="Q826" s="65">
        <v>18</v>
      </c>
      <c r="R826" s="65">
        <v>16</v>
      </c>
      <c r="S826" s="65"/>
      <c r="T826" s="65"/>
      <c r="U826" s="65"/>
      <c r="V826" s="65"/>
      <c r="W826" s="65"/>
      <c r="X826" s="65"/>
      <c r="Y826" s="65"/>
      <c r="Z826" s="65"/>
      <c r="AA826" s="65">
        <v>18</v>
      </c>
      <c r="AB826" s="65"/>
      <c r="AC826" s="65"/>
      <c r="AD826" s="65"/>
      <c r="AE826" s="140" t="str">
        <f t="shared" si="285"/>
        <v>AF6112-24</v>
      </c>
      <c r="AF826" s="139" t="str">
        <f t="shared" si="286"/>
        <v>Хүнсний ногооны фермер</v>
      </c>
      <c r="AG826" s="56"/>
      <c r="AH826" s="65">
        <f t="shared" si="282"/>
        <v>0</v>
      </c>
      <c r="AI826" s="65">
        <f t="shared" si="282"/>
        <v>0</v>
      </c>
      <c r="AJ826" s="65"/>
      <c r="AK826" s="65"/>
      <c r="AL826" s="65"/>
      <c r="AM826" s="65"/>
      <c r="AN826" s="65"/>
      <c r="AO826" s="65"/>
      <c r="AP826" s="65"/>
      <c r="AQ826" s="65"/>
      <c r="AR826" s="65"/>
      <c r="AS826" s="65"/>
      <c r="AT826" s="65"/>
      <c r="AU826" s="65"/>
      <c r="AV826" s="65"/>
      <c r="AW826" s="65"/>
    </row>
    <row r="827" spans="1:49" s="121" customFormat="1" ht="18" customHeight="1">
      <c r="A827" s="838" t="str">
        <f>+'[1]З-ТМБ-4-сургууль мэргэжил-1'!A833:B833</f>
        <v>IM3119-11</v>
      </c>
      <c r="B827" s="838"/>
      <c r="C827" s="705" t="str">
        <f>+'[1]З-ТМБ-4-сургууль мэргэжил-1'!C833:I833</f>
        <v>Аюулгүй ажиллагааны техникч</v>
      </c>
      <c r="D827" s="705"/>
      <c r="E827" s="705"/>
      <c r="F827" s="705"/>
      <c r="G827" s="705"/>
      <c r="H827" s="705"/>
      <c r="I827" s="56">
        <f t="shared" si="279"/>
        <v>816</v>
      </c>
      <c r="J827" s="801">
        <f t="shared" si="281"/>
        <v>36</v>
      </c>
      <c r="K827" s="802"/>
      <c r="L827" s="65">
        <f t="shared" si="280"/>
        <v>17</v>
      </c>
      <c r="M827" s="65">
        <v>22</v>
      </c>
      <c r="N827" s="65">
        <v>10</v>
      </c>
      <c r="O827" s="65">
        <v>14</v>
      </c>
      <c r="P827" s="65">
        <v>7</v>
      </c>
      <c r="Q827" s="65"/>
      <c r="R827" s="65"/>
      <c r="S827" s="65"/>
      <c r="T827" s="65"/>
      <c r="U827" s="65"/>
      <c r="V827" s="65"/>
      <c r="W827" s="65"/>
      <c r="X827" s="65"/>
      <c r="Y827" s="65"/>
      <c r="Z827" s="65"/>
      <c r="AA827" s="65">
        <v>36</v>
      </c>
      <c r="AB827" s="65"/>
      <c r="AC827" s="65"/>
      <c r="AD827" s="65"/>
      <c r="AE827" s="140" t="str">
        <f t="shared" si="285"/>
        <v>IM3119-11</v>
      </c>
      <c r="AF827" s="139" t="str">
        <f t="shared" si="286"/>
        <v>Аюулгүй ажиллагааны техникч</v>
      </c>
      <c r="AG827" s="56"/>
      <c r="AH827" s="65">
        <f t="shared" si="282"/>
        <v>0</v>
      </c>
      <c r="AI827" s="65">
        <f t="shared" si="282"/>
        <v>0</v>
      </c>
      <c r="AJ827" s="65"/>
      <c r="AK827" s="65"/>
      <c r="AL827" s="65"/>
      <c r="AM827" s="65"/>
      <c r="AN827" s="65"/>
      <c r="AO827" s="65"/>
      <c r="AP827" s="65"/>
      <c r="AQ827" s="65"/>
      <c r="AR827" s="65"/>
      <c r="AS827" s="65"/>
      <c r="AT827" s="65"/>
      <c r="AU827" s="65"/>
      <c r="AV827" s="65"/>
      <c r="AW827" s="65"/>
    </row>
    <row r="828" spans="1:49" s="121" customFormat="1" ht="18" customHeight="1">
      <c r="A828" s="838" t="str">
        <f>+'[1]З-ТМБ-4-сургууль мэргэжил-1'!A834:B834</f>
        <v>IF3434-14</v>
      </c>
      <c r="B828" s="838"/>
      <c r="C828" s="705" t="str">
        <f>+'[1]З-ТМБ-4-сургууль мэргэжил-1'!C834:I834</f>
        <v>Хоол үйлдвэрлэл, үйлчилгээний техник- технологич</v>
      </c>
      <c r="D828" s="705"/>
      <c r="E828" s="705"/>
      <c r="F828" s="705"/>
      <c r="G828" s="705"/>
      <c r="H828" s="705"/>
      <c r="I828" s="56">
        <f t="shared" si="279"/>
        <v>817</v>
      </c>
      <c r="J828" s="801">
        <f t="shared" si="281"/>
        <v>22</v>
      </c>
      <c r="K828" s="802"/>
      <c r="L828" s="65">
        <f t="shared" si="280"/>
        <v>17</v>
      </c>
      <c r="M828" s="65">
        <v>22</v>
      </c>
      <c r="N828" s="65">
        <v>17</v>
      </c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5"/>
      <c r="Z828" s="65"/>
      <c r="AA828" s="65">
        <v>22</v>
      </c>
      <c r="AB828" s="65"/>
      <c r="AC828" s="65"/>
      <c r="AD828" s="65"/>
      <c r="AE828" s="140" t="str">
        <f t="shared" si="285"/>
        <v>IF3434-14</v>
      </c>
      <c r="AF828" s="139" t="str">
        <f t="shared" si="286"/>
        <v>Хоол үйлдвэрлэл, үйлчилгээний техник- технологич</v>
      </c>
      <c r="AG828" s="56"/>
      <c r="AH828" s="65">
        <f t="shared" si="282"/>
        <v>0</v>
      </c>
      <c r="AI828" s="65">
        <f t="shared" si="282"/>
        <v>0</v>
      </c>
      <c r="AJ828" s="65"/>
      <c r="AK828" s="65"/>
      <c r="AL828" s="65"/>
      <c r="AM828" s="65"/>
      <c r="AN828" s="65"/>
      <c r="AO828" s="65"/>
      <c r="AP828" s="65"/>
      <c r="AQ828" s="65"/>
      <c r="AR828" s="65"/>
      <c r="AS828" s="65"/>
      <c r="AT828" s="65"/>
      <c r="AU828" s="65"/>
      <c r="AV828" s="65"/>
      <c r="AW828" s="65"/>
    </row>
    <row r="829" spans="1:49" s="121" customFormat="1" ht="18" customHeight="1">
      <c r="A829" s="839" t="s">
        <v>504</v>
      </c>
      <c r="B829" s="839"/>
      <c r="C829" s="839"/>
      <c r="D829" s="839"/>
      <c r="E829" s="839"/>
      <c r="F829" s="839"/>
      <c r="G829" s="839"/>
      <c r="H829" s="839"/>
      <c r="I829" s="60">
        <f t="shared" si="279"/>
        <v>818</v>
      </c>
      <c r="J829" s="817">
        <f t="shared" si="281"/>
        <v>1378</v>
      </c>
      <c r="K829" s="818"/>
      <c r="L829" s="138">
        <f t="shared" si="280"/>
        <v>634</v>
      </c>
      <c r="M829" s="138">
        <f>SUM(M830:M860)</f>
        <v>115</v>
      </c>
      <c r="N829" s="138">
        <f t="shared" ref="N829:AD829" si="287">SUM(N830:N860)</f>
        <v>38</v>
      </c>
      <c r="O829" s="138">
        <f t="shared" si="287"/>
        <v>194</v>
      </c>
      <c r="P829" s="138">
        <f t="shared" si="287"/>
        <v>89</v>
      </c>
      <c r="Q829" s="138">
        <f t="shared" si="287"/>
        <v>500</v>
      </c>
      <c r="R829" s="138">
        <f t="shared" si="287"/>
        <v>287</v>
      </c>
      <c r="S829" s="138">
        <f t="shared" si="287"/>
        <v>569</v>
      </c>
      <c r="T829" s="138">
        <f t="shared" si="287"/>
        <v>220</v>
      </c>
      <c r="U829" s="138">
        <f t="shared" si="287"/>
        <v>0</v>
      </c>
      <c r="V829" s="138">
        <f t="shared" si="287"/>
        <v>0</v>
      </c>
      <c r="W829" s="138">
        <f t="shared" si="287"/>
        <v>0</v>
      </c>
      <c r="X829" s="138">
        <f t="shared" si="287"/>
        <v>0</v>
      </c>
      <c r="Y829" s="138">
        <f t="shared" si="287"/>
        <v>0</v>
      </c>
      <c r="Z829" s="138">
        <f t="shared" si="287"/>
        <v>0</v>
      </c>
      <c r="AA829" s="138">
        <f t="shared" si="287"/>
        <v>1378</v>
      </c>
      <c r="AB829" s="138">
        <f t="shared" si="287"/>
        <v>0</v>
      </c>
      <c r="AC829" s="138">
        <f t="shared" si="287"/>
        <v>0</v>
      </c>
      <c r="AD829" s="138">
        <f t="shared" si="287"/>
        <v>0</v>
      </c>
      <c r="AE829" s="141" t="str">
        <f>+A829</f>
        <v>20. Ховд аймаг дахь "Хөгжил" Политехник коллеж</v>
      </c>
      <c r="AF829" s="142"/>
      <c r="AG829" s="60"/>
      <c r="AH829" s="138">
        <f>SUM(AH830:AH860)</f>
        <v>6</v>
      </c>
      <c r="AI829" s="138">
        <f t="shared" ref="AI829:AW829" si="288">SUM(AI830:AI860)</f>
        <v>3</v>
      </c>
      <c r="AJ829" s="138">
        <f t="shared" si="288"/>
        <v>2</v>
      </c>
      <c r="AK829" s="138">
        <f t="shared" si="288"/>
        <v>1</v>
      </c>
      <c r="AL829" s="138">
        <f t="shared" si="288"/>
        <v>1</v>
      </c>
      <c r="AM829" s="138">
        <f t="shared" si="288"/>
        <v>0</v>
      </c>
      <c r="AN829" s="138">
        <f t="shared" si="288"/>
        <v>1</v>
      </c>
      <c r="AO829" s="138">
        <f t="shared" si="288"/>
        <v>1</v>
      </c>
      <c r="AP829" s="138">
        <f t="shared" si="288"/>
        <v>1</v>
      </c>
      <c r="AQ829" s="138">
        <f t="shared" si="288"/>
        <v>0</v>
      </c>
      <c r="AR829" s="138">
        <f t="shared" si="288"/>
        <v>0</v>
      </c>
      <c r="AS829" s="138">
        <f t="shared" si="288"/>
        <v>0</v>
      </c>
      <c r="AT829" s="138">
        <f t="shared" si="288"/>
        <v>1</v>
      </c>
      <c r="AU829" s="138">
        <f t="shared" si="288"/>
        <v>1</v>
      </c>
      <c r="AV829" s="138">
        <f t="shared" si="288"/>
        <v>0</v>
      </c>
      <c r="AW829" s="138">
        <f t="shared" si="288"/>
        <v>0</v>
      </c>
    </row>
    <row r="830" spans="1:49" s="121" customFormat="1" ht="18" customHeight="1">
      <c r="A830" s="838" t="str">
        <f>+'[1]З-ТМБ-4-сургууль мэргэжил-1'!A836:B836</f>
        <v>AH3240-17</v>
      </c>
      <c r="B830" s="838"/>
      <c r="C830" s="705" t="str">
        <f>+'[1]З-ТМБ-4-сургууль мэргэжил-1'!C836:I836</f>
        <v>Малын бага эмч</v>
      </c>
      <c r="D830" s="705"/>
      <c r="E830" s="705"/>
      <c r="F830" s="705"/>
      <c r="G830" s="705"/>
      <c r="H830" s="705"/>
      <c r="I830" s="56">
        <f t="shared" si="279"/>
        <v>819</v>
      </c>
      <c r="J830" s="801">
        <f t="shared" si="281"/>
        <v>67</v>
      </c>
      <c r="K830" s="802"/>
      <c r="L830" s="65">
        <f t="shared" si="280"/>
        <v>15</v>
      </c>
      <c r="M830" s="65"/>
      <c r="N830" s="65"/>
      <c r="O830" s="65">
        <v>67</v>
      </c>
      <c r="P830" s="65">
        <v>15</v>
      </c>
      <c r="Q830" s="65"/>
      <c r="R830" s="65"/>
      <c r="S830" s="65"/>
      <c r="T830" s="65"/>
      <c r="U830" s="65"/>
      <c r="V830" s="65"/>
      <c r="W830" s="65"/>
      <c r="X830" s="65"/>
      <c r="Y830" s="65"/>
      <c r="Z830" s="65"/>
      <c r="AA830" s="65">
        <v>67</v>
      </c>
      <c r="AB830" s="65"/>
      <c r="AC830" s="65"/>
      <c r="AD830" s="65"/>
      <c r="AE830" s="140" t="str">
        <f t="shared" ref="AE830:AE860" si="289">+A830</f>
        <v>AH3240-17</v>
      </c>
      <c r="AF830" s="139" t="str">
        <f t="shared" ref="AF830:AF860" si="290">+C830</f>
        <v>Малын бага эмч</v>
      </c>
      <c r="AG830" s="56"/>
      <c r="AH830" s="65">
        <f t="shared" si="282"/>
        <v>0</v>
      </c>
      <c r="AI830" s="65">
        <f t="shared" si="282"/>
        <v>0</v>
      </c>
      <c r="AJ830" s="65"/>
      <c r="AK830" s="65"/>
      <c r="AL830" s="65"/>
      <c r="AM830" s="65"/>
      <c r="AN830" s="65"/>
      <c r="AO830" s="65"/>
      <c r="AP830" s="65"/>
      <c r="AQ830" s="65"/>
      <c r="AR830" s="65"/>
      <c r="AS830" s="65"/>
      <c r="AT830" s="65"/>
      <c r="AU830" s="65"/>
      <c r="AV830" s="65"/>
      <c r="AW830" s="65"/>
    </row>
    <row r="831" spans="1:49" s="121" customFormat="1" ht="18" customHeight="1">
      <c r="A831" s="838" t="str">
        <f>+'[1]З-ТМБ-4-сургууль мэргэжил-1'!A837:B837</f>
        <v>AF3142-13</v>
      </c>
      <c r="B831" s="838"/>
      <c r="C831" s="705" t="str">
        <f>+'[1]З-ТМБ-4-сургууль мэргэжил-1'!C837:I837</f>
        <v>Агротехникч</v>
      </c>
      <c r="D831" s="705"/>
      <c r="E831" s="705"/>
      <c r="F831" s="705"/>
      <c r="G831" s="705"/>
      <c r="H831" s="705"/>
      <c r="I831" s="56">
        <f t="shared" si="279"/>
        <v>820</v>
      </c>
      <c r="J831" s="801">
        <f t="shared" si="281"/>
        <v>35</v>
      </c>
      <c r="K831" s="802"/>
      <c r="L831" s="65">
        <f t="shared" si="280"/>
        <v>19</v>
      </c>
      <c r="M831" s="65"/>
      <c r="N831" s="65"/>
      <c r="O831" s="65">
        <v>35</v>
      </c>
      <c r="P831" s="65">
        <v>19</v>
      </c>
      <c r="Q831" s="65"/>
      <c r="R831" s="65"/>
      <c r="S831" s="65"/>
      <c r="T831" s="65"/>
      <c r="U831" s="65"/>
      <c r="V831" s="65"/>
      <c r="W831" s="65"/>
      <c r="X831" s="65"/>
      <c r="Y831" s="65"/>
      <c r="Z831" s="65"/>
      <c r="AA831" s="65">
        <v>35</v>
      </c>
      <c r="AB831" s="65"/>
      <c r="AC831" s="65"/>
      <c r="AD831" s="65"/>
      <c r="AE831" s="140" t="str">
        <f t="shared" si="289"/>
        <v>AF3142-13</v>
      </c>
      <c r="AF831" s="139" t="str">
        <f t="shared" si="290"/>
        <v>Агротехникч</v>
      </c>
      <c r="AG831" s="56"/>
      <c r="AH831" s="65">
        <f t="shared" si="282"/>
        <v>0</v>
      </c>
      <c r="AI831" s="65">
        <f t="shared" si="282"/>
        <v>0</v>
      </c>
      <c r="AJ831" s="65"/>
      <c r="AK831" s="65"/>
      <c r="AL831" s="65"/>
      <c r="AM831" s="65"/>
      <c r="AN831" s="65"/>
      <c r="AO831" s="65"/>
      <c r="AP831" s="65"/>
      <c r="AQ831" s="65"/>
      <c r="AR831" s="65"/>
      <c r="AS831" s="65"/>
      <c r="AT831" s="65"/>
      <c r="AU831" s="65"/>
      <c r="AV831" s="65"/>
      <c r="AW831" s="65"/>
    </row>
    <row r="832" spans="1:49" s="121" customFormat="1" ht="18" customHeight="1">
      <c r="A832" s="838" t="str">
        <f>+'[1]З-ТМБ-4-сургууль мэргэжил-1'!A838:B838</f>
        <v>CF3112-11</v>
      </c>
      <c r="B832" s="838"/>
      <c r="C832" s="705" t="str">
        <f>+'[1]З-ТМБ-4-сургууль мэргэжил-1'!C838:I838</f>
        <v>Иргэний барилгын техникч</v>
      </c>
      <c r="D832" s="705"/>
      <c r="E832" s="705"/>
      <c r="F832" s="705"/>
      <c r="G832" s="705"/>
      <c r="H832" s="705"/>
      <c r="I832" s="56">
        <f t="shared" si="279"/>
        <v>821</v>
      </c>
      <c r="J832" s="801">
        <f t="shared" si="281"/>
        <v>41</v>
      </c>
      <c r="K832" s="802"/>
      <c r="L832" s="65">
        <f t="shared" si="280"/>
        <v>4</v>
      </c>
      <c r="M832" s="65">
        <v>41</v>
      </c>
      <c r="N832" s="65">
        <v>4</v>
      </c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5"/>
      <c r="Z832" s="65"/>
      <c r="AA832" s="65">
        <v>41</v>
      </c>
      <c r="AB832" s="65"/>
      <c r="AC832" s="65"/>
      <c r="AD832" s="65"/>
      <c r="AE832" s="140" t="str">
        <f t="shared" si="289"/>
        <v>CF3112-11</v>
      </c>
      <c r="AF832" s="139" t="str">
        <f t="shared" si="290"/>
        <v>Иргэний барилгын техникч</v>
      </c>
      <c r="AG832" s="56"/>
      <c r="AH832" s="65">
        <f t="shared" si="282"/>
        <v>0</v>
      </c>
      <c r="AI832" s="65">
        <f t="shared" si="282"/>
        <v>0</v>
      </c>
      <c r="AJ832" s="65"/>
      <c r="AK832" s="65"/>
      <c r="AL832" s="65"/>
      <c r="AM832" s="65"/>
      <c r="AN832" s="65"/>
      <c r="AO832" s="65"/>
      <c r="AP832" s="65"/>
      <c r="AQ832" s="65"/>
      <c r="AR832" s="65"/>
      <c r="AS832" s="65"/>
      <c r="AT832" s="65"/>
      <c r="AU832" s="65"/>
      <c r="AV832" s="65"/>
      <c r="AW832" s="65"/>
    </row>
    <row r="833" spans="1:49" s="121" customFormat="1" ht="18" customHeight="1">
      <c r="A833" s="838" t="str">
        <f>+'[1]З-ТМБ-4-сургууль мэргэжил-1'!A839:B839</f>
        <v>AH3240-16</v>
      </c>
      <c r="B833" s="838"/>
      <c r="C833" s="705" t="str">
        <f>+'[1]З-ТМБ-4-сургууль мэргэжил-1'!C839:I839</f>
        <v>Зоотехникч</v>
      </c>
      <c r="D833" s="705"/>
      <c r="E833" s="705"/>
      <c r="F833" s="705"/>
      <c r="G833" s="705"/>
      <c r="H833" s="705"/>
      <c r="I833" s="56">
        <f t="shared" si="279"/>
        <v>822</v>
      </c>
      <c r="J833" s="801">
        <f t="shared" si="281"/>
        <v>49</v>
      </c>
      <c r="K833" s="802"/>
      <c r="L833" s="65">
        <f t="shared" si="280"/>
        <v>19</v>
      </c>
      <c r="M833" s="65"/>
      <c r="N833" s="65"/>
      <c r="O833" s="65">
        <v>49</v>
      </c>
      <c r="P833" s="65">
        <v>19</v>
      </c>
      <c r="Q833" s="65"/>
      <c r="R833" s="65"/>
      <c r="S833" s="65"/>
      <c r="T833" s="65"/>
      <c r="U833" s="65"/>
      <c r="V833" s="65"/>
      <c r="W833" s="65"/>
      <c r="X833" s="65"/>
      <c r="Y833" s="65"/>
      <c r="Z833" s="65"/>
      <c r="AA833" s="65">
        <v>49</v>
      </c>
      <c r="AB833" s="65"/>
      <c r="AC833" s="65"/>
      <c r="AD833" s="65"/>
      <c r="AE833" s="140" t="str">
        <f t="shared" si="289"/>
        <v>AH3240-16</v>
      </c>
      <c r="AF833" s="139" t="str">
        <f t="shared" si="290"/>
        <v>Зоотехникч</v>
      </c>
      <c r="AG833" s="56"/>
      <c r="AH833" s="65">
        <f t="shared" si="282"/>
        <v>1</v>
      </c>
      <c r="AI833" s="65">
        <f t="shared" si="282"/>
        <v>0</v>
      </c>
      <c r="AJ833" s="65"/>
      <c r="AK833" s="65"/>
      <c r="AL833" s="65"/>
      <c r="AM833" s="65"/>
      <c r="AN833" s="65"/>
      <c r="AO833" s="65"/>
      <c r="AP833" s="65">
        <v>1</v>
      </c>
      <c r="AQ833" s="65">
        <v>0</v>
      </c>
      <c r="AR833" s="65"/>
      <c r="AS833" s="65"/>
      <c r="AT833" s="65"/>
      <c r="AU833" s="65"/>
      <c r="AV833" s="65"/>
      <c r="AW833" s="65"/>
    </row>
    <row r="834" spans="1:49" s="121" customFormat="1" ht="18" customHeight="1">
      <c r="A834" s="838" t="str">
        <f>+'[1]З-ТМБ-4-сургууль мэргэжил-1'!A840:B840</f>
        <v>IF3434-14</v>
      </c>
      <c r="B834" s="838"/>
      <c r="C834" s="705" t="str">
        <f>+'[1]З-ТМБ-4-сургууль мэргэжил-1'!C840:I840</f>
        <v>Хоол үйлдвэрлэл, үйлчилгээний техник- технологич</v>
      </c>
      <c r="D834" s="705"/>
      <c r="E834" s="705"/>
      <c r="F834" s="705"/>
      <c r="G834" s="705"/>
      <c r="H834" s="705"/>
      <c r="I834" s="56">
        <f t="shared" si="279"/>
        <v>823</v>
      </c>
      <c r="J834" s="801">
        <f t="shared" si="281"/>
        <v>43</v>
      </c>
      <c r="K834" s="802"/>
      <c r="L834" s="65">
        <f t="shared" si="280"/>
        <v>36</v>
      </c>
      <c r="M834" s="65"/>
      <c r="N834" s="65"/>
      <c r="O834" s="65">
        <v>43</v>
      </c>
      <c r="P834" s="65">
        <v>36</v>
      </c>
      <c r="Q834" s="65"/>
      <c r="R834" s="65"/>
      <c r="S834" s="65"/>
      <c r="T834" s="65"/>
      <c r="U834" s="65"/>
      <c r="V834" s="65"/>
      <c r="W834" s="65"/>
      <c r="X834" s="65"/>
      <c r="Y834" s="65"/>
      <c r="Z834" s="65"/>
      <c r="AA834" s="65">
        <v>43</v>
      </c>
      <c r="AB834" s="65"/>
      <c r="AC834" s="65"/>
      <c r="AD834" s="65"/>
      <c r="AE834" s="140" t="str">
        <f t="shared" si="289"/>
        <v>IF3434-14</v>
      </c>
      <c r="AF834" s="139" t="str">
        <f t="shared" si="290"/>
        <v>Хоол үйлдвэрлэл, үйлчилгээний техник- технологич</v>
      </c>
      <c r="AG834" s="56"/>
      <c r="AH834" s="65">
        <f t="shared" si="282"/>
        <v>0</v>
      </c>
      <c r="AI834" s="65">
        <f t="shared" si="282"/>
        <v>0</v>
      </c>
      <c r="AJ834" s="65"/>
      <c r="AK834" s="65"/>
      <c r="AL834" s="65"/>
      <c r="AM834" s="65"/>
      <c r="AN834" s="65"/>
      <c r="AO834" s="65"/>
      <c r="AP834" s="65"/>
      <c r="AQ834" s="65"/>
      <c r="AR834" s="65"/>
      <c r="AS834" s="65"/>
      <c r="AT834" s="65"/>
      <c r="AU834" s="65"/>
      <c r="AV834" s="65"/>
      <c r="AW834" s="65"/>
    </row>
    <row r="835" spans="1:49" s="121" customFormat="1" ht="18" customHeight="1">
      <c r="A835" s="838" t="str">
        <f>+'[1]З-ТМБ-4-сургууль мэргэжил-1'!A841:B841</f>
        <v>CF3115-67</v>
      </c>
      <c r="B835" s="838"/>
      <c r="C835" s="705" t="str">
        <f>+'[1]З-ТМБ-4-сургууль мэргэжил-1'!C841:I841</f>
        <v>Сантехник, халаалт, агааржуулалтын төхөөрөмжийн техникч</v>
      </c>
      <c r="D835" s="705"/>
      <c r="E835" s="705"/>
      <c r="F835" s="705"/>
      <c r="G835" s="705"/>
      <c r="H835" s="705"/>
      <c r="I835" s="56">
        <f t="shared" si="279"/>
        <v>824</v>
      </c>
      <c r="J835" s="801">
        <f t="shared" si="281"/>
        <v>34</v>
      </c>
      <c r="K835" s="802"/>
      <c r="L835" s="65">
        <f t="shared" si="280"/>
        <v>0</v>
      </c>
      <c r="M835" s="65">
        <v>34</v>
      </c>
      <c r="N835" s="65">
        <v>0</v>
      </c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5"/>
      <c r="Z835" s="65"/>
      <c r="AA835" s="65">
        <v>34</v>
      </c>
      <c r="AB835" s="65"/>
      <c r="AC835" s="65"/>
      <c r="AD835" s="65"/>
      <c r="AE835" s="140" t="str">
        <f t="shared" si="289"/>
        <v>CF3115-67</v>
      </c>
      <c r="AF835" s="139" t="str">
        <f t="shared" si="290"/>
        <v>Сантехник, халаалт, агааржуулалтын төхөөрөмжийн техникч</v>
      </c>
      <c r="AG835" s="56"/>
      <c r="AH835" s="65">
        <f t="shared" si="282"/>
        <v>0</v>
      </c>
      <c r="AI835" s="65">
        <f t="shared" si="282"/>
        <v>0</v>
      </c>
      <c r="AJ835" s="65"/>
      <c r="AK835" s="65"/>
      <c r="AL835" s="65"/>
      <c r="AM835" s="65"/>
      <c r="AN835" s="65"/>
      <c r="AO835" s="65"/>
      <c r="AP835" s="65"/>
      <c r="AQ835" s="65"/>
      <c r="AR835" s="65"/>
      <c r="AS835" s="65"/>
      <c r="AT835" s="65"/>
      <c r="AU835" s="65"/>
      <c r="AV835" s="65"/>
      <c r="AW835" s="65"/>
    </row>
    <row r="836" spans="1:49" s="121" customFormat="1" ht="18" customHeight="1">
      <c r="A836" s="838" t="str">
        <f>+'[1]З-ТМБ-4-сургууль мэргэжил-1'!A842:B842</f>
        <v>BF3313-14</v>
      </c>
      <c r="B836" s="838"/>
      <c r="C836" s="705" t="str">
        <f>+'[1]З-ТМБ-4-сургууль мэргэжил-1'!C842:I842</f>
        <v>Төлбөр тооцоо, цалин хөлсний нягтлан бодогч</v>
      </c>
      <c r="D836" s="705"/>
      <c r="E836" s="705"/>
      <c r="F836" s="705"/>
      <c r="G836" s="705"/>
      <c r="H836" s="705"/>
      <c r="I836" s="56">
        <f t="shared" si="279"/>
        <v>825</v>
      </c>
      <c r="J836" s="801">
        <f t="shared" si="281"/>
        <v>40</v>
      </c>
      <c r="K836" s="802"/>
      <c r="L836" s="65">
        <f t="shared" si="280"/>
        <v>34</v>
      </c>
      <c r="M836" s="65">
        <v>40</v>
      </c>
      <c r="N836" s="65">
        <v>34</v>
      </c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  <c r="Z836" s="65"/>
      <c r="AA836" s="65">
        <v>40</v>
      </c>
      <c r="AB836" s="65"/>
      <c r="AC836" s="65"/>
      <c r="AD836" s="65"/>
      <c r="AE836" s="140" t="str">
        <f t="shared" si="289"/>
        <v>BF3313-14</v>
      </c>
      <c r="AF836" s="139" t="str">
        <f t="shared" si="290"/>
        <v>Төлбөр тооцоо, цалин хөлсний нягтлан бодогч</v>
      </c>
      <c r="AG836" s="56"/>
      <c r="AH836" s="65">
        <f t="shared" si="282"/>
        <v>0</v>
      </c>
      <c r="AI836" s="65">
        <f t="shared" si="282"/>
        <v>0</v>
      </c>
      <c r="AJ836" s="65"/>
      <c r="AK836" s="65"/>
      <c r="AL836" s="65"/>
      <c r="AM836" s="65"/>
      <c r="AN836" s="65"/>
      <c r="AO836" s="65"/>
      <c r="AP836" s="65"/>
      <c r="AQ836" s="65"/>
      <c r="AR836" s="65"/>
      <c r="AS836" s="65"/>
      <c r="AT836" s="65"/>
      <c r="AU836" s="65"/>
      <c r="AV836" s="65"/>
      <c r="AW836" s="65"/>
    </row>
    <row r="837" spans="1:49" s="121" customFormat="1" ht="18" customHeight="1">
      <c r="A837" s="838" t="str">
        <f>+'[1]З-ТМБ-4-сургууль мэргэжил-1'!A843:B843</f>
        <v>CF7126-36</v>
      </c>
      <c r="B837" s="838"/>
      <c r="C837" s="705" t="str">
        <f>+'[1]З-ТМБ-4-сургууль мэргэжил-1'!C843:I843</f>
        <v>Барилгын сантехникч</v>
      </c>
      <c r="D837" s="705"/>
      <c r="E837" s="705"/>
      <c r="F837" s="705"/>
      <c r="G837" s="705"/>
      <c r="H837" s="705"/>
      <c r="I837" s="56">
        <f t="shared" si="279"/>
        <v>826</v>
      </c>
      <c r="J837" s="801">
        <f t="shared" si="281"/>
        <v>72</v>
      </c>
      <c r="K837" s="802"/>
      <c r="L837" s="65">
        <f t="shared" si="280"/>
        <v>0</v>
      </c>
      <c r="M837" s="65"/>
      <c r="N837" s="65"/>
      <c r="O837" s="65"/>
      <c r="P837" s="65"/>
      <c r="Q837" s="65">
        <v>21</v>
      </c>
      <c r="R837" s="65">
        <v>0</v>
      </c>
      <c r="S837" s="65">
        <v>51</v>
      </c>
      <c r="T837" s="65">
        <v>0</v>
      </c>
      <c r="U837" s="65"/>
      <c r="V837" s="65"/>
      <c r="W837" s="65"/>
      <c r="X837" s="65"/>
      <c r="Y837" s="65"/>
      <c r="Z837" s="65"/>
      <c r="AA837" s="65">
        <v>72</v>
      </c>
      <c r="AB837" s="65"/>
      <c r="AC837" s="65"/>
      <c r="AD837" s="65"/>
      <c r="AE837" s="140" t="str">
        <f t="shared" si="289"/>
        <v>CF7126-36</v>
      </c>
      <c r="AF837" s="139" t="str">
        <f t="shared" si="290"/>
        <v>Барилгын сантехникч</v>
      </c>
      <c r="AG837" s="56"/>
      <c r="AH837" s="65">
        <f t="shared" si="282"/>
        <v>1</v>
      </c>
      <c r="AI837" s="65">
        <f t="shared" si="282"/>
        <v>0</v>
      </c>
      <c r="AJ837" s="65"/>
      <c r="AK837" s="65"/>
      <c r="AL837" s="65">
        <v>1</v>
      </c>
      <c r="AM837" s="65">
        <v>0</v>
      </c>
      <c r="AN837" s="65"/>
      <c r="AO837" s="65"/>
      <c r="AP837" s="65"/>
      <c r="AQ837" s="65"/>
      <c r="AR837" s="65"/>
      <c r="AS837" s="65"/>
      <c r="AT837" s="65"/>
      <c r="AU837" s="65"/>
      <c r="AV837" s="65"/>
      <c r="AW837" s="65"/>
    </row>
    <row r="838" spans="1:49" s="121" customFormat="1" ht="18" customHeight="1">
      <c r="A838" s="838" t="str">
        <f>+'[1]З-ТМБ-4-сургууль мэргэжил-1'!A844:B844</f>
        <v>CF7112-19</v>
      </c>
      <c r="B838" s="838"/>
      <c r="C838" s="705" t="str">
        <f>+'[1]З-ТМБ-4-сургууль мэргэжил-1'!C844:I844</f>
        <v>Барилгын өрөг угсрагч</v>
      </c>
      <c r="D838" s="705"/>
      <c r="E838" s="705"/>
      <c r="F838" s="705"/>
      <c r="G838" s="705"/>
      <c r="H838" s="705"/>
      <c r="I838" s="56">
        <f t="shared" si="279"/>
        <v>827</v>
      </c>
      <c r="J838" s="801">
        <f t="shared" si="281"/>
        <v>62</v>
      </c>
      <c r="K838" s="802"/>
      <c r="L838" s="65">
        <f t="shared" si="280"/>
        <v>4</v>
      </c>
      <c r="M838" s="65"/>
      <c r="N838" s="65"/>
      <c r="O838" s="65"/>
      <c r="P838" s="65"/>
      <c r="Q838" s="65">
        <v>19</v>
      </c>
      <c r="R838" s="65">
        <v>3</v>
      </c>
      <c r="S838" s="65">
        <v>43</v>
      </c>
      <c r="T838" s="65">
        <v>1</v>
      </c>
      <c r="U838" s="65"/>
      <c r="V838" s="65"/>
      <c r="W838" s="65"/>
      <c r="X838" s="65"/>
      <c r="Y838" s="65"/>
      <c r="Z838" s="65"/>
      <c r="AA838" s="65">
        <v>62</v>
      </c>
      <c r="AB838" s="65"/>
      <c r="AC838" s="65"/>
      <c r="AD838" s="65"/>
      <c r="AE838" s="140" t="str">
        <f t="shared" si="289"/>
        <v>CF7112-19</v>
      </c>
      <c r="AF838" s="139" t="str">
        <f t="shared" si="290"/>
        <v>Барилгын өрөг угсрагч</v>
      </c>
      <c r="AG838" s="56"/>
      <c r="AH838" s="65">
        <f t="shared" si="282"/>
        <v>0</v>
      </c>
      <c r="AI838" s="65">
        <f t="shared" si="282"/>
        <v>0</v>
      </c>
      <c r="AJ838" s="65"/>
      <c r="AK838" s="65"/>
      <c r="AL838" s="65"/>
      <c r="AM838" s="65"/>
      <c r="AN838" s="65"/>
      <c r="AO838" s="65"/>
      <c r="AP838" s="65"/>
      <c r="AQ838" s="65"/>
      <c r="AR838" s="65"/>
      <c r="AS838" s="65"/>
      <c r="AT838" s="65"/>
      <c r="AU838" s="65"/>
      <c r="AV838" s="65"/>
      <c r="AW838" s="65"/>
    </row>
    <row r="839" spans="1:49" s="121" customFormat="1" ht="18" customHeight="1">
      <c r="A839" s="838" t="str">
        <f>+'[1]З-ТМБ-4-сургууль мэргэжил-1'!A845:B845</f>
        <v>CF7123-20</v>
      </c>
      <c r="B839" s="838"/>
      <c r="C839" s="705" t="str">
        <f>+'[1]З-ТМБ-4-сургууль мэргэжил-1'!C845:I845</f>
        <v>Барилгын засал-чимэглэлчин</v>
      </c>
      <c r="D839" s="705"/>
      <c r="E839" s="705"/>
      <c r="F839" s="705"/>
      <c r="G839" s="705"/>
      <c r="H839" s="705"/>
      <c r="I839" s="56">
        <f t="shared" si="279"/>
        <v>828</v>
      </c>
      <c r="J839" s="801">
        <f t="shared" si="281"/>
        <v>62</v>
      </c>
      <c r="K839" s="802"/>
      <c r="L839" s="65">
        <f t="shared" si="280"/>
        <v>17</v>
      </c>
      <c r="M839" s="65"/>
      <c r="N839" s="65"/>
      <c r="O839" s="65"/>
      <c r="P839" s="65"/>
      <c r="Q839" s="65">
        <v>18</v>
      </c>
      <c r="R839" s="65">
        <v>10</v>
      </c>
      <c r="S839" s="65">
        <v>44</v>
      </c>
      <c r="T839" s="65">
        <v>7</v>
      </c>
      <c r="U839" s="65"/>
      <c r="V839" s="65"/>
      <c r="W839" s="65"/>
      <c r="X839" s="65"/>
      <c r="Y839" s="65"/>
      <c r="Z839" s="65"/>
      <c r="AA839" s="65">
        <v>62</v>
      </c>
      <c r="AB839" s="65"/>
      <c r="AC839" s="65"/>
      <c r="AD839" s="65"/>
      <c r="AE839" s="140" t="str">
        <f t="shared" si="289"/>
        <v>CF7123-20</v>
      </c>
      <c r="AF839" s="139" t="str">
        <f t="shared" si="290"/>
        <v>Барилгын засал-чимэглэлчин</v>
      </c>
      <c r="AG839" s="56"/>
      <c r="AH839" s="65">
        <f t="shared" si="282"/>
        <v>0</v>
      </c>
      <c r="AI839" s="65">
        <f t="shared" si="282"/>
        <v>0</v>
      </c>
      <c r="AJ839" s="65"/>
      <c r="AK839" s="65"/>
      <c r="AL839" s="65"/>
      <c r="AM839" s="65"/>
      <c r="AN839" s="65"/>
      <c r="AO839" s="65"/>
      <c r="AP839" s="65"/>
      <c r="AQ839" s="65"/>
      <c r="AR839" s="65"/>
      <c r="AS839" s="65"/>
      <c r="AT839" s="65"/>
      <c r="AU839" s="65"/>
      <c r="AV839" s="65"/>
      <c r="AW839" s="65"/>
    </row>
    <row r="840" spans="1:49" s="121" customFormat="1" ht="18" customHeight="1">
      <c r="A840" s="838" t="str">
        <f>+'[1]З-ТМБ-4-сургууль мэргэжил-1'!A846:B846</f>
        <v>IM7212-14</v>
      </c>
      <c r="B840" s="838"/>
      <c r="C840" s="705" t="str">
        <f>+'[1]З-ТМБ-4-сургууль мэргэжил-1'!C846:I846</f>
        <v>Гагнуурчин</v>
      </c>
      <c r="D840" s="705"/>
      <c r="E840" s="705"/>
      <c r="F840" s="705"/>
      <c r="G840" s="705"/>
      <c r="H840" s="705"/>
      <c r="I840" s="56">
        <f t="shared" si="279"/>
        <v>829</v>
      </c>
      <c r="J840" s="801">
        <f t="shared" si="281"/>
        <v>83</v>
      </c>
      <c r="K840" s="802"/>
      <c r="L840" s="65">
        <f t="shared" si="280"/>
        <v>1</v>
      </c>
      <c r="M840" s="65"/>
      <c r="N840" s="65"/>
      <c r="O840" s="65"/>
      <c r="P840" s="65"/>
      <c r="Q840" s="65">
        <v>23</v>
      </c>
      <c r="R840" s="65">
        <v>0</v>
      </c>
      <c r="S840" s="65">
        <v>60</v>
      </c>
      <c r="T840" s="65">
        <v>1</v>
      </c>
      <c r="U840" s="65"/>
      <c r="V840" s="65"/>
      <c r="W840" s="65"/>
      <c r="X840" s="65"/>
      <c r="Y840" s="65"/>
      <c r="Z840" s="65"/>
      <c r="AA840" s="65">
        <v>83</v>
      </c>
      <c r="AB840" s="65"/>
      <c r="AC840" s="65"/>
      <c r="AD840" s="65"/>
      <c r="AE840" s="140" t="str">
        <f t="shared" si="289"/>
        <v>IM7212-14</v>
      </c>
      <c r="AF840" s="139" t="str">
        <f t="shared" si="290"/>
        <v>Гагнуурчин</v>
      </c>
      <c r="AG840" s="56"/>
      <c r="AH840" s="65">
        <f t="shared" si="282"/>
        <v>0</v>
      </c>
      <c r="AI840" s="65">
        <f t="shared" si="282"/>
        <v>0</v>
      </c>
      <c r="AJ840" s="65"/>
      <c r="AK840" s="65"/>
      <c r="AL840" s="65"/>
      <c r="AM840" s="65"/>
      <c r="AN840" s="65"/>
      <c r="AO840" s="65"/>
      <c r="AP840" s="65"/>
      <c r="AQ840" s="65"/>
      <c r="AR840" s="65"/>
      <c r="AS840" s="65"/>
      <c r="AT840" s="65"/>
      <c r="AU840" s="65"/>
      <c r="AV840" s="65"/>
      <c r="AW840" s="65"/>
    </row>
    <row r="841" spans="1:49" s="121" customFormat="1" ht="18" customHeight="1">
      <c r="A841" s="838" t="str">
        <f>+'[1]З-ТМБ-4-сургууль мэргэжил-1'!A847:B847</f>
        <v>IF5120-11</v>
      </c>
      <c r="B841" s="838"/>
      <c r="C841" s="705" t="str">
        <f>+'[1]З-ТМБ-4-сургууль мэргэжил-1'!C847:I847</f>
        <v>Тогооч</v>
      </c>
      <c r="D841" s="705"/>
      <c r="E841" s="705"/>
      <c r="F841" s="705"/>
      <c r="G841" s="705"/>
      <c r="H841" s="705"/>
      <c r="I841" s="56">
        <f t="shared" si="279"/>
        <v>830</v>
      </c>
      <c r="J841" s="801">
        <f t="shared" si="281"/>
        <v>75</v>
      </c>
      <c r="K841" s="802"/>
      <c r="L841" s="65">
        <f t="shared" si="280"/>
        <v>51</v>
      </c>
      <c r="M841" s="65"/>
      <c r="N841" s="65"/>
      <c r="O841" s="65"/>
      <c r="P841" s="65"/>
      <c r="Q841" s="65">
        <v>21</v>
      </c>
      <c r="R841" s="65">
        <v>16</v>
      </c>
      <c r="S841" s="65">
        <v>54</v>
      </c>
      <c r="T841" s="65">
        <v>35</v>
      </c>
      <c r="U841" s="65"/>
      <c r="V841" s="65"/>
      <c r="W841" s="65"/>
      <c r="X841" s="65"/>
      <c r="Y841" s="65"/>
      <c r="Z841" s="65"/>
      <c r="AA841" s="65">
        <v>75</v>
      </c>
      <c r="AB841" s="65"/>
      <c r="AC841" s="65"/>
      <c r="AD841" s="65"/>
      <c r="AE841" s="140" t="str">
        <f t="shared" si="289"/>
        <v>IF5120-11</v>
      </c>
      <c r="AF841" s="139" t="str">
        <f t="shared" si="290"/>
        <v>Тогооч</v>
      </c>
      <c r="AG841" s="56"/>
      <c r="AH841" s="65">
        <f t="shared" si="282"/>
        <v>0</v>
      </c>
      <c r="AI841" s="65">
        <f t="shared" si="282"/>
        <v>0</v>
      </c>
      <c r="AJ841" s="65"/>
      <c r="AK841" s="65"/>
      <c r="AL841" s="65"/>
      <c r="AM841" s="65"/>
      <c r="AN841" s="65"/>
      <c r="AO841" s="65"/>
      <c r="AP841" s="65"/>
      <c r="AQ841" s="65"/>
      <c r="AR841" s="65"/>
      <c r="AS841" s="65"/>
      <c r="AT841" s="65"/>
      <c r="AU841" s="65"/>
      <c r="AV841" s="65"/>
      <c r="AW841" s="65"/>
    </row>
    <row r="842" spans="1:49" s="121" customFormat="1" ht="18" customHeight="1">
      <c r="A842" s="838" t="str">
        <f>+'[1]З-ТМБ-4-сургууль мэргэжил-1'!A848:B848</f>
        <v>SO5141-11</v>
      </c>
      <c r="B842" s="838"/>
      <c r="C842" s="705" t="str">
        <f>+'[1]З-ТМБ-4-сургууль мэргэжил-1'!C848:I848</f>
        <v>Үсчин</v>
      </c>
      <c r="D842" s="705"/>
      <c r="E842" s="705"/>
      <c r="F842" s="705"/>
      <c r="G842" s="705"/>
      <c r="H842" s="705"/>
      <c r="I842" s="56">
        <f t="shared" si="279"/>
        <v>831</v>
      </c>
      <c r="J842" s="801">
        <f t="shared" si="281"/>
        <v>85</v>
      </c>
      <c r="K842" s="802"/>
      <c r="L842" s="65">
        <f t="shared" si="280"/>
        <v>73</v>
      </c>
      <c r="M842" s="65"/>
      <c r="N842" s="65"/>
      <c r="O842" s="65"/>
      <c r="P842" s="65"/>
      <c r="Q842" s="65">
        <v>30</v>
      </c>
      <c r="R842" s="65">
        <v>27</v>
      </c>
      <c r="S842" s="65">
        <v>55</v>
      </c>
      <c r="T842" s="65">
        <v>46</v>
      </c>
      <c r="U842" s="65"/>
      <c r="V842" s="65"/>
      <c r="W842" s="65"/>
      <c r="X842" s="65"/>
      <c r="Y842" s="65"/>
      <c r="Z842" s="65"/>
      <c r="AA842" s="65">
        <v>85</v>
      </c>
      <c r="AB842" s="65"/>
      <c r="AC842" s="65"/>
      <c r="AD842" s="65"/>
      <c r="AE842" s="140" t="str">
        <f t="shared" si="289"/>
        <v>SO5141-11</v>
      </c>
      <c r="AF842" s="139" t="str">
        <f t="shared" si="290"/>
        <v>Үсчин</v>
      </c>
      <c r="AG842" s="56"/>
      <c r="AH842" s="65">
        <f t="shared" si="282"/>
        <v>1</v>
      </c>
      <c r="AI842" s="65">
        <f t="shared" si="282"/>
        <v>1</v>
      </c>
      <c r="AJ842" s="65"/>
      <c r="AK842" s="65"/>
      <c r="AL842" s="65"/>
      <c r="AM842" s="65"/>
      <c r="AN842" s="65">
        <v>1</v>
      </c>
      <c r="AO842" s="65">
        <v>1</v>
      </c>
      <c r="AP842" s="65"/>
      <c r="AQ842" s="65"/>
      <c r="AR842" s="65"/>
      <c r="AS842" s="65"/>
      <c r="AT842" s="65"/>
      <c r="AU842" s="65"/>
      <c r="AV842" s="65"/>
      <c r="AW842" s="65"/>
    </row>
    <row r="843" spans="1:49" s="121" customFormat="1" ht="18" customHeight="1">
      <c r="A843" s="838" t="str">
        <f>+'[1]З-ТМБ-4-сургууль мэргэжил-1'!A849:B849</f>
        <v>SO8212-19</v>
      </c>
      <c r="B843" s="838"/>
      <c r="C843" s="705" t="str">
        <f>+'[1]З-ТМБ-4-сургууль мэргэжил-1'!C849:I849</f>
        <v>Гэр ахуйн цахилгаан тоног төхөөрөмжийн засварчин</v>
      </c>
      <c r="D843" s="705"/>
      <c r="E843" s="705"/>
      <c r="F843" s="705"/>
      <c r="G843" s="705"/>
      <c r="H843" s="705"/>
      <c r="I843" s="56">
        <f t="shared" si="279"/>
        <v>832</v>
      </c>
      <c r="J843" s="801">
        <f t="shared" si="281"/>
        <v>47</v>
      </c>
      <c r="K843" s="802"/>
      <c r="L843" s="65">
        <f t="shared" si="280"/>
        <v>0</v>
      </c>
      <c r="M843" s="65"/>
      <c r="N843" s="65"/>
      <c r="O843" s="65"/>
      <c r="P843" s="65"/>
      <c r="Q843" s="65"/>
      <c r="R843" s="65"/>
      <c r="S843" s="65">
        <v>47</v>
      </c>
      <c r="T843" s="65">
        <v>0</v>
      </c>
      <c r="U843" s="65"/>
      <c r="V843" s="65"/>
      <c r="W843" s="65"/>
      <c r="X843" s="65"/>
      <c r="Y843" s="65"/>
      <c r="Z843" s="65"/>
      <c r="AA843" s="65">
        <v>47</v>
      </c>
      <c r="AB843" s="65"/>
      <c r="AC843" s="65"/>
      <c r="AD843" s="65"/>
      <c r="AE843" s="140" t="str">
        <f t="shared" si="289"/>
        <v>SO8212-19</v>
      </c>
      <c r="AF843" s="139" t="str">
        <f t="shared" si="290"/>
        <v>Гэр ахуйн цахилгаан тоног төхөөрөмжийн засварчин</v>
      </c>
      <c r="AG843" s="56"/>
      <c r="AH843" s="65">
        <f t="shared" si="282"/>
        <v>1</v>
      </c>
      <c r="AI843" s="65">
        <f t="shared" si="282"/>
        <v>0</v>
      </c>
      <c r="AJ843" s="65">
        <v>1</v>
      </c>
      <c r="AK843" s="65">
        <v>0</v>
      </c>
      <c r="AL843" s="65"/>
      <c r="AM843" s="65"/>
      <c r="AN843" s="65"/>
      <c r="AO843" s="65"/>
      <c r="AP843" s="65"/>
      <c r="AQ843" s="65"/>
      <c r="AR843" s="65"/>
      <c r="AS843" s="65"/>
      <c r="AT843" s="65"/>
      <c r="AU843" s="65"/>
      <c r="AV843" s="65"/>
      <c r="AW843" s="65"/>
    </row>
    <row r="844" spans="1:49" s="121" customFormat="1" ht="18" customHeight="1">
      <c r="A844" s="838" t="str">
        <f>+'[1]З-ТМБ-4-сургууль мэргэжил-1'!A850:B850</f>
        <v>CF7114-20</v>
      </c>
      <c r="B844" s="838"/>
      <c r="C844" s="705" t="str">
        <f>+'[1]З-ТМБ-4-сургууль мэргэжил-1'!C850:I850</f>
        <v>Бетон арматурчин</v>
      </c>
      <c r="D844" s="705"/>
      <c r="E844" s="705"/>
      <c r="F844" s="705"/>
      <c r="G844" s="705"/>
      <c r="H844" s="705"/>
      <c r="I844" s="56">
        <f t="shared" si="279"/>
        <v>833</v>
      </c>
      <c r="J844" s="801">
        <f t="shared" si="281"/>
        <v>58</v>
      </c>
      <c r="K844" s="802"/>
      <c r="L844" s="65">
        <f t="shared" si="280"/>
        <v>12</v>
      </c>
      <c r="M844" s="65"/>
      <c r="N844" s="65"/>
      <c r="O844" s="65"/>
      <c r="P844" s="65"/>
      <c r="Q844" s="65">
        <v>19</v>
      </c>
      <c r="R844" s="65">
        <v>8</v>
      </c>
      <c r="S844" s="65">
        <v>39</v>
      </c>
      <c r="T844" s="65">
        <v>4</v>
      </c>
      <c r="U844" s="65"/>
      <c r="V844" s="65"/>
      <c r="W844" s="65"/>
      <c r="X844" s="65"/>
      <c r="Y844" s="65"/>
      <c r="Z844" s="65"/>
      <c r="AA844" s="65">
        <v>58</v>
      </c>
      <c r="AB844" s="65"/>
      <c r="AC844" s="65"/>
      <c r="AD844" s="65"/>
      <c r="AE844" s="140" t="str">
        <f t="shared" si="289"/>
        <v>CF7114-20</v>
      </c>
      <c r="AF844" s="139" t="str">
        <f t="shared" si="290"/>
        <v>Бетон арматурчин</v>
      </c>
      <c r="AG844" s="56"/>
      <c r="AH844" s="65">
        <f t="shared" si="282"/>
        <v>0</v>
      </c>
      <c r="AI844" s="65">
        <f t="shared" si="282"/>
        <v>0</v>
      </c>
      <c r="AJ844" s="65"/>
      <c r="AK844" s="65"/>
      <c r="AL844" s="65"/>
      <c r="AM844" s="65"/>
      <c r="AN844" s="65"/>
      <c r="AO844" s="65"/>
      <c r="AP844" s="65"/>
      <c r="AQ844" s="65"/>
      <c r="AR844" s="65"/>
      <c r="AS844" s="65"/>
      <c r="AT844" s="65"/>
      <c r="AU844" s="65"/>
      <c r="AV844" s="65"/>
      <c r="AW844" s="65"/>
    </row>
    <row r="845" spans="1:49" s="121" customFormat="1" ht="18" customHeight="1">
      <c r="A845" s="838" t="str">
        <f>+'[1]З-ТМБ-4-сургууль мэргэжил-1'!A851:B851</f>
        <v>CF7115-24</v>
      </c>
      <c r="B845" s="838"/>
      <c r="C845" s="705" t="str">
        <f>+'[1]З-ТМБ-4-сургууль мэргэжил-1'!C851:I851</f>
        <v>Модон эдлэлийн мужаан</v>
      </c>
      <c r="D845" s="705"/>
      <c r="E845" s="705"/>
      <c r="F845" s="705"/>
      <c r="G845" s="705"/>
      <c r="H845" s="705"/>
      <c r="I845" s="56">
        <f t="shared" si="279"/>
        <v>834</v>
      </c>
      <c r="J845" s="801">
        <f t="shared" si="281"/>
        <v>45</v>
      </c>
      <c r="K845" s="802"/>
      <c r="L845" s="65">
        <f t="shared" si="280"/>
        <v>0</v>
      </c>
      <c r="M845" s="65"/>
      <c r="N845" s="65"/>
      <c r="O845" s="65"/>
      <c r="P845" s="65"/>
      <c r="Q845" s="65"/>
      <c r="R845" s="65"/>
      <c r="S845" s="65">
        <v>45</v>
      </c>
      <c r="T845" s="65">
        <v>0</v>
      </c>
      <c r="U845" s="65"/>
      <c r="V845" s="65"/>
      <c r="W845" s="65"/>
      <c r="X845" s="65"/>
      <c r="Y845" s="65"/>
      <c r="Z845" s="65"/>
      <c r="AA845" s="65">
        <v>45</v>
      </c>
      <c r="AB845" s="65"/>
      <c r="AC845" s="65"/>
      <c r="AD845" s="65"/>
      <c r="AE845" s="140" t="str">
        <f t="shared" si="289"/>
        <v>CF7115-24</v>
      </c>
      <c r="AF845" s="139" t="str">
        <f t="shared" si="290"/>
        <v>Модон эдлэлийн мужаан</v>
      </c>
      <c r="AG845" s="56"/>
      <c r="AH845" s="65">
        <f t="shared" si="282"/>
        <v>0</v>
      </c>
      <c r="AI845" s="65">
        <f t="shared" si="282"/>
        <v>0</v>
      </c>
      <c r="AJ845" s="65"/>
      <c r="AK845" s="65"/>
      <c r="AL845" s="65"/>
      <c r="AM845" s="65"/>
      <c r="AN845" s="65"/>
      <c r="AO845" s="65"/>
      <c r="AP845" s="65"/>
      <c r="AQ845" s="65"/>
      <c r="AR845" s="65"/>
      <c r="AS845" s="65"/>
      <c r="AT845" s="65"/>
      <c r="AU845" s="65"/>
      <c r="AV845" s="65"/>
      <c r="AW845" s="65"/>
    </row>
    <row r="846" spans="1:49" s="121" customFormat="1" ht="18" customHeight="1">
      <c r="A846" s="838" t="str">
        <f>+'[1]З-ТМБ-4-сургууль мэргэжил-1'!A852:B852</f>
        <v>IF7512-34</v>
      </c>
      <c r="B846" s="838"/>
      <c r="C846" s="705" t="str">
        <f>+'[1]З-ТМБ-4-сургууль мэргэжил-1'!C852:I852</f>
        <v>Талх, нарийн боов үйлдвэрлэлийн технологийн ажилтан</v>
      </c>
      <c r="D846" s="705"/>
      <c r="E846" s="705"/>
      <c r="F846" s="705"/>
      <c r="G846" s="705"/>
      <c r="H846" s="705"/>
      <c r="I846" s="56">
        <f t="shared" si="279"/>
        <v>835</v>
      </c>
      <c r="J846" s="801">
        <f t="shared" si="281"/>
        <v>56</v>
      </c>
      <c r="K846" s="802"/>
      <c r="L846" s="65">
        <f t="shared" si="280"/>
        <v>51</v>
      </c>
      <c r="M846" s="65"/>
      <c r="N846" s="65"/>
      <c r="O846" s="65"/>
      <c r="P846" s="65"/>
      <c r="Q846" s="65">
        <v>22</v>
      </c>
      <c r="R846" s="65">
        <v>21</v>
      </c>
      <c r="S846" s="65">
        <v>34</v>
      </c>
      <c r="T846" s="65">
        <v>30</v>
      </c>
      <c r="U846" s="65"/>
      <c r="V846" s="65"/>
      <c r="W846" s="65"/>
      <c r="X846" s="65"/>
      <c r="Y846" s="65"/>
      <c r="Z846" s="65"/>
      <c r="AA846" s="65">
        <v>56</v>
      </c>
      <c r="AB846" s="65"/>
      <c r="AC846" s="65"/>
      <c r="AD846" s="65"/>
      <c r="AE846" s="140" t="str">
        <f t="shared" si="289"/>
        <v>IF7512-34</v>
      </c>
      <c r="AF846" s="139" t="str">
        <f t="shared" si="290"/>
        <v>Талх, нарийн боов үйлдвэрлэлийн технологийн ажилтан</v>
      </c>
      <c r="AG846" s="56"/>
      <c r="AH846" s="65">
        <f t="shared" si="282"/>
        <v>0</v>
      </c>
      <c r="AI846" s="65">
        <f t="shared" si="282"/>
        <v>0</v>
      </c>
      <c r="AJ846" s="65"/>
      <c r="AK846" s="65"/>
      <c r="AL846" s="65"/>
      <c r="AM846" s="65"/>
      <c r="AN846" s="65"/>
      <c r="AO846" s="65"/>
      <c r="AP846" s="65"/>
      <c r="AQ846" s="65"/>
      <c r="AR846" s="65"/>
      <c r="AS846" s="65"/>
      <c r="AT846" s="65"/>
      <c r="AU846" s="65"/>
      <c r="AV846" s="65"/>
      <c r="AW846" s="65"/>
    </row>
    <row r="847" spans="1:49" s="121" customFormat="1" ht="18" customHeight="1">
      <c r="A847" s="838" t="str">
        <f>+'[1]З-ТМБ-4-сургууль мэргэжил-1'!A853:B853</f>
        <v>IE7533-28</v>
      </c>
      <c r="B847" s="838"/>
      <c r="C847" s="705" t="str">
        <f>+'[1]З-ТМБ-4-сургууль мэргэжил-1'!C853:I853</f>
        <v>Оёмол бүтээгдэхүүний оёдолчин</v>
      </c>
      <c r="D847" s="705"/>
      <c r="E847" s="705"/>
      <c r="F847" s="705"/>
      <c r="G847" s="705"/>
      <c r="H847" s="705"/>
      <c r="I847" s="56">
        <f t="shared" ref="I847:I910" si="291">+I846+1</f>
        <v>836</v>
      </c>
      <c r="J847" s="801">
        <f t="shared" si="281"/>
        <v>82</v>
      </c>
      <c r="K847" s="802"/>
      <c r="L847" s="65">
        <f t="shared" si="280"/>
        <v>80</v>
      </c>
      <c r="M847" s="65"/>
      <c r="N847" s="65"/>
      <c r="O847" s="65"/>
      <c r="P847" s="65"/>
      <c r="Q847" s="65">
        <v>32</v>
      </c>
      <c r="R847" s="65">
        <v>31</v>
      </c>
      <c r="S847" s="65">
        <v>50</v>
      </c>
      <c r="T847" s="65">
        <v>49</v>
      </c>
      <c r="U847" s="65"/>
      <c r="V847" s="65"/>
      <c r="W847" s="65"/>
      <c r="X847" s="65"/>
      <c r="Y847" s="65"/>
      <c r="Z847" s="65"/>
      <c r="AA847" s="65">
        <v>82</v>
      </c>
      <c r="AB847" s="65"/>
      <c r="AC847" s="65"/>
      <c r="AD847" s="65"/>
      <c r="AE847" s="140" t="str">
        <f t="shared" si="289"/>
        <v>IE7533-28</v>
      </c>
      <c r="AF847" s="139" t="str">
        <f t="shared" si="290"/>
        <v>Оёмол бүтээгдэхүүний оёдолчин</v>
      </c>
      <c r="AG847" s="56"/>
      <c r="AH847" s="65">
        <f t="shared" si="282"/>
        <v>1</v>
      </c>
      <c r="AI847" s="65">
        <f t="shared" si="282"/>
        <v>1</v>
      </c>
      <c r="AJ847" s="65"/>
      <c r="AK847" s="65"/>
      <c r="AL847" s="65"/>
      <c r="AM847" s="65"/>
      <c r="AN847" s="65"/>
      <c r="AO847" s="65"/>
      <c r="AP847" s="65"/>
      <c r="AQ847" s="65"/>
      <c r="AR847" s="65"/>
      <c r="AS847" s="65"/>
      <c r="AT847" s="65">
        <v>1</v>
      </c>
      <c r="AU847" s="65">
        <v>1</v>
      </c>
      <c r="AV847" s="65"/>
      <c r="AW847" s="65"/>
    </row>
    <row r="848" spans="1:49" s="121" customFormat="1" ht="18" customHeight="1">
      <c r="A848" s="838" t="str">
        <f>+'[1]З-ТМБ-4-сургууль мэргэжил-1'!A854:B854</f>
        <v>SO5142-11</v>
      </c>
      <c r="B848" s="838"/>
      <c r="C848" s="705" t="str">
        <f>+'[1]З-ТМБ-4-сургууль мэргэжил-1'!C854:I854</f>
        <v>Гоо засалч</v>
      </c>
      <c r="D848" s="705"/>
      <c r="E848" s="705"/>
      <c r="F848" s="705"/>
      <c r="G848" s="705"/>
      <c r="H848" s="705"/>
      <c r="I848" s="56">
        <f t="shared" si="291"/>
        <v>837</v>
      </c>
      <c r="J848" s="801">
        <f t="shared" si="281"/>
        <v>72</v>
      </c>
      <c r="K848" s="802"/>
      <c r="L848" s="65">
        <f t="shared" ref="L848:L911" si="292">+N848+P848+R848+T848+V848+X848+Z848</f>
        <v>72</v>
      </c>
      <c r="M848" s="65"/>
      <c r="N848" s="65"/>
      <c r="O848" s="65"/>
      <c r="P848" s="65"/>
      <c r="Q848" s="65">
        <v>25</v>
      </c>
      <c r="R848" s="65">
        <v>25</v>
      </c>
      <c r="S848" s="65">
        <v>47</v>
      </c>
      <c r="T848" s="65">
        <v>47</v>
      </c>
      <c r="U848" s="65"/>
      <c r="V848" s="65"/>
      <c r="W848" s="65"/>
      <c r="X848" s="65"/>
      <c r="Y848" s="65"/>
      <c r="Z848" s="65"/>
      <c r="AA848" s="65">
        <v>72</v>
      </c>
      <c r="AB848" s="65"/>
      <c r="AC848" s="65"/>
      <c r="AD848" s="65"/>
      <c r="AE848" s="140" t="str">
        <f t="shared" si="289"/>
        <v>SO5142-11</v>
      </c>
      <c r="AF848" s="139" t="str">
        <f t="shared" si="290"/>
        <v>Гоо засалч</v>
      </c>
      <c r="AG848" s="56"/>
      <c r="AH848" s="65">
        <f t="shared" si="282"/>
        <v>1</v>
      </c>
      <c r="AI848" s="65">
        <f t="shared" si="282"/>
        <v>1</v>
      </c>
      <c r="AJ848" s="65">
        <v>1</v>
      </c>
      <c r="AK848" s="65">
        <v>1</v>
      </c>
      <c r="AL848" s="65"/>
      <c r="AM848" s="65"/>
      <c r="AN848" s="65"/>
      <c r="AO848" s="65"/>
      <c r="AP848" s="65"/>
      <c r="AQ848" s="65"/>
      <c r="AR848" s="65"/>
      <c r="AS848" s="65"/>
      <c r="AT848" s="65"/>
      <c r="AU848" s="65"/>
      <c r="AV848" s="65"/>
      <c r="AW848" s="65"/>
    </row>
    <row r="849" spans="1:49" s="121" customFormat="1" ht="18" customHeight="1">
      <c r="A849" s="838" t="str">
        <f>+'[1]З-ТМБ-4-сургууль мэргэжил-1'!A855:B855</f>
        <v>CF7411-12</v>
      </c>
      <c r="B849" s="838"/>
      <c r="C849" s="705" t="str">
        <f>+'[1]З-ТМБ-4-сургууль мэргэжил-1'!C855:I855</f>
        <v>Барилгын цахилгаанчин</v>
      </c>
      <c r="D849" s="705"/>
      <c r="E849" s="705"/>
      <c r="F849" s="705"/>
      <c r="G849" s="705"/>
      <c r="H849" s="705"/>
      <c r="I849" s="56">
        <f t="shared" si="291"/>
        <v>838</v>
      </c>
      <c r="J849" s="801">
        <f t="shared" si="281"/>
        <v>21</v>
      </c>
      <c r="K849" s="802"/>
      <c r="L849" s="65">
        <f t="shared" si="292"/>
        <v>0</v>
      </c>
      <c r="M849" s="65"/>
      <c r="N849" s="65"/>
      <c r="O849" s="65"/>
      <c r="P849" s="65"/>
      <c r="Q849" s="65">
        <v>21</v>
      </c>
      <c r="R849" s="65">
        <v>0</v>
      </c>
      <c r="S849" s="65"/>
      <c r="T849" s="65"/>
      <c r="U849" s="65"/>
      <c r="V849" s="65"/>
      <c r="W849" s="65"/>
      <c r="X849" s="65"/>
      <c r="Y849" s="65"/>
      <c r="Z849" s="65"/>
      <c r="AA849" s="65">
        <v>21</v>
      </c>
      <c r="AB849" s="65"/>
      <c r="AC849" s="65"/>
      <c r="AD849" s="65"/>
      <c r="AE849" s="140" t="str">
        <f t="shared" si="289"/>
        <v>CF7411-12</v>
      </c>
      <c r="AF849" s="139" t="str">
        <f t="shared" si="290"/>
        <v>Барилгын цахилгаанчин</v>
      </c>
      <c r="AG849" s="56"/>
      <c r="AH849" s="65">
        <f t="shared" si="282"/>
        <v>0</v>
      </c>
      <c r="AI849" s="65">
        <f t="shared" si="282"/>
        <v>0</v>
      </c>
      <c r="AJ849" s="65"/>
      <c r="AK849" s="65"/>
      <c r="AL849" s="65"/>
      <c r="AM849" s="65"/>
      <c r="AN849" s="65"/>
      <c r="AO849" s="65"/>
      <c r="AP849" s="65"/>
      <c r="AQ849" s="65"/>
      <c r="AR849" s="65"/>
      <c r="AS849" s="65"/>
      <c r="AT849" s="65"/>
      <c r="AU849" s="65"/>
      <c r="AV849" s="65"/>
      <c r="AW849" s="65"/>
    </row>
    <row r="850" spans="1:49" s="121" customFormat="1" ht="18" customHeight="1">
      <c r="A850" s="838" t="str">
        <f>+'[1]З-ТМБ-4-сургууль мэргэжил-1'!A856:B856</f>
        <v>MT8111-35</v>
      </c>
      <c r="B850" s="838"/>
      <c r="C850" s="705" t="str">
        <f>+'[1]З-ТМБ-4-сургууль мэргэжил-1'!C856:I856</f>
        <v>Хүнд машин механизмын оператор</v>
      </c>
      <c r="D850" s="705"/>
      <c r="E850" s="705"/>
      <c r="F850" s="705"/>
      <c r="G850" s="705"/>
      <c r="H850" s="705"/>
      <c r="I850" s="56">
        <f t="shared" si="291"/>
        <v>839</v>
      </c>
      <c r="J850" s="801">
        <f t="shared" ref="J850:J913" si="293">+M850+O850+Q850+S850+U850+W850+Y850</f>
        <v>36</v>
      </c>
      <c r="K850" s="802"/>
      <c r="L850" s="65">
        <f t="shared" si="292"/>
        <v>0</v>
      </c>
      <c r="M850" s="65"/>
      <c r="N850" s="65"/>
      <c r="O850" s="65"/>
      <c r="P850" s="65"/>
      <c r="Q850" s="65">
        <v>36</v>
      </c>
      <c r="R850" s="65">
        <v>0</v>
      </c>
      <c r="S850" s="65"/>
      <c r="T850" s="65"/>
      <c r="U850" s="65"/>
      <c r="V850" s="65"/>
      <c r="W850" s="65"/>
      <c r="X850" s="65"/>
      <c r="Y850" s="65"/>
      <c r="Z850" s="65"/>
      <c r="AA850" s="65">
        <v>36</v>
      </c>
      <c r="AB850" s="65"/>
      <c r="AC850" s="65"/>
      <c r="AD850" s="65"/>
      <c r="AE850" s="140" t="str">
        <f t="shared" si="289"/>
        <v>MT8111-35</v>
      </c>
      <c r="AF850" s="139" t="str">
        <f t="shared" si="290"/>
        <v>Хүнд машин механизмын оператор</v>
      </c>
      <c r="AG850" s="56"/>
      <c r="AH850" s="65">
        <f t="shared" si="282"/>
        <v>0</v>
      </c>
      <c r="AI850" s="65">
        <f t="shared" si="282"/>
        <v>0</v>
      </c>
      <c r="AJ850" s="65"/>
      <c r="AK850" s="65"/>
      <c r="AL850" s="65"/>
      <c r="AM850" s="65"/>
      <c r="AN850" s="65"/>
      <c r="AO850" s="65"/>
      <c r="AP850" s="65"/>
      <c r="AQ850" s="65"/>
      <c r="AR850" s="65"/>
      <c r="AS850" s="65"/>
      <c r="AT850" s="65"/>
      <c r="AU850" s="65"/>
      <c r="AV850" s="65"/>
      <c r="AW850" s="65"/>
    </row>
    <row r="851" spans="1:49" s="121" customFormat="1" ht="18" customHeight="1">
      <c r="A851" s="838" t="str">
        <f>+'[1]З-ТМБ-4-сургууль мэргэжил-1'!A857:B857</f>
        <v>BT4311-14</v>
      </c>
      <c r="B851" s="838"/>
      <c r="C851" s="705" t="str">
        <f>+'[1]З-ТМБ-4-сургууль мэргэжил-1'!C857:I857</f>
        <v>Нягтлан бодохын бүртгэл, тооцооны ажилтан</v>
      </c>
      <c r="D851" s="705"/>
      <c r="E851" s="705"/>
      <c r="F851" s="705"/>
      <c r="G851" s="705"/>
      <c r="H851" s="705"/>
      <c r="I851" s="56">
        <f t="shared" si="291"/>
        <v>840</v>
      </c>
      <c r="J851" s="801">
        <f t="shared" si="293"/>
        <v>30</v>
      </c>
      <c r="K851" s="802"/>
      <c r="L851" s="65">
        <f t="shared" si="292"/>
        <v>26</v>
      </c>
      <c r="M851" s="65"/>
      <c r="N851" s="65"/>
      <c r="O851" s="65"/>
      <c r="P851" s="65"/>
      <c r="Q851" s="65">
        <v>30</v>
      </c>
      <c r="R851" s="65">
        <v>26</v>
      </c>
      <c r="S851" s="65"/>
      <c r="T851" s="65"/>
      <c r="U851" s="65"/>
      <c r="V851" s="65"/>
      <c r="W851" s="65"/>
      <c r="X851" s="65"/>
      <c r="Y851" s="65"/>
      <c r="Z851" s="65"/>
      <c r="AA851" s="65">
        <v>30</v>
      </c>
      <c r="AB851" s="65"/>
      <c r="AC851" s="65"/>
      <c r="AD851" s="65"/>
      <c r="AE851" s="140" t="str">
        <f t="shared" si="289"/>
        <v>BT4311-14</v>
      </c>
      <c r="AF851" s="139" t="str">
        <f t="shared" si="290"/>
        <v>Нягтлан бодохын бүртгэл, тооцооны ажилтан</v>
      </c>
      <c r="AG851" s="56"/>
      <c r="AH851" s="65">
        <f t="shared" si="282"/>
        <v>0</v>
      </c>
      <c r="AI851" s="65">
        <f t="shared" si="282"/>
        <v>0</v>
      </c>
      <c r="AJ851" s="65"/>
      <c r="AK851" s="65"/>
      <c r="AL851" s="65"/>
      <c r="AM851" s="65"/>
      <c r="AN851" s="65"/>
      <c r="AO851" s="65"/>
      <c r="AP851" s="65"/>
      <c r="AQ851" s="65"/>
      <c r="AR851" s="65"/>
      <c r="AS851" s="65"/>
      <c r="AT851" s="65"/>
      <c r="AU851" s="65"/>
      <c r="AV851" s="65"/>
      <c r="AW851" s="65"/>
    </row>
    <row r="852" spans="1:49" s="121" customFormat="1" ht="18" customHeight="1">
      <c r="A852" s="838" t="str">
        <f>+'[1]З-ТМБ-4-сургууль мэргэжил-1'!A858:B858</f>
        <v>CF7115-22</v>
      </c>
      <c r="B852" s="838"/>
      <c r="C852" s="705" t="str">
        <f>+'[1]З-ТМБ-4-сургууль мэргэжил-1'!C858:I858</f>
        <v>Барилгын мужаан</v>
      </c>
      <c r="D852" s="705"/>
      <c r="E852" s="705"/>
      <c r="F852" s="705"/>
      <c r="G852" s="705"/>
      <c r="H852" s="705"/>
      <c r="I852" s="56">
        <f t="shared" si="291"/>
        <v>841</v>
      </c>
      <c r="J852" s="801">
        <f t="shared" si="293"/>
        <v>16</v>
      </c>
      <c r="K852" s="802"/>
      <c r="L852" s="65">
        <f t="shared" si="292"/>
        <v>0</v>
      </c>
      <c r="M852" s="65"/>
      <c r="N852" s="65"/>
      <c r="O852" s="65"/>
      <c r="P852" s="65"/>
      <c r="Q852" s="65">
        <v>16</v>
      </c>
      <c r="R852" s="65">
        <v>0</v>
      </c>
      <c r="S852" s="65"/>
      <c r="T852" s="65"/>
      <c r="U852" s="65"/>
      <c r="V852" s="65"/>
      <c r="W852" s="65"/>
      <c r="X852" s="65"/>
      <c r="Y852" s="65"/>
      <c r="Z852" s="65"/>
      <c r="AA852" s="65">
        <v>16</v>
      </c>
      <c r="AB852" s="65"/>
      <c r="AC852" s="65"/>
      <c r="AD852" s="65"/>
      <c r="AE852" s="140" t="str">
        <f t="shared" si="289"/>
        <v>CF7115-22</v>
      </c>
      <c r="AF852" s="139" t="str">
        <f t="shared" si="290"/>
        <v>Барилгын мужаан</v>
      </c>
      <c r="AG852" s="56"/>
      <c r="AH852" s="65">
        <f t="shared" si="282"/>
        <v>0</v>
      </c>
      <c r="AI852" s="65">
        <f t="shared" si="282"/>
        <v>0</v>
      </c>
      <c r="AJ852" s="65"/>
      <c r="AK852" s="65"/>
      <c r="AL852" s="65"/>
      <c r="AM852" s="65"/>
      <c r="AN852" s="65"/>
      <c r="AO852" s="65"/>
      <c r="AP852" s="65"/>
      <c r="AQ852" s="65"/>
      <c r="AR852" s="65"/>
      <c r="AS852" s="65"/>
      <c r="AT852" s="65"/>
      <c r="AU852" s="65"/>
      <c r="AV852" s="65"/>
      <c r="AW852" s="65"/>
    </row>
    <row r="853" spans="1:49" s="121" customFormat="1" ht="18" customHeight="1">
      <c r="A853" s="838" t="str">
        <f>+'[1]З-ТМБ-4-сургууль мэргэжил-1'!A859:B859</f>
        <v>NF6210-21</v>
      </c>
      <c r="B853" s="838"/>
      <c r="C853" s="705" t="str">
        <f>+'[1]З-ТМБ-4-сургууль мэргэжил-1'!C859:I859</f>
        <v>Ойжуулагч</v>
      </c>
      <c r="D853" s="705"/>
      <c r="E853" s="705"/>
      <c r="F853" s="705"/>
      <c r="G853" s="705"/>
      <c r="H853" s="705"/>
      <c r="I853" s="56">
        <f t="shared" si="291"/>
        <v>842</v>
      </c>
      <c r="J853" s="801">
        <f t="shared" si="293"/>
        <v>17</v>
      </c>
      <c r="K853" s="802"/>
      <c r="L853" s="65">
        <f t="shared" si="292"/>
        <v>14</v>
      </c>
      <c r="M853" s="65"/>
      <c r="N853" s="65"/>
      <c r="O853" s="65"/>
      <c r="P853" s="65"/>
      <c r="Q853" s="65">
        <v>17</v>
      </c>
      <c r="R853" s="65">
        <v>14</v>
      </c>
      <c r="S853" s="65"/>
      <c r="T853" s="65"/>
      <c r="U853" s="65"/>
      <c r="V853" s="65"/>
      <c r="W853" s="65"/>
      <c r="X853" s="65"/>
      <c r="Y853" s="65"/>
      <c r="Z853" s="65"/>
      <c r="AA853" s="65">
        <v>17</v>
      </c>
      <c r="AB853" s="65"/>
      <c r="AC853" s="65"/>
      <c r="AD853" s="65"/>
      <c r="AE853" s="140" t="str">
        <f t="shared" si="289"/>
        <v>NF6210-21</v>
      </c>
      <c r="AF853" s="139" t="str">
        <f t="shared" si="290"/>
        <v>Ойжуулагч</v>
      </c>
      <c r="AG853" s="56"/>
      <c r="AH853" s="65">
        <f t="shared" si="282"/>
        <v>0</v>
      </c>
      <c r="AI853" s="65">
        <f t="shared" si="282"/>
        <v>0</v>
      </c>
      <c r="AJ853" s="65"/>
      <c r="AK853" s="65"/>
      <c r="AL853" s="65"/>
      <c r="AM853" s="65"/>
      <c r="AN853" s="65"/>
      <c r="AO853" s="65"/>
      <c r="AP853" s="65"/>
      <c r="AQ853" s="65"/>
      <c r="AR853" s="65"/>
      <c r="AS853" s="65"/>
      <c r="AT853" s="65"/>
      <c r="AU853" s="65"/>
      <c r="AV853" s="65"/>
      <c r="AW853" s="65"/>
    </row>
    <row r="854" spans="1:49" s="121" customFormat="1" ht="18" customHeight="1">
      <c r="A854" s="838" t="str">
        <f>+'[1]З-ТМБ-4-сургууль мэргэжил-1'!A860:B860</f>
        <v>IF7514-21</v>
      </c>
      <c r="B854" s="838"/>
      <c r="C854" s="705" t="str">
        <f>+'[1]З-ТМБ-4-сургууль мэргэжил-1'!C860:I860</f>
        <v xml:space="preserve">Жимс жимсгэнэ хүнсний ногоо самар боловсруулан даршлагч үйлдвэрлэлийн технологийн ажилтан </v>
      </c>
      <c r="D854" s="705"/>
      <c r="E854" s="705"/>
      <c r="F854" s="705"/>
      <c r="G854" s="705"/>
      <c r="H854" s="705"/>
      <c r="I854" s="56">
        <f t="shared" si="291"/>
        <v>843</v>
      </c>
      <c r="J854" s="801">
        <f t="shared" si="293"/>
        <v>24</v>
      </c>
      <c r="K854" s="802"/>
      <c r="L854" s="65">
        <f t="shared" si="292"/>
        <v>21</v>
      </c>
      <c r="M854" s="65"/>
      <c r="N854" s="65"/>
      <c r="O854" s="65"/>
      <c r="P854" s="65"/>
      <c r="Q854" s="65">
        <v>24</v>
      </c>
      <c r="R854" s="65">
        <v>21</v>
      </c>
      <c r="S854" s="65"/>
      <c r="T854" s="65"/>
      <c r="U854" s="65"/>
      <c r="V854" s="65"/>
      <c r="W854" s="65"/>
      <c r="X854" s="65"/>
      <c r="Y854" s="65"/>
      <c r="Z854" s="65"/>
      <c r="AA854" s="65">
        <v>24</v>
      </c>
      <c r="AB854" s="65"/>
      <c r="AC854" s="65"/>
      <c r="AD854" s="65"/>
      <c r="AE854" s="140" t="str">
        <f t="shared" si="289"/>
        <v>IF7514-21</v>
      </c>
      <c r="AF854" s="139" t="str">
        <f t="shared" si="290"/>
        <v xml:space="preserve">Жимс жимсгэнэ хүнсний ногоо самар боловсруулан даршлагч үйлдвэрлэлийн технологийн ажилтан </v>
      </c>
      <c r="AG854" s="56"/>
      <c r="AH854" s="65">
        <f t="shared" si="282"/>
        <v>0</v>
      </c>
      <c r="AI854" s="65">
        <f t="shared" si="282"/>
        <v>0</v>
      </c>
      <c r="AJ854" s="65"/>
      <c r="AK854" s="65"/>
      <c r="AL854" s="65"/>
      <c r="AM854" s="65"/>
      <c r="AN854" s="65"/>
      <c r="AO854" s="65"/>
      <c r="AP854" s="65"/>
      <c r="AQ854" s="65"/>
      <c r="AR854" s="65"/>
      <c r="AS854" s="65"/>
      <c r="AT854" s="65"/>
      <c r="AU854" s="65"/>
      <c r="AV854" s="65"/>
      <c r="AW854" s="65"/>
    </row>
    <row r="855" spans="1:49" s="121" customFormat="1" ht="18" customHeight="1">
      <c r="A855" s="838" t="str">
        <f>+'[1]З-ТМБ-4-сургууль мэргэжил-1'!A861:B861</f>
        <v>AF6112-24</v>
      </c>
      <c r="B855" s="838"/>
      <c r="C855" s="705" t="str">
        <f>+'[1]З-ТМБ-4-сургууль мэргэжил-1'!C861:I861</f>
        <v>Хүнсний ногооны фермер</v>
      </c>
      <c r="D855" s="705"/>
      <c r="E855" s="705"/>
      <c r="F855" s="705"/>
      <c r="G855" s="705"/>
      <c r="H855" s="705"/>
      <c r="I855" s="56">
        <f t="shared" si="291"/>
        <v>844</v>
      </c>
      <c r="J855" s="801">
        <f t="shared" si="293"/>
        <v>18</v>
      </c>
      <c r="K855" s="802"/>
      <c r="L855" s="65">
        <f t="shared" si="292"/>
        <v>16</v>
      </c>
      <c r="M855" s="65"/>
      <c r="N855" s="65"/>
      <c r="O855" s="65"/>
      <c r="P855" s="65"/>
      <c r="Q855" s="65">
        <v>18</v>
      </c>
      <c r="R855" s="65">
        <v>16</v>
      </c>
      <c r="S855" s="65"/>
      <c r="T855" s="65"/>
      <c r="U855" s="65"/>
      <c r="V855" s="65"/>
      <c r="W855" s="65"/>
      <c r="X855" s="65"/>
      <c r="Y855" s="65"/>
      <c r="Z855" s="65"/>
      <c r="AA855" s="65">
        <v>18</v>
      </c>
      <c r="AB855" s="65"/>
      <c r="AC855" s="65"/>
      <c r="AD855" s="65"/>
      <c r="AE855" s="140" t="str">
        <f t="shared" si="289"/>
        <v>AF6112-24</v>
      </c>
      <c r="AF855" s="139" t="str">
        <f t="shared" si="290"/>
        <v>Хүнсний ногооны фермер</v>
      </c>
      <c r="AG855" s="56"/>
      <c r="AH855" s="65">
        <f t="shared" si="282"/>
        <v>0</v>
      </c>
      <c r="AI855" s="65">
        <f t="shared" si="282"/>
        <v>0</v>
      </c>
      <c r="AJ855" s="65"/>
      <c r="AK855" s="65"/>
      <c r="AL855" s="65"/>
      <c r="AM855" s="65"/>
      <c r="AN855" s="65"/>
      <c r="AO855" s="65"/>
      <c r="AP855" s="65"/>
      <c r="AQ855" s="65"/>
      <c r="AR855" s="65"/>
      <c r="AS855" s="65"/>
      <c r="AT855" s="65"/>
      <c r="AU855" s="65"/>
      <c r="AV855" s="65"/>
      <c r="AW855" s="65"/>
    </row>
    <row r="856" spans="1:49" s="121" customFormat="1" ht="18" customHeight="1">
      <c r="A856" s="838" t="str">
        <f>+'[1]З-ТМБ-4-сургууль мэргэжил-1'!A862:B862</f>
        <v>AH6121-24</v>
      </c>
      <c r="B856" s="838"/>
      <c r="C856" s="705" t="str">
        <f>+'[1]З-ТМБ-4-сургууль мэргэжил-1'!C862:I862</f>
        <v>Малчин</v>
      </c>
      <c r="D856" s="705"/>
      <c r="E856" s="705"/>
      <c r="F856" s="705"/>
      <c r="G856" s="705"/>
      <c r="H856" s="705"/>
      <c r="I856" s="56">
        <f t="shared" si="291"/>
        <v>845</v>
      </c>
      <c r="J856" s="801">
        <f t="shared" si="293"/>
        <v>30</v>
      </c>
      <c r="K856" s="802"/>
      <c r="L856" s="65">
        <f t="shared" si="292"/>
        <v>2</v>
      </c>
      <c r="M856" s="65"/>
      <c r="N856" s="65"/>
      <c r="O856" s="65"/>
      <c r="P856" s="65"/>
      <c r="Q856" s="65">
        <v>30</v>
      </c>
      <c r="R856" s="65">
        <v>2</v>
      </c>
      <c r="S856" s="65"/>
      <c r="T856" s="65"/>
      <c r="U856" s="65"/>
      <c r="V856" s="65"/>
      <c r="W856" s="65"/>
      <c r="X856" s="65"/>
      <c r="Y856" s="65"/>
      <c r="Z856" s="65"/>
      <c r="AA856" s="65">
        <v>30</v>
      </c>
      <c r="AB856" s="65"/>
      <c r="AC856" s="65"/>
      <c r="AD856" s="65"/>
      <c r="AE856" s="140" t="str">
        <f t="shared" si="289"/>
        <v>AH6121-24</v>
      </c>
      <c r="AF856" s="139" t="str">
        <f t="shared" si="290"/>
        <v>Малчин</v>
      </c>
      <c r="AG856" s="56"/>
      <c r="AH856" s="65">
        <f t="shared" si="282"/>
        <v>0</v>
      </c>
      <c r="AI856" s="65">
        <f t="shared" si="282"/>
        <v>0</v>
      </c>
      <c r="AJ856" s="65"/>
      <c r="AK856" s="65"/>
      <c r="AL856" s="65"/>
      <c r="AM856" s="65"/>
      <c r="AN856" s="65"/>
      <c r="AO856" s="65"/>
      <c r="AP856" s="65"/>
      <c r="AQ856" s="65"/>
      <c r="AR856" s="65"/>
      <c r="AS856" s="65"/>
      <c r="AT856" s="65"/>
      <c r="AU856" s="65"/>
      <c r="AV856" s="65"/>
      <c r="AW856" s="65"/>
    </row>
    <row r="857" spans="1:49" s="121" customFormat="1" ht="18" customHeight="1">
      <c r="A857" s="838" t="str">
        <f>+'[1]З-ТМБ-4-сургууль мэргэжил-1'!A863:B863</f>
        <v>ID4415-12</v>
      </c>
      <c r="B857" s="838"/>
      <c r="C857" s="705" t="str">
        <f>+'[1]З-ТМБ-4-сургууль мэргэжил-1'!C863:I863</f>
        <v>Архивын ажилтан</v>
      </c>
      <c r="D857" s="705"/>
      <c r="E857" s="705"/>
      <c r="F857" s="705"/>
      <c r="G857" s="705"/>
      <c r="H857" s="705"/>
      <c r="I857" s="56">
        <f t="shared" si="291"/>
        <v>846</v>
      </c>
      <c r="J857" s="801">
        <f t="shared" si="293"/>
        <v>24</v>
      </c>
      <c r="K857" s="802"/>
      <c r="L857" s="65">
        <f t="shared" si="292"/>
        <v>21</v>
      </c>
      <c r="M857" s="65"/>
      <c r="N857" s="65"/>
      <c r="O857" s="65"/>
      <c r="P857" s="65"/>
      <c r="Q857" s="65">
        <v>24</v>
      </c>
      <c r="R857" s="65">
        <v>21</v>
      </c>
      <c r="S857" s="65"/>
      <c r="T857" s="65"/>
      <c r="U857" s="65"/>
      <c r="V857" s="65"/>
      <c r="W857" s="65"/>
      <c r="X857" s="65"/>
      <c r="Y857" s="65"/>
      <c r="Z857" s="65"/>
      <c r="AA857" s="65">
        <v>24</v>
      </c>
      <c r="AB857" s="65"/>
      <c r="AC857" s="65"/>
      <c r="AD857" s="65"/>
      <c r="AE857" s="140" t="str">
        <f t="shared" si="289"/>
        <v>ID4415-12</v>
      </c>
      <c r="AF857" s="139" t="str">
        <f t="shared" si="290"/>
        <v>Архивын ажилтан</v>
      </c>
      <c r="AG857" s="56"/>
      <c r="AH857" s="65">
        <f t="shared" si="282"/>
        <v>0</v>
      </c>
      <c r="AI857" s="65">
        <f t="shared" si="282"/>
        <v>0</v>
      </c>
      <c r="AJ857" s="65"/>
      <c r="AK857" s="65"/>
      <c r="AL857" s="65"/>
      <c r="AM857" s="65"/>
      <c r="AN857" s="65"/>
      <c r="AO857" s="65"/>
      <c r="AP857" s="65"/>
      <c r="AQ857" s="65"/>
      <c r="AR857" s="65"/>
      <c r="AS857" s="65"/>
      <c r="AT857" s="65"/>
      <c r="AU857" s="65"/>
      <c r="AV857" s="65"/>
      <c r="AW857" s="65"/>
    </row>
    <row r="858" spans="1:49" s="121" customFormat="1" ht="18" customHeight="1">
      <c r="A858" s="838" t="str">
        <f>+'[1]З-ТМБ-4-сургууль мэргэжил-1'!A864:B864</f>
        <v>AF6112-25</v>
      </c>
      <c r="B858" s="838"/>
      <c r="C858" s="705" t="str">
        <f>+'[1]З-ТМБ-4-сургууль мэргэжил-1'!C864:I864</f>
        <v>Хүлэмжийн аж ахуйн фермер</v>
      </c>
      <c r="D858" s="705"/>
      <c r="E858" s="705"/>
      <c r="F858" s="705"/>
      <c r="G858" s="705"/>
      <c r="H858" s="705"/>
      <c r="I858" s="56">
        <f t="shared" si="291"/>
        <v>847</v>
      </c>
      <c r="J858" s="801">
        <f t="shared" si="293"/>
        <v>18</v>
      </c>
      <c r="K858" s="802"/>
      <c r="L858" s="65">
        <f t="shared" si="292"/>
        <v>13</v>
      </c>
      <c r="M858" s="65"/>
      <c r="N858" s="65"/>
      <c r="O858" s="65"/>
      <c r="P858" s="65"/>
      <c r="Q858" s="65">
        <v>18</v>
      </c>
      <c r="R858" s="65">
        <v>13</v>
      </c>
      <c r="S858" s="65"/>
      <c r="T858" s="65"/>
      <c r="U858" s="65"/>
      <c r="V858" s="65"/>
      <c r="W858" s="65"/>
      <c r="X858" s="65"/>
      <c r="Y858" s="65"/>
      <c r="Z858" s="65"/>
      <c r="AA858" s="65">
        <v>18</v>
      </c>
      <c r="AB858" s="65"/>
      <c r="AC858" s="65"/>
      <c r="AD858" s="65"/>
      <c r="AE858" s="140" t="str">
        <f t="shared" si="289"/>
        <v>AF6112-25</v>
      </c>
      <c r="AF858" s="139" t="str">
        <f t="shared" si="290"/>
        <v>Хүлэмжийн аж ахуйн фермер</v>
      </c>
      <c r="AG858" s="56"/>
      <c r="AH858" s="65">
        <f t="shared" si="282"/>
        <v>0</v>
      </c>
      <c r="AI858" s="65">
        <f t="shared" si="282"/>
        <v>0</v>
      </c>
      <c r="AJ858" s="65"/>
      <c r="AK858" s="65"/>
      <c r="AL858" s="65"/>
      <c r="AM858" s="65"/>
      <c r="AN858" s="65"/>
      <c r="AO858" s="65"/>
      <c r="AP858" s="65"/>
      <c r="AQ858" s="65"/>
      <c r="AR858" s="65"/>
      <c r="AS858" s="65"/>
      <c r="AT858" s="65"/>
      <c r="AU858" s="65"/>
      <c r="AV858" s="65"/>
      <c r="AW858" s="65"/>
    </row>
    <row r="859" spans="1:49" s="121" customFormat="1" ht="18" customHeight="1">
      <c r="A859" s="838" t="str">
        <f>+'[1]З-ТМБ-4-сургууль мэргэжил-1'!A865:B865</f>
        <v>IE8152-36</v>
      </c>
      <c r="B859" s="838"/>
      <c r="C859" s="705" t="str">
        <f>+'[1]З-ТМБ-4-сургууль мэргэжил-1'!C865:I865</f>
        <v xml:space="preserve">Ноос, ноолуур боловсруулалтын технологийн ажилтан </v>
      </c>
      <c r="D859" s="705"/>
      <c r="E859" s="705"/>
      <c r="F859" s="705"/>
      <c r="G859" s="705"/>
      <c r="H859" s="705"/>
      <c r="I859" s="56">
        <f t="shared" si="291"/>
        <v>848</v>
      </c>
      <c r="J859" s="801">
        <f t="shared" si="293"/>
        <v>20</v>
      </c>
      <c r="K859" s="802"/>
      <c r="L859" s="65">
        <f t="shared" si="292"/>
        <v>17</v>
      </c>
      <c r="M859" s="65"/>
      <c r="N859" s="65"/>
      <c r="O859" s="65"/>
      <c r="P859" s="65"/>
      <c r="Q859" s="65">
        <v>20</v>
      </c>
      <c r="R859" s="65">
        <v>17</v>
      </c>
      <c r="S859" s="65"/>
      <c r="T859" s="65"/>
      <c r="U859" s="65"/>
      <c r="V859" s="65"/>
      <c r="W859" s="65"/>
      <c r="X859" s="65"/>
      <c r="Y859" s="65"/>
      <c r="Z859" s="65"/>
      <c r="AA859" s="65">
        <v>20</v>
      </c>
      <c r="AB859" s="65"/>
      <c r="AC859" s="65"/>
      <c r="AD859" s="65"/>
      <c r="AE859" s="140" t="str">
        <f t="shared" si="289"/>
        <v>IE8152-36</v>
      </c>
      <c r="AF859" s="139" t="str">
        <f t="shared" si="290"/>
        <v xml:space="preserve">Ноос, ноолуур боловсруулалтын технологийн ажилтан </v>
      </c>
      <c r="AG859" s="56"/>
      <c r="AH859" s="65">
        <f t="shared" si="282"/>
        <v>0</v>
      </c>
      <c r="AI859" s="65">
        <f t="shared" si="282"/>
        <v>0</v>
      </c>
      <c r="AJ859" s="65"/>
      <c r="AK859" s="65"/>
      <c r="AL859" s="65"/>
      <c r="AM859" s="65"/>
      <c r="AN859" s="65"/>
      <c r="AO859" s="65"/>
      <c r="AP859" s="65"/>
      <c r="AQ859" s="65"/>
      <c r="AR859" s="65"/>
      <c r="AS859" s="65"/>
      <c r="AT859" s="65"/>
      <c r="AU859" s="65"/>
      <c r="AV859" s="65"/>
      <c r="AW859" s="65"/>
    </row>
    <row r="860" spans="1:49" s="121" customFormat="1" ht="18" customHeight="1">
      <c r="A860" s="838" t="str">
        <f>+'[1]З-ТМБ-4-сургууль мэргэжил-1'!A866:B866</f>
        <v>IF5131-16</v>
      </c>
      <c r="B860" s="838"/>
      <c r="C860" s="705" t="str">
        <f>+'[1]З-ТМБ-4-сургууль мэргэжил-1'!C866:I866</f>
        <v>Зочид буудал, зоогийн газрын үйлчилгээний ажилтан</v>
      </c>
      <c r="D860" s="705"/>
      <c r="E860" s="705"/>
      <c r="F860" s="705"/>
      <c r="G860" s="705"/>
      <c r="H860" s="705"/>
      <c r="I860" s="56">
        <f t="shared" si="291"/>
        <v>849</v>
      </c>
      <c r="J860" s="801">
        <f t="shared" si="293"/>
        <v>16</v>
      </c>
      <c r="K860" s="802"/>
      <c r="L860" s="65">
        <f t="shared" si="292"/>
        <v>16</v>
      </c>
      <c r="M860" s="65"/>
      <c r="N860" s="65"/>
      <c r="O860" s="65"/>
      <c r="P860" s="65"/>
      <c r="Q860" s="65">
        <v>16</v>
      </c>
      <c r="R860" s="65">
        <v>16</v>
      </c>
      <c r="S860" s="65"/>
      <c r="T860" s="65"/>
      <c r="U860" s="65"/>
      <c r="V860" s="65"/>
      <c r="W860" s="65"/>
      <c r="X860" s="65"/>
      <c r="Y860" s="65"/>
      <c r="Z860" s="65"/>
      <c r="AA860" s="65">
        <v>16</v>
      </c>
      <c r="AB860" s="65"/>
      <c r="AC860" s="65"/>
      <c r="AD860" s="65"/>
      <c r="AE860" s="140" t="str">
        <f t="shared" si="289"/>
        <v>IF5131-16</v>
      </c>
      <c r="AF860" s="139" t="str">
        <f t="shared" si="290"/>
        <v>Зочид буудал, зоогийн газрын үйлчилгээний ажилтан</v>
      </c>
      <c r="AG860" s="56"/>
      <c r="AH860" s="65">
        <f t="shared" si="282"/>
        <v>0</v>
      </c>
      <c r="AI860" s="65">
        <f t="shared" si="282"/>
        <v>0</v>
      </c>
      <c r="AJ860" s="65"/>
      <c r="AK860" s="65"/>
      <c r="AL860" s="65"/>
      <c r="AM860" s="65"/>
      <c r="AN860" s="65"/>
      <c r="AO860" s="65"/>
      <c r="AP860" s="65"/>
      <c r="AQ860" s="65"/>
      <c r="AR860" s="65"/>
      <c r="AS860" s="65"/>
      <c r="AT860" s="65"/>
      <c r="AU860" s="65"/>
      <c r="AV860" s="65"/>
      <c r="AW860" s="65"/>
    </row>
    <row r="861" spans="1:49" s="121" customFormat="1" ht="18" customHeight="1">
      <c r="A861" s="827" t="s">
        <v>511</v>
      </c>
      <c r="B861" s="827"/>
      <c r="C861" s="827"/>
      <c r="D861" s="827"/>
      <c r="E861" s="827"/>
      <c r="F861" s="827"/>
      <c r="G861" s="827"/>
      <c r="H861" s="827"/>
      <c r="I861" s="58">
        <f t="shared" si="291"/>
        <v>850</v>
      </c>
      <c r="J861" s="811">
        <f t="shared" si="293"/>
        <v>6847</v>
      </c>
      <c r="K861" s="813"/>
      <c r="L861" s="137">
        <f t="shared" si="292"/>
        <v>2674</v>
      </c>
      <c r="M861" s="137">
        <f>+M862+M866+M890+M892+M893+M923+M938+M957</f>
        <v>969</v>
      </c>
      <c r="N861" s="137">
        <f t="shared" ref="N861:AD861" si="294">+N862+N866+N890+N892+N893+N923+N938+N957</f>
        <v>358</v>
      </c>
      <c r="O861" s="137">
        <f t="shared" si="294"/>
        <v>236</v>
      </c>
      <c r="P861" s="137">
        <f t="shared" si="294"/>
        <v>104</v>
      </c>
      <c r="Q861" s="137">
        <f t="shared" si="294"/>
        <v>1193</v>
      </c>
      <c r="R861" s="137">
        <f t="shared" si="294"/>
        <v>639</v>
      </c>
      <c r="S861" s="137">
        <f t="shared" si="294"/>
        <v>4449</v>
      </c>
      <c r="T861" s="137">
        <f t="shared" si="294"/>
        <v>1573</v>
      </c>
      <c r="U861" s="137">
        <f t="shared" si="294"/>
        <v>0</v>
      </c>
      <c r="V861" s="137">
        <f t="shared" si="294"/>
        <v>0</v>
      </c>
      <c r="W861" s="137">
        <f t="shared" si="294"/>
        <v>0</v>
      </c>
      <c r="X861" s="137">
        <f t="shared" si="294"/>
        <v>0</v>
      </c>
      <c r="Y861" s="137">
        <f t="shared" si="294"/>
        <v>0</v>
      </c>
      <c r="Z861" s="137">
        <f t="shared" si="294"/>
        <v>0</v>
      </c>
      <c r="AA861" s="137">
        <f t="shared" si="294"/>
        <v>6847</v>
      </c>
      <c r="AB861" s="137">
        <f t="shared" si="294"/>
        <v>0</v>
      </c>
      <c r="AC861" s="137">
        <f t="shared" si="294"/>
        <v>0</v>
      </c>
      <c r="AD861" s="137">
        <f t="shared" si="294"/>
        <v>0</v>
      </c>
      <c r="AE861" s="150" t="str">
        <f>+A861</f>
        <v>Төрийн бус өмчийн Политехник коллеж-8</v>
      </c>
      <c r="AF861" s="151"/>
      <c r="AG861" s="137">
        <f>+AG862+AG866+AG890+AG892+AG893+AG923+AG938+AG957</f>
        <v>0</v>
      </c>
      <c r="AH861" s="137">
        <f t="shared" ref="AH861:AV861" si="295">+AH862+AH866+AH890+AH892+AH893+AH923+AH938+AH957</f>
        <v>70</v>
      </c>
      <c r="AI861" s="137">
        <f t="shared" si="295"/>
        <v>43</v>
      </c>
      <c r="AJ861" s="137">
        <f t="shared" si="295"/>
        <v>27</v>
      </c>
      <c r="AK861" s="137">
        <f t="shared" si="295"/>
        <v>20</v>
      </c>
      <c r="AL861" s="137">
        <f t="shared" si="295"/>
        <v>4</v>
      </c>
      <c r="AM861" s="137">
        <f t="shared" si="295"/>
        <v>1</v>
      </c>
      <c r="AN861" s="137">
        <f t="shared" si="295"/>
        <v>18</v>
      </c>
      <c r="AO861" s="137">
        <f t="shared" si="295"/>
        <v>12</v>
      </c>
      <c r="AP861" s="137">
        <f t="shared" si="295"/>
        <v>9</v>
      </c>
      <c r="AQ861" s="137">
        <f t="shared" si="295"/>
        <v>6</v>
      </c>
      <c r="AR861" s="137">
        <f t="shared" si="295"/>
        <v>4</v>
      </c>
      <c r="AS861" s="137">
        <f t="shared" si="295"/>
        <v>2</v>
      </c>
      <c r="AT861" s="137">
        <f t="shared" si="295"/>
        <v>8</v>
      </c>
      <c r="AU861" s="137">
        <f t="shared" si="295"/>
        <v>2</v>
      </c>
      <c r="AV861" s="137">
        <f t="shared" si="295"/>
        <v>0</v>
      </c>
      <c r="AW861" s="137"/>
    </row>
    <row r="862" spans="1:49" s="121" customFormat="1" ht="18" customHeight="1">
      <c r="A862" s="816" t="s">
        <v>512</v>
      </c>
      <c r="B862" s="816"/>
      <c r="C862" s="816"/>
      <c r="D862" s="816"/>
      <c r="E862" s="816"/>
      <c r="F862" s="816"/>
      <c r="G862" s="816"/>
      <c r="H862" s="816"/>
      <c r="I862" s="60">
        <f t="shared" si="291"/>
        <v>851</v>
      </c>
      <c r="J862" s="817">
        <f t="shared" si="293"/>
        <v>53</v>
      </c>
      <c r="K862" s="818"/>
      <c r="L862" s="138">
        <f t="shared" si="292"/>
        <v>35</v>
      </c>
      <c r="M862" s="138">
        <f>SUM(M863:M865)</f>
        <v>0</v>
      </c>
      <c r="N862" s="138">
        <f t="shared" ref="N862:AD862" si="296">SUM(N863:N865)</f>
        <v>0</v>
      </c>
      <c r="O862" s="138">
        <f t="shared" si="296"/>
        <v>53</v>
      </c>
      <c r="P862" s="138">
        <f t="shared" si="296"/>
        <v>35</v>
      </c>
      <c r="Q862" s="138">
        <f t="shared" si="296"/>
        <v>0</v>
      </c>
      <c r="R862" s="138">
        <f t="shared" si="296"/>
        <v>0</v>
      </c>
      <c r="S862" s="138">
        <f t="shared" si="296"/>
        <v>0</v>
      </c>
      <c r="T862" s="138">
        <f t="shared" si="296"/>
        <v>0</v>
      </c>
      <c r="U862" s="138">
        <f t="shared" si="296"/>
        <v>0</v>
      </c>
      <c r="V862" s="138">
        <f t="shared" si="296"/>
        <v>0</v>
      </c>
      <c r="W862" s="138">
        <f t="shared" si="296"/>
        <v>0</v>
      </c>
      <c r="X862" s="138">
        <f t="shared" si="296"/>
        <v>0</v>
      </c>
      <c r="Y862" s="138">
        <f t="shared" si="296"/>
        <v>0</v>
      </c>
      <c r="Z862" s="138">
        <f t="shared" si="296"/>
        <v>0</v>
      </c>
      <c r="AA862" s="138">
        <f t="shared" si="296"/>
        <v>53</v>
      </c>
      <c r="AB862" s="138">
        <f t="shared" si="296"/>
        <v>0</v>
      </c>
      <c r="AC862" s="138">
        <f t="shared" si="296"/>
        <v>0</v>
      </c>
      <c r="AD862" s="138">
        <f t="shared" si="296"/>
        <v>0</v>
      </c>
      <c r="AE862" s="141" t="str">
        <f>+A862</f>
        <v>1. Анима Политехник коллеж</v>
      </c>
      <c r="AF862" s="142"/>
      <c r="AG862" s="60"/>
      <c r="AH862" s="138">
        <f>SUM(AH863:AH865)</f>
        <v>11</v>
      </c>
      <c r="AI862" s="138">
        <f t="shared" ref="AI862:AW862" si="297">SUM(AI863:AI865)</f>
        <v>6</v>
      </c>
      <c r="AJ862" s="138">
        <f t="shared" si="297"/>
        <v>0</v>
      </c>
      <c r="AK862" s="138">
        <f t="shared" si="297"/>
        <v>0</v>
      </c>
      <c r="AL862" s="138">
        <f t="shared" si="297"/>
        <v>0</v>
      </c>
      <c r="AM862" s="138">
        <f t="shared" si="297"/>
        <v>0</v>
      </c>
      <c r="AN862" s="138">
        <f t="shared" si="297"/>
        <v>4</v>
      </c>
      <c r="AO862" s="138">
        <f t="shared" si="297"/>
        <v>1</v>
      </c>
      <c r="AP862" s="138">
        <f t="shared" si="297"/>
        <v>3</v>
      </c>
      <c r="AQ862" s="138">
        <f t="shared" si="297"/>
        <v>3</v>
      </c>
      <c r="AR862" s="138">
        <f t="shared" si="297"/>
        <v>4</v>
      </c>
      <c r="AS862" s="138">
        <f t="shared" si="297"/>
        <v>2</v>
      </c>
      <c r="AT862" s="138">
        <f t="shared" si="297"/>
        <v>0</v>
      </c>
      <c r="AU862" s="138">
        <f t="shared" si="297"/>
        <v>0</v>
      </c>
      <c r="AV862" s="138">
        <f t="shared" si="297"/>
        <v>0</v>
      </c>
      <c r="AW862" s="138">
        <f t="shared" si="297"/>
        <v>0</v>
      </c>
    </row>
    <row r="863" spans="1:49" s="121" customFormat="1" ht="18" customHeight="1">
      <c r="A863" s="838" t="str">
        <f>+'[1]З-ТМБ-4-сургууль мэргэжил-1'!A869:B869</f>
        <v>AP2651-11</v>
      </c>
      <c r="B863" s="838"/>
      <c r="C863" s="705" t="str">
        <f>+'[1]З-ТМБ-4-сургууль мэргэжил-1'!C869:I869</f>
        <v>Зураач</v>
      </c>
      <c r="D863" s="705"/>
      <c r="E863" s="705"/>
      <c r="F863" s="705"/>
      <c r="G863" s="705"/>
      <c r="H863" s="705"/>
      <c r="I863" s="56">
        <f t="shared" si="291"/>
        <v>852</v>
      </c>
      <c r="J863" s="801">
        <f t="shared" si="293"/>
        <v>39</v>
      </c>
      <c r="K863" s="802"/>
      <c r="L863" s="65">
        <f t="shared" si="292"/>
        <v>24</v>
      </c>
      <c r="M863" s="65"/>
      <c r="N863" s="65"/>
      <c r="O863" s="65">
        <v>39</v>
      </c>
      <c r="P863" s="65">
        <v>24</v>
      </c>
      <c r="Q863" s="65"/>
      <c r="R863" s="65"/>
      <c r="S863" s="65"/>
      <c r="T863" s="65"/>
      <c r="U863" s="65"/>
      <c r="V863" s="65"/>
      <c r="W863" s="65"/>
      <c r="X863" s="65"/>
      <c r="Y863" s="65"/>
      <c r="Z863" s="65"/>
      <c r="AA863" s="65">
        <v>39</v>
      </c>
      <c r="AB863" s="65"/>
      <c r="AC863" s="65"/>
      <c r="AD863" s="65"/>
      <c r="AE863" s="140" t="str">
        <f>+A863</f>
        <v>AP2651-11</v>
      </c>
      <c r="AF863" s="139" t="str">
        <f>+C863</f>
        <v>Зураач</v>
      </c>
      <c r="AG863" s="56"/>
      <c r="AH863" s="65">
        <f t="shared" si="282"/>
        <v>10</v>
      </c>
      <c r="AI863" s="65">
        <f t="shared" si="282"/>
        <v>5</v>
      </c>
      <c r="AJ863" s="65"/>
      <c r="AK863" s="65"/>
      <c r="AL863" s="65"/>
      <c r="AM863" s="65"/>
      <c r="AN863" s="65">
        <v>4</v>
      </c>
      <c r="AO863" s="65">
        <v>1</v>
      </c>
      <c r="AP863" s="65">
        <v>2</v>
      </c>
      <c r="AQ863" s="65">
        <v>2</v>
      </c>
      <c r="AR863" s="65">
        <v>4</v>
      </c>
      <c r="AS863" s="65">
        <v>2</v>
      </c>
      <c r="AT863" s="65"/>
      <c r="AU863" s="65"/>
      <c r="AV863" s="65"/>
      <c r="AW863" s="65"/>
    </row>
    <row r="864" spans="1:49" s="121" customFormat="1" ht="18" customHeight="1">
      <c r="A864" s="838" t="str">
        <f>+'[1]З-ТМБ-4-сургууль мэргэжил-1'!A870:B870</f>
        <v>AD3432-28</v>
      </c>
      <c r="B864" s="838"/>
      <c r="C864" s="705" t="str">
        <f>+'[1]З-ТМБ-4-сургууль мэргэжил-1'!C870:I870</f>
        <v>Үйлдвэрлэлийн график дизайнч</v>
      </c>
      <c r="D864" s="705"/>
      <c r="E864" s="705"/>
      <c r="F864" s="705"/>
      <c r="G864" s="705"/>
      <c r="H864" s="705"/>
      <c r="I864" s="56">
        <f t="shared" si="291"/>
        <v>853</v>
      </c>
      <c r="J864" s="801">
        <f t="shared" si="293"/>
        <v>11</v>
      </c>
      <c r="K864" s="802"/>
      <c r="L864" s="65">
        <f t="shared" si="292"/>
        <v>8</v>
      </c>
      <c r="M864" s="65"/>
      <c r="N864" s="65"/>
      <c r="O864" s="65">
        <v>11</v>
      </c>
      <c r="P864" s="65">
        <v>8</v>
      </c>
      <c r="Q864" s="65"/>
      <c r="R864" s="65"/>
      <c r="S864" s="65"/>
      <c r="T864" s="65"/>
      <c r="U864" s="65"/>
      <c r="V864" s="65"/>
      <c r="W864" s="65"/>
      <c r="X864" s="65"/>
      <c r="Y864" s="65"/>
      <c r="Z864" s="65"/>
      <c r="AA864" s="65">
        <v>11</v>
      </c>
      <c r="AB864" s="65"/>
      <c r="AC864" s="65"/>
      <c r="AD864" s="65"/>
      <c r="AE864" s="140" t="str">
        <f t="shared" ref="AE864:AE865" si="298">+A864</f>
        <v>AD3432-28</v>
      </c>
      <c r="AF864" s="139" t="str">
        <f t="shared" ref="AF864:AF865" si="299">+C864</f>
        <v>Үйлдвэрлэлийн график дизайнч</v>
      </c>
      <c r="AG864" s="56"/>
      <c r="AH864" s="65">
        <f t="shared" si="282"/>
        <v>1</v>
      </c>
      <c r="AI864" s="65">
        <f t="shared" si="282"/>
        <v>1</v>
      </c>
      <c r="AJ864" s="65"/>
      <c r="AK864" s="65"/>
      <c r="AL864" s="65"/>
      <c r="AM864" s="65"/>
      <c r="AN864" s="65"/>
      <c r="AO864" s="65"/>
      <c r="AP864" s="65">
        <v>1</v>
      </c>
      <c r="AQ864" s="65">
        <v>1</v>
      </c>
      <c r="AR864" s="65"/>
      <c r="AS864" s="65"/>
      <c r="AT864" s="65"/>
      <c r="AU864" s="65"/>
      <c r="AV864" s="65"/>
      <c r="AW864" s="65"/>
    </row>
    <row r="865" spans="1:49" s="121" customFormat="1" ht="18" customHeight="1">
      <c r="A865" s="838" t="str">
        <f>+'[1]З-ТМБ-4-сургууль мэргэжил-1'!A871:B871</f>
        <v>AP2651-39</v>
      </c>
      <c r="B865" s="838"/>
      <c r="C865" s="705" t="str">
        <f>+'[1]З-ТМБ-4-сургууль мэргэжил-1'!C871:I871</f>
        <v>Монгол зургийн зураач</v>
      </c>
      <c r="D865" s="705"/>
      <c r="E865" s="705"/>
      <c r="F865" s="705"/>
      <c r="G865" s="705"/>
      <c r="H865" s="705"/>
      <c r="I865" s="56">
        <f t="shared" si="291"/>
        <v>854</v>
      </c>
      <c r="J865" s="801">
        <f t="shared" si="293"/>
        <v>3</v>
      </c>
      <c r="K865" s="802"/>
      <c r="L865" s="65">
        <f t="shared" si="292"/>
        <v>3</v>
      </c>
      <c r="M865" s="65"/>
      <c r="N865" s="65"/>
      <c r="O865" s="65">
        <v>3</v>
      </c>
      <c r="P865" s="65">
        <v>3</v>
      </c>
      <c r="Q865" s="65"/>
      <c r="R865" s="65"/>
      <c r="S865" s="65"/>
      <c r="T865" s="65"/>
      <c r="U865" s="65"/>
      <c r="V865" s="65"/>
      <c r="W865" s="65"/>
      <c r="X865" s="65"/>
      <c r="Y865" s="65"/>
      <c r="Z865" s="65"/>
      <c r="AA865" s="65">
        <v>3</v>
      </c>
      <c r="AB865" s="65"/>
      <c r="AC865" s="65"/>
      <c r="AD865" s="65"/>
      <c r="AE865" s="140" t="str">
        <f t="shared" si="298"/>
        <v>AP2651-39</v>
      </c>
      <c r="AF865" s="139" t="str">
        <f t="shared" si="299"/>
        <v>Монгол зургийн зураач</v>
      </c>
      <c r="AG865" s="56"/>
      <c r="AH865" s="65">
        <f t="shared" ref="AH865:AI928" si="300">+AJ865+AL865+AN865+AP865+AR865+AT865+AV865</f>
        <v>0</v>
      </c>
      <c r="AI865" s="65">
        <f t="shared" si="300"/>
        <v>0</v>
      </c>
      <c r="AJ865" s="65"/>
      <c r="AK865" s="65"/>
      <c r="AL865" s="65"/>
      <c r="AM865" s="65"/>
      <c r="AN865" s="65"/>
      <c r="AO865" s="65"/>
      <c r="AP865" s="65"/>
      <c r="AQ865" s="65"/>
      <c r="AR865" s="65"/>
      <c r="AS865" s="65"/>
      <c r="AT865" s="65"/>
      <c r="AU865" s="65"/>
      <c r="AV865" s="65"/>
      <c r="AW865" s="65"/>
    </row>
    <row r="866" spans="1:49" s="121" customFormat="1" ht="18" customHeight="1">
      <c r="A866" s="816" t="s">
        <v>517</v>
      </c>
      <c r="B866" s="816"/>
      <c r="C866" s="816"/>
      <c r="D866" s="816"/>
      <c r="E866" s="816"/>
      <c r="F866" s="816"/>
      <c r="G866" s="816"/>
      <c r="H866" s="816"/>
      <c r="I866" s="60">
        <f t="shared" si="291"/>
        <v>855</v>
      </c>
      <c r="J866" s="817">
        <f t="shared" si="293"/>
        <v>1584</v>
      </c>
      <c r="K866" s="818"/>
      <c r="L866" s="138">
        <f t="shared" si="292"/>
        <v>833</v>
      </c>
      <c r="M866" s="138">
        <f>SUM(M867:M889)</f>
        <v>333</v>
      </c>
      <c r="N866" s="138">
        <f t="shared" ref="N866:AD866" si="301">SUM(N867:N889)</f>
        <v>187</v>
      </c>
      <c r="O866" s="138">
        <f t="shared" si="301"/>
        <v>0</v>
      </c>
      <c r="P866" s="138">
        <f t="shared" si="301"/>
        <v>0</v>
      </c>
      <c r="Q866" s="138">
        <f t="shared" si="301"/>
        <v>565</v>
      </c>
      <c r="R866" s="138">
        <f t="shared" si="301"/>
        <v>314</v>
      </c>
      <c r="S866" s="138">
        <f t="shared" si="301"/>
        <v>686</v>
      </c>
      <c r="T866" s="138">
        <f t="shared" si="301"/>
        <v>332</v>
      </c>
      <c r="U866" s="138">
        <f t="shared" si="301"/>
        <v>0</v>
      </c>
      <c r="V866" s="138">
        <f t="shared" si="301"/>
        <v>0</v>
      </c>
      <c r="W866" s="138">
        <f t="shared" si="301"/>
        <v>0</v>
      </c>
      <c r="X866" s="138">
        <f t="shared" si="301"/>
        <v>0</v>
      </c>
      <c r="Y866" s="138">
        <f t="shared" si="301"/>
        <v>0</v>
      </c>
      <c r="Z866" s="138">
        <f t="shared" si="301"/>
        <v>0</v>
      </c>
      <c r="AA866" s="138">
        <f t="shared" si="301"/>
        <v>1584</v>
      </c>
      <c r="AB866" s="138">
        <f t="shared" si="301"/>
        <v>0</v>
      </c>
      <c r="AC866" s="138">
        <f t="shared" si="301"/>
        <v>0</v>
      </c>
      <c r="AD866" s="138">
        <f t="shared" si="301"/>
        <v>0</v>
      </c>
      <c r="AE866" s="141" t="str">
        <f>+A866</f>
        <v>2. Барилга, Технологийн политехник коллеж</v>
      </c>
      <c r="AF866" s="142"/>
      <c r="AG866" s="60"/>
      <c r="AH866" s="138">
        <f>SUM(AH867:AH889)</f>
        <v>29</v>
      </c>
      <c r="AI866" s="138">
        <f t="shared" ref="AI866:AW866" si="302">SUM(AI867:AI889)</f>
        <v>25</v>
      </c>
      <c r="AJ866" s="138">
        <f t="shared" si="302"/>
        <v>19</v>
      </c>
      <c r="AK866" s="138">
        <f t="shared" si="302"/>
        <v>16</v>
      </c>
      <c r="AL866" s="138">
        <f t="shared" si="302"/>
        <v>1</v>
      </c>
      <c r="AM866" s="138">
        <f t="shared" si="302"/>
        <v>1</v>
      </c>
      <c r="AN866" s="138">
        <f t="shared" si="302"/>
        <v>9</v>
      </c>
      <c r="AO866" s="138">
        <f t="shared" si="302"/>
        <v>8</v>
      </c>
      <c r="AP866" s="138">
        <f t="shared" si="302"/>
        <v>0</v>
      </c>
      <c r="AQ866" s="138">
        <f t="shared" si="302"/>
        <v>0</v>
      </c>
      <c r="AR866" s="138">
        <f t="shared" si="302"/>
        <v>0</v>
      </c>
      <c r="AS866" s="138">
        <f t="shared" si="302"/>
        <v>0</v>
      </c>
      <c r="AT866" s="138">
        <f t="shared" si="302"/>
        <v>0</v>
      </c>
      <c r="AU866" s="138">
        <f t="shared" si="302"/>
        <v>0</v>
      </c>
      <c r="AV866" s="138">
        <f t="shared" si="302"/>
        <v>0</v>
      </c>
      <c r="AW866" s="138">
        <f t="shared" si="302"/>
        <v>0</v>
      </c>
    </row>
    <row r="867" spans="1:49" s="121" customFormat="1" ht="18" customHeight="1">
      <c r="A867" s="838" t="str">
        <f>+'[1]З-ТМБ-4-сургууль мэргэжил-1'!A873:B873</f>
        <v>CF7123-20</v>
      </c>
      <c r="B867" s="838"/>
      <c r="C867" s="705" t="str">
        <f>+'[1]З-ТМБ-4-сургууль мэргэжил-1'!C873:I873</f>
        <v>Барилгын засал-чимэглэлчин</v>
      </c>
      <c r="D867" s="705"/>
      <c r="E867" s="705"/>
      <c r="F867" s="705"/>
      <c r="G867" s="705"/>
      <c r="H867" s="705"/>
      <c r="I867" s="56">
        <f t="shared" si="291"/>
        <v>856</v>
      </c>
      <c r="J867" s="801">
        <f t="shared" si="293"/>
        <v>87</v>
      </c>
      <c r="K867" s="802"/>
      <c r="L867" s="65">
        <f t="shared" si="292"/>
        <v>28</v>
      </c>
      <c r="M867" s="65"/>
      <c r="N867" s="65"/>
      <c r="O867" s="65"/>
      <c r="P867" s="65"/>
      <c r="Q867" s="65">
        <v>40</v>
      </c>
      <c r="R867" s="65">
        <v>15</v>
      </c>
      <c r="S867" s="65">
        <v>47</v>
      </c>
      <c r="T867" s="65">
        <v>13</v>
      </c>
      <c r="U867" s="65"/>
      <c r="V867" s="65"/>
      <c r="W867" s="65"/>
      <c r="X867" s="65"/>
      <c r="Y867" s="65"/>
      <c r="Z867" s="65"/>
      <c r="AA867" s="65">
        <v>87</v>
      </c>
      <c r="AB867" s="65"/>
      <c r="AC867" s="65"/>
      <c r="AD867" s="65"/>
      <c r="AE867" s="140" t="str">
        <f>+A867</f>
        <v>CF7123-20</v>
      </c>
      <c r="AF867" s="139" t="str">
        <f>+C867</f>
        <v>Барилгын засал-чимэглэлчин</v>
      </c>
      <c r="AG867" s="56"/>
      <c r="AH867" s="65">
        <f t="shared" si="300"/>
        <v>0</v>
      </c>
      <c r="AI867" s="65">
        <f t="shared" si="300"/>
        <v>0</v>
      </c>
      <c r="AJ867" s="65"/>
      <c r="AK867" s="65"/>
      <c r="AL867" s="65"/>
      <c r="AM867" s="65"/>
      <c r="AN867" s="65"/>
      <c r="AO867" s="65"/>
      <c r="AP867" s="65"/>
      <c r="AQ867" s="65"/>
      <c r="AR867" s="65"/>
      <c r="AS867" s="65"/>
      <c r="AT867" s="65"/>
      <c r="AU867" s="65"/>
      <c r="AV867" s="65"/>
      <c r="AW867" s="65"/>
    </row>
    <row r="868" spans="1:49" s="121" customFormat="1" ht="18" customHeight="1">
      <c r="A868" s="838" t="str">
        <f>+'[1]З-ТМБ-4-сургууль мэргэжил-1'!A874:B874</f>
        <v>CF7126-36</v>
      </c>
      <c r="B868" s="838"/>
      <c r="C868" s="705" t="str">
        <f>+'[1]З-ТМБ-4-сургууль мэргэжил-1'!C874:I874</f>
        <v>Барилгын сантехникч</v>
      </c>
      <c r="D868" s="705"/>
      <c r="E868" s="705"/>
      <c r="F868" s="705"/>
      <c r="G868" s="705"/>
      <c r="H868" s="705"/>
      <c r="I868" s="56">
        <f t="shared" si="291"/>
        <v>857</v>
      </c>
      <c r="J868" s="801">
        <f t="shared" si="293"/>
        <v>87</v>
      </c>
      <c r="K868" s="802"/>
      <c r="L868" s="65">
        <f t="shared" si="292"/>
        <v>20</v>
      </c>
      <c r="M868" s="65"/>
      <c r="N868" s="65"/>
      <c r="O868" s="65"/>
      <c r="P868" s="65"/>
      <c r="Q868" s="65">
        <v>40</v>
      </c>
      <c r="R868" s="65">
        <v>9</v>
      </c>
      <c r="S868" s="65">
        <v>47</v>
      </c>
      <c r="T868" s="65">
        <v>11</v>
      </c>
      <c r="U868" s="65"/>
      <c r="V868" s="65"/>
      <c r="W868" s="65"/>
      <c r="X868" s="65"/>
      <c r="Y868" s="65"/>
      <c r="Z868" s="65"/>
      <c r="AA868" s="65">
        <v>87</v>
      </c>
      <c r="AB868" s="65"/>
      <c r="AC868" s="65"/>
      <c r="AD868" s="65"/>
      <c r="AE868" s="140" t="str">
        <f t="shared" ref="AE868:AE889" si="303">+A868</f>
        <v>CF7126-36</v>
      </c>
      <c r="AF868" s="139" t="str">
        <f t="shared" ref="AF868:AF889" si="304">+C868</f>
        <v>Барилгын сантехникч</v>
      </c>
      <c r="AG868" s="56"/>
      <c r="AH868" s="65">
        <f t="shared" si="300"/>
        <v>2</v>
      </c>
      <c r="AI868" s="65">
        <f t="shared" si="300"/>
        <v>1</v>
      </c>
      <c r="AJ868" s="65">
        <v>1</v>
      </c>
      <c r="AK868" s="65">
        <v>1</v>
      </c>
      <c r="AL868" s="65"/>
      <c r="AM868" s="65"/>
      <c r="AN868" s="65">
        <v>1</v>
      </c>
      <c r="AO868" s="65"/>
      <c r="AP868" s="65"/>
      <c r="AQ868" s="65"/>
      <c r="AR868" s="65"/>
      <c r="AS868" s="65"/>
      <c r="AT868" s="65"/>
      <c r="AU868" s="65"/>
      <c r="AV868" s="65"/>
      <c r="AW868" s="65"/>
    </row>
    <row r="869" spans="1:49" s="121" customFormat="1" ht="18" customHeight="1">
      <c r="A869" s="838" t="str">
        <f>+'[1]З-ТМБ-4-сургууль мэргэжил-1'!A875:B875</f>
        <v>CF7411-12</v>
      </c>
      <c r="B869" s="838"/>
      <c r="C869" s="705" t="str">
        <f>+'[1]З-ТМБ-4-сургууль мэргэжил-1'!C875:I875</f>
        <v>Барилгын цахилгаанчин</v>
      </c>
      <c r="D869" s="705"/>
      <c r="E869" s="705"/>
      <c r="F869" s="705"/>
      <c r="G869" s="705"/>
      <c r="H869" s="705"/>
      <c r="I869" s="56">
        <f t="shared" si="291"/>
        <v>858</v>
      </c>
      <c r="J869" s="801">
        <f t="shared" si="293"/>
        <v>153</v>
      </c>
      <c r="K869" s="802"/>
      <c r="L869" s="65">
        <f t="shared" si="292"/>
        <v>33</v>
      </c>
      <c r="M869" s="65"/>
      <c r="N869" s="65"/>
      <c r="O869" s="65"/>
      <c r="P869" s="65"/>
      <c r="Q869" s="65">
        <v>70</v>
      </c>
      <c r="R869" s="65">
        <v>25</v>
      </c>
      <c r="S869" s="65">
        <v>83</v>
      </c>
      <c r="T869" s="65">
        <v>8</v>
      </c>
      <c r="U869" s="65"/>
      <c r="V869" s="65"/>
      <c r="W869" s="65"/>
      <c r="X869" s="65"/>
      <c r="Y869" s="65"/>
      <c r="Z869" s="65"/>
      <c r="AA869" s="65">
        <v>153</v>
      </c>
      <c r="AB869" s="65"/>
      <c r="AC869" s="65"/>
      <c r="AD869" s="65"/>
      <c r="AE869" s="140" t="str">
        <f t="shared" si="303"/>
        <v>CF7411-12</v>
      </c>
      <c r="AF869" s="139" t="str">
        <f t="shared" si="304"/>
        <v>Барилгын цахилгаанчин</v>
      </c>
      <c r="AG869" s="56"/>
      <c r="AH869" s="65">
        <f t="shared" si="300"/>
        <v>2</v>
      </c>
      <c r="AI869" s="65">
        <f t="shared" si="300"/>
        <v>2</v>
      </c>
      <c r="AJ869" s="65">
        <v>2</v>
      </c>
      <c r="AK869" s="65">
        <v>2</v>
      </c>
      <c r="AL869" s="65"/>
      <c r="AM869" s="65"/>
      <c r="AN869" s="65"/>
      <c r="AO869" s="65"/>
      <c r="AP869" s="65"/>
      <c r="AQ869" s="65"/>
      <c r="AR869" s="65"/>
      <c r="AS869" s="65"/>
      <c r="AT869" s="65"/>
      <c r="AU869" s="65"/>
      <c r="AV869" s="65"/>
      <c r="AW869" s="65"/>
    </row>
    <row r="870" spans="1:49" s="121" customFormat="1" ht="18" customHeight="1">
      <c r="A870" s="838" t="str">
        <f>+'[1]З-ТМБ-4-сургууль мэргэжил-1'!A876:B876</f>
        <v>IM7212-14</v>
      </c>
      <c r="B870" s="838"/>
      <c r="C870" s="705" t="str">
        <f>+'[1]З-ТМБ-4-сургууль мэргэжил-1'!C876:I876</f>
        <v>Гагнуурчин</v>
      </c>
      <c r="D870" s="705"/>
      <c r="E870" s="705"/>
      <c r="F870" s="705"/>
      <c r="G870" s="705"/>
      <c r="H870" s="705"/>
      <c r="I870" s="56">
        <f t="shared" si="291"/>
        <v>859</v>
      </c>
      <c r="J870" s="801">
        <f t="shared" si="293"/>
        <v>116</v>
      </c>
      <c r="K870" s="802"/>
      <c r="L870" s="65">
        <f t="shared" si="292"/>
        <v>20</v>
      </c>
      <c r="M870" s="65"/>
      <c r="N870" s="65"/>
      <c r="O870" s="65"/>
      <c r="P870" s="65"/>
      <c r="Q870" s="65">
        <v>40</v>
      </c>
      <c r="R870" s="65">
        <v>7</v>
      </c>
      <c r="S870" s="65">
        <v>76</v>
      </c>
      <c r="T870" s="65">
        <v>13</v>
      </c>
      <c r="U870" s="65"/>
      <c r="V870" s="65"/>
      <c r="W870" s="65"/>
      <c r="X870" s="65"/>
      <c r="Y870" s="65"/>
      <c r="Z870" s="65"/>
      <c r="AA870" s="65">
        <v>116</v>
      </c>
      <c r="AB870" s="65"/>
      <c r="AC870" s="65"/>
      <c r="AD870" s="65"/>
      <c r="AE870" s="140" t="str">
        <f t="shared" si="303"/>
        <v>IM7212-14</v>
      </c>
      <c r="AF870" s="139" t="str">
        <f t="shared" si="304"/>
        <v>Гагнуурчин</v>
      </c>
      <c r="AG870" s="56"/>
      <c r="AH870" s="65">
        <f t="shared" si="300"/>
        <v>0</v>
      </c>
      <c r="AI870" s="65">
        <f t="shared" si="300"/>
        <v>0</v>
      </c>
      <c r="AJ870" s="65"/>
      <c r="AK870" s="65"/>
      <c r="AL870" s="65"/>
      <c r="AM870" s="65"/>
      <c r="AN870" s="65"/>
      <c r="AO870" s="65"/>
      <c r="AP870" s="65"/>
      <c r="AQ870" s="65"/>
      <c r="AR870" s="65"/>
      <c r="AS870" s="65"/>
      <c r="AT870" s="65"/>
      <c r="AU870" s="65"/>
      <c r="AV870" s="65"/>
      <c r="AW870" s="65"/>
    </row>
    <row r="871" spans="1:49" s="121" customFormat="1" ht="18" customHeight="1">
      <c r="A871" s="838" t="str">
        <f>+'[1]З-ТМБ-4-сургууль мэргэжил-1'!A877:B877</f>
        <v>CF7115-22</v>
      </c>
      <c r="B871" s="838"/>
      <c r="C871" s="705" t="str">
        <f>+'[1]З-ТМБ-4-сургууль мэргэжил-1'!C877:I877</f>
        <v>Барилгын мужаан</v>
      </c>
      <c r="D871" s="705"/>
      <c r="E871" s="705"/>
      <c r="F871" s="705"/>
      <c r="G871" s="705"/>
      <c r="H871" s="705"/>
      <c r="I871" s="56">
        <f t="shared" si="291"/>
        <v>860</v>
      </c>
      <c r="J871" s="801">
        <f t="shared" si="293"/>
        <v>58</v>
      </c>
      <c r="K871" s="802"/>
      <c r="L871" s="65">
        <f t="shared" si="292"/>
        <v>7</v>
      </c>
      <c r="M871" s="65"/>
      <c r="N871" s="65"/>
      <c r="O871" s="65"/>
      <c r="P871" s="65"/>
      <c r="Q871" s="65"/>
      <c r="R871" s="65"/>
      <c r="S871" s="65">
        <v>58</v>
      </c>
      <c r="T871" s="65">
        <v>7</v>
      </c>
      <c r="U871" s="65"/>
      <c r="V871" s="65"/>
      <c r="W871" s="65"/>
      <c r="X871" s="65"/>
      <c r="Y871" s="65"/>
      <c r="Z871" s="65"/>
      <c r="AA871" s="65">
        <v>58</v>
      </c>
      <c r="AB871" s="65"/>
      <c r="AC871" s="65"/>
      <c r="AD871" s="65"/>
      <c r="AE871" s="140" t="str">
        <f t="shared" si="303"/>
        <v>CF7115-22</v>
      </c>
      <c r="AF871" s="139" t="str">
        <f t="shared" si="304"/>
        <v>Барилгын мужаан</v>
      </c>
      <c r="AG871" s="56"/>
      <c r="AH871" s="65">
        <f t="shared" si="300"/>
        <v>0</v>
      </c>
      <c r="AI871" s="65">
        <f t="shared" si="300"/>
        <v>0</v>
      </c>
      <c r="AJ871" s="65"/>
      <c r="AK871" s="65"/>
      <c r="AL871" s="65"/>
      <c r="AM871" s="65"/>
      <c r="AN871" s="65"/>
      <c r="AO871" s="65"/>
      <c r="AP871" s="65"/>
      <c r="AQ871" s="65"/>
      <c r="AR871" s="65"/>
      <c r="AS871" s="65"/>
      <c r="AT871" s="65"/>
      <c r="AU871" s="65"/>
      <c r="AV871" s="65"/>
      <c r="AW871" s="65"/>
    </row>
    <row r="872" spans="1:49" s="121" customFormat="1" ht="18" customHeight="1">
      <c r="A872" s="838" t="str">
        <f>+'[1]З-ТМБ-4-сургууль мэргэжил-1'!A878:B878</f>
        <v>AM7522-22</v>
      </c>
      <c r="B872" s="838"/>
      <c r="C872" s="705" t="str">
        <f>+'[1]З-ТМБ-4-сургууль мэргэжил-1'!C878:I878</f>
        <v xml:space="preserve">Нарийн мужаан </v>
      </c>
      <c r="D872" s="705"/>
      <c r="E872" s="705"/>
      <c r="F872" s="705"/>
      <c r="G872" s="705"/>
      <c r="H872" s="705"/>
      <c r="I872" s="56">
        <f t="shared" si="291"/>
        <v>861</v>
      </c>
      <c r="J872" s="801">
        <f t="shared" si="293"/>
        <v>12</v>
      </c>
      <c r="K872" s="802"/>
      <c r="L872" s="65">
        <f t="shared" si="292"/>
        <v>2</v>
      </c>
      <c r="M872" s="65"/>
      <c r="N872" s="65"/>
      <c r="O872" s="65"/>
      <c r="P872" s="65"/>
      <c r="Q872" s="65"/>
      <c r="R872" s="65"/>
      <c r="S872" s="65">
        <v>12</v>
      </c>
      <c r="T872" s="65">
        <v>2</v>
      </c>
      <c r="U872" s="65"/>
      <c r="V872" s="65"/>
      <c r="W872" s="65"/>
      <c r="X872" s="65"/>
      <c r="Y872" s="65"/>
      <c r="Z872" s="65"/>
      <c r="AA872" s="65">
        <v>12</v>
      </c>
      <c r="AB872" s="65"/>
      <c r="AC872" s="65"/>
      <c r="AD872" s="65"/>
      <c r="AE872" s="140" t="str">
        <f t="shared" si="303"/>
        <v>AM7522-22</v>
      </c>
      <c r="AF872" s="139" t="str">
        <f t="shared" si="304"/>
        <v xml:space="preserve">Нарийн мужаан </v>
      </c>
      <c r="AG872" s="56"/>
      <c r="AH872" s="65">
        <f t="shared" si="300"/>
        <v>0</v>
      </c>
      <c r="AI872" s="65">
        <f t="shared" si="300"/>
        <v>0</v>
      </c>
      <c r="AJ872" s="65"/>
      <c r="AK872" s="65"/>
      <c r="AL872" s="65"/>
      <c r="AM872" s="65"/>
      <c r="AN872" s="65"/>
      <c r="AO872" s="65"/>
      <c r="AP872" s="65"/>
      <c r="AQ872" s="65"/>
      <c r="AR872" s="65"/>
      <c r="AS872" s="65"/>
      <c r="AT872" s="65"/>
      <c r="AU872" s="65"/>
      <c r="AV872" s="65"/>
      <c r="AW872" s="65"/>
    </row>
    <row r="873" spans="1:49" s="121" customFormat="1" ht="18" customHeight="1">
      <c r="A873" s="838" t="str">
        <f>+'[1]З-ТМБ-4-сургууль мэргэжил-1'!A879:B879</f>
        <v>CF3112-11</v>
      </c>
      <c r="B873" s="838"/>
      <c r="C873" s="705" t="str">
        <f>+'[1]З-ТМБ-4-сургууль мэргэжил-1'!C879:I879</f>
        <v>Иргэний барилгын техникч</v>
      </c>
      <c r="D873" s="705"/>
      <c r="E873" s="705"/>
      <c r="F873" s="705"/>
      <c r="G873" s="705"/>
      <c r="H873" s="705"/>
      <c r="I873" s="56">
        <f t="shared" si="291"/>
        <v>862</v>
      </c>
      <c r="J873" s="801">
        <f t="shared" si="293"/>
        <v>65</v>
      </c>
      <c r="K873" s="802"/>
      <c r="L873" s="65">
        <f t="shared" si="292"/>
        <v>29</v>
      </c>
      <c r="M873" s="65">
        <v>65</v>
      </c>
      <c r="N873" s="65">
        <v>29</v>
      </c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5"/>
      <c r="Z873" s="65"/>
      <c r="AA873" s="65">
        <v>65</v>
      </c>
      <c r="AB873" s="65"/>
      <c r="AC873" s="65"/>
      <c r="AD873" s="65"/>
      <c r="AE873" s="140" t="str">
        <f t="shared" si="303"/>
        <v>CF3112-11</v>
      </c>
      <c r="AF873" s="139" t="str">
        <f t="shared" si="304"/>
        <v>Иргэний барилгын техникч</v>
      </c>
      <c r="AG873" s="56"/>
      <c r="AH873" s="65">
        <f t="shared" si="300"/>
        <v>0</v>
      </c>
      <c r="AI873" s="65">
        <f t="shared" si="300"/>
        <v>0</v>
      </c>
      <c r="AJ873" s="65"/>
      <c r="AK873" s="65"/>
      <c r="AL873" s="65"/>
      <c r="AM873" s="65"/>
      <c r="AN873" s="65"/>
      <c r="AO873" s="65"/>
      <c r="AP873" s="65"/>
      <c r="AQ873" s="65"/>
      <c r="AR873" s="65"/>
      <c r="AS873" s="65"/>
      <c r="AT873" s="65"/>
      <c r="AU873" s="65"/>
      <c r="AV873" s="65"/>
      <c r="AW873" s="65"/>
    </row>
    <row r="874" spans="1:49" s="121" customFormat="1" ht="18" customHeight="1">
      <c r="A874" s="838" t="str">
        <f>+'[1]З-ТМБ-4-сургууль мэргэжил-1'!A880:B880</f>
        <v>CF3115-41</v>
      </c>
      <c r="B874" s="838"/>
      <c r="C874" s="705" t="str">
        <f>+'[1]З-ТМБ-4-сургууль мэргэжил-1'!C880:I880</f>
        <v>Сантехникийн техникч</v>
      </c>
      <c r="D874" s="705"/>
      <c r="E874" s="705"/>
      <c r="F874" s="705"/>
      <c r="G874" s="705"/>
      <c r="H874" s="705"/>
      <c r="I874" s="56">
        <f t="shared" si="291"/>
        <v>863</v>
      </c>
      <c r="J874" s="801">
        <f t="shared" si="293"/>
        <v>50</v>
      </c>
      <c r="K874" s="802"/>
      <c r="L874" s="65">
        <f t="shared" si="292"/>
        <v>7</v>
      </c>
      <c r="M874" s="65">
        <v>50</v>
      </c>
      <c r="N874" s="65">
        <v>7</v>
      </c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5"/>
      <c r="Z874" s="65"/>
      <c r="AA874" s="65">
        <v>50</v>
      </c>
      <c r="AB874" s="65"/>
      <c r="AC874" s="65"/>
      <c r="AD874" s="65"/>
      <c r="AE874" s="140" t="str">
        <f t="shared" si="303"/>
        <v>CF3115-41</v>
      </c>
      <c r="AF874" s="139" t="str">
        <f t="shared" si="304"/>
        <v>Сантехникийн техникч</v>
      </c>
      <c r="AG874" s="56"/>
      <c r="AH874" s="65">
        <f t="shared" si="300"/>
        <v>1</v>
      </c>
      <c r="AI874" s="65">
        <f t="shared" si="300"/>
        <v>1</v>
      </c>
      <c r="AJ874" s="65">
        <v>1</v>
      </c>
      <c r="AK874" s="65">
        <v>1</v>
      </c>
      <c r="AL874" s="65"/>
      <c r="AM874" s="65"/>
      <c r="AN874" s="65"/>
      <c r="AO874" s="65"/>
      <c r="AP874" s="65"/>
      <c r="AQ874" s="65"/>
      <c r="AR874" s="65"/>
      <c r="AS874" s="65"/>
      <c r="AT874" s="65"/>
      <c r="AU874" s="65"/>
      <c r="AV874" s="65"/>
      <c r="AW874" s="65"/>
    </row>
    <row r="875" spans="1:49" s="121" customFormat="1" ht="18" customHeight="1">
      <c r="A875" s="838" t="str">
        <f>+'[1]З-ТМБ-4-сургууль мэргэжил-1'!A881:B881</f>
        <v>CF3113-21</v>
      </c>
      <c r="B875" s="838"/>
      <c r="C875" s="705" t="str">
        <f>+'[1]З-ТМБ-4-сургууль мэргэжил-1'!C881:I881</f>
        <v>Барилгын цахилгааны техникч</v>
      </c>
      <c r="D875" s="705"/>
      <c r="E875" s="705"/>
      <c r="F875" s="705"/>
      <c r="G875" s="705"/>
      <c r="H875" s="705"/>
      <c r="I875" s="56">
        <f t="shared" si="291"/>
        <v>864</v>
      </c>
      <c r="J875" s="801">
        <f t="shared" si="293"/>
        <v>58</v>
      </c>
      <c r="K875" s="802"/>
      <c r="L875" s="65">
        <f t="shared" si="292"/>
        <v>12</v>
      </c>
      <c r="M875" s="65">
        <v>58</v>
      </c>
      <c r="N875" s="65">
        <v>12</v>
      </c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5"/>
      <c r="Z875" s="65"/>
      <c r="AA875" s="65">
        <v>58</v>
      </c>
      <c r="AB875" s="65"/>
      <c r="AC875" s="65"/>
      <c r="AD875" s="65"/>
      <c r="AE875" s="140" t="str">
        <f t="shared" si="303"/>
        <v>CF3113-21</v>
      </c>
      <c r="AF875" s="139" t="str">
        <f t="shared" si="304"/>
        <v>Барилгын цахилгааны техникч</v>
      </c>
      <c r="AG875" s="56"/>
      <c r="AH875" s="65">
        <f t="shared" si="300"/>
        <v>0</v>
      </c>
      <c r="AI875" s="65">
        <f t="shared" si="300"/>
        <v>0</v>
      </c>
      <c r="AJ875" s="65"/>
      <c r="AK875" s="65"/>
      <c r="AL875" s="65"/>
      <c r="AM875" s="65"/>
      <c r="AN875" s="65"/>
      <c r="AO875" s="65"/>
      <c r="AP875" s="65"/>
      <c r="AQ875" s="65"/>
      <c r="AR875" s="65"/>
      <c r="AS875" s="65"/>
      <c r="AT875" s="65"/>
      <c r="AU875" s="65"/>
      <c r="AV875" s="65"/>
      <c r="AW875" s="65"/>
    </row>
    <row r="876" spans="1:49" s="121" customFormat="1" ht="18" customHeight="1">
      <c r="A876" s="838" t="str">
        <f>+'[1]З-ТМБ-4-сургууль мэргэжил-1'!A882:B882</f>
        <v>IF7512-34</v>
      </c>
      <c r="B876" s="838"/>
      <c r="C876" s="705" t="str">
        <f>+'[1]З-ТМБ-4-сургууль мэргэжил-1'!C882:I882</f>
        <v>Талх, нарийн боов үйлдвэрлэлийн технологийн ажилтан</v>
      </c>
      <c r="D876" s="705"/>
      <c r="E876" s="705"/>
      <c r="F876" s="705"/>
      <c r="G876" s="705"/>
      <c r="H876" s="705"/>
      <c r="I876" s="56">
        <f t="shared" si="291"/>
        <v>865</v>
      </c>
      <c r="J876" s="801">
        <f t="shared" si="293"/>
        <v>40</v>
      </c>
      <c r="K876" s="802"/>
      <c r="L876" s="65">
        <f t="shared" si="292"/>
        <v>29</v>
      </c>
      <c r="M876" s="65"/>
      <c r="N876" s="65"/>
      <c r="O876" s="65"/>
      <c r="P876" s="65"/>
      <c r="Q876" s="65">
        <v>40</v>
      </c>
      <c r="R876" s="65">
        <v>29</v>
      </c>
      <c r="S876" s="65"/>
      <c r="T876" s="65"/>
      <c r="U876" s="65"/>
      <c r="V876" s="65"/>
      <c r="W876" s="65"/>
      <c r="X876" s="65"/>
      <c r="Y876" s="65"/>
      <c r="Z876" s="65"/>
      <c r="AA876" s="65">
        <v>40</v>
      </c>
      <c r="AB876" s="65"/>
      <c r="AC876" s="65"/>
      <c r="AD876" s="65"/>
      <c r="AE876" s="140" t="str">
        <f t="shared" si="303"/>
        <v>IF7512-34</v>
      </c>
      <c r="AF876" s="139" t="str">
        <f t="shared" si="304"/>
        <v>Талх, нарийн боов үйлдвэрлэлийн технологийн ажилтан</v>
      </c>
      <c r="AG876" s="56"/>
      <c r="AH876" s="65">
        <f t="shared" si="300"/>
        <v>4</v>
      </c>
      <c r="AI876" s="65">
        <f t="shared" si="300"/>
        <v>2</v>
      </c>
      <c r="AJ876" s="65">
        <v>4</v>
      </c>
      <c r="AK876" s="65">
        <v>2</v>
      </c>
      <c r="AL876" s="65"/>
      <c r="AM876" s="65"/>
      <c r="AN876" s="65"/>
      <c r="AO876" s="65"/>
      <c r="AP876" s="65"/>
      <c r="AQ876" s="65"/>
      <c r="AR876" s="65"/>
      <c r="AS876" s="65"/>
      <c r="AT876" s="65"/>
      <c r="AU876" s="65"/>
      <c r="AV876" s="65"/>
      <c r="AW876" s="65"/>
    </row>
    <row r="877" spans="1:49" s="121" customFormat="1" ht="18" customHeight="1">
      <c r="A877" s="838" t="str">
        <f>+'[1]З-ТМБ-4-сургууль мэргэжил-1'!A883:B883</f>
        <v>IF5120-11</v>
      </c>
      <c r="B877" s="838"/>
      <c r="C877" s="705" t="str">
        <f>+'[1]З-ТМБ-4-сургууль мэргэжил-1'!C883:I883</f>
        <v>Тогооч</v>
      </c>
      <c r="D877" s="705"/>
      <c r="E877" s="705"/>
      <c r="F877" s="705"/>
      <c r="G877" s="705"/>
      <c r="H877" s="705"/>
      <c r="I877" s="56">
        <f t="shared" si="291"/>
        <v>866</v>
      </c>
      <c r="J877" s="801">
        <f t="shared" si="293"/>
        <v>177</v>
      </c>
      <c r="K877" s="802"/>
      <c r="L877" s="65">
        <f t="shared" si="292"/>
        <v>108</v>
      </c>
      <c r="M877" s="65"/>
      <c r="N877" s="65"/>
      <c r="O877" s="65"/>
      <c r="P877" s="65"/>
      <c r="Q877" s="65">
        <v>50</v>
      </c>
      <c r="R877" s="65">
        <v>35</v>
      </c>
      <c r="S877" s="65">
        <v>127</v>
      </c>
      <c r="T877" s="65">
        <v>73</v>
      </c>
      <c r="U877" s="65"/>
      <c r="V877" s="65"/>
      <c r="W877" s="65"/>
      <c r="X877" s="65"/>
      <c r="Y877" s="65"/>
      <c r="Z877" s="65"/>
      <c r="AA877" s="65">
        <v>177</v>
      </c>
      <c r="AB877" s="65"/>
      <c r="AC877" s="65"/>
      <c r="AD877" s="65"/>
      <c r="AE877" s="140" t="str">
        <f t="shared" si="303"/>
        <v>IF5120-11</v>
      </c>
      <c r="AF877" s="139" t="str">
        <f t="shared" si="304"/>
        <v>Тогооч</v>
      </c>
      <c r="AG877" s="56"/>
      <c r="AH877" s="65">
        <f t="shared" si="300"/>
        <v>0</v>
      </c>
      <c r="AI877" s="65">
        <f t="shared" si="300"/>
        <v>0</v>
      </c>
      <c r="AJ877" s="65"/>
      <c r="AK877" s="65"/>
      <c r="AL877" s="65"/>
      <c r="AM877" s="65"/>
      <c r="AN877" s="65"/>
      <c r="AO877" s="65"/>
      <c r="AP877" s="65"/>
      <c r="AQ877" s="65"/>
      <c r="AR877" s="65"/>
      <c r="AS877" s="65"/>
      <c r="AT877" s="65"/>
      <c r="AU877" s="65"/>
      <c r="AV877" s="65"/>
      <c r="AW877" s="65"/>
    </row>
    <row r="878" spans="1:49" s="121" customFormat="1" ht="18" customHeight="1">
      <c r="A878" s="838" t="str">
        <f>+'[1]З-ТМБ-4-сургууль мэргэжил-1'!A884:B884</f>
        <v>SO5141-11</v>
      </c>
      <c r="B878" s="838"/>
      <c r="C878" s="705" t="str">
        <f>+'[1]З-ТМБ-4-сургууль мэргэжил-1'!C884:I884</f>
        <v>Үсчин</v>
      </c>
      <c r="D878" s="705"/>
      <c r="E878" s="705"/>
      <c r="F878" s="705"/>
      <c r="G878" s="705"/>
      <c r="H878" s="705"/>
      <c r="I878" s="56">
        <f t="shared" si="291"/>
        <v>867</v>
      </c>
      <c r="J878" s="801">
        <f t="shared" si="293"/>
        <v>146</v>
      </c>
      <c r="K878" s="802"/>
      <c r="L878" s="65">
        <f t="shared" si="292"/>
        <v>110</v>
      </c>
      <c r="M878" s="65"/>
      <c r="N878" s="65"/>
      <c r="O878" s="65"/>
      <c r="P878" s="65"/>
      <c r="Q878" s="65">
        <v>49</v>
      </c>
      <c r="R878" s="65">
        <v>33</v>
      </c>
      <c r="S878" s="65">
        <v>97</v>
      </c>
      <c r="T878" s="65">
        <v>77</v>
      </c>
      <c r="U878" s="65"/>
      <c r="V878" s="65"/>
      <c r="W878" s="65"/>
      <c r="X878" s="65"/>
      <c r="Y878" s="65"/>
      <c r="Z878" s="65"/>
      <c r="AA878" s="65">
        <v>146</v>
      </c>
      <c r="AB878" s="65"/>
      <c r="AC878" s="65"/>
      <c r="AD878" s="65"/>
      <c r="AE878" s="140" t="str">
        <f t="shared" si="303"/>
        <v>SO5141-11</v>
      </c>
      <c r="AF878" s="139" t="str">
        <f t="shared" si="304"/>
        <v>Үсчин</v>
      </c>
      <c r="AG878" s="56"/>
      <c r="AH878" s="65">
        <f t="shared" si="300"/>
        <v>0</v>
      </c>
      <c r="AI878" s="65">
        <f t="shared" si="300"/>
        <v>0</v>
      </c>
      <c r="AJ878" s="65"/>
      <c r="AK878" s="65"/>
      <c r="AL878" s="65"/>
      <c r="AM878" s="65"/>
      <c r="AN878" s="65"/>
      <c r="AO878" s="65"/>
      <c r="AP878" s="65"/>
      <c r="AQ878" s="65"/>
      <c r="AR878" s="65"/>
      <c r="AS878" s="65"/>
      <c r="AT878" s="65"/>
      <c r="AU878" s="65"/>
      <c r="AV878" s="65"/>
      <c r="AW878" s="65"/>
    </row>
    <row r="879" spans="1:49" s="121" customFormat="1" ht="18" customHeight="1">
      <c r="A879" s="838" t="str">
        <f>+'[1]З-ТМБ-4-сургууль мэргэжил-1'!A885:B885</f>
        <v>SO5142-11</v>
      </c>
      <c r="B879" s="838"/>
      <c r="C879" s="705" t="str">
        <f>+'[1]З-ТМБ-4-сургууль мэргэжил-1'!C885:I885</f>
        <v>Гоо засалч</v>
      </c>
      <c r="D879" s="705"/>
      <c r="E879" s="705"/>
      <c r="F879" s="705"/>
      <c r="G879" s="705"/>
      <c r="H879" s="705"/>
      <c r="I879" s="56">
        <f t="shared" si="291"/>
        <v>868</v>
      </c>
      <c r="J879" s="801">
        <f t="shared" si="293"/>
        <v>137</v>
      </c>
      <c r="K879" s="802"/>
      <c r="L879" s="65">
        <f t="shared" si="292"/>
        <v>136</v>
      </c>
      <c r="M879" s="65"/>
      <c r="N879" s="65"/>
      <c r="O879" s="65"/>
      <c r="P879" s="65"/>
      <c r="Q879" s="65">
        <v>38</v>
      </c>
      <c r="R879" s="65">
        <v>38</v>
      </c>
      <c r="S879" s="65">
        <v>99</v>
      </c>
      <c r="T879" s="65">
        <v>98</v>
      </c>
      <c r="U879" s="65"/>
      <c r="V879" s="65"/>
      <c r="W879" s="65"/>
      <c r="X879" s="65"/>
      <c r="Y879" s="65"/>
      <c r="Z879" s="65"/>
      <c r="AA879" s="65">
        <v>137</v>
      </c>
      <c r="AB879" s="65"/>
      <c r="AC879" s="65"/>
      <c r="AD879" s="65"/>
      <c r="AE879" s="140" t="str">
        <f t="shared" si="303"/>
        <v>SO5142-11</v>
      </c>
      <c r="AF879" s="139" t="str">
        <f t="shared" si="304"/>
        <v>Гоо засалч</v>
      </c>
      <c r="AG879" s="56"/>
      <c r="AH879" s="65">
        <f t="shared" si="300"/>
        <v>2</v>
      </c>
      <c r="AI879" s="65">
        <f t="shared" si="300"/>
        <v>2</v>
      </c>
      <c r="AJ879" s="65">
        <v>2</v>
      </c>
      <c r="AK879" s="65">
        <v>2</v>
      </c>
      <c r="AL879" s="65"/>
      <c r="AM879" s="65"/>
      <c r="AN879" s="65"/>
      <c r="AO879" s="65"/>
      <c r="AP879" s="65"/>
      <c r="AQ879" s="65"/>
      <c r="AR879" s="65"/>
      <c r="AS879" s="65"/>
      <c r="AT879" s="65"/>
      <c r="AU879" s="65"/>
      <c r="AV879" s="65"/>
      <c r="AW879" s="65"/>
    </row>
    <row r="880" spans="1:49" s="121" customFormat="1" ht="18" customHeight="1">
      <c r="A880" s="838" t="str">
        <f>+'[1]З-ТМБ-4-сургууль мэргэжил-1'!A886:B886</f>
        <v>SO5141-14</v>
      </c>
      <c r="B880" s="838"/>
      <c r="C880" s="705" t="str">
        <f>+'[1]З-ТМБ-4-сургууль мэргэжил-1'!C886:I886</f>
        <v>Үс заслын  технологич</v>
      </c>
      <c r="D880" s="705"/>
      <c r="E880" s="705"/>
      <c r="F880" s="705"/>
      <c r="G880" s="705"/>
      <c r="H880" s="705"/>
      <c r="I880" s="56">
        <f t="shared" si="291"/>
        <v>869</v>
      </c>
      <c r="J880" s="801">
        <f t="shared" si="293"/>
        <v>50</v>
      </c>
      <c r="K880" s="802"/>
      <c r="L880" s="65">
        <f t="shared" si="292"/>
        <v>44</v>
      </c>
      <c r="M880" s="65">
        <v>50</v>
      </c>
      <c r="N880" s="65">
        <v>44</v>
      </c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5"/>
      <c r="Z880" s="65"/>
      <c r="AA880" s="65">
        <v>50</v>
      </c>
      <c r="AB880" s="65"/>
      <c r="AC880" s="65"/>
      <c r="AD880" s="65"/>
      <c r="AE880" s="140" t="str">
        <f t="shared" si="303"/>
        <v>SO5141-14</v>
      </c>
      <c r="AF880" s="139" t="str">
        <f t="shared" si="304"/>
        <v>Үс заслын  технологич</v>
      </c>
      <c r="AG880" s="56"/>
      <c r="AH880" s="65">
        <f t="shared" si="300"/>
        <v>5</v>
      </c>
      <c r="AI880" s="65">
        <f t="shared" si="300"/>
        <v>5</v>
      </c>
      <c r="AJ880" s="65">
        <v>3</v>
      </c>
      <c r="AK880" s="65">
        <v>3</v>
      </c>
      <c r="AL880" s="65"/>
      <c r="AM880" s="65"/>
      <c r="AN880" s="65">
        <v>2</v>
      </c>
      <c r="AO880" s="65">
        <v>2</v>
      </c>
      <c r="AP880" s="65"/>
      <c r="AQ880" s="65"/>
      <c r="AR880" s="65"/>
      <c r="AS880" s="65"/>
      <c r="AT880" s="65"/>
      <c r="AU880" s="65"/>
      <c r="AV880" s="65"/>
      <c r="AW880" s="65"/>
    </row>
    <row r="881" spans="1:49" s="121" customFormat="1" ht="18" customHeight="1">
      <c r="A881" s="838" t="str">
        <f>+'[1]З-ТМБ-4-сургууль мэргэжил-1'!A887:B887</f>
        <v>SO5142-21</v>
      </c>
      <c r="B881" s="838"/>
      <c r="C881" s="705" t="str">
        <f>+'[1]З-ТМБ-4-сургууль мэргэжил-1'!C887:I887</f>
        <v>Гоо заслын технологич</v>
      </c>
      <c r="D881" s="705"/>
      <c r="E881" s="705"/>
      <c r="F881" s="705"/>
      <c r="G881" s="705"/>
      <c r="H881" s="705"/>
      <c r="I881" s="56">
        <f t="shared" si="291"/>
        <v>870</v>
      </c>
      <c r="J881" s="801">
        <f t="shared" si="293"/>
        <v>50</v>
      </c>
      <c r="K881" s="802"/>
      <c r="L881" s="65">
        <f t="shared" si="292"/>
        <v>50</v>
      </c>
      <c r="M881" s="65">
        <v>50</v>
      </c>
      <c r="N881" s="65">
        <v>50</v>
      </c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5"/>
      <c r="Z881" s="65"/>
      <c r="AA881" s="65">
        <v>50</v>
      </c>
      <c r="AB881" s="65"/>
      <c r="AC881" s="65"/>
      <c r="AD881" s="65"/>
      <c r="AE881" s="140" t="str">
        <f t="shared" si="303"/>
        <v>SO5142-21</v>
      </c>
      <c r="AF881" s="139" t="str">
        <f t="shared" si="304"/>
        <v>Гоо заслын технологич</v>
      </c>
      <c r="AG881" s="56"/>
      <c r="AH881" s="65">
        <f t="shared" si="300"/>
        <v>2</v>
      </c>
      <c r="AI881" s="65">
        <f t="shared" si="300"/>
        <v>2</v>
      </c>
      <c r="AJ881" s="65"/>
      <c r="AK881" s="65"/>
      <c r="AL881" s="65"/>
      <c r="AM881" s="65"/>
      <c r="AN881" s="65">
        <v>2</v>
      </c>
      <c r="AO881" s="65">
        <v>2</v>
      </c>
      <c r="AP881" s="65"/>
      <c r="AQ881" s="65"/>
      <c r="AR881" s="65"/>
      <c r="AS881" s="65"/>
      <c r="AT881" s="65"/>
      <c r="AU881" s="65"/>
      <c r="AV881" s="65"/>
      <c r="AW881" s="65"/>
    </row>
    <row r="882" spans="1:49" s="121" customFormat="1" ht="18" customHeight="1">
      <c r="A882" s="838" t="str">
        <f>+'[1]З-ТМБ-4-сургууль мэргэжил-1'!A888:B888</f>
        <v>IF3434-14</v>
      </c>
      <c r="B882" s="838"/>
      <c r="C882" s="705" t="str">
        <f>+'[1]З-ТМБ-4-сургууль мэргэжил-1'!C888:I888</f>
        <v>Хоол үйлдвэрлэл, үйлчилгээний техник- технологич</v>
      </c>
      <c r="D882" s="705"/>
      <c r="E882" s="705"/>
      <c r="F882" s="705"/>
      <c r="G882" s="705"/>
      <c r="H882" s="705"/>
      <c r="I882" s="56">
        <f t="shared" si="291"/>
        <v>871</v>
      </c>
      <c r="J882" s="801">
        <f t="shared" si="293"/>
        <v>60</v>
      </c>
      <c r="K882" s="802"/>
      <c r="L882" s="65">
        <f t="shared" si="292"/>
        <v>45</v>
      </c>
      <c r="M882" s="65">
        <v>60</v>
      </c>
      <c r="N882" s="65">
        <v>45</v>
      </c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5"/>
      <c r="Z882" s="65"/>
      <c r="AA882" s="65">
        <v>60</v>
      </c>
      <c r="AB882" s="65"/>
      <c r="AC882" s="65"/>
      <c r="AD882" s="65"/>
      <c r="AE882" s="140" t="str">
        <f t="shared" si="303"/>
        <v>IF3434-14</v>
      </c>
      <c r="AF882" s="139" t="str">
        <f t="shared" si="304"/>
        <v>Хоол үйлдвэрлэл, үйлчилгээний техник- технологич</v>
      </c>
      <c r="AG882" s="56"/>
      <c r="AH882" s="65">
        <f t="shared" si="300"/>
        <v>1</v>
      </c>
      <c r="AI882" s="65">
        <f t="shared" si="300"/>
        <v>1</v>
      </c>
      <c r="AJ882" s="65">
        <v>1</v>
      </c>
      <c r="AK882" s="65">
        <v>1</v>
      </c>
      <c r="AL882" s="65"/>
      <c r="AM882" s="65"/>
      <c r="AN882" s="65"/>
      <c r="AO882" s="65"/>
      <c r="AP882" s="65"/>
      <c r="AQ882" s="65"/>
      <c r="AR882" s="65"/>
      <c r="AS882" s="65"/>
      <c r="AT882" s="65"/>
      <c r="AU882" s="65"/>
      <c r="AV882" s="65"/>
      <c r="AW882" s="65"/>
    </row>
    <row r="883" spans="1:49" s="121" customFormat="1" ht="18" customHeight="1">
      <c r="A883" s="838" t="str">
        <f>+'[1]З-ТМБ-4-сургууль мэргэжил-1'!A889:B889</f>
        <v>BT5223-15</v>
      </c>
      <c r="B883" s="838"/>
      <c r="C883" s="705" t="str">
        <f>+'[1]З-ТМБ-4-сургууль мэргэжил-1'!C889:I889</f>
        <v>Худалдааны газрын үндсэн ажилтан /худалдагч/</v>
      </c>
      <c r="D883" s="705"/>
      <c r="E883" s="705"/>
      <c r="F883" s="705"/>
      <c r="G883" s="705"/>
      <c r="H883" s="705"/>
      <c r="I883" s="56">
        <f t="shared" si="291"/>
        <v>872</v>
      </c>
      <c r="J883" s="801">
        <f t="shared" si="293"/>
        <v>40</v>
      </c>
      <c r="K883" s="802"/>
      <c r="L883" s="65">
        <f t="shared" si="292"/>
        <v>29</v>
      </c>
      <c r="M883" s="65"/>
      <c r="N883" s="65"/>
      <c r="O883" s="65"/>
      <c r="P883" s="65"/>
      <c r="Q883" s="65">
        <v>40</v>
      </c>
      <c r="R883" s="65">
        <v>29</v>
      </c>
      <c r="S883" s="65"/>
      <c r="T883" s="65"/>
      <c r="U883" s="65"/>
      <c r="V883" s="65"/>
      <c r="W883" s="65"/>
      <c r="X883" s="65"/>
      <c r="Y883" s="65"/>
      <c r="Z883" s="65"/>
      <c r="AA883" s="65">
        <v>40</v>
      </c>
      <c r="AB883" s="65"/>
      <c r="AC883" s="65"/>
      <c r="AD883" s="65"/>
      <c r="AE883" s="140" t="str">
        <f t="shared" si="303"/>
        <v>BT5223-15</v>
      </c>
      <c r="AF883" s="139" t="str">
        <f t="shared" si="304"/>
        <v>Худалдааны газрын үндсэн ажилтан /худалдагч/</v>
      </c>
      <c r="AG883" s="56"/>
      <c r="AH883" s="65">
        <f t="shared" si="300"/>
        <v>1</v>
      </c>
      <c r="AI883" s="65">
        <f t="shared" si="300"/>
        <v>1</v>
      </c>
      <c r="AJ883" s="65"/>
      <c r="AK883" s="65"/>
      <c r="AL883" s="65"/>
      <c r="AM883" s="65"/>
      <c r="AN883" s="65">
        <v>1</v>
      </c>
      <c r="AO883" s="65">
        <v>1</v>
      </c>
      <c r="AP883" s="65"/>
      <c r="AQ883" s="65"/>
      <c r="AR883" s="65"/>
      <c r="AS883" s="65"/>
      <c r="AT883" s="65"/>
      <c r="AU883" s="65"/>
      <c r="AV883" s="65"/>
      <c r="AW883" s="65"/>
    </row>
    <row r="884" spans="1:49" s="121" customFormat="1" ht="18" customHeight="1">
      <c r="A884" s="838" t="str">
        <f>+'[1]З-ТМБ-4-сургууль мэргэжил-1'!A890:B890</f>
        <v>IE7533-28</v>
      </c>
      <c r="B884" s="838"/>
      <c r="C884" s="705" t="str">
        <f>+'[1]З-ТМБ-4-сургууль мэргэжил-1'!C890:I890</f>
        <v>Оёмол бүтээгдэхүүний оёдолчин</v>
      </c>
      <c r="D884" s="705"/>
      <c r="E884" s="705"/>
      <c r="F884" s="705"/>
      <c r="G884" s="705"/>
      <c r="H884" s="705"/>
      <c r="I884" s="56">
        <f t="shared" si="291"/>
        <v>873</v>
      </c>
      <c r="J884" s="801">
        <f t="shared" si="293"/>
        <v>55</v>
      </c>
      <c r="K884" s="802"/>
      <c r="L884" s="65">
        <f t="shared" si="292"/>
        <v>55</v>
      </c>
      <c r="M884" s="65"/>
      <c r="N884" s="65"/>
      <c r="O884" s="65"/>
      <c r="P884" s="65"/>
      <c r="Q884" s="65">
        <v>40</v>
      </c>
      <c r="R884" s="65">
        <v>40</v>
      </c>
      <c r="S884" s="65">
        <v>15</v>
      </c>
      <c r="T884" s="65">
        <v>15</v>
      </c>
      <c r="U884" s="65"/>
      <c r="V884" s="65"/>
      <c r="W884" s="65"/>
      <c r="X884" s="65"/>
      <c r="Y884" s="65"/>
      <c r="Z884" s="65"/>
      <c r="AA884" s="65">
        <v>55</v>
      </c>
      <c r="AB884" s="65"/>
      <c r="AC884" s="65"/>
      <c r="AD884" s="65"/>
      <c r="AE884" s="140" t="str">
        <f t="shared" si="303"/>
        <v>IE7533-28</v>
      </c>
      <c r="AF884" s="139" t="str">
        <f t="shared" si="304"/>
        <v>Оёмол бүтээгдэхүүний оёдолчин</v>
      </c>
      <c r="AG884" s="56"/>
      <c r="AH884" s="65">
        <f t="shared" si="300"/>
        <v>2</v>
      </c>
      <c r="AI884" s="65">
        <f t="shared" si="300"/>
        <v>1</v>
      </c>
      <c r="AJ884" s="65">
        <v>2</v>
      </c>
      <c r="AK884" s="65">
        <v>1</v>
      </c>
      <c r="AL884" s="65"/>
      <c r="AM884" s="65"/>
      <c r="AN884" s="65"/>
      <c r="AO884" s="65"/>
      <c r="AP884" s="65"/>
      <c r="AQ884" s="65"/>
      <c r="AR884" s="65"/>
      <c r="AS884" s="65"/>
      <c r="AT884" s="65"/>
      <c r="AU884" s="65"/>
      <c r="AV884" s="65"/>
      <c r="AW884" s="65"/>
    </row>
    <row r="885" spans="1:49" s="121" customFormat="1" ht="18" customHeight="1">
      <c r="A885" s="838" t="str">
        <f>+'[1]З-ТМБ-4-сургууль мэргэжил-1'!A891:B891</f>
        <v>IC3513-21</v>
      </c>
      <c r="B885" s="838"/>
      <c r="C885" s="705" t="str">
        <f>+'[1]З-ТМБ-4-сургууль мэргэжил-1'!C891:I891</f>
        <v>Өгөгдлийн сангийн оператор</v>
      </c>
      <c r="D885" s="705"/>
      <c r="E885" s="705"/>
      <c r="F885" s="705"/>
      <c r="G885" s="705"/>
      <c r="H885" s="705"/>
      <c r="I885" s="56">
        <f t="shared" si="291"/>
        <v>874</v>
      </c>
      <c r="J885" s="801">
        <f t="shared" si="293"/>
        <v>25</v>
      </c>
      <c r="K885" s="802"/>
      <c r="L885" s="65">
        <f t="shared" si="292"/>
        <v>15</v>
      </c>
      <c r="M885" s="65"/>
      <c r="N885" s="65"/>
      <c r="O885" s="65"/>
      <c r="P885" s="65"/>
      <c r="Q885" s="65"/>
      <c r="R885" s="65"/>
      <c r="S885" s="65">
        <v>25</v>
      </c>
      <c r="T885" s="65">
        <v>15</v>
      </c>
      <c r="U885" s="65"/>
      <c r="V885" s="65"/>
      <c r="W885" s="65"/>
      <c r="X885" s="65"/>
      <c r="Y885" s="65"/>
      <c r="Z885" s="65"/>
      <c r="AA885" s="65">
        <v>25</v>
      </c>
      <c r="AB885" s="65"/>
      <c r="AC885" s="65"/>
      <c r="AD885" s="65"/>
      <c r="AE885" s="140" t="str">
        <f t="shared" si="303"/>
        <v>IC3513-21</v>
      </c>
      <c r="AF885" s="139" t="str">
        <f t="shared" si="304"/>
        <v>Өгөгдлийн сангийн оператор</v>
      </c>
      <c r="AG885" s="56"/>
      <c r="AH885" s="65">
        <f t="shared" si="300"/>
        <v>5</v>
      </c>
      <c r="AI885" s="65">
        <f t="shared" si="300"/>
        <v>5</v>
      </c>
      <c r="AJ885" s="65">
        <v>3</v>
      </c>
      <c r="AK885" s="65">
        <v>3</v>
      </c>
      <c r="AL885" s="65"/>
      <c r="AM885" s="65"/>
      <c r="AN885" s="65">
        <v>2</v>
      </c>
      <c r="AO885" s="65">
        <v>2</v>
      </c>
      <c r="AP885" s="65"/>
      <c r="AQ885" s="65"/>
      <c r="AR885" s="65"/>
      <c r="AS885" s="65"/>
      <c r="AT885" s="65"/>
      <c r="AU885" s="65"/>
      <c r="AV885" s="65"/>
      <c r="AW885" s="65"/>
    </row>
    <row r="886" spans="1:49" s="121" customFormat="1" ht="18" customHeight="1">
      <c r="A886" s="838" t="str">
        <f>+'[1]З-ТМБ-4-сургууль мэргэжил-1'!A892:B892</f>
        <v>TR4323-29</v>
      </c>
      <c r="B886" s="838"/>
      <c r="C886" s="705" t="str">
        <f>+'[1]З-ТМБ-4-сургууль мэргэжил-1'!C892:I892</f>
        <v>Төмөр замын замчин</v>
      </c>
      <c r="D886" s="705"/>
      <c r="E886" s="705"/>
      <c r="F886" s="705"/>
      <c r="G886" s="705"/>
      <c r="H886" s="705"/>
      <c r="I886" s="56">
        <f t="shared" si="291"/>
        <v>875</v>
      </c>
      <c r="J886" s="801">
        <f t="shared" si="293"/>
        <v>38</v>
      </c>
      <c r="K886" s="802"/>
      <c r="L886" s="65">
        <f t="shared" si="292"/>
        <v>21</v>
      </c>
      <c r="M886" s="65"/>
      <c r="N886" s="65"/>
      <c r="O886" s="65"/>
      <c r="P886" s="65"/>
      <c r="Q886" s="65">
        <v>38</v>
      </c>
      <c r="R886" s="65">
        <v>21</v>
      </c>
      <c r="S886" s="65"/>
      <c r="T886" s="65"/>
      <c r="U886" s="65"/>
      <c r="V886" s="65"/>
      <c r="W886" s="65"/>
      <c r="X886" s="65"/>
      <c r="Y886" s="65"/>
      <c r="Z886" s="65"/>
      <c r="AA886" s="65">
        <v>38</v>
      </c>
      <c r="AB886" s="65"/>
      <c r="AC886" s="65"/>
      <c r="AD886" s="65"/>
      <c r="AE886" s="140" t="str">
        <f t="shared" si="303"/>
        <v>TR4323-29</v>
      </c>
      <c r="AF886" s="139" t="str">
        <f t="shared" si="304"/>
        <v>Төмөр замын замчин</v>
      </c>
      <c r="AG886" s="56"/>
      <c r="AH886" s="65">
        <f t="shared" si="300"/>
        <v>0</v>
      </c>
      <c r="AI886" s="65">
        <f t="shared" si="300"/>
        <v>0</v>
      </c>
      <c r="AJ886" s="65"/>
      <c r="AK886" s="65"/>
      <c r="AL886" s="65"/>
      <c r="AM886" s="65"/>
      <c r="AN886" s="65"/>
      <c r="AO886" s="65"/>
      <c r="AP886" s="65"/>
      <c r="AQ886" s="65"/>
      <c r="AR886" s="65"/>
      <c r="AS886" s="65"/>
      <c r="AT886" s="65"/>
      <c r="AU886" s="65"/>
      <c r="AV886" s="65"/>
      <c r="AW886" s="65"/>
    </row>
    <row r="887" spans="1:49" s="121" customFormat="1" ht="18" customHeight="1">
      <c r="A887" s="838" t="str">
        <f>+'[1]З-ТМБ-4-сургууль мэргэжил-1'!A893:B893</f>
        <v>AF6112-25</v>
      </c>
      <c r="B887" s="838"/>
      <c r="C887" s="705" t="str">
        <f>+'[1]З-ТМБ-4-сургууль мэргэжил-1'!C893:I893</f>
        <v>Хүлэмжийн аж ахуйн фермер</v>
      </c>
      <c r="D887" s="705"/>
      <c r="E887" s="705"/>
      <c r="F887" s="705"/>
      <c r="G887" s="705"/>
      <c r="H887" s="705"/>
      <c r="I887" s="56">
        <f t="shared" si="291"/>
        <v>876</v>
      </c>
      <c r="J887" s="801">
        <f t="shared" si="293"/>
        <v>20</v>
      </c>
      <c r="K887" s="802"/>
      <c r="L887" s="65">
        <f t="shared" si="292"/>
        <v>13</v>
      </c>
      <c r="M887" s="65"/>
      <c r="N887" s="65"/>
      <c r="O887" s="65"/>
      <c r="P887" s="65"/>
      <c r="Q887" s="65">
        <v>20</v>
      </c>
      <c r="R887" s="65">
        <v>13</v>
      </c>
      <c r="S887" s="65"/>
      <c r="T887" s="65"/>
      <c r="U887" s="65"/>
      <c r="V887" s="65"/>
      <c r="W887" s="65"/>
      <c r="X887" s="65"/>
      <c r="Y887" s="65"/>
      <c r="Z887" s="65"/>
      <c r="AA887" s="65">
        <v>20</v>
      </c>
      <c r="AB887" s="65"/>
      <c r="AC887" s="65"/>
      <c r="AD887" s="65"/>
      <c r="AE887" s="140" t="str">
        <f t="shared" si="303"/>
        <v>AF6112-25</v>
      </c>
      <c r="AF887" s="139" t="str">
        <f t="shared" si="304"/>
        <v>Хүлэмжийн аж ахуйн фермер</v>
      </c>
      <c r="AG887" s="56"/>
      <c r="AH887" s="65">
        <f t="shared" si="300"/>
        <v>2</v>
      </c>
      <c r="AI887" s="65">
        <f t="shared" si="300"/>
        <v>2</v>
      </c>
      <c r="AJ887" s="65"/>
      <c r="AK887" s="65"/>
      <c r="AL887" s="65">
        <v>1</v>
      </c>
      <c r="AM887" s="65">
        <v>1</v>
      </c>
      <c r="AN887" s="65">
        <v>1</v>
      </c>
      <c r="AO887" s="65">
        <v>1</v>
      </c>
      <c r="AP887" s="65"/>
      <c r="AQ887" s="65"/>
      <c r="AR887" s="65"/>
      <c r="AS887" s="65"/>
      <c r="AT887" s="65"/>
      <c r="AU887" s="65"/>
      <c r="AV887" s="65"/>
      <c r="AW887" s="65"/>
    </row>
    <row r="888" spans="1:49" s="121" customFormat="1" ht="18" customHeight="1">
      <c r="A888" s="838" t="str">
        <f>+'[1]З-ТМБ-4-сургууль мэргэжил-1'!A894:B894</f>
        <v>CB7116-18</v>
      </c>
      <c r="B888" s="838"/>
      <c r="C888" s="705" t="str">
        <f>+'[1]З-ТМБ-4-сургууль мэргэжил-1'!C894:I894</f>
        <v xml:space="preserve">Авто зам, гүүр барилгын ажилтан /замчин/ </v>
      </c>
      <c r="D888" s="705"/>
      <c r="E888" s="705"/>
      <c r="F888" s="705"/>
      <c r="G888" s="705"/>
      <c r="H888" s="705"/>
      <c r="I888" s="56">
        <f t="shared" si="291"/>
        <v>877</v>
      </c>
      <c r="J888" s="801">
        <f t="shared" si="293"/>
        <v>30</v>
      </c>
      <c r="K888" s="802"/>
      <c r="L888" s="65">
        <f t="shared" si="292"/>
        <v>13</v>
      </c>
      <c r="M888" s="65"/>
      <c r="N888" s="65"/>
      <c r="O888" s="65"/>
      <c r="P888" s="65"/>
      <c r="Q888" s="65">
        <v>30</v>
      </c>
      <c r="R888" s="65">
        <v>13</v>
      </c>
      <c r="S888" s="65"/>
      <c r="T888" s="65"/>
      <c r="U888" s="65"/>
      <c r="V888" s="65"/>
      <c r="W888" s="65"/>
      <c r="X888" s="65"/>
      <c r="Y888" s="65"/>
      <c r="Z888" s="65"/>
      <c r="AA888" s="65">
        <v>30</v>
      </c>
      <c r="AB888" s="65"/>
      <c r="AC888" s="65"/>
      <c r="AD888" s="65"/>
      <c r="AE888" s="140" t="str">
        <f t="shared" si="303"/>
        <v>CB7116-18</v>
      </c>
      <c r="AF888" s="139" t="str">
        <f t="shared" si="304"/>
        <v xml:space="preserve">Авто зам, гүүр барилгын ажилтан /замчин/ </v>
      </c>
      <c r="AG888" s="56"/>
      <c r="AH888" s="65">
        <f t="shared" si="300"/>
        <v>0</v>
      </c>
      <c r="AI888" s="65">
        <f t="shared" si="300"/>
        <v>0</v>
      </c>
      <c r="AJ888" s="65"/>
      <c r="AK888" s="65"/>
      <c r="AL888" s="65"/>
      <c r="AM888" s="65"/>
      <c r="AN888" s="65"/>
      <c r="AO888" s="65"/>
      <c r="AP888" s="65"/>
      <c r="AQ888" s="65"/>
      <c r="AR888" s="65"/>
      <c r="AS888" s="65"/>
      <c r="AT888" s="65"/>
      <c r="AU888" s="65"/>
      <c r="AV888" s="65"/>
      <c r="AW888" s="65"/>
    </row>
    <row r="889" spans="1:49" s="121" customFormat="1" ht="18" customHeight="1">
      <c r="A889" s="838" t="str">
        <f>+'[1]З-ТМБ-4-сургууль мэргэжил-1'!A895:B895</f>
        <v>BT4321-17</v>
      </c>
      <c r="B889" s="838"/>
      <c r="C889" s="705" t="str">
        <f>+'[1]З-ТМБ-4-сургууль мэргэжил-1'!C895:I895</f>
        <v>Хангамжийн нярав</v>
      </c>
      <c r="D889" s="705"/>
      <c r="E889" s="705"/>
      <c r="F889" s="705"/>
      <c r="G889" s="705"/>
      <c r="H889" s="705"/>
      <c r="I889" s="56">
        <f t="shared" si="291"/>
        <v>878</v>
      </c>
      <c r="J889" s="801">
        <f t="shared" si="293"/>
        <v>30</v>
      </c>
      <c r="K889" s="802"/>
      <c r="L889" s="65">
        <f t="shared" si="292"/>
        <v>7</v>
      </c>
      <c r="M889" s="65"/>
      <c r="N889" s="65"/>
      <c r="O889" s="65"/>
      <c r="P889" s="65"/>
      <c r="Q889" s="65">
        <v>30</v>
      </c>
      <c r="R889" s="65">
        <v>7</v>
      </c>
      <c r="S889" s="65"/>
      <c r="T889" s="65"/>
      <c r="U889" s="65"/>
      <c r="V889" s="65"/>
      <c r="W889" s="65"/>
      <c r="X889" s="65"/>
      <c r="Y889" s="65"/>
      <c r="Z889" s="65"/>
      <c r="AA889" s="65">
        <v>30</v>
      </c>
      <c r="AB889" s="65"/>
      <c r="AC889" s="65"/>
      <c r="AD889" s="65"/>
      <c r="AE889" s="140" t="str">
        <f t="shared" si="303"/>
        <v>BT4321-17</v>
      </c>
      <c r="AF889" s="139" t="str">
        <f t="shared" si="304"/>
        <v>Хангамжийн нярав</v>
      </c>
      <c r="AG889" s="56"/>
      <c r="AH889" s="65">
        <f t="shared" si="300"/>
        <v>0</v>
      </c>
      <c r="AI889" s="65">
        <f t="shared" si="300"/>
        <v>0</v>
      </c>
      <c r="AJ889" s="65"/>
      <c r="AK889" s="65"/>
      <c r="AL889" s="65"/>
      <c r="AM889" s="65"/>
      <c r="AN889" s="65"/>
      <c r="AO889" s="65"/>
      <c r="AP889" s="65"/>
      <c r="AQ889" s="65"/>
      <c r="AR889" s="65"/>
      <c r="AS889" s="65"/>
      <c r="AT889" s="65"/>
      <c r="AU889" s="65"/>
      <c r="AV889" s="65"/>
      <c r="AW889" s="65"/>
    </row>
    <row r="890" spans="1:49" s="121" customFormat="1" ht="18" customHeight="1">
      <c r="A890" s="839" t="s">
        <v>520</v>
      </c>
      <c r="B890" s="839"/>
      <c r="C890" s="839"/>
      <c r="D890" s="839"/>
      <c r="E890" s="839"/>
      <c r="F890" s="839"/>
      <c r="G890" s="839"/>
      <c r="H890" s="839"/>
      <c r="I890" s="60">
        <f t="shared" si="291"/>
        <v>879</v>
      </c>
      <c r="J890" s="817">
        <f t="shared" si="293"/>
        <v>80</v>
      </c>
      <c r="K890" s="818"/>
      <c r="L890" s="138">
        <f t="shared" si="292"/>
        <v>77</v>
      </c>
      <c r="M890" s="138">
        <f>SUM(M891)</f>
        <v>0</v>
      </c>
      <c r="N890" s="138">
        <f t="shared" ref="N890:AD890" si="305">SUM(N891)</f>
        <v>0</v>
      </c>
      <c r="O890" s="138">
        <f t="shared" si="305"/>
        <v>0</v>
      </c>
      <c r="P890" s="138">
        <f t="shared" si="305"/>
        <v>0</v>
      </c>
      <c r="Q890" s="138">
        <f t="shared" si="305"/>
        <v>80</v>
      </c>
      <c r="R890" s="138">
        <f t="shared" si="305"/>
        <v>77</v>
      </c>
      <c r="S890" s="138">
        <f t="shared" si="305"/>
        <v>0</v>
      </c>
      <c r="T890" s="138">
        <f t="shared" si="305"/>
        <v>0</v>
      </c>
      <c r="U890" s="138">
        <f t="shared" si="305"/>
        <v>0</v>
      </c>
      <c r="V890" s="138">
        <f t="shared" si="305"/>
        <v>0</v>
      </c>
      <c r="W890" s="138">
        <f t="shared" si="305"/>
        <v>0</v>
      </c>
      <c r="X890" s="138">
        <f t="shared" si="305"/>
        <v>0</v>
      </c>
      <c r="Y890" s="138">
        <f t="shared" si="305"/>
        <v>0</v>
      </c>
      <c r="Z890" s="138">
        <f t="shared" si="305"/>
        <v>0</v>
      </c>
      <c r="AA890" s="138">
        <f t="shared" si="305"/>
        <v>80</v>
      </c>
      <c r="AB890" s="138">
        <f t="shared" si="305"/>
        <v>0</v>
      </c>
      <c r="AC890" s="138">
        <f t="shared" si="305"/>
        <v>0</v>
      </c>
      <c r="AD890" s="138">
        <f t="shared" si="305"/>
        <v>0</v>
      </c>
      <c r="AE890" s="141" t="str">
        <f>+A890</f>
        <v>3. "Дархан хаан" Политехник коллеж</v>
      </c>
      <c r="AF890" s="142"/>
      <c r="AG890" s="60"/>
      <c r="AH890" s="138">
        <f>SUM(AH891)</f>
        <v>0</v>
      </c>
      <c r="AI890" s="138">
        <f t="shared" ref="AI890:AQ890" si="306">SUM(AI891)</f>
        <v>0</v>
      </c>
      <c r="AJ890" s="138">
        <f t="shared" si="306"/>
        <v>0</v>
      </c>
      <c r="AK890" s="138">
        <f t="shared" si="306"/>
        <v>0</v>
      </c>
      <c r="AL890" s="138">
        <f t="shared" si="306"/>
        <v>0</v>
      </c>
      <c r="AM890" s="138">
        <f t="shared" si="306"/>
        <v>0</v>
      </c>
      <c r="AN890" s="138">
        <f t="shared" si="306"/>
        <v>0</v>
      </c>
      <c r="AO890" s="138">
        <f t="shared" si="306"/>
        <v>0</v>
      </c>
      <c r="AP890" s="138">
        <f t="shared" si="306"/>
        <v>0</v>
      </c>
      <c r="AQ890" s="138">
        <f t="shared" si="306"/>
        <v>0</v>
      </c>
      <c r="AR890" s="138">
        <f t="shared" ref="AR890:AW890" si="307">SUM(AR891)</f>
        <v>0</v>
      </c>
      <c r="AS890" s="138">
        <f t="shared" si="307"/>
        <v>0</v>
      </c>
      <c r="AT890" s="138">
        <f t="shared" si="307"/>
        <v>0</v>
      </c>
      <c r="AU890" s="138">
        <f t="shared" si="307"/>
        <v>0</v>
      </c>
      <c r="AV890" s="138">
        <f t="shared" si="307"/>
        <v>0</v>
      </c>
      <c r="AW890" s="138">
        <f t="shared" si="307"/>
        <v>0</v>
      </c>
    </row>
    <row r="891" spans="1:49" s="121" customFormat="1" ht="18" customHeight="1">
      <c r="A891" s="838" t="str">
        <f>+'[1]З-ТМБ-4-сургууль мэргэжил-1'!A897:B897</f>
        <v>HO5321-12</v>
      </c>
      <c r="B891" s="838"/>
      <c r="C891" s="705" t="str">
        <f>+'[1]З-ТМБ-4-сургууль мэргэжил-1'!C897:I897</f>
        <v>Туслах сувилагч</v>
      </c>
      <c r="D891" s="705"/>
      <c r="E891" s="705"/>
      <c r="F891" s="705"/>
      <c r="G891" s="705"/>
      <c r="H891" s="705"/>
      <c r="I891" s="56">
        <f t="shared" si="291"/>
        <v>880</v>
      </c>
      <c r="J891" s="801">
        <f t="shared" si="293"/>
        <v>80</v>
      </c>
      <c r="K891" s="802"/>
      <c r="L891" s="65">
        <f t="shared" si="292"/>
        <v>77</v>
      </c>
      <c r="M891" s="65"/>
      <c r="N891" s="65"/>
      <c r="O891" s="65"/>
      <c r="P891" s="65"/>
      <c r="Q891" s="65">
        <v>80</v>
      </c>
      <c r="R891" s="65">
        <v>77</v>
      </c>
      <c r="S891" s="65"/>
      <c r="T891" s="65"/>
      <c r="U891" s="65"/>
      <c r="V891" s="65"/>
      <c r="W891" s="65"/>
      <c r="X891" s="65"/>
      <c r="Y891" s="65"/>
      <c r="Z891" s="65"/>
      <c r="AA891" s="65">
        <v>80</v>
      </c>
      <c r="AB891" s="65"/>
      <c r="AC891" s="65"/>
      <c r="AD891" s="65"/>
      <c r="AE891" s="140" t="str">
        <f t="shared" ref="AE891" si="308">+A891</f>
        <v>HO5321-12</v>
      </c>
      <c r="AF891" s="139" t="str">
        <f t="shared" ref="AF891" si="309">+C891</f>
        <v>Туслах сувилагч</v>
      </c>
      <c r="AG891" s="56"/>
      <c r="AH891" s="65">
        <f t="shared" si="300"/>
        <v>0</v>
      </c>
      <c r="AI891" s="65">
        <f t="shared" si="300"/>
        <v>0</v>
      </c>
      <c r="AJ891" s="65">
        <v>0</v>
      </c>
      <c r="AK891" s="65"/>
      <c r="AL891" s="65">
        <v>0</v>
      </c>
      <c r="AM891" s="65"/>
      <c r="AN891" s="65">
        <v>0</v>
      </c>
      <c r="AO891" s="65"/>
      <c r="AP891" s="65">
        <v>0</v>
      </c>
      <c r="AQ891" s="65"/>
      <c r="AR891" s="65">
        <v>0</v>
      </c>
      <c r="AS891" s="65"/>
      <c r="AT891" s="65">
        <v>0</v>
      </c>
      <c r="AU891" s="65"/>
      <c r="AV891" s="65">
        <v>0</v>
      </c>
      <c r="AW891" s="65"/>
    </row>
    <row r="892" spans="1:49" s="121" customFormat="1" ht="18" customHeight="1">
      <c r="A892" s="839" t="s">
        <v>521</v>
      </c>
      <c r="B892" s="839"/>
      <c r="C892" s="839"/>
      <c r="D892" s="839"/>
      <c r="E892" s="839"/>
      <c r="F892" s="839"/>
      <c r="G892" s="839"/>
      <c r="H892" s="839"/>
      <c r="I892" s="60">
        <f t="shared" si="291"/>
        <v>881</v>
      </c>
      <c r="J892" s="817">
        <f t="shared" si="293"/>
        <v>0</v>
      </c>
      <c r="K892" s="818"/>
      <c r="L892" s="138">
        <f t="shared" si="292"/>
        <v>0</v>
      </c>
      <c r="M892" s="138">
        <v>0</v>
      </c>
      <c r="N892" s="138">
        <v>0</v>
      </c>
      <c r="O892" s="138">
        <v>0</v>
      </c>
      <c r="P892" s="138">
        <v>0</v>
      </c>
      <c r="Q892" s="138">
        <v>0</v>
      </c>
      <c r="R892" s="138">
        <v>0</v>
      </c>
      <c r="S892" s="138">
        <v>0</v>
      </c>
      <c r="T892" s="138">
        <v>0</v>
      </c>
      <c r="U892" s="138">
        <v>0</v>
      </c>
      <c r="V892" s="138">
        <v>0</v>
      </c>
      <c r="W892" s="138">
        <v>0</v>
      </c>
      <c r="X892" s="138">
        <v>0</v>
      </c>
      <c r="Y892" s="138">
        <v>0</v>
      </c>
      <c r="Z892" s="138">
        <v>0</v>
      </c>
      <c r="AA892" s="138">
        <v>0</v>
      </c>
      <c r="AB892" s="138">
        <v>0</v>
      </c>
      <c r="AC892" s="138">
        <v>0</v>
      </c>
      <c r="AD892" s="138">
        <v>0</v>
      </c>
      <c r="AE892" s="141" t="str">
        <f>+A892</f>
        <v>4. "Оточ манрамба" политехник коллеж</v>
      </c>
      <c r="AF892" s="142"/>
      <c r="AG892" s="60"/>
      <c r="AH892" s="138">
        <v>0</v>
      </c>
      <c r="AI892" s="138">
        <v>0</v>
      </c>
      <c r="AJ892" s="138">
        <v>0</v>
      </c>
      <c r="AK892" s="138">
        <v>0</v>
      </c>
      <c r="AL892" s="138">
        <v>0</v>
      </c>
      <c r="AM892" s="138">
        <v>0</v>
      </c>
      <c r="AN892" s="138">
        <v>0</v>
      </c>
      <c r="AO892" s="138">
        <v>0</v>
      </c>
      <c r="AP892" s="138">
        <v>0</v>
      </c>
      <c r="AQ892" s="138">
        <v>0</v>
      </c>
      <c r="AR892" s="138">
        <v>0</v>
      </c>
      <c r="AS892" s="138">
        <v>0</v>
      </c>
      <c r="AT892" s="138">
        <v>0</v>
      </c>
      <c r="AU892" s="138">
        <v>0</v>
      </c>
      <c r="AV892" s="138">
        <v>0</v>
      </c>
      <c r="AW892" s="138">
        <v>0</v>
      </c>
    </row>
    <row r="893" spans="1:49" s="121" customFormat="1" ht="18" customHeight="1">
      <c r="A893" s="839" t="s">
        <v>522</v>
      </c>
      <c r="B893" s="839"/>
      <c r="C893" s="839"/>
      <c r="D893" s="839"/>
      <c r="E893" s="839"/>
      <c r="F893" s="839"/>
      <c r="G893" s="839"/>
      <c r="H893" s="839"/>
      <c r="I893" s="60">
        <f t="shared" si="291"/>
        <v>882</v>
      </c>
      <c r="J893" s="817">
        <f t="shared" si="293"/>
        <v>2230</v>
      </c>
      <c r="K893" s="818"/>
      <c r="L893" s="138">
        <f t="shared" si="292"/>
        <v>394</v>
      </c>
      <c r="M893" s="138">
        <f>SUM(M894:M922)</f>
        <v>419</v>
      </c>
      <c r="N893" s="138">
        <f t="shared" ref="N893:AD893" si="310">SUM(N894:N922)</f>
        <v>88</v>
      </c>
      <c r="O893" s="138">
        <f t="shared" si="310"/>
        <v>91</v>
      </c>
      <c r="P893" s="138">
        <f t="shared" si="310"/>
        <v>16</v>
      </c>
      <c r="Q893" s="138">
        <f t="shared" si="310"/>
        <v>360</v>
      </c>
      <c r="R893" s="138">
        <f t="shared" si="310"/>
        <v>131</v>
      </c>
      <c r="S893" s="138">
        <f t="shared" si="310"/>
        <v>1360</v>
      </c>
      <c r="T893" s="138">
        <f t="shared" si="310"/>
        <v>159</v>
      </c>
      <c r="U893" s="138">
        <f t="shared" si="310"/>
        <v>0</v>
      </c>
      <c r="V893" s="138">
        <f t="shared" si="310"/>
        <v>0</v>
      </c>
      <c r="W893" s="138">
        <f t="shared" si="310"/>
        <v>0</v>
      </c>
      <c r="X893" s="138">
        <f t="shared" si="310"/>
        <v>0</v>
      </c>
      <c r="Y893" s="138">
        <f t="shared" si="310"/>
        <v>0</v>
      </c>
      <c r="Z893" s="138">
        <f t="shared" si="310"/>
        <v>0</v>
      </c>
      <c r="AA893" s="138">
        <f t="shared" si="310"/>
        <v>2230</v>
      </c>
      <c r="AB893" s="138">
        <f t="shared" si="310"/>
        <v>0</v>
      </c>
      <c r="AC893" s="138">
        <f t="shared" si="310"/>
        <v>0</v>
      </c>
      <c r="AD893" s="138">
        <f t="shared" si="310"/>
        <v>0</v>
      </c>
      <c r="AE893" s="141" t="str">
        <f>+A893</f>
        <v>5. Техник технологийн Политехник коллеж</v>
      </c>
      <c r="AF893" s="142"/>
      <c r="AG893" s="60"/>
      <c r="AH893" s="138">
        <f>SUM(AH894:AH922)</f>
        <v>14</v>
      </c>
      <c r="AI893" s="138">
        <f t="shared" ref="AI893:AW893" si="311">SUM(AI894:AI922)</f>
        <v>4</v>
      </c>
      <c r="AJ893" s="138">
        <f t="shared" si="311"/>
        <v>2</v>
      </c>
      <c r="AK893" s="138">
        <f t="shared" si="311"/>
        <v>0</v>
      </c>
      <c r="AL893" s="138">
        <f t="shared" si="311"/>
        <v>0</v>
      </c>
      <c r="AM893" s="138">
        <f t="shared" si="311"/>
        <v>0</v>
      </c>
      <c r="AN893" s="138">
        <f t="shared" si="311"/>
        <v>4</v>
      </c>
      <c r="AO893" s="138">
        <f t="shared" si="311"/>
        <v>3</v>
      </c>
      <c r="AP893" s="138">
        <f t="shared" si="311"/>
        <v>1</v>
      </c>
      <c r="AQ893" s="138">
        <f t="shared" si="311"/>
        <v>0</v>
      </c>
      <c r="AR893" s="138">
        <f t="shared" si="311"/>
        <v>0</v>
      </c>
      <c r="AS893" s="138">
        <f t="shared" si="311"/>
        <v>0</v>
      </c>
      <c r="AT893" s="138">
        <f t="shared" si="311"/>
        <v>7</v>
      </c>
      <c r="AU893" s="138">
        <f t="shared" si="311"/>
        <v>1</v>
      </c>
      <c r="AV893" s="138">
        <f t="shared" si="311"/>
        <v>0</v>
      </c>
      <c r="AW893" s="138">
        <f t="shared" si="311"/>
        <v>0</v>
      </c>
    </row>
    <row r="894" spans="1:49" s="121" customFormat="1" ht="18" customHeight="1">
      <c r="A894" s="838" t="str">
        <f>+'[1]З-ТМБ-4-сургууль мэргэжил-1'!A900:B900</f>
        <v>CT3112-16</v>
      </c>
      <c r="B894" s="838"/>
      <c r="C894" s="705" t="str">
        <f>+'[1]З-ТМБ-4-сургууль мэргэжил-1'!C900:I900</f>
        <v>Барилга угсралтын техникч</v>
      </c>
      <c r="D894" s="705"/>
      <c r="E894" s="705"/>
      <c r="F894" s="705"/>
      <c r="G894" s="705"/>
      <c r="H894" s="705"/>
      <c r="I894" s="56">
        <f t="shared" si="291"/>
        <v>883</v>
      </c>
      <c r="J894" s="801">
        <f t="shared" si="293"/>
        <v>46</v>
      </c>
      <c r="K894" s="802"/>
      <c r="L894" s="65">
        <f t="shared" si="292"/>
        <v>13</v>
      </c>
      <c r="M894" s="65">
        <v>46</v>
      </c>
      <c r="N894" s="65">
        <v>13</v>
      </c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5"/>
      <c r="Z894" s="65"/>
      <c r="AA894" s="65">
        <v>46</v>
      </c>
      <c r="AB894" s="65"/>
      <c r="AC894" s="65"/>
      <c r="AD894" s="65"/>
      <c r="AE894" s="139" t="str">
        <f t="shared" ref="AE894:AE922" si="312">+A894</f>
        <v>CT3112-16</v>
      </c>
      <c r="AF894" s="139" t="str">
        <f t="shared" ref="AF894:AF922" si="313">+C894</f>
        <v>Барилга угсралтын техникч</v>
      </c>
      <c r="AG894" s="56"/>
      <c r="AH894" s="65">
        <f t="shared" si="300"/>
        <v>0</v>
      </c>
      <c r="AI894" s="65">
        <f t="shared" si="300"/>
        <v>0</v>
      </c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</row>
    <row r="895" spans="1:49" s="121" customFormat="1" ht="18" customHeight="1">
      <c r="A895" s="838" t="str">
        <f>+'[1]З-ТМБ-4-сургууль мэргэжил-1'!A901:B901</f>
        <v>CF3115-41</v>
      </c>
      <c r="B895" s="838"/>
      <c r="C895" s="705" t="str">
        <f>+'[1]З-ТМБ-4-сургууль мэргэжил-1'!C901:I901</f>
        <v>Сантехникийн техникч</v>
      </c>
      <c r="D895" s="705"/>
      <c r="E895" s="705"/>
      <c r="F895" s="705"/>
      <c r="G895" s="705"/>
      <c r="H895" s="705"/>
      <c r="I895" s="56">
        <f t="shared" si="291"/>
        <v>884</v>
      </c>
      <c r="J895" s="801">
        <f t="shared" si="293"/>
        <v>69</v>
      </c>
      <c r="K895" s="802"/>
      <c r="L895" s="65">
        <f t="shared" si="292"/>
        <v>5</v>
      </c>
      <c r="M895" s="65">
        <v>52</v>
      </c>
      <c r="N895" s="65">
        <v>4</v>
      </c>
      <c r="O895" s="65">
        <v>17</v>
      </c>
      <c r="P895" s="65">
        <v>1</v>
      </c>
      <c r="Q895" s="65"/>
      <c r="R895" s="65"/>
      <c r="S895" s="65"/>
      <c r="T895" s="65"/>
      <c r="U895" s="65"/>
      <c r="V895" s="65"/>
      <c r="W895" s="65"/>
      <c r="X895" s="65"/>
      <c r="Y895" s="65"/>
      <c r="Z895" s="65"/>
      <c r="AA895" s="65">
        <v>69</v>
      </c>
      <c r="AB895" s="65"/>
      <c r="AC895" s="65"/>
      <c r="AD895" s="65"/>
      <c r="AE895" s="139" t="str">
        <f t="shared" si="312"/>
        <v>CF3115-41</v>
      </c>
      <c r="AF895" s="139" t="str">
        <f t="shared" si="313"/>
        <v>Сантехникийн техникч</v>
      </c>
      <c r="AG895" s="56"/>
      <c r="AH895" s="65">
        <f t="shared" si="300"/>
        <v>0</v>
      </c>
      <c r="AI895" s="65">
        <f t="shared" si="300"/>
        <v>0</v>
      </c>
      <c r="AJ895" s="63"/>
      <c r="AK895" s="63"/>
      <c r="AL895" s="63"/>
      <c r="AM895" s="63"/>
      <c r="AN895" s="63"/>
      <c r="AO895" s="63"/>
      <c r="AP895" s="63"/>
      <c r="AQ895" s="63"/>
      <c r="AR895" s="63"/>
      <c r="AS895" s="63"/>
      <c r="AT895" s="63"/>
      <c r="AU895" s="63"/>
      <c r="AV895" s="63"/>
      <c r="AW895" s="63"/>
    </row>
    <row r="896" spans="1:49" s="121" customFormat="1" ht="18" customHeight="1">
      <c r="A896" s="838" t="str">
        <f>+'[1]З-ТМБ-4-сургууль мэргэжил-1'!A902:B902</f>
        <v>CB3112-37</v>
      </c>
      <c r="B896" s="838"/>
      <c r="C896" s="705" t="str">
        <f>+'[1]З-ТМБ-4-сургууль мэргэжил-1'!C902:I902</f>
        <v>Зам, гүүрийн техникч</v>
      </c>
      <c r="D896" s="705"/>
      <c r="E896" s="705"/>
      <c r="F896" s="705"/>
      <c r="G896" s="705"/>
      <c r="H896" s="705"/>
      <c r="I896" s="56">
        <f t="shared" si="291"/>
        <v>885</v>
      </c>
      <c r="J896" s="801">
        <f t="shared" si="293"/>
        <v>65</v>
      </c>
      <c r="K896" s="802"/>
      <c r="L896" s="65">
        <f t="shared" si="292"/>
        <v>11</v>
      </c>
      <c r="M896" s="65">
        <v>53</v>
      </c>
      <c r="N896" s="65">
        <v>10</v>
      </c>
      <c r="O896" s="65">
        <v>12</v>
      </c>
      <c r="P896" s="65">
        <v>1</v>
      </c>
      <c r="Q896" s="65"/>
      <c r="R896" s="65"/>
      <c r="S896" s="65"/>
      <c r="T896" s="65"/>
      <c r="U896" s="65"/>
      <c r="V896" s="65"/>
      <c r="W896" s="65"/>
      <c r="X896" s="65"/>
      <c r="Y896" s="65"/>
      <c r="Z896" s="65"/>
      <c r="AA896" s="65">
        <v>65</v>
      </c>
      <c r="AB896" s="65"/>
      <c r="AC896" s="65"/>
      <c r="AD896" s="65"/>
      <c r="AE896" s="139" t="str">
        <f t="shared" si="312"/>
        <v>CB3112-37</v>
      </c>
      <c r="AF896" s="139" t="str">
        <f t="shared" si="313"/>
        <v>Зам, гүүрийн техникч</v>
      </c>
      <c r="AG896" s="56"/>
      <c r="AH896" s="65">
        <f t="shared" si="300"/>
        <v>0</v>
      </c>
      <c r="AI896" s="65">
        <f t="shared" si="300"/>
        <v>0</v>
      </c>
      <c r="AJ896" s="63"/>
      <c r="AK896" s="63"/>
      <c r="AL896" s="63"/>
      <c r="AM896" s="63"/>
      <c r="AN896" s="63"/>
      <c r="AO896" s="63"/>
      <c r="AP896" s="63"/>
      <c r="AQ896" s="63"/>
      <c r="AR896" s="63"/>
      <c r="AS896" s="63"/>
      <c r="AT896" s="63"/>
      <c r="AU896" s="63"/>
      <c r="AV896" s="63"/>
      <c r="AW896" s="63"/>
    </row>
    <row r="897" spans="1:49" s="121" customFormat="1" ht="18" customHeight="1">
      <c r="A897" s="838" t="str">
        <f>+'[1]З-ТМБ-4-сургууль мэргэжил-1'!A903:B903</f>
        <v>IM3113-17</v>
      </c>
      <c r="B897" s="838"/>
      <c r="C897" s="705" t="str">
        <f>+'[1]З-ТМБ-4-сургууль мэргэжил-1'!C903:I903</f>
        <v>Цахилгааны техникч</v>
      </c>
      <c r="D897" s="705"/>
      <c r="E897" s="705"/>
      <c r="F897" s="705"/>
      <c r="G897" s="705"/>
      <c r="H897" s="705"/>
      <c r="I897" s="56">
        <f t="shared" si="291"/>
        <v>886</v>
      </c>
      <c r="J897" s="801">
        <f t="shared" si="293"/>
        <v>94</v>
      </c>
      <c r="K897" s="802"/>
      <c r="L897" s="65">
        <f t="shared" si="292"/>
        <v>10</v>
      </c>
      <c r="M897" s="65">
        <v>74</v>
      </c>
      <c r="N897" s="65">
        <v>6</v>
      </c>
      <c r="O897" s="65">
        <v>20</v>
      </c>
      <c r="P897" s="65">
        <v>4</v>
      </c>
      <c r="Q897" s="65"/>
      <c r="R897" s="65"/>
      <c r="S897" s="65"/>
      <c r="T897" s="65"/>
      <c r="U897" s="65"/>
      <c r="V897" s="65"/>
      <c r="W897" s="65"/>
      <c r="X897" s="65"/>
      <c r="Y897" s="65"/>
      <c r="Z897" s="65"/>
      <c r="AA897" s="65">
        <v>94</v>
      </c>
      <c r="AB897" s="65"/>
      <c r="AC897" s="65"/>
      <c r="AD897" s="65"/>
      <c r="AE897" s="139" t="str">
        <f t="shared" si="312"/>
        <v>IM3113-17</v>
      </c>
      <c r="AF897" s="139" t="str">
        <f t="shared" si="313"/>
        <v>Цахилгааны техникч</v>
      </c>
      <c r="AG897" s="56"/>
      <c r="AH897" s="65">
        <f t="shared" si="300"/>
        <v>1</v>
      </c>
      <c r="AI897" s="65">
        <f t="shared" si="300"/>
        <v>0</v>
      </c>
      <c r="AJ897" s="63"/>
      <c r="AK897" s="63"/>
      <c r="AL897" s="63"/>
      <c r="AM897" s="63"/>
      <c r="AN897" s="63"/>
      <c r="AO897" s="63"/>
      <c r="AP897" s="63"/>
      <c r="AQ897" s="63"/>
      <c r="AR897" s="63"/>
      <c r="AS897" s="63"/>
      <c r="AT897" s="63">
        <v>1</v>
      </c>
      <c r="AU897" s="63"/>
      <c r="AV897" s="63"/>
      <c r="AW897" s="63"/>
    </row>
    <row r="898" spans="1:49" s="121" customFormat="1" ht="18" customHeight="1">
      <c r="A898" s="838" t="str">
        <f>+'[1]З-ТМБ-4-сургууль мэргэжил-1'!A904:B904</f>
        <v>TC3115-13</v>
      </c>
      <c r="B898" s="838"/>
      <c r="C898" s="705" t="str">
        <f>+'[1]З-ТМБ-4-сургууль мэргэжил-1'!C904:I904</f>
        <v>Автомашины механик</v>
      </c>
      <c r="D898" s="705"/>
      <c r="E898" s="705"/>
      <c r="F898" s="705"/>
      <c r="G898" s="705"/>
      <c r="H898" s="705"/>
      <c r="I898" s="56">
        <f t="shared" si="291"/>
        <v>887</v>
      </c>
      <c r="J898" s="801">
        <f t="shared" si="293"/>
        <v>84</v>
      </c>
      <c r="K898" s="802"/>
      <c r="L898" s="65">
        <f t="shared" si="292"/>
        <v>2</v>
      </c>
      <c r="M898" s="65">
        <v>64</v>
      </c>
      <c r="N898" s="65">
        <v>1</v>
      </c>
      <c r="O898" s="65">
        <v>20</v>
      </c>
      <c r="P898" s="65">
        <v>1</v>
      </c>
      <c r="Q898" s="65"/>
      <c r="R898" s="65"/>
      <c r="S898" s="65"/>
      <c r="T898" s="65"/>
      <c r="U898" s="65"/>
      <c r="V898" s="65"/>
      <c r="W898" s="65"/>
      <c r="X898" s="65"/>
      <c r="Y898" s="65"/>
      <c r="Z898" s="65"/>
      <c r="AA898" s="65">
        <v>84</v>
      </c>
      <c r="AB898" s="65"/>
      <c r="AC898" s="65"/>
      <c r="AD898" s="65"/>
      <c r="AE898" s="139" t="str">
        <f t="shared" si="312"/>
        <v>TC3115-13</v>
      </c>
      <c r="AF898" s="139" t="str">
        <f t="shared" si="313"/>
        <v>Автомашины механик</v>
      </c>
      <c r="AG898" s="56"/>
      <c r="AH898" s="65">
        <f t="shared" si="300"/>
        <v>1</v>
      </c>
      <c r="AI898" s="65">
        <f t="shared" si="300"/>
        <v>0</v>
      </c>
      <c r="AJ898" s="63"/>
      <c r="AK898" s="63"/>
      <c r="AL898" s="63"/>
      <c r="AM898" s="63"/>
      <c r="AN898" s="63"/>
      <c r="AO898" s="63"/>
      <c r="AP898" s="63"/>
      <c r="AQ898" s="63"/>
      <c r="AR898" s="63"/>
      <c r="AS898" s="63"/>
      <c r="AT898" s="63">
        <v>1</v>
      </c>
      <c r="AU898" s="63"/>
      <c r="AV898" s="63"/>
      <c r="AW898" s="63"/>
    </row>
    <row r="899" spans="1:49" s="121" customFormat="1" ht="18" customHeight="1">
      <c r="A899" s="838" t="str">
        <f>+'[1]З-ТМБ-4-сургууль мэргэжил-1'!A905:B905</f>
        <v>CF3112-43</v>
      </c>
      <c r="B899" s="838"/>
      <c r="C899" s="705" t="str">
        <f>+'[1]З-ТМБ-4-сургууль мэргэжил-1'!C905:I905</f>
        <v>Барилга угсралтын мужааны техникч</v>
      </c>
      <c r="D899" s="705"/>
      <c r="E899" s="705"/>
      <c r="F899" s="705"/>
      <c r="G899" s="705"/>
      <c r="H899" s="705"/>
      <c r="I899" s="56">
        <f t="shared" si="291"/>
        <v>888</v>
      </c>
      <c r="J899" s="801">
        <f t="shared" si="293"/>
        <v>15</v>
      </c>
      <c r="K899" s="802"/>
      <c r="L899" s="65">
        <f t="shared" si="292"/>
        <v>3</v>
      </c>
      <c r="M899" s="65">
        <v>15</v>
      </c>
      <c r="N899" s="65">
        <v>3</v>
      </c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5"/>
      <c r="Z899" s="65"/>
      <c r="AA899" s="65">
        <v>15</v>
      </c>
      <c r="AB899" s="65"/>
      <c r="AC899" s="65"/>
      <c r="AD899" s="65"/>
      <c r="AE899" s="139" t="str">
        <f t="shared" si="312"/>
        <v>CF3112-43</v>
      </c>
      <c r="AF899" s="139" t="str">
        <f t="shared" si="313"/>
        <v>Барилга угсралтын мужааны техникч</v>
      </c>
      <c r="AG899" s="56"/>
      <c r="AH899" s="65">
        <f t="shared" si="300"/>
        <v>1</v>
      </c>
      <c r="AI899" s="65">
        <f t="shared" si="300"/>
        <v>0</v>
      </c>
      <c r="AJ899" s="63"/>
      <c r="AK899" s="63"/>
      <c r="AL899" s="63"/>
      <c r="AM899" s="63"/>
      <c r="AN899" s="63"/>
      <c r="AO899" s="63"/>
      <c r="AP899" s="63"/>
      <c r="AQ899" s="63"/>
      <c r="AR899" s="63"/>
      <c r="AS899" s="63"/>
      <c r="AT899" s="63">
        <v>1</v>
      </c>
      <c r="AU899" s="63"/>
      <c r="AV899" s="63"/>
      <c r="AW899" s="63"/>
    </row>
    <row r="900" spans="1:49" s="121" customFormat="1" ht="18" customHeight="1">
      <c r="A900" s="838" t="str">
        <f>+'[1]З-ТМБ-4-сургууль мэргэжил-1'!A906:B906</f>
        <v>IT3512-13</v>
      </c>
      <c r="B900" s="838"/>
      <c r="C900" s="705" t="str">
        <f>+'[1]З-ТМБ-4-сургууль мэргэжил-1'!C906:I906</f>
        <v>Програм кодлогч</v>
      </c>
      <c r="D900" s="705"/>
      <c r="E900" s="705"/>
      <c r="F900" s="705"/>
      <c r="G900" s="705"/>
      <c r="H900" s="705"/>
      <c r="I900" s="56">
        <f t="shared" si="291"/>
        <v>889</v>
      </c>
      <c r="J900" s="801">
        <f t="shared" si="293"/>
        <v>29</v>
      </c>
      <c r="K900" s="802"/>
      <c r="L900" s="65">
        <f t="shared" si="292"/>
        <v>8</v>
      </c>
      <c r="M900" s="65">
        <v>24</v>
      </c>
      <c r="N900" s="65">
        <v>7</v>
      </c>
      <c r="O900" s="65">
        <v>5</v>
      </c>
      <c r="P900" s="65">
        <v>1</v>
      </c>
      <c r="Q900" s="65"/>
      <c r="R900" s="65"/>
      <c r="S900" s="65"/>
      <c r="T900" s="65"/>
      <c r="U900" s="65"/>
      <c r="V900" s="65"/>
      <c r="W900" s="65"/>
      <c r="X900" s="65"/>
      <c r="Y900" s="65"/>
      <c r="Z900" s="65"/>
      <c r="AA900" s="65">
        <v>29</v>
      </c>
      <c r="AB900" s="65"/>
      <c r="AC900" s="65"/>
      <c r="AD900" s="65"/>
      <c r="AE900" s="139" t="str">
        <f t="shared" si="312"/>
        <v>IT3512-13</v>
      </c>
      <c r="AF900" s="139" t="str">
        <f t="shared" si="313"/>
        <v>Програм кодлогч</v>
      </c>
      <c r="AG900" s="56"/>
      <c r="AH900" s="65">
        <f t="shared" si="300"/>
        <v>0</v>
      </c>
      <c r="AI900" s="65">
        <f t="shared" si="300"/>
        <v>0</v>
      </c>
      <c r="AJ900" s="63"/>
      <c r="AK900" s="63"/>
      <c r="AL900" s="63"/>
      <c r="AM900" s="63"/>
      <c r="AN900" s="63"/>
      <c r="AO900" s="63"/>
      <c r="AP900" s="63"/>
      <c r="AQ900" s="63"/>
      <c r="AR900" s="63"/>
      <c r="AS900" s="63"/>
      <c r="AT900" s="63"/>
      <c r="AU900" s="63"/>
      <c r="AV900" s="63"/>
      <c r="AW900" s="63"/>
    </row>
    <row r="901" spans="1:49" s="121" customFormat="1" ht="18" customHeight="1">
      <c r="A901" s="838" t="str">
        <f>+'[1]З-ТМБ-4-сургууль мэргэжил-1'!A907:B907</f>
        <v>CB7114-21</v>
      </c>
      <c r="B901" s="838"/>
      <c r="C901" s="705" t="str">
        <f>+'[1]З-ТМБ-4-сургууль мэргэжил-1'!C907:I907</f>
        <v>Зам барилгын материалын лаборант</v>
      </c>
      <c r="D901" s="705"/>
      <c r="E901" s="705"/>
      <c r="F901" s="705"/>
      <c r="G901" s="705"/>
      <c r="H901" s="705"/>
      <c r="I901" s="56">
        <f t="shared" si="291"/>
        <v>890</v>
      </c>
      <c r="J901" s="801">
        <f t="shared" si="293"/>
        <v>13</v>
      </c>
      <c r="K901" s="802"/>
      <c r="L901" s="65">
        <f t="shared" si="292"/>
        <v>3</v>
      </c>
      <c r="M901" s="65">
        <v>10</v>
      </c>
      <c r="N901" s="65">
        <v>1</v>
      </c>
      <c r="O901" s="65">
        <v>3</v>
      </c>
      <c r="P901" s="65">
        <v>2</v>
      </c>
      <c r="Q901" s="65"/>
      <c r="R901" s="65"/>
      <c r="S901" s="65"/>
      <c r="T901" s="65"/>
      <c r="U901" s="65"/>
      <c r="V901" s="65"/>
      <c r="W901" s="65"/>
      <c r="X901" s="65"/>
      <c r="Y901" s="65"/>
      <c r="Z901" s="65"/>
      <c r="AA901" s="65">
        <v>13</v>
      </c>
      <c r="AB901" s="65"/>
      <c r="AC901" s="65"/>
      <c r="AD901" s="65"/>
      <c r="AE901" s="139" t="str">
        <f t="shared" si="312"/>
        <v>CB7114-21</v>
      </c>
      <c r="AF901" s="139" t="str">
        <f t="shared" si="313"/>
        <v>Зам барилгын материалын лаборант</v>
      </c>
      <c r="AG901" s="56"/>
      <c r="AH901" s="65">
        <f t="shared" si="300"/>
        <v>0</v>
      </c>
      <c r="AI901" s="65">
        <f t="shared" si="300"/>
        <v>0</v>
      </c>
      <c r="AJ901" s="63"/>
      <c r="AK901" s="63"/>
      <c r="AL901" s="63"/>
      <c r="AM901" s="63"/>
      <c r="AN901" s="63"/>
      <c r="AO901" s="63"/>
      <c r="AP901" s="63"/>
      <c r="AQ901" s="63"/>
      <c r="AR901" s="63"/>
      <c r="AS901" s="63"/>
      <c r="AT901" s="63"/>
      <c r="AU901" s="63"/>
      <c r="AV901" s="63"/>
      <c r="AW901" s="63"/>
    </row>
    <row r="902" spans="1:49" s="121" customFormat="1" ht="18" customHeight="1">
      <c r="A902" s="838" t="str">
        <f>+'[1]З-ТМБ-4-сургууль мэргэжил-1'!A908:B908</f>
        <v>IF3434-14</v>
      </c>
      <c r="B902" s="838"/>
      <c r="C902" s="705" t="str">
        <f>+'[1]З-ТМБ-4-сургууль мэргэжил-1'!C908:I908</f>
        <v>Хоол үйлдвэрлэл, үйлчилгээний техник- технологич</v>
      </c>
      <c r="D902" s="705"/>
      <c r="E902" s="705"/>
      <c r="F902" s="705"/>
      <c r="G902" s="705"/>
      <c r="H902" s="705"/>
      <c r="I902" s="56">
        <f t="shared" si="291"/>
        <v>891</v>
      </c>
      <c r="J902" s="801">
        <f t="shared" si="293"/>
        <v>87</v>
      </c>
      <c r="K902" s="802"/>
      <c r="L902" s="65">
        <f t="shared" si="292"/>
        <v>49</v>
      </c>
      <c r="M902" s="65">
        <v>73</v>
      </c>
      <c r="N902" s="65">
        <v>43</v>
      </c>
      <c r="O902" s="65">
        <v>14</v>
      </c>
      <c r="P902" s="65">
        <v>6</v>
      </c>
      <c r="Q902" s="65"/>
      <c r="R902" s="65"/>
      <c r="S902" s="65"/>
      <c r="T902" s="65"/>
      <c r="U902" s="65"/>
      <c r="V902" s="65"/>
      <c r="W902" s="65"/>
      <c r="X902" s="65"/>
      <c r="Y902" s="65"/>
      <c r="Z902" s="65"/>
      <c r="AA902" s="65">
        <v>87</v>
      </c>
      <c r="AB902" s="65"/>
      <c r="AC902" s="65"/>
      <c r="AD902" s="65"/>
      <c r="AE902" s="139" t="str">
        <f t="shared" si="312"/>
        <v>IF3434-14</v>
      </c>
      <c r="AF902" s="139" t="str">
        <f t="shared" si="313"/>
        <v>Хоол үйлдвэрлэл, үйлчилгээний техник- технологич</v>
      </c>
      <c r="AG902" s="56"/>
      <c r="AH902" s="65">
        <f t="shared" si="300"/>
        <v>2</v>
      </c>
      <c r="AI902" s="65">
        <f t="shared" si="300"/>
        <v>2</v>
      </c>
      <c r="AJ902" s="63"/>
      <c r="AK902" s="63"/>
      <c r="AL902" s="63"/>
      <c r="AM902" s="63"/>
      <c r="AN902" s="63">
        <v>1</v>
      </c>
      <c r="AO902" s="63">
        <v>1</v>
      </c>
      <c r="AP902" s="63"/>
      <c r="AQ902" s="63"/>
      <c r="AR902" s="63"/>
      <c r="AS902" s="63"/>
      <c r="AT902" s="63">
        <v>1</v>
      </c>
      <c r="AU902" s="63">
        <v>1</v>
      </c>
      <c r="AV902" s="63"/>
      <c r="AW902" s="63"/>
    </row>
    <row r="903" spans="1:49" s="121" customFormat="1" ht="18" customHeight="1">
      <c r="A903" s="838" t="str">
        <f>+'[1]З-ТМБ-4-сургууль мэргэжил-1'!A909:B909</f>
        <v>CT3115-44</v>
      </c>
      <c r="B903" s="838"/>
      <c r="C903" s="705" t="str">
        <f>+'[1]З-ТМБ-4-сургууль мэргэжил-1'!C909:I909</f>
        <v>Өргөх зөөх механизмын техникч</v>
      </c>
      <c r="D903" s="705"/>
      <c r="E903" s="705"/>
      <c r="F903" s="705"/>
      <c r="G903" s="705"/>
      <c r="H903" s="705"/>
      <c r="I903" s="56">
        <f t="shared" si="291"/>
        <v>892</v>
      </c>
      <c r="J903" s="801">
        <f t="shared" si="293"/>
        <v>8</v>
      </c>
      <c r="K903" s="802"/>
      <c r="L903" s="65">
        <f t="shared" si="292"/>
        <v>0</v>
      </c>
      <c r="M903" s="65">
        <v>8</v>
      </c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5"/>
      <c r="Z903" s="65"/>
      <c r="AA903" s="65">
        <v>8</v>
      </c>
      <c r="AB903" s="65"/>
      <c r="AC903" s="65"/>
      <c r="AD903" s="65"/>
      <c r="AE903" s="139" t="str">
        <f t="shared" si="312"/>
        <v>CT3115-44</v>
      </c>
      <c r="AF903" s="139" t="str">
        <f t="shared" si="313"/>
        <v>Өргөх зөөх механизмын техникч</v>
      </c>
      <c r="AG903" s="56"/>
      <c r="AH903" s="65">
        <f t="shared" si="300"/>
        <v>0</v>
      </c>
      <c r="AI903" s="65">
        <f t="shared" si="300"/>
        <v>0</v>
      </c>
      <c r="AJ903" s="63"/>
      <c r="AK903" s="63"/>
      <c r="AL903" s="63"/>
      <c r="AM903" s="63"/>
      <c r="AN903" s="63"/>
      <c r="AO903" s="63"/>
      <c r="AP903" s="63"/>
      <c r="AQ903" s="63"/>
      <c r="AR903" s="63"/>
      <c r="AS903" s="63"/>
      <c r="AT903" s="63"/>
      <c r="AU903" s="63"/>
      <c r="AV903" s="63"/>
      <c r="AW903" s="63"/>
    </row>
    <row r="904" spans="1:49" s="121" customFormat="1" ht="18" customHeight="1">
      <c r="A904" s="838" t="str">
        <f>+'[1]З-ТМБ-4-сургууль мэргэжил-1'!A910:B910</f>
        <v>CF7411-12</v>
      </c>
      <c r="B904" s="838"/>
      <c r="C904" s="705" t="str">
        <f>+'[1]З-ТМБ-4-сургууль мэргэжил-1'!C910:I910</f>
        <v>Барилгын цахилгаанчин</v>
      </c>
      <c r="D904" s="705"/>
      <c r="E904" s="705"/>
      <c r="F904" s="705"/>
      <c r="G904" s="705"/>
      <c r="H904" s="705"/>
      <c r="I904" s="56">
        <f t="shared" si="291"/>
        <v>893</v>
      </c>
      <c r="J904" s="801">
        <f t="shared" si="293"/>
        <v>282</v>
      </c>
      <c r="K904" s="802"/>
      <c r="L904" s="65">
        <f t="shared" si="292"/>
        <v>20</v>
      </c>
      <c r="M904" s="65"/>
      <c r="N904" s="65"/>
      <c r="O904" s="65"/>
      <c r="P904" s="65"/>
      <c r="Q904" s="65">
        <v>28</v>
      </c>
      <c r="R904" s="65">
        <v>10</v>
      </c>
      <c r="S904" s="65">
        <v>254</v>
      </c>
      <c r="T904" s="65">
        <v>10</v>
      </c>
      <c r="U904" s="65"/>
      <c r="V904" s="65"/>
      <c r="W904" s="65"/>
      <c r="X904" s="65"/>
      <c r="Y904" s="65"/>
      <c r="Z904" s="65"/>
      <c r="AA904" s="65">
        <v>282</v>
      </c>
      <c r="AB904" s="65"/>
      <c r="AC904" s="65"/>
      <c r="AD904" s="65"/>
      <c r="AE904" s="139" t="str">
        <f t="shared" si="312"/>
        <v>CF7411-12</v>
      </c>
      <c r="AF904" s="139" t="str">
        <f t="shared" si="313"/>
        <v>Барилгын цахилгаанчин</v>
      </c>
      <c r="AG904" s="56"/>
      <c r="AH904" s="65">
        <f t="shared" si="300"/>
        <v>3</v>
      </c>
      <c r="AI904" s="65">
        <f t="shared" si="300"/>
        <v>0</v>
      </c>
      <c r="AJ904" s="63">
        <v>1</v>
      </c>
      <c r="AK904" s="63"/>
      <c r="AL904" s="63"/>
      <c r="AM904" s="63"/>
      <c r="AN904" s="63">
        <v>1</v>
      </c>
      <c r="AO904" s="63"/>
      <c r="AP904" s="63">
        <v>1</v>
      </c>
      <c r="AQ904" s="63"/>
      <c r="AR904" s="63"/>
      <c r="AS904" s="63"/>
      <c r="AT904" s="63"/>
      <c r="AU904" s="63"/>
      <c r="AV904" s="63"/>
      <c r="AW904" s="63"/>
    </row>
    <row r="905" spans="1:49" s="121" customFormat="1" ht="18" customHeight="1">
      <c r="A905" s="838" t="str">
        <f>+'[1]З-ТМБ-4-сургууль мэргэжил-1'!A911:B911</f>
        <v>IM7212-14</v>
      </c>
      <c r="B905" s="838"/>
      <c r="C905" s="705" t="str">
        <f>+'[1]З-ТМБ-4-сургууль мэргэжил-1'!C911:I911</f>
        <v>Гагнуурчин</v>
      </c>
      <c r="D905" s="705"/>
      <c r="E905" s="705"/>
      <c r="F905" s="705"/>
      <c r="G905" s="705"/>
      <c r="H905" s="705"/>
      <c r="I905" s="56">
        <f t="shared" si="291"/>
        <v>894</v>
      </c>
      <c r="J905" s="801">
        <f t="shared" si="293"/>
        <v>214</v>
      </c>
      <c r="K905" s="802"/>
      <c r="L905" s="65">
        <f t="shared" si="292"/>
        <v>9</v>
      </c>
      <c r="M905" s="65"/>
      <c r="N905" s="65"/>
      <c r="O905" s="65"/>
      <c r="P905" s="65"/>
      <c r="Q905" s="65">
        <v>19</v>
      </c>
      <c r="R905" s="65">
        <v>7</v>
      </c>
      <c r="S905" s="65">
        <v>195</v>
      </c>
      <c r="T905" s="65">
        <v>2</v>
      </c>
      <c r="U905" s="65"/>
      <c r="V905" s="65"/>
      <c r="W905" s="65"/>
      <c r="X905" s="65"/>
      <c r="Y905" s="65"/>
      <c r="Z905" s="65"/>
      <c r="AA905" s="65">
        <v>214</v>
      </c>
      <c r="AB905" s="65"/>
      <c r="AC905" s="65"/>
      <c r="AD905" s="65"/>
      <c r="AE905" s="139" t="str">
        <f t="shared" si="312"/>
        <v>IM7212-14</v>
      </c>
      <c r="AF905" s="139" t="str">
        <f t="shared" si="313"/>
        <v>Гагнуурчин</v>
      </c>
      <c r="AG905" s="56"/>
      <c r="AH905" s="65">
        <f t="shared" si="300"/>
        <v>1</v>
      </c>
      <c r="AI905" s="65">
        <f t="shared" si="300"/>
        <v>0</v>
      </c>
      <c r="AJ905" s="63"/>
      <c r="AK905" s="63"/>
      <c r="AL905" s="63"/>
      <c r="AM905" s="63"/>
      <c r="AN905" s="63"/>
      <c r="AO905" s="63"/>
      <c r="AP905" s="63"/>
      <c r="AQ905" s="63"/>
      <c r="AR905" s="63"/>
      <c r="AS905" s="63"/>
      <c r="AT905" s="63">
        <v>1</v>
      </c>
      <c r="AU905" s="63"/>
      <c r="AV905" s="63"/>
      <c r="AW905" s="63"/>
    </row>
    <row r="906" spans="1:49" s="121" customFormat="1" ht="18" customHeight="1">
      <c r="A906" s="838" t="str">
        <f>+'[1]З-ТМБ-4-сургууль мэргэжил-1'!A912:B912</f>
        <v>CF7123-20</v>
      </c>
      <c r="B906" s="838"/>
      <c r="C906" s="705" t="str">
        <f>+'[1]З-ТМБ-4-сургууль мэргэжил-1'!C912:I912</f>
        <v>Барилгын засал-чимэглэлчин</v>
      </c>
      <c r="D906" s="705"/>
      <c r="E906" s="705"/>
      <c r="F906" s="705"/>
      <c r="G906" s="705"/>
      <c r="H906" s="705"/>
      <c r="I906" s="56">
        <f t="shared" si="291"/>
        <v>895</v>
      </c>
      <c r="J906" s="801">
        <f t="shared" si="293"/>
        <v>89</v>
      </c>
      <c r="K906" s="802"/>
      <c r="L906" s="65">
        <f t="shared" si="292"/>
        <v>35</v>
      </c>
      <c r="M906" s="65"/>
      <c r="N906" s="65"/>
      <c r="O906" s="65"/>
      <c r="P906" s="65"/>
      <c r="Q906" s="65">
        <v>20</v>
      </c>
      <c r="R906" s="65">
        <v>11</v>
      </c>
      <c r="S906" s="65">
        <v>69</v>
      </c>
      <c r="T906" s="65">
        <v>24</v>
      </c>
      <c r="U906" s="65"/>
      <c r="V906" s="65"/>
      <c r="W906" s="65"/>
      <c r="X906" s="65"/>
      <c r="Y906" s="65"/>
      <c r="Z906" s="65"/>
      <c r="AA906" s="65">
        <v>89</v>
      </c>
      <c r="AB906" s="65"/>
      <c r="AC906" s="65"/>
      <c r="AD906" s="65"/>
      <c r="AE906" s="139" t="str">
        <f t="shared" si="312"/>
        <v>CF7123-20</v>
      </c>
      <c r="AF906" s="139" t="str">
        <f t="shared" si="313"/>
        <v>Барилгын засал-чимэглэлчин</v>
      </c>
      <c r="AG906" s="56"/>
      <c r="AH906" s="65">
        <f t="shared" si="300"/>
        <v>0</v>
      </c>
      <c r="AI906" s="65">
        <f t="shared" si="300"/>
        <v>0</v>
      </c>
      <c r="AJ906" s="63"/>
      <c r="AK906" s="63"/>
      <c r="AL906" s="63"/>
      <c r="AM906" s="63"/>
      <c r="AN906" s="63"/>
      <c r="AO906" s="63"/>
      <c r="AP906" s="63"/>
      <c r="AQ906" s="63"/>
      <c r="AR906" s="63"/>
      <c r="AS906" s="63"/>
      <c r="AT906" s="63"/>
      <c r="AU906" s="63"/>
      <c r="AV906" s="63"/>
      <c r="AW906" s="63"/>
    </row>
    <row r="907" spans="1:49" s="121" customFormat="1" ht="18" customHeight="1">
      <c r="A907" s="838" t="str">
        <f>+'[1]З-ТМБ-4-сургууль мэргэжил-1'!A913:B913</f>
        <v>CB7116-18</v>
      </c>
      <c r="B907" s="838"/>
      <c r="C907" s="705" t="str">
        <f>+'[1]З-ТМБ-4-сургууль мэргэжил-1'!C913:I913</f>
        <v xml:space="preserve">Авто зам, гүүр барилгын ажилтан /замчин/ </v>
      </c>
      <c r="D907" s="705"/>
      <c r="E907" s="705"/>
      <c r="F907" s="705"/>
      <c r="G907" s="705"/>
      <c r="H907" s="705"/>
      <c r="I907" s="56">
        <f t="shared" si="291"/>
        <v>896</v>
      </c>
      <c r="J907" s="801">
        <f t="shared" si="293"/>
        <v>47</v>
      </c>
      <c r="K907" s="802"/>
      <c r="L907" s="65">
        <f t="shared" si="292"/>
        <v>7</v>
      </c>
      <c r="M907" s="65"/>
      <c r="N907" s="65"/>
      <c r="O907" s="65"/>
      <c r="P907" s="65"/>
      <c r="Q907" s="65">
        <v>12</v>
      </c>
      <c r="R907" s="65">
        <v>4</v>
      </c>
      <c r="S907" s="65">
        <v>35</v>
      </c>
      <c r="T907" s="65">
        <v>3</v>
      </c>
      <c r="U907" s="65"/>
      <c r="V907" s="65"/>
      <c r="W907" s="65"/>
      <c r="X907" s="65"/>
      <c r="Y907" s="65"/>
      <c r="Z907" s="65"/>
      <c r="AA907" s="65">
        <v>47</v>
      </c>
      <c r="AB907" s="65"/>
      <c r="AC907" s="65"/>
      <c r="AD907" s="65"/>
      <c r="AE907" s="139" t="str">
        <f t="shared" si="312"/>
        <v>CB7116-18</v>
      </c>
      <c r="AF907" s="139" t="str">
        <f t="shared" si="313"/>
        <v xml:space="preserve">Авто зам, гүүр барилгын ажилтан /замчин/ </v>
      </c>
      <c r="AG907" s="56"/>
      <c r="AH907" s="65">
        <f t="shared" si="300"/>
        <v>0</v>
      </c>
      <c r="AI907" s="65">
        <f t="shared" si="300"/>
        <v>0</v>
      </c>
      <c r="AJ907" s="63"/>
      <c r="AK907" s="63"/>
      <c r="AL907" s="63"/>
      <c r="AM907" s="63"/>
      <c r="AN907" s="63"/>
      <c r="AO907" s="63"/>
      <c r="AP907" s="63"/>
      <c r="AQ907" s="63"/>
      <c r="AR907" s="63"/>
      <c r="AS907" s="63"/>
      <c r="AT907" s="63"/>
      <c r="AU907" s="63"/>
      <c r="AV907" s="63"/>
      <c r="AW907" s="63"/>
    </row>
    <row r="908" spans="1:49" s="121" customFormat="1" ht="18" customHeight="1">
      <c r="A908" s="838" t="str">
        <f>+'[1]З-ТМБ-4-сургууль мэргэжил-1'!A914:B914</f>
        <v>CF7126-36</v>
      </c>
      <c r="B908" s="838"/>
      <c r="C908" s="705" t="str">
        <f>+'[1]З-ТМБ-4-сургууль мэргэжил-1'!C914:I914</f>
        <v>Барилгын сантехникч</v>
      </c>
      <c r="D908" s="705"/>
      <c r="E908" s="705"/>
      <c r="F908" s="705"/>
      <c r="G908" s="705"/>
      <c r="H908" s="705"/>
      <c r="I908" s="56">
        <f t="shared" si="291"/>
        <v>897</v>
      </c>
      <c r="J908" s="801">
        <f t="shared" si="293"/>
        <v>117</v>
      </c>
      <c r="K908" s="802"/>
      <c r="L908" s="65">
        <f t="shared" si="292"/>
        <v>7</v>
      </c>
      <c r="M908" s="65"/>
      <c r="N908" s="65"/>
      <c r="O908" s="65"/>
      <c r="P908" s="65"/>
      <c r="Q908" s="65">
        <v>20</v>
      </c>
      <c r="R908" s="65">
        <v>5</v>
      </c>
      <c r="S908" s="65">
        <v>97</v>
      </c>
      <c r="T908" s="65">
        <v>2</v>
      </c>
      <c r="U908" s="65"/>
      <c r="V908" s="65"/>
      <c r="W908" s="65"/>
      <c r="X908" s="65"/>
      <c r="Y908" s="65"/>
      <c r="Z908" s="65"/>
      <c r="AA908" s="65">
        <v>117</v>
      </c>
      <c r="AB908" s="65"/>
      <c r="AC908" s="65"/>
      <c r="AD908" s="65"/>
      <c r="AE908" s="139" t="str">
        <f t="shared" si="312"/>
        <v>CF7126-36</v>
      </c>
      <c r="AF908" s="139" t="str">
        <f t="shared" si="313"/>
        <v>Барилгын сантехникч</v>
      </c>
      <c r="AG908" s="56"/>
      <c r="AH908" s="65">
        <f t="shared" si="300"/>
        <v>0</v>
      </c>
      <c r="AI908" s="65">
        <f t="shared" si="300"/>
        <v>0</v>
      </c>
      <c r="AJ908" s="63"/>
      <c r="AK908" s="63"/>
      <c r="AL908" s="63"/>
      <c r="AM908" s="63"/>
      <c r="AN908" s="63"/>
      <c r="AO908" s="63"/>
      <c r="AP908" s="63"/>
      <c r="AQ908" s="63"/>
      <c r="AR908" s="63"/>
      <c r="AS908" s="63"/>
      <c r="AT908" s="63"/>
      <c r="AU908" s="63"/>
      <c r="AV908" s="63"/>
      <c r="AW908" s="63"/>
    </row>
    <row r="909" spans="1:49" s="121" customFormat="1" ht="18" customHeight="1">
      <c r="A909" s="838" t="str">
        <f>+'[1]З-ТМБ-4-сургууль мэргэжил-1'!A915:B915</f>
        <v>CF7115-22</v>
      </c>
      <c r="B909" s="838"/>
      <c r="C909" s="705" t="str">
        <f>+'[1]З-ТМБ-4-сургууль мэргэжил-1'!C915:I915</f>
        <v>Барилгын мужаан</v>
      </c>
      <c r="D909" s="705"/>
      <c r="E909" s="705"/>
      <c r="F909" s="705"/>
      <c r="G909" s="705"/>
      <c r="H909" s="705"/>
      <c r="I909" s="56">
        <f t="shared" si="291"/>
        <v>898</v>
      </c>
      <c r="J909" s="801">
        <f t="shared" si="293"/>
        <v>82</v>
      </c>
      <c r="K909" s="802"/>
      <c r="L909" s="65">
        <f t="shared" si="292"/>
        <v>2</v>
      </c>
      <c r="M909" s="65"/>
      <c r="N909" s="65"/>
      <c r="O909" s="65"/>
      <c r="P909" s="65"/>
      <c r="Q909" s="65">
        <v>19</v>
      </c>
      <c r="R909" s="65">
        <v>2</v>
      </c>
      <c r="S909" s="65">
        <v>63</v>
      </c>
      <c r="T909" s="65"/>
      <c r="U909" s="65"/>
      <c r="V909" s="65"/>
      <c r="W909" s="65"/>
      <c r="X909" s="65"/>
      <c r="Y909" s="65"/>
      <c r="Z909" s="65"/>
      <c r="AA909" s="65">
        <v>82</v>
      </c>
      <c r="AB909" s="65"/>
      <c r="AC909" s="65"/>
      <c r="AD909" s="65"/>
      <c r="AE909" s="139" t="str">
        <f t="shared" si="312"/>
        <v>CF7115-22</v>
      </c>
      <c r="AF909" s="139" t="str">
        <f t="shared" si="313"/>
        <v>Барилгын мужаан</v>
      </c>
      <c r="AG909" s="56"/>
      <c r="AH909" s="65">
        <f t="shared" si="300"/>
        <v>1</v>
      </c>
      <c r="AI909" s="65">
        <f t="shared" si="300"/>
        <v>0</v>
      </c>
      <c r="AJ909" s="63">
        <v>1</v>
      </c>
      <c r="AK909" s="63"/>
      <c r="AL909" s="63"/>
      <c r="AM909" s="63"/>
      <c r="AN909" s="63"/>
      <c r="AO909" s="63"/>
      <c r="AP909" s="63"/>
      <c r="AQ909" s="63"/>
      <c r="AR909" s="63"/>
      <c r="AS909" s="63"/>
      <c r="AT909" s="63"/>
      <c r="AU909" s="63"/>
      <c r="AV909" s="63"/>
      <c r="AW909" s="63"/>
    </row>
    <row r="910" spans="1:49" s="121" customFormat="1" ht="18" customHeight="1">
      <c r="A910" s="838" t="str">
        <f>+'[1]З-ТМБ-4-сургууль мэргэжил-1'!A916:B916</f>
        <v>IF5120-11</v>
      </c>
      <c r="B910" s="838"/>
      <c r="C910" s="705" t="str">
        <f>+'[1]З-ТМБ-4-сургууль мэргэжил-1'!C916:I916</f>
        <v>Тогооч</v>
      </c>
      <c r="D910" s="705"/>
      <c r="E910" s="705"/>
      <c r="F910" s="705"/>
      <c r="G910" s="705"/>
      <c r="H910" s="705"/>
      <c r="I910" s="56">
        <f t="shared" si="291"/>
        <v>899</v>
      </c>
      <c r="J910" s="801">
        <f t="shared" si="293"/>
        <v>280</v>
      </c>
      <c r="K910" s="802"/>
      <c r="L910" s="65">
        <f t="shared" si="292"/>
        <v>102</v>
      </c>
      <c r="M910" s="65"/>
      <c r="N910" s="65"/>
      <c r="O910" s="65"/>
      <c r="P910" s="65"/>
      <c r="Q910" s="65">
        <v>20</v>
      </c>
      <c r="R910" s="65">
        <v>16</v>
      </c>
      <c r="S910" s="65">
        <v>260</v>
      </c>
      <c r="T910" s="65">
        <v>86</v>
      </c>
      <c r="U910" s="65"/>
      <c r="V910" s="65"/>
      <c r="W910" s="65"/>
      <c r="X910" s="65"/>
      <c r="Y910" s="65"/>
      <c r="Z910" s="65"/>
      <c r="AA910" s="65">
        <v>280</v>
      </c>
      <c r="AB910" s="65"/>
      <c r="AC910" s="65"/>
      <c r="AD910" s="65"/>
      <c r="AE910" s="139" t="str">
        <f t="shared" si="312"/>
        <v>IF5120-11</v>
      </c>
      <c r="AF910" s="139" t="str">
        <f t="shared" si="313"/>
        <v>Тогооч</v>
      </c>
      <c r="AG910" s="56"/>
      <c r="AH910" s="65">
        <f t="shared" si="300"/>
        <v>0</v>
      </c>
      <c r="AI910" s="65">
        <f t="shared" si="300"/>
        <v>0</v>
      </c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</row>
    <row r="911" spans="1:49" s="121" customFormat="1" ht="18" customHeight="1">
      <c r="A911" s="838" t="str">
        <f>+'[1]З-ТМБ-4-сургууль мэргэжил-1'!A917:B917</f>
        <v>TC8211-20</v>
      </c>
      <c r="B911" s="838"/>
      <c r="C911" s="705" t="str">
        <f>+'[1]З-ТМБ-4-сургууль мэргэжил-1'!C917:I917</f>
        <v>Автомашины засварчин</v>
      </c>
      <c r="D911" s="705"/>
      <c r="E911" s="705"/>
      <c r="F911" s="705"/>
      <c r="G911" s="705"/>
      <c r="H911" s="705"/>
      <c r="I911" s="56">
        <f t="shared" ref="I911:I974" si="314">+I910+1</f>
        <v>900</v>
      </c>
      <c r="J911" s="801">
        <f t="shared" si="293"/>
        <v>351</v>
      </c>
      <c r="K911" s="802"/>
      <c r="L911" s="65">
        <f t="shared" si="292"/>
        <v>18</v>
      </c>
      <c r="M911" s="65"/>
      <c r="N911" s="65"/>
      <c r="O911" s="65"/>
      <c r="P911" s="65"/>
      <c r="Q911" s="65">
        <v>28</v>
      </c>
      <c r="R911" s="65">
        <v>14</v>
      </c>
      <c r="S911" s="65">
        <v>323</v>
      </c>
      <c r="T911" s="65">
        <v>4</v>
      </c>
      <c r="U911" s="65"/>
      <c r="V911" s="65"/>
      <c r="W911" s="65"/>
      <c r="X911" s="65"/>
      <c r="Y911" s="65"/>
      <c r="Z911" s="65"/>
      <c r="AA911" s="65">
        <v>351</v>
      </c>
      <c r="AB911" s="65"/>
      <c r="AC911" s="65"/>
      <c r="AD911" s="65"/>
      <c r="AE911" s="139" t="str">
        <f t="shared" si="312"/>
        <v>TC8211-20</v>
      </c>
      <c r="AF911" s="139" t="str">
        <f t="shared" si="313"/>
        <v>Автомашины засварчин</v>
      </c>
      <c r="AG911" s="56"/>
      <c r="AH911" s="65">
        <f t="shared" si="300"/>
        <v>1</v>
      </c>
      <c r="AI911" s="65">
        <f t="shared" si="300"/>
        <v>0</v>
      </c>
      <c r="AJ911" s="63"/>
      <c r="AK911" s="63"/>
      <c r="AL911" s="63"/>
      <c r="AM911" s="63"/>
      <c r="AN911" s="63"/>
      <c r="AO911" s="63"/>
      <c r="AP911" s="63"/>
      <c r="AQ911" s="63"/>
      <c r="AR911" s="63"/>
      <c r="AS911" s="63"/>
      <c r="AT911" s="63">
        <v>1</v>
      </c>
      <c r="AU911" s="63"/>
      <c r="AV911" s="63"/>
      <c r="AW911" s="63"/>
    </row>
    <row r="912" spans="1:49" s="121" customFormat="1" ht="18" customHeight="1">
      <c r="A912" s="838" t="str">
        <f>+'[1]З-ТМБ-4-сургууль мэргэжил-1'!A918:B918</f>
        <v>IF5131-16</v>
      </c>
      <c r="B912" s="838"/>
      <c r="C912" s="705" t="str">
        <f>+'[1]З-ТМБ-4-сургууль мэргэжил-1'!C918:I918</f>
        <v>Зочид буудал, зоогийн газрын үйлчилгээний ажилтан</v>
      </c>
      <c r="D912" s="705"/>
      <c r="E912" s="705"/>
      <c r="F912" s="705"/>
      <c r="G912" s="705"/>
      <c r="H912" s="705"/>
      <c r="I912" s="56">
        <f t="shared" si="314"/>
        <v>901</v>
      </c>
      <c r="J912" s="801">
        <f t="shared" si="293"/>
        <v>24</v>
      </c>
      <c r="K912" s="802"/>
      <c r="L912" s="65">
        <f t="shared" ref="L912:L975" si="315">+N912+P912+R912+T912+V912+X912+Z912</f>
        <v>20</v>
      </c>
      <c r="M912" s="65"/>
      <c r="N912" s="65"/>
      <c r="O912" s="65"/>
      <c r="P912" s="65"/>
      <c r="Q912" s="65">
        <v>2</v>
      </c>
      <c r="R912" s="65">
        <v>2</v>
      </c>
      <c r="S912" s="65">
        <v>22</v>
      </c>
      <c r="T912" s="65">
        <v>18</v>
      </c>
      <c r="U912" s="65"/>
      <c r="V912" s="65"/>
      <c r="W912" s="65"/>
      <c r="X912" s="65"/>
      <c r="Y912" s="65"/>
      <c r="Z912" s="65"/>
      <c r="AA912" s="65">
        <v>24</v>
      </c>
      <c r="AB912" s="65"/>
      <c r="AC912" s="65"/>
      <c r="AD912" s="65"/>
      <c r="AE912" s="139" t="str">
        <f t="shared" si="312"/>
        <v>IF5131-16</v>
      </c>
      <c r="AF912" s="139" t="str">
        <f t="shared" si="313"/>
        <v>Зочид буудал, зоогийн газрын үйлчилгээний ажилтан</v>
      </c>
      <c r="AG912" s="56"/>
      <c r="AH912" s="65">
        <f t="shared" si="300"/>
        <v>2</v>
      </c>
      <c r="AI912" s="65">
        <f t="shared" si="300"/>
        <v>1</v>
      </c>
      <c r="AJ912" s="63"/>
      <c r="AK912" s="63"/>
      <c r="AL912" s="63"/>
      <c r="AM912" s="63"/>
      <c r="AN912" s="63">
        <v>1</v>
      </c>
      <c r="AO912" s="63">
        <v>1</v>
      </c>
      <c r="AP912" s="63"/>
      <c r="AQ912" s="63"/>
      <c r="AR912" s="63"/>
      <c r="AS912" s="63"/>
      <c r="AT912" s="63">
        <v>1</v>
      </c>
      <c r="AU912" s="63"/>
      <c r="AV912" s="63"/>
      <c r="AW912" s="63"/>
    </row>
    <row r="913" spans="1:49" s="121" customFormat="1" ht="18" customHeight="1">
      <c r="A913" s="838" t="str">
        <f>+'[1]З-ТМБ-4-сургууль мэргэжил-1'!A919:B919</f>
        <v>AD7321-11</v>
      </c>
      <c r="B913" s="838"/>
      <c r="C913" s="705" t="str">
        <f>+'[1]З-ТМБ-4-сургууль мэргэжил-1'!C919:I919</f>
        <v>Хэвлэлийн график дизайнч</v>
      </c>
      <c r="D913" s="705"/>
      <c r="E913" s="705"/>
      <c r="F913" s="705"/>
      <c r="G913" s="705"/>
      <c r="H913" s="705"/>
      <c r="I913" s="56">
        <f t="shared" si="314"/>
        <v>902</v>
      </c>
      <c r="J913" s="801">
        <f t="shared" si="293"/>
        <v>42</v>
      </c>
      <c r="K913" s="802"/>
      <c r="L913" s="65">
        <f t="shared" si="315"/>
        <v>10</v>
      </c>
      <c r="M913" s="65"/>
      <c r="N913" s="65"/>
      <c r="O913" s="65"/>
      <c r="P913" s="65"/>
      <c r="Q913" s="65"/>
      <c r="R913" s="65"/>
      <c r="S913" s="65">
        <v>42</v>
      </c>
      <c r="T913" s="65">
        <v>10</v>
      </c>
      <c r="U913" s="65"/>
      <c r="V913" s="65"/>
      <c r="W913" s="65"/>
      <c r="X913" s="65"/>
      <c r="Y913" s="65"/>
      <c r="Z913" s="65"/>
      <c r="AA913" s="65">
        <v>42</v>
      </c>
      <c r="AB913" s="65"/>
      <c r="AC913" s="65"/>
      <c r="AD913" s="65"/>
      <c r="AE913" s="139" t="str">
        <f t="shared" si="312"/>
        <v>AD7321-11</v>
      </c>
      <c r="AF913" s="139" t="str">
        <f t="shared" si="313"/>
        <v>Хэвлэлийн график дизайнч</v>
      </c>
      <c r="AG913" s="56"/>
      <c r="AH913" s="65">
        <f t="shared" si="300"/>
        <v>1</v>
      </c>
      <c r="AI913" s="65">
        <f t="shared" si="300"/>
        <v>1</v>
      </c>
      <c r="AJ913" s="63"/>
      <c r="AK913" s="63"/>
      <c r="AL913" s="63"/>
      <c r="AM913" s="63"/>
      <c r="AN913" s="63">
        <v>1</v>
      </c>
      <c r="AO913" s="63">
        <v>1</v>
      </c>
      <c r="AP913" s="63"/>
      <c r="AQ913" s="63"/>
      <c r="AR913" s="63"/>
      <c r="AS913" s="63"/>
      <c r="AT913" s="63"/>
      <c r="AU913" s="63"/>
      <c r="AV913" s="63"/>
      <c r="AW913" s="63"/>
    </row>
    <row r="914" spans="1:49" s="121" customFormat="1" ht="18" customHeight="1">
      <c r="A914" s="838" t="str">
        <f>+'[1]З-ТМБ-4-сургууль мэргэжил-1'!A920:B920</f>
        <v>MT8111-35</v>
      </c>
      <c r="B914" s="838"/>
      <c r="C914" s="705" t="str">
        <f>+'[1]З-ТМБ-4-сургууль мэргэжил-1'!C920:I920</f>
        <v>Хүнд машин механизмын оператор</v>
      </c>
      <c r="D914" s="705"/>
      <c r="E914" s="705"/>
      <c r="F914" s="705"/>
      <c r="G914" s="705"/>
      <c r="H914" s="705"/>
      <c r="I914" s="56">
        <f t="shared" si="314"/>
        <v>903</v>
      </c>
      <c r="J914" s="801">
        <f t="shared" ref="J914:J977" si="316">+M914+O914+Q914+S914+U914+W914+Y914</f>
        <v>30</v>
      </c>
      <c r="K914" s="802"/>
      <c r="L914" s="65">
        <f t="shared" si="315"/>
        <v>4</v>
      </c>
      <c r="M914" s="65"/>
      <c r="N914" s="65"/>
      <c r="O914" s="65"/>
      <c r="P914" s="65"/>
      <c r="Q914" s="65">
        <v>30</v>
      </c>
      <c r="R914" s="65">
        <v>4</v>
      </c>
      <c r="S914" s="65"/>
      <c r="T914" s="65"/>
      <c r="U914" s="65"/>
      <c r="V914" s="65"/>
      <c r="W914" s="65"/>
      <c r="X914" s="65"/>
      <c r="Y914" s="65"/>
      <c r="Z914" s="65"/>
      <c r="AA914" s="65">
        <v>30</v>
      </c>
      <c r="AB914" s="65"/>
      <c r="AC914" s="65"/>
      <c r="AD914" s="65"/>
      <c r="AE914" s="139" t="str">
        <f t="shared" si="312"/>
        <v>MT8111-35</v>
      </c>
      <c r="AF914" s="139" t="str">
        <f t="shared" si="313"/>
        <v>Хүнд машин механизмын оператор</v>
      </c>
      <c r="AG914" s="56"/>
      <c r="AH914" s="65">
        <f t="shared" si="300"/>
        <v>0</v>
      </c>
      <c r="AI914" s="65">
        <f t="shared" si="300"/>
        <v>0</v>
      </c>
      <c r="AJ914" s="63"/>
      <c r="AK914" s="63"/>
      <c r="AL914" s="63"/>
      <c r="AM914" s="63"/>
      <c r="AN914" s="63"/>
      <c r="AO914" s="63"/>
      <c r="AP914" s="63"/>
      <c r="AQ914" s="63"/>
      <c r="AR914" s="63"/>
      <c r="AS914" s="63"/>
      <c r="AT914" s="63"/>
      <c r="AU914" s="63"/>
      <c r="AV914" s="63"/>
      <c r="AW914" s="63"/>
    </row>
    <row r="915" spans="1:49" s="121" customFormat="1" ht="18" customHeight="1">
      <c r="A915" s="838" t="str">
        <f>+'[1]З-ТМБ-4-сургууль мэргэжил-1'!A921:B921</f>
        <v>CF7115-24</v>
      </c>
      <c r="B915" s="838"/>
      <c r="C915" s="705" t="str">
        <f>+'[1]З-ТМБ-4-сургууль мэргэжил-1'!C921:I921</f>
        <v>Модон эдлэлийн мужаан</v>
      </c>
      <c r="D915" s="705"/>
      <c r="E915" s="705"/>
      <c r="F915" s="705"/>
      <c r="G915" s="705"/>
      <c r="H915" s="705"/>
      <c r="I915" s="56">
        <f t="shared" si="314"/>
        <v>904</v>
      </c>
      <c r="J915" s="801">
        <f t="shared" si="316"/>
        <v>20</v>
      </c>
      <c r="K915" s="802"/>
      <c r="L915" s="65">
        <f t="shared" si="315"/>
        <v>2</v>
      </c>
      <c r="M915" s="65"/>
      <c r="N915" s="65"/>
      <c r="O915" s="65"/>
      <c r="P915" s="65"/>
      <c r="Q915" s="65">
        <v>20</v>
      </c>
      <c r="R915" s="65">
        <v>2</v>
      </c>
      <c r="S915" s="65"/>
      <c r="T915" s="65"/>
      <c r="U915" s="65"/>
      <c r="V915" s="65"/>
      <c r="W915" s="65"/>
      <c r="X915" s="65"/>
      <c r="Y915" s="65"/>
      <c r="Z915" s="65"/>
      <c r="AA915" s="65">
        <v>20</v>
      </c>
      <c r="AB915" s="65"/>
      <c r="AC915" s="65"/>
      <c r="AD915" s="65"/>
      <c r="AE915" s="139" t="str">
        <f t="shared" si="312"/>
        <v>CF7115-24</v>
      </c>
      <c r="AF915" s="139" t="str">
        <f t="shared" si="313"/>
        <v>Модон эдлэлийн мужаан</v>
      </c>
      <c r="AG915" s="56"/>
      <c r="AH915" s="65">
        <f t="shared" si="300"/>
        <v>0</v>
      </c>
      <c r="AI915" s="65">
        <f t="shared" si="300"/>
        <v>0</v>
      </c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</row>
    <row r="916" spans="1:49" s="121" customFormat="1" ht="18" customHeight="1">
      <c r="A916" s="838" t="str">
        <f>+'[1]З-ТМБ-4-сургууль мэргэжил-1'!A922:B922</f>
        <v>IO4120-13</v>
      </c>
      <c r="B916" s="838"/>
      <c r="C916" s="705" t="str">
        <f>+'[1]З-ТМБ-4-сургууль мэргэжил-1'!C922:I922</f>
        <v>Компьютерийн оператор</v>
      </c>
      <c r="D916" s="705"/>
      <c r="E916" s="705"/>
      <c r="F916" s="705"/>
      <c r="G916" s="705"/>
      <c r="H916" s="705"/>
      <c r="I916" s="56">
        <f t="shared" si="314"/>
        <v>905</v>
      </c>
      <c r="J916" s="801">
        <f t="shared" si="316"/>
        <v>30</v>
      </c>
      <c r="K916" s="802"/>
      <c r="L916" s="65">
        <f t="shared" si="315"/>
        <v>18</v>
      </c>
      <c r="M916" s="65"/>
      <c r="N916" s="65"/>
      <c r="O916" s="65"/>
      <c r="P916" s="65"/>
      <c r="Q916" s="65">
        <v>30</v>
      </c>
      <c r="R916" s="65">
        <v>18</v>
      </c>
      <c r="S916" s="65"/>
      <c r="T916" s="65"/>
      <c r="U916" s="65"/>
      <c r="V916" s="65"/>
      <c r="W916" s="65"/>
      <c r="X916" s="65"/>
      <c r="Y916" s="65"/>
      <c r="Z916" s="65"/>
      <c r="AA916" s="65">
        <v>30</v>
      </c>
      <c r="AB916" s="65"/>
      <c r="AC916" s="65"/>
      <c r="AD916" s="65"/>
      <c r="AE916" s="139" t="str">
        <f t="shared" si="312"/>
        <v>IO4120-13</v>
      </c>
      <c r="AF916" s="139" t="str">
        <f t="shared" si="313"/>
        <v>Компьютерийн оператор</v>
      </c>
      <c r="AG916" s="56"/>
      <c r="AH916" s="65">
        <f t="shared" si="300"/>
        <v>0</v>
      </c>
      <c r="AI916" s="65">
        <f t="shared" si="300"/>
        <v>0</v>
      </c>
      <c r="AJ916" s="63"/>
      <c r="AK916" s="63"/>
      <c r="AL916" s="63"/>
      <c r="AM916" s="63"/>
      <c r="AN916" s="63"/>
      <c r="AO916" s="63"/>
      <c r="AP916" s="63"/>
      <c r="AQ916" s="63"/>
      <c r="AR916" s="63"/>
      <c r="AS916" s="63"/>
      <c r="AT916" s="63"/>
      <c r="AU916" s="63"/>
      <c r="AV916" s="63"/>
      <c r="AW916" s="63"/>
    </row>
    <row r="917" spans="1:49" s="121" customFormat="1" ht="18" customHeight="1">
      <c r="A917" s="838" t="str">
        <f>+'[1]З-ТМБ-4-сургууль мэргэжил-1'!A923:B923</f>
        <v>CT8343-14</v>
      </c>
      <c r="B917" s="838"/>
      <c r="C917" s="705" t="str">
        <f>+'[1]З-ТМБ-4-сургууль мэргэжил-1'!C923:I923</f>
        <v>Өргөн тээвэрлэх тоног төхөөрөмжийн засварчин</v>
      </c>
      <c r="D917" s="705"/>
      <c r="E917" s="705"/>
      <c r="F917" s="705"/>
      <c r="G917" s="705"/>
      <c r="H917" s="705"/>
      <c r="I917" s="56">
        <f t="shared" si="314"/>
        <v>906</v>
      </c>
      <c r="J917" s="801">
        <f t="shared" si="316"/>
        <v>6</v>
      </c>
      <c r="K917" s="802"/>
      <c r="L917" s="65">
        <f t="shared" si="315"/>
        <v>1</v>
      </c>
      <c r="M917" s="65"/>
      <c r="N917" s="65"/>
      <c r="O917" s="65"/>
      <c r="P917" s="65"/>
      <c r="Q917" s="65">
        <v>6</v>
      </c>
      <c r="R917" s="65">
        <v>1</v>
      </c>
      <c r="S917" s="65"/>
      <c r="T917" s="65"/>
      <c r="U917" s="65"/>
      <c r="V917" s="65"/>
      <c r="W917" s="65"/>
      <c r="X917" s="65"/>
      <c r="Y917" s="65"/>
      <c r="Z917" s="65"/>
      <c r="AA917" s="65">
        <v>6</v>
      </c>
      <c r="AB917" s="65"/>
      <c r="AC917" s="65"/>
      <c r="AD917" s="65"/>
      <c r="AE917" s="139" t="str">
        <f t="shared" si="312"/>
        <v>CT8343-14</v>
      </c>
      <c r="AF917" s="139" t="str">
        <f t="shared" si="313"/>
        <v>Өргөн тээвэрлэх тоног төхөөрөмжийн засварчин</v>
      </c>
      <c r="AG917" s="56"/>
      <c r="AH917" s="65">
        <f t="shared" si="300"/>
        <v>0</v>
      </c>
      <c r="AI917" s="65">
        <f t="shared" si="300"/>
        <v>0</v>
      </c>
      <c r="AJ917" s="63"/>
      <c r="AK917" s="63"/>
      <c r="AL917" s="63"/>
      <c r="AM917" s="63"/>
      <c r="AN917" s="63"/>
      <c r="AO917" s="63"/>
      <c r="AP917" s="63"/>
      <c r="AQ917" s="63"/>
      <c r="AR917" s="63"/>
      <c r="AS917" s="63"/>
      <c r="AT917" s="63"/>
      <c r="AU917" s="63"/>
      <c r="AV917" s="63"/>
      <c r="AW917" s="63"/>
    </row>
    <row r="918" spans="1:49" s="121" customFormat="1" ht="18" customHeight="1">
      <c r="A918" s="838" t="str">
        <f>+'[1]З-ТМБ-4-сургууль мэргэжил-1'!A924:B924</f>
        <v>CF7114-20</v>
      </c>
      <c r="B918" s="838"/>
      <c r="C918" s="705" t="str">
        <f>+'[1]З-ТМБ-4-сургууль мэргэжил-1'!C924:I924</f>
        <v>Бетон арматурчин</v>
      </c>
      <c r="D918" s="705"/>
      <c r="E918" s="705"/>
      <c r="F918" s="705"/>
      <c r="G918" s="705"/>
      <c r="H918" s="705"/>
      <c r="I918" s="56">
        <f t="shared" si="314"/>
        <v>907</v>
      </c>
      <c r="J918" s="801">
        <f t="shared" si="316"/>
        <v>30</v>
      </c>
      <c r="K918" s="802"/>
      <c r="L918" s="65">
        <f t="shared" si="315"/>
        <v>14</v>
      </c>
      <c r="M918" s="65"/>
      <c r="N918" s="65"/>
      <c r="O918" s="65"/>
      <c r="P918" s="65"/>
      <c r="Q918" s="65">
        <v>30</v>
      </c>
      <c r="R918" s="65">
        <v>14</v>
      </c>
      <c r="S918" s="65"/>
      <c r="T918" s="65"/>
      <c r="U918" s="65"/>
      <c r="V918" s="65"/>
      <c r="W918" s="65"/>
      <c r="X918" s="65"/>
      <c r="Y918" s="65"/>
      <c r="Z918" s="65"/>
      <c r="AA918" s="65">
        <v>30</v>
      </c>
      <c r="AB918" s="65"/>
      <c r="AC918" s="65"/>
      <c r="AD918" s="65"/>
      <c r="AE918" s="139" t="str">
        <f t="shared" si="312"/>
        <v>CF7114-20</v>
      </c>
      <c r="AF918" s="139" t="str">
        <f t="shared" si="313"/>
        <v>Бетон арматурчин</v>
      </c>
      <c r="AG918" s="56"/>
      <c r="AH918" s="65">
        <f t="shared" si="300"/>
        <v>0</v>
      </c>
      <c r="AI918" s="65">
        <f t="shared" si="300"/>
        <v>0</v>
      </c>
      <c r="AJ918" s="63"/>
      <c r="AK918" s="63"/>
      <c r="AL918" s="63"/>
      <c r="AM918" s="63"/>
      <c r="AN918" s="63"/>
      <c r="AO918" s="63"/>
      <c r="AP918" s="63"/>
      <c r="AQ918" s="63"/>
      <c r="AR918" s="63"/>
      <c r="AS918" s="63"/>
      <c r="AT918" s="63"/>
      <c r="AU918" s="63"/>
      <c r="AV918" s="63"/>
      <c r="AW918" s="63"/>
    </row>
    <row r="919" spans="1:49" s="121" customFormat="1" ht="18" customHeight="1">
      <c r="A919" s="838" t="str">
        <f>+'[1]З-ТМБ-4-сургууль мэргэжил-1'!A925:B925</f>
        <v>CF7112-19</v>
      </c>
      <c r="B919" s="838"/>
      <c r="C919" s="705" t="str">
        <f>+'[1]З-ТМБ-4-сургууль мэргэжил-1'!C925:I925</f>
        <v>Барилгын өрөг угсрагч</v>
      </c>
      <c r="D919" s="705"/>
      <c r="E919" s="705"/>
      <c r="F919" s="705"/>
      <c r="G919" s="705"/>
      <c r="H919" s="705"/>
      <c r="I919" s="56">
        <f t="shared" si="314"/>
        <v>908</v>
      </c>
      <c r="J919" s="801">
        <f t="shared" si="316"/>
        <v>16</v>
      </c>
      <c r="K919" s="802"/>
      <c r="L919" s="65">
        <f t="shared" si="315"/>
        <v>0</v>
      </c>
      <c r="M919" s="65"/>
      <c r="N919" s="65"/>
      <c r="O919" s="65"/>
      <c r="P919" s="65"/>
      <c r="Q919" s="65">
        <v>16</v>
      </c>
      <c r="R919" s="65"/>
      <c r="S919" s="65"/>
      <c r="T919" s="65"/>
      <c r="U919" s="65"/>
      <c r="V919" s="65"/>
      <c r="W919" s="65"/>
      <c r="X919" s="65"/>
      <c r="Y919" s="65"/>
      <c r="Z919" s="65"/>
      <c r="AA919" s="65">
        <v>16</v>
      </c>
      <c r="AB919" s="65"/>
      <c r="AC919" s="65"/>
      <c r="AD919" s="65"/>
      <c r="AE919" s="139" t="str">
        <f t="shared" si="312"/>
        <v>CF7112-19</v>
      </c>
      <c r="AF919" s="139" t="str">
        <f t="shared" si="313"/>
        <v>Барилгын өрөг угсрагч</v>
      </c>
      <c r="AG919" s="56"/>
      <c r="AH919" s="65">
        <f t="shared" si="300"/>
        <v>0</v>
      </c>
      <c r="AI919" s="65">
        <f t="shared" si="300"/>
        <v>0</v>
      </c>
      <c r="AJ919" s="63"/>
      <c r="AK919" s="63"/>
      <c r="AL919" s="63"/>
      <c r="AM919" s="63"/>
      <c r="AN919" s="63"/>
      <c r="AO919" s="63"/>
      <c r="AP919" s="63"/>
      <c r="AQ919" s="63"/>
      <c r="AR919" s="63"/>
      <c r="AS919" s="63"/>
      <c r="AT919" s="63"/>
      <c r="AU919" s="63"/>
      <c r="AV919" s="63"/>
      <c r="AW919" s="63"/>
    </row>
    <row r="920" spans="1:49" s="121" customFormat="1" ht="18" customHeight="1">
      <c r="A920" s="838" t="str">
        <f>+'[1]З-ТМБ-4-сургууль мэргэжил-1'!A926:B926</f>
        <v>UC3132-14</v>
      </c>
      <c r="B920" s="838"/>
      <c r="C920" s="705" t="str">
        <f>+'[1]З-ТМБ-4-сургууль мэргэжил-1'!C926:I926</f>
        <v>Төв, суурин газрын ус хангамжийн ажилтан</v>
      </c>
      <c r="D920" s="705"/>
      <c r="E920" s="705"/>
      <c r="F920" s="705"/>
      <c r="G920" s="705"/>
      <c r="H920" s="705"/>
      <c r="I920" s="56">
        <f t="shared" si="314"/>
        <v>909</v>
      </c>
      <c r="J920" s="801">
        <f t="shared" si="316"/>
        <v>20</v>
      </c>
      <c r="K920" s="802"/>
      <c r="L920" s="65">
        <f t="shared" si="315"/>
        <v>6</v>
      </c>
      <c r="M920" s="65"/>
      <c r="N920" s="65"/>
      <c r="O920" s="65"/>
      <c r="P920" s="65"/>
      <c r="Q920" s="65">
        <v>20</v>
      </c>
      <c r="R920" s="65">
        <v>6</v>
      </c>
      <c r="S920" s="65"/>
      <c r="T920" s="65"/>
      <c r="U920" s="65"/>
      <c r="V920" s="65"/>
      <c r="W920" s="65"/>
      <c r="X920" s="65"/>
      <c r="Y920" s="65"/>
      <c r="Z920" s="65"/>
      <c r="AA920" s="65">
        <v>20</v>
      </c>
      <c r="AB920" s="65"/>
      <c r="AC920" s="65"/>
      <c r="AD920" s="65"/>
      <c r="AE920" s="139" t="str">
        <f t="shared" si="312"/>
        <v>UC3132-14</v>
      </c>
      <c r="AF920" s="139" t="str">
        <f t="shared" si="313"/>
        <v>Төв, суурин газрын ус хангамжийн ажилтан</v>
      </c>
      <c r="AG920" s="56"/>
      <c r="AH920" s="65">
        <f t="shared" si="300"/>
        <v>0</v>
      </c>
      <c r="AI920" s="65">
        <f t="shared" si="300"/>
        <v>0</v>
      </c>
      <c r="AJ920" s="63"/>
      <c r="AK920" s="63"/>
      <c r="AL920" s="63"/>
      <c r="AM920" s="63"/>
      <c r="AN920" s="63"/>
      <c r="AO920" s="63"/>
      <c r="AP920" s="63"/>
      <c r="AQ920" s="63"/>
      <c r="AR920" s="63"/>
      <c r="AS920" s="63"/>
      <c r="AT920" s="63"/>
      <c r="AU920" s="63"/>
      <c r="AV920" s="63"/>
      <c r="AW920" s="63"/>
    </row>
    <row r="921" spans="1:49" s="121" customFormat="1" ht="18" customHeight="1">
      <c r="A921" s="838" t="str">
        <f>+'[1]З-ТМБ-4-сургууль мэргэжил-1'!A927:B927</f>
        <v>MT7233-45</v>
      </c>
      <c r="B921" s="838"/>
      <c r="C921" s="705" t="str">
        <f>+'[1]З-ТМБ-4-сургууль мэргэжил-1'!C927:I927</f>
        <v>Хүнд машин механизмын засварчин</v>
      </c>
      <c r="D921" s="705"/>
      <c r="E921" s="705"/>
      <c r="F921" s="705"/>
      <c r="G921" s="705"/>
      <c r="H921" s="705"/>
      <c r="I921" s="56">
        <f t="shared" si="314"/>
        <v>910</v>
      </c>
      <c r="J921" s="801">
        <f t="shared" si="316"/>
        <v>20</v>
      </c>
      <c r="K921" s="802"/>
      <c r="L921" s="65">
        <f t="shared" si="315"/>
        <v>5</v>
      </c>
      <c r="M921" s="65"/>
      <c r="N921" s="65"/>
      <c r="O921" s="65"/>
      <c r="P921" s="65"/>
      <c r="Q921" s="65">
        <v>20</v>
      </c>
      <c r="R921" s="65">
        <v>5</v>
      </c>
      <c r="S921" s="65"/>
      <c r="T921" s="65"/>
      <c r="U921" s="65"/>
      <c r="V921" s="65"/>
      <c r="W921" s="65"/>
      <c r="X921" s="65"/>
      <c r="Y921" s="65"/>
      <c r="Z921" s="65"/>
      <c r="AA921" s="65">
        <v>20</v>
      </c>
      <c r="AB921" s="65"/>
      <c r="AC921" s="65"/>
      <c r="AD921" s="65"/>
      <c r="AE921" s="139" t="str">
        <f t="shared" si="312"/>
        <v>MT7233-45</v>
      </c>
      <c r="AF921" s="139" t="str">
        <f t="shared" si="313"/>
        <v>Хүнд машин механизмын засварчин</v>
      </c>
      <c r="AG921" s="56"/>
      <c r="AH921" s="65">
        <f t="shared" si="300"/>
        <v>0</v>
      </c>
      <c r="AI921" s="65">
        <f t="shared" si="300"/>
        <v>0</v>
      </c>
      <c r="AJ921" s="63"/>
      <c r="AK921" s="63"/>
      <c r="AL921" s="63"/>
      <c r="AM921" s="63"/>
      <c r="AN921" s="63"/>
      <c r="AO921" s="63"/>
      <c r="AP921" s="63"/>
      <c r="AQ921" s="63"/>
      <c r="AR921" s="63"/>
      <c r="AS921" s="63"/>
      <c r="AT921" s="63"/>
      <c r="AU921" s="63"/>
      <c r="AV921" s="63"/>
      <c r="AW921" s="63"/>
    </row>
    <row r="922" spans="1:49" s="121" customFormat="1" ht="18" customHeight="1">
      <c r="A922" s="838" t="str">
        <f>+'[1]З-ТМБ-4-сургууль мэргэжил-1'!A928:B928</f>
        <v>CF7126-26</v>
      </c>
      <c r="B922" s="838"/>
      <c r="C922" s="705" t="str">
        <f>+'[1]З-ТМБ-4-сургууль мэргэжил-1'!C928:I928</f>
        <v>Халаалт, агааржуулалт, хөргөлтийн тоног төхөөрөмжийн засварчин</v>
      </c>
      <c r="D922" s="705"/>
      <c r="E922" s="705"/>
      <c r="F922" s="705"/>
      <c r="G922" s="705"/>
      <c r="H922" s="705"/>
      <c r="I922" s="56">
        <f t="shared" si="314"/>
        <v>911</v>
      </c>
      <c r="J922" s="801">
        <f t="shared" si="316"/>
        <v>20</v>
      </c>
      <c r="K922" s="802"/>
      <c r="L922" s="65">
        <f t="shared" si="315"/>
        <v>10</v>
      </c>
      <c r="M922" s="65"/>
      <c r="N922" s="65"/>
      <c r="O922" s="65"/>
      <c r="P922" s="65"/>
      <c r="Q922" s="65">
        <v>20</v>
      </c>
      <c r="R922" s="65">
        <v>10</v>
      </c>
      <c r="S922" s="65"/>
      <c r="T922" s="65"/>
      <c r="U922" s="65"/>
      <c r="V922" s="65"/>
      <c r="W922" s="65"/>
      <c r="X922" s="65"/>
      <c r="Y922" s="65"/>
      <c r="Z922" s="65"/>
      <c r="AA922" s="65">
        <v>20</v>
      </c>
      <c r="AB922" s="65"/>
      <c r="AC922" s="65"/>
      <c r="AD922" s="65"/>
      <c r="AE922" s="139" t="str">
        <f t="shared" si="312"/>
        <v>CF7126-26</v>
      </c>
      <c r="AF922" s="139" t="str">
        <f t="shared" si="313"/>
        <v>Халаалт, агааржуулалт, хөргөлтийн тоног төхөөрөмжийн засварчин</v>
      </c>
      <c r="AG922" s="56"/>
      <c r="AH922" s="65">
        <f t="shared" si="300"/>
        <v>0</v>
      </c>
      <c r="AI922" s="65">
        <f t="shared" si="300"/>
        <v>0</v>
      </c>
      <c r="AJ922" s="63"/>
      <c r="AK922" s="63"/>
      <c r="AL922" s="63"/>
      <c r="AM922" s="63"/>
      <c r="AN922" s="63"/>
      <c r="AO922" s="63"/>
      <c r="AP922" s="63"/>
      <c r="AQ922" s="63"/>
      <c r="AR922" s="63"/>
      <c r="AS922" s="63"/>
      <c r="AT922" s="63"/>
      <c r="AU922" s="63"/>
      <c r="AV922" s="63"/>
      <c r="AW922" s="63"/>
    </row>
    <row r="923" spans="1:49" s="121" customFormat="1" ht="18" customHeight="1">
      <c r="A923" s="816" t="s">
        <v>537</v>
      </c>
      <c r="B923" s="816"/>
      <c r="C923" s="816"/>
      <c r="D923" s="816"/>
      <c r="E923" s="816"/>
      <c r="F923" s="816"/>
      <c r="G923" s="816"/>
      <c r="H923" s="816"/>
      <c r="I923" s="60">
        <f t="shared" si="314"/>
        <v>912</v>
      </c>
      <c r="J923" s="817">
        <f t="shared" si="316"/>
        <v>1542</v>
      </c>
      <c r="K923" s="818"/>
      <c r="L923" s="138">
        <f t="shared" si="315"/>
        <v>682</v>
      </c>
      <c r="M923" s="138">
        <f>SUM(M924:M937)</f>
        <v>191</v>
      </c>
      <c r="N923" s="138">
        <f t="shared" ref="N923:AD923" si="317">SUM(N924:N937)</f>
        <v>82</v>
      </c>
      <c r="O923" s="138">
        <f t="shared" si="317"/>
        <v>75</v>
      </c>
      <c r="P923" s="138">
        <f t="shared" si="317"/>
        <v>43</v>
      </c>
      <c r="Q923" s="138">
        <f t="shared" si="317"/>
        <v>86</v>
      </c>
      <c r="R923" s="138">
        <f t="shared" si="317"/>
        <v>54</v>
      </c>
      <c r="S923" s="138">
        <f t="shared" si="317"/>
        <v>1190</v>
      </c>
      <c r="T923" s="138">
        <f t="shared" si="317"/>
        <v>503</v>
      </c>
      <c r="U923" s="138">
        <f t="shared" si="317"/>
        <v>0</v>
      </c>
      <c r="V923" s="138">
        <f t="shared" si="317"/>
        <v>0</v>
      </c>
      <c r="W923" s="138">
        <f t="shared" si="317"/>
        <v>0</v>
      </c>
      <c r="X923" s="138">
        <f t="shared" si="317"/>
        <v>0</v>
      </c>
      <c r="Y923" s="138">
        <f t="shared" si="317"/>
        <v>0</v>
      </c>
      <c r="Z923" s="138">
        <f t="shared" si="317"/>
        <v>0</v>
      </c>
      <c r="AA923" s="138">
        <f t="shared" si="317"/>
        <v>1542</v>
      </c>
      <c r="AB923" s="138">
        <f t="shared" si="317"/>
        <v>0</v>
      </c>
      <c r="AC923" s="138">
        <f t="shared" si="317"/>
        <v>0</v>
      </c>
      <c r="AD923" s="138">
        <f t="shared" si="317"/>
        <v>0</v>
      </c>
      <c r="AE923" s="141" t="str">
        <f>+A923</f>
        <v>6. Хүнс, Технологийн Политехник Коллеж</v>
      </c>
      <c r="AF923" s="142"/>
      <c r="AG923" s="60"/>
      <c r="AH923" s="138">
        <f>SUM(AH924:AH937)</f>
        <v>0</v>
      </c>
      <c r="AI923" s="138">
        <f t="shared" ref="AI923:AW923" si="318">SUM(AI924:AI937)</f>
        <v>0</v>
      </c>
      <c r="AJ923" s="138">
        <f t="shared" si="318"/>
        <v>0</v>
      </c>
      <c r="AK923" s="138">
        <f t="shared" si="318"/>
        <v>0</v>
      </c>
      <c r="AL923" s="138">
        <f t="shared" si="318"/>
        <v>0</v>
      </c>
      <c r="AM923" s="138">
        <f t="shared" si="318"/>
        <v>0</v>
      </c>
      <c r="AN923" s="138">
        <f t="shared" si="318"/>
        <v>0</v>
      </c>
      <c r="AO923" s="138">
        <f t="shared" si="318"/>
        <v>0</v>
      </c>
      <c r="AP923" s="138">
        <f t="shared" si="318"/>
        <v>0</v>
      </c>
      <c r="AQ923" s="138">
        <f t="shared" si="318"/>
        <v>0</v>
      </c>
      <c r="AR923" s="138">
        <f t="shared" si="318"/>
        <v>0</v>
      </c>
      <c r="AS923" s="138">
        <f t="shared" si="318"/>
        <v>0</v>
      </c>
      <c r="AT923" s="138">
        <f t="shared" si="318"/>
        <v>0</v>
      </c>
      <c r="AU923" s="138">
        <f t="shared" si="318"/>
        <v>0</v>
      </c>
      <c r="AV923" s="138">
        <f t="shared" si="318"/>
        <v>0</v>
      </c>
      <c r="AW923" s="138">
        <f t="shared" si="318"/>
        <v>0</v>
      </c>
    </row>
    <row r="924" spans="1:49" s="121" customFormat="1" ht="18" customHeight="1">
      <c r="A924" s="838" t="str">
        <f>+'[1]З-ТМБ-4-сургууль мэргэжил-1'!A930:B930</f>
        <v>IF5120-11</v>
      </c>
      <c r="B924" s="838"/>
      <c r="C924" s="705" t="str">
        <f>+'[1]З-ТМБ-4-сургууль мэргэжил-1'!C930:I930</f>
        <v>Тогооч</v>
      </c>
      <c r="D924" s="705"/>
      <c r="E924" s="705"/>
      <c r="F924" s="705"/>
      <c r="G924" s="705"/>
      <c r="H924" s="705"/>
      <c r="I924" s="56">
        <f t="shared" si="314"/>
        <v>913</v>
      </c>
      <c r="J924" s="801">
        <f t="shared" si="316"/>
        <v>709</v>
      </c>
      <c r="K924" s="802"/>
      <c r="L924" s="65">
        <f t="shared" si="315"/>
        <v>243</v>
      </c>
      <c r="M924" s="65"/>
      <c r="N924" s="65"/>
      <c r="O924" s="65"/>
      <c r="P924" s="65"/>
      <c r="Q924" s="65">
        <v>51</v>
      </c>
      <c r="R924" s="65">
        <v>30</v>
      </c>
      <c r="S924" s="65">
        <v>658</v>
      </c>
      <c r="T924" s="65">
        <v>213</v>
      </c>
      <c r="U924" s="65"/>
      <c r="V924" s="65"/>
      <c r="W924" s="65"/>
      <c r="X924" s="65"/>
      <c r="Y924" s="65"/>
      <c r="Z924" s="65"/>
      <c r="AA924" s="65">
        <v>709</v>
      </c>
      <c r="AB924" s="65"/>
      <c r="AC924" s="65"/>
      <c r="AD924" s="65"/>
      <c r="AE924" s="139" t="str">
        <f t="shared" ref="AE924:AE937" si="319">+A924</f>
        <v>IF5120-11</v>
      </c>
      <c r="AF924" s="139" t="str">
        <f t="shared" ref="AF924:AF937" si="320">+C924</f>
        <v>Тогооч</v>
      </c>
      <c r="AG924" s="56"/>
      <c r="AH924" s="65">
        <f t="shared" si="300"/>
        <v>0</v>
      </c>
      <c r="AI924" s="65">
        <f t="shared" si="300"/>
        <v>0</v>
      </c>
      <c r="AJ924" s="65"/>
      <c r="AK924" s="65"/>
      <c r="AL924" s="65"/>
      <c r="AM924" s="65"/>
      <c r="AN924" s="65"/>
      <c r="AO924" s="65"/>
      <c r="AP924" s="65"/>
      <c r="AQ924" s="65"/>
      <c r="AR924" s="65"/>
      <c r="AS924" s="65"/>
      <c r="AT924" s="65"/>
      <c r="AU924" s="65"/>
      <c r="AV924" s="65"/>
      <c r="AW924" s="65"/>
    </row>
    <row r="925" spans="1:49" s="121" customFormat="1" ht="18" customHeight="1">
      <c r="A925" s="838" t="str">
        <f>+'[1]З-ТМБ-4-сургууль мэргэжил-1'!A931:B931</f>
        <v>IF5131-16</v>
      </c>
      <c r="B925" s="838"/>
      <c r="C925" s="705" t="str">
        <f>+'[1]З-ТМБ-4-сургууль мэргэжил-1'!C931:I931</f>
        <v>Зочид буудал, зоогийн газрын үйлчилгээний ажилтан</v>
      </c>
      <c r="D925" s="705"/>
      <c r="E925" s="705"/>
      <c r="F925" s="705"/>
      <c r="G925" s="705"/>
      <c r="H925" s="705"/>
      <c r="I925" s="56">
        <f t="shared" si="314"/>
        <v>914</v>
      </c>
      <c r="J925" s="801">
        <f t="shared" si="316"/>
        <v>34</v>
      </c>
      <c r="K925" s="802"/>
      <c r="L925" s="65">
        <f t="shared" si="315"/>
        <v>22</v>
      </c>
      <c r="M925" s="65"/>
      <c r="N925" s="65"/>
      <c r="O925" s="65"/>
      <c r="P925" s="65"/>
      <c r="Q925" s="65"/>
      <c r="R925" s="65"/>
      <c r="S925" s="65">
        <v>34</v>
      </c>
      <c r="T925" s="65">
        <v>22</v>
      </c>
      <c r="U925" s="65"/>
      <c r="V925" s="65"/>
      <c r="W925" s="65"/>
      <c r="X925" s="65"/>
      <c r="Y925" s="65"/>
      <c r="Z925" s="65"/>
      <c r="AA925" s="65">
        <v>34</v>
      </c>
      <c r="AB925" s="65"/>
      <c r="AC925" s="65"/>
      <c r="AD925" s="65"/>
      <c r="AE925" s="139" t="str">
        <f t="shared" si="319"/>
        <v>IF5131-16</v>
      </c>
      <c r="AF925" s="139" t="str">
        <f t="shared" si="320"/>
        <v>Зочид буудал, зоогийн газрын үйлчилгээний ажилтан</v>
      </c>
      <c r="AG925" s="56"/>
      <c r="AH925" s="65">
        <f t="shared" si="300"/>
        <v>0</v>
      </c>
      <c r="AI925" s="65">
        <f t="shared" si="300"/>
        <v>0</v>
      </c>
      <c r="AJ925" s="65"/>
      <c r="AK925" s="65"/>
      <c r="AL925" s="65"/>
      <c r="AM925" s="65"/>
      <c r="AN925" s="65"/>
      <c r="AO925" s="65"/>
      <c r="AP925" s="65"/>
      <c r="AQ925" s="65"/>
      <c r="AR925" s="65"/>
      <c r="AS925" s="65"/>
      <c r="AT925" s="65"/>
      <c r="AU925" s="65"/>
      <c r="AV925" s="65"/>
      <c r="AW925" s="65"/>
    </row>
    <row r="926" spans="1:49" s="121" customFormat="1" ht="18" customHeight="1">
      <c r="A926" s="838" t="str">
        <f>+'[1]З-ТМБ-4-сургууль мэргэжил-1'!A932:B932</f>
        <v>NT5113-13</v>
      </c>
      <c r="B926" s="838"/>
      <c r="C926" s="705" t="str">
        <f>+'[1]З-ТМБ-4-сургууль мэргэжил-1'!C932:I932</f>
        <v>Аяллын хөтөч</v>
      </c>
      <c r="D926" s="705"/>
      <c r="E926" s="705"/>
      <c r="F926" s="705"/>
      <c r="G926" s="705"/>
      <c r="H926" s="705"/>
      <c r="I926" s="56">
        <f t="shared" si="314"/>
        <v>915</v>
      </c>
      <c r="J926" s="801">
        <f t="shared" si="316"/>
        <v>31</v>
      </c>
      <c r="K926" s="802"/>
      <c r="L926" s="65">
        <f t="shared" si="315"/>
        <v>25</v>
      </c>
      <c r="M926" s="65"/>
      <c r="N926" s="65"/>
      <c r="O926" s="65"/>
      <c r="P926" s="65"/>
      <c r="Q926" s="65"/>
      <c r="R926" s="65"/>
      <c r="S926" s="65">
        <v>31</v>
      </c>
      <c r="T926" s="65">
        <v>25</v>
      </c>
      <c r="U926" s="65"/>
      <c r="V926" s="65"/>
      <c r="W926" s="65"/>
      <c r="X926" s="65"/>
      <c r="Y926" s="65"/>
      <c r="Z926" s="65"/>
      <c r="AA926" s="65">
        <v>31</v>
      </c>
      <c r="AB926" s="65"/>
      <c r="AC926" s="65"/>
      <c r="AD926" s="65"/>
      <c r="AE926" s="139" t="str">
        <f t="shared" si="319"/>
        <v>NT5113-13</v>
      </c>
      <c r="AF926" s="139" t="str">
        <f t="shared" si="320"/>
        <v>Аяллын хөтөч</v>
      </c>
      <c r="AG926" s="56"/>
      <c r="AH926" s="65">
        <f t="shared" si="300"/>
        <v>0</v>
      </c>
      <c r="AI926" s="65">
        <f t="shared" si="300"/>
        <v>0</v>
      </c>
      <c r="AJ926" s="65"/>
      <c r="AK926" s="65"/>
      <c r="AL926" s="65"/>
      <c r="AM926" s="65"/>
      <c r="AN926" s="65"/>
      <c r="AO926" s="65"/>
      <c r="AP926" s="65"/>
      <c r="AQ926" s="65"/>
      <c r="AR926" s="65"/>
      <c r="AS926" s="65"/>
      <c r="AT926" s="65"/>
      <c r="AU926" s="65"/>
      <c r="AV926" s="65"/>
      <c r="AW926" s="65"/>
    </row>
    <row r="927" spans="1:49" s="121" customFormat="1" ht="18" customHeight="1">
      <c r="A927" s="838" t="str">
        <f>+'[1]З-ТМБ-4-сургууль мэргэжил-1'!A933:B933</f>
        <v>IM7233-42</v>
      </c>
      <c r="B927" s="838"/>
      <c r="C927" s="705" t="str">
        <f>+'[1]З-ТМБ-4-сургууль мэргэжил-1'!C933:I933</f>
        <v>Хүнсний үйлдвэрийн тоног төхөөрөмжийн засварчин</v>
      </c>
      <c r="D927" s="705"/>
      <c r="E927" s="705"/>
      <c r="F927" s="705"/>
      <c r="G927" s="705"/>
      <c r="H927" s="705"/>
      <c r="I927" s="56">
        <f t="shared" si="314"/>
        <v>916</v>
      </c>
      <c r="J927" s="801">
        <f t="shared" si="316"/>
        <v>32</v>
      </c>
      <c r="K927" s="802"/>
      <c r="L927" s="65">
        <f t="shared" si="315"/>
        <v>0</v>
      </c>
      <c r="M927" s="65"/>
      <c r="N927" s="65"/>
      <c r="O927" s="65"/>
      <c r="P927" s="65"/>
      <c r="Q927" s="65"/>
      <c r="R927" s="65"/>
      <c r="S927" s="65">
        <v>32</v>
      </c>
      <c r="T927" s="65">
        <v>0</v>
      </c>
      <c r="U927" s="65"/>
      <c r="V927" s="65"/>
      <c r="W927" s="65"/>
      <c r="X927" s="65"/>
      <c r="Y927" s="65"/>
      <c r="Z927" s="65"/>
      <c r="AA927" s="65">
        <v>32</v>
      </c>
      <c r="AB927" s="65"/>
      <c r="AC927" s="65"/>
      <c r="AD927" s="65"/>
      <c r="AE927" s="139" t="str">
        <f t="shared" si="319"/>
        <v>IM7233-42</v>
      </c>
      <c r="AF927" s="139" t="str">
        <f t="shared" si="320"/>
        <v>Хүнсний үйлдвэрийн тоног төхөөрөмжийн засварчин</v>
      </c>
      <c r="AG927" s="56"/>
      <c r="AH927" s="65">
        <f t="shared" si="300"/>
        <v>0</v>
      </c>
      <c r="AI927" s="65">
        <f t="shared" si="300"/>
        <v>0</v>
      </c>
      <c r="AJ927" s="65"/>
      <c r="AK927" s="65"/>
      <c r="AL927" s="65"/>
      <c r="AM927" s="65"/>
      <c r="AN927" s="65"/>
      <c r="AO927" s="65"/>
      <c r="AP927" s="65"/>
      <c r="AQ927" s="65"/>
      <c r="AR927" s="65"/>
      <c r="AS927" s="65"/>
      <c r="AT927" s="65"/>
      <c r="AU927" s="65"/>
      <c r="AV927" s="65"/>
      <c r="AW927" s="65"/>
    </row>
    <row r="928" spans="1:49" s="121" customFormat="1" ht="18" customHeight="1">
      <c r="A928" s="838" t="str">
        <f>+'[1]З-ТМБ-4-сургууль мэргэжил-1'!A934:B934</f>
        <v>IF7511-11</v>
      </c>
      <c r="B928" s="838"/>
      <c r="C928" s="705" t="str">
        <f>+'[1]З-ТМБ-4-сургууль мэргэжил-1'!C934:I934</f>
        <v>Мах боловсруулах үйлдвэрлэлийн  ажилтан</v>
      </c>
      <c r="D928" s="705"/>
      <c r="E928" s="705"/>
      <c r="F928" s="705"/>
      <c r="G928" s="705"/>
      <c r="H928" s="705"/>
      <c r="I928" s="56">
        <f t="shared" si="314"/>
        <v>917</v>
      </c>
      <c r="J928" s="801">
        <f t="shared" si="316"/>
        <v>15</v>
      </c>
      <c r="K928" s="802"/>
      <c r="L928" s="65">
        <f t="shared" si="315"/>
        <v>9</v>
      </c>
      <c r="M928" s="65"/>
      <c r="N928" s="65"/>
      <c r="O928" s="65"/>
      <c r="P928" s="65"/>
      <c r="Q928" s="65">
        <v>8</v>
      </c>
      <c r="R928" s="65">
        <v>4</v>
      </c>
      <c r="S928" s="65">
        <v>7</v>
      </c>
      <c r="T928" s="65">
        <v>5</v>
      </c>
      <c r="U928" s="65"/>
      <c r="V928" s="65"/>
      <c r="W928" s="65"/>
      <c r="X928" s="65"/>
      <c r="Y928" s="65"/>
      <c r="Z928" s="65"/>
      <c r="AA928" s="65">
        <v>15</v>
      </c>
      <c r="AB928" s="65"/>
      <c r="AC928" s="65"/>
      <c r="AD928" s="65"/>
      <c r="AE928" s="139" t="str">
        <f t="shared" si="319"/>
        <v>IF7511-11</v>
      </c>
      <c r="AF928" s="139" t="str">
        <f t="shared" si="320"/>
        <v>Мах боловсруулах үйлдвэрлэлийн  ажилтан</v>
      </c>
      <c r="AG928" s="56"/>
      <c r="AH928" s="65">
        <f t="shared" si="300"/>
        <v>0</v>
      </c>
      <c r="AI928" s="65">
        <f t="shared" si="300"/>
        <v>0</v>
      </c>
      <c r="AJ928" s="65"/>
      <c r="AK928" s="65"/>
      <c r="AL928" s="65"/>
      <c r="AM928" s="65"/>
      <c r="AN928" s="65"/>
      <c r="AO928" s="65"/>
      <c r="AP928" s="65"/>
      <c r="AQ928" s="65"/>
      <c r="AR928" s="65"/>
      <c r="AS928" s="65"/>
      <c r="AT928" s="65"/>
      <c r="AU928" s="65"/>
      <c r="AV928" s="65"/>
      <c r="AW928" s="65"/>
    </row>
    <row r="929" spans="1:49" s="121" customFormat="1" ht="18" customHeight="1">
      <c r="A929" s="838" t="str">
        <f>+'[1]З-ТМБ-4-сургууль мэргэжил-1'!A935:B935</f>
        <v>IF7513-23</v>
      </c>
      <c r="B929" s="838"/>
      <c r="C929" s="705" t="str">
        <f>+'[1]З-ТМБ-4-сургууль мэргэжил-1'!C935:I935</f>
        <v>Сүү боловсруулах үйлдвэрлэлийн ажилтан</v>
      </c>
      <c r="D929" s="705"/>
      <c r="E929" s="705"/>
      <c r="F929" s="705"/>
      <c r="G929" s="705"/>
      <c r="H929" s="705"/>
      <c r="I929" s="56">
        <f t="shared" si="314"/>
        <v>918</v>
      </c>
      <c r="J929" s="801">
        <f t="shared" si="316"/>
        <v>64</v>
      </c>
      <c r="K929" s="802"/>
      <c r="L929" s="65">
        <f t="shared" si="315"/>
        <v>50</v>
      </c>
      <c r="M929" s="65"/>
      <c r="N929" s="65"/>
      <c r="O929" s="65"/>
      <c r="P929" s="65"/>
      <c r="Q929" s="65">
        <v>12</v>
      </c>
      <c r="R929" s="65">
        <v>7</v>
      </c>
      <c r="S929" s="65">
        <v>52</v>
      </c>
      <c r="T929" s="65">
        <v>43</v>
      </c>
      <c r="U929" s="65"/>
      <c r="V929" s="65"/>
      <c r="W929" s="65"/>
      <c r="X929" s="65"/>
      <c r="Y929" s="65"/>
      <c r="Z929" s="65"/>
      <c r="AA929" s="65">
        <v>64</v>
      </c>
      <c r="AB929" s="65"/>
      <c r="AC929" s="65"/>
      <c r="AD929" s="65"/>
      <c r="AE929" s="139" t="str">
        <f t="shared" si="319"/>
        <v>IF7513-23</v>
      </c>
      <c r="AF929" s="139" t="str">
        <f t="shared" si="320"/>
        <v>Сүү боловсруулах үйлдвэрлэлийн ажилтан</v>
      </c>
      <c r="AG929" s="56"/>
      <c r="AH929" s="65">
        <f t="shared" ref="AH929:AI992" si="321">+AJ929+AL929+AN929+AP929+AR929+AT929+AV929</f>
        <v>0</v>
      </c>
      <c r="AI929" s="65">
        <f t="shared" si="321"/>
        <v>0</v>
      </c>
      <c r="AJ929" s="65"/>
      <c r="AK929" s="65"/>
      <c r="AL929" s="65"/>
      <c r="AM929" s="65"/>
      <c r="AN929" s="65"/>
      <c r="AO929" s="65"/>
      <c r="AP929" s="65"/>
      <c r="AQ929" s="65"/>
      <c r="AR929" s="65"/>
      <c r="AS929" s="65"/>
      <c r="AT929" s="65"/>
      <c r="AU929" s="65"/>
      <c r="AV929" s="65"/>
      <c r="AW929" s="65"/>
    </row>
    <row r="930" spans="1:49" s="121" customFormat="1" ht="18" customHeight="1">
      <c r="A930" s="838" t="str">
        <f>+'[1]З-ТМБ-4-сургууль мэргэжил-1'!A936:B936</f>
        <v>IF7512-34</v>
      </c>
      <c r="B930" s="838"/>
      <c r="C930" s="705" t="str">
        <f>+'[1]З-ТМБ-4-сургууль мэргэжил-1'!C936:I936</f>
        <v>Талх, нарийн боов үйлдвэрлэлийн технологийн ажилтан</v>
      </c>
      <c r="D930" s="705"/>
      <c r="E930" s="705"/>
      <c r="F930" s="705"/>
      <c r="G930" s="705"/>
      <c r="H930" s="705"/>
      <c r="I930" s="56">
        <f t="shared" si="314"/>
        <v>919</v>
      </c>
      <c r="J930" s="801">
        <f t="shared" si="316"/>
        <v>176</v>
      </c>
      <c r="K930" s="802"/>
      <c r="L930" s="65">
        <f t="shared" si="315"/>
        <v>137</v>
      </c>
      <c r="M930" s="65"/>
      <c r="N930" s="65"/>
      <c r="O930" s="65"/>
      <c r="P930" s="65"/>
      <c r="Q930" s="65">
        <v>15</v>
      </c>
      <c r="R930" s="65">
        <v>13</v>
      </c>
      <c r="S930" s="65">
        <v>161</v>
      </c>
      <c r="T930" s="65">
        <v>124</v>
      </c>
      <c r="U930" s="65"/>
      <c r="V930" s="65"/>
      <c r="W930" s="65"/>
      <c r="X930" s="65"/>
      <c r="Y930" s="65"/>
      <c r="Z930" s="65"/>
      <c r="AA930" s="65">
        <v>176</v>
      </c>
      <c r="AB930" s="65"/>
      <c r="AC930" s="65"/>
      <c r="AD930" s="65"/>
      <c r="AE930" s="139" t="str">
        <f t="shared" si="319"/>
        <v>IF7512-34</v>
      </c>
      <c r="AF930" s="139" t="str">
        <f t="shared" si="320"/>
        <v>Талх, нарийн боов үйлдвэрлэлийн технологийн ажилтан</v>
      </c>
      <c r="AG930" s="56"/>
      <c r="AH930" s="65">
        <f t="shared" si="321"/>
        <v>0</v>
      </c>
      <c r="AI930" s="65">
        <f t="shared" si="321"/>
        <v>0</v>
      </c>
      <c r="AJ930" s="65"/>
      <c r="AK930" s="65"/>
      <c r="AL930" s="65"/>
      <c r="AM930" s="65"/>
      <c r="AN930" s="65"/>
      <c r="AO930" s="65"/>
      <c r="AP930" s="65"/>
      <c r="AQ930" s="65"/>
      <c r="AR930" s="65"/>
      <c r="AS930" s="65"/>
      <c r="AT930" s="65"/>
      <c r="AU930" s="65"/>
      <c r="AV930" s="65"/>
      <c r="AW930" s="65"/>
    </row>
    <row r="931" spans="1:49" s="121" customFormat="1" ht="18" customHeight="1">
      <c r="A931" s="838" t="str">
        <f>+'[1]З-ТМБ-4-сургууль мэргэжил-1'!A937:B937</f>
        <v>IF7512-37</v>
      </c>
      <c r="B931" s="838"/>
      <c r="C931" s="705" t="str">
        <f>+'[1]З-ТМБ-4-сургууль мэргэжил-1'!C937:I937</f>
        <v xml:space="preserve">Исгэлтийн үйлдвэрлэлийн технологийн ажилтан </v>
      </c>
      <c r="D931" s="705"/>
      <c r="E931" s="705"/>
      <c r="F931" s="705"/>
      <c r="G931" s="705"/>
      <c r="H931" s="705"/>
      <c r="I931" s="56">
        <f t="shared" si="314"/>
        <v>920</v>
      </c>
      <c r="J931" s="801">
        <f t="shared" si="316"/>
        <v>35</v>
      </c>
      <c r="K931" s="802"/>
      <c r="L931" s="65">
        <f t="shared" si="315"/>
        <v>31</v>
      </c>
      <c r="M931" s="65"/>
      <c r="N931" s="65"/>
      <c r="O931" s="65"/>
      <c r="P931" s="65"/>
      <c r="Q931" s="65"/>
      <c r="R931" s="65"/>
      <c r="S931" s="65">
        <v>35</v>
      </c>
      <c r="T931" s="65">
        <v>31</v>
      </c>
      <c r="U931" s="65"/>
      <c r="V931" s="65"/>
      <c r="W931" s="65"/>
      <c r="X931" s="65"/>
      <c r="Y931" s="65"/>
      <c r="Z931" s="65"/>
      <c r="AA931" s="65">
        <v>35</v>
      </c>
      <c r="AB931" s="65"/>
      <c r="AC931" s="65"/>
      <c r="AD931" s="65"/>
      <c r="AE931" s="139" t="str">
        <f t="shared" si="319"/>
        <v>IF7512-37</v>
      </c>
      <c r="AF931" s="139" t="str">
        <f t="shared" si="320"/>
        <v xml:space="preserve">Исгэлтийн үйлдвэрлэлийн технологийн ажилтан </v>
      </c>
      <c r="AG931" s="56"/>
      <c r="AH931" s="65">
        <f t="shared" si="321"/>
        <v>0</v>
      </c>
      <c r="AI931" s="65">
        <f t="shared" si="321"/>
        <v>0</v>
      </c>
      <c r="AJ931" s="65"/>
      <c r="AK931" s="65"/>
      <c r="AL931" s="65"/>
      <c r="AM931" s="65"/>
      <c r="AN931" s="65"/>
      <c r="AO931" s="65"/>
      <c r="AP931" s="65"/>
      <c r="AQ931" s="65"/>
      <c r="AR931" s="65"/>
      <c r="AS931" s="65"/>
      <c r="AT931" s="65"/>
      <c r="AU931" s="65"/>
      <c r="AV931" s="65"/>
      <c r="AW931" s="65"/>
    </row>
    <row r="932" spans="1:49" s="121" customFormat="1" ht="18" customHeight="1">
      <c r="A932" s="838" t="str">
        <f>+'[1]З-ТМБ-4-сургууль мэргэжил-1'!A938:B938</f>
        <v>IM7411-11</v>
      </c>
      <c r="B932" s="838"/>
      <c r="C932" s="705" t="str">
        <f>+'[1]З-ТМБ-4-сургууль мэргэжил-1'!C938:I938</f>
        <v xml:space="preserve">Цахилгаанчин </v>
      </c>
      <c r="D932" s="705"/>
      <c r="E932" s="705"/>
      <c r="F932" s="705"/>
      <c r="G932" s="705"/>
      <c r="H932" s="705"/>
      <c r="I932" s="56">
        <f t="shared" si="314"/>
        <v>921</v>
      </c>
      <c r="J932" s="801">
        <f t="shared" si="316"/>
        <v>94</v>
      </c>
      <c r="K932" s="802"/>
      <c r="L932" s="65">
        <f t="shared" si="315"/>
        <v>3</v>
      </c>
      <c r="M932" s="65"/>
      <c r="N932" s="65"/>
      <c r="O932" s="65"/>
      <c r="P932" s="65"/>
      <c r="Q932" s="65"/>
      <c r="R932" s="65"/>
      <c r="S932" s="65">
        <v>94</v>
      </c>
      <c r="T932" s="65">
        <v>3</v>
      </c>
      <c r="U932" s="65"/>
      <c r="V932" s="65"/>
      <c r="W932" s="65"/>
      <c r="X932" s="65"/>
      <c r="Y932" s="65"/>
      <c r="Z932" s="65"/>
      <c r="AA932" s="65">
        <v>94</v>
      </c>
      <c r="AB932" s="65"/>
      <c r="AC932" s="65"/>
      <c r="AD932" s="65"/>
      <c r="AE932" s="139" t="str">
        <f t="shared" si="319"/>
        <v>IM7411-11</v>
      </c>
      <c r="AF932" s="139" t="str">
        <f t="shared" si="320"/>
        <v xml:space="preserve">Цахилгаанчин </v>
      </c>
      <c r="AG932" s="56"/>
      <c r="AH932" s="65">
        <f t="shared" si="321"/>
        <v>0</v>
      </c>
      <c r="AI932" s="65">
        <f t="shared" si="321"/>
        <v>0</v>
      </c>
      <c r="AJ932" s="65"/>
      <c r="AK932" s="65"/>
      <c r="AL932" s="65"/>
      <c r="AM932" s="65"/>
      <c r="AN932" s="65"/>
      <c r="AO932" s="65"/>
      <c r="AP932" s="65"/>
      <c r="AQ932" s="65"/>
      <c r="AR932" s="65"/>
      <c r="AS932" s="65"/>
      <c r="AT932" s="65"/>
      <c r="AU932" s="65"/>
      <c r="AV932" s="65"/>
      <c r="AW932" s="65"/>
    </row>
    <row r="933" spans="1:49" s="121" customFormat="1" ht="18" customHeight="1">
      <c r="A933" s="838" t="str">
        <f>+'[1]З-ТМБ-4-сургууль мэргэжил-1'!A939:B939</f>
        <v>AD7321-11</v>
      </c>
      <c r="B933" s="838"/>
      <c r="C933" s="705" t="str">
        <f>+'[1]З-ТМБ-4-сургууль мэргэжил-1'!C939:I939</f>
        <v>Хэвлэлийн график дизайнч</v>
      </c>
      <c r="D933" s="705"/>
      <c r="E933" s="705"/>
      <c r="F933" s="705"/>
      <c r="G933" s="705"/>
      <c r="H933" s="705"/>
      <c r="I933" s="56">
        <f t="shared" si="314"/>
        <v>922</v>
      </c>
      <c r="J933" s="801">
        <f t="shared" si="316"/>
        <v>86</v>
      </c>
      <c r="K933" s="802"/>
      <c r="L933" s="65">
        <f t="shared" si="315"/>
        <v>37</v>
      </c>
      <c r="M933" s="65"/>
      <c r="N933" s="65"/>
      <c r="O933" s="65"/>
      <c r="P933" s="65"/>
      <c r="Q933" s="65"/>
      <c r="R933" s="65"/>
      <c r="S933" s="65">
        <v>86</v>
      </c>
      <c r="T933" s="65">
        <v>37</v>
      </c>
      <c r="U933" s="65"/>
      <c r="V933" s="65"/>
      <c r="W933" s="65"/>
      <c r="X933" s="65"/>
      <c r="Y933" s="65"/>
      <c r="Z933" s="65"/>
      <c r="AA933" s="65">
        <v>86</v>
      </c>
      <c r="AB933" s="65"/>
      <c r="AC933" s="65"/>
      <c r="AD933" s="65"/>
      <c r="AE933" s="139" t="str">
        <f t="shared" si="319"/>
        <v>AD7321-11</v>
      </c>
      <c r="AF933" s="139" t="str">
        <f t="shared" si="320"/>
        <v>Хэвлэлийн график дизайнч</v>
      </c>
      <c r="AG933" s="56"/>
      <c r="AH933" s="65">
        <f t="shared" si="321"/>
        <v>0</v>
      </c>
      <c r="AI933" s="65">
        <f t="shared" si="321"/>
        <v>0</v>
      </c>
      <c r="AJ933" s="65"/>
      <c r="AK933" s="65"/>
      <c r="AL933" s="65"/>
      <c r="AM933" s="65"/>
      <c r="AN933" s="65"/>
      <c r="AO933" s="65"/>
      <c r="AP933" s="65"/>
      <c r="AQ933" s="65"/>
      <c r="AR933" s="65"/>
      <c r="AS933" s="65"/>
      <c r="AT933" s="65"/>
      <c r="AU933" s="65"/>
      <c r="AV933" s="65"/>
      <c r="AW933" s="65"/>
    </row>
    <row r="934" spans="1:49" s="121" customFormat="1" ht="18" customHeight="1">
      <c r="A934" s="838" t="str">
        <f>+'[1]З-ТМБ-4-сургууль мэргэжил-1'!A940:B940</f>
        <v>IF3434-14</v>
      </c>
      <c r="B934" s="838"/>
      <c r="C934" s="705" t="str">
        <f>+'[1]З-ТМБ-4-сургууль мэргэжил-1'!C940:I940</f>
        <v>Хоол үйлдвэрлэл, үйлчилгээний техник- технологич</v>
      </c>
      <c r="D934" s="705"/>
      <c r="E934" s="705"/>
      <c r="F934" s="705"/>
      <c r="G934" s="705"/>
      <c r="H934" s="705"/>
      <c r="I934" s="56">
        <f t="shared" si="314"/>
        <v>923</v>
      </c>
      <c r="J934" s="801">
        <f t="shared" si="316"/>
        <v>170</v>
      </c>
      <c r="K934" s="802"/>
      <c r="L934" s="65">
        <f t="shared" si="315"/>
        <v>86</v>
      </c>
      <c r="M934" s="65">
        <v>121</v>
      </c>
      <c r="N934" s="65">
        <v>62</v>
      </c>
      <c r="O934" s="65">
        <v>49</v>
      </c>
      <c r="P934" s="65">
        <v>24</v>
      </c>
      <c r="Q934" s="65"/>
      <c r="R934" s="65"/>
      <c r="S934" s="65"/>
      <c r="T934" s="65"/>
      <c r="U934" s="65"/>
      <c r="V934" s="65"/>
      <c r="W934" s="65"/>
      <c r="X934" s="65"/>
      <c r="Y934" s="65"/>
      <c r="Z934" s="65"/>
      <c r="AA934" s="65">
        <v>170</v>
      </c>
      <c r="AB934" s="65"/>
      <c r="AC934" s="65"/>
      <c r="AD934" s="65"/>
      <c r="AE934" s="139" t="str">
        <f t="shared" si="319"/>
        <v>IF3434-14</v>
      </c>
      <c r="AF934" s="139" t="str">
        <f t="shared" si="320"/>
        <v>Хоол үйлдвэрлэл, үйлчилгээний техник- технологич</v>
      </c>
      <c r="AG934" s="56"/>
      <c r="AH934" s="65">
        <f t="shared" si="321"/>
        <v>0</v>
      </c>
      <c r="AI934" s="65">
        <f t="shared" si="321"/>
        <v>0</v>
      </c>
      <c r="AJ934" s="65"/>
      <c r="AK934" s="65"/>
      <c r="AL934" s="65"/>
      <c r="AM934" s="65"/>
      <c r="AN934" s="65"/>
      <c r="AO934" s="65"/>
      <c r="AP934" s="65"/>
      <c r="AQ934" s="65"/>
      <c r="AR934" s="65"/>
      <c r="AS934" s="65"/>
      <c r="AT934" s="65"/>
      <c r="AU934" s="65"/>
      <c r="AV934" s="65"/>
      <c r="AW934" s="65"/>
    </row>
    <row r="935" spans="1:49" s="121" customFormat="1" ht="18" customHeight="1">
      <c r="A935" s="838" t="str">
        <f>+'[1]З-ТМБ-4-сургууль мэргэжил-1'!A941:B941</f>
        <v>IF3142-19</v>
      </c>
      <c r="B935" s="838"/>
      <c r="C935" s="705" t="str">
        <f>+'[1]З-ТМБ-4-сургууль мэргэжил-1'!C941:I941</f>
        <v>Ургамлын гаралтай хүнсний бүтээгдэхүүн үйлдвэрлэлийн техник-технологич</v>
      </c>
      <c r="D935" s="705"/>
      <c r="E935" s="705"/>
      <c r="F935" s="705"/>
      <c r="G935" s="705"/>
      <c r="H935" s="705"/>
      <c r="I935" s="56">
        <f t="shared" si="314"/>
        <v>924</v>
      </c>
      <c r="J935" s="801">
        <f t="shared" si="316"/>
        <v>67</v>
      </c>
      <c r="K935" s="802"/>
      <c r="L935" s="65">
        <f t="shared" si="315"/>
        <v>34</v>
      </c>
      <c r="M935" s="65">
        <v>41</v>
      </c>
      <c r="N935" s="65">
        <v>15</v>
      </c>
      <c r="O935" s="65">
        <v>26</v>
      </c>
      <c r="P935" s="65">
        <v>19</v>
      </c>
      <c r="Q935" s="65"/>
      <c r="R935" s="65"/>
      <c r="S935" s="65"/>
      <c r="T935" s="65"/>
      <c r="U935" s="65"/>
      <c r="V935" s="65"/>
      <c r="W935" s="65"/>
      <c r="X935" s="65"/>
      <c r="Y935" s="65"/>
      <c r="Z935" s="65"/>
      <c r="AA935" s="65">
        <v>67</v>
      </c>
      <c r="AB935" s="65"/>
      <c r="AC935" s="65"/>
      <c r="AD935" s="65"/>
      <c r="AE935" s="139" t="str">
        <f t="shared" si="319"/>
        <v>IF3142-19</v>
      </c>
      <c r="AF935" s="139" t="str">
        <f t="shared" si="320"/>
        <v>Ургамлын гаралтай хүнсний бүтээгдэхүүн үйлдвэрлэлийн техник-технологич</v>
      </c>
      <c r="AG935" s="56"/>
      <c r="AH935" s="65">
        <f t="shared" si="321"/>
        <v>0</v>
      </c>
      <c r="AI935" s="65">
        <f t="shared" si="321"/>
        <v>0</v>
      </c>
      <c r="AJ935" s="65"/>
      <c r="AK935" s="65"/>
      <c r="AL935" s="65"/>
      <c r="AM935" s="65"/>
      <c r="AN935" s="65"/>
      <c r="AO935" s="65"/>
      <c r="AP935" s="65"/>
      <c r="AQ935" s="65"/>
      <c r="AR935" s="65"/>
      <c r="AS935" s="65"/>
      <c r="AT935" s="65"/>
      <c r="AU935" s="65"/>
      <c r="AV935" s="65"/>
      <c r="AW935" s="65"/>
    </row>
    <row r="936" spans="1:49" s="121" customFormat="1" ht="18" customHeight="1">
      <c r="A936" s="838" t="str">
        <f>+'[1]З-ТМБ-4-сургууль мэргэжил-1'!A942:B942</f>
        <v>IF3142-20</v>
      </c>
      <c r="B936" s="838"/>
      <c r="C936" s="705" t="str">
        <f>+'[1]З-ТМБ-4-сургууль мэргэжил-1'!C942:I942</f>
        <v>Амьтны гаралтай хүнсний бүтээгдэхүүн үйлдвэрлэлийн техник-технологич</v>
      </c>
      <c r="D936" s="705"/>
      <c r="E936" s="705"/>
      <c r="F936" s="705"/>
      <c r="G936" s="705"/>
      <c r="H936" s="705"/>
      <c r="I936" s="56">
        <f t="shared" si="314"/>
        <v>925</v>
      </c>
      <c r="J936" s="801">
        <f t="shared" si="316"/>
        <v>18</v>
      </c>
      <c r="K936" s="802"/>
      <c r="L936" s="65">
        <f t="shared" si="315"/>
        <v>4</v>
      </c>
      <c r="M936" s="65">
        <v>18</v>
      </c>
      <c r="N936" s="65">
        <v>4</v>
      </c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5"/>
      <c r="Z936" s="65"/>
      <c r="AA936" s="65">
        <v>18</v>
      </c>
      <c r="AB936" s="65"/>
      <c r="AC936" s="65"/>
      <c r="AD936" s="65"/>
      <c r="AE936" s="139" t="str">
        <f t="shared" si="319"/>
        <v>IF3142-20</v>
      </c>
      <c r="AF936" s="139" t="str">
        <f t="shared" si="320"/>
        <v>Амьтны гаралтай хүнсний бүтээгдэхүүн үйлдвэрлэлийн техник-технологич</v>
      </c>
      <c r="AG936" s="56"/>
      <c r="AH936" s="65">
        <f t="shared" si="321"/>
        <v>0</v>
      </c>
      <c r="AI936" s="65">
        <f t="shared" si="321"/>
        <v>0</v>
      </c>
      <c r="AJ936" s="65"/>
      <c r="AK936" s="65"/>
      <c r="AL936" s="65"/>
      <c r="AM936" s="65"/>
      <c r="AN936" s="65"/>
      <c r="AO936" s="65"/>
      <c r="AP936" s="65"/>
      <c r="AQ936" s="65"/>
      <c r="AR936" s="65"/>
      <c r="AS936" s="65"/>
      <c r="AT936" s="65"/>
      <c r="AU936" s="65"/>
      <c r="AV936" s="65"/>
      <c r="AW936" s="65"/>
    </row>
    <row r="937" spans="1:49" s="121" customFormat="1" ht="18" customHeight="1">
      <c r="A937" s="838" t="str">
        <f>+'[1]З-ТМБ-4-сургууль мэргэжил-1'!A943:B943</f>
        <v>IM3113-17</v>
      </c>
      <c r="B937" s="838"/>
      <c r="C937" s="705" t="str">
        <f>+'[1]З-ТМБ-4-сургууль мэргэжил-1'!C943:I943</f>
        <v>Цахилгааны техникч</v>
      </c>
      <c r="D937" s="705"/>
      <c r="E937" s="705"/>
      <c r="F937" s="705"/>
      <c r="G937" s="705"/>
      <c r="H937" s="705"/>
      <c r="I937" s="56">
        <f t="shared" si="314"/>
        <v>926</v>
      </c>
      <c r="J937" s="801">
        <f t="shared" si="316"/>
        <v>11</v>
      </c>
      <c r="K937" s="802"/>
      <c r="L937" s="65">
        <f t="shared" si="315"/>
        <v>1</v>
      </c>
      <c r="M937" s="65">
        <v>11</v>
      </c>
      <c r="N937" s="65">
        <v>1</v>
      </c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5"/>
      <c r="Z937" s="65"/>
      <c r="AA937" s="65">
        <v>11</v>
      </c>
      <c r="AB937" s="65"/>
      <c r="AC937" s="65"/>
      <c r="AD937" s="65"/>
      <c r="AE937" s="139" t="str">
        <f t="shared" si="319"/>
        <v>IM3113-17</v>
      </c>
      <c r="AF937" s="139" t="str">
        <f t="shared" si="320"/>
        <v>Цахилгааны техникч</v>
      </c>
      <c r="AG937" s="56"/>
      <c r="AH937" s="65">
        <f t="shared" si="321"/>
        <v>0</v>
      </c>
      <c r="AI937" s="65">
        <f t="shared" si="321"/>
        <v>0</v>
      </c>
      <c r="AJ937" s="65"/>
      <c r="AK937" s="65"/>
      <c r="AL937" s="65"/>
      <c r="AM937" s="65"/>
      <c r="AN937" s="65"/>
      <c r="AO937" s="65"/>
      <c r="AP937" s="65"/>
      <c r="AQ937" s="65"/>
      <c r="AR937" s="65"/>
      <c r="AS937" s="65"/>
      <c r="AT937" s="65"/>
      <c r="AU937" s="65"/>
      <c r="AV937" s="65"/>
      <c r="AW937" s="65"/>
    </row>
    <row r="938" spans="1:49" s="121" customFormat="1" ht="18" customHeight="1">
      <c r="A938" s="816" t="s">
        <v>544</v>
      </c>
      <c r="B938" s="816"/>
      <c r="C938" s="816"/>
      <c r="D938" s="816"/>
      <c r="E938" s="816"/>
      <c r="F938" s="816"/>
      <c r="G938" s="816"/>
      <c r="H938" s="816"/>
      <c r="I938" s="60">
        <f t="shared" si="314"/>
        <v>927</v>
      </c>
      <c r="J938" s="817">
        <f t="shared" si="316"/>
        <v>912</v>
      </c>
      <c r="K938" s="818"/>
      <c r="L938" s="138">
        <f t="shared" si="315"/>
        <v>422</v>
      </c>
      <c r="M938" s="138">
        <f>SUM(M939:M956)</f>
        <v>26</v>
      </c>
      <c r="N938" s="138">
        <f t="shared" ref="N938:AD938" si="322">SUM(N939:N956)</f>
        <v>1</v>
      </c>
      <c r="O938" s="138">
        <f t="shared" si="322"/>
        <v>0</v>
      </c>
      <c r="P938" s="138">
        <f t="shared" si="322"/>
        <v>0</v>
      </c>
      <c r="Q938" s="138">
        <f t="shared" si="322"/>
        <v>21</v>
      </c>
      <c r="R938" s="138">
        <f t="shared" si="322"/>
        <v>15</v>
      </c>
      <c r="S938" s="138">
        <f t="shared" si="322"/>
        <v>865</v>
      </c>
      <c r="T938" s="138">
        <f t="shared" si="322"/>
        <v>406</v>
      </c>
      <c r="U938" s="138">
        <f t="shared" si="322"/>
        <v>0</v>
      </c>
      <c r="V938" s="138">
        <f t="shared" si="322"/>
        <v>0</v>
      </c>
      <c r="W938" s="138">
        <f t="shared" si="322"/>
        <v>0</v>
      </c>
      <c r="X938" s="138">
        <f t="shared" si="322"/>
        <v>0</v>
      </c>
      <c r="Y938" s="138">
        <f t="shared" si="322"/>
        <v>0</v>
      </c>
      <c r="Z938" s="138">
        <f t="shared" si="322"/>
        <v>0</v>
      </c>
      <c r="AA938" s="138">
        <f t="shared" si="322"/>
        <v>912</v>
      </c>
      <c r="AB938" s="138">
        <f t="shared" si="322"/>
        <v>0</v>
      </c>
      <c r="AC938" s="138">
        <f t="shared" si="322"/>
        <v>0</v>
      </c>
      <c r="AD938" s="138">
        <f t="shared" si="322"/>
        <v>0</v>
      </c>
      <c r="AE938" s="141" t="str">
        <f>+A938</f>
        <v>7. Универсал Политехник коллеж</v>
      </c>
      <c r="AF938" s="142"/>
      <c r="AG938" s="60"/>
      <c r="AH938" s="138">
        <f>SUM(AH939:AH956)</f>
        <v>10</v>
      </c>
      <c r="AI938" s="138">
        <f t="shared" ref="AI938:AW938" si="323">SUM(AI939:AI956)</f>
        <v>4</v>
      </c>
      <c r="AJ938" s="138">
        <f t="shared" si="323"/>
        <v>6</v>
      </c>
      <c r="AK938" s="138">
        <f t="shared" si="323"/>
        <v>4</v>
      </c>
      <c r="AL938" s="138">
        <f t="shared" si="323"/>
        <v>3</v>
      </c>
      <c r="AM938" s="138">
        <f t="shared" si="323"/>
        <v>0</v>
      </c>
      <c r="AN938" s="138">
        <f t="shared" si="323"/>
        <v>1</v>
      </c>
      <c r="AO938" s="138">
        <f t="shared" si="323"/>
        <v>0</v>
      </c>
      <c r="AP938" s="138">
        <f t="shared" si="323"/>
        <v>0</v>
      </c>
      <c r="AQ938" s="138">
        <f t="shared" si="323"/>
        <v>0</v>
      </c>
      <c r="AR938" s="138">
        <f t="shared" si="323"/>
        <v>0</v>
      </c>
      <c r="AS938" s="138">
        <f t="shared" si="323"/>
        <v>0</v>
      </c>
      <c r="AT938" s="138">
        <f t="shared" si="323"/>
        <v>0</v>
      </c>
      <c r="AU938" s="138">
        <f t="shared" si="323"/>
        <v>0</v>
      </c>
      <c r="AV938" s="138">
        <f t="shared" si="323"/>
        <v>0</v>
      </c>
      <c r="AW938" s="138">
        <f t="shared" si="323"/>
        <v>0</v>
      </c>
    </row>
    <row r="939" spans="1:49" s="121" customFormat="1" ht="18" customHeight="1">
      <c r="A939" s="838" t="str">
        <f>+'[1]З-ТМБ-4-сургууль мэргэжил-1'!A945:B945</f>
        <v>CF7411-12</v>
      </c>
      <c r="B939" s="838"/>
      <c r="C939" s="705" t="str">
        <f>+'[1]З-ТМБ-4-сургууль мэргэжил-1'!C945:I945</f>
        <v>Барилгын цахилгаанчин</v>
      </c>
      <c r="D939" s="705"/>
      <c r="E939" s="705"/>
      <c r="F939" s="705"/>
      <c r="G939" s="705"/>
      <c r="H939" s="705"/>
      <c r="I939" s="56">
        <f t="shared" si="314"/>
        <v>928</v>
      </c>
      <c r="J939" s="801">
        <f t="shared" si="316"/>
        <v>84</v>
      </c>
      <c r="K939" s="802"/>
      <c r="L939" s="65">
        <f t="shared" si="315"/>
        <v>1</v>
      </c>
      <c r="M939" s="65"/>
      <c r="N939" s="65"/>
      <c r="O939" s="65"/>
      <c r="P939" s="65"/>
      <c r="Q939" s="65"/>
      <c r="R939" s="65"/>
      <c r="S939" s="65">
        <v>84</v>
      </c>
      <c r="T939" s="65">
        <v>1</v>
      </c>
      <c r="U939" s="65"/>
      <c r="V939" s="65"/>
      <c r="W939" s="65"/>
      <c r="X939" s="65"/>
      <c r="Y939" s="65"/>
      <c r="Z939" s="65"/>
      <c r="AA939" s="65">
        <v>84</v>
      </c>
      <c r="AB939" s="65"/>
      <c r="AC939" s="65"/>
      <c r="AD939" s="65"/>
      <c r="AE939" s="139" t="str">
        <f t="shared" ref="AE939:AE956" si="324">+A939</f>
        <v>CF7411-12</v>
      </c>
      <c r="AF939" s="139" t="str">
        <f t="shared" ref="AF939:AF956" si="325">+C939</f>
        <v>Барилгын цахилгаанчин</v>
      </c>
      <c r="AG939" s="56"/>
      <c r="AH939" s="65">
        <f t="shared" si="321"/>
        <v>3</v>
      </c>
      <c r="AI939" s="65">
        <f t="shared" si="321"/>
        <v>1</v>
      </c>
      <c r="AJ939" s="65">
        <v>2</v>
      </c>
      <c r="AK939" s="65">
        <v>1</v>
      </c>
      <c r="AL939" s="65">
        <v>0</v>
      </c>
      <c r="AM939" s="65">
        <v>0</v>
      </c>
      <c r="AN939" s="65">
        <v>1</v>
      </c>
      <c r="AO939" s="65">
        <v>0</v>
      </c>
      <c r="AP939" s="65"/>
      <c r="AQ939" s="65"/>
      <c r="AR939" s="65"/>
      <c r="AS939" s="65"/>
      <c r="AT939" s="65"/>
      <c r="AU939" s="65"/>
      <c r="AV939" s="65"/>
      <c r="AW939" s="65"/>
    </row>
    <row r="940" spans="1:49" s="121" customFormat="1" ht="18" customHeight="1">
      <c r="A940" s="838" t="str">
        <f>+'[1]З-ТМБ-4-сургууль мэргэжил-1'!A946:B946</f>
        <v>CF7123-20</v>
      </c>
      <c r="B940" s="838"/>
      <c r="C940" s="705" t="str">
        <f>+'[1]З-ТМБ-4-сургууль мэргэжил-1'!C946:I946</f>
        <v>Барилгын засал-чимэглэлчин</v>
      </c>
      <c r="D940" s="705"/>
      <c r="E940" s="705"/>
      <c r="F940" s="705"/>
      <c r="G940" s="705"/>
      <c r="H940" s="705"/>
      <c r="I940" s="56">
        <f t="shared" si="314"/>
        <v>929</v>
      </c>
      <c r="J940" s="801">
        <f t="shared" si="316"/>
        <v>38</v>
      </c>
      <c r="K940" s="802"/>
      <c r="L940" s="65">
        <f t="shared" si="315"/>
        <v>12</v>
      </c>
      <c r="M940" s="65"/>
      <c r="N940" s="65"/>
      <c r="O940" s="65"/>
      <c r="P940" s="65"/>
      <c r="Q940" s="65"/>
      <c r="R940" s="65"/>
      <c r="S940" s="65">
        <v>38</v>
      </c>
      <c r="T940" s="65">
        <v>12</v>
      </c>
      <c r="U940" s="65"/>
      <c r="V940" s="65"/>
      <c r="W940" s="65"/>
      <c r="X940" s="65"/>
      <c r="Y940" s="65"/>
      <c r="Z940" s="65"/>
      <c r="AA940" s="65">
        <v>38</v>
      </c>
      <c r="AB940" s="65"/>
      <c r="AC940" s="65"/>
      <c r="AD940" s="65"/>
      <c r="AE940" s="139" t="str">
        <f t="shared" si="324"/>
        <v>CF7123-20</v>
      </c>
      <c r="AF940" s="139" t="str">
        <f t="shared" si="325"/>
        <v>Барилгын засал-чимэглэлчин</v>
      </c>
      <c r="AG940" s="56"/>
      <c r="AH940" s="65">
        <f t="shared" si="321"/>
        <v>0</v>
      </c>
      <c r="AI940" s="65">
        <f t="shared" si="321"/>
        <v>0</v>
      </c>
      <c r="AJ940" s="65">
        <v>0</v>
      </c>
      <c r="AK940" s="65"/>
      <c r="AL940" s="65"/>
      <c r="AM940" s="65"/>
      <c r="AN940" s="65"/>
      <c r="AO940" s="65"/>
      <c r="AP940" s="65"/>
      <c r="AQ940" s="65"/>
      <c r="AR940" s="65"/>
      <c r="AS940" s="65"/>
      <c r="AT940" s="65"/>
      <c r="AU940" s="65"/>
      <c r="AV940" s="65"/>
      <c r="AW940" s="65"/>
    </row>
    <row r="941" spans="1:49" s="121" customFormat="1" ht="18" customHeight="1">
      <c r="A941" s="838" t="str">
        <f>+'[1]З-ТМБ-4-сургууль мэргэжил-1'!A947:B947</f>
        <v>IF5120-11</v>
      </c>
      <c r="B941" s="838"/>
      <c r="C941" s="705" t="str">
        <f>+'[1]З-ТМБ-4-сургууль мэргэжил-1'!C947:I947</f>
        <v>Тогооч</v>
      </c>
      <c r="D941" s="705"/>
      <c r="E941" s="705"/>
      <c r="F941" s="705"/>
      <c r="G941" s="705"/>
      <c r="H941" s="705"/>
      <c r="I941" s="56">
        <f t="shared" si="314"/>
        <v>930</v>
      </c>
      <c r="J941" s="801">
        <f t="shared" si="316"/>
        <v>126</v>
      </c>
      <c r="K941" s="802"/>
      <c r="L941" s="65">
        <f t="shared" si="315"/>
        <v>63</v>
      </c>
      <c r="M941" s="65"/>
      <c r="N941" s="65"/>
      <c r="O941" s="65"/>
      <c r="P941" s="65"/>
      <c r="Q941" s="65">
        <v>13</v>
      </c>
      <c r="R941" s="65">
        <v>10</v>
      </c>
      <c r="S941" s="65">
        <v>113</v>
      </c>
      <c r="T941" s="65">
        <v>53</v>
      </c>
      <c r="U941" s="65"/>
      <c r="V941" s="65"/>
      <c r="W941" s="65"/>
      <c r="X941" s="65"/>
      <c r="Y941" s="65"/>
      <c r="Z941" s="65"/>
      <c r="AA941" s="65">
        <v>126</v>
      </c>
      <c r="AB941" s="65"/>
      <c r="AC941" s="65"/>
      <c r="AD941" s="65"/>
      <c r="AE941" s="139" t="str">
        <f t="shared" si="324"/>
        <v>IF5120-11</v>
      </c>
      <c r="AF941" s="139" t="str">
        <f t="shared" si="325"/>
        <v>Тогооч</v>
      </c>
      <c r="AG941" s="56"/>
      <c r="AH941" s="65">
        <f t="shared" si="321"/>
        <v>3</v>
      </c>
      <c r="AI941" s="65">
        <f t="shared" si="321"/>
        <v>3</v>
      </c>
      <c r="AJ941" s="65">
        <v>3</v>
      </c>
      <c r="AK941" s="65">
        <v>3</v>
      </c>
      <c r="AL941" s="65"/>
      <c r="AM941" s="65"/>
      <c r="AN941" s="65"/>
      <c r="AO941" s="65"/>
      <c r="AP941" s="65"/>
      <c r="AQ941" s="65"/>
      <c r="AR941" s="65"/>
      <c r="AS941" s="65"/>
      <c r="AT941" s="65"/>
      <c r="AU941" s="65"/>
      <c r="AV941" s="65"/>
      <c r="AW941" s="65"/>
    </row>
    <row r="942" spans="1:49" s="121" customFormat="1" ht="18" customHeight="1">
      <c r="A942" s="838" t="str">
        <f>+'[1]З-ТМБ-4-сургууль мэргэжил-1'!A948:B948</f>
        <v>BF4311-17</v>
      </c>
      <c r="B942" s="838"/>
      <c r="C942" s="705" t="str">
        <f>+'[1]З-ТМБ-4-сургууль мэргэжил-1'!C948:I948</f>
        <v>Төлбөр тооцоо, цалин хөлсний нярав</v>
      </c>
      <c r="D942" s="705"/>
      <c r="E942" s="705"/>
      <c r="F942" s="705"/>
      <c r="G942" s="705"/>
      <c r="H942" s="705"/>
      <c r="I942" s="56">
        <f t="shared" si="314"/>
        <v>931</v>
      </c>
      <c r="J942" s="801">
        <f t="shared" si="316"/>
        <v>8</v>
      </c>
      <c r="K942" s="802"/>
      <c r="L942" s="65">
        <f t="shared" si="315"/>
        <v>5</v>
      </c>
      <c r="M942" s="65"/>
      <c r="N942" s="65"/>
      <c r="O942" s="65"/>
      <c r="P942" s="65"/>
      <c r="Q942" s="65">
        <v>8</v>
      </c>
      <c r="R942" s="65">
        <v>5</v>
      </c>
      <c r="S942" s="65">
        <v>0</v>
      </c>
      <c r="T942" s="65">
        <v>0</v>
      </c>
      <c r="U942" s="65"/>
      <c r="V942" s="65"/>
      <c r="W942" s="65"/>
      <c r="X942" s="65"/>
      <c r="Y942" s="65"/>
      <c r="Z942" s="65"/>
      <c r="AA942" s="65">
        <v>8</v>
      </c>
      <c r="AB942" s="65"/>
      <c r="AC942" s="65"/>
      <c r="AD942" s="65"/>
      <c r="AE942" s="139" t="str">
        <f t="shared" si="324"/>
        <v>BF4311-17</v>
      </c>
      <c r="AF942" s="139" t="str">
        <f t="shared" si="325"/>
        <v>Төлбөр тооцоо, цалин хөлсний нярав</v>
      </c>
      <c r="AG942" s="56"/>
      <c r="AH942" s="65">
        <f t="shared" si="321"/>
        <v>0</v>
      </c>
      <c r="AI942" s="65">
        <f t="shared" si="321"/>
        <v>0</v>
      </c>
      <c r="AJ942" s="65">
        <v>0</v>
      </c>
      <c r="AK942" s="65"/>
      <c r="AL942" s="65"/>
      <c r="AM942" s="65"/>
      <c r="AN942" s="65"/>
      <c r="AO942" s="65"/>
      <c r="AP942" s="65"/>
      <c r="AQ942" s="65"/>
      <c r="AR942" s="65"/>
      <c r="AS942" s="65"/>
      <c r="AT942" s="65"/>
      <c r="AU942" s="65"/>
      <c r="AV942" s="65"/>
      <c r="AW942" s="65"/>
    </row>
    <row r="943" spans="1:49" s="121" customFormat="1" ht="18" customHeight="1">
      <c r="A943" s="838" t="str">
        <f>+'[1]З-ТМБ-4-сургууль мэргэжил-1'!A949:B949</f>
        <v>CF7126-36</v>
      </c>
      <c r="B943" s="838"/>
      <c r="C943" s="705" t="str">
        <f>+'[1]З-ТМБ-4-сургууль мэргэжил-1'!C949:I949</f>
        <v>Барилгын сантехникч</v>
      </c>
      <c r="D943" s="705"/>
      <c r="E943" s="705"/>
      <c r="F943" s="705"/>
      <c r="G943" s="705"/>
      <c r="H943" s="705"/>
      <c r="I943" s="56">
        <f t="shared" si="314"/>
        <v>932</v>
      </c>
      <c r="J943" s="801">
        <f t="shared" si="316"/>
        <v>31</v>
      </c>
      <c r="K943" s="802"/>
      <c r="L943" s="65">
        <f t="shared" si="315"/>
        <v>0</v>
      </c>
      <c r="M943" s="65"/>
      <c r="N943" s="65"/>
      <c r="O943" s="65"/>
      <c r="P943" s="65"/>
      <c r="Q943" s="65"/>
      <c r="R943" s="65"/>
      <c r="S943" s="65">
        <v>31</v>
      </c>
      <c r="T943" s="65">
        <v>0</v>
      </c>
      <c r="U943" s="65"/>
      <c r="V943" s="65"/>
      <c r="W943" s="65"/>
      <c r="X943" s="65"/>
      <c r="Y943" s="65"/>
      <c r="Z943" s="65"/>
      <c r="AA943" s="65">
        <v>31</v>
      </c>
      <c r="AB943" s="65"/>
      <c r="AC943" s="65"/>
      <c r="AD943" s="65"/>
      <c r="AE943" s="139" t="str">
        <f t="shared" si="324"/>
        <v>CF7126-36</v>
      </c>
      <c r="AF943" s="139" t="str">
        <f t="shared" si="325"/>
        <v>Барилгын сантехникч</v>
      </c>
      <c r="AG943" s="56"/>
      <c r="AH943" s="65">
        <f t="shared" si="321"/>
        <v>0</v>
      </c>
      <c r="AI943" s="65">
        <f t="shared" si="321"/>
        <v>0</v>
      </c>
      <c r="AJ943" s="65">
        <v>0</v>
      </c>
      <c r="AK943" s="65"/>
      <c r="AL943" s="65"/>
      <c r="AM943" s="65"/>
      <c r="AN943" s="65"/>
      <c r="AO943" s="65"/>
      <c r="AP943" s="65"/>
      <c r="AQ943" s="65"/>
      <c r="AR943" s="65"/>
      <c r="AS943" s="65"/>
      <c r="AT943" s="65"/>
      <c r="AU943" s="65"/>
      <c r="AV943" s="65"/>
      <c r="AW943" s="65"/>
    </row>
    <row r="944" spans="1:49" s="121" customFormat="1" ht="18" customHeight="1">
      <c r="A944" s="838" t="str">
        <f>+'[1]З-ТМБ-4-сургууль мэргэжил-1'!A950:B950</f>
        <v>NT5111-19</v>
      </c>
      <c r="B944" s="838"/>
      <c r="C944" s="705" t="str">
        <f>+'[1]З-ТМБ-4-сургууль мэргэжил-1'!C950:I950</f>
        <v>Зочид буудал, жуулчны баазын үйлчилгээний ажилтан</v>
      </c>
      <c r="D944" s="705"/>
      <c r="E944" s="705"/>
      <c r="F944" s="705"/>
      <c r="G944" s="705"/>
      <c r="H944" s="705"/>
      <c r="I944" s="56">
        <f t="shared" si="314"/>
        <v>933</v>
      </c>
      <c r="J944" s="801">
        <f t="shared" si="316"/>
        <v>32</v>
      </c>
      <c r="K944" s="802"/>
      <c r="L944" s="65">
        <f t="shared" si="315"/>
        <v>22</v>
      </c>
      <c r="M944" s="65"/>
      <c r="N944" s="65"/>
      <c r="O944" s="65"/>
      <c r="P944" s="65"/>
      <c r="Q944" s="65"/>
      <c r="R944" s="65"/>
      <c r="S944" s="65">
        <v>32</v>
      </c>
      <c r="T944" s="65">
        <v>22</v>
      </c>
      <c r="U944" s="65"/>
      <c r="V944" s="65"/>
      <c r="W944" s="65"/>
      <c r="X944" s="65"/>
      <c r="Y944" s="65"/>
      <c r="Z944" s="65"/>
      <c r="AA944" s="65">
        <v>32</v>
      </c>
      <c r="AB944" s="65"/>
      <c r="AC944" s="65"/>
      <c r="AD944" s="65"/>
      <c r="AE944" s="139" t="str">
        <f t="shared" si="324"/>
        <v>NT5111-19</v>
      </c>
      <c r="AF944" s="139" t="str">
        <f t="shared" si="325"/>
        <v>Зочид буудал, жуулчны баазын үйлчилгээний ажилтан</v>
      </c>
      <c r="AG944" s="56"/>
      <c r="AH944" s="65">
        <f t="shared" si="321"/>
        <v>1</v>
      </c>
      <c r="AI944" s="65">
        <f t="shared" si="321"/>
        <v>0</v>
      </c>
      <c r="AJ944" s="65">
        <v>1</v>
      </c>
      <c r="AK944" s="65"/>
      <c r="AL944" s="65"/>
      <c r="AM944" s="65"/>
      <c r="AN944" s="65"/>
      <c r="AO944" s="65"/>
      <c r="AP944" s="65"/>
      <c r="AQ944" s="65"/>
      <c r="AR944" s="65"/>
      <c r="AS944" s="65"/>
      <c r="AT944" s="65"/>
      <c r="AU944" s="65"/>
      <c r="AV944" s="65"/>
      <c r="AW944" s="65"/>
    </row>
    <row r="945" spans="1:49" s="121" customFormat="1" ht="18" customHeight="1">
      <c r="A945" s="838" t="str">
        <f>+'[1]З-ТМБ-4-сургууль мэргэжил-1'!A951:B951</f>
        <v>AD7321-11</v>
      </c>
      <c r="B945" s="838"/>
      <c r="C945" s="705" t="str">
        <f>+'[1]З-ТМБ-4-сургууль мэргэжил-1'!C951:I951</f>
        <v>Хэвлэлийн график дизайнч</v>
      </c>
      <c r="D945" s="705"/>
      <c r="E945" s="705"/>
      <c r="F945" s="705"/>
      <c r="G945" s="705"/>
      <c r="H945" s="705"/>
      <c r="I945" s="56">
        <f t="shared" si="314"/>
        <v>934</v>
      </c>
      <c r="J945" s="801">
        <f t="shared" si="316"/>
        <v>58</v>
      </c>
      <c r="K945" s="802"/>
      <c r="L945" s="65">
        <f t="shared" si="315"/>
        <v>32</v>
      </c>
      <c r="M945" s="65"/>
      <c r="N945" s="65"/>
      <c r="O945" s="65"/>
      <c r="P945" s="65"/>
      <c r="Q945" s="65"/>
      <c r="R945" s="65"/>
      <c r="S945" s="65">
        <v>58</v>
      </c>
      <c r="T945" s="65">
        <v>32</v>
      </c>
      <c r="U945" s="65"/>
      <c r="V945" s="65"/>
      <c r="W945" s="65"/>
      <c r="X945" s="65"/>
      <c r="Y945" s="65"/>
      <c r="Z945" s="65"/>
      <c r="AA945" s="65">
        <v>58</v>
      </c>
      <c r="AB945" s="65"/>
      <c r="AC945" s="65"/>
      <c r="AD945" s="65"/>
      <c r="AE945" s="139" t="str">
        <f t="shared" si="324"/>
        <v>AD7321-11</v>
      </c>
      <c r="AF945" s="139" t="str">
        <f t="shared" si="325"/>
        <v>Хэвлэлийн график дизайнч</v>
      </c>
      <c r="AG945" s="56"/>
      <c r="AH945" s="65">
        <f t="shared" si="321"/>
        <v>0</v>
      </c>
      <c r="AI945" s="65">
        <f t="shared" si="321"/>
        <v>0</v>
      </c>
      <c r="AJ945" s="65">
        <v>0</v>
      </c>
      <c r="AK945" s="65"/>
      <c r="AL945" s="65"/>
      <c r="AM945" s="65"/>
      <c r="AN945" s="65"/>
      <c r="AO945" s="65"/>
      <c r="AP945" s="65"/>
      <c r="AQ945" s="65"/>
      <c r="AR945" s="65"/>
      <c r="AS945" s="65"/>
      <c r="AT945" s="65"/>
      <c r="AU945" s="65"/>
      <c r="AV945" s="65"/>
      <c r="AW945" s="65"/>
    </row>
    <row r="946" spans="1:49" s="121" customFormat="1" ht="18" customHeight="1">
      <c r="A946" s="838" t="str">
        <f>+'[1]З-ТМБ-4-сургууль мэргэжил-1'!A952:B952</f>
        <v>SO5141-11</v>
      </c>
      <c r="B946" s="838"/>
      <c r="C946" s="705" t="str">
        <f>+'[1]З-ТМБ-4-сургууль мэргэжил-1'!C952:I952</f>
        <v>Үсчин</v>
      </c>
      <c r="D946" s="705"/>
      <c r="E946" s="705"/>
      <c r="F946" s="705"/>
      <c r="G946" s="705"/>
      <c r="H946" s="705"/>
      <c r="I946" s="56">
        <f t="shared" si="314"/>
        <v>935</v>
      </c>
      <c r="J946" s="801">
        <f t="shared" si="316"/>
        <v>53</v>
      </c>
      <c r="K946" s="802"/>
      <c r="L946" s="65">
        <f t="shared" si="315"/>
        <v>45</v>
      </c>
      <c r="M946" s="65"/>
      <c r="N946" s="65"/>
      <c r="O946" s="65"/>
      <c r="P946" s="65"/>
      <c r="Q946" s="65"/>
      <c r="R946" s="65"/>
      <c r="S946" s="65">
        <v>53</v>
      </c>
      <c r="T946" s="65">
        <v>45</v>
      </c>
      <c r="U946" s="65"/>
      <c r="V946" s="65"/>
      <c r="W946" s="65"/>
      <c r="X946" s="65"/>
      <c r="Y946" s="65"/>
      <c r="Z946" s="65"/>
      <c r="AA946" s="65">
        <v>53</v>
      </c>
      <c r="AB946" s="65"/>
      <c r="AC946" s="65"/>
      <c r="AD946" s="65"/>
      <c r="AE946" s="139" t="str">
        <f t="shared" si="324"/>
        <v>SO5141-11</v>
      </c>
      <c r="AF946" s="139" t="str">
        <f t="shared" si="325"/>
        <v>Үсчин</v>
      </c>
      <c r="AG946" s="56"/>
      <c r="AH946" s="65">
        <f t="shared" si="321"/>
        <v>1</v>
      </c>
      <c r="AI946" s="65">
        <f t="shared" si="321"/>
        <v>0</v>
      </c>
      <c r="AJ946" s="65">
        <v>0</v>
      </c>
      <c r="AK946" s="65">
        <v>0</v>
      </c>
      <c r="AL946" s="65">
        <v>1</v>
      </c>
      <c r="AM946" s="65">
        <v>0</v>
      </c>
      <c r="AN946" s="65"/>
      <c r="AO946" s="65"/>
      <c r="AP946" s="65"/>
      <c r="AQ946" s="65"/>
      <c r="AR946" s="65"/>
      <c r="AS946" s="65"/>
      <c r="AT946" s="65"/>
      <c r="AU946" s="65"/>
      <c r="AV946" s="65"/>
      <c r="AW946" s="65"/>
    </row>
    <row r="947" spans="1:49" s="121" customFormat="1" ht="18" customHeight="1">
      <c r="A947" s="838" t="str">
        <f>+'[1]З-ТМБ-4-сургууль мэргэжил-1'!A953:B953</f>
        <v>NT5113-13</v>
      </c>
      <c r="B947" s="838"/>
      <c r="C947" s="705" t="str">
        <f>+'[1]З-ТМБ-4-сургууль мэргэжил-1'!C953:I953</f>
        <v>Аяллын хөтөч</v>
      </c>
      <c r="D947" s="705"/>
      <c r="E947" s="705"/>
      <c r="F947" s="705"/>
      <c r="G947" s="705"/>
      <c r="H947" s="705"/>
      <c r="I947" s="56">
        <f t="shared" si="314"/>
        <v>936</v>
      </c>
      <c r="J947" s="801">
        <f t="shared" si="316"/>
        <v>52</v>
      </c>
      <c r="K947" s="802"/>
      <c r="L947" s="65">
        <f t="shared" si="315"/>
        <v>39</v>
      </c>
      <c r="M947" s="65"/>
      <c r="N947" s="65"/>
      <c r="O947" s="65"/>
      <c r="P947" s="65"/>
      <c r="Q947" s="65"/>
      <c r="R947" s="65"/>
      <c r="S947" s="65">
        <v>52</v>
      </c>
      <c r="T947" s="65">
        <v>39</v>
      </c>
      <c r="U947" s="65"/>
      <c r="V947" s="65"/>
      <c r="W947" s="65"/>
      <c r="X947" s="65"/>
      <c r="Y947" s="65"/>
      <c r="Z947" s="65"/>
      <c r="AA947" s="65">
        <v>52</v>
      </c>
      <c r="AB947" s="65"/>
      <c r="AC947" s="65"/>
      <c r="AD947" s="65"/>
      <c r="AE947" s="139" t="str">
        <f t="shared" si="324"/>
        <v>NT5113-13</v>
      </c>
      <c r="AF947" s="139" t="str">
        <f t="shared" si="325"/>
        <v>Аяллын хөтөч</v>
      </c>
      <c r="AG947" s="56"/>
      <c r="AH947" s="65">
        <f t="shared" si="321"/>
        <v>0</v>
      </c>
      <c r="AI947" s="65">
        <f t="shared" si="321"/>
        <v>0</v>
      </c>
      <c r="AJ947" s="65">
        <v>0</v>
      </c>
      <c r="AK947" s="65"/>
      <c r="AL947" s="65"/>
      <c r="AM947" s="65"/>
      <c r="AN947" s="65"/>
      <c r="AO947" s="65"/>
      <c r="AP947" s="65"/>
      <c r="AQ947" s="65"/>
      <c r="AR947" s="65"/>
      <c r="AS947" s="65"/>
      <c r="AT947" s="65"/>
      <c r="AU947" s="65"/>
      <c r="AV947" s="65"/>
      <c r="AW947" s="65"/>
    </row>
    <row r="948" spans="1:49" s="121" customFormat="1" ht="18" customHeight="1">
      <c r="A948" s="838" t="str">
        <f>+'[1]З-ТМБ-4-сургууль мэргэжил-1'!A954:B954</f>
        <v>TC8211-20</v>
      </c>
      <c r="B948" s="838"/>
      <c r="C948" s="705" t="str">
        <f>+'[1]З-ТМБ-4-сургууль мэргэжил-1'!C954:I954</f>
        <v>Автомашины засварчин</v>
      </c>
      <c r="D948" s="705"/>
      <c r="E948" s="705"/>
      <c r="F948" s="705"/>
      <c r="G948" s="705"/>
      <c r="H948" s="705"/>
      <c r="I948" s="56">
        <f t="shared" si="314"/>
        <v>937</v>
      </c>
      <c r="J948" s="801">
        <f t="shared" si="316"/>
        <v>86</v>
      </c>
      <c r="K948" s="802"/>
      <c r="L948" s="65">
        <f t="shared" si="315"/>
        <v>0</v>
      </c>
      <c r="M948" s="65"/>
      <c r="N948" s="65"/>
      <c r="O948" s="65"/>
      <c r="P948" s="65"/>
      <c r="Q948" s="65"/>
      <c r="R948" s="65"/>
      <c r="S948" s="65">
        <v>86</v>
      </c>
      <c r="T948" s="65">
        <v>0</v>
      </c>
      <c r="U948" s="65"/>
      <c r="V948" s="65"/>
      <c r="W948" s="65"/>
      <c r="X948" s="65"/>
      <c r="Y948" s="65"/>
      <c r="Z948" s="65"/>
      <c r="AA948" s="65">
        <v>86</v>
      </c>
      <c r="AB948" s="65"/>
      <c r="AC948" s="65"/>
      <c r="AD948" s="65"/>
      <c r="AE948" s="139" t="str">
        <f t="shared" si="324"/>
        <v>TC8211-20</v>
      </c>
      <c r="AF948" s="139" t="str">
        <f t="shared" si="325"/>
        <v>Автомашины засварчин</v>
      </c>
      <c r="AG948" s="56"/>
      <c r="AH948" s="65">
        <f t="shared" si="321"/>
        <v>0</v>
      </c>
      <c r="AI948" s="65">
        <f t="shared" si="321"/>
        <v>0</v>
      </c>
      <c r="AJ948" s="65">
        <v>0</v>
      </c>
      <c r="AK948" s="65"/>
      <c r="AL948" s="65"/>
      <c r="AM948" s="65"/>
      <c r="AN948" s="65"/>
      <c r="AO948" s="65"/>
      <c r="AP948" s="65"/>
      <c r="AQ948" s="65"/>
      <c r="AR948" s="65"/>
      <c r="AS948" s="65"/>
      <c r="AT948" s="65"/>
      <c r="AU948" s="65"/>
      <c r="AV948" s="65"/>
      <c r="AW948" s="65"/>
    </row>
    <row r="949" spans="1:49" s="121" customFormat="1" ht="18" customHeight="1">
      <c r="A949" s="838" t="str">
        <f>+'[1]З-ТМБ-4-сургууль мэргэжил-1'!A955:B955</f>
        <v>IO7421-16</v>
      </c>
      <c r="B949" s="838"/>
      <c r="C949" s="705" t="str">
        <f>+'[1]З-ТМБ-4-сургууль мэргэжил-1'!C955:I955</f>
        <v>Цахим тоног төхөөрөмжийн үйлчилгээний ажилтан</v>
      </c>
      <c r="D949" s="705"/>
      <c r="E949" s="705"/>
      <c r="F949" s="705"/>
      <c r="G949" s="705"/>
      <c r="H949" s="705"/>
      <c r="I949" s="56">
        <f t="shared" si="314"/>
        <v>938</v>
      </c>
      <c r="J949" s="801">
        <f t="shared" si="316"/>
        <v>63</v>
      </c>
      <c r="K949" s="802"/>
      <c r="L949" s="65">
        <f t="shared" si="315"/>
        <v>25</v>
      </c>
      <c r="M949" s="65"/>
      <c r="N949" s="65"/>
      <c r="O949" s="65"/>
      <c r="P949" s="65"/>
      <c r="Q949" s="65"/>
      <c r="R949" s="65"/>
      <c r="S949" s="65">
        <v>63</v>
      </c>
      <c r="T949" s="65">
        <v>25</v>
      </c>
      <c r="U949" s="65"/>
      <c r="V949" s="65"/>
      <c r="W949" s="65"/>
      <c r="X949" s="65"/>
      <c r="Y949" s="65"/>
      <c r="Z949" s="65"/>
      <c r="AA949" s="65">
        <v>63</v>
      </c>
      <c r="AB949" s="65"/>
      <c r="AC949" s="65"/>
      <c r="AD949" s="65"/>
      <c r="AE949" s="139" t="str">
        <f t="shared" si="324"/>
        <v>IO7421-16</v>
      </c>
      <c r="AF949" s="139" t="str">
        <f t="shared" si="325"/>
        <v>Цахим тоног төхөөрөмжийн үйлчилгээний ажилтан</v>
      </c>
      <c r="AG949" s="56"/>
      <c r="AH949" s="65">
        <f t="shared" si="321"/>
        <v>0</v>
      </c>
      <c r="AI949" s="65">
        <f t="shared" si="321"/>
        <v>0</v>
      </c>
      <c r="AJ949" s="65">
        <v>0</v>
      </c>
      <c r="AK949" s="65">
        <v>0</v>
      </c>
      <c r="AL949" s="65"/>
      <c r="AM949" s="65"/>
      <c r="AN949" s="65"/>
      <c r="AO949" s="65"/>
      <c r="AP949" s="65"/>
      <c r="AQ949" s="65"/>
      <c r="AR949" s="65"/>
      <c r="AS949" s="65"/>
      <c r="AT949" s="65"/>
      <c r="AU949" s="65"/>
      <c r="AV949" s="65"/>
      <c r="AW949" s="65"/>
    </row>
    <row r="950" spans="1:49" s="121" customFormat="1" ht="18" customHeight="1">
      <c r="A950" s="838" t="str">
        <f>+'[1]З-ТМБ-4-сургууль мэргэжил-1'!A956:B956</f>
        <v>ID4415-12</v>
      </c>
      <c r="B950" s="838"/>
      <c r="C950" s="705" t="str">
        <f>+'[1]З-ТМБ-4-сургууль мэргэжил-1'!C956:I956</f>
        <v>Архивын ажилтан</v>
      </c>
      <c r="D950" s="705"/>
      <c r="E950" s="705"/>
      <c r="F950" s="705"/>
      <c r="G950" s="705"/>
      <c r="H950" s="705"/>
      <c r="I950" s="56">
        <f t="shared" si="314"/>
        <v>939</v>
      </c>
      <c r="J950" s="801">
        <f t="shared" si="316"/>
        <v>49</v>
      </c>
      <c r="K950" s="802"/>
      <c r="L950" s="65">
        <f t="shared" si="315"/>
        <v>40</v>
      </c>
      <c r="M950" s="65"/>
      <c r="N950" s="65"/>
      <c r="O950" s="65"/>
      <c r="P950" s="65"/>
      <c r="Q950" s="65"/>
      <c r="R950" s="65"/>
      <c r="S950" s="65">
        <v>49</v>
      </c>
      <c r="T950" s="65">
        <v>40</v>
      </c>
      <c r="U950" s="65"/>
      <c r="V950" s="65"/>
      <c r="W950" s="65"/>
      <c r="X950" s="65"/>
      <c r="Y950" s="65"/>
      <c r="Z950" s="65"/>
      <c r="AA950" s="65">
        <v>49</v>
      </c>
      <c r="AB950" s="65"/>
      <c r="AC950" s="65"/>
      <c r="AD950" s="65"/>
      <c r="AE950" s="139" t="str">
        <f t="shared" si="324"/>
        <v>ID4415-12</v>
      </c>
      <c r="AF950" s="139" t="str">
        <f t="shared" si="325"/>
        <v>Архивын ажилтан</v>
      </c>
      <c r="AG950" s="56"/>
      <c r="AH950" s="65">
        <f t="shared" si="321"/>
        <v>0</v>
      </c>
      <c r="AI950" s="65">
        <f t="shared" si="321"/>
        <v>0</v>
      </c>
      <c r="AJ950" s="65">
        <v>0</v>
      </c>
      <c r="AK950" s="65"/>
      <c r="AL950" s="65"/>
      <c r="AM950" s="65"/>
      <c r="AN950" s="65"/>
      <c r="AO950" s="65"/>
      <c r="AP950" s="65"/>
      <c r="AQ950" s="65"/>
      <c r="AR950" s="65"/>
      <c r="AS950" s="65"/>
      <c r="AT950" s="65"/>
      <c r="AU950" s="65"/>
      <c r="AV950" s="65"/>
      <c r="AW950" s="65"/>
    </row>
    <row r="951" spans="1:49" s="121" customFormat="1" ht="18" customHeight="1">
      <c r="A951" s="838" t="str">
        <f>+'[1]З-ТМБ-4-сургууль мэргэжил-1'!A957:B957</f>
        <v>SO5142-11</v>
      </c>
      <c r="B951" s="838"/>
      <c r="C951" s="705" t="str">
        <f>+'[1]З-ТМБ-4-сургууль мэргэжил-1'!C957:I957</f>
        <v>Гоо засалч</v>
      </c>
      <c r="D951" s="705"/>
      <c r="E951" s="705"/>
      <c r="F951" s="705"/>
      <c r="G951" s="705"/>
      <c r="H951" s="705"/>
      <c r="I951" s="56">
        <f t="shared" si="314"/>
        <v>940</v>
      </c>
      <c r="J951" s="801">
        <f t="shared" si="316"/>
        <v>52</v>
      </c>
      <c r="K951" s="802"/>
      <c r="L951" s="65">
        <f t="shared" si="315"/>
        <v>52</v>
      </c>
      <c r="M951" s="65"/>
      <c r="N951" s="65"/>
      <c r="O951" s="65"/>
      <c r="P951" s="65"/>
      <c r="Q951" s="65"/>
      <c r="R951" s="65"/>
      <c r="S951" s="65">
        <v>52</v>
      </c>
      <c r="T951" s="65">
        <v>52</v>
      </c>
      <c r="U951" s="65"/>
      <c r="V951" s="65"/>
      <c r="W951" s="65"/>
      <c r="X951" s="65"/>
      <c r="Y951" s="65"/>
      <c r="Z951" s="65"/>
      <c r="AA951" s="65">
        <v>52</v>
      </c>
      <c r="AB951" s="65"/>
      <c r="AC951" s="65"/>
      <c r="AD951" s="65"/>
      <c r="AE951" s="139" t="str">
        <f t="shared" si="324"/>
        <v>SO5142-11</v>
      </c>
      <c r="AF951" s="139" t="str">
        <f t="shared" si="325"/>
        <v>Гоо засалч</v>
      </c>
      <c r="AG951" s="56"/>
      <c r="AH951" s="65">
        <f t="shared" si="321"/>
        <v>0</v>
      </c>
      <c r="AI951" s="65">
        <f t="shared" si="321"/>
        <v>0</v>
      </c>
      <c r="AJ951" s="65">
        <v>0</v>
      </c>
      <c r="AK951" s="65"/>
      <c r="AL951" s="65"/>
      <c r="AM951" s="65"/>
      <c r="AN951" s="65"/>
      <c r="AO951" s="65"/>
      <c r="AP951" s="65"/>
      <c r="AQ951" s="65"/>
      <c r="AR951" s="65"/>
      <c r="AS951" s="65"/>
      <c r="AT951" s="65"/>
      <c r="AU951" s="65"/>
      <c r="AV951" s="65"/>
      <c r="AW951" s="65"/>
    </row>
    <row r="952" spans="1:49" s="121" customFormat="1" ht="18" customHeight="1">
      <c r="A952" s="838" t="str">
        <f>+'[1]З-ТМБ-4-сургууль мэргэжил-1'!A958:B958</f>
        <v>IE7533-28</v>
      </c>
      <c r="B952" s="838"/>
      <c r="C952" s="705" t="str">
        <f>+'[1]З-ТМБ-4-сургууль мэргэжил-1'!C958:I958</f>
        <v>Оёмол бүтээгдэхүүний оёдолчин</v>
      </c>
      <c r="D952" s="705"/>
      <c r="E952" s="705"/>
      <c r="F952" s="705"/>
      <c r="G952" s="705"/>
      <c r="H952" s="705"/>
      <c r="I952" s="56">
        <f t="shared" si="314"/>
        <v>941</v>
      </c>
      <c r="J952" s="801">
        <f t="shared" si="316"/>
        <v>33</v>
      </c>
      <c r="K952" s="802"/>
      <c r="L952" s="65">
        <f t="shared" si="315"/>
        <v>33</v>
      </c>
      <c r="M952" s="65"/>
      <c r="N952" s="65"/>
      <c r="O952" s="65"/>
      <c r="P952" s="65"/>
      <c r="Q952" s="65"/>
      <c r="R952" s="65"/>
      <c r="S952" s="65">
        <v>33</v>
      </c>
      <c r="T952" s="65">
        <v>33</v>
      </c>
      <c r="U952" s="65"/>
      <c r="V952" s="65"/>
      <c r="W952" s="65"/>
      <c r="X952" s="65"/>
      <c r="Y952" s="65"/>
      <c r="Z952" s="65"/>
      <c r="AA952" s="65">
        <v>33</v>
      </c>
      <c r="AB952" s="65"/>
      <c r="AC952" s="65"/>
      <c r="AD952" s="65"/>
      <c r="AE952" s="139" t="str">
        <f t="shared" si="324"/>
        <v>IE7533-28</v>
      </c>
      <c r="AF952" s="139" t="str">
        <f t="shared" si="325"/>
        <v>Оёмол бүтээгдэхүүний оёдолчин</v>
      </c>
      <c r="AG952" s="56"/>
      <c r="AH952" s="65">
        <f t="shared" si="321"/>
        <v>0</v>
      </c>
      <c r="AI952" s="65">
        <f t="shared" si="321"/>
        <v>0</v>
      </c>
      <c r="AJ952" s="65">
        <v>0</v>
      </c>
      <c r="AK952" s="65">
        <v>0</v>
      </c>
      <c r="AL952" s="65"/>
      <c r="AM952" s="65"/>
      <c r="AN952" s="65"/>
      <c r="AO952" s="65"/>
      <c r="AP952" s="65"/>
      <c r="AQ952" s="65"/>
      <c r="AR952" s="65"/>
      <c r="AS952" s="65"/>
      <c r="AT952" s="65"/>
      <c r="AU952" s="65"/>
      <c r="AV952" s="65"/>
      <c r="AW952" s="65"/>
    </row>
    <row r="953" spans="1:49" s="121" customFormat="1" ht="18" customHeight="1">
      <c r="A953" s="838" t="str">
        <f>+'[1]З-ТМБ-4-сургууль мэргэжил-1'!A959:B959</f>
        <v>IM7212-14</v>
      </c>
      <c r="B953" s="838"/>
      <c r="C953" s="705" t="str">
        <f>+'[1]З-ТМБ-4-сургууль мэргэжил-1'!C959:I959</f>
        <v>Гагнуурчин</v>
      </c>
      <c r="D953" s="705"/>
      <c r="E953" s="705"/>
      <c r="F953" s="705"/>
      <c r="G953" s="705"/>
      <c r="H953" s="705"/>
      <c r="I953" s="56">
        <f t="shared" si="314"/>
        <v>942</v>
      </c>
      <c r="J953" s="801">
        <f t="shared" si="316"/>
        <v>54</v>
      </c>
      <c r="K953" s="802"/>
      <c r="L953" s="65">
        <f t="shared" si="315"/>
        <v>0</v>
      </c>
      <c r="M953" s="65"/>
      <c r="N953" s="65"/>
      <c r="O953" s="65"/>
      <c r="P953" s="65"/>
      <c r="Q953" s="65"/>
      <c r="R953" s="65"/>
      <c r="S953" s="65">
        <v>54</v>
      </c>
      <c r="T953" s="65">
        <v>0</v>
      </c>
      <c r="U953" s="65"/>
      <c r="V953" s="65"/>
      <c r="W953" s="65"/>
      <c r="X953" s="65"/>
      <c r="Y953" s="65"/>
      <c r="Z953" s="65"/>
      <c r="AA953" s="65">
        <v>54</v>
      </c>
      <c r="AB953" s="65"/>
      <c r="AC953" s="65"/>
      <c r="AD953" s="65"/>
      <c r="AE953" s="139" t="str">
        <f t="shared" si="324"/>
        <v>IM7212-14</v>
      </c>
      <c r="AF953" s="139" t="str">
        <f t="shared" si="325"/>
        <v>Гагнуурчин</v>
      </c>
      <c r="AG953" s="56"/>
      <c r="AH953" s="65">
        <f t="shared" si="321"/>
        <v>1</v>
      </c>
      <c r="AI953" s="65">
        <f t="shared" si="321"/>
        <v>0</v>
      </c>
      <c r="AJ953" s="65">
        <v>0</v>
      </c>
      <c r="AK953" s="65"/>
      <c r="AL953" s="65">
        <v>1</v>
      </c>
      <c r="AM953" s="65">
        <v>0</v>
      </c>
      <c r="AN953" s="65"/>
      <c r="AO953" s="65"/>
      <c r="AP953" s="65"/>
      <c r="AQ953" s="65"/>
      <c r="AR953" s="65"/>
      <c r="AS953" s="65"/>
      <c r="AT953" s="65"/>
      <c r="AU953" s="65"/>
      <c r="AV953" s="65"/>
      <c r="AW953" s="65"/>
    </row>
    <row r="954" spans="1:49" s="121" customFormat="1" ht="18" customHeight="1">
      <c r="A954" s="838" t="str">
        <f>+'[1]З-ТМБ-4-сургууль мэргэжил-1'!A960:B960</f>
        <v>ID4120-11</v>
      </c>
      <c r="B954" s="838"/>
      <c r="C954" s="705" t="str">
        <f>+'[1]З-ТМБ-4-сургууль мэргэжил-1'!C960:I960</f>
        <v>Нарийн бичгийн дарга-албан хэргийн ажилтан</v>
      </c>
      <c r="D954" s="705"/>
      <c r="E954" s="705"/>
      <c r="F954" s="705"/>
      <c r="G954" s="705"/>
      <c r="H954" s="705"/>
      <c r="I954" s="56">
        <f t="shared" si="314"/>
        <v>943</v>
      </c>
      <c r="J954" s="801">
        <f t="shared" si="316"/>
        <v>52</v>
      </c>
      <c r="K954" s="802"/>
      <c r="L954" s="65">
        <f t="shared" si="315"/>
        <v>52</v>
      </c>
      <c r="M954" s="65"/>
      <c r="N954" s="65"/>
      <c r="O954" s="65"/>
      <c r="P954" s="65"/>
      <c r="Q954" s="65"/>
      <c r="R954" s="65"/>
      <c r="S954" s="65">
        <v>52</v>
      </c>
      <c r="T954" s="65">
        <v>52</v>
      </c>
      <c r="U954" s="65"/>
      <c r="V954" s="65"/>
      <c r="W954" s="65"/>
      <c r="X954" s="65"/>
      <c r="Y954" s="65"/>
      <c r="Z954" s="65"/>
      <c r="AA954" s="65">
        <v>52</v>
      </c>
      <c r="AB954" s="65"/>
      <c r="AC954" s="65"/>
      <c r="AD954" s="65"/>
      <c r="AE954" s="139" t="str">
        <f t="shared" si="324"/>
        <v>ID4120-11</v>
      </c>
      <c r="AF954" s="139" t="str">
        <f t="shared" si="325"/>
        <v>Нарийн бичгийн дарга-албан хэргийн ажилтан</v>
      </c>
      <c r="AG954" s="56"/>
      <c r="AH954" s="65">
        <f t="shared" si="321"/>
        <v>0</v>
      </c>
      <c r="AI954" s="65">
        <f t="shared" si="321"/>
        <v>0</v>
      </c>
      <c r="AJ954" s="65">
        <v>0</v>
      </c>
      <c r="AK954" s="65"/>
      <c r="AL954" s="65"/>
      <c r="AM954" s="65"/>
      <c r="AN954" s="65"/>
      <c r="AO954" s="65"/>
      <c r="AP954" s="65"/>
      <c r="AQ954" s="65"/>
      <c r="AR954" s="65"/>
      <c r="AS954" s="65"/>
      <c r="AT954" s="65"/>
      <c r="AU954" s="65"/>
      <c r="AV954" s="65"/>
      <c r="AW954" s="65"/>
    </row>
    <row r="955" spans="1:49" s="121" customFormat="1" ht="18" customHeight="1">
      <c r="A955" s="838" t="str">
        <f>+'[1]З-ТМБ-4-сургууль мэргэжил-1'!A961:B961</f>
        <v>IM3113-17</v>
      </c>
      <c r="B955" s="838"/>
      <c r="C955" s="705" t="str">
        <f>+'[1]З-ТМБ-4-сургууль мэргэжил-1'!C961:I961</f>
        <v>Цахилгааны техникч</v>
      </c>
      <c r="D955" s="705"/>
      <c r="E955" s="705"/>
      <c r="F955" s="705"/>
      <c r="G955" s="705"/>
      <c r="H955" s="705"/>
      <c r="I955" s="56">
        <f t="shared" si="314"/>
        <v>944</v>
      </c>
      <c r="J955" s="801">
        <f t="shared" si="316"/>
        <v>26</v>
      </c>
      <c r="K955" s="802"/>
      <c r="L955" s="65">
        <f t="shared" si="315"/>
        <v>1</v>
      </c>
      <c r="M955" s="65">
        <v>26</v>
      </c>
      <c r="N955" s="65">
        <v>1</v>
      </c>
      <c r="O955" s="65"/>
      <c r="P955" s="65"/>
      <c r="Q955" s="65"/>
      <c r="R955" s="65"/>
      <c r="S955" s="65">
        <v>0</v>
      </c>
      <c r="T955" s="65">
        <v>0</v>
      </c>
      <c r="U955" s="65"/>
      <c r="V955" s="65"/>
      <c r="W955" s="65"/>
      <c r="X955" s="65"/>
      <c r="Y955" s="65"/>
      <c r="Z955" s="65"/>
      <c r="AA955" s="65">
        <v>26</v>
      </c>
      <c r="AB955" s="65"/>
      <c r="AC955" s="65"/>
      <c r="AD955" s="65"/>
      <c r="AE955" s="139" t="str">
        <f t="shared" si="324"/>
        <v>IM3113-17</v>
      </c>
      <c r="AF955" s="139" t="str">
        <f t="shared" si="325"/>
        <v>Цахилгааны техникч</v>
      </c>
      <c r="AG955" s="56"/>
      <c r="AH955" s="65">
        <f t="shared" si="321"/>
        <v>1</v>
      </c>
      <c r="AI955" s="65">
        <f t="shared" si="321"/>
        <v>0</v>
      </c>
      <c r="AJ955" s="65">
        <v>0</v>
      </c>
      <c r="AK955" s="65">
        <v>0</v>
      </c>
      <c r="AL955" s="65">
        <v>1</v>
      </c>
      <c r="AM955" s="65">
        <v>0</v>
      </c>
      <c r="AN955" s="65"/>
      <c r="AO955" s="65"/>
      <c r="AP955" s="65"/>
      <c r="AQ955" s="65"/>
      <c r="AR955" s="65"/>
      <c r="AS955" s="65"/>
      <c r="AT955" s="65"/>
      <c r="AU955" s="65"/>
      <c r="AV955" s="65"/>
      <c r="AW955" s="65"/>
    </row>
    <row r="956" spans="1:49" s="121" customFormat="1" ht="18" customHeight="1">
      <c r="A956" s="838" t="str">
        <f>+'[1]З-ТМБ-4-сургууль мэргэжил-1'!A962:B962</f>
        <v>CF7115-24</v>
      </c>
      <c r="B956" s="838"/>
      <c r="C956" s="705" t="str">
        <f>+'[1]З-ТМБ-4-сургууль мэргэжил-1'!C962:I962</f>
        <v>Модон эдлэлийн мужаан</v>
      </c>
      <c r="D956" s="705"/>
      <c r="E956" s="705"/>
      <c r="F956" s="705"/>
      <c r="G956" s="705"/>
      <c r="H956" s="705"/>
      <c r="I956" s="56">
        <f t="shared" si="314"/>
        <v>945</v>
      </c>
      <c r="J956" s="801">
        <f t="shared" si="316"/>
        <v>15</v>
      </c>
      <c r="K956" s="802"/>
      <c r="L956" s="65">
        <f t="shared" si="315"/>
        <v>0</v>
      </c>
      <c r="M956" s="65"/>
      <c r="N956" s="65"/>
      <c r="O956" s="65">
        <v>0</v>
      </c>
      <c r="P956" s="65">
        <v>0</v>
      </c>
      <c r="Q956" s="65"/>
      <c r="R956" s="65"/>
      <c r="S956" s="65">
        <v>15</v>
      </c>
      <c r="T956" s="65">
        <v>0</v>
      </c>
      <c r="U956" s="65"/>
      <c r="V956" s="65"/>
      <c r="W956" s="65"/>
      <c r="X956" s="65"/>
      <c r="Y956" s="65"/>
      <c r="Z956" s="65"/>
      <c r="AA956" s="65">
        <v>15</v>
      </c>
      <c r="AB956" s="65"/>
      <c r="AC956" s="65"/>
      <c r="AD956" s="65"/>
      <c r="AE956" s="139" t="str">
        <f t="shared" si="324"/>
        <v>CF7115-24</v>
      </c>
      <c r="AF956" s="139" t="str">
        <f t="shared" si="325"/>
        <v>Модон эдлэлийн мужаан</v>
      </c>
      <c r="AG956" s="56"/>
      <c r="AH956" s="65">
        <f t="shared" si="321"/>
        <v>0</v>
      </c>
      <c r="AI956" s="65">
        <f t="shared" si="321"/>
        <v>0</v>
      </c>
      <c r="AJ956" s="65">
        <v>0</v>
      </c>
      <c r="AK956" s="65"/>
      <c r="AL956" s="65"/>
      <c r="AM956" s="65"/>
      <c r="AN956" s="65"/>
      <c r="AO956" s="65"/>
      <c r="AP956" s="65"/>
      <c r="AQ956" s="65"/>
      <c r="AR956" s="65"/>
      <c r="AS956" s="65"/>
      <c r="AT956" s="65"/>
      <c r="AU956" s="65"/>
      <c r="AV956" s="65"/>
      <c r="AW956" s="65"/>
    </row>
    <row r="957" spans="1:49" s="121" customFormat="1" ht="18" customHeight="1">
      <c r="A957" s="816" t="s">
        <v>545</v>
      </c>
      <c r="B957" s="816"/>
      <c r="C957" s="816"/>
      <c r="D957" s="816"/>
      <c r="E957" s="816"/>
      <c r="F957" s="816"/>
      <c r="G957" s="816"/>
      <c r="H957" s="816"/>
      <c r="I957" s="60">
        <f t="shared" si="314"/>
        <v>946</v>
      </c>
      <c r="J957" s="817">
        <f t="shared" si="316"/>
        <v>446</v>
      </c>
      <c r="K957" s="818"/>
      <c r="L957" s="138">
        <f t="shared" si="315"/>
        <v>231</v>
      </c>
      <c r="M957" s="138">
        <f>SUM(M958:M965)</f>
        <v>0</v>
      </c>
      <c r="N957" s="138">
        <f t="shared" ref="N957:AD957" si="326">SUM(N958:N965)</f>
        <v>0</v>
      </c>
      <c r="O957" s="138">
        <f t="shared" si="326"/>
        <v>17</v>
      </c>
      <c r="P957" s="138">
        <f t="shared" si="326"/>
        <v>10</v>
      </c>
      <c r="Q957" s="138">
        <f t="shared" si="326"/>
        <v>81</v>
      </c>
      <c r="R957" s="138">
        <f t="shared" si="326"/>
        <v>48</v>
      </c>
      <c r="S957" s="138">
        <f t="shared" si="326"/>
        <v>348</v>
      </c>
      <c r="T957" s="138">
        <f t="shared" si="326"/>
        <v>173</v>
      </c>
      <c r="U957" s="138">
        <f t="shared" si="326"/>
        <v>0</v>
      </c>
      <c r="V957" s="138">
        <f t="shared" si="326"/>
        <v>0</v>
      </c>
      <c r="W957" s="138">
        <f t="shared" si="326"/>
        <v>0</v>
      </c>
      <c r="X957" s="138">
        <f t="shared" si="326"/>
        <v>0</v>
      </c>
      <c r="Y957" s="138">
        <f t="shared" si="326"/>
        <v>0</v>
      </c>
      <c r="Z957" s="138">
        <f t="shared" si="326"/>
        <v>0</v>
      </c>
      <c r="AA957" s="138">
        <f t="shared" si="326"/>
        <v>446</v>
      </c>
      <c r="AB957" s="138">
        <f t="shared" si="326"/>
        <v>0</v>
      </c>
      <c r="AC957" s="138">
        <f t="shared" si="326"/>
        <v>0</v>
      </c>
      <c r="AD957" s="138">
        <f t="shared" si="326"/>
        <v>0</v>
      </c>
      <c r="AE957" s="141" t="str">
        <f>+A957</f>
        <v>8. "Шинэ иргэншил" политехник коллеж</v>
      </c>
      <c r="AF957" s="142"/>
      <c r="AG957" s="60"/>
      <c r="AH957" s="138">
        <f>SUM(AH958:AH965)</f>
        <v>6</v>
      </c>
      <c r="AI957" s="138">
        <f t="shared" ref="AI957:AW957" si="327">SUM(AI958:AI965)</f>
        <v>4</v>
      </c>
      <c r="AJ957" s="138">
        <f t="shared" si="327"/>
        <v>0</v>
      </c>
      <c r="AK957" s="138">
        <f t="shared" si="327"/>
        <v>0</v>
      </c>
      <c r="AL957" s="138">
        <f t="shared" si="327"/>
        <v>0</v>
      </c>
      <c r="AM957" s="138">
        <f t="shared" si="327"/>
        <v>0</v>
      </c>
      <c r="AN957" s="138">
        <f t="shared" si="327"/>
        <v>0</v>
      </c>
      <c r="AO957" s="138">
        <f t="shared" si="327"/>
        <v>0</v>
      </c>
      <c r="AP957" s="138">
        <f t="shared" si="327"/>
        <v>5</v>
      </c>
      <c r="AQ957" s="138">
        <f t="shared" si="327"/>
        <v>3</v>
      </c>
      <c r="AR957" s="138">
        <f t="shared" si="327"/>
        <v>0</v>
      </c>
      <c r="AS957" s="138">
        <f t="shared" si="327"/>
        <v>0</v>
      </c>
      <c r="AT957" s="138">
        <f t="shared" si="327"/>
        <v>1</v>
      </c>
      <c r="AU957" s="138">
        <f t="shared" si="327"/>
        <v>1</v>
      </c>
      <c r="AV957" s="138">
        <f t="shared" si="327"/>
        <v>0</v>
      </c>
      <c r="AW957" s="138">
        <f t="shared" si="327"/>
        <v>0</v>
      </c>
    </row>
    <row r="958" spans="1:49" s="121" customFormat="1" ht="18" customHeight="1">
      <c r="A958" s="838" t="str">
        <f>+'[1]З-ТМБ-4-сургууль мэргэжил-1'!A964:B964</f>
        <v>IF5120-11</v>
      </c>
      <c r="B958" s="838"/>
      <c r="C958" s="705" t="str">
        <f>+'[1]З-ТМБ-4-сургууль мэргэжил-1'!C964:I964</f>
        <v>Тогооч</v>
      </c>
      <c r="D958" s="705"/>
      <c r="E958" s="705"/>
      <c r="F958" s="705"/>
      <c r="G958" s="705"/>
      <c r="H958" s="705"/>
      <c r="I958" s="56">
        <f t="shared" si="314"/>
        <v>947</v>
      </c>
      <c r="J958" s="801">
        <f t="shared" si="316"/>
        <v>144</v>
      </c>
      <c r="K958" s="802"/>
      <c r="L958" s="65">
        <f t="shared" si="315"/>
        <v>62</v>
      </c>
      <c r="M958" s="65"/>
      <c r="N958" s="65"/>
      <c r="O958" s="65"/>
      <c r="P958" s="65"/>
      <c r="Q958" s="65">
        <v>16</v>
      </c>
      <c r="R958" s="65">
        <v>6</v>
      </c>
      <c r="S958" s="65">
        <v>128</v>
      </c>
      <c r="T958" s="65">
        <v>56</v>
      </c>
      <c r="U958" s="65"/>
      <c r="V958" s="65"/>
      <c r="W958" s="65"/>
      <c r="X958" s="65"/>
      <c r="Y958" s="65"/>
      <c r="Z958" s="65"/>
      <c r="AA958" s="65">
        <v>144</v>
      </c>
      <c r="AB958" s="65"/>
      <c r="AC958" s="65"/>
      <c r="AD958" s="65"/>
      <c r="AE958" s="139" t="str">
        <f t="shared" ref="AE958:AE965" si="328">+A958</f>
        <v>IF5120-11</v>
      </c>
      <c r="AF958" s="139" t="str">
        <f t="shared" ref="AF958:AF965" si="329">+C958</f>
        <v>Тогооч</v>
      </c>
      <c r="AG958" s="56"/>
      <c r="AH958" s="65">
        <f t="shared" si="321"/>
        <v>3</v>
      </c>
      <c r="AI958" s="65">
        <f t="shared" si="321"/>
        <v>2</v>
      </c>
      <c r="AJ958" s="67"/>
      <c r="AK958" s="67"/>
      <c r="AL958" s="67"/>
      <c r="AM958" s="67"/>
      <c r="AN958" s="67"/>
      <c r="AO958" s="67"/>
      <c r="AP958" s="67">
        <v>2</v>
      </c>
      <c r="AQ958" s="67">
        <v>1</v>
      </c>
      <c r="AR958" s="67"/>
      <c r="AS958" s="67"/>
      <c r="AT958" s="67">
        <v>1</v>
      </c>
      <c r="AU958" s="67">
        <v>1</v>
      </c>
      <c r="AV958" s="67"/>
      <c r="AW958" s="67"/>
    </row>
    <row r="959" spans="1:49" s="121" customFormat="1" ht="18" customHeight="1">
      <c r="A959" s="838" t="str">
        <f>+'[1]З-ТМБ-4-сургууль мэргэжил-1'!A965:B965</f>
        <v>CF7411-12</v>
      </c>
      <c r="B959" s="838"/>
      <c r="C959" s="705" t="str">
        <f>+'[1]З-ТМБ-4-сургууль мэргэжил-1'!C965:I965</f>
        <v>Барилгын цахилгаанчин</v>
      </c>
      <c r="D959" s="705"/>
      <c r="E959" s="705"/>
      <c r="F959" s="705"/>
      <c r="G959" s="705"/>
      <c r="H959" s="705"/>
      <c r="I959" s="56">
        <f t="shared" si="314"/>
        <v>948</v>
      </c>
      <c r="J959" s="801">
        <f t="shared" si="316"/>
        <v>43</v>
      </c>
      <c r="K959" s="802"/>
      <c r="L959" s="65">
        <f t="shared" si="315"/>
        <v>5</v>
      </c>
      <c r="M959" s="65"/>
      <c r="N959" s="65"/>
      <c r="O959" s="65"/>
      <c r="P959" s="65"/>
      <c r="Q959" s="65">
        <v>15</v>
      </c>
      <c r="R959" s="65">
        <v>3</v>
      </c>
      <c r="S959" s="65">
        <v>28</v>
      </c>
      <c r="T959" s="65">
        <v>2</v>
      </c>
      <c r="U959" s="65"/>
      <c r="V959" s="65"/>
      <c r="W959" s="65"/>
      <c r="X959" s="65"/>
      <c r="Y959" s="65"/>
      <c r="Z959" s="65"/>
      <c r="AA959" s="65">
        <v>43</v>
      </c>
      <c r="AB959" s="65"/>
      <c r="AC959" s="65"/>
      <c r="AD959" s="65"/>
      <c r="AE959" s="139" t="str">
        <f t="shared" si="328"/>
        <v>CF7411-12</v>
      </c>
      <c r="AF959" s="139" t="str">
        <f t="shared" si="329"/>
        <v>Барилгын цахилгаанчин</v>
      </c>
      <c r="AG959" s="56"/>
      <c r="AH959" s="65">
        <f t="shared" si="321"/>
        <v>0</v>
      </c>
      <c r="AI959" s="65">
        <f t="shared" si="321"/>
        <v>0</v>
      </c>
      <c r="AJ959" s="67"/>
      <c r="AK959" s="67"/>
      <c r="AL959" s="67"/>
      <c r="AM959" s="67"/>
      <c r="AN959" s="67"/>
      <c r="AO959" s="67"/>
      <c r="AP959" s="67"/>
      <c r="AQ959" s="67"/>
      <c r="AR959" s="67"/>
      <c r="AS959" s="67"/>
      <c r="AT959" s="67"/>
      <c r="AU959" s="67"/>
      <c r="AV959" s="67"/>
      <c r="AW959" s="67"/>
    </row>
    <row r="960" spans="1:49" s="121" customFormat="1" ht="18" customHeight="1">
      <c r="A960" s="838" t="str">
        <f>+'[1]З-ТМБ-4-сургууль мэргэжил-1'!A966:B966</f>
        <v>AD7321-11</v>
      </c>
      <c r="B960" s="838"/>
      <c r="C960" s="705" t="str">
        <f>+'[1]З-ТМБ-4-сургууль мэргэжил-1'!C966:I966</f>
        <v>Хэвлэлийн график дизайнч</v>
      </c>
      <c r="D960" s="705"/>
      <c r="E960" s="705"/>
      <c r="F960" s="705"/>
      <c r="G960" s="705"/>
      <c r="H960" s="705"/>
      <c r="I960" s="56">
        <f t="shared" si="314"/>
        <v>949</v>
      </c>
      <c r="J960" s="801">
        <f t="shared" si="316"/>
        <v>91</v>
      </c>
      <c r="K960" s="802"/>
      <c r="L960" s="65">
        <f t="shared" si="315"/>
        <v>33</v>
      </c>
      <c r="M960" s="65"/>
      <c r="N960" s="65"/>
      <c r="O960" s="65"/>
      <c r="P960" s="65"/>
      <c r="Q960" s="65"/>
      <c r="R960" s="65"/>
      <c r="S960" s="65">
        <v>91</v>
      </c>
      <c r="T960" s="65">
        <v>33</v>
      </c>
      <c r="U960" s="65"/>
      <c r="V960" s="65"/>
      <c r="W960" s="65"/>
      <c r="X960" s="65"/>
      <c r="Y960" s="65"/>
      <c r="Z960" s="65"/>
      <c r="AA960" s="65">
        <v>91</v>
      </c>
      <c r="AB960" s="65"/>
      <c r="AC960" s="65"/>
      <c r="AD960" s="65"/>
      <c r="AE960" s="139" t="str">
        <f t="shared" si="328"/>
        <v>AD7321-11</v>
      </c>
      <c r="AF960" s="139" t="str">
        <f t="shared" si="329"/>
        <v>Хэвлэлийн график дизайнч</v>
      </c>
      <c r="AG960" s="56"/>
      <c r="AH960" s="65">
        <f t="shared" si="321"/>
        <v>3</v>
      </c>
      <c r="AI960" s="65">
        <f t="shared" si="321"/>
        <v>2</v>
      </c>
      <c r="AJ960" s="67"/>
      <c r="AK960" s="67"/>
      <c r="AL960" s="67"/>
      <c r="AM960" s="67"/>
      <c r="AN960" s="67"/>
      <c r="AO960" s="67"/>
      <c r="AP960" s="67">
        <v>3</v>
      </c>
      <c r="AQ960" s="67">
        <v>2</v>
      </c>
      <c r="AR960" s="67"/>
      <c r="AS960" s="67"/>
      <c r="AT960" s="67"/>
      <c r="AU960" s="67"/>
      <c r="AV960" s="67"/>
      <c r="AW960" s="67"/>
    </row>
    <row r="961" spans="1:49" s="121" customFormat="1" ht="18" customHeight="1">
      <c r="A961" s="838" t="str">
        <f>+'[1]З-ТМБ-4-сургууль мэргэжил-1'!A967:B967</f>
        <v>ID4120-11</v>
      </c>
      <c r="B961" s="838"/>
      <c r="C961" s="705" t="str">
        <f>+'[1]З-ТМБ-4-сургууль мэргэжил-1'!C967:I967</f>
        <v>Нарийн бичгийн дарга-албан хэргийн ажилтан</v>
      </c>
      <c r="D961" s="705"/>
      <c r="E961" s="705"/>
      <c r="F961" s="705"/>
      <c r="G961" s="705"/>
      <c r="H961" s="705"/>
      <c r="I961" s="56">
        <f t="shared" si="314"/>
        <v>950</v>
      </c>
      <c r="J961" s="801">
        <f t="shared" si="316"/>
        <v>72</v>
      </c>
      <c r="K961" s="802"/>
      <c r="L961" s="65">
        <f t="shared" si="315"/>
        <v>61</v>
      </c>
      <c r="M961" s="65"/>
      <c r="N961" s="65"/>
      <c r="O961" s="65"/>
      <c r="P961" s="65"/>
      <c r="Q961" s="65">
        <v>20</v>
      </c>
      <c r="R961" s="65">
        <v>14</v>
      </c>
      <c r="S961" s="65">
        <v>52</v>
      </c>
      <c r="T961" s="65">
        <v>47</v>
      </c>
      <c r="U961" s="65"/>
      <c r="V961" s="65"/>
      <c r="W961" s="65"/>
      <c r="X961" s="65"/>
      <c r="Y961" s="65"/>
      <c r="Z961" s="65"/>
      <c r="AA961" s="65">
        <v>72</v>
      </c>
      <c r="AB961" s="65"/>
      <c r="AC961" s="65"/>
      <c r="AD961" s="65"/>
      <c r="AE961" s="139" t="str">
        <f t="shared" si="328"/>
        <v>ID4120-11</v>
      </c>
      <c r="AF961" s="139" t="str">
        <f t="shared" si="329"/>
        <v>Нарийн бичгийн дарга-албан хэргийн ажилтан</v>
      </c>
      <c r="AG961" s="56"/>
      <c r="AH961" s="65">
        <f t="shared" si="321"/>
        <v>0</v>
      </c>
      <c r="AI961" s="65">
        <f t="shared" si="321"/>
        <v>0</v>
      </c>
      <c r="AJ961" s="67"/>
      <c r="AK961" s="67"/>
      <c r="AL961" s="67"/>
      <c r="AM961" s="67"/>
      <c r="AN961" s="67"/>
      <c r="AO961" s="67"/>
      <c r="AP961" s="67"/>
      <c r="AQ961" s="67"/>
      <c r="AR961" s="67"/>
      <c r="AS961" s="67"/>
      <c r="AT961" s="67"/>
      <c r="AU961" s="67"/>
      <c r="AV961" s="67"/>
      <c r="AW961" s="67"/>
    </row>
    <row r="962" spans="1:49" s="121" customFormat="1" ht="18" customHeight="1">
      <c r="A962" s="838" t="str">
        <f>+'[1]З-ТМБ-4-сургууль мэргэжил-1'!A968:B968</f>
        <v>SO5141-11</v>
      </c>
      <c r="B962" s="838"/>
      <c r="C962" s="705" t="str">
        <f>+'[1]З-ТМБ-4-сургууль мэргэжил-1'!C968:I968</f>
        <v>Үсчин</v>
      </c>
      <c r="D962" s="705"/>
      <c r="E962" s="705"/>
      <c r="F962" s="705"/>
      <c r="G962" s="705"/>
      <c r="H962" s="705"/>
      <c r="I962" s="56">
        <f t="shared" si="314"/>
        <v>951</v>
      </c>
      <c r="J962" s="801">
        <f t="shared" si="316"/>
        <v>59</v>
      </c>
      <c r="K962" s="802"/>
      <c r="L962" s="65">
        <f t="shared" si="315"/>
        <v>42</v>
      </c>
      <c r="M962" s="65"/>
      <c r="N962" s="65"/>
      <c r="O962" s="65"/>
      <c r="P962" s="65"/>
      <c r="Q962" s="65">
        <v>10</v>
      </c>
      <c r="R962" s="65">
        <v>7</v>
      </c>
      <c r="S962" s="65">
        <v>49</v>
      </c>
      <c r="T962" s="65">
        <v>35</v>
      </c>
      <c r="U962" s="65"/>
      <c r="V962" s="65"/>
      <c r="W962" s="65"/>
      <c r="X962" s="65"/>
      <c r="Y962" s="65"/>
      <c r="Z962" s="65"/>
      <c r="AA962" s="65">
        <v>59</v>
      </c>
      <c r="AB962" s="65"/>
      <c r="AC962" s="65"/>
      <c r="AD962" s="65"/>
      <c r="AE962" s="139" t="str">
        <f t="shared" si="328"/>
        <v>SO5141-11</v>
      </c>
      <c r="AF962" s="139" t="str">
        <f t="shared" si="329"/>
        <v>Үсчин</v>
      </c>
      <c r="AG962" s="56"/>
      <c r="AH962" s="65">
        <f t="shared" si="321"/>
        <v>0</v>
      </c>
      <c r="AI962" s="65">
        <f t="shared" si="321"/>
        <v>0</v>
      </c>
      <c r="AJ962" s="67"/>
      <c r="AK962" s="67"/>
      <c r="AL962" s="67"/>
      <c r="AM962" s="67"/>
      <c r="AN962" s="67"/>
      <c r="AO962" s="67"/>
      <c r="AP962" s="67"/>
      <c r="AQ962" s="67"/>
      <c r="AR962" s="67"/>
      <c r="AS962" s="67"/>
      <c r="AT962" s="67"/>
      <c r="AU962" s="67"/>
      <c r="AV962" s="67"/>
      <c r="AW962" s="67"/>
    </row>
    <row r="963" spans="1:49" s="121" customFormat="1" ht="18" customHeight="1">
      <c r="A963" s="838" t="str">
        <f>+'[1]З-ТМБ-4-сургууль мэргэжил-1'!A969:B969</f>
        <v>BT4311-14</v>
      </c>
      <c r="B963" s="838"/>
      <c r="C963" s="705" t="str">
        <f>+'[1]З-ТМБ-4-сургууль мэргэжил-1'!C969:I969</f>
        <v>Нягтлан бодохын бүртгэл, тооцооны ажилтан</v>
      </c>
      <c r="D963" s="705"/>
      <c r="E963" s="705"/>
      <c r="F963" s="705"/>
      <c r="G963" s="705"/>
      <c r="H963" s="705"/>
      <c r="I963" s="56">
        <f t="shared" si="314"/>
        <v>952</v>
      </c>
      <c r="J963" s="801">
        <f t="shared" si="316"/>
        <v>20</v>
      </c>
      <c r="K963" s="802"/>
      <c r="L963" s="65">
        <f t="shared" si="315"/>
        <v>18</v>
      </c>
      <c r="M963" s="65"/>
      <c r="N963" s="65"/>
      <c r="O963" s="65"/>
      <c r="P963" s="65"/>
      <c r="Q963" s="65">
        <v>20</v>
      </c>
      <c r="R963" s="65">
        <v>18</v>
      </c>
      <c r="S963" s="65"/>
      <c r="T963" s="65"/>
      <c r="U963" s="65"/>
      <c r="V963" s="65"/>
      <c r="W963" s="65"/>
      <c r="X963" s="65"/>
      <c r="Y963" s="65"/>
      <c r="Z963" s="65"/>
      <c r="AA963" s="65">
        <v>20</v>
      </c>
      <c r="AB963" s="65"/>
      <c r="AC963" s="65"/>
      <c r="AD963" s="65"/>
      <c r="AE963" s="139" t="str">
        <f t="shared" si="328"/>
        <v>BT4311-14</v>
      </c>
      <c r="AF963" s="139" t="str">
        <f t="shared" si="329"/>
        <v>Нягтлан бодохын бүртгэл, тооцооны ажилтан</v>
      </c>
      <c r="AG963" s="56"/>
      <c r="AH963" s="65">
        <f t="shared" si="321"/>
        <v>0</v>
      </c>
      <c r="AI963" s="65">
        <f t="shared" si="321"/>
        <v>0</v>
      </c>
      <c r="AJ963" s="67"/>
      <c r="AK963" s="67"/>
      <c r="AL963" s="67"/>
      <c r="AM963" s="67"/>
      <c r="AN963" s="67"/>
      <c r="AO963" s="67"/>
      <c r="AP963" s="67"/>
      <c r="AQ963" s="67"/>
      <c r="AR963" s="67"/>
      <c r="AS963" s="67"/>
      <c r="AT963" s="67"/>
      <c r="AU963" s="67"/>
      <c r="AV963" s="67"/>
      <c r="AW963" s="67"/>
    </row>
    <row r="964" spans="1:49" s="121" customFormat="1" ht="18" customHeight="1">
      <c r="A964" s="838" t="str">
        <f>+'[1]З-ТМБ-4-сургууль мэргэжил-1'!A970:B970</f>
        <v>IT3511-13</v>
      </c>
      <c r="B964" s="838"/>
      <c r="C964" s="705" t="str">
        <f>+'[1]З-ТМБ-4-сургууль мэргэжил-1'!C970:I970</f>
        <v>Мэдээллийн технологич</v>
      </c>
      <c r="D964" s="705"/>
      <c r="E964" s="705"/>
      <c r="F964" s="705"/>
      <c r="G964" s="705"/>
      <c r="H964" s="705"/>
      <c r="I964" s="56">
        <f t="shared" si="314"/>
        <v>953</v>
      </c>
      <c r="J964" s="801">
        <f t="shared" si="316"/>
        <v>12</v>
      </c>
      <c r="K964" s="802"/>
      <c r="L964" s="65">
        <f t="shared" si="315"/>
        <v>6</v>
      </c>
      <c r="M964" s="65"/>
      <c r="N964" s="65"/>
      <c r="O964" s="65">
        <v>12</v>
      </c>
      <c r="P964" s="65">
        <v>6</v>
      </c>
      <c r="Q964" s="65"/>
      <c r="R964" s="65"/>
      <c r="S964" s="65"/>
      <c r="T964" s="65"/>
      <c r="U964" s="65"/>
      <c r="V964" s="65"/>
      <c r="W964" s="65"/>
      <c r="X964" s="65"/>
      <c r="Y964" s="65"/>
      <c r="Z964" s="65"/>
      <c r="AA964" s="65">
        <v>12</v>
      </c>
      <c r="AB964" s="65"/>
      <c r="AC964" s="65"/>
      <c r="AD964" s="65"/>
      <c r="AE964" s="139" t="str">
        <f t="shared" si="328"/>
        <v>IT3511-13</v>
      </c>
      <c r="AF964" s="139" t="str">
        <f t="shared" si="329"/>
        <v>Мэдээллийн технологич</v>
      </c>
      <c r="AG964" s="56"/>
      <c r="AH964" s="65">
        <f t="shared" si="321"/>
        <v>0</v>
      </c>
      <c r="AI964" s="65">
        <f t="shared" si="321"/>
        <v>0</v>
      </c>
      <c r="AJ964" s="67"/>
      <c r="AK964" s="67"/>
      <c r="AL964" s="67"/>
      <c r="AM964" s="67"/>
      <c r="AN964" s="67"/>
      <c r="AO964" s="67"/>
      <c r="AP964" s="67"/>
      <c r="AQ964" s="67"/>
      <c r="AR964" s="67"/>
      <c r="AS964" s="67"/>
      <c r="AT964" s="67"/>
      <c r="AU964" s="67"/>
      <c r="AV964" s="67"/>
      <c r="AW964" s="67"/>
    </row>
    <row r="965" spans="1:49" s="121" customFormat="1" ht="18" customHeight="1">
      <c r="A965" s="838" t="str">
        <f>+'[1]З-ТМБ-4-сургууль мэргэжил-1'!A971:B971</f>
        <v>IW3514-15</v>
      </c>
      <c r="B965" s="838"/>
      <c r="C965" s="705" t="str">
        <f>+'[1]З-ТМБ-4-сургууль мэргэжил-1'!C971:I971</f>
        <v>Вэб мультмедиа зохиогч</v>
      </c>
      <c r="D965" s="705"/>
      <c r="E965" s="705"/>
      <c r="F965" s="705"/>
      <c r="G965" s="705"/>
      <c r="H965" s="705"/>
      <c r="I965" s="56">
        <f t="shared" si="314"/>
        <v>954</v>
      </c>
      <c r="J965" s="801">
        <f t="shared" si="316"/>
        <v>5</v>
      </c>
      <c r="K965" s="802"/>
      <c r="L965" s="65">
        <f t="shared" si="315"/>
        <v>4</v>
      </c>
      <c r="M965" s="65"/>
      <c r="N965" s="65"/>
      <c r="O965" s="65">
        <v>5</v>
      </c>
      <c r="P965" s="65">
        <v>4</v>
      </c>
      <c r="Q965" s="65"/>
      <c r="R965" s="65"/>
      <c r="S965" s="65"/>
      <c r="T965" s="65"/>
      <c r="U965" s="65"/>
      <c r="V965" s="65"/>
      <c r="W965" s="65"/>
      <c r="X965" s="65"/>
      <c r="Y965" s="65"/>
      <c r="Z965" s="65"/>
      <c r="AA965" s="65">
        <v>5</v>
      </c>
      <c r="AB965" s="65"/>
      <c r="AC965" s="65"/>
      <c r="AD965" s="65"/>
      <c r="AE965" s="139" t="str">
        <f t="shared" si="328"/>
        <v>IW3514-15</v>
      </c>
      <c r="AF965" s="139" t="str">
        <f t="shared" si="329"/>
        <v>Вэб мультмедиа зохиогч</v>
      </c>
      <c r="AG965" s="56"/>
      <c r="AH965" s="65">
        <f t="shared" si="321"/>
        <v>0</v>
      </c>
      <c r="AI965" s="65">
        <f t="shared" si="321"/>
        <v>0</v>
      </c>
      <c r="AJ965" s="67"/>
      <c r="AK965" s="67"/>
      <c r="AL965" s="67"/>
      <c r="AM965" s="67"/>
      <c r="AN965" s="67"/>
      <c r="AO965" s="67"/>
      <c r="AP965" s="67"/>
      <c r="AQ965" s="67"/>
      <c r="AR965" s="67"/>
      <c r="AS965" s="67"/>
      <c r="AT965" s="67"/>
      <c r="AU965" s="67"/>
      <c r="AV965" s="67"/>
      <c r="AW965" s="67"/>
    </row>
    <row r="966" spans="1:49" s="121" customFormat="1" ht="18" customHeight="1">
      <c r="A966" s="827" t="s">
        <v>546</v>
      </c>
      <c r="B966" s="827"/>
      <c r="C966" s="827"/>
      <c r="D966" s="827"/>
      <c r="E966" s="827"/>
      <c r="F966" s="827"/>
      <c r="G966" s="827"/>
      <c r="H966" s="827"/>
      <c r="I966" s="58">
        <f t="shared" si="314"/>
        <v>955</v>
      </c>
      <c r="J966" s="811">
        <f t="shared" si="316"/>
        <v>2614</v>
      </c>
      <c r="K966" s="813"/>
      <c r="L966" s="137">
        <f t="shared" si="315"/>
        <v>634</v>
      </c>
      <c r="M966" s="137">
        <f>+M967+M972+M977+M983+M1000</f>
        <v>146</v>
      </c>
      <c r="N966" s="137">
        <f t="shared" ref="N966:AD966" si="330">+N967+N972+N977+N983+N1000</f>
        <v>53</v>
      </c>
      <c r="O966" s="137">
        <f t="shared" si="330"/>
        <v>540</v>
      </c>
      <c r="P966" s="137">
        <f t="shared" si="330"/>
        <v>163</v>
      </c>
      <c r="Q966" s="137">
        <f t="shared" si="330"/>
        <v>945</v>
      </c>
      <c r="R966" s="137">
        <f t="shared" si="330"/>
        <v>401</v>
      </c>
      <c r="S966" s="137">
        <f t="shared" si="330"/>
        <v>735</v>
      </c>
      <c r="T966" s="137">
        <f t="shared" si="330"/>
        <v>17</v>
      </c>
      <c r="U966" s="137">
        <f t="shared" si="330"/>
        <v>248</v>
      </c>
      <c r="V966" s="137">
        <f t="shared" si="330"/>
        <v>0</v>
      </c>
      <c r="W966" s="137">
        <f t="shared" si="330"/>
        <v>0</v>
      </c>
      <c r="X966" s="137">
        <f t="shared" si="330"/>
        <v>0</v>
      </c>
      <c r="Y966" s="137">
        <f t="shared" si="330"/>
        <v>0</v>
      </c>
      <c r="Z966" s="137">
        <f t="shared" si="330"/>
        <v>0</v>
      </c>
      <c r="AA966" s="137">
        <f t="shared" si="330"/>
        <v>2614</v>
      </c>
      <c r="AB966" s="137">
        <f t="shared" si="330"/>
        <v>0</v>
      </c>
      <c r="AC966" s="137">
        <f t="shared" si="330"/>
        <v>0</v>
      </c>
      <c r="AD966" s="137">
        <f t="shared" si="330"/>
        <v>0</v>
      </c>
      <c r="AE966" s="150" t="str">
        <f>+A966</f>
        <v>Төрийн өмчийн Их дээд сургууль, байгууллагын харьяа сургалтын байгууллага-5</v>
      </c>
      <c r="AF966" s="151"/>
      <c r="AG966" s="58"/>
      <c r="AH966" s="137">
        <f>+AH967+AH972+AH977+AH983+AH1000</f>
        <v>2</v>
      </c>
      <c r="AI966" s="137">
        <f t="shared" ref="AI966:AW966" si="331">+AI967+AI972+AI977+AI983+AI1000</f>
        <v>0</v>
      </c>
      <c r="AJ966" s="137">
        <f t="shared" si="331"/>
        <v>0</v>
      </c>
      <c r="AK966" s="137">
        <f t="shared" si="331"/>
        <v>0</v>
      </c>
      <c r="AL966" s="137">
        <f t="shared" si="331"/>
        <v>0</v>
      </c>
      <c r="AM966" s="137">
        <f t="shared" si="331"/>
        <v>0</v>
      </c>
      <c r="AN966" s="137">
        <f t="shared" si="331"/>
        <v>1</v>
      </c>
      <c r="AO966" s="137">
        <f t="shared" si="331"/>
        <v>0</v>
      </c>
      <c r="AP966" s="137">
        <f t="shared" si="331"/>
        <v>0</v>
      </c>
      <c r="AQ966" s="137">
        <f t="shared" si="331"/>
        <v>0</v>
      </c>
      <c r="AR966" s="137">
        <f t="shared" si="331"/>
        <v>0</v>
      </c>
      <c r="AS966" s="137">
        <f t="shared" si="331"/>
        <v>0</v>
      </c>
      <c r="AT966" s="137">
        <f t="shared" si="331"/>
        <v>0</v>
      </c>
      <c r="AU966" s="137">
        <f t="shared" si="331"/>
        <v>0</v>
      </c>
      <c r="AV966" s="137">
        <f t="shared" si="331"/>
        <v>1</v>
      </c>
      <c r="AW966" s="137">
        <f t="shared" si="331"/>
        <v>0</v>
      </c>
    </row>
    <row r="967" spans="1:49" s="121" customFormat="1" ht="18" customHeight="1">
      <c r="A967" s="816" t="s">
        <v>547</v>
      </c>
      <c r="B967" s="816"/>
      <c r="C967" s="816"/>
      <c r="D967" s="816"/>
      <c r="E967" s="816"/>
      <c r="F967" s="816"/>
      <c r="G967" s="816"/>
      <c r="H967" s="816"/>
      <c r="I967" s="60">
        <f t="shared" si="314"/>
        <v>956</v>
      </c>
      <c r="J967" s="817">
        <f t="shared" si="316"/>
        <v>172</v>
      </c>
      <c r="K967" s="818"/>
      <c r="L967" s="138">
        <f t="shared" si="315"/>
        <v>126</v>
      </c>
      <c r="M967" s="138">
        <f>SUM(M968:M971)</f>
        <v>0</v>
      </c>
      <c r="N967" s="138">
        <f t="shared" ref="N967:AD967" si="332">SUM(N968:N971)</f>
        <v>0</v>
      </c>
      <c r="O967" s="138">
        <f t="shared" si="332"/>
        <v>0</v>
      </c>
      <c r="P967" s="138">
        <f t="shared" si="332"/>
        <v>0</v>
      </c>
      <c r="Q967" s="138">
        <f t="shared" si="332"/>
        <v>172</v>
      </c>
      <c r="R967" s="138">
        <f t="shared" si="332"/>
        <v>126</v>
      </c>
      <c r="S967" s="138">
        <f t="shared" si="332"/>
        <v>0</v>
      </c>
      <c r="T967" s="138">
        <f t="shared" si="332"/>
        <v>0</v>
      </c>
      <c r="U967" s="138">
        <f t="shared" si="332"/>
        <v>0</v>
      </c>
      <c r="V967" s="138">
        <f t="shared" si="332"/>
        <v>0</v>
      </c>
      <c r="W967" s="138">
        <f t="shared" si="332"/>
        <v>0</v>
      </c>
      <c r="X967" s="138">
        <f t="shared" si="332"/>
        <v>0</v>
      </c>
      <c r="Y967" s="138">
        <f t="shared" si="332"/>
        <v>0</v>
      </c>
      <c r="Z967" s="138">
        <f t="shared" si="332"/>
        <v>0</v>
      </c>
      <c r="AA967" s="138">
        <f t="shared" si="332"/>
        <v>172</v>
      </c>
      <c r="AB967" s="138">
        <f t="shared" si="332"/>
        <v>0</v>
      </c>
      <c r="AC967" s="138">
        <f t="shared" si="332"/>
        <v>0</v>
      </c>
      <c r="AD967" s="138">
        <f t="shared" si="332"/>
        <v>0</v>
      </c>
      <c r="AE967" s="141" t="str">
        <f>+A967</f>
        <v>1. Худалдаа үйлдвэрлэлийн их сургуулийн дэргэдэх МСҮТ</v>
      </c>
      <c r="AF967" s="142"/>
      <c r="AG967" s="60"/>
      <c r="AH967" s="138">
        <f>SUM(AH968:AH971)</f>
        <v>0</v>
      </c>
      <c r="AI967" s="138">
        <f t="shared" ref="AI967:AT967" si="333">SUM(AI968:AI971)</f>
        <v>0</v>
      </c>
      <c r="AJ967" s="138">
        <f t="shared" si="333"/>
        <v>0</v>
      </c>
      <c r="AK967" s="138">
        <f t="shared" si="333"/>
        <v>0</v>
      </c>
      <c r="AL967" s="138">
        <f t="shared" si="333"/>
        <v>0</v>
      </c>
      <c r="AM967" s="138">
        <f t="shared" si="333"/>
        <v>0</v>
      </c>
      <c r="AN967" s="138">
        <f t="shared" si="333"/>
        <v>0</v>
      </c>
      <c r="AO967" s="138">
        <f t="shared" si="333"/>
        <v>0</v>
      </c>
      <c r="AP967" s="138">
        <f t="shared" si="333"/>
        <v>0</v>
      </c>
      <c r="AQ967" s="138">
        <f t="shared" si="333"/>
        <v>0</v>
      </c>
      <c r="AR967" s="138">
        <f t="shared" si="333"/>
        <v>0</v>
      </c>
      <c r="AS967" s="138">
        <f t="shared" si="333"/>
        <v>0</v>
      </c>
      <c r="AT967" s="138">
        <f t="shared" si="333"/>
        <v>0</v>
      </c>
      <c r="AU967" s="138">
        <f t="shared" ref="AU967:AW967" si="334">SUM(AU968:AU971)</f>
        <v>0</v>
      </c>
      <c r="AV967" s="138">
        <f t="shared" si="334"/>
        <v>0</v>
      </c>
      <c r="AW967" s="138">
        <f t="shared" si="334"/>
        <v>0</v>
      </c>
    </row>
    <row r="968" spans="1:49" s="121" customFormat="1" ht="18" customHeight="1">
      <c r="A968" s="838" t="str">
        <f>+'[1]З-ТМБ-4-сургууль мэргэжил-1'!A974:B974</f>
        <v>IF5120-11</v>
      </c>
      <c r="B968" s="838"/>
      <c r="C968" s="705" t="str">
        <f>+'[1]З-ТМБ-4-сургууль мэргэжил-1'!C974:I974</f>
        <v>Тогооч</v>
      </c>
      <c r="D968" s="705"/>
      <c r="E968" s="705"/>
      <c r="F968" s="705"/>
      <c r="G968" s="705"/>
      <c r="H968" s="705"/>
      <c r="I968" s="56">
        <f t="shared" si="314"/>
        <v>957</v>
      </c>
      <c r="J968" s="801">
        <f t="shared" si="316"/>
        <v>52</v>
      </c>
      <c r="K968" s="802"/>
      <c r="L968" s="65">
        <f t="shared" si="315"/>
        <v>31</v>
      </c>
      <c r="M968" s="65"/>
      <c r="N968" s="65"/>
      <c r="O968" s="65"/>
      <c r="P968" s="65"/>
      <c r="Q968" s="65">
        <v>52</v>
      </c>
      <c r="R968" s="65">
        <v>31</v>
      </c>
      <c r="S968" s="65"/>
      <c r="T968" s="65"/>
      <c r="U968" s="65"/>
      <c r="V968" s="65"/>
      <c r="W968" s="65"/>
      <c r="X968" s="65"/>
      <c r="Y968" s="65"/>
      <c r="Z968" s="65"/>
      <c r="AA968" s="65">
        <v>52</v>
      </c>
      <c r="AB968" s="65"/>
      <c r="AC968" s="65"/>
      <c r="AD968" s="65"/>
      <c r="AE968" s="140" t="str">
        <f>+A968</f>
        <v>IF5120-11</v>
      </c>
      <c r="AF968" s="139" t="str">
        <f>+C968</f>
        <v>Тогооч</v>
      </c>
      <c r="AG968" s="56"/>
      <c r="AH968" s="65">
        <f t="shared" si="321"/>
        <v>0</v>
      </c>
      <c r="AI968" s="65">
        <f t="shared" si="321"/>
        <v>0</v>
      </c>
      <c r="AJ968" s="65"/>
      <c r="AK968" s="65"/>
      <c r="AL968" s="65"/>
      <c r="AM968" s="65"/>
      <c r="AN968" s="65"/>
      <c r="AO968" s="65"/>
      <c r="AP968" s="65"/>
      <c r="AQ968" s="65"/>
      <c r="AR968" s="65"/>
      <c r="AS968" s="65"/>
      <c r="AT968" s="65"/>
      <c r="AU968" s="65"/>
      <c r="AV968" s="65"/>
      <c r="AW968" s="65"/>
    </row>
    <row r="969" spans="1:49" s="121" customFormat="1" ht="18" customHeight="1">
      <c r="A969" s="838" t="str">
        <f>+'[1]З-ТМБ-4-сургууль мэргэжил-1'!A975:B975</f>
        <v>BT4321-17</v>
      </c>
      <c r="B969" s="838"/>
      <c r="C969" s="705" t="str">
        <f>+'[1]З-ТМБ-4-сургууль мэргэжил-1'!C975:I975</f>
        <v>Хангамжийн нярав</v>
      </c>
      <c r="D969" s="705"/>
      <c r="E969" s="705"/>
      <c r="F969" s="705"/>
      <c r="G969" s="705"/>
      <c r="H969" s="705"/>
      <c r="I969" s="56">
        <f t="shared" si="314"/>
        <v>958</v>
      </c>
      <c r="J969" s="801">
        <f t="shared" si="316"/>
        <v>60</v>
      </c>
      <c r="K969" s="802"/>
      <c r="L969" s="65">
        <f t="shared" si="315"/>
        <v>45</v>
      </c>
      <c r="M969" s="65"/>
      <c r="N969" s="65"/>
      <c r="O969" s="65"/>
      <c r="P969" s="65"/>
      <c r="Q969" s="65">
        <v>60</v>
      </c>
      <c r="R969" s="65">
        <v>45</v>
      </c>
      <c r="S969" s="65"/>
      <c r="T969" s="65"/>
      <c r="U969" s="65"/>
      <c r="V969" s="65"/>
      <c r="W969" s="65"/>
      <c r="X969" s="65"/>
      <c r="Y969" s="65"/>
      <c r="Z969" s="65"/>
      <c r="AA969" s="65">
        <v>60</v>
      </c>
      <c r="AB969" s="65"/>
      <c r="AC969" s="65"/>
      <c r="AD969" s="65"/>
      <c r="AE969" s="140" t="str">
        <f t="shared" ref="AE969:AE971" si="335">+A969</f>
        <v>BT4321-17</v>
      </c>
      <c r="AF969" s="139" t="str">
        <f t="shared" ref="AF969:AF971" si="336">+C969</f>
        <v>Хангамжийн нярав</v>
      </c>
      <c r="AG969" s="56"/>
      <c r="AH969" s="65">
        <f t="shared" si="321"/>
        <v>0</v>
      </c>
      <c r="AI969" s="65">
        <f t="shared" si="321"/>
        <v>0</v>
      </c>
      <c r="AJ969" s="65"/>
      <c r="AK969" s="65"/>
      <c r="AL969" s="65"/>
      <c r="AM969" s="65"/>
      <c r="AN969" s="65"/>
      <c r="AO969" s="65"/>
      <c r="AP969" s="65"/>
      <c r="AQ969" s="65"/>
      <c r="AR969" s="65"/>
      <c r="AS969" s="65"/>
      <c r="AT969" s="65"/>
      <c r="AU969" s="65"/>
      <c r="AV969" s="65"/>
      <c r="AW969" s="65"/>
    </row>
    <row r="970" spans="1:49" s="121" customFormat="1" ht="18" customHeight="1">
      <c r="A970" s="838" t="str">
        <f>+'[1]З-ТМБ-4-сургууль мэргэжил-1'!A976:B976</f>
        <v>BT4311-14</v>
      </c>
      <c r="B970" s="838"/>
      <c r="C970" s="705" t="str">
        <f>+'[1]З-ТМБ-4-сургууль мэргэжил-1'!C976:I976</f>
        <v>Нягтлан бодохын бүртгэл, тооцооны ажилтан</v>
      </c>
      <c r="D970" s="705"/>
      <c r="E970" s="705"/>
      <c r="F970" s="705"/>
      <c r="G970" s="705"/>
      <c r="H970" s="705"/>
      <c r="I970" s="56">
        <f t="shared" si="314"/>
        <v>959</v>
      </c>
      <c r="J970" s="801">
        <f t="shared" si="316"/>
        <v>30</v>
      </c>
      <c r="K970" s="802"/>
      <c r="L970" s="65">
        <f t="shared" si="315"/>
        <v>25</v>
      </c>
      <c r="M970" s="65"/>
      <c r="N970" s="65"/>
      <c r="O970" s="65"/>
      <c r="P970" s="65"/>
      <c r="Q970" s="65">
        <v>30</v>
      </c>
      <c r="R970" s="65">
        <v>25</v>
      </c>
      <c r="S970" s="65"/>
      <c r="T970" s="65"/>
      <c r="U970" s="65"/>
      <c r="V970" s="65"/>
      <c r="W970" s="65"/>
      <c r="X970" s="65"/>
      <c r="Y970" s="65"/>
      <c r="Z970" s="65"/>
      <c r="AA970" s="65">
        <v>30</v>
      </c>
      <c r="AB970" s="65"/>
      <c r="AC970" s="65"/>
      <c r="AD970" s="65"/>
      <c r="AE970" s="140" t="str">
        <f t="shared" si="335"/>
        <v>BT4311-14</v>
      </c>
      <c r="AF970" s="139" t="str">
        <f t="shared" si="336"/>
        <v>Нягтлан бодохын бүртгэл, тооцооны ажилтан</v>
      </c>
      <c r="AG970" s="56"/>
      <c r="AH970" s="65">
        <f t="shared" si="321"/>
        <v>0</v>
      </c>
      <c r="AI970" s="65">
        <f t="shared" si="321"/>
        <v>0</v>
      </c>
      <c r="AJ970" s="65"/>
      <c r="AK970" s="65"/>
      <c r="AL970" s="65"/>
      <c r="AM970" s="65"/>
      <c r="AN970" s="65"/>
      <c r="AO970" s="65"/>
      <c r="AP970" s="65"/>
      <c r="AQ970" s="65"/>
      <c r="AR970" s="65"/>
      <c r="AS970" s="65"/>
      <c r="AT970" s="65"/>
      <c r="AU970" s="65"/>
      <c r="AV970" s="65"/>
      <c r="AW970" s="65"/>
    </row>
    <row r="971" spans="1:49" s="121" customFormat="1" ht="18" customHeight="1">
      <c r="A971" s="838" t="str">
        <f>+'[1]З-ТМБ-4-сургууль мэргэжил-1'!A977:B977</f>
        <v>IO4120-13</v>
      </c>
      <c r="B971" s="838"/>
      <c r="C971" s="705" t="str">
        <f>+'[1]З-ТМБ-4-сургууль мэргэжил-1'!C977:I977</f>
        <v>Компьютерийн оператор</v>
      </c>
      <c r="D971" s="705"/>
      <c r="E971" s="705"/>
      <c r="F971" s="705"/>
      <c r="G971" s="705"/>
      <c r="H971" s="705"/>
      <c r="I971" s="56">
        <f t="shared" si="314"/>
        <v>960</v>
      </c>
      <c r="J971" s="801">
        <f t="shared" si="316"/>
        <v>30</v>
      </c>
      <c r="K971" s="802"/>
      <c r="L971" s="65">
        <f t="shared" si="315"/>
        <v>25</v>
      </c>
      <c r="M971" s="65"/>
      <c r="N971" s="65"/>
      <c r="O971" s="65"/>
      <c r="P971" s="65"/>
      <c r="Q971" s="65">
        <v>30</v>
      </c>
      <c r="R971" s="65">
        <v>25</v>
      </c>
      <c r="S971" s="65"/>
      <c r="T971" s="65"/>
      <c r="U971" s="65"/>
      <c r="V971" s="65"/>
      <c r="W971" s="65"/>
      <c r="X971" s="65"/>
      <c r="Y971" s="65"/>
      <c r="Z971" s="65"/>
      <c r="AA971" s="65">
        <v>30</v>
      </c>
      <c r="AB971" s="65"/>
      <c r="AC971" s="65"/>
      <c r="AD971" s="65"/>
      <c r="AE971" s="140" t="str">
        <f t="shared" si="335"/>
        <v>IO4120-13</v>
      </c>
      <c r="AF971" s="139" t="str">
        <f t="shared" si="336"/>
        <v>Компьютерийн оператор</v>
      </c>
      <c r="AG971" s="56"/>
      <c r="AH971" s="65">
        <f t="shared" si="321"/>
        <v>0</v>
      </c>
      <c r="AI971" s="65">
        <f t="shared" si="321"/>
        <v>0</v>
      </c>
      <c r="AJ971" s="65"/>
      <c r="AK971" s="65"/>
      <c r="AL971" s="65"/>
      <c r="AM971" s="65"/>
      <c r="AN971" s="65"/>
      <c r="AO971" s="65"/>
      <c r="AP971" s="65"/>
      <c r="AQ971" s="65"/>
      <c r="AR971" s="65"/>
      <c r="AS971" s="65"/>
      <c r="AT971" s="65"/>
      <c r="AU971" s="65"/>
      <c r="AV971" s="65"/>
      <c r="AW971" s="65"/>
    </row>
    <row r="972" spans="1:49" s="121" customFormat="1" ht="18" customHeight="1">
      <c r="A972" s="816" t="s">
        <v>548</v>
      </c>
      <c r="B972" s="816"/>
      <c r="C972" s="816"/>
      <c r="D972" s="816"/>
      <c r="E972" s="816"/>
      <c r="F972" s="816"/>
      <c r="G972" s="816"/>
      <c r="H972" s="816"/>
      <c r="I972" s="60">
        <f t="shared" si="314"/>
        <v>961</v>
      </c>
      <c r="J972" s="817">
        <f t="shared" si="316"/>
        <v>235</v>
      </c>
      <c r="K972" s="818"/>
      <c r="L972" s="138">
        <f t="shared" si="315"/>
        <v>122</v>
      </c>
      <c r="M972" s="138">
        <f>SUM(M973:M976)</f>
        <v>0</v>
      </c>
      <c r="N972" s="138">
        <f t="shared" ref="N972:AD972" si="337">SUM(N973:N976)</f>
        <v>0</v>
      </c>
      <c r="O972" s="138">
        <f t="shared" si="337"/>
        <v>0</v>
      </c>
      <c r="P972" s="138">
        <f t="shared" si="337"/>
        <v>0</v>
      </c>
      <c r="Q972" s="138">
        <f t="shared" si="337"/>
        <v>200</v>
      </c>
      <c r="R972" s="138">
        <f t="shared" si="337"/>
        <v>114</v>
      </c>
      <c r="S972" s="138">
        <f t="shared" si="337"/>
        <v>35</v>
      </c>
      <c r="T972" s="138">
        <f t="shared" si="337"/>
        <v>8</v>
      </c>
      <c r="U972" s="138">
        <f t="shared" si="337"/>
        <v>0</v>
      </c>
      <c r="V972" s="138">
        <f t="shared" si="337"/>
        <v>0</v>
      </c>
      <c r="W972" s="138">
        <f t="shared" si="337"/>
        <v>0</v>
      </c>
      <c r="X972" s="138">
        <f t="shared" si="337"/>
        <v>0</v>
      </c>
      <c r="Y972" s="138">
        <f t="shared" si="337"/>
        <v>0</v>
      </c>
      <c r="Z972" s="138">
        <f t="shared" si="337"/>
        <v>0</v>
      </c>
      <c r="AA972" s="138">
        <f t="shared" si="337"/>
        <v>235</v>
      </c>
      <c r="AB972" s="138">
        <f t="shared" si="337"/>
        <v>0</v>
      </c>
      <c r="AC972" s="138">
        <f t="shared" si="337"/>
        <v>0</v>
      </c>
      <c r="AD972" s="138">
        <f t="shared" si="337"/>
        <v>0</v>
      </c>
      <c r="AE972" s="141" t="str">
        <f>+A972</f>
        <v>2. ШУТИС-ҮТС-ийн дэргэдэх МСҮТ</v>
      </c>
      <c r="AF972" s="142"/>
      <c r="AG972" s="60"/>
      <c r="AH972" s="138">
        <f>SUM(AH973:AH976)</f>
        <v>0</v>
      </c>
      <c r="AI972" s="138">
        <f t="shared" ref="AI972:AW972" si="338">SUM(AI973:AI976)</f>
        <v>0</v>
      </c>
      <c r="AJ972" s="138">
        <f t="shared" si="338"/>
        <v>0</v>
      </c>
      <c r="AK972" s="138">
        <f t="shared" si="338"/>
        <v>0</v>
      </c>
      <c r="AL972" s="138">
        <f t="shared" si="338"/>
        <v>0</v>
      </c>
      <c r="AM972" s="138">
        <f t="shared" si="338"/>
        <v>0</v>
      </c>
      <c r="AN972" s="138">
        <f t="shared" si="338"/>
        <v>0</v>
      </c>
      <c r="AO972" s="138">
        <f t="shared" si="338"/>
        <v>0</v>
      </c>
      <c r="AP972" s="138">
        <f t="shared" si="338"/>
        <v>0</v>
      </c>
      <c r="AQ972" s="138">
        <f t="shared" si="338"/>
        <v>0</v>
      </c>
      <c r="AR972" s="138">
        <f t="shared" si="338"/>
        <v>0</v>
      </c>
      <c r="AS972" s="138">
        <f t="shared" si="338"/>
        <v>0</v>
      </c>
      <c r="AT972" s="138">
        <f t="shared" si="338"/>
        <v>0</v>
      </c>
      <c r="AU972" s="138">
        <f t="shared" si="338"/>
        <v>0</v>
      </c>
      <c r="AV972" s="138">
        <f t="shared" si="338"/>
        <v>0</v>
      </c>
      <c r="AW972" s="138">
        <f t="shared" si="338"/>
        <v>0</v>
      </c>
    </row>
    <row r="973" spans="1:49" s="121" customFormat="1" ht="18" customHeight="1">
      <c r="A973" s="838" t="str">
        <f>+'[1]З-ТМБ-4-сургууль мэргэжил-1'!A979:B979</f>
        <v>AM7522-22</v>
      </c>
      <c r="B973" s="838"/>
      <c r="C973" s="705" t="str">
        <f>+'[1]З-ТМБ-4-сургууль мэргэжил-1'!C979:I979</f>
        <v xml:space="preserve">Нарийн мужаан </v>
      </c>
      <c r="D973" s="705"/>
      <c r="E973" s="705"/>
      <c r="F973" s="705"/>
      <c r="G973" s="705"/>
      <c r="H973" s="705"/>
      <c r="I973" s="56">
        <f t="shared" si="314"/>
        <v>962</v>
      </c>
      <c r="J973" s="801">
        <f t="shared" si="316"/>
        <v>35</v>
      </c>
      <c r="K973" s="802"/>
      <c r="L973" s="65">
        <f t="shared" si="315"/>
        <v>8</v>
      </c>
      <c r="M973" s="65"/>
      <c r="N973" s="65"/>
      <c r="O973" s="65"/>
      <c r="P973" s="65"/>
      <c r="Q973" s="65"/>
      <c r="R973" s="65"/>
      <c r="S973" s="65">
        <v>35</v>
      </c>
      <c r="T973" s="65">
        <v>8</v>
      </c>
      <c r="U973" s="65"/>
      <c r="V973" s="65"/>
      <c r="W973" s="65"/>
      <c r="X973" s="65"/>
      <c r="Y973" s="65"/>
      <c r="Z973" s="65"/>
      <c r="AA973" s="65">
        <v>35</v>
      </c>
      <c r="AB973" s="65"/>
      <c r="AC973" s="65"/>
      <c r="AD973" s="65"/>
      <c r="AE973" s="140" t="str">
        <f>+A973</f>
        <v>AM7522-22</v>
      </c>
      <c r="AF973" s="139" t="str">
        <f>+C973</f>
        <v xml:space="preserve">Нарийн мужаан </v>
      </c>
      <c r="AG973" s="56"/>
      <c r="AH973" s="65">
        <f t="shared" si="321"/>
        <v>0</v>
      </c>
      <c r="AI973" s="65">
        <f t="shared" si="321"/>
        <v>0</v>
      </c>
      <c r="AJ973" s="65"/>
      <c r="AK973" s="65"/>
      <c r="AL973" s="65"/>
      <c r="AM973" s="65"/>
      <c r="AN973" s="65"/>
      <c r="AO973" s="65"/>
      <c r="AP973" s="65"/>
      <c r="AQ973" s="65"/>
      <c r="AR973" s="65"/>
      <c r="AS973" s="65"/>
      <c r="AT973" s="65"/>
      <c r="AU973" s="65"/>
      <c r="AV973" s="65"/>
      <c r="AW973" s="65"/>
    </row>
    <row r="974" spans="1:49" s="121" customFormat="1" ht="18" customHeight="1">
      <c r="A974" s="838" t="str">
        <f>+'[1]З-ТМБ-4-сургууль мэргэжил-1'!A980:B980</f>
        <v>CF7115-24</v>
      </c>
      <c r="B974" s="838"/>
      <c r="C974" s="705" t="str">
        <f>+'[1]З-ТМБ-4-сургууль мэргэжил-1'!C980:I980</f>
        <v>Модон эдлэлийн мужаан</v>
      </c>
      <c r="D974" s="705"/>
      <c r="E974" s="705"/>
      <c r="F974" s="705"/>
      <c r="G974" s="705"/>
      <c r="H974" s="705"/>
      <c r="I974" s="56">
        <f t="shared" si="314"/>
        <v>963</v>
      </c>
      <c r="J974" s="801">
        <f t="shared" si="316"/>
        <v>50</v>
      </c>
      <c r="K974" s="802"/>
      <c r="L974" s="65">
        <f t="shared" si="315"/>
        <v>21</v>
      </c>
      <c r="M974" s="65"/>
      <c r="N974" s="65"/>
      <c r="O974" s="65"/>
      <c r="P974" s="65"/>
      <c r="Q974" s="65">
        <v>50</v>
      </c>
      <c r="R974" s="65">
        <v>21</v>
      </c>
      <c r="S974" s="65"/>
      <c r="T974" s="65"/>
      <c r="U974" s="65"/>
      <c r="V974" s="65"/>
      <c r="W974" s="65"/>
      <c r="X974" s="65"/>
      <c r="Y974" s="65"/>
      <c r="Z974" s="65"/>
      <c r="AA974" s="65">
        <v>50</v>
      </c>
      <c r="AB974" s="65"/>
      <c r="AC974" s="65"/>
      <c r="AD974" s="65"/>
      <c r="AE974" s="140" t="str">
        <f t="shared" ref="AE974:AE976" si="339">+A974</f>
        <v>CF7115-24</v>
      </c>
      <c r="AF974" s="139" t="str">
        <f t="shared" ref="AF974:AF976" si="340">+C974</f>
        <v>Модон эдлэлийн мужаан</v>
      </c>
      <c r="AG974" s="56"/>
      <c r="AH974" s="65">
        <f t="shared" si="321"/>
        <v>0</v>
      </c>
      <c r="AI974" s="65">
        <f t="shared" si="321"/>
        <v>0</v>
      </c>
      <c r="AJ974" s="65"/>
      <c r="AK974" s="65"/>
      <c r="AL974" s="65"/>
      <c r="AM974" s="65"/>
      <c r="AN974" s="65"/>
      <c r="AO974" s="65"/>
      <c r="AP974" s="65"/>
      <c r="AQ974" s="65"/>
      <c r="AR974" s="65"/>
      <c r="AS974" s="65"/>
      <c r="AT974" s="65"/>
      <c r="AU974" s="65"/>
      <c r="AV974" s="65"/>
      <c r="AW974" s="65"/>
    </row>
    <row r="975" spans="1:49" s="121" customFormat="1" ht="18" customHeight="1">
      <c r="A975" s="838" t="str">
        <f>+'[1]З-ТМБ-4-сургууль мэргэжил-1'!A981:B981</f>
        <v>CF7115-11</v>
      </c>
      <c r="B975" s="838"/>
      <c r="C975" s="705" t="str">
        <f>+'[1]З-ТМБ-4-сургууль мэргэжил-1'!C981:I981</f>
        <v>Барилга угсралтын мужаан</v>
      </c>
      <c r="D975" s="705"/>
      <c r="E975" s="705"/>
      <c r="F975" s="705"/>
      <c r="G975" s="705"/>
      <c r="H975" s="705"/>
      <c r="I975" s="56">
        <f t="shared" ref="I975:I1008" si="341">+I974+1</f>
        <v>964</v>
      </c>
      <c r="J975" s="801">
        <f t="shared" si="316"/>
        <v>100</v>
      </c>
      <c r="K975" s="802"/>
      <c r="L975" s="65">
        <f t="shared" si="315"/>
        <v>54</v>
      </c>
      <c r="M975" s="65"/>
      <c r="N975" s="65"/>
      <c r="O975" s="65"/>
      <c r="P975" s="65"/>
      <c r="Q975" s="65">
        <v>100</v>
      </c>
      <c r="R975" s="65">
        <v>54</v>
      </c>
      <c r="S975" s="65"/>
      <c r="T975" s="65"/>
      <c r="U975" s="65"/>
      <c r="V975" s="65"/>
      <c r="W975" s="65"/>
      <c r="X975" s="65"/>
      <c r="Y975" s="65"/>
      <c r="Z975" s="65"/>
      <c r="AA975" s="65">
        <v>100</v>
      </c>
      <c r="AB975" s="65"/>
      <c r="AC975" s="65"/>
      <c r="AD975" s="65"/>
      <c r="AE975" s="140" t="str">
        <f t="shared" si="339"/>
        <v>CF7115-11</v>
      </c>
      <c r="AF975" s="139" t="str">
        <f t="shared" si="340"/>
        <v>Барилга угсралтын мужаан</v>
      </c>
      <c r="AG975" s="56"/>
      <c r="AH975" s="65">
        <f t="shared" si="321"/>
        <v>0</v>
      </c>
      <c r="AI975" s="65">
        <f t="shared" si="321"/>
        <v>0</v>
      </c>
      <c r="AJ975" s="65"/>
      <c r="AK975" s="65"/>
      <c r="AL975" s="65"/>
      <c r="AM975" s="65"/>
      <c r="AN975" s="65"/>
      <c r="AO975" s="65"/>
      <c r="AP975" s="65"/>
      <c r="AQ975" s="65"/>
      <c r="AR975" s="65"/>
      <c r="AS975" s="65"/>
      <c r="AT975" s="65"/>
      <c r="AU975" s="65"/>
      <c r="AV975" s="65"/>
      <c r="AW975" s="65"/>
    </row>
    <row r="976" spans="1:49" s="121" customFormat="1" ht="18" customHeight="1">
      <c r="A976" s="838" t="str">
        <f>+'[1]З-ТМБ-4-сургууль мэргэжил-1'!A982:B982</f>
        <v>NF6210-21</v>
      </c>
      <c r="B976" s="838"/>
      <c r="C976" s="705" t="str">
        <f>+'[1]З-ТМБ-4-сургууль мэргэжил-1'!C982:I982</f>
        <v>Ойжуулагч</v>
      </c>
      <c r="D976" s="705"/>
      <c r="E976" s="705"/>
      <c r="F976" s="705"/>
      <c r="G976" s="705"/>
      <c r="H976" s="705"/>
      <c r="I976" s="56">
        <f t="shared" si="341"/>
        <v>965</v>
      </c>
      <c r="J976" s="801">
        <f t="shared" si="316"/>
        <v>50</v>
      </c>
      <c r="K976" s="802"/>
      <c r="L976" s="65">
        <f t="shared" ref="L976:L1008" si="342">+N976+P976+R976+T976+V976+X976+Z976</f>
        <v>39</v>
      </c>
      <c r="M976" s="65"/>
      <c r="N976" s="65"/>
      <c r="O976" s="65"/>
      <c r="P976" s="65"/>
      <c r="Q976" s="65">
        <v>50</v>
      </c>
      <c r="R976" s="65">
        <v>39</v>
      </c>
      <c r="S976" s="65"/>
      <c r="T976" s="65"/>
      <c r="U976" s="65"/>
      <c r="V976" s="65"/>
      <c r="W976" s="65"/>
      <c r="X976" s="65"/>
      <c r="Y976" s="65"/>
      <c r="Z976" s="65"/>
      <c r="AA976" s="65">
        <v>50</v>
      </c>
      <c r="AB976" s="65"/>
      <c r="AC976" s="65"/>
      <c r="AD976" s="65"/>
      <c r="AE976" s="140" t="str">
        <f t="shared" si="339"/>
        <v>NF6210-21</v>
      </c>
      <c r="AF976" s="139" t="str">
        <f t="shared" si="340"/>
        <v>Ойжуулагч</v>
      </c>
      <c r="AG976" s="56"/>
      <c r="AH976" s="65">
        <f t="shared" si="321"/>
        <v>0</v>
      </c>
      <c r="AI976" s="65">
        <f t="shared" si="321"/>
        <v>0</v>
      </c>
      <c r="AJ976" s="65"/>
      <c r="AK976" s="65"/>
      <c r="AL976" s="65"/>
      <c r="AM976" s="65"/>
      <c r="AN976" s="65"/>
      <c r="AO976" s="65"/>
      <c r="AP976" s="65"/>
      <c r="AQ976" s="65"/>
      <c r="AR976" s="65"/>
      <c r="AS976" s="65"/>
      <c r="AT976" s="65"/>
      <c r="AU976" s="65"/>
      <c r="AV976" s="65"/>
      <c r="AW976" s="65"/>
    </row>
    <row r="977" spans="1:49" s="121" customFormat="1" ht="18" customHeight="1">
      <c r="A977" s="816" t="s">
        <v>549</v>
      </c>
      <c r="B977" s="816"/>
      <c r="C977" s="816"/>
      <c r="D977" s="816"/>
      <c r="E977" s="816"/>
      <c r="F977" s="816"/>
      <c r="G977" s="816"/>
      <c r="H977" s="816"/>
      <c r="I977" s="60">
        <f t="shared" si="341"/>
        <v>966</v>
      </c>
      <c r="J977" s="817">
        <f t="shared" si="316"/>
        <v>760</v>
      </c>
      <c r="K977" s="818"/>
      <c r="L977" s="138">
        <f t="shared" si="342"/>
        <v>14</v>
      </c>
      <c r="M977" s="138">
        <f>SUM(M978:M982)</f>
        <v>0</v>
      </c>
      <c r="N977" s="138">
        <f t="shared" ref="N977:AD977" si="343">SUM(N978:N982)</f>
        <v>0</v>
      </c>
      <c r="O977" s="138">
        <f t="shared" si="343"/>
        <v>0</v>
      </c>
      <c r="P977" s="138">
        <f t="shared" si="343"/>
        <v>0</v>
      </c>
      <c r="Q977" s="138">
        <f t="shared" si="343"/>
        <v>60</v>
      </c>
      <c r="R977" s="138">
        <f t="shared" si="343"/>
        <v>5</v>
      </c>
      <c r="S977" s="138">
        <f t="shared" si="343"/>
        <v>700</v>
      </c>
      <c r="T977" s="138">
        <f t="shared" si="343"/>
        <v>9</v>
      </c>
      <c r="U977" s="138">
        <f t="shared" si="343"/>
        <v>0</v>
      </c>
      <c r="V977" s="138">
        <f t="shared" si="343"/>
        <v>0</v>
      </c>
      <c r="W977" s="138">
        <f t="shared" si="343"/>
        <v>0</v>
      </c>
      <c r="X977" s="138">
        <f t="shared" si="343"/>
        <v>0</v>
      </c>
      <c r="Y977" s="138">
        <f t="shared" si="343"/>
        <v>0</v>
      </c>
      <c r="Z977" s="138">
        <f t="shared" si="343"/>
        <v>0</v>
      </c>
      <c r="AA977" s="138">
        <f t="shared" si="343"/>
        <v>760</v>
      </c>
      <c r="AB977" s="138">
        <f t="shared" si="343"/>
        <v>0</v>
      </c>
      <c r="AC977" s="138">
        <f t="shared" si="343"/>
        <v>0</v>
      </c>
      <c r="AD977" s="138">
        <f t="shared" si="343"/>
        <v>0</v>
      </c>
      <c r="AE977" s="141" t="str">
        <f>+A977</f>
        <v>3. ШУТИС-МТС-ийн дэргэдэх  МСҮТ</v>
      </c>
      <c r="AF977" s="142"/>
      <c r="AG977" s="60"/>
      <c r="AH977" s="138">
        <f>SUM(AH978:AH982)</f>
        <v>1</v>
      </c>
      <c r="AI977" s="138">
        <f t="shared" ref="AI977:AW977" si="344">SUM(AI978:AI982)</f>
        <v>0</v>
      </c>
      <c r="AJ977" s="138">
        <f t="shared" si="344"/>
        <v>0</v>
      </c>
      <c r="AK977" s="138">
        <f t="shared" si="344"/>
        <v>0</v>
      </c>
      <c r="AL977" s="138">
        <f t="shared" si="344"/>
        <v>0</v>
      </c>
      <c r="AM977" s="138">
        <f t="shared" si="344"/>
        <v>0</v>
      </c>
      <c r="AN977" s="138">
        <f t="shared" si="344"/>
        <v>1</v>
      </c>
      <c r="AO977" s="138">
        <f t="shared" si="344"/>
        <v>0</v>
      </c>
      <c r="AP977" s="138">
        <f t="shared" si="344"/>
        <v>0</v>
      </c>
      <c r="AQ977" s="138">
        <f t="shared" si="344"/>
        <v>0</v>
      </c>
      <c r="AR977" s="138">
        <f t="shared" si="344"/>
        <v>0</v>
      </c>
      <c r="AS977" s="138">
        <f t="shared" si="344"/>
        <v>0</v>
      </c>
      <c r="AT977" s="138">
        <f t="shared" si="344"/>
        <v>0</v>
      </c>
      <c r="AU977" s="138">
        <f t="shared" si="344"/>
        <v>0</v>
      </c>
      <c r="AV977" s="138">
        <f t="shared" si="344"/>
        <v>0</v>
      </c>
      <c r="AW977" s="138">
        <f t="shared" si="344"/>
        <v>0</v>
      </c>
    </row>
    <row r="978" spans="1:49" s="121" customFormat="1" ht="18" customHeight="1">
      <c r="A978" s="838" t="str">
        <f>+'[1]З-ТМБ-4-сургууль мэргэжил-1'!A984:B984</f>
        <v>TC8211-20</v>
      </c>
      <c r="B978" s="838"/>
      <c r="C978" s="705" t="str">
        <f>+'[1]З-ТМБ-4-сургууль мэргэжил-1'!C984:I984</f>
        <v>Автомашины засварчин</v>
      </c>
      <c r="D978" s="705"/>
      <c r="E978" s="705"/>
      <c r="F978" s="705"/>
      <c r="G978" s="705"/>
      <c r="H978" s="705"/>
      <c r="I978" s="56">
        <f t="shared" si="341"/>
        <v>967</v>
      </c>
      <c r="J978" s="801">
        <f t="shared" ref="J978:J1008" si="345">+M978+O978+Q978+S978+U978+W978+Y978</f>
        <v>301</v>
      </c>
      <c r="K978" s="802"/>
      <c r="L978" s="65">
        <f t="shared" si="342"/>
        <v>3</v>
      </c>
      <c r="M978" s="63"/>
      <c r="N978" s="63"/>
      <c r="O978" s="63"/>
      <c r="P978" s="63"/>
      <c r="Q978" s="63">
        <v>0</v>
      </c>
      <c r="R978" s="63"/>
      <c r="S978" s="63">
        <v>301</v>
      </c>
      <c r="T978" s="63">
        <v>3</v>
      </c>
      <c r="U978" s="63"/>
      <c r="V978" s="63"/>
      <c r="W978" s="63"/>
      <c r="X978" s="63"/>
      <c r="Y978" s="63"/>
      <c r="Z978" s="63"/>
      <c r="AA978" s="63">
        <v>301</v>
      </c>
      <c r="AB978" s="63"/>
      <c r="AC978" s="63"/>
      <c r="AD978" s="63"/>
      <c r="AE978" s="140" t="str">
        <f>+A978</f>
        <v>TC8211-20</v>
      </c>
      <c r="AF978" s="139" t="str">
        <f>+C978</f>
        <v>Автомашины засварчин</v>
      </c>
      <c r="AG978" s="56"/>
      <c r="AH978" s="65">
        <f t="shared" si="321"/>
        <v>0</v>
      </c>
      <c r="AI978" s="65">
        <f t="shared" si="321"/>
        <v>0</v>
      </c>
      <c r="AJ978" s="63"/>
      <c r="AK978" s="63"/>
      <c r="AL978" s="63"/>
      <c r="AM978" s="63"/>
      <c r="AN978" s="63"/>
      <c r="AO978" s="63"/>
      <c r="AP978" s="63"/>
      <c r="AQ978" s="63"/>
      <c r="AR978" s="63"/>
      <c r="AS978" s="63"/>
      <c r="AT978" s="63"/>
      <c r="AU978" s="63"/>
      <c r="AV978" s="63"/>
      <c r="AW978" s="63"/>
    </row>
    <row r="979" spans="1:49" s="121" customFormat="1" ht="18" customHeight="1">
      <c r="A979" s="838" t="str">
        <f>+'[1]З-ТМБ-4-сургууль мэргэжил-1'!A985:B985</f>
        <v>MT7233-45</v>
      </c>
      <c r="B979" s="838"/>
      <c r="C979" s="705" t="str">
        <f>+'[1]З-ТМБ-4-сургууль мэргэжил-1'!C985:I985</f>
        <v>Хүнд машин механизмын засварчин</v>
      </c>
      <c r="D979" s="705"/>
      <c r="E979" s="705"/>
      <c r="F979" s="705"/>
      <c r="G979" s="705"/>
      <c r="H979" s="705"/>
      <c r="I979" s="56">
        <f t="shared" si="341"/>
        <v>968</v>
      </c>
      <c r="J979" s="801">
        <f t="shared" si="345"/>
        <v>324</v>
      </c>
      <c r="K979" s="802"/>
      <c r="L979" s="65">
        <f t="shared" si="342"/>
        <v>4</v>
      </c>
      <c r="M979" s="63"/>
      <c r="N979" s="63"/>
      <c r="O979" s="63"/>
      <c r="P979" s="63"/>
      <c r="Q979" s="63">
        <v>10</v>
      </c>
      <c r="R979" s="63"/>
      <c r="S979" s="63">
        <v>314</v>
      </c>
      <c r="T979" s="63">
        <v>4</v>
      </c>
      <c r="U979" s="63"/>
      <c r="V979" s="63"/>
      <c r="W979" s="63"/>
      <c r="X979" s="63"/>
      <c r="Y979" s="63"/>
      <c r="Z979" s="63"/>
      <c r="AA979" s="63">
        <v>324</v>
      </c>
      <c r="AB979" s="63"/>
      <c r="AC979" s="63"/>
      <c r="AD979" s="63"/>
      <c r="AE979" s="140" t="str">
        <f t="shared" ref="AE979:AE982" si="346">+A979</f>
        <v>MT7233-45</v>
      </c>
      <c r="AF979" s="139" t="str">
        <f t="shared" ref="AF979:AF982" si="347">+C979</f>
        <v>Хүнд машин механизмын засварчин</v>
      </c>
      <c r="AG979" s="56"/>
      <c r="AH979" s="65">
        <f t="shared" si="321"/>
        <v>1</v>
      </c>
      <c r="AI979" s="65">
        <f t="shared" si="321"/>
        <v>0</v>
      </c>
      <c r="AJ979" s="63"/>
      <c r="AK979" s="63"/>
      <c r="AL979" s="63"/>
      <c r="AM979" s="63"/>
      <c r="AN979" s="63">
        <v>1</v>
      </c>
      <c r="AO979" s="63"/>
      <c r="AP979" s="63"/>
      <c r="AQ979" s="63"/>
      <c r="AR979" s="63"/>
      <c r="AS979" s="63"/>
      <c r="AT979" s="63"/>
      <c r="AU979" s="63"/>
      <c r="AV979" s="63"/>
      <c r="AW979" s="63"/>
    </row>
    <row r="980" spans="1:49" s="121" customFormat="1" ht="18" customHeight="1">
      <c r="A980" s="838" t="str">
        <f>+'[1]З-ТМБ-4-сургууль мэргэжил-1'!A986:B986</f>
        <v>IM7212-14</v>
      </c>
      <c r="B980" s="838"/>
      <c r="C980" s="705" t="str">
        <f>+'[1]З-ТМБ-4-сургууль мэргэжил-1'!C986:I986</f>
        <v>Гагнуурчин</v>
      </c>
      <c r="D980" s="705"/>
      <c r="E980" s="705"/>
      <c r="F980" s="705"/>
      <c r="G980" s="705"/>
      <c r="H980" s="705"/>
      <c r="I980" s="56">
        <f t="shared" si="341"/>
        <v>969</v>
      </c>
      <c r="J980" s="801">
        <f t="shared" si="345"/>
        <v>95</v>
      </c>
      <c r="K980" s="802"/>
      <c r="L980" s="65">
        <f t="shared" si="342"/>
        <v>2</v>
      </c>
      <c r="M980" s="63"/>
      <c r="N980" s="63"/>
      <c r="O980" s="63"/>
      <c r="P980" s="63"/>
      <c r="Q980" s="63">
        <v>10</v>
      </c>
      <c r="R980" s="63"/>
      <c r="S980" s="63">
        <v>85</v>
      </c>
      <c r="T980" s="63">
        <v>2</v>
      </c>
      <c r="U980" s="63"/>
      <c r="V980" s="63"/>
      <c r="W980" s="63"/>
      <c r="X980" s="63"/>
      <c r="Y980" s="63"/>
      <c r="Z980" s="63"/>
      <c r="AA980" s="63">
        <v>95</v>
      </c>
      <c r="AB980" s="63"/>
      <c r="AC980" s="63"/>
      <c r="AD980" s="63"/>
      <c r="AE980" s="140" t="str">
        <f t="shared" si="346"/>
        <v>IM7212-14</v>
      </c>
      <c r="AF980" s="139" t="str">
        <f t="shared" si="347"/>
        <v>Гагнуурчин</v>
      </c>
      <c r="AG980" s="56"/>
      <c r="AH980" s="65">
        <f t="shared" si="321"/>
        <v>0</v>
      </c>
      <c r="AI980" s="65">
        <f t="shared" si="321"/>
        <v>0</v>
      </c>
      <c r="AJ980" s="63"/>
      <c r="AK980" s="63"/>
      <c r="AL980" s="63"/>
      <c r="AM980" s="63"/>
      <c r="AN980" s="63"/>
      <c r="AO980" s="63"/>
      <c r="AP980" s="63"/>
      <c r="AQ980" s="63"/>
      <c r="AR980" s="63"/>
      <c r="AS980" s="63"/>
      <c r="AT980" s="63"/>
      <c r="AU980" s="63"/>
      <c r="AV980" s="63"/>
      <c r="AW980" s="63"/>
    </row>
    <row r="981" spans="1:49" s="121" customFormat="1" ht="18" customHeight="1">
      <c r="A981" s="838" t="str">
        <f>+'[1]З-ТМБ-4-сургууль мэргэжил-1'!A987:B987</f>
        <v>MT8111-35</v>
      </c>
      <c r="B981" s="838"/>
      <c r="C981" s="705" t="str">
        <f>+'[1]З-ТМБ-4-сургууль мэргэжил-1'!C987:I987</f>
        <v>Хүнд машин механизмын оператор</v>
      </c>
      <c r="D981" s="705"/>
      <c r="E981" s="705"/>
      <c r="F981" s="705"/>
      <c r="G981" s="705"/>
      <c r="H981" s="705"/>
      <c r="I981" s="56">
        <f t="shared" si="341"/>
        <v>970</v>
      </c>
      <c r="J981" s="801">
        <f t="shared" si="345"/>
        <v>30</v>
      </c>
      <c r="K981" s="802"/>
      <c r="L981" s="65">
        <f t="shared" si="342"/>
        <v>1</v>
      </c>
      <c r="M981" s="63"/>
      <c r="N981" s="63"/>
      <c r="O981" s="63"/>
      <c r="P981" s="63"/>
      <c r="Q981" s="63">
        <v>30</v>
      </c>
      <c r="R981" s="63">
        <v>1</v>
      </c>
      <c r="S981" s="63">
        <v>0</v>
      </c>
      <c r="T981" s="63"/>
      <c r="U981" s="63"/>
      <c r="V981" s="63"/>
      <c r="W981" s="63"/>
      <c r="X981" s="63"/>
      <c r="Y981" s="63"/>
      <c r="Z981" s="63"/>
      <c r="AA981" s="63">
        <v>30</v>
      </c>
      <c r="AB981" s="63"/>
      <c r="AC981" s="63"/>
      <c r="AD981" s="63"/>
      <c r="AE981" s="140" t="str">
        <f t="shared" si="346"/>
        <v>MT8111-35</v>
      </c>
      <c r="AF981" s="139" t="str">
        <f t="shared" si="347"/>
        <v>Хүнд машин механизмын оператор</v>
      </c>
      <c r="AG981" s="56"/>
      <c r="AH981" s="65">
        <f t="shared" si="321"/>
        <v>0</v>
      </c>
      <c r="AI981" s="65">
        <f t="shared" si="321"/>
        <v>0</v>
      </c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</row>
    <row r="982" spans="1:49" s="121" customFormat="1" ht="18" customHeight="1">
      <c r="A982" s="838" t="str">
        <f>+'[1]З-ТМБ-4-сургууль мэргэжил-1'!A988:B988</f>
        <v>IM7233-18</v>
      </c>
      <c r="B982" s="838"/>
      <c r="C982" s="705" t="str">
        <f>+'[1]З-ТМБ-4-сургууль мэргэжил-1'!C988:I988</f>
        <v>Үйлдвэрийн машин, тоног төхөөрөмжийн механик</v>
      </c>
      <c r="D982" s="705"/>
      <c r="E982" s="705"/>
      <c r="F982" s="705"/>
      <c r="G982" s="705"/>
      <c r="H982" s="705"/>
      <c r="I982" s="56">
        <f t="shared" si="341"/>
        <v>971</v>
      </c>
      <c r="J982" s="801">
        <f t="shared" si="345"/>
        <v>10</v>
      </c>
      <c r="K982" s="802"/>
      <c r="L982" s="65">
        <f t="shared" si="342"/>
        <v>4</v>
      </c>
      <c r="M982" s="63"/>
      <c r="N982" s="63"/>
      <c r="O982" s="63"/>
      <c r="P982" s="63"/>
      <c r="Q982" s="63">
        <v>10</v>
      </c>
      <c r="R982" s="63">
        <v>4</v>
      </c>
      <c r="S982" s="63">
        <v>0</v>
      </c>
      <c r="T982" s="63"/>
      <c r="U982" s="63"/>
      <c r="V982" s="63"/>
      <c r="W982" s="63"/>
      <c r="X982" s="63"/>
      <c r="Y982" s="63"/>
      <c r="Z982" s="63"/>
      <c r="AA982" s="63">
        <v>10</v>
      </c>
      <c r="AB982" s="63"/>
      <c r="AC982" s="63"/>
      <c r="AD982" s="63"/>
      <c r="AE982" s="140" t="str">
        <f t="shared" si="346"/>
        <v>IM7233-18</v>
      </c>
      <c r="AF982" s="139" t="str">
        <f t="shared" si="347"/>
        <v>Үйлдвэрийн машин, тоног төхөөрөмжийн механик</v>
      </c>
      <c r="AG982" s="56"/>
      <c r="AH982" s="65">
        <f t="shared" si="321"/>
        <v>0</v>
      </c>
      <c r="AI982" s="65">
        <f t="shared" si="321"/>
        <v>0</v>
      </c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</row>
    <row r="983" spans="1:49" s="121" customFormat="1" ht="18" customHeight="1">
      <c r="A983" s="816" t="s">
        <v>550</v>
      </c>
      <c r="B983" s="816"/>
      <c r="C983" s="816"/>
      <c r="D983" s="816"/>
      <c r="E983" s="816"/>
      <c r="F983" s="816"/>
      <c r="G983" s="816"/>
      <c r="H983" s="816"/>
      <c r="I983" s="60">
        <f t="shared" si="341"/>
        <v>972</v>
      </c>
      <c r="J983" s="817">
        <f t="shared" si="345"/>
        <v>1040</v>
      </c>
      <c r="K983" s="818"/>
      <c r="L983" s="138">
        <f t="shared" si="342"/>
        <v>350</v>
      </c>
      <c r="M983" s="138">
        <f>SUM(M984:M999)</f>
        <v>146</v>
      </c>
      <c r="N983" s="138">
        <f t="shared" ref="N983:AD983" si="348">SUM(N984:N999)</f>
        <v>53</v>
      </c>
      <c r="O983" s="138">
        <f t="shared" si="348"/>
        <v>540</v>
      </c>
      <c r="P983" s="138">
        <f t="shared" si="348"/>
        <v>163</v>
      </c>
      <c r="Q983" s="138">
        <f t="shared" si="348"/>
        <v>354</v>
      </c>
      <c r="R983" s="138">
        <f t="shared" si="348"/>
        <v>134</v>
      </c>
      <c r="S983" s="138">
        <f t="shared" si="348"/>
        <v>0</v>
      </c>
      <c r="T983" s="138">
        <f t="shared" si="348"/>
        <v>0</v>
      </c>
      <c r="U983" s="138">
        <f t="shared" si="348"/>
        <v>0</v>
      </c>
      <c r="V983" s="138">
        <f t="shared" si="348"/>
        <v>0</v>
      </c>
      <c r="W983" s="138">
        <f t="shared" si="348"/>
        <v>0</v>
      </c>
      <c r="X983" s="138">
        <f t="shared" si="348"/>
        <v>0</v>
      </c>
      <c r="Y983" s="138">
        <f t="shared" si="348"/>
        <v>0</v>
      </c>
      <c r="Z983" s="138">
        <f t="shared" si="348"/>
        <v>0</v>
      </c>
      <c r="AA983" s="138">
        <f t="shared" si="348"/>
        <v>1040</v>
      </c>
      <c r="AB983" s="138">
        <f t="shared" si="348"/>
        <v>0</v>
      </c>
      <c r="AC983" s="138">
        <f t="shared" si="348"/>
        <v>0</v>
      </c>
      <c r="AD983" s="138">
        <f t="shared" si="348"/>
        <v>0</v>
      </c>
      <c r="AE983" s="141" t="str">
        <f>+A983</f>
        <v>4. Төмөр замын политехник коллеж</v>
      </c>
      <c r="AF983" s="142"/>
      <c r="AG983" s="60"/>
      <c r="AH983" s="138">
        <f>SUM(AH984:AH999)</f>
        <v>0</v>
      </c>
      <c r="AI983" s="138">
        <f t="shared" ref="AI983:AV983" si="349">SUM(AI984:AI999)</f>
        <v>0</v>
      </c>
      <c r="AJ983" s="138">
        <f t="shared" si="349"/>
        <v>0</v>
      </c>
      <c r="AK983" s="138">
        <f t="shared" si="349"/>
        <v>0</v>
      </c>
      <c r="AL983" s="138">
        <f t="shared" si="349"/>
        <v>0</v>
      </c>
      <c r="AM983" s="138">
        <f t="shared" si="349"/>
        <v>0</v>
      </c>
      <c r="AN983" s="138">
        <f t="shared" si="349"/>
        <v>0</v>
      </c>
      <c r="AO983" s="138">
        <f t="shared" si="349"/>
        <v>0</v>
      </c>
      <c r="AP983" s="138">
        <f t="shared" si="349"/>
        <v>0</v>
      </c>
      <c r="AQ983" s="138">
        <f t="shared" si="349"/>
        <v>0</v>
      </c>
      <c r="AR983" s="138">
        <f t="shared" si="349"/>
        <v>0</v>
      </c>
      <c r="AS983" s="138">
        <f t="shared" si="349"/>
        <v>0</v>
      </c>
      <c r="AT983" s="138">
        <f t="shared" si="349"/>
        <v>0</v>
      </c>
      <c r="AU983" s="138">
        <f t="shared" si="349"/>
        <v>0</v>
      </c>
      <c r="AV983" s="138">
        <f t="shared" si="349"/>
        <v>0</v>
      </c>
      <c r="AW983" s="138">
        <f t="shared" ref="AW983" si="350">SUM(AW984:AW999)</f>
        <v>0</v>
      </c>
    </row>
    <row r="984" spans="1:49" s="121" customFormat="1" ht="18" customHeight="1">
      <c r="A984" s="838" t="str">
        <f>+'[1]З-ТМБ-4-сургууль мэргэжил-1'!A990:B990</f>
        <v>TR3115-65</v>
      </c>
      <c r="B984" s="838"/>
      <c r="C984" s="705" t="str">
        <f>+'[1]З-ТМБ-4-сургууль мэргэжил-1'!C990:I990</f>
        <v>Төмөр замын ашиглалтын техникч</v>
      </c>
      <c r="D984" s="705"/>
      <c r="E984" s="705"/>
      <c r="F984" s="705"/>
      <c r="G984" s="705"/>
      <c r="H984" s="705"/>
      <c r="I984" s="56">
        <f t="shared" si="341"/>
        <v>973</v>
      </c>
      <c r="J984" s="801">
        <f t="shared" si="345"/>
        <v>123</v>
      </c>
      <c r="K984" s="802"/>
      <c r="L984" s="65">
        <f t="shared" si="342"/>
        <v>77</v>
      </c>
      <c r="M984" s="65">
        <v>33</v>
      </c>
      <c r="N984" s="65">
        <v>25</v>
      </c>
      <c r="O984" s="65">
        <v>90</v>
      </c>
      <c r="P984" s="65">
        <v>52</v>
      </c>
      <c r="Q984" s="65"/>
      <c r="R984" s="65"/>
      <c r="S984" s="65"/>
      <c r="T984" s="65"/>
      <c r="U984" s="65"/>
      <c r="V984" s="65"/>
      <c r="W984" s="65"/>
      <c r="X984" s="65"/>
      <c r="Y984" s="65"/>
      <c r="Z984" s="65"/>
      <c r="AA984" s="65">
        <v>123</v>
      </c>
      <c r="AB984" s="65"/>
      <c r="AC984" s="65"/>
      <c r="AD984" s="65"/>
      <c r="AE984" s="140" t="str">
        <f>+A984</f>
        <v>TR3115-65</v>
      </c>
      <c r="AF984" s="139" t="str">
        <f>+C984</f>
        <v>Төмөр замын ашиглалтын техникч</v>
      </c>
      <c r="AG984" s="56"/>
      <c r="AH984" s="65">
        <f t="shared" si="321"/>
        <v>0</v>
      </c>
      <c r="AI984" s="65">
        <f t="shared" si="321"/>
        <v>0</v>
      </c>
      <c r="AJ984" s="65"/>
      <c r="AK984" s="65"/>
      <c r="AL984" s="65"/>
      <c r="AM984" s="65"/>
      <c r="AN984" s="65"/>
      <c r="AO984" s="65"/>
      <c r="AP984" s="65"/>
      <c r="AQ984" s="65"/>
      <c r="AR984" s="65"/>
      <c r="AS984" s="65"/>
      <c r="AT984" s="65"/>
      <c r="AU984" s="65"/>
      <c r="AV984" s="65"/>
      <c r="AW984" s="65"/>
    </row>
    <row r="985" spans="1:49" s="121" customFormat="1" ht="18" customHeight="1">
      <c r="A985" s="838" t="str">
        <f>+'[1]З-ТМБ-4-сургууль мэргэжил-1'!A991:B991</f>
        <v>TR3115-60</v>
      </c>
      <c r="B985" s="838"/>
      <c r="C985" s="705" t="str">
        <f>+'[1]З-ТМБ-4-сургууль мэргэжил-1'!C991:I991</f>
        <v>Зүтгүүрийн техникч</v>
      </c>
      <c r="D985" s="705"/>
      <c r="E985" s="705"/>
      <c r="F985" s="705"/>
      <c r="G985" s="705"/>
      <c r="H985" s="705"/>
      <c r="I985" s="56">
        <f t="shared" si="341"/>
        <v>974</v>
      </c>
      <c r="J985" s="801">
        <f t="shared" si="345"/>
        <v>150</v>
      </c>
      <c r="K985" s="802"/>
      <c r="L985" s="65">
        <f t="shared" si="342"/>
        <v>2</v>
      </c>
      <c r="M985" s="65">
        <v>30</v>
      </c>
      <c r="N985" s="65">
        <v>2</v>
      </c>
      <c r="O985" s="65">
        <v>120</v>
      </c>
      <c r="P985" s="65"/>
      <c r="Q985" s="65"/>
      <c r="R985" s="65"/>
      <c r="S985" s="65"/>
      <c r="T985" s="65"/>
      <c r="U985" s="65"/>
      <c r="V985" s="65"/>
      <c r="W985" s="65"/>
      <c r="X985" s="65"/>
      <c r="Y985" s="65"/>
      <c r="Z985" s="65"/>
      <c r="AA985" s="65">
        <v>150</v>
      </c>
      <c r="AB985" s="65"/>
      <c r="AC985" s="65"/>
      <c r="AD985" s="65"/>
      <c r="AE985" s="140" t="str">
        <f t="shared" ref="AE985:AE999" si="351">+A985</f>
        <v>TR3115-60</v>
      </c>
      <c r="AF985" s="139" t="str">
        <f t="shared" ref="AF985:AF999" si="352">+C985</f>
        <v>Зүтгүүрийн техникч</v>
      </c>
      <c r="AG985" s="56"/>
      <c r="AH985" s="65">
        <f t="shared" si="321"/>
        <v>0</v>
      </c>
      <c r="AI985" s="65">
        <f t="shared" si="321"/>
        <v>0</v>
      </c>
      <c r="AJ985" s="65"/>
      <c r="AK985" s="65"/>
      <c r="AL985" s="65"/>
      <c r="AM985" s="65"/>
      <c r="AN985" s="65"/>
      <c r="AO985" s="65"/>
      <c r="AP985" s="65"/>
      <c r="AQ985" s="65"/>
      <c r="AR985" s="65"/>
      <c r="AS985" s="65"/>
      <c r="AT985" s="65"/>
      <c r="AU985" s="65"/>
      <c r="AV985" s="65"/>
      <c r="AW985" s="65"/>
    </row>
    <row r="986" spans="1:49" s="121" customFormat="1" ht="18" customHeight="1">
      <c r="A986" s="838" t="str">
        <f>+'[1]З-ТМБ-4-сургууль мэргэжил-1'!A992:B992</f>
        <v>TR3115-61</v>
      </c>
      <c r="B986" s="838"/>
      <c r="C986" s="705" t="str">
        <f>+'[1]З-ТМБ-4-сургууль мэргэжил-1'!C992:I992</f>
        <v>Вагоны техникч</v>
      </c>
      <c r="D986" s="705"/>
      <c r="E986" s="705"/>
      <c r="F986" s="705"/>
      <c r="G986" s="705"/>
      <c r="H986" s="705"/>
      <c r="I986" s="56">
        <f t="shared" si="341"/>
        <v>975</v>
      </c>
      <c r="J986" s="801">
        <f t="shared" si="345"/>
        <v>115</v>
      </c>
      <c r="K986" s="802"/>
      <c r="L986" s="65">
        <f t="shared" si="342"/>
        <v>49</v>
      </c>
      <c r="M986" s="65">
        <v>32</v>
      </c>
      <c r="N986" s="65">
        <v>14</v>
      </c>
      <c r="O986" s="65">
        <v>83</v>
      </c>
      <c r="P986" s="65">
        <v>35</v>
      </c>
      <c r="Q986" s="65"/>
      <c r="R986" s="65"/>
      <c r="S986" s="65"/>
      <c r="T986" s="65"/>
      <c r="U986" s="65"/>
      <c r="V986" s="65"/>
      <c r="W986" s="65"/>
      <c r="X986" s="65"/>
      <c r="Y986" s="65"/>
      <c r="Z986" s="65"/>
      <c r="AA986" s="65">
        <v>115</v>
      </c>
      <c r="AB986" s="65"/>
      <c r="AC986" s="65"/>
      <c r="AD986" s="65"/>
      <c r="AE986" s="140" t="str">
        <f t="shared" si="351"/>
        <v>TR3115-61</v>
      </c>
      <c r="AF986" s="139" t="str">
        <f t="shared" si="352"/>
        <v>Вагоны техникч</v>
      </c>
      <c r="AG986" s="56"/>
      <c r="AH986" s="65">
        <f t="shared" si="321"/>
        <v>0</v>
      </c>
      <c r="AI986" s="65">
        <f t="shared" si="321"/>
        <v>0</v>
      </c>
      <c r="AJ986" s="65"/>
      <c r="AK986" s="65"/>
      <c r="AL986" s="65"/>
      <c r="AM986" s="65"/>
      <c r="AN986" s="65"/>
      <c r="AO986" s="65"/>
      <c r="AP986" s="65"/>
      <c r="AQ986" s="65"/>
      <c r="AR986" s="65"/>
      <c r="AS986" s="65"/>
      <c r="AT986" s="65"/>
      <c r="AU986" s="65"/>
      <c r="AV986" s="65"/>
      <c r="AW986" s="65"/>
    </row>
    <row r="987" spans="1:49" s="121" customFormat="1" ht="18" customHeight="1">
      <c r="A987" s="838" t="str">
        <f>+'[1]З-ТМБ-4-сургууль мэргэжил-1'!A993:B993</f>
        <v>TR3115-62</v>
      </c>
      <c r="B987" s="838"/>
      <c r="C987" s="705" t="str">
        <f>+'[1]З-ТМБ-4-сургууль мэргэжил-1'!C993:I993</f>
        <v>Замын техникч</v>
      </c>
      <c r="D987" s="705"/>
      <c r="E987" s="705"/>
      <c r="F987" s="705"/>
      <c r="G987" s="705"/>
      <c r="H987" s="705"/>
      <c r="I987" s="56">
        <f t="shared" si="341"/>
        <v>976</v>
      </c>
      <c r="J987" s="801">
        <f t="shared" si="345"/>
        <v>114</v>
      </c>
      <c r="K987" s="802"/>
      <c r="L987" s="65">
        <f t="shared" si="342"/>
        <v>38</v>
      </c>
      <c r="M987" s="65">
        <v>35</v>
      </c>
      <c r="N987" s="65">
        <v>9</v>
      </c>
      <c r="O987" s="65">
        <v>79</v>
      </c>
      <c r="P987" s="65">
        <v>29</v>
      </c>
      <c r="Q987" s="65"/>
      <c r="R987" s="65"/>
      <c r="S987" s="65"/>
      <c r="T987" s="65"/>
      <c r="U987" s="65"/>
      <c r="V987" s="65"/>
      <c r="W987" s="65"/>
      <c r="X987" s="65"/>
      <c r="Y987" s="65"/>
      <c r="Z987" s="65"/>
      <c r="AA987" s="65">
        <v>114</v>
      </c>
      <c r="AB987" s="65"/>
      <c r="AC987" s="65"/>
      <c r="AD987" s="65"/>
      <c r="AE987" s="140" t="str">
        <f t="shared" si="351"/>
        <v>TR3115-62</v>
      </c>
      <c r="AF987" s="139" t="str">
        <f t="shared" si="352"/>
        <v>Замын техникч</v>
      </c>
      <c r="AG987" s="56"/>
      <c r="AH987" s="65">
        <f t="shared" si="321"/>
        <v>0</v>
      </c>
      <c r="AI987" s="65">
        <f t="shared" si="321"/>
        <v>0</v>
      </c>
      <c r="AJ987" s="65"/>
      <c r="AK987" s="65"/>
      <c r="AL987" s="65"/>
      <c r="AM987" s="65"/>
      <c r="AN987" s="65"/>
      <c r="AO987" s="65"/>
      <c r="AP987" s="65"/>
      <c r="AQ987" s="65"/>
      <c r="AR987" s="65"/>
      <c r="AS987" s="65"/>
      <c r="AT987" s="65"/>
      <c r="AU987" s="65"/>
      <c r="AV987" s="65"/>
      <c r="AW987" s="65"/>
    </row>
    <row r="988" spans="1:49" s="121" customFormat="1" ht="18" customHeight="1">
      <c r="A988" s="838" t="str">
        <f>+'[1]З-ТМБ-4-сургууль мэргэжил-1'!A994:B994</f>
        <v>TR3115-63</v>
      </c>
      <c r="B988" s="838"/>
      <c r="C988" s="705" t="str">
        <f>+'[1]З-ТМБ-4-сургууль мэргэжил-1'!C994:I994</f>
        <v>Төмөр замын машин механизмын техникч</v>
      </c>
      <c r="D988" s="705"/>
      <c r="E988" s="705"/>
      <c r="F988" s="705"/>
      <c r="G988" s="705"/>
      <c r="H988" s="705"/>
      <c r="I988" s="56">
        <f t="shared" si="341"/>
        <v>977</v>
      </c>
      <c r="J988" s="801">
        <f t="shared" si="345"/>
        <v>39</v>
      </c>
      <c r="K988" s="802"/>
      <c r="L988" s="65">
        <f t="shared" si="342"/>
        <v>0</v>
      </c>
      <c r="M988" s="65"/>
      <c r="N988" s="65"/>
      <c r="O988" s="65">
        <v>39</v>
      </c>
      <c r="P988" s="65"/>
      <c r="Q988" s="65"/>
      <c r="R988" s="65"/>
      <c r="S988" s="65"/>
      <c r="T988" s="65"/>
      <c r="U988" s="65"/>
      <c r="V988" s="65"/>
      <c r="W988" s="65"/>
      <c r="X988" s="65"/>
      <c r="Y988" s="65"/>
      <c r="Z988" s="65"/>
      <c r="AA988" s="65">
        <v>39</v>
      </c>
      <c r="AB988" s="65"/>
      <c r="AC988" s="65"/>
      <c r="AD988" s="65"/>
      <c r="AE988" s="140" t="str">
        <f t="shared" si="351"/>
        <v>TR3115-63</v>
      </c>
      <c r="AF988" s="139" t="str">
        <f t="shared" si="352"/>
        <v>Төмөр замын машин механизмын техникч</v>
      </c>
      <c r="AG988" s="56"/>
      <c r="AH988" s="65">
        <f t="shared" si="321"/>
        <v>0</v>
      </c>
      <c r="AI988" s="65">
        <f t="shared" si="321"/>
        <v>0</v>
      </c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  <c r="AT988" s="65"/>
      <c r="AU988" s="65"/>
      <c r="AV988" s="65"/>
      <c r="AW988" s="65"/>
    </row>
    <row r="989" spans="1:49" s="121" customFormat="1" ht="18" customHeight="1">
      <c r="A989" s="838" t="str">
        <f>+'[1]З-ТМБ-4-сургууль мэргэжил-1'!A995:B995</f>
        <v>TR3115-64</v>
      </c>
      <c r="B989" s="838"/>
      <c r="C989" s="705" t="str">
        <f>+'[1]З-ТМБ-4-сургууль мэргэжил-1'!C995:I995</f>
        <v>Дохиолол төвлөрүүлэлт хориглолтын техникч</v>
      </c>
      <c r="D989" s="705"/>
      <c r="E989" s="705"/>
      <c r="F989" s="705"/>
      <c r="G989" s="705"/>
      <c r="H989" s="705"/>
      <c r="I989" s="56">
        <f t="shared" si="341"/>
        <v>978</v>
      </c>
      <c r="J989" s="801">
        <f t="shared" si="345"/>
        <v>77</v>
      </c>
      <c r="K989" s="802"/>
      <c r="L989" s="65">
        <f t="shared" si="342"/>
        <v>21</v>
      </c>
      <c r="M989" s="65"/>
      <c r="N989" s="65"/>
      <c r="O989" s="65">
        <v>77</v>
      </c>
      <c r="P989" s="65">
        <v>21</v>
      </c>
      <c r="Q989" s="65"/>
      <c r="R989" s="65"/>
      <c r="S989" s="65"/>
      <c r="T989" s="65"/>
      <c r="U989" s="65"/>
      <c r="V989" s="65"/>
      <c r="W989" s="65"/>
      <c r="X989" s="65"/>
      <c r="Y989" s="65"/>
      <c r="Z989" s="65"/>
      <c r="AA989" s="65">
        <v>77</v>
      </c>
      <c r="AB989" s="65"/>
      <c r="AC989" s="65"/>
      <c r="AD989" s="65"/>
      <c r="AE989" s="140" t="str">
        <f t="shared" si="351"/>
        <v>TR3115-64</v>
      </c>
      <c r="AF989" s="139" t="str">
        <f t="shared" si="352"/>
        <v>Дохиолол төвлөрүүлэлт хориглолтын техникч</v>
      </c>
      <c r="AG989" s="56"/>
      <c r="AH989" s="65">
        <f t="shared" si="321"/>
        <v>0</v>
      </c>
      <c r="AI989" s="65">
        <f t="shared" si="321"/>
        <v>0</v>
      </c>
      <c r="AJ989" s="65"/>
      <c r="AK989" s="65"/>
      <c r="AL989" s="65"/>
      <c r="AM989" s="65"/>
      <c r="AN989" s="65"/>
      <c r="AO989" s="65"/>
      <c r="AP989" s="65"/>
      <c r="AQ989" s="65"/>
      <c r="AR989" s="65"/>
      <c r="AS989" s="65"/>
      <c r="AT989" s="65"/>
      <c r="AU989" s="65"/>
      <c r="AV989" s="65"/>
      <c r="AW989" s="65"/>
    </row>
    <row r="990" spans="1:49" s="121" customFormat="1" ht="18" customHeight="1">
      <c r="A990" s="838" t="str">
        <f>+'[1]З-ТМБ-4-сургууль мэргэжил-1'!A996:B996</f>
        <v>IM3113-17</v>
      </c>
      <c r="B990" s="838"/>
      <c r="C990" s="705" t="str">
        <f>+'[1]З-ТМБ-4-сургууль мэргэжил-1'!C996:I996</f>
        <v>Цахилгааны техникч</v>
      </c>
      <c r="D990" s="705"/>
      <c r="E990" s="705"/>
      <c r="F990" s="705"/>
      <c r="G990" s="705"/>
      <c r="H990" s="705"/>
      <c r="I990" s="56">
        <f t="shared" si="341"/>
        <v>979</v>
      </c>
      <c r="J990" s="801">
        <f t="shared" si="345"/>
        <v>68</v>
      </c>
      <c r="K990" s="802"/>
      <c r="L990" s="65">
        <f t="shared" si="342"/>
        <v>29</v>
      </c>
      <c r="M990" s="65">
        <v>16</v>
      </c>
      <c r="N990" s="65">
        <v>3</v>
      </c>
      <c r="O990" s="65">
        <v>52</v>
      </c>
      <c r="P990" s="65">
        <v>26</v>
      </c>
      <c r="Q990" s="65"/>
      <c r="R990" s="65"/>
      <c r="S990" s="65"/>
      <c r="T990" s="65"/>
      <c r="U990" s="65"/>
      <c r="V990" s="65"/>
      <c r="W990" s="65"/>
      <c r="X990" s="65"/>
      <c r="Y990" s="65"/>
      <c r="Z990" s="65"/>
      <c r="AA990" s="65">
        <v>68</v>
      </c>
      <c r="AB990" s="65"/>
      <c r="AC990" s="65"/>
      <c r="AD990" s="65"/>
      <c r="AE990" s="140" t="str">
        <f t="shared" si="351"/>
        <v>IM3113-17</v>
      </c>
      <c r="AF990" s="139" t="str">
        <f t="shared" si="352"/>
        <v>Цахилгааны техникч</v>
      </c>
      <c r="AG990" s="56"/>
      <c r="AH990" s="65">
        <f t="shared" si="321"/>
        <v>0</v>
      </c>
      <c r="AI990" s="65">
        <f t="shared" si="321"/>
        <v>0</v>
      </c>
      <c r="AJ990" s="65"/>
      <c r="AK990" s="65"/>
      <c r="AL990" s="65"/>
      <c r="AM990" s="65"/>
      <c r="AN990" s="65"/>
      <c r="AO990" s="65"/>
      <c r="AP990" s="65"/>
      <c r="AQ990" s="65"/>
      <c r="AR990" s="65"/>
      <c r="AS990" s="65"/>
      <c r="AT990" s="65"/>
      <c r="AU990" s="65"/>
      <c r="AV990" s="65"/>
      <c r="AW990" s="65"/>
    </row>
    <row r="991" spans="1:49" s="121" customFormat="1" ht="18" customHeight="1">
      <c r="A991" s="838" t="str">
        <f>+'[1]З-ТМБ-4-сургууль мэргэжил-1'!A997:B997</f>
        <v>TR4323-15</v>
      </c>
      <c r="B991" s="838"/>
      <c r="C991" s="705" t="str">
        <f>+'[1]З-ТМБ-4-сургууль мэргэжил-1'!C997:I997</f>
        <v>Төмөр замын өртөөний жижүүр</v>
      </c>
      <c r="D991" s="705"/>
      <c r="E991" s="705"/>
      <c r="F991" s="705"/>
      <c r="G991" s="705"/>
      <c r="H991" s="705"/>
      <c r="I991" s="56">
        <f t="shared" si="341"/>
        <v>980</v>
      </c>
      <c r="J991" s="801">
        <f t="shared" si="345"/>
        <v>62</v>
      </c>
      <c r="K991" s="802"/>
      <c r="L991" s="65">
        <f t="shared" si="342"/>
        <v>31</v>
      </c>
      <c r="M991" s="65"/>
      <c r="N991" s="65"/>
      <c r="O991" s="65"/>
      <c r="P991" s="65"/>
      <c r="Q991" s="65">
        <v>62</v>
      </c>
      <c r="R991" s="65">
        <v>31</v>
      </c>
      <c r="S991" s="65"/>
      <c r="T991" s="65"/>
      <c r="U991" s="65"/>
      <c r="V991" s="65"/>
      <c r="W991" s="65"/>
      <c r="X991" s="65"/>
      <c r="Y991" s="65"/>
      <c r="Z991" s="65"/>
      <c r="AA991" s="65">
        <v>62</v>
      </c>
      <c r="AB991" s="65"/>
      <c r="AC991" s="65"/>
      <c r="AD991" s="65"/>
      <c r="AE991" s="140" t="str">
        <f t="shared" si="351"/>
        <v>TR4323-15</v>
      </c>
      <c r="AF991" s="139" t="str">
        <f t="shared" si="352"/>
        <v>Төмөр замын өртөөний жижүүр</v>
      </c>
      <c r="AG991" s="56"/>
      <c r="AH991" s="65">
        <f t="shared" si="321"/>
        <v>0</v>
      </c>
      <c r="AI991" s="65">
        <f t="shared" si="321"/>
        <v>0</v>
      </c>
      <c r="AJ991" s="65"/>
      <c r="AK991" s="65"/>
      <c r="AL991" s="65"/>
      <c r="AM991" s="65"/>
      <c r="AN991" s="65"/>
      <c r="AO991" s="65"/>
      <c r="AP991" s="65"/>
      <c r="AQ991" s="65"/>
      <c r="AR991" s="65"/>
      <c r="AS991" s="65"/>
      <c r="AT991" s="65"/>
      <c r="AU991" s="65"/>
      <c r="AV991" s="65"/>
      <c r="AW991" s="65"/>
    </row>
    <row r="992" spans="1:49" s="121" customFormat="1" ht="18" customHeight="1">
      <c r="A992" s="838" t="str">
        <f>+'[1]З-ТМБ-4-сургууль мэргэжил-1'!A998:B998</f>
        <v>TR4323-25</v>
      </c>
      <c r="B992" s="838"/>
      <c r="C992" s="705" t="str">
        <f>+'[1]З-ТМБ-4-сургууль мэргэжил-1'!C998:I998</f>
        <v>Ачаа вагон хүлээлцэгч</v>
      </c>
      <c r="D992" s="705"/>
      <c r="E992" s="705"/>
      <c r="F992" s="705"/>
      <c r="G992" s="705"/>
      <c r="H992" s="705"/>
      <c r="I992" s="56">
        <f t="shared" si="341"/>
        <v>981</v>
      </c>
      <c r="J992" s="801">
        <f t="shared" si="345"/>
        <v>31</v>
      </c>
      <c r="K992" s="802"/>
      <c r="L992" s="65">
        <f t="shared" si="342"/>
        <v>25</v>
      </c>
      <c r="M992" s="65"/>
      <c r="N992" s="65"/>
      <c r="O992" s="65"/>
      <c r="P992" s="65"/>
      <c r="Q992" s="65">
        <v>31</v>
      </c>
      <c r="R992" s="65">
        <v>25</v>
      </c>
      <c r="S992" s="65"/>
      <c r="T992" s="65"/>
      <c r="U992" s="65"/>
      <c r="V992" s="65"/>
      <c r="W992" s="65"/>
      <c r="X992" s="65"/>
      <c r="Y992" s="65"/>
      <c r="Z992" s="65"/>
      <c r="AA992" s="65">
        <v>31</v>
      </c>
      <c r="AB992" s="65"/>
      <c r="AC992" s="65"/>
      <c r="AD992" s="65"/>
      <c r="AE992" s="140" t="str">
        <f t="shared" si="351"/>
        <v>TR4323-25</v>
      </c>
      <c r="AF992" s="139" t="str">
        <f t="shared" si="352"/>
        <v>Ачаа вагон хүлээлцэгч</v>
      </c>
      <c r="AG992" s="56"/>
      <c r="AH992" s="65">
        <f t="shared" si="321"/>
        <v>0</v>
      </c>
      <c r="AI992" s="65">
        <f t="shared" si="321"/>
        <v>0</v>
      </c>
      <c r="AJ992" s="65"/>
      <c r="AK992" s="65"/>
      <c r="AL992" s="65"/>
      <c r="AM992" s="65"/>
      <c r="AN992" s="65"/>
      <c r="AO992" s="65"/>
      <c r="AP992" s="65"/>
      <c r="AQ992" s="65"/>
      <c r="AR992" s="65"/>
      <c r="AS992" s="65"/>
      <c r="AT992" s="65"/>
      <c r="AU992" s="65"/>
      <c r="AV992" s="65"/>
      <c r="AW992" s="65"/>
    </row>
    <row r="993" spans="1:49" s="121" customFormat="1" ht="18" customHeight="1">
      <c r="A993" s="838" t="str">
        <f>+'[1]З-ТМБ-4-сургууль мэргэжил-1'!A999:B999</f>
        <v>TR8311-11</v>
      </c>
      <c r="B993" s="838"/>
      <c r="C993" s="705" t="str">
        <f>+'[1]З-ТМБ-4-сургууль мэргэжил-1'!C999:I999</f>
        <v>Зүтгүүрийн туслах машинч</v>
      </c>
      <c r="D993" s="705"/>
      <c r="E993" s="705"/>
      <c r="F993" s="705"/>
      <c r="G993" s="705"/>
      <c r="H993" s="705"/>
      <c r="I993" s="56">
        <f t="shared" si="341"/>
        <v>982</v>
      </c>
      <c r="J993" s="801">
        <f t="shared" si="345"/>
        <v>35</v>
      </c>
      <c r="K993" s="802"/>
      <c r="L993" s="65">
        <f t="shared" si="342"/>
        <v>0</v>
      </c>
      <c r="M993" s="65"/>
      <c r="N993" s="65"/>
      <c r="O993" s="65"/>
      <c r="P993" s="65"/>
      <c r="Q993" s="65">
        <v>35</v>
      </c>
      <c r="R993" s="65"/>
      <c r="S993" s="65"/>
      <c r="T993" s="65"/>
      <c r="U993" s="65"/>
      <c r="V993" s="65"/>
      <c r="W993" s="65"/>
      <c r="X993" s="65"/>
      <c r="Y993" s="65"/>
      <c r="Z993" s="65"/>
      <c r="AA993" s="65">
        <v>35</v>
      </c>
      <c r="AB993" s="65"/>
      <c r="AC993" s="65"/>
      <c r="AD993" s="65"/>
      <c r="AE993" s="140" t="str">
        <f t="shared" si="351"/>
        <v>TR8311-11</v>
      </c>
      <c r="AF993" s="139" t="str">
        <f t="shared" si="352"/>
        <v>Зүтгүүрийн туслах машинч</v>
      </c>
      <c r="AG993" s="56"/>
      <c r="AH993" s="65">
        <f t="shared" ref="AH993:AI1008" si="353">+AJ993+AL993+AN993+AP993+AR993+AT993+AV993</f>
        <v>0</v>
      </c>
      <c r="AI993" s="65">
        <f t="shared" si="353"/>
        <v>0</v>
      </c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  <c r="AT993" s="65"/>
      <c r="AU993" s="65"/>
      <c r="AV993" s="65"/>
      <c r="AW993" s="65"/>
    </row>
    <row r="994" spans="1:49" s="121" customFormat="1" ht="18" customHeight="1">
      <c r="A994" s="838" t="str">
        <f>+'[1]З-ТМБ-4-сургууль мэргэжил-1'!A1000:B1000</f>
        <v>TR8311-13</v>
      </c>
      <c r="B994" s="838"/>
      <c r="C994" s="705" t="str">
        <f>+'[1]З-ТМБ-4-сургууль мэргэжил-1'!C1000:I1000</f>
        <v>Илчит тэрэгний засварчин</v>
      </c>
      <c r="D994" s="705"/>
      <c r="E994" s="705"/>
      <c r="F994" s="705"/>
      <c r="G994" s="705"/>
      <c r="H994" s="705"/>
      <c r="I994" s="56">
        <f t="shared" si="341"/>
        <v>983</v>
      </c>
      <c r="J994" s="801">
        <f t="shared" si="345"/>
        <v>30</v>
      </c>
      <c r="K994" s="802"/>
      <c r="L994" s="65">
        <f t="shared" si="342"/>
        <v>0</v>
      </c>
      <c r="M994" s="65"/>
      <c r="N994" s="65"/>
      <c r="O994" s="65"/>
      <c r="P994" s="65"/>
      <c r="Q994" s="65">
        <v>30</v>
      </c>
      <c r="R994" s="65"/>
      <c r="S994" s="65"/>
      <c r="T994" s="65"/>
      <c r="U994" s="65"/>
      <c r="V994" s="65"/>
      <c r="W994" s="65"/>
      <c r="X994" s="65"/>
      <c r="Y994" s="65"/>
      <c r="Z994" s="65"/>
      <c r="AA994" s="65">
        <v>30</v>
      </c>
      <c r="AB994" s="65"/>
      <c r="AC994" s="65"/>
      <c r="AD994" s="65"/>
      <c r="AE994" s="140" t="str">
        <f t="shared" si="351"/>
        <v>TR8311-13</v>
      </c>
      <c r="AF994" s="139" t="str">
        <f t="shared" si="352"/>
        <v>Илчит тэрэгний засварчин</v>
      </c>
      <c r="AG994" s="56"/>
      <c r="AH994" s="65">
        <f t="shared" si="353"/>
        <v>0</v>
      </c>
      <c r="AI994" s="65">
        <f t="shared" si="353"/>
        <v>0</v>
      </c>
      <c r="AJ994" s="65"/>
      <c r="AK994" s="65"/>
      <c r="AL994" s="65"/>
      <c r="AM994" s="65"/>
      <c r="AN994" s="65"/>
      <c r="AO994" s="65"/>
      <c r="AP994" s="65"/>
      <c r="AQ994" s="65"/>
      <c r="AR994" s="65"/>
      <c r="AS994" s="65"/>
      <c r="AT994" s="65"/>
      <c r="AU994" s="65"/>
      <c r="AV994" s="65"/>
      <c r="AW994" s="65"/>
    </row>
    <row r="995" spans="1:49" s="121" customFormat="1" ht="18" customHeight="1">
      <c r="A995" s="838" t="str">
        <f>+'[1]З-ТМБ-4-сургууль мэргэжил-1'!A1001:B1001</f>
        <v>TR4323-27</v>
      </c>
      <c r="B995" s="838"/>
      <c r="C995" s="705" t="str">
        <f>+'[1]З-ТМБ-4-сургууль мэргэжил-1'!C1001:I1001</f>
        <v>Вагон үзэгч, засварчин</v>
      </c>
      <c r="D995" s="705"/>
      <c r="E995" s="705"/>
      <c r="F995" s="705"/>
      <c r="G995" s="705"/>
      <c r="H995" s="705"/>
      <c r="I995" s="56">
        <f t="shared" si="341"/>
        <v>984</v>
      </c>
      <c r="J995" s="801">
        <f t="shared" si="345"/>
        <v>62</v>
      </c>
      <c r="K995" s="802"/>
      <c r="L995" s="65">
        <f t="shared" si="342"/>
        <v>14</v>
      </c>
      <c r="M995" s="65"/>
      <c r="N995" s="65"/>
      <c r="O995" s="65"/>
      <c r="P995" s="65"/>
      <c r="Q995" s="65">
        <v>62</v>
      </c>
      <c r="R995" s="65">
        <v>14</v>
      </c>
      <c r="S995" s="65"/>
      <c r="T995" s="65"/>
      <c r="U995" s="65"/>
      <c r="V995" s="65"/>
      <c r="W995" s="65"/>
      <c r="X995" s="65"/>
      <c r="Y995" s="65"/>
      <c r="Z995" s="65"/>
      <c r="AA995" s="65">
        <v>62</v>
      </c>
      <c r="AB995" s="65"/>
      <c r="AC995" s="65"/>
      <c r="AD995" s="65"/>
      <c r="AE995" s="140" t="str">
        <f t="shared" si="351"/>
        <v>TR4323-27</v>
      </c>
      <c r="AF995" s="139" t="str">
        <f t="shared" si="352"/>
        <v>Вагон үзэгч, засварчин</v>
      </c>
      <c r="AG995" s="56"/>
      <c r="AH995" s="65">
        <f t="shared" si="353"/>
        <v>0</v>
      </c>
      <c r="AI995" s="65">
        <f t="shared" si="353"/>
        <v>0</v>
      </c>
      <c r="AJ995" s="65"/>
      <c r="AK995" s="65"/>
      <c r="AL995" s="65"/>
      <c r="AM995" s="65"/>
      <c r="AN995" s="65"/>
      <c r="AO995" s="65"/>
      <c r="AP995" s="65"/>
      <c r="AQ995" s="65"/>
      <c r="AR995" s="65"/>
      <c r="AS995" s="65"/>
      <c r="AT995" s="65"/>
      <c r="AU995" s="65"/>
      <c r="AV995" s="65"/>
      <c r="AW995" s="65"/>
    </row>
    <row r="996" spans="1:49" s="121" customFormat="1" ht="18" customHeight="1">
      <c r="A996" s="838" t="str">
        <f>+'[1]З-ТМБ-4-сургууль мэргэжил-1'!A1002:B1002</f>
        <v>TR4323-26</v>
      </c>
      <c r="B996" s="838"/>
      <c r="C996" s="705" t="str">
        <f>+'[1]З-ТМБ-4-сургууль мэргэжил-1'!C1002:I1002</f>
        <v>Зорчигчийн вагоны үйлчлэгч</v>
      </c>
      <c r="D996" s="705"/>
      <c r="E996" s="705"/>
      <c r="F996" s="705"/>
      <c r="G996" s="705"/>
      <c r="H996" s="705"/>
      <c r="I996" s="56">
        <f t="shared" si="341"/>
        <v>985</v>
      </c>
      <c r="J996" s="801">
        <f t="shared" si="345"/>
        <v>32</v>
      </c>
      <c r="K996" s="802"/>
      <c r="L996" s="65">
        <f t="shared" si="342"/>
        <v>32</v>
      </c>
      <c r="M996" s="65"/>
      <c r="N996" s="65"/>
      <c r="O996" s="65"/>
      <c r="P996" s="65"/>
      <c r="Q996" s="65">
        <v>32</v>
      </c>
      <c r="R996" s="65">
        <v>32</v>
      </c>
      <c r="S996" s="65"/>
      <c r="T996" s="65"/>
      <c r="U996" s="65"/>
      <c r="V996" s="65"/>
      <c r="W996" s="65"/>
      <c r="X996" s="65"/>
      <c r="Y996" s="65"/>
      <c r="Z996" s="65"/>
      <c r="AA996" s="65">
        <v>32</v>
      </c>
      <c r="AB996" s="65"/>
      <c r="AC996" s="65"/>
      <c r="AD996" s="65"/>
      <c r="AE996" s="140" t="str">
        <f t="shared" si="351"/>
        <v>TR4323-26</v>
      </c>
      <c r="AF996" s="139" t="str">
        <f t="shared" si="352"/>
        <v>Зорчигчийн вагоны үйлчлэгч</v>
      </c>
      <c r="AG996" s="56"/>
      <c r="AH996" s="65">
        <f t="shared" si="353"/>
        <v>0</v>
      </c>
      <c r="AI996" s="65">
        <f t="shared" si="353"/>
        <v>0</v>
      </c>
      <c r="AJ996" s="65"/>
      <c r="AK996" s="65"/>
      <c r="AL996" s="65"/>
      <c r="AM996" s="65"/>
      <c r="AN996" s="65"/>
      <c r="AO996" s="65"/>
      <c r="AP996" s="65"/>
      <c r="AQ996" s="65"/>
      <c r="AR996" s="65"/>
      <c r="AS996" s="65"/>
      <c r="AT996" s="65"/>
      <c r="AU996" s="65"/>
      <c r="AV996" s="65"/>
      <c r="AW996" s="65"/>
    </row>
    <row r="997" spans="1:49" s="121" customFormat="1" ht="18" customHeight="1">
      <c r="A997" s="838" t="str">
        <f>+'[1]З-ТМБ-4-сургууль мэргэжил-1'!A1003:B1003</f>
        <v>TR4323-29</v>
      </c>
      <c r="B997" s="838"/>
      <c r="C997" s="705" t="str">
        <f>+'[1]З-ТМБ-4-сургууль мэргэжил-1'!C1003:I1003</f>
        <v>Төмөр замын замчин</v>
      </c>
      <c r="D997" s="705"/>
      <c r="E997" s="705"/>
      <c r="F997" s="705"/>
      <c r="G997" s="705"/>
      <c r="H997" s="705"/>
      <c r="I997" s="56">
        <f t="shared" si="341"/>
        <v>986</v>
      </c>
      <c r="J997" s="801">
        <f t="shared" si="345"/>
        <v>49</v>
      </c>
      <c r="K997" s="802"/>
      <c r="L997" s="65">
        <f t="shared" si="342"/>
        <v>11</v>
      </c>
      <c r="M997" s="65"/>
      <c r="N997" s="65"/>
      <c r="O997" s="65"/>
      <c r="P997" s="65"/>
      <c r="Q997" s="65">
        <v>49</v>
      </c>
      <c r="R997" s="65">
        <v>11</v>
      </c>
      <c r="S997" s="65"/>
      <c r="T997" s="65"/>
      <c r="U997" s="65"/>
      <c r="V997" s="65"/>
      <c r="W997" s="65"/>
      <c r="X997" s="65"/>
      <c r="Y997" s="65"/>
      <c r="Z997" s="65"/>
      <c r="AA997" s="65">
        <v>49</v>
      </c>
      <c r="AB997" s="65"/>
      <c r="AC997" s="65"/>
      <c r="AD997" s="65"/>
      <c r="AE997" s="140" t="str">
        <f t="shared" si="351"/>
        <v>TR4323-29</v>
      </c>
      <c r="AF997" s="139" t="str">
        <f t="shared" si="352"/>
        <v>Төмөр замын замчин</v>
      </c>
      <c r="AG997" s="56"/>
      <c r="AH997" s="65">
        <f t="shared" si="353"/>
        <v>0</v>
      </c>
      <c r="AI997" s="65">
        <f t="shared" si="353"/>
        <v>0</v>
      </c>
      <c r="AJ997" s="65"/>
      <c r="AK997" s="65"/>
      <c r="AL997" s="65"/>
      <c r="AM997" s="65"/>
      <c r="AN997" s="65"/>
      <c r="AO997" s="65"/>
      <c r="AP997" s="65"/>
      <c r="AQ997" s="65"/>
      <c r="AR997" s="65"/>
      <c r="AS997" s="65"/>
      <c r="AT997" s="65"/>
      <c r="AU997" s="65"/>
      <c r="AV997" s="65"/>
      <c r="AW997" s="65"/>
    </row>
    <row r="998" spans="1:49" s="121" customFormat="1" ht="18" customHeight="1">
      <c r="A998" s="838" t="str">
        <f>+'[1]З-ТМБ-4-сургууль мэргэжил-1'!A1004:B1004</f>
        <v>TR4323-28</v>
      </c>
      <c r="B998" s="838"/>
      <c r="C998" s="705" t="str">
        <f>+'[1]З-ТМБ-4-сургууль мэргэжил-1'!C1004:I1004</f>
        <v>Дохиолол төвлөрүүлэлт хориглолын монтёр</v>
      </c>
      <c r="D998" s="705"/>
      <c r="E998" s="705"/>
      <c r="F998" s="705"/>
      <c r="G998" s="705"/>
      <c r="H998" s="705"/>
      <c r="I998" s="56">
        <f t="shared" si="341"/>
        <v>987</v>
      </c>
      <c r="J998" s="801">
        <f t="shared" si="345"/>
        <v>31</v>
      </c>
      <c r="K998" s="802"/>
      <c r="L998" s="65">
        <f t="shared" si="342"/>
        <v>14</v>
      </c>
      <c r="M998" s="65"/>
      <c r="N998" s="65"/>
      <c r="O998" s="65"/>
      <c r="P998" s="65"/>
      <c r="Q998" s="65">
        <v>31</v>
      </c>
      <c r="R998" s="65">
        <v>14</v>
      </c>
      <c r="S998" s="65"/>
      <c r="T998" s="65"/>
      <c r="U998" s="65"/>
      <c r="V998" s="65"/>
      <c r="W998" s="65"/>
      <c r="X998" s="65"/>
      <c r="Y998" s="65"/>
      <c r="Z998" s="65"/>
      <c r="AA998" s="65">
        <v>31</v>
      </c>
      <c r="AB998" s="65"/>
      <c r="AC998" s="65"/>
      <c r="AD998" s="65"/>
      <c r="AE998" s="140" t="str">
        <f t="shared" si="351"/>
        <v>TR4323-28</v>
      </c>
      <c r="AF998" s="139" t="str">
        <f t="shared" si="352"/>
        <v>Дохиолол төвлөрүүлэлт хориглолын монтёр</v>
      </c>
      <c r="AG998" s="56"/>
      <c r="AH998" s="65">
        <f t="shared" si="353"/>
        <v>0</v>
      </c>
      <c r="AI998" s="65">
        <f t="shared" si="353"/>
        <v>0</v>
      </c>
      <c r="AJ998" s="65"/>
      <c r="AK998" s="65"/>
      <c r="AL998" s="65"/>
      <c r="AM998" s="65"/>
      <c r="AN998" s="65"/>
      <c r="AO998" s="65"/>
      <c r="AP998" s="65"/>
      <c r="AQ998" s="65"/>
      <c r="AR998" s="65"/>
      <c r="AS998" s="65"/>
      <c r="AT998" s="65"/>
      <c r="AU998" s="65"/>
      <c r="AV998" s="65"/>
      <c r="AW998" s="65"/>
    </row>
    <row r="999" spans="1:49" s="121" customFormat="1" ht="18" customHeight="1">
      <c r="A999" s="838" t="str">
        <f>+'[1]З-ТМБ-4-сургууль мэргэжил-1'!A1005:B1005</f>
        <v>TR7412-19</v>
      </c>
      <c r="B999" s="838"/>
      <c r="C999" s="705" t="str">
        <f>+'[1]З-ТМБ-4-сургууль мэргэжил-1'!C1005:I1005</f>
        <v>Цахилгааны монтёр</v>
      </c>
      <c r="D999" s="705"/>
      <c r="E999" s="705"/>
      <c r="F999" s="705"/>
      <c r="G999" s="705"/>
      <c r="H999" s="705"/>
      <c r="I999" s="56">
        <f t="shared" si="341"/>
        <v>988</v>
      </c>
      <c r="J999" s="801">
        <f t="shared" si="345"/>
        <v>22</v>
      </c>
      <c r="K999" s="802"/>
      <c r="L999" s="65">
        <f t="shared" si="342"/>
        <v>7</v>
      </c>
      <c r="M999" s="65"/>
      <c r="N999" s="65"/>
      <c r="O999" s="65"/>
      <c r="P999" s="65"/>
      <c r="Q999" s="65">
        <v>22</v>
      </c>
      <c r="R999" s="65">
        <v>7</v>
      </c>
      <c r="S999" s="65"/>
      <c r="T999" s="65"/>
      <c r="U999" s="65"/>
      <c r="V999" s="65"/>
      <c r="W999" s="65"/>
      <c r="X999" s="65"/>
      <c r="Y999" s="65"/>
      <c r="Z999" s="65"/>
      <c r="AA999" s="65">
        <v>22</v>
      </c>
      <c r="AB999" s="65"/>
      <c r="AC999" s="65"/>
      <c r="AD999" s="65"/>
      <c r="AE999" s="140" t="str">
        <f t="shared" si="351"/>
        <v>TR7412-19</v>
      </c>
      <c r="AF999" s="139" t="str">
        <f t="shared" si="352"/>
        <v>Цахилгааны монтёр</v>
      </c>
      <c r="AG999" s="56"/>
      <c r="AH999" s="65">
        <f t="shared" si="353"/>
        <v>0</v>
      </c>
      <c r="AI999" s="65">
        <f t="shared" si="353"/>
        <v>0</v>
      </c>
      <c r="AJ999" s="65"/>
      <c r="AK999" s="65"/>
      <c r="AL999" s="65"/>
      <c r="AM999" s="65"/>
      <c r="AN999" s="65"/>
      <c r="AO999" s="65"/>
      <c r="AP999" s="65"/>
      <c r="AQ999" s="65"/>
      <c r="AR999" s="65"/>
      <c r="AS999" s="65"/>
      <c r="AT999" s="65"/>
      <c r="AU999" s="65"/>
      <c r="AV999" s="65"/>
      <c r="AW999" s="65"/>
    </row>
    <row r="1000" spans="1:49" s="121" customFormat="1" ht="18" customHeight="1">
      <c r="A1000" s="816" t="s">
        <v>567</v>
      </c>
      <c r="B1000" s="816"/>
      <c r="C1000" s="816"/>
      <c r="D1000" s="816"/>
      <c r="E1000" s="816"/>
      <c r="F1000" s="816"/>
      <c r="G1000" s="816"/>
      <c r="H1000" s="816"/>
      <c r="I1000" s="60">
        <f t="shared" si="341"/>
        <v>989</v>
      </c>
      <c r="J1000" s="817">
        <f t="shared" si="345"/>
        <v>407</v>
      </c>
      <c r="K1000" s="818"/>
      <c r="L1000" s="138">
        <f t="shared" si="342"/>
        <v>22</v>
      </c>
      <c r="M1000" s="138">
        <f>SUM(M1001:M1008)</f>
        <v>0</v>
      </c>
      <c r="N1000" s="138">
        <f t="shared" ref="N1000:AD1000" si="354">SUM(N1001:N1008)</f>
        <v>0</v>
      </c>
      <c r="O1000" s="138">
        <f t="shared" si="354"/>
        <v>0</v>
      </c>
      <c r="P1000" s="138">
        <f t="shared" si="354"/>
        <v>0</v>
      </c>
      <c r="Q1000" s="138">
        <f t="shared" si="354"/>
        <v>159</v>
      </c>
      <c r="R1000" s="138">
        <f t="shared" si="354"/>
        <v>22</v>
      </c>
      <c r="S1000" s="138">
        <f t="shared" si="354"/>
        <v>0</v>
      </c>
      <c r="T1000" s="138">
        <f t="shared" si="354"/>
        <v>0</v>
      </c>
      <c r="U1000" s="138">
        <f t="shared" si="354"/>
        <v>248</v>
      </c>
      <c r="V1000" s="138">
        <f t="shared" si="354"/>
        <v>0</v>
      </c>
      <c r="W1000" s="138">
        <f t="shared" si="354"/>
        <v>0</v>
      </c>
      <c r="X1000" s="138">
        <f t="shared" si="354"/>
        <v>0</v>
      </c>
      <c r="Y1000" s="138">
        <f t="shared" si="354"/>
        <v>0</v>
      </c>
      <c r="Z1000" s="138">
        <f t="shared" si="354"/>
        <v>0</v>
      </c>
      <c r="AA1000" s="138">
        <f t="shared" si="354"/>
        <v>407</v>
      </c>
      <c r="AB1000" s="138">
        <f t="shared" si="354"/>
        <v>0</v>
      </c>
      <c r="AC1000" s="138">
        <f t="shared" si="354"/>
        <v>0</v>
      </c>
      <c r="AD1000" s="138">
        <f t="shared" si="354"/>
        <v>0</v>
      </c>
      <c r="AE1000" s="141" t="str">
        <f>+A1000</f>
        <v>5. ШШГЕГ-ын харьяа "Амгалан" МСҮТ</v>
      </c>
      <c r="AF1000" s="142"/>
      <c r="AG1000" s="60"/>
      <c r="AH1000" s="138">
        <f>SUM(AH1001:AH1008)</f>
        <v>1</v>
      </c>
      <c r="AI1000" s="138">
        <f t="shared" ref="AI1000:AW1000" si="355">SUM(AI1001:AI1008)</f>
        <v>0</v>
      </c>
      <c r="AJ1000" s="138">
        <f t="shared" si="355"/>
        <v>0</v>
      </c>
      <c r="AK1000" s="138">
        <f t="shared" si="355"/>
        <v>0</v>
      </c>
      <c r="AL1000" s="138">
        <f t="shared" si="355"/>
        <v>0</v>
      </c>
      <c r="AM1000" s="138">
        <f t="shared" si="355"/>
        <v>0</v>
      </c>
      <c r="AN1000" s="138">
        <f t="shared" si="355"/>
        <v>0</v>
      </c>
      <c r="AO1000" s="138">
        <f t="shared" si="355"/>
        <v>0</v>
      </c>
      <c r="AP1000" s="138">
        <f t="shared" si="355"/>
        <v>0</v>
      </c>
      <c r="AQ1000" s="138">
        <f t="shared" si="355"/>
        <v>0</v>
      </c>
      <c r="AR1000" s="138">
        <f t="shared" si="355"/>
        <v>0</v>
      </c>
      <c r="AS1000" s="138">
        <f t="shared" si="355"/>
        <v>0</v>
      </c>
      <c r="AT1000" s="138">
        <f t="shared" si="355"/>
        <v>0</v>
      </c>
      <c r="AU1000" s="138">
        <f t="shared" si="355"/>
        <v>0</v>
      </c>
      <c r="AV1000" s="138">
        <f t="shared" si="355"/>
        <v>1</v>
      </c>
      <c r="AW1000" s="138">
        <f t="shared" si="355"/>
        <v>0</v>
      </c>
    </row>
    <row r="1001" spans="1:49" s="121" customFormat="1" ht="18" customHeight="1">
      <c r="A1001" s="838" t="str">
        <f>+'[1]З-ТМБ-4-сургууль мэргэжил-1'!A1007:B1007</f>
        <v>CF7123-20</v>
      </c>
      <c r="B1001" s="838"/>
      <c r="C1001" s="705" t="str">
        <f>+'[1]З-ТМБ-4-сургууль мэргэжил-1'!C1007:I1007</f>
        <v>Барилгын засал-чимэглэлчин</v>
      </c>
      <c r="D1001" s="705"/>
      <c r="E1001" s="705"/>
      <c r="F1001" s="705"/>
      <c r="G1001" s="705"/>
      <c r="H1001" s="705"/>
      <c r="I1001" s="56">
        <f t="shared" si="341"/>
        <v>990</v>
      </c>
      <c r="J1001" s="801">
        <f t="shared" si="345"/>
        <v>95</v>
      </c>
      <c r="K1001" s="802"/>
      <c r="L1001" s="65">
        <f t="shared" si="342"/>
        <v>0</v>
      </c>
      <c r="M1001" s="65"/>
      <c r="N1001" s="65"/>
      <c r="O1001" s="65"/>
      <c r="P1001" s="65"/>
      <c r="Q1001" s="65">
        <v>60</v>
      </c>
      <c r="R1001" s="65">
        <v>0</v>
      </c>
      <c r="S1001" s="65"/>
      <c r="T1001" s="65"/>
      <c r="U1001" s="65">
        <v>35</v>
      </c>
      <c r="V1001" s="65">
        <v>0</v>
      </c>
      <c r="W1001" s="65"/>
      <c r="X1001" s="65"/>
      <c r="Y1001" s="65"/>
      <c r="Z1001" s="65"/>
      <c r="AA1001" s="65">
        <v>95</v>
      </c>
      <c r="AB1001" s="65"/>
      <c r="AC1001" s="65"/>
      <c r="AD1001" s="65"/>
      <c r="AE1001" s="140" t="str">
        <f>+A1001</f>
        <v>CF7123-20</v>
      </c>
      <c r="AF1001" s="139" t="str">
        <f>+C1001</f>
        <v>Барилгын засал-чимэглэлчин</v>
      </c>
      <c r="AG1001" s="56"/>
      <c r="AH1001" s="65">
        <f t="shared" si="353"/>
        <v>1</v>
      </c>
      <c r="AI1001" s="65">
        <f t="shared" si="353"/>
        <v>0</v>
      </c>
      <c r="AJ1001" s="65"/>
      <c r="AK1001" s="65"/>
      <c r="AL1001" s="65"/>
      <c r="AM1001" s="65"/>
      <c r="AN1001" s="65"/>
      <c r="AO1001" s="65"/>
      <c r="AP1001" s="65"/>
      <c r="AQ1001" s="65"/>
      <c r="AR1001" s="65"/>
      <c r="AS1001" s="65"/>
      <c r="AT1001" s="65"/>
      <c r="AU1001" s="65"/>
      <c r="AV1001" s="65">
        <v>1</v>
      </c>
      <c r="AW1001" s="65"/>
    </row>
    <row r="1002" spans="1:49" s="121" customFormat="1" ht="18" customHeight="1">
      <c r="A1002" s="838" t="str">
        <f>+'[1]З-ТМБ-4-сургууль мэргэжил-1'!A1008:B1008</f>
        <v>CF7112-19</v>
      </c>
      <c r="B1002" s="838"/>
      <c r="C1002" s="705" t="str">
        <f>+'[1]З-ТМБ-4-сургууль мэргэжил-1'!C1008:I1008</f>
        <v>Барилгын өрөг угсрагч</v>
      </c>
      <c r="D1002" s="705"/>
      <c r="E1002" s="705"/>
      <c r="F1002" s="705"/>
      <c r="G1002" s="705"/>
      <c r="H1002" s="705"/>
      <c r="I1002" s="56">
        <f t="shared" si="341"/>
        <v>991</v>
      </c>
      <c r="J1002" s="801">
        <f t="shared" si="345"/>
        <v>33</v>
      </c>
      <c r="K1002" s="802"/>
      <c r="L1002" s="65">
        <f t="shared" si="342"/>
        <v>0</v>
      </c>
      <c r="M1002" s="65"/>
      <c r="N1002" s="65"/>
      <c r="O1002" s="65"/>
      <c r="P1002" s="65"/>
      <c r="Q1002" s="65">
        <v>14</v>
      </c>
      <c r="R1002" s="65">
        <v>0</v>
      </c>
      <c r="S1002" s="65"/>
      <c r="T1002" s="65"/>
      <c r="U1002" s="65">
        <v>19</v>
      </c>
      <c r="V1002" s="65">
        <v>0</v>
      </c>
      <c r="W1002" s="65"/>
      <c r="X1002" s="65"/>
      <c r="Y1002" s="65"/>
      <c r="Z1002" s="65"/>
      <c r="AA1002" s="65">
        <v>33</v>
      </c>
      <c r="AB1002" s="65"/>
      <c r="AC1002" s="65"/>
      <c r="AD1002" s="65"/>
      <c r="AE1002" s="140" t="str">
        <f t="shared" ref="AE1002:AE1008" si="356">+A1002</f>
        <v>CF7112-19</v>
      </c>
      <c r="AF1002" s="139" t="str">
        <f t="shared" ref="AF1002:AF1008" si="357">+C1002</f>
        <v>Барилгын өрөг угсрагч</v>
      </c>
      <c r="AG1002" s="56"/>
      <c r="AH1002" s="65">
        <f t="shared" si="353"/>
        <v>0</v>
      </c>
      <c r="AI1002" s="65">
        <f t="shared" si="353"/>
        <v>0</v>
      </c>
      <c r="AJ1002" s="65"/>
      <c r="AK1002" s="65"/>
      <c r="AL1002" s="65"/>
      <c r="AM1002" s="65"/>
      <c r="AN1002" s="65"/>
      <c r="AO1002" s="65"/>
      <c r="AP1002" s="65"/>
      <c r="AQ1002" s="65"/>
      <c r="AR1002" s="65"/>
      <c r="AS1002" s="65"/>
      <c r="AT1002" s="65"/>
      <c r="AU1002" s="65"/>
      <c r="AV1002" s="65"/>
      <c r="AW1002" s="65"/>
    </row>
    <row r="1003" spans="1:49" s="121" customFormat="1" ht="18" customHeight="1">
      <c r="A1003" s="838" t="str">
        <f>+'[1]З-ТМБ-4-сургууль мэргэжил-1'!A1009:B1009</f>
        <v>CF7411-12</v>
      </c>
      <c r="B1003" s="838"/>
      <c r="C1003" s="705" t="str">
        <f>+'[1]З-ТМБ-4-сургууль мэргэжил-1'!C1009:I1009</f>
        <v>Барилгын цахилгаанчин</v>
      </c>
      <c r="D1003" s="705"/>
      <c r="E1003" s="705"/>
      <c r="F1003" s="705"/>
      <c r="G1003" s="705"/>
      <c r="H1003" s="705"/>
      <c r="I1003" s="56">
        <f t="shared" si="341"/>
        <v>992</v>
      </c>
      <c r="J1003" s="801">
        <f t="shared" si="345"/>
        <v>74</v>
      </c>
      <c r="K1003" s="802"/>
      <c r="L1003" s="65">
        <f t="shared" si="342"/>
        <v>0</v>
      </c>
      <c r="M1003" s="65"/>
      <c r="N1003" s="65"/>
      <c r="O1003" s="65"/>
      <c r="P1003" s="65"/>
      <c r="Q1003" s="65">
        <v>28</v>
      </c>
      <c r="R1003" s="65">
        <v>0</v>
      </c>
      <c r="S1003" s="65"/>
      <c r="T1003" s="65"/>
      <c r="U1003" s="65">
        <v>46</v>
      </c>
      <c r="V1003" s="65">
        <v>0</v>
      </c>
      <c r="W1003" s="65"/>
      <c r="X1003" s="65"/>
      <c r="Y1003" s="65"/>
      <c r="Z1003" s="65"/>
      <c r="AA1003" s="65">
        <v>74</v>
      </c>
      <c r="AB1003" s="65"/>
      <c r="AC1003" s="65"/>
      <c r="AD1003" s="65"/>
      <c r="AE1003" s="140" t="str">
        <f t="shared" si="356"/>
        <v>CF7411-12</v>
      </c>
      <c r="AF1003" s="139" t="str">
        <f t="shared" si="357"/>
        <v>Барилгын цахилгаанчин</v>
      </c>
      <c r="AG1003" s="56"/>
      <c r="AH1003" s="65">
        <f t="shared" si="353"/>
        <v>0</v>
      </c>
      <c r="AI1003" s="65">
        <f t="shared" si="353"/>
        <v>0</v>
      </c>
      <c r="AJ1003" s="65"/>
      <c r="AK1003" s="65"/>
      <c r="AL1003" s="65"/>
      <c r="AM1003" s="65"/>
      <c r="AN1003" s="65"/>
      <c r="AO1003" s="65"/>
      <c r="AP1003" s="65"/>
      <c r="AQ1003" s="65"/>
      <c r="AR1003" s="65"/>
      <c r="AS1003" s="65"/>
      <c r="AT1003" s="65"/>
      <c r="AU1003" s="65"/>
      <c r="AV1003" s="65"/>
      <c r="AW1003" s="65"/>
    </row>
    <row r="1004" spans="1:49" s="121" customFormat="1" ht="18" customHeight="1">
      <c r="A1004" s="838" t="str">
        <f>+'[1]З-ТМБ-4-сургууль мэргэжил-1'!A1010:B1010</f>
        <v>CF7115-22</v>
      </c>
      <c r="B1004" s="838"/>
      <c r="C1004" s="705" t="str">
        <f>+'[1]З-ТМБ-4-сургууль мэргэжил-1'!C1010:I1010</f>
        <v>Барилгын мужаан</v>
      </c>
      <c r="D1004" s="705"/>
      <c r="E1004" s="705"/>
      <c r="F1004" s="705"/>
      <c r="G1004" s="705"/>
      <c r="H1004" s="705"/>
      <c r="I1004" s="56">
        <f t="shared" si="341"/>
        <v>993</v>
      </c>
      <c r="J1004" s="801">
        <f t="shared" si="345"/>
        <v>26</v>
      </c>
      <c r="K1004" s="802"/>
      <c r="L1004" s="65">
        <f t="shared" si="342"/>
        <v>0</v>
      </c>
      <c r="M1004" s="65"/>
      <c r="N1004" s="65"/>
      <c r="O1004" s="65"/>
      <c r="P1004" s="65"/>
      <c r="Q1004" s="65">
        <v>0</v>
      </c>
      <c r="R1004" s="65">
        <v>0</v>
      </c>
      <c r="S1004" s="65"/>
      <c r="T1004" s="65"/>
      <c r="U1004" s="65">
        <v>26</v>
      </c>
      <c r="V1004" s="65">
        <v>0</v>
      </c>
      <c r="W1004" s="65"/>
      <c r="X1004" s="65"/>
      <c r="Y1004" s="65"/>
      <c r="Z1004" s="65"/>
      <c r="AA1004" s="65">
        <v>26</v>
      </c>
      <c r="AB1004" s="65"/>
      <c r="AC1004" s="65"/>
      <c r="AD1004" s="65"/>
      <c r="AE1004" s="140" t="str">
        <f t="shared" si="356"/>
        <v>CF7115-22</v>
      </c>
      <c r="AF1004" s="139" t="str">
        <f t="shared" si="357"/>
        <v>Барилгын мужаан</v>
      </c>
      <c r="AG1004" s="56"/>
      <c r="AH1004" s="65">
        <f t="shared" si="353"/>
        <v>0</v>
      </c>
      <c r="AI1004" s="65">
        <f t="shared" si="353"/>
        <v>0</v>
      </c>
      <c r="AJ1004" s="65"/>
      <c r="AK1004" s="65"/>
      <c r="AL1004" s="65"/>
      <c r="AM1004" s="65"/>
      <c r="AN1004" s="65"/>
      <c r="AO1004" s="65"/>
      <c r="AP1004" s="65"/>
      <c r="AQ1004" s="65"/>
      <c r="AR1004" s="65"/>
      <c r="AS1004" s="65"/>
      <c r="AT1004" s="65"/>
      <c r="AU1004" s="65"/>
      <c r="AV1004" s="65"/>
      <c r="AW1004" s="65"/>
    </row>
    <row r="1005" spans="1:49" s="121" customFormat="1" ht="18" customHeight="1">
      <c r="A1005" s="838" t="str">
        <f>+'[1]З-ТМБ-4-сургууль мэргэжил-1'!A1011:B1011</f>
        <v>CF7126-36</v>
      </c>
      <c r="B1005" s="838"/>
      <c r="C1005" s="705" t="str">
        <f>+'[1]З-ТМБ-4-сургууль мэргэжил-1'!C1011:I1011</f>
        <v>Барилгын сантехникч</v>
      </c>
      <c r="D1005" s="705"/>
      <c r="E1005" s="705"/>
      <c r="F1005" s="705"/>
      <c r="G1005" s="705"/>
      <c r="H1005" s="705"/>
      <c r="I1005" s="56">
        <f t="shared" si="341"/>
        <v>994</v>
      </c>
      <c r="J1005" s="801">
        <f t="shared" si="345"/>
        <v>36</v>
      </c>
      <c r="K1005" s="802"/>
      <c r="L1005" s="65">
        <f t="shared" si="342"/>
        <v>0</v>
      </c>
      <c r="M1005" s="65"/>
      <c r="N1005" s="65"/>
      <c r="O1005" s="65"/>
      <c r="P1005" s="65"/>
      <c r="Q1005" s="65">
        <v>17</v>
      </c>
      <c r="R1005" s="65">
        <v>0</v>
      </c>
      <c r="S1005" s="65"/>
      <c r="T1005" s="65"/>
      <c r="U1005" s="65">
        <v>19</v>
      </c>
      <c r="V1005" s="65">
        <v>0</v>
      </c>
      <c r="W1005" s="65"/>
      <c r="X1005" s="65"/>
      <c r="Y1005" s="65"/>
      <c r="Z1005" s="65"/>
      <c r="AA1005" s="65">
        <v>36</v>
      </c>
      <c r="AB1005" s="65"/>
      <c r="AC1005" s="65"/>
      <c r="AD1005" s="65"/>
      <c r="AE1005" s="140" t="str">
        <f t="shared" si="356"/>
        <v>CF7126-36</v>
      </c>
      <c r="AF1005" s="139" t="str">
        <f t="shared" si="357"/>
        <v>Барилгын сантехникч</v>
      </c>
      <c r="AG1005" s="56"/>
      <c r="AH1005" s="65">
        <f t="shared" si="353"/>
        <v>0</v>
      </c>
      <c r="AI1005" s="65">
        <f t="shared" si="353"/>
        <v>0</v>
      </c>
      <c r="AJ1005" s="65"/>
      <c r="AK1005" s="65"/>
      <c r="AL1005" s="65"/>
      <c r="AM1005" s="65"/>
      <c r="AN1005" s="65"/>
      <c r="AO1005" s="65"/>
      <c r="AP1005" s="65"/>
      <c r="AQ1005" s="65"/>
      <c r="AR1005" s="65"/>
      <c r="AS1005" s="65"/>
      <c r="AT1005" s="65"/>
      <c r="AU1005" s="65"/>
      <c r="AV1005" s="65"/>
      <c r="AW1005" s="65"/>
    </row>
    <row r="1006" spans="1:49" s="121" customFormat="1" ht="18" customHeight="1">
      <c r="A1006" s="838" t="str">
        <f>+'[1]З-ТМБ-4-сургууль мэргэжил-1'!A1012:B1012</f>
        <v>IM7212-14</v>
      </c>
      <c r="B1006" s="838"/>
      <c r="C1006" s="705" t="str">
        <f>+'[1]З-ТМБ-4-сургууль мэргэжил-1'!C1012:I1012</f>
        <v>Гагнуурчин</v>
      </c>
      <c r="D1006" s="705"/>
      <c r="E1006" s="705"/>
      <c r="F1006" s="705"/>
      <c r="G1006" s="705"/>
      <c r="H1006" s="705"/>
      <c r="I1006" s="56">
        <f t="shared" si="341"/>
        <v>995</v>
      </c>
      <c r="J1006" s="801">
        <f t="shared" si="345"/>
        <v>86</v>
      </c>
      <c r="K1006" s="802"/>
      <c r="L1006" s="65">
        <f t="shared" si="342"/>
        <v>22</v>
      </c>
      <c r="M1006" s="65"/>
      <c r="N1006" s="65"/>
      <c r="O1006" s="65"/>
      <c r="P1006" s="65"/>
      <c r="Q1006" s="65">
        <v>40</v>
      </c>
      <c r="R1006" s="65">
        <v>22</v>
      </c>
      <c r="S1006" s="65"/>
      <c r="T1006" s="65"/>
      <c r="U1006" s="65">
        <v>46</v>
      </c>
      <c r="V1006" s="65">
        <v>0</v>
      </c>
      <c r="W1006" s="65"/>
      <c r="X1006" s="65"/>
      <c r="Y1006" s="65"/>
      <c r="Z1006" s="65"/>
      <c r="AA1006" s="65">
        <v>86</v>
      </c>
      <c r="AB1006" s="65"/>
      <c r="AC1006" s="65"/>
      <c r="AD1006" s="65"/>
      <c r="AE1006" s="140" t="str">
        <f t="shared" si="356"/>
        <v>IM7212-14</v>
      </c>
      <c r="AF1006" s="139" t="str">
        <f t="shared" si="357"/>
        <v>Гагнуурчин</v>
      </c>
      <c r="AG1006" s="56"/>
      <c r="AH1006" s="65">
        <f t="shared" si="353"/>
        <v>0</v>
      </c>
      <c r="AI1006" s="65">
        <f t="shared" si="353"/>
        <v>0</v>
      </c>
      <c r="AJ1006" s="65"/>
      <c r="AK1006" s="65"/>
      <c r="AL1006" s="65"/>
      <c r="AM1006" s="65"/>
      <c r="AN1006" s="65"/>
      <c r="AO1006" s="65"/>
      <c r="AP1006" s="65"/>
      <c r="AQ1006" s="65"/>
      <c r="AR1006" s="65"/>
      <c r="AS1006" s="65"/>
      <c r="AT1006" s="65"/>
      <c r="AU1006" s="65"/>
      <c r="AV1006" s="65"/>
      <c r="AW1006" s="65"/>
    </row>
    <row r="1007" spans="1:49" s="121" customFormat="1" ht="18" customHeight="1">
      <c r="A1007" s="838" t="str">
        <f>+'[1]З-ТМБ-4-сургууль мэргэжил-1'!A1013:B1013</f>
        <v>IF5120-11</v>
      </c>
      <c r="B1007" s="838"/>
      <c r="C1007" s="705" t="str">
        <f>+'[1]З-ТМБ-4-сургууль мэргэжил-1'!C1013:I1013</f>
        <v>Тогооч</v>
      </c>
      <c r="D1007" s="705"/>
      <c r="E1007" s="705"/>
      <c r="F1007" s="705"/>
      <c r="G1007" s="705"/>
      <c r="H1007" s="705"/>
      <c r="I1007" s="56">
        <f t="shared" si="341"/>
        <v>996</v>
      </c>
      <c r="J1007" s="801">
        <f t="shared" si="345"/>
        <v>20</v>
      </c>
      <c r="K1007" s="802"/>
      <c r="L1007" s="65">
        <f t="shared" si="342"/>
        <v>0</v>
      </c>
      <c r="M1007" s="65"/>
      <c r="N1007" s="65"/>
      <c r="O1007" s="65"/>
      <c r="P1007" s="65"/>
      <c r="Q1007" s="65">
        <v>0</v>
      </c>
      <c r="R1007" s="65">
        <v>0</v>
      </c>
      <c r="S1007" s="65"/>
      <c r="T1007" s="65"/>
      <c r="U1007" s="65">
        <v>20</v>
      </c>
      <c r="V1007" s="65">
        <v>0</v>
      </c>
      <c r="W1007" s="65"/>
      <c r="X1007" s="65"/>
      <c r="Y1007" s="65"/>
      <c r="Z1007" s="65"/>
      <c r="AA1007" s="65">
        <v>20</v>
      </c>
      <c r="AB1007" s="65"/>
      <c r="AC1007" s="65"/>
      <c r="AD1007" s="65"/>
      <c r="AE1007" s="140" t="str">
        <f t="shared" si="356"/>
        <v>IF5120-11</v>
      </c>
      <c r="AF1007" s="139" t="str">
        <f t="shared" si="357"/>
        <v>Тогооч</v>
      </c>
      <c r="AG1007" s="56"/>
      <c r="AH1007" s="65">
        <f t="shared" si="353"/>
        <v>0</v>
      </c>
      <c r="AI1007" s="65">
        <f t="shared" si="353"/>
        <v>0</v>
      </c>
      <c r="AJ1007" s="65"/>
      <c r="AK1007" s="65"/>
      <c r="AL1007" s="65"/>
      <c r="AM1007" s="65"/>
      <c r="AN1007" s="65"/>
      <c r="AO1007" s="65"/>
      <c r="AP1007" s="65"/>
      <c r="AQ1007" s="65"/>
      <c r="AR1007" s="65"/>
      <c r="AS1007" s="65"/>
      <c r="AT1007" s="65"/>
      <c r="AU1007" s="65"/>
      <c r="AV1007" s="65"/>
      <c r="AW1007" s="65"/>
    </row>
    <row r="1008" spans="1:49" s="121" customFormat="1" ht="18" customHeight="1">
      <c r="A1008" s="838" t="str">
        <f>+'[1]З-ТМБ-4-сургууль мэргэжил-1'!A1014:B1014</f>
        <v>IE7533-28</v>
      </c>
      <c r="B1008" s="838"/>
      <c r="C1008" s="705" t="str">
        <f>+'[1]З-ТМБ-4-сургууль мэргэжил-1'!C1014:I1014</f>
        <v>Оёмол бүтээгдэхүүний оёдолчин</v>
      </c>
      <c r="D1008" s="705"/>
      <c r="E1008" s="705"/>
      <c r="F1008" s="705"/>
      <c r="G1008" s="705"/>
      <c r="H1008" s="705"/>
      <c r="I1008" s="56">
        <f t="shared" si="341"/>
        <v>997</v>
      </c>
      <c r="J1008" s="801">
        <f t="shared" si="345"/>
        <v>37</v>
      </c>
      <c r="K1008" s="802"/>
      <c r="L1008" s="65">
        <f t="shared" si="342"/>
        <v>0</v>
      </c>
      <c r="M1008" s="65"/>
      <c r="N1008" s="65"/>
      <c r="O1008" s="65"/>
      <c r="P1008" s="65"/>
      <c r="Q1008" s="65">
        <v>0</v>
      </c>
      <c r="R1008" s="65">
        <v>0</v>
      </c>
      <c r="S1008" s="65"/>
      <c r="T1008" s="65"/>
      <c r="U1008" s="65">
        <v>37</v>
      </c>
      <c r="V1008" s="65">
        <v>0</v>
      </c>
      <c r="W1008" s="65"/>
      <c r="X1008" s="65"/>
      <c r="Y1008" s="65"/>
      <c r="Z1008" s="65"/>
      <c r="AA1008" s="65">
        <v>37</v>
      </c>
      <c r="AB1008" s="65"/>
      <c r="AC1008" s="65"/>
      <c r="AD1008" s="65"/>
      <c r="AE1008" s="140" t="str">
        <f t="shared" si="356"/>
        <v>IE7533-28</v>
      </c>
      <c r="AF1008" s="139" t="str">
        <f t="shared" si="357"/>
        <v>Оёмол бүтээгдэхүүний оёдолчин</v>
      </c>
      <c r="AG1008" s="56"/>
      <c r="AH1008" s="65">
        <f t="shared" si="353"/>
        <v>0</v>
      </c>
      <c r="AI1008" s="65">
        <f t="shared" si="353"/>
        <v>0</v>
      </c>
      <c r="AJ1008" s="65"/>
      <c r="AK1008" s="65"/>
      <c r="AL1008" s="65"/>
      <c r="AM1008" s="65"/>
      <c r="AN1008" s="65"/>
      <c r="AO1008" s="65"/>
      <c r="AP1008" s="65"/>
      <c r="AQ1008" s="65"/>
      <c r="AR1008" s="65"/>
      <c r="AS1008" s="65"/>
      <c r="AT1008" s="65"/>
      <c r="AU1008" s="65"/>
      <c r="AV1008" s="65"/>
      <c r="AW1008" s="65"/>
    </row>
    <row r="1009" spans="1:50" s="98" customFormat="1" ht="18.75" customHeight="1">
      <c r="A1009" s="152" t="s">
        <v>604</v>
      </c>
      <c r="B1009" s="153"/>
      <c r="C1009" s="153"/>
      <c r="D1009" s="153"/>
      <c r="E1009" s="152"/>
      <c r="F1009" s="152"/>
      <c r="G1009" s="152"/>
      <c r="H1009" s="152"/>
      <c r="I1009" s="154"/>
      <c r="J1009" s="155"/>
      <c r="K1009" s="155"/>
      <c r="L1009" s="155"/>
      <c r="M1009" s="156"/>
      <c r="N1009" s="156"/>
      <c r="O1009" s="156"/>
      <c r="P1009" s="156"/>
      <c r="Q1009" s="156"/>
      <c r="R1009" s="156"/>
      <c r="S1009" s="156"/>
      <c r="T1009" s="156"/>
      <c r="U1009" s="156"/>
      <c r="V1009" s="156"/>
      <c r="W1009" s="156"/>
      <c r="X1009" s="156"/>
      <c r="Y1009" s="156"/>
      <c r="Z1009" s="156"/>
      <c r="AA1009" s="156"/>
      <c r="AB1009" s="156"/>
      <c r="AC1009" s="156"/>
      <c r="AD1009" s="156"/>
      <c r="AE1009" s="157"/>
      <c r="AF1009" s="97"/>
      <c r="AG1009" s="158"/>
      <c r="AH1009" s="159"/>
      <c r="AI1009" s="160"/>
      <c r="AJ1009" s="158"/>
      <c r="AK1009" s="158"/>
      <c r="AL1009" s="158"/>
      <c r="AM1009" s="158"/>
      <c r="AN1009" s="158"/>
      <c r="AO1009" s="158"/>
      <c r="AP1009" s="158"/>
      <c r="AQ1009" s="158"/>
      <c r="AR1009" s="158"/>
      <c r="AS1009" s="158"/>
      <c r="AT1009" s="158"/>
      <c r="AU1009" s="158"/>
      <c r="AV1009" s="158"/>
      <c r="AW1009" s="158"/>
      <c r="AX1009" s="161"/>
    </row>
  </sheetData>
  <mergeCells count="2994">
    <mergeCell ref="A1007:B1007"/>
    <mergeCell ref="C1007:H1007"/>
    <mergeCell ref="J1007:K1007"/>
    <mergeCell ref="A1008:B1008"/>
    <mergeCell ref="C1008:H1008"/>
    <mergeCell ref="J1008:K1008"/>
    <mergeCell ref="A1005:B1005"/>
    <mergeCell ref="C1005:H1005"/>
    <mergeCell ref="J1005:K1005"/>
    <mergeCell ref="A1006:B1006"/>
    <mergeCell ref="C1006:H1006"/>
    <mergeCell ref="J1006:K1006"/>
    <mergeCell ref="A1003:B1003"/>
    <mergeCell ref="C1003:H1003"/>
    <mergeCell ref="J1003:K1003"/>
    <mergeCell ref="A1004:B1004"/>
    <mergeCell ref="C1004:H1004"/>
    <mergeCell ref="J1004:K1004"/>
    <mergeCell ref="A1000:H1000"/>
    <mergeCell ref="J1000:K1000"/>
    <mergeCell ref="A1001:B1001"/>
    <mergeCell ref="C1001:H1001"/>
    <mergeCell ref="J1001:K1001"/>
    <mergeCell ref="A1002:B1002"/>
    <mergeCell ref="C1002:H1002"/>
    <mergeCell ref="J1002:K1002"/>
    <mergeCell ref="A998:B998"/>
    <mergeCell ref="C998:H998"/>
    <mergeCell ref="J998:K998"/>
    <mergeCell ref="A999:B999"/>
    <mergeCell ref="C999:H999"/>
    <mergeCell ref="J999:K999"/>
    <mergeCell ref="A996:B996"/>
    <mergeCell ref="C996:H996"/>
    <mergeCell ref="J996:K996"/>
    <mergeCell ref="A997:B997"/>
    <mergeCell ref="C997:H997"/>
    <mergeCell ref="J997:K997"/>
    <mergeCell ref="A994:B994"/>
    <mergeCell ref="C994:H994"/>
    <mergeCell ref="J994:K994"/>
    <mergeCell ref="A995:B995"/>
    <mergeCell ref="C995:H995"/>
    <mergeCell ref="J995:K995"/>
    <mergeCell ref="A992:B992"/>
    <mergeCell ref="C992:H992"/>
    <mergeCell ref="J992:K992"/>
    <mergeCell ref="A993:B993"/>
    <mergeCell ref="C993:H993"/>
    <mergeCell ref="J993:K993"/>
    <mergeCell ref="A990:B990"/>
    <mergeCell ref="C990:H990"/>
    <mergeCell ref="J990:K990"/>
    <mergeCell ref="A991:B991"/>
    <mergeCell ref="C991:H991"/>
    <mergeCell ref="J991:K991"/>
    <mergeCell ref="A988:B988"/>
    <mergeCell ref="C988:H988"/>
    <mergeCell ref="J988:K988"/>
    <mergeCell ref="A989:B989"/>
    <mergeCell ref="C989:H989"/>
    <mergeCell ref="J989:K989"/>
    <mergeCell ref="A986:B986"/>
    <mergeCell ref="C986:H986"/>
    <mergeCell ref="J986:K986"/>
    <mergeCell ref="A987:B987"/>
    <mergeCell ref="C987:H987"/>
    <mergeCell ref="J987:K987"/>
    <mergeCell ref="A983:H983"/>
    <mergeCell ref="J983:K983"/>
    <mergeCell ref="A984:B984"/>
    <mergeCell ref="C984:H984"/>
    <mergeCell ref="J984:K984"/>
    <mergeCell ref="A985:B985"/>
    <mergeCell ref="C985:H985"/>
    <mergeCell ref="J985:K985"/>
    <mergeCell ref="A981:B981"/>
    <mergeCell ref="C981:H981"/>
    <mergeCell ref="J981:K981"/>
    <mergeCell ref="A982:B982"/>
    <mergeCell ref="C982:H982"/>
    <mergeCell ref="J982:K982"/>
    <mergeCell ref="A979:B979"/>
    <mergeCell ref="C979:H979"/>
    <mergeCell ref="J979:K979"/>
    <mergeCell ref="A980:B980"/>
    <mergeCell ref="C980:H980"/>
    <mergeCell ref="J980:K980"/>
    <mergeCell ref="A976:B976"/>
    <mergeCell ref="C976:H976"/>
    <mergeCell ref="J976:K976"/>
    <mergeCell ref="A977:H977"/>
    <mergeCell ref="J977:K977"/>
    <mergeCell ref="A978:B978"/>
    <mergeCell ref="C978:H978"/>
    <mergeCell ref="J978:K978"/>
    <mergeCell ref="A974:B974"/>
    <mergeCell ref="C974:H974"/>
    <mergeCell ref="J974:K974"/>
    <mergeCell ref="A975:B975"/>
    <mergeCell ref="C975:H975"/>
    <mergeCell ref="J975:K975"/>
    <mergeCell ref="A971:B971"/>
    <mergeCell ref="C971:H971"/>
    <mergeCell ref="J971:K971"/>
    <mergeCell ref="A972:H972"/>
    <mergeCell ref="J972:K972"/>
    <mergeCell ref="A973:B973"/>
    <mergeCell ref="C973:H973"/>
    <mergeCell ref="J973:K973"/>
    <mergeCell ref="A969:B969"/>
    <mergeCell ref="C969:H969"/>
    <mergeCell ref="J969:K969"/>
    <mergeCell ref="A970:B970"/>
    <mergeCell ref="C970:H970"/>
    <mergeCell ref="J970:K970"/>
    <mergeCell ref="A966:H966"/>
    <mergeCell ref="J966:K966"/>
    <mergeCell ref="A967:H967"/>
    <mergeCell ref="J967:K967"/>
    <mergeCell ref="A968:B968"/>
    <mergeCell ref="C968:H968"/>
    <mergeCell ref="J968:K968"/>
    <mergeCell ref="A964:B964"/>
    <mergeCell ref="C964:H964"/>
    <mergeCell ref="J964:K964"/>
    <mergeCell ref="A965:B965"/>
    <mergeCell ref="C965:H965"/>
    <mergeCell ref="J965:K965"/>
    <mergeCell ref="A962:B962"/>
    <mergeCell ref="C962:H962"/>
    <mergeCell ref="J962:K962"/>
    <mergeCell ref="A963:B963"/>
    <mergeCell ref="C963:H963"/>
    <mergeCell ref="J963:K963"/>
    <mergeCell ref="A960:B960"/>
    <mergeCell ref="C960:H960"/>
    <mergeCell ref="J960:K960"/>
    <mergeCell ref="A961:B961"/>
    <mergeCell ref="C961:H961"/>
    <mergeCell ref="J961:K961"/>
    <mergeCell ref="A957:H957"/>
    <mergeCell ref="J957:K957"/>
    <mergeCell ref="A958:B958"/>
    <mergeCell ref="C958:H958"/>
    <mergeCell ref="J958:K958"/>
    <mergeCell ref="A959:B959"/>
    <mergeCell ref="C959:H959"/>
    <mergeCell ref="J959:K959"/>
    <mergeCell ref="A955:B955"/>
    <mergeCell ref="C955:H955"/>
    <mergeCell ref="J955:K955"/>
    <mergeCell ref="A956:B956"/>
    <mergeCell ref="C956:H956"/>
    <mergeCell ref="J956:K956"/>
    <mergeCell ref="A953:B953"/>
    <mergeCell ref="C953:H953"/>
    <mergeCell ref="J953:K953"/>
    <mergeCell ref="A954:B954"/>
    <mergeCell ref="C954:H954"/>
    <mergeCell ref="J954:K954"/>
    <mergeCell ref="A951:B951"/>
    <mergeCell ref="C951:H951"/>
    <mergeCell ref="J951:K951"/>
    <mergeCell ref="A952:B952"/>
    <mergeCell ref="C952:H952"/>
    <mergeCell ref="J952:K952"/>
    <mergeCell ref="A949:B949"/>
    <mergeCell ref="C949:H949"/>
    <mergeCell ref="J949:K949"/>
    <mergeCell ref="A950:B950"/>
    <mergeCell ref="C950:H950"/>
    <mergeCell ref="J950:K950"/>
    <mergeCell ref="A947:B947"/>
    <mergeCell ref="C947:H947"/>
    <mergeCell ref="J947:K947"/>
    <mergeCell ref="A948:B948"/>
    <mergeCell ref="C948:H948"/>
    <mergeCell ref="J948:K948"/>
    <mergeCell ref="A945:B945"/>
    <mergeCell ref="C945:H945"/>
    <mergeCell ref="J945:K945"/>
    <mergeCell ref="A946:B946"/>
    <mergeCell ref="C946:H946"/>
    <mergeCell ref="J946:K946"/>
    <mergeCell ref="A943:B943"/>
    <mergeCell ref="C943:H943"/>
    <mergeCell ref="J943:K943"/>
    <mergeCell ref="A944:B944"/>
    <mergeCell ref="C944:H944"/>
    <mergeCell ref="J944:K944"/>
    <mergeCell ref="A941:B941"/>
    <mergeCell ref="C941:H941"/>
    <mergeCell ref="J941:K941"/>
    <mergeCell ref="A942:B942"/>
    <mergeCell ref="C942:H942"/>
    <mergeCell ref="J942:K942"/>
    <mergeCell ref="A938:H938"/>
    <mergeCell ref="J938:K938"/>
    <mergeCell ref="A939:B939"/>
    <mergeCell ref="C939:H939"/>
    <mergeCell ref="J939:K939"/>
    <mergeCell ref="A940:B940"/>
    <mergeCell ref="C940:H940"/>
    <mergeCell ref="J940:K940"/>
    <mergeCell ref="A936:B936"/>
    <mergeCell ref="C936:H936"/>
    <mergeCell ref="J936:K936"/>
    <mergeCell ref="A937:B937"/>
    <mergeCell ref="C937:H937"/>
    <mergeCell ref="J937:K937"/>
    <mergeCell ref="A934:B934"/>
    <mergeCell ref="C934:H934"/>
    <mergeCell ref="J934:K934"/>
    <mergeCell ref="A935:B935"/>
    <mergeCell ref="C935:H935"/>
    <mergeCell ref="J935:K935"/>
    <mergeCell ref="A932:B932"/>
    <mergeCell ref="C932:H932"/>
    <mergeCell ref="J932:K932"/>
    <mergeCell ref="A933:B933"/>
    <mergeCell ref="C933:H933"/>
    <mergeCell ref="J933:K933"/>
    <mergeCell ref="A930:B930"/>
    <mergeCell ref="C930:H930"/>
    <mergeCell ref="J930:K930"/>
    <mergeCell ref="A931:B931"/>
    <mergeCell ref="C931:H931"/>
    <mergeCell ref="J931:K931"/>
    <mergeCell ref="A928:B928"/>
    <mergeCell ref="C928:H928"/>
    <mergeCell ref="J928:K928"/>
    <mergeCell ref="A929:B929"/>
    <mergeCell ref="C929:H929"/>
    <mergeCell ref="J929:K929"/>
    <mergeCell ref="A926:B926"/>
    <mergeCell ref="C926:H926"/>
    <mergeCell ref="J926:K926"/>
    <mergeCell ref="A927:B927"/>
    <mergeCell ref="C927:H927"/>
    <mergeCell ref="J927:K927"/>
    <mergeCell ref="A923:H923"/>
    <mergeCell ref="J923:K923"/>
    <mergeCell ref="A924:B924"/>
    <mergeCell ref="C924:H924"/>
    <mergeCell ref="J924:K924"/>
    <mergeCell ref="A925:B925"/>
    <mergeCell ref="C925:H925"/>
    <mergeCell ref="J925:K925"/>
    <mergeCell ref="A921:B921"/>
    <mergeCell ref="C921:H921"/>
    <mergeCell ref="J921:K921"/>
    <mergeCell ref="A922:B922"/>
    <mergeCell ref="C922:H922"/>
    <mergeCell ref="J922:K922"/>
    <mergeCell ref="A919:B919"/>
    <mergeCell ref="C919:H919"/>
    <mergeCell ref="J919:K919"/>
    <mergeCell ref="A920:B920"/>
    <mergeCell ref="C920:H920"/>
    <mergeCell ref="J920:K920"/>
    <mergeCell ref="A917:B917"/>
    <mergeCell ref="C917:H917"/>
    <mergeCell ref="J917:K917"/>
    <mergeCell ref="A918:B918"/>
    <mergeCell ref="C918:H918"/>
    <mergeCell ref="J918:K918"/>
    <mergeCell ref="A915:B915"/>
    <mergeCell ref="C915:H915"/>
    <mergeCell ref="J915:K915"/>
    <mergeCell ref="A916:B916"/>
    <mergeCell ref="C916:H916"/>
    <mergeCell ref="J916:K916"/>
    <mergeCell ref="A913:B913"/>
    <mergeCell ref="C913:H913"/>
    <mergeCell ref="J913:K913"/>
    <mergeCell ref="A914:B914"/>
    <mergeCell ref="C914:H914"/>
    <mergeCell ref="J914:K914"/>
    <mergeCell ref="A911:B911"/>
    <mergeCell ref="C911:H911"/>
    <mergeCell ref="J911:K911"/>
    <mergeCell ref="A912:B912"/>
    <mergeCell ref="C912:H912"/>
    <mergeCell ref="J912:K912"/>
    <mergeCell ref="A909:B909"/>
    <mergeCell ref="C909:H909"/>
    <mergeCell ref="J909:K909"/>
    <mergeCell ref="A910:B910"/>
    <mergeCell ref="C910:H910"/>
    <mergeCell ref="J910:K910"/>
    <mergeCell ref="A907:B907"/>
    <mergeCell ref="C907:H907"/>
    <mergeCell ref="J907:K907"/>
    <mergeCell ref="A908:B908"/>
    <mergeCell ref="C908:H908"/>
    <mergeCell ref="J908:K908"/>
    <mergeCell ref="A905:B905"/>
    <mergeCell ref="C905:H905"/>
    <mergeCell ref="J905:K905"/>
    <mergeCell ref="A906:B906"/>
    <mergeCell ref="C906:H906"/>
    <mergeCell ref="J906:K906"/>
    <mergeCell ref="A903:B903"/>
    <mergeCell ref="C903:H903"/>
    <mergeCell ref="J903:K903"/>
    <mergeCell ref="A904:B904"/>
    <mergeCell ref="C904:H904"/>
    <mergeCell ref="J904:K904"/>
    <mergeCell ref="A901:B901"/>
    <mergeCell ref="C901:H901"/>
    <mergeCell ref="J901:K901"/>
    <mergeCell ref="A902:B902"/>
    <mergeCell ref="C902:H902"/>
    <mergeCell ref="J902:K902"/>
    <mergeCell ref="A899:B899"/>
    <mergeCell ref="C899:H899"/>
    <mergeCell ref="J899:K899"/>
    <mergeCell ref="A900:B900"/>
    <mergeCell ref="C900:H900"/>
    <mergeCell ref="J900:K900"/>
    <mergeCell ref="A897:B897"/>
    <mergeCell ref="C897:H897"/>
    <mergeCell ref="J897:K897"/>
    <mergeCell ref="A898:B898"/>
    <mergeCell ref="C898:H898"/>
    <mergeCell ref="J898:K898"/>
    <mergeCell ref="A895:B895"/>
    <mergeCell ref="C895:H895"/>
    <mergeCell ref="J895:K895"/>
    <mergeCell ref="A896:B896"/>
    <mergeCell ref="C896:H896"/>
    <mergeCell ref="J896:K896"/>
    <mergeCell ref="A892:H892"/>
    <mergeCell ref="J892:K892"/>
    <mergeCell ref="A893:H893"/>
    <mergeCell ref="J893:K893"/>
    <mergeCell ref="A894:B894"/>
    <mergeCell ref="C894:H894"/>
    <mergeCell ref="J894:K894"/>
    <mergeCell ref="A889:B889"/>
    <mergeCell ref="C889:H889"/>
    <mergeCell ref="J889:K889"/>
    <mergeCell ref="A890:H890"/>
    <mergeCell ref="J890:K890"/>
    <mergeCell ref="A891:B891"/>
    <mergeCell ref="C891:H891"/>
    <mergeCell ref="J891:K891"/>
    <mergeCell ref="A887:B887"/>
    <mergeCell ref="C887:H887"/>
    <mergeCell ref="J887:K887"/>
    <mergeCell ref="A888:B888"/>
    <mergeCell ref="C888:H888"/>
    <mergeCell ref="J888:K888"/>
    <mergeCell ref="A885:B885"/>
    <mergeCell ref="C885:H885"/>
    <mergeCell ref="J885:K885"/>
    <mergeCell ref="A886:B886"/>
    <mergeCell ref="C886:H886"/>
    <mergeCell ref="J886:K886"/>
    <mergeCell ref="A883:B883"/>
    <mergeCell ref="C883:H883"/>
    <mergeCell ref="J883:K883"/>
    <mergeCell ref="A884:B884"/>
    <mergeCell ref="C884:H884"/>
    <mergeCell ref="J884:K884"/>
    <mergeCell ref="A881:B881"/>
    <mergeCell ref="C881:H881"/>
    <mergeCell ref="J881:K881"/>
    <mergeCell ref="A882:B882"/>
    <mergeCell ref="C882:H882"/>
    <mergeCell ref="J882:K882"/>
    <mergeCell ref="A879:B879"/>
    <mergeCell ref="C879:H879"/>
    <mergeCell ref="J879:K879"/>
    <mergeCell ref="A880:B880"/>
    <mergeCell ref="C880:H880"/>
    <mergeCell ref="J880:K880"/>
    <mergeCell ref="A877:B877"/>
    <mergeCell ref="C877:H877"/>
    <mergeCell ref="J877:K877"/>
    <mergeCell ref="A878:B878"/>
    <mergeCell ref="C878:H878"/>
    <mergeCell ref="J878:K878"/>
    <mergeCell ref="A875:B875"/>
    <mergeCell ref="C875:H875"/>
    <mergeCell ref="J875:K875"/>
    <mergeCell ref="A876:B876"/>
    <mergeCell ref="C876:H876"/>
    <mergeCell ref="J876:K876"/>
    <mergeCell ref="A873:B873"/>
    <mergeCell ref="C873:H873"/>
    <mergeCell ref="J873:K873"/>
    <mergeCell ref="A874:B874"/>
    <mergeCell ref="C874:H874"/>
    <mergeCell ref="J874:K874"/>
    <mergeCell ref="A871:B871"/>
    <mergeCell ref="C871:H871"/>
    <mergeCell ref="J871:K871"/>
    <mergeCell ref="A872:B872"/>
    <mergeCell ref="C872:H872"/>
    <mergeCell ref="J872:K872"/>
    <mergeCell ref="A869:B869"/>
    <mergeCell ref="C869:H869"/>
    <mergeCell ref="J869:K869"/>
    <mergeCell ref="A870:B870"/>
    <mergeCell ref="C870:H870"/>
    <mergeCell ref="J870:K870"/>
    <mergeCell ref="A866:H866"/>
    <mergeCell ref="J866:K866"/>
    <mergeCell ref="A867:B867"/>
    <mergeCell ref="C867:H867"/>
    <mergeCell ref="J867:K867"/>
    <mergeCell ref="A868:B868"/>
    <mergeCell ref="C868:H868"/>
    <mergeCell ref="J868:K868"/>
    <mergeCell ref="A864:B864"/>
    <mergeCell ref="C864:H864"/>
    <mergeCell ref="J864:K864"/>
    <mergeCell ref="A865:B865"/>
    <mergeCell ref="C865:H865"/>
    <mergeCell ref="J865:K865"/>
    <mergeCell ref="A861:H861"/>
    <mergeCell ref="J861:K861"/>
    <mergeCell ref="A862:H862"/>
    <mergeCell ref="J862:K862"/>
    <mergeCell ref="A863:B863"/>
    <mergeCell ref="C863:H863"/>
    <mergeCell ref="J863:K863"/>
    <mergeCell ref="A859:B859"/>
    <mergeCell ref="C859:H859"/>
    <mergeCell ref="J859:K859"/>
    <mergeCell ref="A860:B860"/>
    <mergeCell ref="C860:H860"/>
    <mergeCell ref="J860:K860"/>
    <mergeCell ref="A857:B857"/>
    <mergeCell ref="C857:H857"/>
    <mergeCell ref="J857:K857"/>
    <mergeCell ref="A858:B858"/>
    <mergeCell ref="C858:H858"/>
    <mergeCell ref="J858:K858"/>
    <mergeCell ref="A855:B855"/>
    <mergeCell ref="C855:H855"/>
    <mergeCell ref="J855:K855"/>
    <mergeCell ref="A856:B856"/>
    <mergeCell ref="C856:H856"/>
    <mergeCell ref="J856:K856"/>
    <mergeCell ref="A853:B853"/>
    <mergeCell ref="C853:H853"/>
    <mergeCell ref="J853:K853"/>
    <mergeCell ref="A854:B854"/>
    <mergeCell ref="C854:H854"/>
    <mergeCell ref="J854:K854"/>
    <mergeCell ref="A851:B851"/>
    <mergeCell ref="C851:H851"/>
    <mergeCell ref="J851:K851"/>
    <mergeCell ref="A852:B852"/>
    <mergeCell ref="C852:H852"/>
    <mergeCell ref="J852:K852"/>
    <mergeCell ref="A849:B849"/>
    <mergeCell ref="C849:H849"/>
    <mergeCell ref="J849:K849"/>
    <mergeCell ref="A850:B850"/>
    <mergeCell ref="C850:H850"/>
    <mergeCell ref="J850:K850"/>
    <mergeCell ref="A847:B847"/>
    <mergeCell ref="C847:H847"/>
    <mergeCell ref="J847:K847"/>
    <mergeCell ref="A848:B848"/>
    <mergeCell ref="C848:H848"/>
    <mergeCell ref="J848:K848"/>
    <mergeCell ref="A845:B845"/>
    <mergeCell ref="C845:H845"/>
    <mergeCell ref="J845:K845"/>
    <mergeCell ref="A846:B846"/>
    <mergeCell ref="C846:H846"/>
    <mergeCell ref="J846:K846"/>
    <mergeCell ref="A843:B843"/>
    <mergeCell ref="C843:H843"/>
    <mergeCell ref="J843:K843"/>
    <mergeCell ref="A844:B844"/>
    <mergeCell ref="C844:H844"/>
    <mergeCell ref="J844:K844"/>
    <mergeCell ref="A841:B841"/>
    <mergeCell ref="C841:H841"/>
    <mergeCell ref="J841:K841"/>
    <mergeCell ref="A842:B842"/>
    <mergeCell ref="C842:H842"/>
    <mergeCell ref="J842:K842"/>
    <mergeCell ref="A839:B839"/>
    <mergeCell ref="C839:H839"/>
    <mergeCell ref="J839:K839"/>
    <mergeCell ref="A840:B840"/>
    <mergeCell ref="C840:H840"/>
    <mergeCell ref="J840:K840"/>
    <mergeCell ref="A837:B837"/>
    <mergeCell ref="C837:H837"/>
    <mergeCell ref="J837:K837"/>
    <mergeCell ref="A838:B838"/>
    <mergeCell ref="C838:H838"/>
    <mergeCell ref="J838:K838"/>
    <mergeCell ref="A835:B835"/>
    <mergeCell ref="C835:H835"/>
    <mergeCell ref="J835:K835"/>
    <mergeCell ref="A836:B836"/>
    <mergeCell ref="C836:H836"/>
    <mergeCell ref="J836:K836"/>
    <mergeCell ref="A833:B833"/>
    <mergeCell ref="C833:H833"/>
    <mergeCell ref="J833:K833"/>
    <mergeCell ref="A834:B834"/>
    <mergeCell ref="C834:H834"/>
    <mergeCell ref="J834:K834"/>
    <mergeCell ref="A831:B831"/>
    <mergeCell ref="C831:H831"/>
    <mergeCell ref="J831:K831"/>
    <mergeCell ref="A832:B832"/>
    <mergeCell ref="C832:H832"/>
    <mergeCell ref="J832:K832"/>
    <mergeCell ref="A828:B828"/>
    <mergeCell ref="C828:H828"/>
    <mergeCell ref="J828:K828"/>
    <mergeCell ref="A829:H829"/>
    <mergeCell ref="J829:K829"/>
    <mergeCell ref="A830:B830"/>
    <mergeCell ref="C830:H830"/>
    <mergeCell ref="J830:K830"/>
    <mergeCell ref="A826:B826"/>
    <mergeCell ref="C826:H826"/>
    <mergeCell ref="J826:K826"/>
    <mergeCell ref="A827:B827"/>
    <mergeCell ref="C827:H827"/>
    <mergeCell ref="J827:K827"/>
    <mergeCell ref="A824:B824"/>
    <mergeCell ref="C824:H824"/>
    <mergeCell ref="J824:K824"/>
    <mergeCell ref="A825:B825"/>
    <mergeCell ref="C825:H825"/>
    <mergeCell ref="J825:K825"/>
    <mergeCell ref="A822:B822"/>
    <mergeCell ref="C822:H822"/>
    <mergeCell ref="J822:K822"/>
    <mergeCell ref="A823:B823"/>
    <mergeCell ref="C823:H823"/>
    <mergeCell ref="J823:K823"/>
    <mergeCell ref="A820:B820"/>
    <mergeCell ref="C820:H820"/>
    <mergeCell ref="J820:K820"/>
    <mergeCell ref="A821:B821"/>
    <mergeCell ref="C821:H821"/>
    <mergeCell ref="J821:K821"/>
    <mergeCell ref="A818:B818"/>
    <mergeCell ref="C818:H818"/>
    <mergeCell ref="J818:K818"/>
    <mergeCell ref="A819:B819"/>
    <mergeCell ref="C819:H819"/>
    <mergeCell ref="J819:K819"/>
    <mergeCell ref="A816:B816"/>
    <mergeCell ref="C816:H816"/>
    <mergeCell ref="J816:K816"/>
    <mergeCell ref="A817:B817"/>
    <mergeCell ref="C817:H817"/>
    <mergeCell ref="J817:K817"/>
    <mergeCell ref="A814:B814"/>
    <mergeCell ref="C814:H814"/>
    <mergeCell ref="J814:K814"/>
    <mergeCell ref="A815:B815"/>
    <mergeCell ref="C815:H815"/>
    <mergeCell ref="J815:K815"/>
    <mergeCell ref="A812:B812"/>
    <mergeCell ref="C812:H812"/>
    <mergeCell ref="J812:K812"/>
    <mergeCell ref="A813:B813"/>
    <mergeCell ref="C813:H813"/>
    <mergeCell ref="J813:K813"/>
    <mergeCell ref="A810:B810"/>
    <mergeCell ref="C810:H810"/>
    <mergeCell ref="J810:K810"/>
    <mergeCell ref="A811:B811"/>
    <mergeCell ref="C811:H811"/>
    <mergeCell ref="J811:K811"/>
    <mergeCell ref="A807:B807"/>
    <mergeCell ref="C807:H807"/>
    <mergeCell ref="J807:K807"/>
    <mergeCell ref="A808:H808"/>
    <mergeCell ref="J808:K808"/>
    <mergeCell ref="A809:B809"/>
    <mergeCell ref="C809:H809"/>
    <mergeCell ref="J809:K809"/>
    <mergeCell ref="A805:B805"/>
    <mergeCell ref="C805:H805"/>
    <mergeCell ref="J805:K805"/>
    <mergeCell ref="A806:B806"/>
    <mergeCell ref="C806:H806"/>
    <mergeCell ref="J806:K806"/>
    <mergeCell ref="A803:B803"/>
    <mergeCell ref="C803:H803"/>
    <mergeCell ref="J803:K803"/>
    <mergeCell ref="A804:B804"/>
    <mergeCell ref="C804:H804"/>
    <mergeCell ref="J804:K804"/>
    <mergeCell ref="A801:B801"/>
    <mergeCell ref="C801:H801"/>
    <mergeCell ref="J801:K801"/>
    <mergeCell ref="A802:B802"/>
    <mergeCell ref="C802:H802"/>
    <mergeCell ref="J802:K802"/>
    <mergeCell ref="A799:B799"/>
    <mergeCell ref="C799:H799"/>
    <mergeCell ref="J799:K799"/>
    <mergeCell ref="A800:B800"/>
    <mergeCell ref="C800:H800"/>
    <mergeCell ref="J800:K800"/>
    <mergeCell ref="A797:B797"/>
    <mergeCell ref="C797:H797"/>
    <mergeCell ref="J797:K797"/>
    <mergeCell ref="A798:B798"/>
    <mergeCell ref="C798:H798"/>
    <mergeCell ref="J798:K798"/>
    <mergeCell ref="A795:B795"/>
    <mergeCell ref="C795:H795"/>
    <mergeCell ref="J795:K795"/>
    <mergeCell ref="A796:B796"/>
    <mergeCell ref="C796:H796"/>
    <mergeCell ref="J796:K796"/>
    <mergeCell ref="A793:B793"/>
    <mergeCell ref="C793:H793"/>
    <mergeCell ref="J793:K793"/>
    <mergeCell ref="A794:B794"/>
    <mergeCell ref="C794:H794"/>
    <mergeCell ref="J794:K794"/>
    <mergeCell ref="A791:B791"/>
    <mergeCell ref="C791:H791"/>
    <mergeCell ref="J791:K791"/>
    <mergeCell ref="A792:B792"/>
    <mergeCell ref="C792:H792"/>
    <mergeCell ref="J792:K792"/>
    <mergeCell ref="A789:B789"/>
    <mergeCell ref="C789:H789"/>
    <mergeCell ref="J789:K789"/>
    <mergeCell ref="A790:B790"/>
    <mergeCell ref="C790:H790"/>
    <mergeCell ref="J790:K790"/>
    <mergeCell ref="A787:B787"/>
    <mergeCell ref="C787:H787"/>
    <mergeCell ref="J787:K787"/>
    <mergeCell ref="A788:B788"/>
    <mergeCell ref="C788:H788"/>
    <mergeCell ref="J788:K788"/>
    <mergeCell ref="A785:B785"/>
    <mergeCell ref="C785:H785"/>
    <mergeCell ref="J785:K785"/>
    <mergeCell ref="A786:B786"/>
    <mergeCell ref="C786:H786"/>
    <mergeCell ref="J786:K786"/>
    <mergeCell ref="A783:B783"/>
    <mergeCell ref="C783:H783"/>
    <mergeCell ref="J783:K783"/>
    <mergeCell ref="A784:B784"/>
    <mergeCell ref="C784:H784"/>
    <mergeCell ref="J784:K784"/>
    <mergeCell ref="A781:B781"/>
    <mergeCell ref="C781:H781"/>
    <mergeCell ref="J781:K781"/>
    <mergeCell ref="A782:B782"/>
    <mergeCell ref="C782:H782"/>
    <mergeCell ref="J782:K782"/>
    <mergeCell ref="A779:B779"/>
    <mergeCell ref="C779:H779"/>
    <mergeCell ref="J779:K779"/>
    <mergeCell ref="A780:B780"/>
    <mergeCell ref="C780:H780"/>
    <mergeCell ref="J780:K780"/>
    <mergeCell ref="A777:B777"/>
    <mergeCell ref="C777:H777"/>
    <mergeCell ref="J777:K777"/>
    <mergeCell ref="A778:B778"/>
    <mergeCell ref="C778:H778"/>
    <mergeCell ref="J778:K778"/>
    <mergeCell ref="A775:B775"/>
    <mergeCell ref="C775:H775"/>
    <mergeCell ref="J775:K775"/>
    <mergeCell ref="A776:B776"/>
    <mergeCell ref="C776:H776"/>
    <mergeCell ref="J776:K776"/>
    <mergeCell ref="A773:B773"/>
    <mergeCell ref="C773:H773"/>
    <mergeCell ref="J773:K773"/>
    <mergeCell ref="A774:B774"/>
    <mergeCell ref="C774:H774"/>
    <mergeCell ref="J774:K774"/>
    <mergeCell ref="A770:B770"/>
    <mergeCell ref="C770:H770"/>
    <mergeCell ref="J770:K770"/>
    <mergeCell ref="A771:H771"/>
    <mergeCell ref="J771:K771"/>
    <mergeCell ref="A772:B772"/>
    <mergeCell ref="C772:H772"/>
    <mergeCell ref="J772:K772"/>
    <mergeCell ref="A768:B768"/>
    <mergeCell ref="C768:H768"/>
    <mergeCell ref="J768:K768"/>
    <mergeCell ref="A769:B769"/>
    <mergeCell ref="C769:H769"/>
    <mergeCell ref="J769:K769"/>
    <mergeCell ref="A766:B766"/>
    <mergeCell ref="C766:H766"/>
    <mergeCell ref="J766:K766"/>
    <mergeCell ref="A767:B767"/>
    <mergeCell ref="C767:H767"/>
    <mergeCell ref="J767:K767"/>
    <mergeCell ref="A764:B764"/>
    <mergeCell ref="C764:H764"/>
    <mergeCell ref="J764:K764"/>
    <mergeCell ref="A765:B765"/>
    <mergeCell ref="C765:H765"/>
    <mergeCell ref="J765:K765"/>
    <mergeCell ref="A762:B762"/>
    <mergeCell ref="C762:H762"/>
    <mergeCell ref="J762:K762"/>
    <mergeCell ref="A763:B763"/>
    <mergeCell ref="C763:H763"/>
    <mergeCell ref="J763:K763"/>
    <mergeCell ref="A760:B760"/>
    <mergeCell ref="C760:H760"/>
    <mergeCell ref="J760:K760"/>
    <mergeCell ref="A761:B761"/>
    <mergeCell ref="C761:H761"/>
    <mergeCell ref="J761:K761"/>
    <mergeCell ref="A758:B758"/>
    <mergeCell ref="C758:H758"/>
    <mergeCell ref="J758:K758"/>
    <mergeCell ref="A759:B759"/>
    <mergeCell ref="C759:H759"/>
    <mergeCell ref="J759:K759"/>
    <mergeCell ref="A756:B756"/>
    <mergeCell ref="C756:H756"/>
    <mergeCell ref="J756:K756"/>
    <mergeCell ref="A757:B757"/>
    <mergeCell ref="C757:H757"/>
    <mergeCell ref="J757:K757"/>
    <mergeCell ref="A754:B754"/>
    <mergeCell ref="C754:H754"/>
    <mergeCell ref="J754:K754"/>
    <mergeCell ref="A755:B755"/>
    <mergeCell ref="C755:H755"/>
    <mergeCell ref="J755:K755"/>
    <mergeCell ref="A752:B752"/>
    <mergeCell ref="C752:H752"/>
    <mergeCell ref="J752:K752"/>
    <mergeCell ref="A753:B753"/>
    <mergeCell ref="C753:H753"/>
    <mergeCell ref="J753:K753"/>
    <mergeCell ref="A750:B750"/>
    <mergeCell ref="C750:H750"/>
    <mergeCell ref="J750:K750"/>
    <mergeCell ref="A751:B751"/>
    <mergeCell ref="C751:H751"/>
    <mergeCell ref="J751:K751"/>
    <mergeCell ref="A748:B748"/>
    <mergeCell ref="C748:H748"/>
    <mergeCell ref="J748:K748"/>
    <mergeCell ref="A749:B749"/>
    <mergeCell ref="C749:H749"/>
    <mergeCell ref="J749:K749"/>
    <mergeCell ref="A746:B746"/>
    <mergeCell ref="C746:H746"/>
    <mergeCell ref="J746:K746"/>
    <mergeCell ref="A747:B747"/>
    <mergeCell ref="C747:H747"/>
    <mergeCell ref="J747:K747"/>
    <mergeCell ref="A744:B744"/>
    <mergeCell ref="C744:H744"/>
    <mergeCell ref="J744:K744"/>
    <mergeCell ref="A745:B745"/>
    <mergeCell ref="C745:H745"/>
    <mergeCell ref="J745:K745"/>
    <mergeCell ref="A742:B742"/>
    <mergeCell ref="C742:H742"/>
    <mergeCell ref="J742:K742"/>
    <mergeCell ref="A743:B743"/>
    <mergeCell ref="C743:H743"/>
    <mergeCell ref="J743:K743"/>
    <mergeCell ref="A740:B740"/>
    <mergeCell ref="C740:H740"/>
    <mergeCell ref="J740:K740"/>
    <mergeCell ref="A741:B741"/>
    <mergeCell ref="C741:H741"/>
    <mergeCell ref="J741:K741"/>
    <mergeCell ref="A737:H737"/>
    <mergeCell ref="J737:K737"/>
    <mergeCell ref="A738:B738"/>
    <mergeCell ref="C738:H738"/>
    <mergeCell ref="J738:K738"/>
    <mergeCell ref="A739:B739"/>
    <mergeCell ref="C739:H739"/>
    <mergeCell ref="J739:K739"/>
    <mergeCell ref="A735:B735"/>
    <mergeCell ref="C735:H735"/>
    <mergeCell ref="J735:K735"/>
    <mergeCell ref="A736:B736"/>
    <mergeCell ref="C736:H736"/>
    <mergeCell ref="J736:K736"/>
    <mergeCell ref="A733:B733"/>
    <mergeCell ref="C733:H733"/>
    <mergeCell ref="J733:K733"/>
    <mergeCell ref="A734:B734"/>
    <mergeCell ref="C734:H734"/>
    <mergeCell ref="J734:K734"/>
    <mergeCell ref="A731:B731"/>
    <mergeCell ref="C731:H731"/>
    <mergeCell ref="J731:K731"/>
    <mergeCell ref="A732:B732"/>
    <mergeCell ref="C732:H732"/>
    <mergeCell ref="J732:K732"/>
    <mergeCell ref="A729:B729"/>
    <mergeCell ref="C729:H729"/>
    <mergeCell ref="J729:K729"/>
    <mergeCell ref="A730:B730"/>
    <mergeCell ref="C730:H730"/>
    <mergeCell ref="J730:K730"/>
    <mergeCell ref="A727:B727"/>
    <mergeCell ref="C727:H727"/>
    <mergeCell ref="J727:K727"/>
    <mergeCell ref="A728:B728"/>
    <mergeCell ref="C728:H728"/>
    <mergeCell ref="J728:K728"/>
    <mergeCell ref="A725:B725"/>
    <mergeCell ref="C725:H725"/>
    <mergeCell ref="J725:K725"/>
    <mergeCell ref="A726:B726"/>
    <mergeCell ref="C726:H726"/>
    <mergeCell ref="J726:K726"/>
    <mergeCell ref="A722:H722"/>
    <mergeCell ref="J722:K722"/>
    <mergeCell ref="A723:B723"/>
    <mergeCell ref="C723:H723"/>
    <mergeCell ref="J723:K723"/>
    <mergeCell ref="A724:B724"/>
    <mergeCell ref="C724:H724"/>
    <mergeCell ref="J724:K724"/>
    <mergeCell ref="A720:B720"/>
    <mergeCell ref="C720:H720"/>
    <mergeCell ref="J720:K720"/>
    <mergeCell ref="A721:B721"/>
    <mergeCell ref="C721:H721"/>
    <mergeCell ref="J721:K721"/>
    <mergeCell ref="A718:B718"/>
    <mergeCell ref="C718:H718"/>
    <mergeCell ref="J718:K718"/>
    <mergeCell ref="A719:B719"/>
    <mergeCell ref="C719:H719"/>
    <mergeCell ref="J719:K719"/>
    <mergeCell ref="A716:B716"/>
    <mergeCell ref="C716:H716"/>
    <mergeCell ref="J716:K716"/>
    <mergeCell ref="A717:B717"/>
    <mergeCell ref="C717:H717"/>
    <mergeCell ref="J717:K717"/>
    <mergeCell ref="A714:B714"/>
    <mergeCell ref="C714:H714"/>
    <mergeCell ref="J714:K714"/>
    <mergeCell ref="A715:B715"/>
    <mergeCell ref="C715:H715"/>
    <mergeCell ref="J715:K715"/>
    <mergeCell ref="A712:B712"/>
    <mergeCell ref="C712:H712"/>
    <mergeCell ref="J712:K712"/>
    <mergeCell ref="A713:B713"/>
    <mergeCell ref="C713:H713"/>
    <mergeCell ref="J713:K713"/>
    <mergeCell ref="A709:B709"/>
    <mergeCell ref="C709:H709"/>
    <mergeCell ref="J709:K709"/>
    <mergeCell ref="A710:H710"/>
    <mergeCell ref="J710:K710"/>
    <mergeCell ref="A711:B711"/>
    <mergeCell ref="C711:H711"/>
    <mergeCell ref="J711:K711"/>
    <mergeCell ref="A707:B707"/>
    <mergeCell ref="C707:H707"/>
    <mergeCell ref="J707:K707"/>
    <mergeCell ref="A708:B708"/>
    <mergeCell ref="C708:H708"/>
    <mergeCell ref="J708:K708"/>
    <mergeCell ref="A705:B705"/>
    <mergeCell ref="C705:H705"/>
    <mergeCell ref="J705:K705"/>
    <mergeCell ref="A706:B706"/>
    <mergeCell ref="C706:H706"/>
    <mergeCell ref="J706:K706"/>
    <mergeCell ref="A703:B703"/>
    <mergeCell ref="C703:H703"/>
    <mergeCell ref="J703:K703"/>
    <mergeCell ref="A704:B704"/>
    <mergeCell ref="C704:H704"/>
    <mergeCell ref="J704:K704"/>
    <mergeCell ref="A701:B701"/>
    <mergeCell ref="C701:H701"/>
    <mergeCell ref="J701:K701"/>
    <mergeCell ref="A702:B702"/>
    <mergeCell ref="C702:H702"/>
    <mergeCell ref="J702:K702"/>
    <mergeCell ref="A699:B699"/>
    <mergeCell ref="C699:H699"/>
    <mergeCell ref="J699:K699"/>
    <mergeCell ref="A700:B700"/>
    <mergeCell ref="C700:H700"/>
    <mergeCell ref="J700:K700"/>
    <mergeCell ref="A697:B697"/>
    <mergeCell ref="C697:H697"/>
    <mergeCell ref="J697:K697"/>
    <mergeCell ref="A698:B698"/>
    <mergeCell ref="C698:H698"/>
    <mergeCell ref="J698:K698"/>
    <mergeCell ref="A694:B694"/>
    <mergeCell ref="C694:H694"/>
    <mergeCell ref="J694:K694"/>
    <mergeCell ref="A695:H695"/>
    <mergeCell ref="J695:K695"/>
    <mergeCell ref="A696:B696"/>
    <mergeCell ref="C696:H696"/>
    <mergeCell ref="J696:K696"/>
    <mergeCell ref="A692:B692"/>
    <mergeCell ref="C692:H692"/>
    <mergeCell ref="J692:K692"/>
    <mergeCell ref="A693:B693"/>
    <mergeCell ref="C693:H693"/>
    <mergeCell ref="J693:K693"/>
    <mergeCell ref="A690:B690"/>
    <mergeCell ref="C690:H690"/>
    <mergeCell ref="J690:K690"/>
    <mergeCell ref="A691:B691"/>
    <mergeCell ref="C691:H691"/>
    <mergeCell ref="J691:K691"/>
    <mergeCell ref="A688:B688"/>
    <mergeCell ref="C688:H688"/>
    <mergeCell ref="J688:K688"/>
    <mergeCell ref="A689:B689"/>
    <mergeCell ref="C689:H689"/>
    <mergeCell ref="J689:K689"/>
    <mergeCell ref="A686:B686"/>
    <mergeCell ref="C686:H686"/>
    <mergeCell ref="J686:K686"/>
    <mergeCell ref="A687:B687"/>
    <mergeCell ref="C687:H687"/>
    <mergeCell ref="J687:K687"/>
    <mergeCell ref="A684:B684"/>
    <mergeCell ref="C684:H684"/>
    <mergeCell ref="J684:K684"/>
    <mergeCell ref="A685:B685"/>
    <mergeCell ref="C685:H685"/>
    <mergeCell ref="J685:K685"/>
    <mergeCell ref="A682:B682"/>
    <mergeCell ref="C682:H682"/>
    <mergeCell ref="J682:K682"/>
    <mergeCell ref="A683:B683"/>
    <mergeCell ref="C683:H683"/>
    <mergeCell ref="J683:K683"/>
    <mergeCell ref="A680:B680"/>
    <mergeCell ref="C680:H680"/>
    <mergeCell ref="J680:K680"/>
    <mergeCell ref="A681:B681"/>
    <mergeCell ref="C681:H681"/>
    <mergeCell ref="J681:K681"/>
    <mergeCell ref="A678:B678"/>
    <mergeCell ref="C678:H678"/>
    <mergeCell ref="J678:K678"/>
    <mergeCell ref="A679:B679"/>
    <mergeCell ref="C679:H679"/>
    <mergeCell ref="J679:K679"/>
    <mergeCell ref="A675:B675"/>
    <mergeCell ref="C675:H675"/>
    <mergeCell ref="J675:K675"/>
    <mergeCell ref="A676:H676"/>
    <mergeCell ref="J676:K676"/>
    <mergeCell ref="A677:B677"/>
    <mergeCell ref="C677:H677"/>
    <mergeCell ref="J677:K677"/>
    <mergeCell ref="A673:B673"/>
    <mergeCell ref="C673:H673"/>
    <mergeCell ref="J673:K673"/>
    <mergeCell ref="A674:B674"/>
    <mergeCell ref="C674:H674"/>
    <mergeCell ref="J674:K674"/>
    <mergeCell ref="A671:B671"/>
    <mergeCell ref="C671:H671"/>
    <mergeCell ref="J671:K671"/>
    <mergeCell ref="A672:B672"/>
    <mergeCell ref="C672:H672"/>
    <mergeCell ref="J672:K672"/>
    <mergeCell ref="A669:B669"/>
    <mergeCell ref="C669:H669"/>
    <mergeCell ref="J669:K669"/>
    <mergeCell ref="A670:B670"/>
    <mergeCell ref="C670:H670"/>
    <mergeCell ref="J670:K670"/>
    <mergeCell ref="A667:B667"/>
    <mergeCell ref="C667:H667"/>
    <mergeCell ref="J667:K667"/>
    <mergeCell ref="A668:B668"/>
    <mergeCell ref="C668:H668"/>
    <mergeCell ref="J668:K668"/>
    <mergeCell ref="A665:B665"/>
    <mergeCell ref="C665:H665"/>
    <mergeCell ref="J665:K665"/>
    <mergeCell ref="A666:B666"/>
    <mergeCell ref="C666:H666"/>
    <mergeCell ref="J666:K666"/>
    <mergeCell ref="A663:B663"/>
    <mergeCell ref="C663:H663"/>
    <mergeCell ref="J663:K663"/>
    <mergeCell ref="A664:B664"/>
    <mergeCell ref="C664:H664"/>
    <mergeCell ref="J664:K664"/>
    <mergeCell ref="A661:B661"/>
    <mergeCell ref="C661:H661"/>
    <mergeCell ref="J661:K661"/>
    <mergeCell ref="A662:B662"/>
    <mergeCell ref="C662:H662"/>
    <mergeCell ref="J662:K662"/>
    <mergeCell ref="A659:B659"/>
    <mergeCell ref="C659:H659"/>
    <mergeCell ref="J659:K659"/>
    <mergeCell ref="A660:B660"/>
    <mergeCell ref="C660:H660"/>
    <mergeCell ref="J660:K660"/>
    <mergeCell ref="A657:B657"/>
    <mergeCell ref="C657:H657"/>
    <mergeCell ref="J657:K657"/>
    <mergeCell ref="A658:B658"/>
    <mergeCell ref="C658:H658"/>
    <mergeCell ref="J658:K658"/>
    <mergeCell ref="A655:B655"/>
    <mergeCell ref="C655:H655"/>
    <mergeCell ref="J655:K655"/>
    <mergeCell ref="A656:B656"/>
    <mergeCell ref="C656:H656"/>
    <mergeCell ref="J656:K656"/>
    <mergeCell ref="A653:B653"/>
    <mergeCell ref="C653:H653"/>
    <mergeCell ref="J653:K653"/>
    <mergeCell ref="A654:B654"/>
    <mergeCell ref="C654:H654"/>
    <mergeCell ref="J654:K654"/>
    <mergeCell ref="A651:B651"/>
    <mergeCell ref="C651:H651"/>
    <mergeCell ref="J651:K651"/>
    <mergeCell ref="A652:B652"/>
    <mergeCell ref="C652:H652"/>
    <mergeCell ref="J652:K652"/>
    <mergeCell ref="A648:B648"/>
    <mergeCell ref="C648:H648"/>
    <mergeCell ref="J648:K648"/>
    <mergeCell ref="A649:H649"/>
    <mergeCell ref="J649:K649"/>
    <mergeCell ref="A650:B650"/>
    <mergeCell ref="C650:H650"/>
    <mergeCell ref="J650:K650"/>
    <mergeCell ref="A646:B646"/>
    <mergeCell ref="C646:H646"/>
    <mergeCell ref="J646:K646"/>
    <mergeCell ref="A647:B647"/>
    <mergeCell ref="C647:H647"/>
    <mergeCell ref="J647:K647"/>
    <mergeCell ref="A644:B644"/>
    <mergeCell ref="C644:H644"/>
    <mergeCell ref="J644:K644"/>
    <mergeCell ref="A645:B645"/>
    <mergeCell ref="C645:H645"/>
    <mergeCell ref="J645:K645"/>
    <mergeCell ref="A642:B642"/>
    <mergeCell ref="C642:H642"/>
    <mergeCell ref="J642:K642"/>
    <mergeCell ref="A643:B643"/>
    <mergeCell ref="C643:H643"/>
    <mergeCell ref="J643:K643"/>
    <mergeCell ref="A640:B640"/>
    <mergeCell ref="C640:H640"/>
    <mergeCell ref="J640:K640"/>
    <mergeCell ref="A641:B641"/>
    <mergeCell ref="C641:H641"/>
    <mergeCell ref="J641:K641"/>
    <mergeCell ref="A638:B638"/>
    <mergeCell ref="C638:H638"/>
    <mergeCell ref="J638:K638"/>
    <mergeCell ref="A639:B639"/>
    <mergeCell ref="C639:H639"/>
    <mergeCell ref="J639:K639"/>
    <mergeCell ref="A636:B636"/>
    <mergeCell ref="C636:H636"/>
    <mergeCell ref="J636:K636"/>
    <mergeCell ref="A637:B637"/>
    <mergeCell ref="C637:H637"/>
    <mergeCell ref="J637:K637"/>
    <mergeCell ref="A633:B633"/>
    <mergeCell ref="C633:H633"/>
    <mergeCell ref="J633:K633"/>
    <mergeCell ref="A634:H634"/>
    <mergeCell ref="J634:K634"/>
    <mergeCell ref="A635:B635"/>
    <mergeCell ref="C635:H635"/>
    <mergeCell ref="J635:K635"/>
    <mergeCell ref="A631:B631"/>
    <mergeCell ref="C631:H631"/>
    <mergeCell ref="J631:K631"/>
    <mergeCell ref="A632:B632"/>
    <mergeCell ref="C632:H632"/>
    <mergeCell ref="J632:K632"/>
    <mergeCell ref="A629:B629"/>
    <mergeCell ref="C629:H629"/>
    <mergeCell ref="J629:K629"/>
    <mergeCell ref="A630:B630"/>
    <mergeCell ref="C630:H630"/>
    <mergeCell ref="J630:K630"/>
    <mergeCell ref="A627:B627"/>
    <mergeCell ref="C627:H627"/>
    <mergeCell ref="J627:K627"/>
    <mergeCell ref="A628:B628"/>
    <mergeCell ref="C628:H628"/>
    <mergeCell ref="J628:K628"/>
    <mergeCell ref="A625:B625"/>
    <mergeCell ref="C625:H625"/>
    <mergeCell ref="J625:K625"/>
    <mergeCell ref="A626:B626"/>
    <mergeCell ref="C626:H626"/>
    <mergeCell ref="J626:K626"/>
    <mergeCell ref="A623:B623"/>
    <mergeCell ref="C623:H623"/>
    <mergeCell ref="J623:K623"/>
    <mergeCell ref="A624:B624"/>
    <mergeCell ref="C624:H624"/>
    <mergeCell ref="J624:K624"/>
    <mergeCell ref="A621:B621"/>
    <mergeCell ref="C621:H621"/>
    <mergeCell ref="J621:K621"/>
    <mergeCell ref="A622:B622"/>
    <mergeCell ref="C622:H622"/>
    <mergeCell ref="J622:K622"/>
    <mergeCell ref="A619:B619"/>
    <mergeCell ref="C619:H619"/>
    <mergeCell ref="J619:K619"/>
    <mergeCell ref="A620:B620"/>
    <mergeCell ref="C620:H620"/>
    <mergeCell ref="J620:K620"/>
    <mergeCell ref="A617:B617"/>
    <mergeCell ref="C617:H617"/>
    <mergeCell ref="J617:K617"/>
    <mergeCell ref="A618:B618"/>
    <mergeCell ref="C618:H618"/>
    <mergeCell ref="J618:K618"/>
    <mergeCell ref="A615:B615"/>
    <mergeCell ref="C615:H615"/>
    <mergeCell ref="J615:K615"/>
    <mergeCell ref="A616:B616"/>
    <mergeCell ref="C616:H616"/>
    <mergeCell ref="J616:K616"/>
    <mergeCell ref="A613:B613"/>
    <mergeCell ref="C613:H613"/>
    <mergeCell ref="J613:K613"/>
    <mergeCell ref="A614:B614"/>
    <mergeCell ref="C614:H614"/>
    <mergeCell ref="J614:K614"/>
    <mergeCell ref="A611:B611"/>
    <mergeCell ref="C611:H611"/>
    <mergeCell ref="J611:K611"/>
    <mergeCell ref="A612:B612"/>
    <mergeCell ref="C612:H612"/>
    <mergeCell ref="J612:K612"/>
    <mergeCell ref="A609:B609"/>
    <mergeCell ref="C609:H609"/>
    <mergeCell ref="J609:K609"/>
    <mergeCell ref="A610:B610"/>
    <mergeCell ref="C610:H610"/>
    <mergeCell ref="J610:K610"/>
    <mergeCell ref="A607:B607"/>
    <mergeCell ref="C607:H607"/>
    <mergeCell ref="J607:K607"/>
    <mergeCell ref="A608:B608"/>
    <mergeCell ref="C608:H608"/>
    <mergeCell ref="J608:K608"/>
    <mergeCell ref="A605:B605"/>
    <mergeCell ref="C605:H605"/>
    <mergeCell ref="J605:K605"/>
    <mergeCell ref="A606:B606"/>
    <mergeCell ref="C606:H606"/>
    <mergeCell ref="J606:K606"/>
    <mergeCell ref="A602:H602"/>
    <mergeCell ref="J602:K602"/>
    <mergeCell ref="A603:B603"/>
    <mergeCell ref="C603:H603"/>
    <mergeCell ref="J603:K603"/>
    <mergeCell ref="A604:B604"/>
    <mergeCell ref="C604:H604"/>
    <mergeCell ref="J604:K604"/>
    <mergeCell ref="A600:B600"/>
    <mergeCell ref="C600:H600"/>
    <mergeCell ref="J600:K600"/>
    <mergeCell ref="A601:B601"/>
    <mergeCell ref="C601:H601"/>
    <mergeCell ref="J601:K601"/>
    <mergeCell ref="A598:B598"/>
    <mergeCell ref="C598:H598"/>
    <mergeCell ref="J598:K598"/>
    <mergeCell ref="A599:B599"/>
    <mergeCell ref="C599:H599"/>
    <mergeCell ref="J599:K599"/>
    <mergeCell ref="A596:B596"/>
    <mergeCell ref="C596:H596"/>
    <mergeCell ref="J596:K596"/>
    <mergeCell ref="A597:B597"/>
    <mergeCell ref="C597:H597"/>
    <mergeCell ref="J597:K597"/>
    <mergeCell ref="A594:B594"/>
    <mergeCell ref="C594:H594"/>
    <mergeCell ref="J594:K594"/>
    <mergeCell ref="A595:B595"/>
    <mergeCell ref="C595:H595"/>
    <mergeCell ref="J595:K595"/>
    <mergeCell ref="A592:B592"/>
    <mergeCell ref="C592:H592"/>
    <mergeCell ref="J592:K592"/>
    <mergeCell ref="A593:B593"/>
    <mergeCell ref="C593:H593"/>
    <mergeCell ref="J593:K593"/>
    <mergeCell ref="A590:B590"/>
    <mergeCell ref="C590:H590"/>
    <mergeCell ref="J590:K590"/>
    <mergeCell ref="A591:B591"/>
    <mergeCell ref="C591:H591"/>
    <mergeCell ref="J591:K591"/>
    <mergeCell ref="A588:B588"/>
    <mergeCell ref="C588:H588"/>
    <mergeCell ref="J588:K588"/>
    <mergeCell ref="A589:B589"/>
    <mergeCell ref="C589:H589"/>
    <mergeCell ref="J589:K589"/>
    <mergeCell ref="A586:B586"/>
    <mergeCell ref="C586:H586"/>
    <mergeCell ref="J586:K586"/>
    <mergeCell ref="A587:B587"/>
    <mergeCell ref="C587:H587"/>
    <mergeCell ref="J587:K587"/>
    <mergeCell ref="A584:B584"/>
    <mergeCell ref="C584:H584"/>
    <mergeCell ref="J584:K584"/>
    <mergeCell ref="A585:B585"/>
    <mergeCell ref="C585:H585"/>
    <mergeCell ref="J585:K585"/>
    <mergeCell ref="A582:B582"/>
    <mergeCell ref="C582:H582"/>
    <mergeCell ref="J582:K582"/>
    <mergeCell ref="A583:B583"/>
    <mergeCell ref="C583:H583"/>
    <mergeCell ref="J583:K583"/>
    <mergeCell ref="A580:B580"/>
    <mergeCell ref="C580:H580"/>
    <mergeCell ref="J580:K580"/>
    <mergeCell ref="A581:B581"/>
    <mergeCell ref="C581:H581"/>
    <mergeCell ref="J581:K581"/>
    <mergeCell ref="A577:H577"/>
    <mergeCell ref="J577:K577"/>
    <mergeCell ref="A578:B578"/>
    <mergeCell ref="C578:H578"/>
    <mergeCell ref="J578:K578"/>
    <mergeCell ref="A579:B579"/>
    <mergeCell ref="C579:H579"/>
    <mergeCell ref="J579:K579"/>
    <mergeCell ref="A575:B575"/>
    <mergeCell ref="C575:H575"/>
    <mergeCell ref="J575:K575"/>
    <mergeCell ref="A576:B576"/>
    <mergeCell ref="C576:H576"/>
    <mergeCell ref="J576:K576"/>
    <mergeCell ref="A573:B573"/>
    <mergeCell ref="C573:H573"/>
    <mergeCell ref="J573:K573"/>
    <mergeCell ref="A574:B574"/>
    <mergeCell ref="C574:H574"/>
    <mergeCell ref="J574:K574"/>
    <mergeCell ref="A571:B571"/>
    <mergeCell ref="C571:H571"/>
    <mergeCell ref="J571:K571"/>
    <mergeCell ref="A572:B572"/>
    <mergeCell ref="C572:H572"/>
    <mergeCell ref="J572:K572"/>
    <mergeCell ref="A569:B569"/>
    <mergeCell ref="C569:H569"/>
    <mergeCell ref="J569:K569"/>
    <mergeCell ref="A570:B570"/>
    <mergeCell ref="C570:H570"/>
    <mergeCell ref="J570:K570"/>
    <mergeCell ref="A567:B567"/>
    <mergeCell ref="C567:H567"/>
    <mergeCell ref="J567:K567"/>
    <mergeCell ref="A568:B568"/>
    <mergeCell ref="C568:H568"/>
    <mergeCell ref="J568:K568"/>
    <mergeCell ref="A565:B565"/>
    <mergeCell ref="C565:H565"/>
    <mergeCell ref="J565:K565"/>
    <mergeCell ref="A566:B566"/>
    <mergeCell ref="C566:H566"/>
    <mergeCell ref="J566:K566"/>
    <mergeCell ref="A563:B563"/>
    <mergeCell ref="C563:H563"/>
    <mergeCell ref="J563:K563"/>
    <mergeCell ref="A564:B564"/>
    <mergeCell ref="C564:H564"/>
    <mergeCell ref="J564:K564"/>
    <mergeCell ref="A561:B561"/>
    <mergeCell ref="C561:H561"/>
    <mergeCell ref="J561:K561"/>
    <mergeCell ref="A562:B562"/>
    <mergeCell ref="C562:H562"/>
    <mergeCell ref="J562:K562"/>
    <mergeCell ref="A559:B559"/>
    <mergeCell ref="C559:H559"/>
    <mergeCell ref="J559:K559"/>
    <mergeCell ref="A560:B560"/>
    <mergeCell ref="C560:H560"/>
    <mergeCell ref="J560:K560"/>
    <mergeCell ref="A556:H556"/>
    <mergeCell ref="J556:K556"/>
    <mergeCell ref="A557:B557"/>
    <mergeCell ref="C557:H557"/>
    <mergeCell ref="J557:K557"/>
    <mergeCell ref="A558:B558"/>
    <mergeCell ref="C558:H558"/>
    <mergeCell ref="J558:K558"/>
    <mergeCell ref="A554:B554"/>
    <mergeCell ref="C554:H554"/>
    <mergeCell ref="J554:K554"/>
    <mergeCell ref="A555:B555"/>
    <mergeCell ref="C555:H555"/>
    <mergeCell ref="J555:K555"/>
    <mergeCell ref="A552:B552"/>
    <mergeCell ref="C552:H552"/>
    <mergeCell ref="J552:K552"/>
    <mergeCell ref="A553:B553"/>
    <mergeCell ref="C553:H553"/>
    <mergeCell ref="J553:K553"/>
    <mergeCell ref="A550:B550"/>
    <mergeCell ref="C550:H550"/>
    <mergeCell ref="J550:K550"/>
    <mergeCell ref="A551:B551"/>
    <mergeCell ref="C551:H551"/>
    <mergeCell ref="J551:K551"/>
    <mergeCell ref="A548:B548"/>
    <mergeCell ref="C548:H548"/>
    <mergeCell ref="J548:K548"/>
    <mergeCell ref="A549:B549"/>
    <mergeCell ref="C549:H549"/>
    <mergeCell ref="J549:K549"/>
    <mergeCell ref="A546:B546"/>
    <mergeCell ref="C546:H546"/>
    <mergeCell ref="J546:K546"/>
    <mergeCell ref="A547:B547"/>
    <mergeCell ref="C547:H547"/>
    <mergeCell ref="J547:K547"/>
    <mergeCell ref="A544:B544"/>
    <mergeCell ref="C544:H544"/>
    <mergeCell ref="J544:K544"/>
    <mergeCell ref="A545:B545"/>
    <mergeCell ref="C545:H545"/>
    <mergeCell ref="J545:K545"/>
    <mergeCell ref="A542:B542"/>
    <mergeCell ref="C542:H542"/>
    <mergeCell ref="J542:K542"/>
    <mergeCell ref="A543:B543"/>
    <mergeCell ref="C543:H543"/>
    <mergeCell ref="J543:K543"/>
    <mergeCell ref="A540:B540"/>
    <mergeCell ref="C540:H540"/>
    <mergeCell ref="J540:K540"/>
    <mergeCell ref="A541:B541"/>
    <mergeCell ref="C541:H541"/>
    <mergeCell ref="J541:K541"/>
    <mergeCell ref="A537:B537"/>
    <mergeCell ref="C537:H537"/>
    <mergeCell ref="J537:K537"/>
    <mergeCell ref="A538:H538"/>
    <mergeCell ref="J538:K538"/>
    <mergeCell ref="A539:B539"/>
    <mergeCell ref="C539:H539"/>
    <mergeCell ref="J539:K539"/>
    <mergeCell ref="A535:B535"/>
    <mergeCell ref="C535:H535"/>
    <mergeCell ref="J535:K535"/>
    <mergeCell ref="A536:B536"/>
    <mergeCell ref="C536:H536"/>
    <mergeCell ref="J536:K536"/>
    <mergeCell ref="A533:B533"/>
    <mergeCell ref="C533:H533"/>
    <mergeCell ref="J533:K533"/>
    <mergeCell ref="A534:B534"/>
    <mergeCell ref="C534:H534"/>
    <mergeCell ref="J534:K534"/>
    <mergeCell ref="A531:B531"/>
    <mergeCell ref="C531:H531"/>
    <mergeCell ref="J531:K531"/>
    <mergeCell ref="A532:B532"/>
    <mergeCell ref="C532:H532"/>
    <mergeCell ref="J532:K532"/>
    <mergeCell ref="A529:B529"/>
    <mergeCell ref="C529:H529"/>
    <mergeCell ref="J529:K529"/>
    <mergeCell ref="A530:B530"/>
    <mergeCell ref="C530:H530"/>
    <mergeCell ref="J530:K530"/>
    <mergeCell ref="A527:B527"/>
    <mergeCell ref="C527:H527"/>
    <mergeCell ref="J527:K527"/>
    <mergeCell ref="A528:B528"/>
    <mergeCell ref="C528:H528"/>
    <mergeCell ref="J528:K528"/>
    <mergeCell ref="A525:B525"/>
    <mergeCell ref="C525:H525"/>
    <mergeCell ref="J525:K525"/>
    <mergeCell ref="A526:B526"/>
    <mergeCell ref="C526:H526"/>
    <mergeCell ref="J526:K526"/>
    <mergeCell ref="A523:B523"/>
    <mergeCell ref="C523:H523"/>
    <mergeCell ref="J523:K523"/>
    <mergeCell ref="A524:B524"/>
    <mergeCell ref="C524:H524"/>
    <mergeCell ref="J524:K524"/>
    <mergeCell ref="A520:H520"/>
    <mergeCell ref="J520:K520"/>
    <mergeCell ref="A521:B521"/>
    <mergeCell ref="C521:H521"/>
    <mergeCell ref="J521:K521"/>
    <mergeCell ref="A522:B522"/>
    <mergeCell ref="C522:H522"/>
    <mergeCell ref="J522:K522"/>
    <mergeCell ref="A518:B518"/>
    <mergeCell ref="C518:H518"/>
    <mergeCell ref="J518:K518"/>
    <mergeCell ref="A519:B519"/>
    <mergeCell ref="C519:H519"/>
    <mergeCell ref="J519:K519"/>
    <mergeCell ref="A516:B516"/>
    <mergeCell ref="C516:H516"/>
    <mergeCell ref="J516:K516"/>
    <mergeCell ref="A517:B517"/>
    <mergeCell ref="C517:H517"/>
    <mergeCell ref="J517:K517"/>
    <mergeCell ref="A514:B514"/>
    <mergeCell ref="C514:H514"/>
    <mergeCell ref="J514:K514"/>
    <mergeCell ref="A515:B515"/>
    <mergeCell ref="C515:H515"/>
    <mergeCell ref="J515:K515"/>
    <mergeCell ref="A512:B512"/>
    <mergeCell ref="C512:H512"/>
    <mergeCell ref="J512:K512"/>
    <mergeCell ref="A513:B513"/>
    <mergeCell ref="C513:H513"/>
    <mergeCell ref="J513:K513"/>
    <mergeCell ref="A510:B510"/>
    <mergeCell ref="C510:H510"/>
    <mergeCell ref="J510:K510"/>
    <mergeCell ref="A511:B511"/>
    <mergeCell ref="C511:H511"/>
    <mergeCell ref="J511:K511"/>
    <mergeCell ref="A508:B508"/>
    <mergeCell ref="C508:H508"/>
    <mergeCell ref="J508:K508"/>
    <mergeCell ref="A509:B509"/>
    <mergeCell ref="C509:H509"/>
    <mergeCell ref="J509:K509"/>
    <mergeCell ref="A506:B506"/>
    <mergeCell ref="C506:H506"/>
    <mergeCell ref="J506:K506"/>
    <mergeCell ref="A507:B507"/>
    <mergeCell ref="C507:H507"/>
    <mergeCell ref="J507:K507"/>
    <mergeCell ref="A503:B503"/>
    <mergeCell ref="C503:H503"/>
    <mergeCell ref="J503:K503"/>
    <mergeCell ref="A504:H504"/>
    <mergeCell ref="J504:K504"/>
    <mergeCell ref="A505:B505"/>
    <mergeCell ref="C505:H505"/>
    <mergeCell ref="J505:K505"/>
    <mergeCell ref="A501:B501"/>
    <mergeCell ref="C501:H501"/>
    <mergeCell ref="J501:K501"/>
    <mergeCell ref="A502:B502"/>
    <mergeCell ref="C502:H502"/>
    <mergeCell ref="J502:K502"/>
    <mergeCell ref="A499:B499"/>
    <mergeCell ref="C499:H499"/>
    <mergeCell ref="J499:K499"/>
    <mergeCell ref="A500:B500"/>
    <mergeCell ref="C500:H500"/>
    <mergeCell ref="J500:K500"/>
    <mergeCell ref="A497:B497"/>
    <mergeCell ref="C497:H497"/>
    <mergeCell ref="J497:K497"/>
    <mergeCell ref="A498:B498"/>
    <mergeCell ref="C498:H498"/>
    <mergeCell ref="J498:K498"/>
    <mergeCell ref="A495:B495"/>
    <mergeCell ref="C495:H495"/>
    <mergeCell ref="J495:K495"/>
    <mergeCell ref="A496:B496"/>
    <mergeCell ref="C496:H496"/>
    <mergeCell ref="J496:K496"/>
    <mergeCell ref="A493:B493"/>
    <mergeCell ref="C493:H493"/>
    <mergeCell ref="J493:K493"/>
    <mergeCell ref="A494:B494"/>
    <mergeCell ref="C494:H494"/>
    <mergeCell ref="J494:K494"/>
    <mergeCell ref="A491:B491"/>
    <mergeCell ref="C491:H491"/>
    <mergeCell ref="J491:K491"/>
    <mergeCell ref="A492:B492"/>
    <mergeCell ref="C492:H492"/>
    <mergeCell ref="J492:K492"/>
    <mergeCell ref="A489:B489"/>
    <mergeCell ref="C489:H489"/>
    <mergeCell ref="J489:K489"/>
    <mergeCell ref="A490:B490"/>
    <mergeCell ref="C490:H490"/>
    <mergeCell ref="J490:K490"/>
    <mergeCell ref="A487:B487"/>
    <mergeCell ref="C487:H487"/>
    <mergeCell ref="J487:K487"/>
    <mergeCell ref="A488:B488"/>
    <mergeCell ref="C488:H488"/>
    <mergeCell ref="J488:K488"/>
    <mergeCell ref="A485:B485"/>
    <mergeCell ref="C485:H485"/>
    <mergeCell ref="J485:K485"/>
    <mergeCell ref="A486:B486"/>
    <mergeCell ref="C486:H486"/>
    <mergeCell ref="J486:K486"/>
    <mergeCell ref="A483:B483"/>
    <mergeCell ref="C483:H483"/>
    <mergeCell ref="J483:K483"/>
    <mergeCell ref="A484:B484"/>
    <mergeCell ref="C484:H484"/>
    <mergeCell ref="J484:K484"/>
    <mergeCell ref="A480:H480"/>
    <mergeCell ref="J480:K480"/>
    <mergeCell ref="A481:B481"/>
    <mergeCell ref="C481:H481"/>
    <mergeCell ref="J481:K481"/>
    <mergeCell ref="A482:B482"/>
    <mergeCell ref="C482:H482"/>
    <mergeCell ref="J482:K482"/>
    <mergeCell ref="A478:B478"/>
    <mergeCell ref="C478:H478"/>
    <mergeCell ref="J478:K478"/>
    <mergeCell ref="A479:B479"/>
    <mergeCell ref="C479:H479"/>
    <mergeCell ref="J479:K479"/>
    <mergeCell ref="A476:B476"/>
    <mergeCell ref="C476:H476"/>
    <mergeCell ref="J476:K476"/>
    <mergeCell ref="A477:B477"/>
    <mergeCell ref="C477:H477"/>
    <mergeCell ref="J477:K477"/>
    <mergeCell ref="A474:B474"/>
    <mergeCell ref="C474:H474"/>
    <mergeCell ref="J474:K474"/>
    <mergeCell ref="A475:B475"/>
    <mergeCell ref="C475:H475"/>
    <mergeCell ref="J475:K475"/>
    <mergeCell ref="A472:B472"/>
    <mergeCell ref="C472:H472"/>
    <mergeCell ref="J472:K472"/>
    <mergeCell ref="A473:B473"/>
    <mergeCell ref="C473:H473"/>
    <mergeCell ref="J473:K473"/>
    <mergeCell ref="A470:B470"/>
    <mergeCell ref="C470:H470"/>
    <mergeCell ref="J470:K470"/>
    <mergeCell ref="A471:B471"/>
    <mergeCell ref="C471:H471"/>
    <mergeCell ref="J471:K471"/>
    <mergeCell ref="A468:B468"/>
    <mergeCell ref="C468:H468"/>
    <mergeCell ref="J468:K468"/>
    <mergeCell ref="A469:B469"/>
    <mergeCell ref="C469:H469"/>
    <mergeCell ref="J469:K469"/>
    <mergeCell ref="A465:B465"/>
    <mergeCell ref="C465:H465"/>
    <mergeCell ref="J465:K465"/>
    <mergeCell ref="A466:H466"/>
    <mergeCell ref="J466:K466"/>
    <mergeCell ref="A467:B467"/>
    <mergeCell ref="C467:H467"/>
    <mergeCell ref="J467:K467"/>
    <mergeCell ref="A463:B463"/>
    <mergeCell ref="C463:H463"/>
    <mergeCell ref="J463:K463"/>
    <mergeCell ref="A464:B464"/>
    <mergeCell ref="C464:H464"/>
    <mergeCell ref="J464:K464"/>
    <mergeCell ref="A461:B461"/>
    <mergeCell ref="C461:H461"/>
    <mergeCell ref="J461:K461"/>
    <mergeCell ref="A462:B462"/>
    <mergeCell ref="C462:H462"/>
    <mergeCell ref="J462:K462"/>
    <mergeCell ref="A459:B459"/>
    <mergeCell ref="C459:H459"/>
    <mergeCell ref="J459:K459"/>
    <mergeCell ref="A460:B460"/>
    <mergeCell ref="C460:H460"/>
    <mergeCell ref="J460:K460"/>
    <mergeCell ref="A457:B457"/>
    <mergeCell ref="C457:H457"/>
    <mergeCell ref="J457:K457"/>
    <mergeCell ref="A458:B458"/>
    <mergeCell ref="C458:H458"/>
    <mergeCell ref="J458:K458"/>
    <mergeCell ref="A455:B455"/>
    <mergeCell ref="C455:H455"/>
    <mergeCell ref="J455:K455"/>
    <mergeCell ref="A456:B456"/>
    <mergeCell ref="C456:H456"/>
    <mergeCell ref="J456:K456"/>
    <mergeCell ref="A453:B453"/>
    <mergeCell ref="C453:H453"/>
    <mergeCell ref="J453:K453"/>
    <mergeCell ref="A454:B454"/>
    <mergeCell ref="C454:H454"/>
    <mergeCell ref="J454:K454"/>
    <mergeCell ref="A451:B451"/>
    <mergeCell ref="C451:H451"/>
    <mergeCell ref="J451:K451"/>
    <mergeCell ref="A452:B452"/>
    <mergeCell ref="C452:H452"/>
    <mergeCell ref="J452:K452"/>
    <mergeCell ref="A449:B449"/>
    <mergeCell ref="C449:H449"/>
    <mergeCell ref="J449:K449"/>
    <mergeCell ref="A450:B450"/>
    <mergeCell ref="C450:H450"/>
    <mergeCell ref="J450:K450"/>
    <mergeCell ref="A446:B446"/>
    <mergeCell ref="C446:H446"/>
    <mergeCell ref="J446:K446"/>
    <mergeCell ref="A447:H447"/>
    <mergeCell ref="J447:K447"/>
    <mergeCell ref="A448:B448"/>
    <mergeCell ref="C448:H448"/>
    <mergeCell ref="J448:K448"/>
    <mergeCell ref="A444:B444"/>
    <mergeCell ref="C444:H444"/>
    <mergeCell ref="J444:K444"/>
    <mergeCell ref="A445:B445"/>
    <mergeCell ref="C445:H445"/>
    <mergeCell ref="J445:K445"/>
    <mergeCell ref="A442:B442"/>
    <mergeCell ref="C442:H442"/>
    <mergeCell ref="J442:K442"/>
    <mergeCell ref="A443:B443"/>
    <mergeCell ref="C443:H443"/>
    <mergeCell ref="J443:K443"/>
    <mergeCell ref="A440:B440"/>
    <mergeCell ref="C440:H440"/>
    <mergeCell ref="J440:K440"/>
    <mergeCell ref="A441:B441"/>
    <mergeCell ref="C441:H441"/>
    <mergeCell ref="J441:K441"/>
    <mergeCell ref="A438:B438"/>
    <mergeCell ref="C438:H438"/>
    <mergeCell ref="J438:K438"/>
    <mergeCell ref="A439:B439"/>
    <mergeCell ref="C439:H439"/>
    <mergeCell ref="J439:K439"/>
    <mergeCell ref="A436:B436"/>
    <mergeCell ref="C436:H436"/>
    <mergeCell ref="J436:K436"/>
    <mergeCell ref="A437:B437"/>
    <mergeCell ref="C437:H437"/>
    <mergeCell ref="J437:K437"/>
    <mergeCell ref="A434:B434"/>
    <mergeCell ref="C434:H434"/>
    <mergeCell ref="J434:K434"/>
    <mergeCell ref="A435:B435"/>
    <mergeCell ref="C435:H435"/>
    <mergeCell ref="J435:K435"/>
    <mergeCell ref="A432:B432"/>
    <mergeCell ref="C432:H432"/>
    <mergeCell ref="J432:K432"/>
    <mergeCell ref="A433:B433"/>
    <mergeCell ref="C433:H433"/>
    <mergeCell ref="J433:K433"/>
    <mergeCell ref="A430:B430"/>
    <mergeCell ref="C430:H430"/>
    <mergeCell ref="J430:K430"/>
    <mergeCell ref="A431:B431"/>
    <mergeCell ref="C431:H431"/>
    <mergeCell ref="J431:K431"/>
    <mergeCell ref="A427:H427"/>
    <mergeCell ref="J427:K427"/>
    <mergeCell ref="AE427:AF427"/>
    <mergeCell ref="A428:H428"/>
    <mergeCell ref="J428:K428"/>
    <mergeCell ref="A429:H429"/>
    <mergeCell ref="J429:K429"/>
    <mergeCell ref="A425:B425"/>
    <mergeCell ref="C425:H425"/>
    <mergeCell ref="J425:K425"/>
    <mergeCell ref="A426:H426"/>
    <mergeCell ref="J426:K426"/>
    <mergeCell ref="AE426:AF426"/>
    <mergeCell ref="A423:B423"/>
    <mergeCell ref="C423:H423"/>
    <mergeCell ref="J423:K423"/>
    <mergeCell ref="A424:B424"/>
    <mergeCell ref="C424:H424"/>
    <mergeCell ref="J424:K424"/>
    <mergeCell ref="A421:B421"/>
    <mergeCell ref="C421:H421"/>
    <mergeCell ref="J421:K421"/>
    <mergeCell ref="A422:B422"/>
    <mergeCell ref="C422:H422"/>
    <mergeCell ref="J422:K422"/>
    <mergeCell ref="A419:B419"/>
    <mergeCell ref="C419:H419"/>
    <mergeCell ref="J419:K419"/>
    <mergeCell ref="A420:H420"/>
    <mergeCell ref="J420:K420"/>
    <mergeCell ref="AE420:AF420"/>
    <mergeCell ref="A417:B417"/>
    <mergeCell ref="C417:H417"/>
    <mergeCell ref="J417:K417"/>
    <mergeCell ref="A418:B418"/>
    <mergeCell ref="C418:H418"/>
    <mergeCell ref="J418:K418"/>
    <mergeCell ref="A415:B415"/>
    <mergeCell ref="C415:H415"/>
    <mergeCell ref="J415:K415"/>
    <mergeCell ref="A416:H416"/>
    <mergeCell ref="J416:K416"/>
    <mergeCell ref="AE416:AF416"/>
    <mergeCell ref="A413:H413"/>
    <mergeCell ref="J413:K413"/>
    <mergeCell ref="AE413:AF413"/>
    <mergeCell ref="A414:B414"/>
    <mergeCell ref="C414:H414"/>
    <mergeCell ref="J414:K414"/>
    <mergeCell ref="A411:B411"/>
    <mergeCell ref="C411:H411"/>
    <mergeCell ref="J411:K411"/>
    <mergeCell ref="A412:B412"/>
    <mergeCell ref="C412:H412"/>
    <mergeCell ref="J412:K412"/>
    <mergeCell ref="A409:B409"/>
    <mergeCell ref="C409:H409"/>
    <mergeCell ref="J409:K409"/>
    <mergeCell ref="A410:B410"/>
    <mergeCell ref="C410:H410"/>
    <mergeCell ref="J410:K410"/>
    <mergeCell ref="A407:B407"/>
    <mergeCell ref="C407:H407"/>
    <mergeCell ref="J407:K407"/>
    <mergeCell ref="A408:H408"/>
    <mergeCell ref="J408:K408"/>
    <mergeCell ref="AE408:AF408"/>
    <mergeCell ref="A405:B405"/>
    <mergeCell ref="C405:H405"/>
    <mergeCell ref="J405:K405"/>
    <mergeCell ref="A406:B406"/>
    <mergeCell ref="C406:H406"/>
    <mergeCell ref="J406:K406"/>
    <mergeCell ref="A403:B403"/>
    <mergeCell ref="C403:H403"/>
    <mergeCell ref="J403:K403"/>
    <mergeCell ref="A404:B404"/>
    <mergeCell ref="C404:H404"/>
    <mergeCell ref="J404:K404"/>
    <mergeCell ref="A401:B401"/>
    <mergeCell ref="C401:H401"/>
    <mergeCell ref="J401:K401"/>
    <mergeCell ref="A402:H402"/>
    <mergeCell ref="J402:K402"/>
    <mergeCell ref="AE402:AF402"/>
    <mergeCell ref="A399:B399"/>
    <mergeCell ref="C399:H399"/>
    <mergeCell ref="J399:K399"/>
    <mergeCell ref="A400:B400"/>
    <mergeCell ref="C400:H400"/>
    <mergeCell ref="J400:K400"/>
    <mergeCell ref="A397:B397"/>
    <mergeCell ref="C397:H397"/>
    <mergeCell ref="J397:K397"/>
    <mergeCell ref="A398:B398"/>
    <mergeCell ref="C398:H398"/>
    <mergeCell ref="J398:K398"/>
    <mergeCell ref="A395:B395"/>
    <mergeCell ref="C395:H395"/>
    <mergeCell ref="J395:K395"/>
    <mergeCell ref="A396:B396"/>
    <mergeCell ref="C396:H396"/>
    <mergeCell ref="J396:K396"/>
    <mergeCell ref="A393:B393"/>
    <mergeCell ref="C393:H393"/>
    <mergeCell ref="J393:K393"/>
    <mergeCell ref="A394:H394"/>
    <mergeCell ref="J394:K394"/>
    <mergeCell ref="AE394:AF394"/>
    <mergeCell ref="A391:B391"/>
    <mergeCell ref="C391:H391"/>
    <mergeCell ref="J391:K391"/>
    <mergeCell ref="A392:B392"/>
    <mergeCell ref="C392:H392"/>
    <mergeCell ref="J392:K392"/>
    <mergeCell ref="A389:H389"/>
    <mergeCell ref="J389:K389"/>
    <mergeCell ref="AE389:AF389"/>
    <mergeCell ref="A390:B390"/>
    <mergeCell ref="C390:H390"/>
    <mergeCell ref="J390:K390"/>
    <mergeCell ref="A387:B387"/>
    <mergeCell ref="C387:H387"/>
    <mergeCell ref="J387:K387"/>
    <mergeCell ref="A388:B388"/>
    <mergeCell ref="C388:H388"/>
    <mergeCell ref="J388:K388"/>
    <mergeCell ref="A385:B385"/>
    <mergeCell ref="C385:H385"/>
    <mergeCell ref="J385:K385"/>
    <mergeCell ref="A386:B386"/>
    <mergeCell ref="C386:H386"/>
    <mergeCell ref="J386:K386"/>
    <mergeCell ref="A383:B383"/>
    <mergeCell ref="C383:H383"/>
    <mergeCell ref="J383:K383"/>
    <mergeCell ref="A384:B384"/>
    <mergeCell ref="C384:H384"/>
    <mergeCell ref="J384:K384"/>
    <mergeCell ref="A381:B381"/>
    <mergeCell ref="C381:H381"/>
    <mergeCell ref="J381:K381"/>
    <mergeCell ref="A382:B382"/>
    <mergeCell ref="C382:H382"/>
    <mergeCell ref="J382:K382"/>
    <mergeCell ref="A379:H379"/>
    <mergeCell ref="J379:K379"/>
    <mergeCell ref="AE379:AF379"/>
    <mergeCell ref="A380:B380"/>
    <mergeCell ref="C380:H380"/>
    <mergeCell ref="J380:K380"/>
    <mergeCell ref="A377:B377"/>
    <mergeCell ref="C377:H377"/>
    <mergeCell ref="J377:K377"/>
    <mergeCell ref="A378:B378"/>
    <mergeCell ref="C378:H378"/>
    <mergeCell ref="J378:K378"/>
    <mergeCell ref="A375:B375"/>
    <mergeCell ref="C375:H375"/>
    <mergeCell ref="J375:K375"/>
    <mergeCell ref="A376:B376"/>
    <mergeCell ref="C376:H376"/>
    <mergeCell ref="J376:K376"/>
    <mergeCell ref="A373:B373"/>
    <mergeCell ref="C373:H373"/>
    <mergeCell ref="J373:K373"/>
    <mergeCell ref="A374:B374"/>
    <mergeCell ref="C374:H374"/>
    <mergeCell ref="J374:K374"/>
    <mergeCell ref="A371:B371"/>
    <mergeCell ref="C371:H371"/>
    <mergeCell ref="J371:K371"/>
    <mergeCell ref="A372:H372"/>
    <mergeCell ref="J372:K372"/>
    <mergeCell ref="AE372:AF372"/>
    <mergeCell ref="A369:B369"/>
    <mergeCell ref="C369:H369"/>
    <mergeCell ref="J369:K369"/>
    <mergeCell ref="A370:B370"/>
    <mergeCell ref="C370:H370"/>
    <mergeCell ref="J370:K370"/>
    <mergeCell ref="A367:B367"/>
    <mergeCell ref="C367:H367"/>
    <mergeCell ref="J367:K367"/>
    <mergeCell ref="A368:H368"/>
    <mergeCell ref="J368:K368"/>
    <mergeCell ref="AE368:AF368"/>
    <mergeCell ref="A365:B365"/>
    <mergeCell ref="C365:H365"/>
    <mergeCell ref="J365:K365"/>
    <mergeCell ref="A366:B366"/>
    <mergeCell ref="C366:H366"/>
    <mergeCell ref="J366:K366"/>
    <mergeCell ref="A363:B363"/>
    <mergeCell ref="C363:H363"/>
    <mergeCell ref="J363:K363"/>
    <mergeCell ref="A364:B364"/>
    <mergeCell ref="C364:H364"/>
    <mergeCell ref="J364:K364"/>
    <mergeCell ref="A361:B361"/>
    <mergeCell ref="C361:H361"/>
    <mergeCell ref="J361:K361"/>
    <mergeCell ref="A362:B362"/>
    <mergeCell ref="C362:H362"/>
    <mergeCell ref="J362:K362"/>
    <mergeCell ref="A359:B359"/>
    <mergeCell ref="C359:H359"/>
    <mergeCell ref="J359:K359"/>
    <mergeCell ref="A360:H360"/>
    <mergeCell ref="J360:K360"/>
    <mergeCell ref="AE360:AF360"/>
    <mergeCell ref="A357:B357"/>
    <mergeCell ref="C357:H357"/>
    <mergeCell ref="J357:K357"/>
    <mergeCell ref="A358:B358"/>
    <mergeCell ref="C358:H358"/>
    <mergeCell ref="J358:K358"/>
    <mergeCell ref="A355:B355"/>
    <mergeCell ref="C355:H355"/>
    <mergeCell ref="J355:K355"/>
    <mergeCell ref="A356:B356"/>
    <mergeCell ref="C356:H356"/>
    <mergeCell ref="J356:K356"/>
    <mergeCell ref="A353:B353"/>
    <mergeCell ref="C353:H353"/>
    <mergeCell ref="J353:K353"/>
    <mergeCell ref="A354:B354"/>
    <mergeCell ref="C354:H354"/>
    <mergeCell ref="J354:K354"/>
    <mergeCell ref="A351:B351"/>
    <mergeCell ref="C351:H351"/>
    <mergeCell ref="J351:K351"/>
    <mergeCell ref="A352:H352"/>
    <mergeCell ref="J352:K352"/>
    <mergeCell ref="AE352:AF352"/>
    <mergeCell ref="A349:B349"/>
    <mergeCell ref="C349:H349"/>
    <mergeCell ref="J349:K349"/>
    <mergeCell ref="A350:B350"/>
    <mergeCell ref="C350:H350"/>
    <mergeCell ref="J350:K350"/>
    <mergeCell ref="A347:H347"/>
    <mergeCell ref="J347:K347"/>
    <mergeCell ref="AE347:AF347"/>
    <mergeCell ref="A348:B348"/>
    <mergeCell ref="C348:H348"/>
    <mergeCell ref="J348:K348"/>
    <mergeCell ref="A345:B345"/>
    <mergeCell ref="C345:H345"/>
    <mergeCell ref="J345:K345"/>
    <mergeCell ref="A346:B346"/>
    <mergeCell ref="C346:H346"/>
    <mergeCell ref="J346:K346"/>
    <mergeCell ref="A343:B343"/>
    <mergeCell ref="C343:H343"/>
    <mergeCell ref="J343:K343"/>
    <mergeCell ref="A344:B344"/>
    <mergeCell ref="C344:H344"/>
    <mergeCell ref="J344:K344"/>
    <mergeCell ref="A341:B341"/>
    <mergeCell ref="C341:H341"/>
    <mergeCell ref="J341:K341"/>
    <mergeCell ref="A342:B342"/>
    <mergeCell ref="C342:H342"/>
    <mergeCell ref="J342:K342"/>
    <mergeCell ref="A339:H339"/>
    <mergeCell ref="J339:K339"/>
    <mergeCell ref="AE339:AF339"/>
    <mergeCell ref="A340:B340"/>
    <mergeCell ref="C340:H340"/>
    <mergeCell ref="J340:K340"/>
    <mergeCell ref="A337:B337"/>
    <mergeCell ref="C337:H337"/>
    <mergeCell ref="J337:K337"/>
    <mergeCell ref="A338:B338"/>
    <mergeCell ref="C338:H338"/>
    <mergeCell ref="J338:K338"/>
    <mergeCell ref="A335:B335"/>
    <mergeCell ref="C335:H335"/>
    <mergeCell ref="J335:K335"/>
    <mergeCell ref="A336:B336"/>
    <mergeCell ref="C336:H336"/>
    <mergeCell ref="J336:K336"/>
    <mergeCell ref="A333:H333"/>
    <mergeCell ref="J333:K333"/>
    <mergeCell ref="AE333:AF333"/>
    <mergeCell ref="A334:B334"/>
    <mergeCell ref="C334:H334"/>
    <mergeCell ref="J334:K334"/>
    <mergeCell ref="A331:B331"/>
    <mergeCell ref="C331:H331"/>
    <mergeCell ref="J331:K331"/>
    <mergeCell ref="A332:B332"/>
    <mergeCell ref="C332:H332"/>
    <mergeCell ref="J332:K332"/>
    <mergeCell ref="A329:B329"/>
    <mergeCell ref="C329:H329"/>
    <mergeCell ref="J329:K329"/>
    <mergeCell ref="A330:B330"/>
    <mergeCell ref="C330:H330"/>
    <mergeCell ref="J330:K330"/>
    <mergeCell ref="A327:B327"/>
    <mergeCell ref="C327:H327"/>
    <mergeCell ref="J327:K327"/>
    <mergeCell ref="A328:H328"/>
    <mergeCell ref="J328:K328"/>
    <mergeCell ref="AE328:AF328"/>
    <mergeCell ref="A325:B325"/>
    <mergeCell ref="C325:H325"/>
    <mergeCell ref="J325:K325"/>
    <mergeCell ref="A326:B326"/>
    <mergeCell ref="C326:H326"/>
    <mergeCell ref="J326:K326"/>
    <mergeCell ref="A323:B323"/>
    <mergeCell ref="C323:H323"/>
    <mergeCell ref="J323:K323"/>
    <mergeCell ref="A324:B324"/>
    <mergeCell ref="C324:H324"/>
    <mergeCell ref="J324:K324"/>
    <mergeCell ref="A321:B321"/>
    <mergeCell ref="C321:H321"/>
    <mergeCell ref="J321:K321"/>
    <mergeCell ref="A322:B322"/>
    <mergeCell ref="C322:H322"/>
    <mergeCell ref="J322:K322"/>
    <mergeCell ref="A319:B319"/>
    <mergeCell ref="C319:H319"/>
    <mergeCell ref="J319:K319"/>
    <mergeCell ref="A320:H320"/>
    <mergeCell ref="J320:K320"/>
    <mergeCell ref="AE320:AF320"/>
    <mergeCell ref="A317:H317"/>
    <mergeCell ref="J317:K317"/>
    <mergeCell ref="AE317:AF317"/>
    <mergeCell ref="A318:B318"/>
    <mergeCell ref="C318:H318"/>
    <mergeCell ref="J318:K318"/>
    <mergeCell ref="A315:B315"/>
    <mergeCell ref="C315:H315"/>
    <mergeCell ref="J315:K315"/>
    <mergeCell ref="A316:B316"/>
    <mergeCell ref="C316:H316"/>
    <mergeCell ref="J316:K316"/>
    <mergeCell ref="A313:H313"/>
    <mergeCell ref="J313:K313"/>
    <mergeCell ref="AE313:AF313"/>
    <mergeCell ref="A314:B314"/>
    <mergeCell ref="C314:H314"/>
    <mergeCell ref="J314:K314"/>
    <mergeCell ref="A311:B311"/>
    <mergeCell ref="C311:H311"/>
    <mergeCell ref="J311:K311"/>
    <mergeCell ref="A312:B312"/>
    <mergeCell ref="C312:H312"/>
    <mergeCell ref="J312:K312"/>
    <mergeCell ref="A309:B309"/>
    <mergeCell ref="C309:H309"/>
    <mergeCell ref="J309:K309"/>
    <mergeCell ref="A310:B310"/>
    <mergeCell ref="C310:H310"/>
    <mergeCell ref="J310:K310"/>
    <mergeCell ref="A307:B307"/>
    <mergeCell ref="C307:H307"/>
    <mergeCell ref="J307:K307"/>
    <mergeCell ref="A308:B308"/>
    <mergeCell ref="C308:H308"/>
    <mergeCell ref="J308:K308"/>
    <mergeCell ref="A305:B305"/>
    <mergeCell ref="C305:H305"/>
    <mergeCell ref="J305:K305"/>
    <mergeCell ref="A306:B306"/>
    <mergeCell ref="C306:H306"/>
    <mergeCell ref="J306:K306"/>
    <mergeCell ref="A303:H303"/>
    <mergeCell ref="J303:K303"/>
    <mergeCell ref="AE303:AF303"/>
    <mergeCell ref="A304:B304"/>
    <mergeCell ref="C304:H304"/>
    <mergeCell ref="J304:K304"/>
    <mergeCell ref="A301:B301"/>
    <mergeCell ref="C301:H301"/>
    <mergeCell ref="J301:K301"/>
    <mergeCell ref="A302:B302"/>
    <mergeCell ref="C302:H302"/>
    <mergeCell ref="J302:K302"/>
    <mergeCell ref="A299:H299"/>
    <mergeCell ref="J299:K299"/>
    <mergeCell ref="AE299:AF299"/>
    <mergeCell ref="A300:B300"/>
    <mergeCell ref="C300:H300"/>
    <mergeCell ref="J300:K300"/>
    <mergeCell ref="A297:B297"/>
    <mergeCell ref="C297:H297"/>
    <mergeCell ref="J297:K297"/>
    <mergeCell ref="A298:B298"/>
    <mergeCell ref="C298:H298"/>
    <mergeCell ref="J298:K298"/>
    <mergeCell ref="A295:B295"/>
    <mergeCell ref="C295:H295"/>
    <mergeCell ref="J295:K295"/>
    <mergeCell ref="A296:B296"/>
    <mergeCell ref="C296:H296"/>
    <mergeCell ref="J296:K296"/>
    <mergeCell ref="A293:B293"/>
    <mergeCell ref="C293:H293"/>
    <mergeCell ref="J293:K293"/>
    <mergeCell ref="A294:B294"/>
    <mergeCell ref="C294:H294"/>
    <mergeCell ref="J294:K294"/>
    <mergeCell ref="A291:B291"/>
    <mergeCell ref="C291:H291"/>
    <mergeCell ref="J291:K291"/>
    <mergeCell ref="A292:H292"/>
    <mergeCell ref="J292:K292"/>
    <mergeCell ref="AE292:AF292"/>
    <mergeCell ref="A289:B289"/>
    <mergeCell ref="C289:H289"/>
    <mergeCell ref="J289:K289"/>
    <mergeCell ref="A290:B290"/>
    <mergeCell ref="C290:H290"/>
    <mergeCell ref="J290:K290"/>
    <mergeCell ref="A287:B287"/>
    <mergeCell ref="C287:H287"/>
    <mergeCell ref="J287:K287"/>
    <mergeCell ref="A288:B288"/>
    <mergeCell ref="C288:H288"/>
    <mergeCell ref="J288:K288"/>
    <mergeCell ref="A285:B285"/>
    <mergeCell ref="C285:H285"/>
    <mergeCell ref="J285:K285"/>
    <mergeCell ref="A286:B286"/>
    <mergeCell ref="C286:H286"/>
    <mergeCell ref="J286:K286"/>
    <mergeCell ref="A283:B283"/>
    <mergeCell ref="C283:H283"/>
    <mergeCell ref="J283:K283"/>
    <mergeCell ref="A284:B284"/>
    <mergeCell ref="C284:H284"/>
    <mergeCell ref="J284:K284"/>
    <mergeCell ref="A281:B281"/>
    <mergeCell ref="C281:H281"/>
    <mergeCell ref="J281:K281"/>
    <mergeCell ref="A282:B282"/>
    <mergeCell ref="C282:H282"/>
    <mergeCell ref="J282:K282"/>
    <mergeCell ref="A278:H278"/>
    <mergeCell ref="J278:K278"/>
    <mergeCell ref="AE278:AF278"/>
    <mergeCell ref="A279:H279"/>
    <mergeCell ref="J279:K279"/>
    <mergeCell ref="A280:B280"/>
    <mergeCell ref="C280:H280"/>
    <mergeCell ref="J280:K280"/>
    <mergeCell ref="A276:B276"/>
    <mergeCell ref="C276:H276"/>
    <mergeCell ref="J276:K276"/>
    <mergeCell ref="A277:B277"/>
    <mergeCell ref="C277:H277"/>
    <mergeCell ref="J277:K277"/>
    <mergeCell ref="A274:B274"/>
    <mergeCell ref="C274:H274"/>
    <mergeCell ref="J274:K274"/>
    <mergeCell ref="A275:B275"/>
    <mergeCell ref="C275:H275"/>
    <mergeCell ref="J275:K275"/>
    <mergeCell ref="A272:B272"/>
    <mergeCell ref="C272:H272"/>
    <mergeCell ref="J272:K272"/>
    <mergeCell ref="A273:B273"/>
    <mergeCell ref="C273:H273"/>
    <mergeCell ref="J273:K273"/>
    <mergeCell ref="A270:B270"/>
    <mergeCell ref="C270:H270"/>
    <mergeCell ref="J270:K270"/>
    <mergeCell ref="A271:B271"/>
    <mergeCell ref="C271:H271"/>
    <mergeCell ref="J271:K271"/>
    <mergeCell ref="A268:B268"/>
    <mergeCell ref="C268:H268"/>
    <mergeCell ref="J268:K268"/>
    <mergeCell ref="A269:B269"/>
    <mergeCell ref="C269:H269"/>
    <mergeCell ref="J269:K269"/>
    <mergeCell ref="A266:B266"/>
    <mergeCell ref="C266:H266"/>
    <mergeCell ref="J266:K266"/>
    <mergeCell ref="A267:B267"/>
    <mergeCell ref="C267:H267"/>
    <mergeCell ref="J267:K267"/>
    <mergeCell ref="A263:B263"/>
    <mergeCell ref="C263:H263"/>
    <mergeCell ref="J263:K263"/>
    <mergeCell ref="A264:H264"/>
    <mergeCell ref="J264:K264"/>
    <mergeCell ref="A265:B265"/>
    <mergeCell ref="C265:H265"/>
    <mergeCell ref="J265:K265"/>
    <mergeCell ref="A261:B261"/>
    <mergeCell ref="C261:H261"/>
    <mergeCell ref="J261:K261"/>
    <mergeCell ref="A262:B262"/>
    <mergeCell ref="C262:H262"/>
    <mergeCell ref="J262:K262"/>
    <mergeCell ref="A259:B259"/>
    <mergeCell ref="C259:H259"/>
    <mergeCell ref="J259:K259"/>
    <mergeCell ref="A260:B260"/>
    <mergeCell ref="C260:H260"/>
    <mergeCell ref="J260:K260"/>
    <mergeCell ref="A257:B257"/>
    <mergeCell ref="C257:H257"/>
    <mergeCell ref="J257:K257"/>
    <mergeCell ref="A258:B258"/>
    <mergeCell ref="C258:H258"/>
    <mergeCell ref="J258:K258"/>
    <mergeCell ref="A255:B255"/>
    <mergeCell ref="C255:H255"/>
    <mergeCell ref="J255:K255"/>
    <mergeCell ref="A256:B256"/>
    <mergeCell ref="C256:H256"/>
    <mergeCell ref="J256:K256"/>
    <mergeCell ref="A253:B253"/>
    <mergeCell ref="C253:H253"/>
    <mergeCell ref="J253:K253"/>
    <mergeCell ref="A254:B254"/>
    <mergeCell ref="C254:H254"/>
    <mergeCell ref="J254:K254"/>
    <mergeCell ref="A251:B251"/>
    <mergeCell ref="C251:H251"/>
    <mergeCell ref="J251:K251"/>
    <mergeCell ref="A252:B252"/>
    <mergeCell ref="C252:H252"/>
    <mergeCell ref="J252:K252"/>
    <mergeCell ref="A249:B249"/>
    <mergeCell ref="C249:H249"/>
    <mergeCell ref="J249:K249"/>
    <mergeCell ref="A250:B250"/>
    <mergeCell ref="C250:H250"/>
    <mergeCell ref="J250:K250"/>
    <mergeCell ref="A247:B247"/>
    <mergeCell ref="C247:H247"/>
    <mergeCell ref="J247:K247"/>
    <mergeCell ref="A248:B248"/>
    <mergeCell ref="C248:H248"/>
    <mergeCell ref="J248:K248"/>
    <mergeCell ref="A245:B245"/>
    <mergeCell ref="C245:H245"/>
    <mergeCell ref="J245:K245"/>
    <mergeCell ref="A246:B246"/>
    <mergeCell ref="C246:H246"/>
    <mergeCell ref="J246:K246"/>
    <mergeCell ref="A242:B242"/>
    <mergeCell ref="C242:H242"/>
    <mergeCell ref="J242:K242"/>
    <mergeCell ref="A243:H243"/>
    <mergeCell ref="J243:K243"/>
    <mergeCell ref="A244:B244"/>
    <mergeCell ref="C244:H244"/>
    <mergeCell ref="J244:K244"/>
    <mergeCell ref="A240:B240"/>
    <mergeCell ref="C240:H240"/>
    <mergeCell ref="J240:K240"/>
    <mergeCell ref="A241:B241"/>
    <mergeCell ref="C241:H241"/>
    <mergeCell ref="J241:K241"/>
    <mergeCell ref="A238:B238"/>
    <mergeCell ref="C238:H238"/>
    <mergeCell ref="J238:K238"/>
    <mergeCell ref="A239:B239"/>
    <mergeCell ref="C239:H239"/>
    <mergeCell ref="J239:K239"/>
    <mergeCell ref="A236:B236"/>
    <mergeCell ref="C236:H236"/>
    <mergeCell ref="J236:K236"/>
    <mergeCell ref="A237:B237"/>
    <mergeCell ref="C237:H237"/>
    <mergeCell ref="J237:K237"/>
    <mergeCell ref="A234:B234"/>
    <mergeCell ref="C234:H234"/>
    <mergeCell ref="J234:K234"/>
    <mergeCell ref="A235:B235"/>
    <mergeCell ref="C235:H235"/>
    <mergeCell ref="J235:K235"/>
    <mergeCell ref="A232:B232"/>
    <mergeCell ref="C232:H232"/>
    <mergeCell ref="J232:K232"/>
    <mergeCell ref="A233:B233"/>
    <mergeCell ref="C233:H233"/>
    <mergeCell ref="J233:K233"/>
    <mergeCell ref="A230:B230"/>
    <mergeCell ref="C230:H230"/>
    <mergeCell ref="J230:K230"/>
    <mergeCell ref="A231:B231"/>
    <mergeCell ref="C231:H231"/>
    <mergeCell ref="J231:K231"/>
    <mergeCell ref="A227:B227"/>
    <mergeCell ref="C227:H227"/>
    <mergeCell ref="J227:K227"/>
    <mergeCell ref="A228:H228"/>
    <mergeCell ref="J228:K228"/>
    <mergeCell ref="A229:B229"/>
    <mergeCell ref="C229:H229"/>
    <mergeCell ref="J229:K229"/>
    <mergeCell ref="A225:B225"/>
    <mergeCell ref="C225:H225"/>
    <mergeCell ref="J225:K225"/>
    <mergeCell ref="A226:B226"/>
    <mergeCell ref="C226:H226"/>
    <mergeCell ref="J226:K226"/>
    <mergeCell ref="A223:B223"/>
    <mergeCell ref="C223:H223"/>
    <mergeCell ref="J223:K223"/>
    <mergeCell ref="A224:B224"/>
    <mergeCell ref="C224:H224"/>
    <mergeCell ref="J224:K224"/>
    <mergeCell ref="A221:B221"/>
    <mergeCell ref="C221:H221"/>
    <mergeCell ref="J221:K221"/>
    <mergeCell ref="A222:B222"/>
    <mergeCell ref="C222:H222"/>
    <mergeCell ref="J222:K222"/>
    <mergeCell ref="A219:B219"/>
    <mergeCell ref="C219:H219"/>
    <mergeCell ref="J219:K219"/>
    <mergeCell ref="A220:B220"/>
    <mergeCell ref="C220:H220"/>
    <mergeCell ref="J220:K220"/>
    <mergeCell ref="A217:B217"/>
    <mergeCell ref="C217:H217"/>
    <mergeCell ref="J217:K217"/>
    <mergeCell ref="A218:B218"/>
    <mergeCell ref="C218:H218"/>
    <mergeCell ref="J218:K218"/>
    <mergeCell ref="A214:H214"/>
    <mergeCell ref="J214:K214"/>
    <mergeCell ref="A215:B215"/>
    <mergeCell ref="C215:H215"/>
    <mergeCell ref="J215:K215"/>
    <mergeCell ref="A216:B216"/>
    <mergeCell ref="C216:H216"/>
    <mergeCell ref="J216:K216"/>
    <mergeCell ref="A212:B212"/>
    <mergeCell ref="C212:H212"/>
    <mergeCell ref="J212:K212"/>
    <mergeCell ref="A213:B213"/>
    <mergeCell ref="C213:H213"/>
    <mergeCell ref="J213:K213"/>
    <mergeCell ref="A210:B210"/>
    <mergeCell ref="C210:H210"/>
    <mergeCell ref="J210:K210"/>
    <mergeCell ref="A211:B211"/>
    <mergeCell ref="C211:H211"/>
    <mergeCell ref="J211:K211"/>
    <mergeCell ref="A208:B208"/>
    <mergeCell ref="C208:H208"/>
    <mergeCell ref="J208:K208"/>
    <mergeCell ref="A209:B209"/>
    <mergeCell ref="C209:H209"/>
    <mergeCell ref="J209:K209"/>
    <mergeCell ref="A206:B206"/>
    <mergeCell ref="C206:H206"/>
    <mergeCell ref="J206:K206"/>
    <mergeCell ref="A207:B207"/>
    <mergeCell ref="C207:H207"/>
    <mergeCell ref="J207:K207"/>
    <mergeCell ref="A203:H203"/>
    <mergeCell ref="J203:K203"/>
    <mergeCell ref="A204:B204"/>
    <mergeCell ref="C204:H204"/>
    <mergeCell ref="J204:K204"/>
    <mergeCell ref="A205:B205"/>
    <mergeCell ref="C205:H205"/>
    <mergeCell ref="J205:K205"/>
    <mergeCell ref="A201:B201"/>
    <mergeCell ref="C201:H201"/>
    <mergeCell ref="J201:K201"/>
    <mergeCell ref="A202:B202"/>
    <mergeCell ref="C202:H202"/>
    <mergeCell ref="J202:K202"/>
    <mergeCell ref="A199:B199"/>
    <mergeCell ref="C199:H199"/>
    <mergeCell ref="J199:K199"/>
    <mergeCell ref="A200:B200"/>
    <mergeCell ref="C200:H200"/>
    <mergeCell ref="J200:K200"/>
    <mergeCell ref="A197:B197"/>
    <mergeCell ref="C197:H197"/>
    <mergeCell ref="J197:K197"/>
    <mergeCell ref="A198:B198"/>
    <mergeCell ref="C198:H198"/>
    <mergeCell ref="J198:K198"/>
    <mergeCell ref="A194:H194"/>
    <mergeCell ref="J194:K194"/>
    <mergeCell ref="A195:B195"/>
    <mergeCell ref="C195:H195"/>
    <mergeCell ref="J195:K195"/>
    <mergeCell ref="A196:B196"/>
    <mergeCell ref="C196:H196"/>
    <mergeCell ref="J196:K196"/>
    <mergeCell ref="A192:B192"/>
    <mergeCell ref="C192:H192"/>
    <mergeCell ref="J192:K192"/>
    <mergeCell ref="A193:B193"/>
    <mergeCell ref="C193:H193"/>
    <mergeCell ref="J193:K193"/>
    <mergeCell ref="A190:B190"/>
    <mergeCell ref="C190:H190"/>
    <mergeCell ref="J190:K190"/>
    <mergeCell ref="A191:B191"/>
    <mergeCell ref="C191:H191"/>
    <mergeCell ref="J191:K191"/>
    <mergeCell ref="A188:B188"/>
    <mergeCell ref="C188:H188"/>
    <mergeCell ref="J188:K188"/>
    <mergeCell ref="A189:B189"/>
    <mergeCell ref="C189:H189"/>
    <mergeCell ref="J189:K189"/>
    <mergeCell ref="A185:H185"/>
    <mergeCell ref="J185:K185"/>
    <mergeCell ref="A186:B186"/>
    <mergeCell ref="C186:H186"/>
    <mergeCell ref="J186:K186"/>
    <mergeCell ref="A187:B187"/>
    <mergeCell ref="C187:H187"/>
    <mergeCell ref="J187:K187"/>
    <mergeCell ref="A183:B183"/>
    <mergeCell ref="C183:H183"/>
    <mergeCell ref="J183:K183"/>
    <mergeCell ref="A184:B184"/>
    <mergeCell ref="C184:H184"/>
    <mergeCell ref="J184:K184"/>
    <mergeCell ref="A181:B181"/>
    <mergeCell ref="C181:H181"/>
    <mergeCell ref="J181:K181"/>
    <mergeCell ref="A182:B182"/>
    <mergeCell ref="C182:H182"/>
    <mergeCell ref="J182:K182"/>
    <mergeCell ref="A179:B179"/>
    <mergeCell ref="C179:H179"/>
    <mergeCell ref="J179:K179"/>
    <mergeCell ref="A180:B180"/>
    <mergeCell ref="C180:H180"/>
    <mergeCell ref="J180:K180"/>
    <mergeCell ref="A177:B177"/>
    <mergeCell ref="C177:H177"/>
    <mergeCell ref="J177:K177"/>
    <mergeCell ref="A178:B178"/>
    <mergeCell ref="C178:H178"/>
    <mergeCell ref="J178:K178"/>
    <mergeCell ref="A175:B175"/>
    <mergeCell ref="C175:H175"/>
    <mergeCell ref="J175:K175"/>
    <mergeCell ref="A176:B176"/>
    <mergeCell ref="C176:H176"/>
    <mergeCell ref="J176:K176"/>
    <mergeCell ref="A173:B173"/>
    <mergeCell ref="C173:H173"/>
    <mergeCell ref="J173:K173"/>
    <mergeCell ref="A174:B174"/>
    <mergeCell ref="C174:H174"/>
    <mergeCell ref="J174:K174"/>
    <mergeCell ref="A170:H170"/>
    <mergeCell ref="J170:K170"/>
    <mergeCell ref="A171:B171"/>
    <mergeCell ref="C171:H171"/>
    <mergeCell ref="J171:K171"/>
    <mergeCell ref="A172:B172"/>
    <mergeCell ref="C172:H172"/>
    <mergeCell ref="J172:K172"/>
    <mergeCell ref="A168:B168"/>
    <mergeCell ref="C168:H168"/>
    <mergeCell ref="J168:K168"/>
    <mergeCell ref="A169:B169"/>
    <mergeCell ref="C169:H169"/>
    <mergeCell ref="J169:K169"/>
    <mergeCell ref="A166:B166"/>
    <mergeCell ref="C166:H166"/>
    <mergeCell ref="J166:K166"/>
    <mergeCell ref="A167:B167"/>
    <mergeCell ref="C167:H167"/>
    <mergeCell ref="J167:K167"/>
    <mergeCell ref="A163:H163"/>
    <mergeCell ref="J163:K163"/>
    <mergeCell ref="A164:B164"/>
    <mergeCell ref="C164:H164"/>
    <mergeCell ref="J164:K164"/>
    <mergeCell ref="A165:B165"/>
    <mergeCell ref="C165:H165"/>
    <mergeCell ref="J165:K165"/>
    <mergeCell ref="A161:B161"/>
    <mergeCell ref="C161:H161"/>
    <mergeCell ref="J161:K161"/>
    <mergeCell ref="A162:B162"/>
    <mergeCell ref="C162:H162"/>
    <mergeCell ref="J162:K162"/>
    <mergeCell ref="A159:B159"/>
    <mergeCell ref="C159:H159"/>
    <mergeCell ref="J159:K159"/>
    <mergeCell ref="A160:B160"/>
    <mergeCell ref="C160:H160"/>
    <mergeCell ref="J160:K160"/>
    <mergeCell ref="A157:B157"/>
    <mergeCell ref="C157:H157"/>
    <mergeCell ref="J157:K157"/>
    <mergeCell ref="A158:B158"/>
    <mergeCell ref="C158:H158"/>
    <mergeCell ref="J158:K158"/>
    <mergeCell ref="A155:B155"/>
    <mergeCell ref="C155:H155"/>
    <mergeCell ref="J155:K155"/>
    <mergeCell ref="A156:B156"/>
    <mergeCell ref="C156:H156"/>
    <mergeCell ref="J156:K156"/>
    <mergeCell ref="A153:B153"/>
    <mergeCell ref="C153:H153"/>
    <mergeCell ref="J153:K153"/>
    <mergeCell ref="A154:B154"/>
    <mergeCell ref="C154:H154"/>
    <mergeCell ref="J154:K154"/>
    <mergeCell ref="A151:B151"/>
    <mergeCell ref="C151:H151"/>
    <mergeCell ref="J151:K151"/>
    <mergeCell ref="A152:B152"/>
    <mergeCell ref="C152:H152"/>
    <mergeCell ref="J152:K152"/>
    <mergeCell ref="A149:B149"/>
    <mergeCell ref="C149:H149"/>
    <mergeCell ref="J149:K149"/>
    <mergeCell ref="A150:B150"/>
    <mergeCell ref="C150:H150"/>
    <mergeCell ref="J150:K150"/>
    <mergeCell ref="A147:B147"/>
    <mergeCell ref="C147:H147"/>
    <mergeCell ref="J147:K147"/>
    <mergeCell ref="A148:B148"/>
    <mergeCell ref="C148:H148"/>
    <mergeCell ref="J148:K148"/>
    <mergeCell ref="A144:B144"/>
    <mergeCell ref="C144:H144"/>
    <mergeCell ref="J144:K144"/>
    <mergeCell ref="A145:H145"/>
    <mergeCell ref="J145:K145"/>
    <mergeCell ref="A146:B146"/>
    <mergeCell ref="C146:H146"/>
    <mergeCell ref="J146:K146"/>
    <mergeCell ref="A142:B142"/>
    <mergeCell ref="C142:H142"/>
    <mergeCell ref="J142:K142"/>
    <mergeCell ref="A143:B143"/>
    <mergeCell ref="C143:H143"/>
    <mergeCell ref="J143:K143"/>
    <mergeCell ref="A140:B140"/>
    <mergeCell ref="C140:H140"/>
    <mergeCell ref="J140:K140"/>
    <mergeCell ref="A141:B141"/>
    <mergeCell ref="C141:H141"/>
    <mergeCell ref="J141:K141"/>
    <mergeCell ref="A138:B138"/>
    <mergeCell ref="C138:H138"/>
    <mergeCell ref="J138:K138"/>
    <mergeCell ref="A139:B139"/>
    <mergeCell ref="C139:H139"/>
    <mergeCell ref="J139:K139"/>
    <mergeCell ref="A136:B136"/>
    <mergeCell ref="C136:H136"/>
    <mergeCell ref="J136:K136"/>
    <mergeCell ref="A137:B137"/>
    <mergeCell ref="C137:H137"/>
    <mergeCell ref="J137:K137"/>
    <mergeCell ref="A134:B134"/>
    <mergeCell ref="C134:H134"/>
    <mergeCell ref="J134:K134"/>
    <mergeCell ref="A135:B135"/>
    <mergeCell ref="C135:H135"/>
    <mergeCell ref="J135:K135"/>
    <mergeCell ref="A131:H131"/>
    <mergeCell ref="J131:K131"/>
    <mergeCell ref="A132:B132"/>
    <mergeCell ref="C132:H132"/>
    <mergeCell ref="J132:K132"/>
    <mergeCell ref="A133:B133"/>
    <mergeCell ref="C133:H133"/>
    <mergeCell ref="J133:K133"/>
    <mergeCell ref="A129:B129"/>
    <mergeCell ref="C129:H129"/>
    <mergeCell ref="J129:K129"/>
    <mergeCell ref="A130:B130"/>
    <mergeCell ref="C130:H130"/>
    <mergeCell ref="J130:K130"/>
    <mergeCell ref="A127:B127"/>
    <mergeCell ref="C127:H127"/>
    <mergeCell ref="J127:K127"/>
    <mergeCell ref="A128:B128"/>
    <mergeCell ref="C128:H128"/>
    <mergeCell ref="J128:K128"/>
    <mergeCell ref="A125:B125"/>
    <mergeCell ref="C125:H125"/>
    <mergeCell ref="J125:K125"/>
    <mergeCell ref="A126:B126"/>
    <mergeCell ref="C126:H126"/>
    <mergeCell ref="J126:K126"/>
    <mergeCell ref="A123:B123"/>
    <mergeCell ref="C123:H123"/>
    <mergeCell ref="J123:K123"/>
    <mergeCell ref="A124:B124"/>
    <mergeCell ref="C124:H124"/>
    <mergeCell ref="J124:K124"/>
    <mergeCell ref="A121:B121"/>
    <mergeCell ref="C121:H121"/>
    <mergeCell ref="J121:K121"/>
    <mergeCell ref="A122:B122"/>
    <mergeCell ref="C122:H122"/>
    <mergeCell ref="J122:K122"/>
    <mergeCell ref="A119:B119"/>
    <mergeCell ref="C119:H119"/>
    <mergeCell ref="J119:K119"/>
    <mergeCell ref="A120:B120"/>
    <mergeCell ref="C120:H120"/>
    <mergeCell ref="J120:K120"/>
    <mergeCell ref="A117:B117"/>
    <mergeCell ref="C117:H117"/>
    <mergeCell ref="J117:K117"/>
    <mergeCell ref="A118:B118"/>
    <mergeCell ref="C118:H118"/>
    <mergeCell ref="J118:K118"/>
    <mergeCell ref="A115:B115"/>
    <mergeCell ref="C115:H115"/>
    <mergeCell ref="J115:K115"/>
    <mergeCell ref="A116:B116"/>
    <mergeCell ref="C116:H116"/>
    <mergeCell ref="J116:K116"/>
    <mergeCell ref="A112:B112"/>
    <mergeCell ref="C112:H112"/>
    <mergeCell ref="J112:K112"/>
    <mergeCell ref="A113:H113"/>
    <mergeCell ref="J113:K113"/>
    <mergeCell ref="A114:B114"/>
    <mergeCell ref="C114:H114"/>
    <mergeCell ref="J114:K114"/>
    <mergeCell ref="A110:B110"/>
    <mergeCell ref="C110:H110"/>
    <mergeCell ref="J110:K110"/>
    <mergeCell ref="A111:B111"/>
    <mergeCell ref="C111:H111"/>
    <mergeCell ref="J111:K111"/>
    <mergeCell ref="A108:B108"/>
    <mergeCell ref="C108:H108"/>
    <mergeCell ref="J108:K108"/>
    <mergeCell ref="A109:B109"/>
    <mergeCell ref="C109:H109"/>
    <mergeCell ref="J109:K109"/>
    <mergeCell ref="A106:B106"/>
    <mergeCell ref="C106:H106"/>
    <mergeCell ref="J106:K106"/>
    <mergeCell ref="A107:B107"/>
    <mergeCell ref="C107:H107"/>
    <mergeCell ref="J107:K107"/>
    <mergeCell ref="A104:B104"/>
    <mergeCell ref="C104:H104"/>
    <mergeCell ref="J104:K104"/>
    <mergeCell ref="A105:B105"/>
    <mergeCell ref="C105:H105"/>
    <mergeCell ref="J105:K105"/>
    <mergeCell ref="A102:B102"/>
    <mergeCell ref="C102:H102"/>
    <mergeCell ref="J102:K102"/>
    <mergeCell ref="A103:B103"/>
    <mergeCell ref="C103:H103"/>
    <mergeCell ref="J103:K103"/>
    <mergeCell ref="A99:H99"/>
    <mergeCell ref="J99:K99"/>
    <mergeCell ref="A100:B100"/>
    <mergeCell ref="C100:H100"/>
    <mergeCell ref="J100:K100"/>
    <mergeCell ref="A101:B101"/>
    <mergeCell ref="C101:H101"/>
    <mergeCell ref="J101:K101"/>
    <mergeCell ref="A97:B97"/>
    <mergeCell ref="C97:H97"/>
    <mergeCell ref="J97:K97"/>
    <mergeCell ref="A98:B98"/>
    <mergeCell ref="C98:H98"/>
    <mergeCell ref="J98:K98"/>
    <mergeCell ref="A95:B95"/>
    <mergeCell ref="C95:H95"/>
    <mergeCell ref="J95:K95"/>
    <mergeCell ref="A96:B96"/>
    <mergeCell ref="C96:H96"/>
    <mergeCell ref="J96:K96"/>
    <mergeCell ref="A93:B93"/>
    <mergeCell ref="C93:H93"/>
    <mergeCell ref="J93:K93"/>
    <mergeCell ref="A94:B94"/>
    <mergeCell ref="C94:H94"/>
    <mergeCell ref="J94:K94"/>
    <mergeCell ref="A91:B91"/>
    <mergeCell ref="C91:H91"/>
    <mergeCell ref="J91:K91"/>
    <mergeCell ref="A92:B92"/>
    <mergeCell ref="C92:H92"/>
    <mergeCell ref="J92:K92"/>
    <mergeCell ref="A89:B89"/>
    <mergeCell ref="C89:H89"/>
    <mergeCell ref="J89:K89"/>
    <mergeCell ref="A90:B90"/>
    <mergeCell ref="C90:H90"/>
    <mergeCell ref="J90:K90"/>
    <mergeCell ref="A87:B87"/>
    <mergeCell ref="C87:H87"/>
    <mergeCell ref="J87:K87"/>
    <mergeCell ref="A88:B88"/>
    <mergeCell ref="C88:H88"/>
    <mergeCell ref="J88:K88"/>
    <mergeCell ref="A85:B85"/>
    <mergeCell ref="C85:H85"/>
    <mergeCell ref="J85:K85"/>
    <mergeCell ref="A86:B86"/>
    <mergeCell ref="C86:H86"/>
    <mergeCell ref="J86:K86"/>
    <mergeCell ref="A83:B83"/>
    <mergeCell ref="C83:H83"/>
    <mergeCell ref="J83:K83"/>
    <mergeCell ref="A84:B84"/>
    <mergeCell ref="C84:H84"/>
    <mergeCell ref="J84:K84"/>
    <mergeCell ref="A81:B81"/>
    <mergeCell ref="C81:H81"/>
    <mergeCell ref="J81:K81"/>
    <mergeCell ref="A82:B82"/>
    <mergeCell ref="C82:H82"/>
    <mergeCell ref="J82:K82"/>
    <mergeCell ref="A79:B79"/>
    <mergeCell ref="C79:H79"/>
    <mergeCell ref="J79:K79"/>
    <mergeCell ref="A80:B80"/>
    <mergeCell ref="C80:H80"/>
    <mergeCell ref="J80:K80"/>
    <mergeCell ref="A76:B76"/>
    <mergeCell ref="C76:H76"/>
    <mergeCell ref="J76:K76"/>
    <mergeCell ref="A77:H77"/>
    <mergeCell ref="J77:K77"/>
    <mergeCell ref="A78:B78"/>
    <mergeCell ref="C78:H78"/>
    <mergeCell ref="J78:K78"/>
    <mergeCell ref="A74:B74"/>
    <mergeCell ref="C74:H74"/>
    <mergeCell ref="J74:K74"/>
    <mergeCell ref="A75:B75"/>
    <mergeCell ref="C75:H75"/>
    <mergeCell ref="J75:K75"/>
    <mergeCell ref="A72:B72"/>
    <mergeCell ref="C72:H72"/>
    <mergeCell ref="J72:K72"/>
    <mergeCell ref="A73:B73"/>
    <mergeCell ref="C73:H73"/>
    <mergeCell ref="J73:K73"/>
    <mergeCell ref="A70:B70"/>
    <mergeCell ref="C70:H70"/>
    <mergeCell ref="J70:K70"/>
    <mergeCell ref="A71:B71"/>
    <mergeCell ref="C71:H71"/>
    <mergeCell ref="J71:K71"/>
    <mergeCell ref="A67:H67"/>
    <mergeCell ref="J67:K67"/>
    <mergeCell ref="A68:B68"/>
    <mergeCell ref="C68:H68"/>
    <mergeCell ref="J68:K68"/>
    <mergeCell ref="A69:B69"/>
    <mergeCell ref="C69:H69"/>
    <mergeCell ref="J69:K69"/>
    <mergeCell ref="A65:B65"/>
    <mergeCell ref="C65:H65"/>
    <mergeCell ref="J65:K65"/>
    <mergeCell ref="A66:B66"/>
    <mergeCell ref="C66:H66"/>
    <mergeCell ref="J66:K66"/>
    <mergeCell ref="A63:B63"/>
    <mergeCell ref="C63:H63"/>
    <mergeCell ref="J63:K63"/>
    <mergeCell ref="A64:B64"/>
    <mergeCell ref="C64:H64"/>
    <mergeCell ref="J64:K64"/>
    <mergeCell ref="A61:B61"/>
    <mergeCell ref="C61:H61"/>
    <mergeCell ref="J61:K61"/>
    <mergeCell ref="A62:B62"/>
    <mergeCell ref="C62:H62"/>
    <mergeCell ref="J62:K62"/>
    <mergeCell ref="A59:B59"/>
    <mergeCell ref="C59:H59"/>
    <mergeCell ref="J59:K59"/>
    <mergeCell ref="A60:B60"/>
    <mergeCell ref="C60:H60"/>
    <mergeCell ref="J60:K60"/>
    <mergeCell ref="A57:B57"/>
    <mergeCell ref="C57:H57"/>
    <mergeCell ref="J57:K57"/>
    <mergeCell ref="A58:B58"/>
    <mergeCell ref="C58:H58"/>
    <mergeCell ref="J58:K58"/>
    <mergeCell ref="A55:B55"/>
    <mergeCell ref="C55:H55"/>
    <mergeCell ref="J55:K55"/>
    <mergeCell ref="A56:B56"/>
    <mergeCell ref="C56:H56"/>
    <mergeCell ref="J56:K56"/>
    <mergeCell ref="A53:B53"/>
    <mergeCell ref="C53:H53"/>
    <mergeCell ref="J53:K53"/>
    <mergeCell ref="A54:B54"/>
    <mergeCell ref="C54:H54"/>
    <mergeCell ref="J54:K54"/>
    <mergeCell ref="A51:H51"/>
    <mergeCell ref="J51:K51"/>
    <mergeCell ref="AE51:AF51"/>
    <mergeCell ref="A52:B52"/>
    <mergeCell ref="C52:H52"/>
    <mergeCell ref="J52:K52"/>
    <mergeCell ref="A49:B49"/>
    <mergeCell ref="C49:H49"/>
    <mergeCell ref="J49:K49"/>
    <mergeCell ref="A50:B50"/>
    <mergeCell ref="C50:H50"/>
    <mergeCell ref="J50:K50"/>
    <mergeCell ref="A47:B47"/>
    <mergeCell ref="C47:H47"/>
    <mergeCell ref="J47:K47"/>
    <mergeCell ref="A48:B48"/>
    <mergeCell ref="C48:H48"/>
    <mergeCell ref="J48:K48"/>
    <mergeCell ref="A45:B45"/>
    <mergeCell ref="C45:H45"/>
    <mergeCell ref="J45:K45"/>
    <mergeCell ref="A46:B46"/>
    <mergeCell ref="C46:H46"/>
    <mergeCell ref="J46:K46"/>
    <mergeCell ref="A43:B43"/>
    <mergeCell ref="C43:H43"/>
    <mergeCell ref="J43:K43"/>
    <mergeCell ref="A44:B44"/>
    <mergeCell ref="C44:H44"/>
    <mergeCell ref="J44:K44"/>
    <mergeCell ref="A41:B41"/>
    <mergeCell ref="C41:H41"/>
    <mergeCell ref="J41:K41"/>
    <mergeCell ref="A42:B42"/>
    <mergeCell ref="C42:H42"/>
    <mergeCell ref="J42:K42"/>
    <mergeCell ref="A39:B39"/>
    <mergeCell ref="C39:H39"/>
    <mergeCell ref="J39:K39"/>
    <mergeCell ref="A40:B40"/>
    <mergeCell ref="C40:H40"/>
    <mergeCell ref="J40:K40"/>
    <mergeCell ref="A37:B37"/>
    <mergeCell ref="C37:H37"/>
    <mergeCell ref="J37:K37"/>
    <mergeCell ref="A38:B38"/>
    <mergeCell ref="C38:H38"/>
    <mergeCell ref="J38:K38"/>
    <mergeCell ref="A35:B35"/>
    <mergeCell ref="C35:H35"/>
    <mergeCell ref="J35:K35"/>
    <mergeCell ref="A36:B36"/>
    <mergeCell ref="C36:H36"/>
    <mergeCell ref="J36:K36"/>
    <mergeCell ref="A33:H33"/>
    <mergeCell ref="J33:K33"/>
    <mergeCell ref="AE33:AF33"/>
    <mergeCell ref="A34:B34"/>
    <mergeCell ref="C34:H34"/>
    <mergeCell ref="J34:K34"/>
    <mergeCell ref="A31:B31"/>
    <mergeCell ref="C31:H31"/>
    <mergeCell ref="J31:K31"/>
    <mergeCell ref="A32:B32"/>
    <mergeCell ref="C32:H32"/>
    <mergeCell ref="J32:K32"/>
    <mergeCell ref="A29:B29"/>
    <mergeCell ref="C29:H29"/>
    <mergeCell ref="J29:K29"/>
    <mergeCell ref="A30:B30"/>
    <mergeCell ref="C30:H30"/>
    <mergeCell ref="J30:K30"/>
    <mergeCell ref="A27:B27"/>
    <mergeCell ref="C27:H27"/>
    <mergeCell ref="J27:K27"/>
    <mergeCell ref="A28:B28"/>
    <mergeCell ref="C28:H28"/>
    <mergeCell ref="J28:K28"/>
    <mergeCell ref="A25:B25"/>
    <mergeCell ref="C25:H25"/>
    <mergeCell ref="J25:K25"/>
    <mergeCell ref="A26:B26"/>
    <mergeCell ref="C26:H26"/>
    <mergeCell ref="J26:K26"/>
    <mergeCell ref="A23:B23"/>
    <mergeCell ref="C23:H23"/>
    <mergeCell ref="J23:K23"/>
    <mergeCell ref="A24:B24"/>
    <mergeCell ref="C24:H24"/>
    <mergeCell ref="J24:K24"/>
    <mergeCell ref="A21:B21"/>
    <mergeCell ref="C21:H21"/>
    <mergeCell ref="J21:K21"/>
    <mergeCell ref="A22:B22"/>
    <mergeCell ref="C22:H22"/>
    <mergeCell ref="J22:K22"/>
    <mergeCell ref="A19:B19"/>
    <mergeCell ref="C19:H19"/>
    <mergeCell ref="J19:K19"/>
    <mergeCell ref="A20:B20"/>
    <mergeCell ref="C20:H20"/>
    <mergeCell ref="J20:K20"/>
    <mergeCell ref="A17:B17"/>
    <mergeCell ref="C17:H17"/>
    <mergeCell ref="J17:K17"/>
    <mergeCell ref="A18:B18"/>
    <mergeCell ref="C18:H18"/>
    <mergeCell ref="J18:K18"/>
    <mergeCell ref="A15:B15"/>
    <mergeCell ref="C15:H15"/>
    <mergeCell ref="J15:K15"/>
    <mergeCell ref="A16:B16"/>
    <mergeCell ref="C16:H16"/>
    <mergeCell ref="J16:K16"/>
    <mergeCell ref="A13:H13"/>
    <mergeCell ref="J13:K13"/>
    <mergeCell ref="AE13:AF13"/>
    <mergeCell ref="A14:H14"/>
    <mergeCell ref="J14:K14"/>
    <mergeCell ref="AE14:AF14"/>
    <mergeCell ref="A11:B11"/>
    <mergeCell ref="C11:H11"/>
    <mergeCell ref="J11:K11"/>
    <mergeCell ref="A12:H12"/>
    <mergeCell ref="J12:K12"/>
    <mergeCell ref="AE12:AF12"/>
    <mergeCell ref="AW8:AW10"/>
    <mergeCell ref="M9:M10"/>
    <mergeCell ref="O9:O10"/>
    <mergeCell ref="Q9:Q10"/>
    <mergeCell ref="S9:S10"/>
    <mergeCell ref="U9:U10"/>
    <mergeCell ref="W9:W10"/>
    <mergeCell ref="Y9:Y10"/>
    <mergeCell ref="AK8:AK10"/>
    <mergeCell ref="AM8:AM10"/>
    <mergeCell ref="AO8:AO10"/>
    <mergeCell ref="AQ8:AQ10"/>
    <mergeCell ref="AS8:AS10"/>
    <mergeCell ref="AU8:AU10"/>
    <mergeCell ref="AR7:AR10"/>
    <mergeCell ref="AT7:AT10"/>
    <mergeCell ref="AV7:AV10"/>
    <mergeCell ref="M8:N8"/>
    <mergeCell ref="O8:P8"/>
    <mergeCell ref="Q8:R8"/>
    <mergeCell ref="S8:T8"/>
    <mergeCell ref="U8:V8"/>
    <mergeCell ref="W8:X8"/>
    <mergeCell ref="Y8:Z8"/>
    <mergeCell ref="U7:Z7"/>
    <mergeCell ref="AA7:AA10"/>
    <mergeCell ref="AB1:AD1"/>
    <mergeCell ref="AV1:AW1"/>
    <mergeCell ref="A3:AC3"/>
    <mergeCell ref="A4:AC4"/>
    <mergeCell ref="AB7:AB10"/>
    <mergeCell ref="AC7:AC10"/>
    <mergeCell ref="AD7:AD10"/>
    <mergeCell ref="AI7:AI10"/>
    <mergeCell ref="AA6:AD6"/>
    <mergeCell ref="AE6:AE10"/>
    <mergeCell ref="AF6:AF10"/>
    <mergeCell ref="AG6:AG10"/>
    <mergeCell ref="AH6:AH10"/>
    <mergeCell ref="AI6:AW6"/>
    <mergeCell ref="AJ7:AJ10"/>
    <mergeCell ref="AL7:AL10"/>
    <mergeCell ref="AN7:AN10"/>
    <mergeCell ref="AP7:AP10"/>
    <mergeCell ref="A6:B10"/>
    <mergeCell ref="C6:H10"/>
    <mergeCell ref="I6:I10"/>
    <mergeCell ref="J6:Z6"/>
    <mergeCell ref="J7:K10"/>
    <mergeCell ref="L7:L10"/>
    <mergeCell ref="M7:P7"/>
    <mergeCell ref="Q7:T7"/>
  </mergeCells>
  <pageMargins left="0.59" right="0.39" top="0.59" bottom="0.39" header="0" footer="0"/>
  <pageSetup paperSize="9" scale="70" orientation="landscape" r:id="rId1"/>
  <colBreaks count="1" manualBreakCount="1">
    <brk id="30" max="10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K44"/>
  <sheetViews>
    <sheetView view="pageBreakPreview" zoomScale="85" zoomScaleNormal="96" zoomScaleSheetLayoutView="85" workbookViewId="0">
      <selection activeCell="W5" sqref="W5"/>
    </sheetView>
  </sheetViews>
  <sheetFormatPr defaultColWidth="4.28515625" defaultRowHeight="12" customHeight="1"/>
  <cols>
    <col min="1" max="1" width="14.42578125" style="444" customWidth="1"/>
    <col min="2" max="2" width="2.7109375" style="444" customWidth="1"/>
    <col min="3" max="9" width="3.85546875" style="444" customWidth="1"/>
    <col min="10" max="19" width="8.42578125" style="444" customWidth="1"/>
    <col min="20" max="20" width="20.5703125" style="444" customWidth="1"/>
    <col min="21" max="21" width="4" style="444" customWidth="1"/>
    <col min="22" max="37" width="6.5703125" style="444" customWidth="1"/>
    <col min="38" max="168" width="4.28515625" style="444"/>
    <col min="169" max="169" width="5.85546875" style="444" customWidth="1"/>
    <col min="170" max="170" width="11.7109375" style="444" customWidth="1"/>
    <col min="171" max="177" width="6.42578125" style="444" customWidth="1"/>
    <col min="178" max="178" width="7.140625" style="444" customWidth="1"/>
    <col min="179" max="179" width="6.42578125" style="444" customWidth="1"/>
    <col min="180" max="180" width="5.7109375" style="444" customWidth="1"/>
    <col min="181" max="181" width="6.42578125" style="444" customWidth="1"/>
    <col min="182" max="182" width="5.85546875" style="444" customWidth="1"/>
    <col min="183" max="183" width="7" style="444" customWidth="1"/>
    <col min="184" max="184" width="6.7109375" style="444" customWidth="1"/>
    <col min="185" max="185" width="6.42578125" style="444" customWidth="1"/>
    <col min="186" max="188" width="8.140625" style="444" customWidth="1"/>
    <col min="189" max="195" width="10.42578125" style="444" customWidth="1"/>
    <col min="196" max="196" width="7" style="444" customWidth="1"/>
    <col min="197" max="197" width="6.85546875" style="444" customWidth="1"/>
    <col min="198" max="198" width="6.42578125" style="444" customWidth="1"/>
    <col min="199" max="199" width="6.85546875" style="444" customWidth="1"/>
    <col min="200" max="200" width="6.7109375" style="444" customWidth="1"/>
    <col min="201" max="201" width="6.42578125" style="444" customWidth="1"/>
    <col min="202" max="202" width="5.140625" style="444" customWidth="1"/>
    <col min="203" max="203" width="5.7109375" style="444" customWidth="1"/>
    <col min="204" max="204" width="5.42578125" style="444" customWidth="1"/>
    <col min="205" max="205" width="6.28515625" style="444" customWidth="1"/>
    <col min="206" max="206" width="5.140625" style="444" customWidth="1"/>
    <col min="207" max="209" width="7.42578125" style="444" customWidth="1"/>
    <col min="210" max="213" width="5.42578125" style="444" customWidth="1"/>
    <col min="214" max="214" width="7" style="444" customWidth="1"/>
    <col min="215" max="215" width="6.140625" style="444" customWidth="1"/>
    <col min="216" max="217" width="5.85546875" style="444" customWidth="1"/>
    <col min="218" max="219" width="6.42578125" style="444" customWidth="1"/>
    <col min="220" max="220" width="5.85546875" style="444" customWidth="1"/>
    <col min="221" max="221" width="6.85546875" style="444" customWidth="1"/>
    <col min="222" max="223" width="8.42578125" style="444" customWidth="1"/>
    <col min="224" max="224" width="50.42578125" style="444" customWidth="1"/>
    <col min="225" max="234" width="4.42578125" style="444" customWidth="1"/>
    <col min="235" max="236" width="4.28515625" style="444" customWidth="1"/>
    <col min="237" max="424" width="4.28515625" style="444"/>
    <col min="425" max="425" width="5.85546875" style="444" customWidth="1"/>
    <col min="426" max="426" width="11.7109375" style="444" customWidth="1"/>
    <col min="427" max="433" width="6.42578125" style="444" customWidth="1"/>
    <col min="434" max="434" width="7.140625" style="444" customWidth="1"/>
    <col min="435" max="435" width="6.42578125" style="444" customWidth="1"/>
    <col min="436" max="436" width="5.7109375" style="444" customWidth="1"/>
    <col min="437" max="437" width="6.42578125" style="444" customWidth="1"/>
    <col min="438" max="438" width="5.85546875" style="444" customWidth="1"/>
    <col min="439" max="439" width="7" style="444" customWidth="1"/>
    <col min="440" max="440" width="6.7109375" style="444" customWidth="1"/>
    <col min="441" max="441" width="6.42578125" style="444" customWidth="1"/>
    <col min="442" max="444" width="8.140625" style="444" customWidth="1"/>
    <col min="445" max="451" width="10.42578125" style="444" customWidth="1"/>
    <col min="452" max="452" width="7" style="444" customWidth="1"/>
    <col min="453" max="453" width="6.85546875" style="444" customWidth="1"/>
    <col min="454" max="454" width="6.42578125" style="444" customWidth="1"/>
    <col min="455" max="455" width="6.85546875" style="444" customWidth="1"/>
    <col min="456" max="456" width="6.7109375" style="444" customWidth="1"/>
    <col min="457" max="457" width="6.42578125" style="444" customWidth="1"/>
    <col min="458" max="458" width="5.140625" style="444" customWidth="1"/>
    <col min="459" max="459" width="5.7109375" style="444" customWidth="1"/>
    <col min="460" max="460" width="5.42578125" style="444" customWidth="1"/>
    <col min="461" max="461" width="6.28515625" style="444" customWidth="1"/>
    <col min="462" max="462" width="5.140625" style="444" customWidth="1"/>
    <col min="463" max="465" width="7.42578125" style="444" customWidth="1"/>
    <col min="466" max="469" width="5.42578125" style="444" customWidth="1"/>
    <col min="470" max="470" width="7" style="444" customWidth="1"/>
    <col min="471" max="471" width="6.140625" style="444" customWidth="1"/>
    <col min="472" max="473" width="5.85546875" style="444" customWidth="1"/>
    <col min="474" max="475" width="6.42578125" style="444" customWidth="1"/>
    <col min="476" max="476" width="5.85546875" style="444" customWidth="1"/>
    <col min="477" max="477" width="6.85546875" style="444" customWidth="1"/>
    <col min="478" max="479" width="8.42578125" style="444" customWidth="1"/>
    <col min="480" max="480" width="50.42578125" style="444" customWidth="1"/>
    <col min="481" max="490" width="4.42578125" style="444" customWidth="1"/>
    <col min="491" max="492" width="4.28515625" style="444" customWidth="1"/>
    <col min="493" max="680" width="4.28515625" style="444"/>
    <col min="681" max="681" width="5.85546875" style="444" customWidth="1"/>
    <col min="682" max="682" width="11.7109375" style="444" customWidth="1"/>
    <col min="683" max="689" width="6.42578125" style="444" customWidth="1"/>
    <col min="690" max="690" width="7.140625" style="444" customWidth="1"/>
    <col min="691" max="691" width="6.42578125" style="444" customWidth="1"/>
    <col min="692" max="692" width="5.7109375" style="444" customWidth="1"/>
    <col min="693" max="693" width="6.42578125" style="444" customWidth="1"/>
    <col min="694" max="694" width="5.85546875" style="444" customWidth="1"/>
    <col min="695" max="695" width="7" style="444" customWidth="1"/>
    <col min="696" max="696" width="6.7109375" style="444" customWidth="1"/>
    <col min="697" max="697" width="6.42578125" style="444" customWidth="1"/>
    <col min="698" max="700" width="8.140625" style="444" customWidth="1"/>
    <col min="701" max="707" width="10.42578125" style="444" customWidth="1"/>
    <col min="708" max="708" width="7" style="444" customWidth="1"/>
    <col min="709" max="709" width="6.85546875" style="444" customWidth="1"/>
    <col min="710" max="710" width="6.42578125" style="444" customWidth="1"/>
    <col min="711" max="711" width="6.85546875" style="444" customWidth="1"/>
    <col min="712" max="712" width="6.7109375" style="444" customWidth="1"/>
    <col min="713" max="713" width="6.42578125" style="444" customWidth="1"/>
    <col min="714" max="714" width="5.140625" style="444" customWidth="1"/>
    <col min="715" max="715" width="5.7109375" style="444" customWidth="1"/>
    <col min="716" max="716" width="5.42578125" style="444" customWidth="1"/>
    <col min="717" max="717" width="6.28515625" style="444" customWidth="1"/>
    <col min="718" max="718" width="5.140625" style="444" customWidth="1"/>
    <col min="719" max="721" width="7.42578125" style="444" customWidth="1"/>
    <col min="722" max="725" width="5.42578125" style="444" customWidth="1"/>
    <col min="726" max="726" width="7" style="444" customWidth="1"/>
    <col min="727" max="727" width="6.140625" style="444" customWidth="1"/>
    <col min="728" max="729" width="5.85546875" style="444" customWidth="1"/>
    <col min="730" max="731" width="6.42578125" style="444" customWidth="1"/>
    <col min="732" max="732" width="5.85546875" style="444" customWidth="1"/>
    <col min="733" max="733" width="6.85546875" style="444" customWidth="1"/>
    <col min="734" max="735" width="8.42578125" style="444" customWidth="1"/>
    <col min="736" max="736" width="50.42578125" style="444" customWidth="1"/>
    <col min="737" max="746" width="4.42578125" style="444" customWidth="1"/>
    <col min="747" max="748" width="4.28515625" style="444" customWidth="1"/>
    <col min="749" max="936" width="4.28515625" style="444"/>
    <col min="937" max="937" width="5.85546875" style="444" customWidth="1"/>
    <col min="938" max="938" width="11.7109375" style="444" customWidth="1"/>
    <col min="939" max="945" width="6.42578125" style="444" customWidth="1"/>
    <col min="946" max="946" width="7.140625" style="444" customWidth="1"/>
    <col min="947" max="947" width="6.42578125" style="444" customWidth="1"/>
    <col min="948" max="948" width="5.7109375" style="444" customWidth="1"/>
    <col min="949" max="949" width="6.42578125" style="444" customWidth="1"/>
    <col min="950" max="950" width="5.85546875" style="444" customWidth="1"/>
    <col min="951" max="951" width="7" style="444" customWidth="1"/>
    <col min="952" max="952" width="6.7109375" style="444" customWidth="1"/>
    <col min="953" max="953" width="6.42578125" style="444" customWidth="1"/>
    <col min="954" max="956" width="8.140625" style="444" customWidth="1"/>
    <col min="957" max="963" width="10.42578125" style="444" customWidth="1"/>
    <col min="964" max="964" width="7" style="444" customWidth="1"/>
    <col min="965" max="965" width="6.85546875" style="444" customWidth="1"/>
    <col min="966" max="966" width="6.42578125" style="444" customWidth="1"/>
    <col min="967" max="967" width="6.85546875" style="444" customWidth="1"/>
    <col min="968" max="968" width="6.7109375" style="444" customWidth="1"/>
    <col min="969" max="969" width="6.42578125" style="444" customWidth="1"/>
    <col min="970" max="970" width="5.140625" style="444" customWidth="1"/>
    <col min="971" max="971" width="5.7109375" style="444" customWidth="1"/>
    <col min="972" max="972" width="5.42578125" style="444" customWidth="1"/>
    <col min="973" max="973" width="6.28515625" style="444" customWidth="1"/>
    <col min="974" max="974" width="5.140625" style="444" customWidth="1"/>
    <col min="975" max="977" width="7.42578125" style="444" customWidth="1"/>
    <col min="978" max="981" width="5.42578125" style="444" customWidth="1"/>
    <col min="982" max="982" width="7" style="444" customWidth="1"/>
    <col min="983" max="983" width="6.140625" style="444" customWidth="1"/>
    <col min="984" max="985" width="5.85546875" style="444" customWidth="1"/>
    <col min="986" max="987" width="6.42578125" style="444" customWidth="1"/>
    <col min="988" max="988" width="5.85546875" style="444" customWidth="1"/>
    <col min="989" max="989" width="6.85546875" style="444" customWidth="1"/>
    <col min="990" max="991" width="8.42578125" style="444" customWidth="1"/>
    <col min="992" max="992" width="50.42578125" style="444" customWidth="1"/>
    <col min="993" max="1002" width="4.42578125" style="444" customWidth="1"/>
    <col min="1003" max="1004" width="4.28515625" style="444" customWidth="1"/>
    <col min="1005" max="1192" width="4.28515625" style="444"/>
    <col min="1193" max="1193" width="5.85546875" style="444" customWidth="1"/>
    <col min="1194" max="1194" width="11.7109375" style="444" customWidth="1"/>
    <col min="1195" max="1201" width="6.42578125" style="444" customWidth="1"/>
    <col min="1202" max="1202" width="7.140625" style="444" customWidth="1"/>
    <col min="1203" max="1203" width="6.42578125" style="444" customWidth="1"/>
    <col min="1204" max="1204" width="5.7109375" style="444" customWidth="1"/>
    <col min="1205" max="1205" width="6.42578125" style="444" customWidth="1"/>
    <col min="1206" max="1206" width="5.85546875" style="444" customWidth="1"/>
    <col min="1207" max="1207" width="7" style="444" customWidth="1"/>
    <col min="1208" max="1208" width="6.7109375" style="444" customWidth="1"/>
    <col min="1209" max="1209" width="6.42578125" style="444" customWidth="1"/>
    <col min="1210" max="1212" width="8.140625" style="444" customWidth="1"/>
    <col min="1213" max="1219" width="10.42578125" style="444" customWidth="1"/>
    <col min="1220" max="1220" width="7" style="444" customWidth="1"/>
    <col min="1221" max="1221" width="6.85546875" style="444" customWidth="1"/>
    <col min="1222" max="1222" width="6.42578125" style="444" customWidth="1"/>
    <col min="1223" max="1223" width="6.85546875" style="444" customWidth="1"/>
    <col min="1224" max="1224" width="6.7109375" style="444" customWidth="1"/>
    <col min="1225" max="1225" width="6.42578125" style="444" customWidth="1"/>
    <col min="1226" max="1226" width="5.140625" style="444" customWidth="1"/>
    <col min="1227" max="1227" width="5.7109375" style="444" customWidth="1"/>
    <col min="1228" max="1228" width="5.42578125" style="444" customWidth="1"/>
    <col min="1229" max="1229" width="6.28515625" style="444" customWidth="1"/>
    <col min="1230" max="1230" width="5.140625" style="444" customWidth="1"/>
    <col min="1231" max="1233" width="7.42578125" style="444" customWidth="1"/>
    <col min="1234" max="1237" width="5.42578125" style="444" customWidth="1"/>
    <col min="1238" max="1238" width="7" style="444" customWidth="1"/>
    <col min="1239" max="1239" width="6.140625" style="444" customWidth="1"/>
    <col min="1240" max="1241" width="5.85546875" style="444" customWidth="1"/>
    <col min="1242" max="1243" width="6.42578125" style="444" customWidth="1"/>
    <col min="1244" max="1244" width="5.85546875" style="444" customWidth="1"/>
    <col min="1245" max="1245" width="6.85546875" style="444" customWidth="1"/>
    <col min="1246" max="1247" width="8.42578125" style="444" customWidth="1"/>
    <col min="1248" max="1248" width="50.42578125" style="444" customWidth="1"/>
    <col min="1249" max="1258" width="4.42578125" style="444" customWidth="1"/>
    <col min="1259" max="1260" width="4.28515625" style="444" customWidth="1"/>
    <col min="1261" max="1448" width="4.28515625" style="444"/>
    <col min="1449" max="1449" width="5.85546875" style="444" customWidth="1"/>
    <col min="1450" max="1450" width="11.7109375" style="444" customWidth="1"/>
    <col min="1451" max="1457" width="6.42578125" style="444" customWidth="1"/>
    <col min="1458" max="1458" width="7.140625" style="444" customWidth="1"/>
    <col min="1459" max="1459" width="6.42578125" style="444" customWidth="1"/>
    <col min="1460" max="1460" width="5.7109375" style="444" customWidth="1"/>
    <col min="1461" max="1461" width="6.42578125" style="444" customWidth="1"/>
    <col min="1462" max="1462" width="5.85546875" style="444" customWidth="1"/>
    <col min="1463" max="1463" width="7" style="444" customWidth="1"/>
    <col min="1464" max="1464" width="6.7109375" style="444" customWidth="1"/>
    <col min="1465" max="1465" width="6.42578125" style="444" customWidth="1"/>
    <col min="1466" max="1468" width="8.140625" style="444" customWidth="1"/>
    <col min="1469" max="1475" width="10.42578125" style="444" customWidth="1"/>
    <col min="1476" max="1476" width="7" style="444" customWidth="1"/>
    <col min="1477" max="1477" width="6.85546875" style="444" customWidth="1"/>
    <col min="1478" max="1478" width="6.42578125" style="444" customWidth="1"/>
    <col min="1479" max="1479" width="6.85546875" style="444" customWidth="1"/>
    <col min="1480" max="1480" width="6.7109375" style="444" customWidth="1"/>
    <col min="1481" max="1481" width="6.42578125" style="444" customWidth="1"/>
    <col min="1482" max="1482" width="5.140625" style="444" customWidth="1"/>
    <col min="1483" max="1483" width="5.7109375" style="444" customWidth="1"/>
    <col min="1484" max="1484" width="5.42578125" style="444" customWidth="1"/>
    <col min="1485" max="1485" width="6.28515625" style="444" customWidth="1"/>
    <col min="1486" max="1486" width="5.140625" style="444" customWidth="1"/>
    <col min="1487" max="1489" width="7.42578125" style="444" customWidth="1"/>
    <col min="1490" max="1493" width="5.42578125" style="444" customWidth="1"/>
    <col min="1494" max="1494" width="7" style="444" customWidth="1"/>
    <col min="1495" max="1495" width="6.140625" style="444" customWidth="1"/>
    <col min="1496" max="1497" width="5.85546875" style="444" customWidth="1"/>
    <col min="1498" max="1499" width="6.42578125" style="444" customWidth="1"/>
    <col min="1500" max="1500" width="5.85546875" style="444" customWidth="1"/>
    <col min="1501" max="1501" width="6.85546875" style="444" customWidth="1"/>
    <col min="1502" max="1503" width="8.42578125" style="444" customWidth="1"/>
    <col min="1504" max="1504" width="50.42578125" style="444" customWidth="1"/>
    <col min="1505" max="1514" width="4.42578125" style="444" customWidth="1"/>
    <col min="1515" max="1516" width="4.28515625" style="444" customWidth="1"/>
    <col min="1517" max="1704" width="4.28515625" style="444"/>
    <col min="1705" max="1705" width="5.85546875" style="444" customWidth="1"/>
    <col min="1706" max="1706" width="11.7109375" style="444" customWidth="1"/>
    <col min="1707" max="1713" width="6.42578125" style="444" customWidth="1"/>
    <col min="1714" max="1714" width="7.140625" style="444" customWidth="1"/>
    <col min="1715" max="1715" width="6.42578125" style="444" customWidth="1"/>
    <col min="1716" max="1716" width="5.7109375" style="444" customWidth="1"/>
    <col min="1717" max="1717" width="6.42578125" style="444" customWidth="1"/>
    <col min="1718" max="1718" width="5.85546875" style="444" customWidth="1"/>
    <col min="1719" max="1719" width="7" style="444" customWidth="1"/>
    <col min="1720" max="1720" width="6.7109375" style="444" customWidth="1"/>
    <col min="1721" max="1721" width="6.42578125" style="444" customWidth="1"/>
    <col min="1722" max="1724" width="8.140625" style="444" customWidth="1"/>
    <col min="1725" max="1731" width="10.42578125" style="444" customWidth="1"/>
    <col min="1732" max="1732" width="7" style="444" customWidth="1"/>
    <col min="1733" max="1733" width="6.85546875" style="444" customWidth="1"/>
    <col min="1734" max="1734" width="6.42578125" style="444" customWidth="1"/>
    <col min="1735" max="1735" width="6.85546875" style="444" customWidth="1"/>
    <col min="1736" max="1736" width="6.7109375" style="444" customWidth="1"/>
    <col min="1737" max="1737" width="6.42578125" style="444" customWidth="1"/>
    <col min="1738" max="1738" width="5.140625" style="444" customWidth="1"/>
    <col min="1739" max="1739" width="5.7109375" style="444" customWidth="1"/>
    <col min="1740" max="1740" width="5.42578125" style="444" customWidth="1"/>
    <col min="1741" max="1741" width="6.28515625" style="444" customWidth="1"/>
    <col min="1742" max="1742" width="5.140625" style="444" customWidth="1"/>
    <col min="1743" max="1745" width="7.42578125" style="444" customWidth="1"/>
    <col min="1746" max="1749" width="5.42578125" style="444" customWidth="1"/>
    <col min="1750" max="1750" width="7" style="444" customWidth="1"/>
    <col min="1751" max="1751" width="6.140625" style="444" customWidth="1"/>
    <col min="1752" max="1753" width="5.85546875" style="444" customWidth="1"/>
    <col min="1754" max="1755" width="6.42578125" style="444" customWidth="1"/>
    <col min="1756" max="1756" width="5.85546875" style="444" customWidth="1"/>
    <col min="1757" max="1757" width="6.85546875" style="444" customWidth="1"/>
    <col min="1758" max="1759" width="8.42578125" style="444" customWidth="1"/>
    <col min="1760" max="1760" width="50.42578125" style="444" customWidth="1"/>
    <col min="1761" max="1770" width="4.42578125" style="444" customWidth="1"/>
    <col min="1771" max="1772" width="4.28515625" style="444" customWidth="1"/>
    <col min="1773" max="1960" width="4.28515625" style="444"/>
    <col min="1961" max="1961" width="5.85546875" style="444" customWidth="1"/>
    <col min="1962" max="1962" width="11.7109375" style="444" customWidth="1"/>
    <col min="1963" max="1969" width="6.42578125" style="444" customWidth="1"/>
    <col min="1970" max="1970" width="7.140625" style="444" customWidth="1"/>
    <col min="1971" max="1971" width="6.42578125" style="444" customWidth="1"/>
    <col min="1972" max="1972" width="5.7109375" style="444" customWidth="1"/>
    <col min="1973" max="1973" width="6.42578125" style="444" customWidth="1"/>
    <col min="1974" max="1974" width="5.85546875" style="444" customWidth="1"/>
    <col min="1975" max="1975" width="7" style="444" customWidth="1"/>
    <col min="1976" max="1976" width="6.7109375" style="444" customWidth="1"/>
    <col min="1977" max="1977" width="6.42578125" style="444" customWidth="1"/>
    <col min="1978" max="1980" width="8.140625" style="444" customWidth="1"/>
    <col min="1981" max="1987" width="10.42578125" style="444" customWidth="1"/>
    <col min="1988" max="1988" width="7" style="444" customWidth="1"/>
    <col min="1989" max="1989" width="6.85546875" style="444" customWidth="1"/>
    <col min="1990" max="1990" width="6.42578125" style="444" customWidth="1"/>
    <col min="1991" max="1991" width="6.85546875" style="444" customWidth="1"/>
    <col min="1992" max="1992" width="6.7109375" style="444" customWidth="1"/>
    <col min="1993" max="1993" width="6.42578125" style="444" customWidth="1"/>
    <col min="1994" max="1994" width="5.140625" style="444" customWidth="1"/>
    <col min="1995" max="1995" width="5.7109375" style="444" customWidth="1"/>
    <col min="1996" max="1996" width="5.42578125" style="444" customWidth="1"/>
    <col min="1997" max="1997" width="6.28515625" style="444" customWidth="1"/>
    <col min="1998" max="1998" width="5.140625" style="444" customWidth="1"/>
    <col min="1999" max="2001" width="7.42578125" style="444" customWidth="1"/>
    <col min="2002" max="2005" width="5.42578125" style="444" customWidth="1"/>
    <col min="2006" max="2006" width="7" style="444" customWidth="1"/>
    <col min="2007" max="2007" width="6.140625" style="444" customWidth="1"/>
    <col min="2008" max="2009" width="5.85546875" style="444" customWidth="1"/>
    <col min="2010" max="2011" width="6.42578125" style="444" customWidth="1"/>
    <col min="2012" max="2012" width="5.85546875" style="444" customWidth="1"/>
    <col min="2013" max="2013" width="6.85546875" style="444" customWidth="1"/>
    <col min="2014" max="2015" width="8.42578125" style="444" customWidth="1"/>
    <col min="2016" max="2016" width="50.42578125" style="444" customWidth="1"/>
    <col min="2017" max="2026" width="4.42578125" style="444" customWidth="1"/>
    <col min="2027" max="2028" width="4.28515625" style="444" customWidth="1"/>
    <col min="2029" max="2216" width="4.28515625" style="444"/>
    <col min="2217" max="2217" width="5.85546875" style="444" customWidth="1"/>
    <col min="2218" max="2218" width="11.7109375" style="444" customWidth="1"/>
    <col min="2219" max="2225" width="6.42578125" style="444" customWidth="1"/>
    <col min="2226" max="2226" width="7.140625" style="444" customWidth="1"/>
    <col min="2227" max="2227" width="6.42578125" style="444" customWidth="1"/>
    <col min="2228" max="2228" width="5.7109375" style="444" customWidth="1"/>
    <col min="2229" max="2229" width="6.42578125" style="444" customWidth="1"/>
    <col min="2230" max="2230" width="5.85546875" style="444" customWidth="1"/>
    <col min="2231" max="2231" width="7" style="444" customWidth="1"/>
    <col min="2232" max="2232" width="6.7109375" style="444" customWidth="1"/>
    <col min="2233" max="2233" width="6.42578125" style="444" customWidth="1"/>
    <col min="2234" max="2236" width="8.140625" style="444" customWidth="1"/>
    <col min="2237" max="2243" width="10.42578125" style="444" customWidth="1"/>
    <col min="2244" max="2244" width="7" style="444" customWidth="1"/>
    <col min="2245" max="2245" width="6.85546875" style="444" customWidth="1"/>
    <col min="2246" max="2246" width="6.42578125" style="444" customWidth="1"/>
    <col min="2247" max="2247" width="6.85546875" style="444" customWidth="1"/>
    <col min="2248" max="2248" width="6.7109375" style="444" customWidth="1"/>
    <col min="2249" max="2249" width="6.42578125" style="444" customWidth="1"/>
    <col min="2250" max="2250" width="5.140625" style="444" customWidth="1"/>
    <col min="2251" max="2251" width="5.7109375" style="444" customWidth="1"/>
    <col min="2252" max="2252" width="5.42578125" style="444" customWidth="1"/>
    <col min="2253" max="2253" width="6.28515625" style="444" customWidth="1"/>
    <col min="2254" max="2254" width="5.140625" style="444" customWidth="1"/>
    <col min="2255" max="2257" width="7.42578125" style="444" customWidth="1"/>
    <col min="2258" max="2261" width="5.42578125" style="444" customWidth="1"/>
    <col min="2262" max="2262" width="7" style="444" customWidth="1"/>
    <col min="2263" max="2263" width="6.140625" style="444" customWidth="1"/>
    <col min="2264" max="2265" width="5.85546875" style="444" customWidth="1"/>
    <col min="2266" max="2267" width="6.42578125" style="444" customWidth="1"/>
    <col min="2268" max="2268" width="5.85546875" style="444" customWidth="1"/>
    <col min="2269" max="2269" width="6.85546875" style="444" customWidth="1"/>
    <col min="2270" max="2271" width="8.42578125" style="444" customWidth="1"/>
    <col min="2272" max="2272" width="50.42578125" style="444" customWidth="1"/>
    <col min="2273" max="2282" width="4.42578125" style="444" customWidth="1"/>
    <col min="2283" max="2284" width="4.28515625" style="444" customWidth="1"/>
    <col min="2285" max="2472" width="4.28515625" style="444"/>
    <col min="2473" max="2473" width="5.85546875" style="444" customWidth="1"/>
    <col min="2474" max="2474" width="11.7109375" style="444" customWidth="1"/>
    <col min="2475" max="2481" width="6.42578125" style="444" customWidth="1"/>
    <col min="2482" max="2482" width="7.140625" style="444" customWidth="1"/>
    <col min="2483" max="2483" width="6.42578125" style="444" customWidth="1"/>
    <col min="2484" max="2484" width="5.7109375" style="444" customWidth="1"/>
    <col min="2485" max="2485" width="6.42578125" style="444" customWidth="1"/>
    <col min="2486" max="2486" width="5.85546875" style="444" customWidth="1"/>
    <col min="2487" max="2487" width="7" style="444" customWidth="1"/>
    <col min="2488" max="2488" width="6.7109375" style="444" customWidth="1"/>
    <col min="2489" max="2489" width="6.42578125" style="444" customWidth="1"/>
    <col min="2490" max="2492" width="8.140625" style="444" customWidth="1"/>
    <col min="2493" max="2499" width="10.42578125" style="444" customWidth="1"/>
    <col min="2500" max="2500" width="7" style="444" customWidth="1"/>
    <col min="2501" max="2501" width="6.85546875" style="444" customWidth="1"/>
    <col min="2502" max="2502" width="6.42578125" style="444" customWidth="1"/>
    <col min="2503" max="2503" width="6.85546875" style="444" customWidth="1"/>
    <col min="2504" max="2504" width="6.7109375" style="444" customWidth="1"/>
    <col min="2505" max="2505" width="6.42578125" style="444" customWidth="1"/>
    <col min="2506" max="2506" width="5.140625" style="444" customWidth="1"/>
    <col min="2507" max="2507" width="5.7109375" style="444" customWidth="1"/>
    <col min="2508" max="2508" width="5.42578125" style="444" customWidth="1"/>
    <col min="2509" max="2509" width="6.28515625" style="444" customWidth="1"/>
    <col min="2510" max="2510" width="5.140625" style="444" customWidth="1"/>
    <col min="2511" max="2513" width="7.42578125" style="444" customWidth="1"/>
    <col min="2514" max="2517" width="5.42578125" style="444" customWidth="1"/>
    <col min="2518" max="2518" width="7" style="444" customWidth="1"/>
    <col min="2519" max="2519" width="6.140625" style="444" customWidth="1"/>
    <col min="2520" max="2521" width="5.85546875" style="444" customWidth="1"/>
    <col min="2522" max="2523" width="6.42578125" style="444" customWidth="1"/>
    <col min="2524" max="2524" width="5.85546875" style="444" customWidth="1"/>
    <col min="2525" max="2525" width="6.85546875" style="444" customWidth="1"/>
    <col min="2526" max="2527" width="8.42578125" style="444" customWidth="1"/>
    <col min="2528" max="2528" width="50.42578125" style="444" customWidth="1"/>
    <col min="2529" max="2538" width="4.42578125" style="444" customWidth="1"/>
    <col min="2539" max="2540" width="4.28515625" style="444" customWidth="1"/>
    <col min="2541" max="2728" width="4.28515625" style="444"/>
    <col min="2729" max="2729" width="5.85546875" style="444" customWidth="1"/>
    <col min="2730" max="2730" width="11.7109375" style="444" customWidth="1"/>
    <col min="2731" max="2737" width="6.42578125" style="444" customWidth="1"/>
    <col min="2738" max="2738" width="7.140625" style="444" customWidth="1"/>
    <col min="2739" max="2739" width="6.42578125" style="444" customWidth="1"/>
    <col min="2740" max="2740" width="5.7109375" style="444" customWidth="1"/>
    <col min="2741" max="2741" width="6.42578125" style="444" customWidth="1"/>
    <col min="2742" max="2742" width="5.85546875" style="444" customWidth="1"/>
    <col min="2743" max="2743" width="7" style="444" customWidth="1"/>
    <col min="2744" max="2744" width="6.7109375" style="444" customWidth="1"/>
    <col min="2745" max="2745" width="6.42578125" style="444" customWidth="1"/>
    <col min="2746" max="2748" width="8.140625" style="444" customWidth="1"/>
    <col min="2749" max="2755" width="10.42578125" style="444" customWidth="1"/>
    <col min="2756" max="2756" width="7" style="444" customWidth="1"/>
    <col min="2757" max="2757" width="6.85546875" style="444" customWidth="1"/>
    <col min="2758" max="2758" width="6.42578125" style="444" customWidth="1"/>
    <col min="2759" max="2759" width="6.85546875" style="444" customWidth="1"/>
    <col min="2760" max="2760" width="6.7109375" style="444" customWidth="1"/>
    <col min="2761" max="2761" width="6.42578125" style="444" customWidth="1"/>
    <col min="2762" max="2762" width="5.140625" style="444" customWidth="1"/>
    <col min="2763" max="2763" width="5.7109375" style="444" customWidth="1"/>
    <col min="2764" max="2764" width="5.42578125" style="444" customWidth="1"/>
    <col min="2765" max="2765" width="6.28515625" style="444" customWidth="1"/>
    <col min="2766" max="2766" width="5.140625" style="444" customWidth="1"/>
    <col min="2767" max="2769" width="7.42578125" style="444" customWidth="1"/>
    <col min="2770" max="2773" width="5.42578125" style="444" customWidth="1"/>
    <col min="2774" max="2774" width="7" style="444" customWidth="1"/>
    <col min="2775" max="2775" width="6.140625" style="444" customWidth="1"/>
    <col min="2776" max="2777" width="5.85546875" style="444" customWidth="1"/>
    <col min="2778" max="2779" width="6.42578125" style="444" customWidth="1"/>
    <col min="2780" max="2780" width="5.85546875" style="444" customWidth="1"/>
    <col min="2781" max="2781" width="6.85546875" style="444" customWidth="1"/>
    <col min="2782" max="2783" width="8.42578125" style="444" customWidth="1"/>
    <col min="2784" max="2784" width="50.42578125" style="444" customWidth="1"/>
    <col min="2785" max="2794" width="4.42578125" style="444" customWidth="1"/>
    <col min="2795" max="2796" width="4.28515625" style="444" customWidth="1"/>
    <col min="2797" max="2984" width="4.28515625" style="444"/>
    <col min="2985" max="2985" width="5.85546875" style="444" customWidth="1"/>
    <col min="2986" max="2986" width="11.7109375" style="444" customWidth="1"/>
    <col min="2987" max="2993" width="6.42578125" style="444" customWidth="1"/>
    <col min="2994" max="2994" width="7.140625" style="444" customWidth="1"/>
    <col min="2995" max="2995" width="6.42578125" style="444" customWidth="1"/>
    <col min="2996" max="2996" width="5.7109375" style="444" customWidth="1"/>
    <col min="2997" max="2997" width="6.42578125" style="444" customWidth="1"/>
    <col min="2998" max="2998" width="5.85546875" style="444" customWidth="1"/>
    <col min="2999" max="2999" width="7" style="444" customWidth="1"/>
    <col min="3000" max="3000" width="6.7109375" style="444" customWidth="1"/>
    <col min="3001" max="3001" width="6.42578125" style="444" customWidth="1"/>
    <col min="3002" max="3004" width="8.140625" style="444" customWidth="1"/>
    <col min="3005" max="3011" width="10.42578125" style="444" customWidth="1"/>
    <col min="3012" max="3012" width="7" style="444" customWidth="1"/>
    <col min="3013" max="3013" width="6.85546875" style="444" customWidth="1"/>
    <col min="3014" max="3014" width="6.42578125" style="444" customWidth="1"/>
    <col min="3015" max="3015" width="6.85546875" style="444" customWidth="1"/>
    <col min="3016" max="3016" width="6.7109375" style="444" customWidth="1"/>
    <col min="3017" max="3017" width="6.42578125" style="444" customWidth="1"/>
    <col min="3018" max="3018" width="5.140625" style="444" customWidth="1"/>
    <col min="3019" max="3019" width="5.7109375" style="444" customWidth="1"/>
    <col min="3020" max="3020" width="5.42578125" style="444" customWidth="1"/>
    <col min="3021" max="3021" width="6.28515625" style="444" customWidth="1"/>
    <col min="3022" max="3022" width="5.140625" style="444" customWidth="1"/>
    <col min="3023" max="3025" width="7.42578125" style="444" customWidth="1"/>
    <col min="3026" max="3029" width="5.42578125" style="444" customWidth="1"/>
    <col min="3030" max="3030" width="7" style="444" customWidth="1"/>
    <col min="3031" max="3031" width="6.140625" style="444" customWidth="1"/>
    <col min="3032" max="3033" width="5.85546875" style="444" customWidth="1"/>
    <col min="3034" max="3035" width="6.42578125" style="444" customWidth="1"/>
    <col min="3036" max="3036" width="5.85546875" style="444" customWidth="1"/>
    <col min="3037" max="3037" width="6.85546875" style="444" customWidth="1"/>
    <col min="3038" max="3039" width="8.42578125" style="444" customWidth="1"/>
    <col min="3040" max="3040" width="50.42578125" style="444" customWidth="1"/>
    <col min="3041" max="3050" width="4.42578125" style="444" customWidth="1"/>
    <col min="3051" max="3052" width="4.28515625" style="444" customWidth="1"/>
    <col min="3053" max="3240" width="4.28515625" style="444"/>
    <col min="3241" max="3241" width="5.85546875" style="444" customWidth="1"/>
    <col min="3242" max="3242" width="11.7109375" style="444" customWidth="1"/>
    <col min="3243" max="3249" width="6.42578125" style="444" customWidth="1"/>
    <col min="3250" max="3250" width="7.140625" style="444" customWidth="1"/>
    <col min="3251" max="3251" width="6.42578125" style="444" customWidth="1"/>
    <col min="3252" max="3252" width="5.7109375" style="444" customWidth="1"/>
    <col min="3253" max="3253" width="6.42578125" style="444" customWidth="1"/>
    <col min="3254" max="3254" width="5.85546875" style="444" customWidth="1"/>
    <col min="3255" max="3255" width="7" style="444" customWidth="1"/>
    <col min="3256" max="3256" width="6.7109375" style="444" customWidth="1"/>
    <col min="3257" max="3257" width="6.42578125" style="444" customWidth="1"/>
    <col min="3258" max="3260" width="8.140625" style="444" customWidth="1"/>
    <col min="3261" max="3267" width="10.42578125" style="444" customWidth="1"/>
    <col min="3268" max="3268" width="7" style="444" customWidth="1"/>
    <col min="3269" max="3269" width="6.85546875" style="444" customWidth="1"/>
    <col min="3270" max="3270" width="6.42578125" style="444" customWidth="1"/>
    <col min="3271" max="3271" width="6.85546875" style="444" customWidth="1"/>
    <col min="3272" max="3272" width="6.7109375" style="444" customWidth="1"/>
    <col min="3273" max="3273" width="6.42578125" style="444" customWidth="1"/>
    <col min="3274" max="3274" width="5.140625" style="444" customWidth="1"/>
    <col min="3275" max="3275" width="5.7109375" style="444" customWidth="1"/>
    <col min="3276" max="3276" width="5.42578125" style="444" customWidth="1"/>
    <col min="3277" max="3277" width="6.28515625" style="444" customWidth="1"/>
    <col min="3278" max="3278" width="5.140625" style="444" customWidth="1"/>
    <col min="3279" max="3281" width="7.42578125" style="444" customWidth="1"/>
    <col min="3282" max="3285" width="5.42578125" style="444" customWidth="1"/>
    <col min="3286" max="3286" width="7" style="444" customWidth="1"/>
    <col min="3287" max="3287" width="6.140625" style="444" customWidth="1"/>
    <col min="3288" max="3289" width="5.85546875" style="444" customWidth="1"/>
    <col min="3290" max="3291" width="6.42578125" style="444" customWidth="1"/>
    <col min="3292" max="3292" width="5.85546875" style="444" customWidth="1"/>
    <col min="3293" max="3293" width="6.85546875" style="444" customWidth="1"/>
    <col min="3294" max="3295" width="8.42578125" style="444" customWidth="1"/>
    <col min="3296" max="3296" width="50.42578125" style="444" customWidth="1"/>
    <col min="3297" max="3306" width="4.42578125" style="444" customWidth="1"/>
    <col min="3307" max="3308" width="4.28515625" style="444" customWidth="1"/>
    <col min="3309" max="3496" width="4.28515625" style="444"/>
    <col min="3497" max="3497" width="5.85546875" style="444" customWidth="1"/>
    <col min="3498" max="3498" width="11.7109375" style="444" customWidth="1"/>
    <col min="3499" max="3505" width="6.42578125" style="444" customWidth="1"/>
    <col min="3506" max="3506" width="7.140625" style="444" customWidth="1"/>
    <col min="3507" max="3507" width="6.42578125" style="444" customWidth="1"/>
    <col min="3508" max="3508" width="5.7109375" style="444" customWidth="1"/>
    <col min="3509" max="3509" width="6.42578125" style="444" customWidth="1"/>
    <col min="3510" max="3510" width="5.85546875" style="444" customWidth="1"/>
    <col min="3511" max="3511" width="7" style="444" customWidth="1"/>
    <col min="3512" max="3512" width="6.7109375" style="444" customWidth="1"/>
    <col min="3513" max="3513" width="6.42578125" style="444" customWidth="1"/>
    <col min="3514" max="3516" width="8.140625" style="444" customWidth="1"/>
    <col min="3517" max="3523" width="10.42578125" style="444" customWidth="1"/>
    <col min="3524" max="3524" width="7" style="444" customWidth="1"/>
    <col min="3525" max="3525" width="6.85546875" style="444" customWidth="1"/>
    <col min="3526" max="3526" width="6.42578125" style="444" customWidth="1"/>
    <col min="3527" max="3527" width="6.85546875" style="444" customWidth="1"/>
    <col min="3528" max="3528" width="6.7109375" style="444" customWidth="1"/>
    <col min="3529" max="3529" width="6.42578125" style="444" customWidth="1"/>
    <col min="3530" max="3530" width="5.140625" style="444" customWidth="1"/>
    <col min="3531" max="3531" width="5.7109375" style="444" customWidth="1"/>
    <col min="3532" max="3532" width="5.42578125" style="444" customWidth="1"/>
    <col min="3533" max="3533" width="6.28515625" style="444" customWidth="1"/>
    <col min="3534" max="3534" width="5.140625" style="444" customWidth="1"/>
    <col min="3535" max="3537" width="7.42578125" style="444" customWidth="1"/>
    <col min="3538" max="3541" width="5.42578125" style="444" customWidth="1"/>
    <col min="3542" max="3542" width="7" style="444" customWidth="1"/>
    <col min="3543" max="3543" width="6.140625" style="444" customWidth="1"/>
    <col min="3544" max="3545" width="5.85546875" style="444" customWidth="1"/>
    <col min="3546" max="3547" width="6.42578125" style="444" customWidth="1"/>
    <col min="3548" max="3548" width="5.85546875" style="444" customWidth="1"/>
    <col min="3549" max="3549" width="6.85546875" style="444" customWidth="1"/>
    <col min="3550" max="3551" width="8.42578125" style="444" customWidth="1"/>
    <col min="3552" max="3552" width="50.42578125" style="444" customWidth="1"/>
    <col min="3553" max="3562" width="4.42578125" style="444" customWidth="1"/>
    <col min="3563" max="3564" width="4.28515625" style="444" customWidth="1"/>
    <col min="3565" max="3752" width="4.28515625" style="444"/>
    <col min="3753" max="3753" width="5.85546875" style="444" customWidth="1"/>
    <col min="3754" max="3754" width="11.7109375" style="444" customWidth="1"/>
    <col min="3755" max="3761" width="6.42578125" style="444" customWidth="1"/>
    <col min="3762" max="3762" width="7.140625" style="444" customWidth="1"/>
    <col min="3763" max="3763" width="6.42578125" style="444" customWidth="1"/>
    <col min="3764" max="3764" width="5.7109375" style="444" customWidth="1"/>
    <col min="3765" max="3765" width="6.42578125" style="444" customWidth="1"/>
    <col min="3766" max="3766" width="5.85546875" style="444" customWidth="1"/>
    <col min="3767" max="3767" width="7" style="444" customWidth="1"/>
    <col min="3768" max="3768" width="6.7109375" style="444" customWidth="1"/>
    <col min="3769" max="3769" width="6.42578125" style="444" customWidth="1"/>
    <col min="3770" max="3772" width="8.140625" style="444" customWidth="1"/>
    <col min="3773" max="3779" width="10.42578125" style="444" customWidth="1"/>
    <col min="3780" max="3780" width="7" style="444" customWidth="1"/>
    <col min="3781" max="3781" width="6.85546875" style="444" customWidth="1"/>
    <col min="3782" max="3782" width="6.42578125" style="444" customWidth="1"/>
    <col min="3783" max="3783" width="6.85546875" style="444" customWidth="1"/>
    <col min="3784" max="3784" width="6.7109375" style="444" customWidth="1"/>
    <col min="3785" max="3785" width="6.42578125" style="444" customWidth="1"/>
    <col min="3786" max="3786" width="5.140625" style="444" customWidth="1"/>
    <col min="3787" max="3787" width="5.7109375" style="444" customWidth="1"/>
    <col min="3788" max="3788" width="5.42578125" style="444" customWidth="1"/>
    <col min="3789" max="3789" width="6.28515625" style="444" customWidth="1"/>
    <col min="3790" max="3790" width="5.140625" style="444" customWidth="1"/>
    <col min="3791" max="3793" width="7.42578125" style="444" customWidth="1"/>
    <col min="3794" max="3797" width="5.42578125" style="444" customWidth="1"/>
    <col min="3798" max="3798" width="7" style="444" customWidth="1"/>
    <col min="3799" max="3799" width="6.140625" style="444" customWidth="1"/>
    <col min="3800" max="3801" width="5.85546875" style="444" customWidth="1"/>
    <col min="3802" max="3803" width="6.42578125" style="444" customWidth="1"/>
    <col min="3804" max="3804" width="5.85546875" style="444" customWidth="1"/>
    <col min="3805" max="3805" width="6.85546875" style="444" customWidth="1"/>
    <col min="3806" max="3807" width="8.42578125" style="444" customWidth="1"/>
    <col min="3808" max="3808" width="50.42578125" style="444" customWidth="1"/>
    <col min="3809" max="3818" width="4.42578125" style="444" customWidth="1"/>
    <col min="3819" max="3820" width="4.28515625" style="444" customWidth="1"/>
    <col min="3821" max="4008" width="4.28515625" style="444"/>
    <col min="4009" max="4009" width="5.85546875" style="444" customWidth="1"/>
    <col min="4010" max="4010" width="11.7109375" style="444" customWidth="1"/>
    <col min="4011" max="4017" width="6.42578125" style="444" customWidth="1"/>
    <col min="4018" max="4018" width="7.140625" style="444" customWidth="1"/>
    <col min="4019" max="4019" width="6.42578125" style="444" customWidth="1"/>
    <col min="4020" max="4020" width="5.7109375" style="444" customWidth="1"/>
    <col min="4021" max="4021" width="6.42578125" style="444" customWidth="1"/>
    <col min="4022" max="4022" width="5.85546875" style="444" customWidth="1"/>
    <col min="4023" max="4023" width="7" style="444" customWidth="1"/>
    <col min="4024" max="4024" width="6.7109375" style="444" customWidth="1"/>
    <col min="4025" max="4025" width="6.42578125" style="444" customWidth="1"/>
    <col min="4026" max="4028" width="8.140625" style="444" customWidth="1"/>
    <col min="4029" max="4035" width="10.42578125" style="444" customWidth="1"/>
    <col min="4036" max="4036" width="7" style="444" customWidth="1"/>
    <col min="4037" max="4037" width="6.85546875" style="444" customWidth="1"/>
    <col min="4038" max="4038" width="6.42578125" style="444" customWidth="1"/>
    <col min="4039" max="4039" width="6.85546875" style="444" customWidth="1"/>
    <col min="4040" max="4040" width="6.7109375" style="444" customWidth="1"/>
    <col min="4041" max="4041" width="6.42578125" style="444" customWidth="1"/>
    <col min="4042" max="4042" width="5.140625" style="444" customWidth="1"/>
    <col min="4043" max="4043" width="5.7109375" style="444" customWidth="1"/>
    <col min="4044" max="4044" width="5.42578125" style="444" customWidth="1"/>
    <col min="4045" max="4045" width="6.28515625" style="444" customWidth="1"/>
    <col min="4046" max="4046" width="5.140625" style="444" customWidth="1"/>
    <col min="4047" max="4049" width="7.42578125" style="444" customWidth="1"/>
    <col min="4050" max="4053" width="5.42578125" style="444" customWidth="1"/>
    <col min="4054" max="4054" width="7" style="444" customWidth="1"/>
    <col min="4055" max="4055" width="6.140625" style="444" customWidth="1"/>
    <col min="4056" max="4057" width="5.85546875" style="444" customWidth="1"/>
    <col min="4058" max="4059" width="6.42578125" style="444" customWidth="1"/>
    <col min="4060" max="4060" width="5.85546875" style="444" customWidth="1"/>
    <col min="4061" max="4061" width="6.85546875" style="444" customWidth="1"/>
    <col min="4062" max="4063" width="8.42578125" style="444" customWidth="1"/>
    <col min="4064" max="4064" width="50.42578125" style="444" customWidth="1"/>
    <col min="4065" max="4074" width="4.42578125" style="444" customWidth="1"/>
    <col min="4075" max="4076" width="4.28515625" style="444" customWidth="1"/>
    <col min="4077" max="4264" width="4.28515625" style="444"/>
    <col min="4265" max="4265" width="5.85546875" style="444" customWidth="1"/>
    <col min="4266" max="4266" width="11.7109375" style="444" customWidth="1"/>
    <col min="4267" max="4273" width="6.42578125" style="444" customWidth="1"/>
    <col min="4274" max="4274" width="7.140625" style="444" customWidth="1"/>
    <col min="4275" max="4275" width="6.42578125" style="444" customWidth="1"/>
    <col min="4276" max="4276" width="5.7109375" style="444" customWidth="1"/>
    <col min="4277" max="4277" width="6.42578125" style="444" customWidth="1"/>
    <col min="4278" max="4278" width="5.85546875" style="444" customWidth="1"/>
    <col min="4279" max="4279" width="7" style="444" customWidth="1"/>
    <col min="4280" max="4280" width="6.7109375" style="444" customWidth="1"/>
    <col min="4281" max="4281" width="6.42578125" style="444" customWidth="1"/>
    <col min="4282" max="4284" width="8.140625" style="444" customWidth="1"/>
    <col min="4285" max="4291" width="10.42578125" style="444" customWidth="1"/>
    <col min="4292" max="4292" width="7" style="444" customWidth="1"/>
    <col min="4293" max="4293" width="6.85546875" style="444" customWidth="1"/>
    <col min="4294" max="4294" width="6.42578125" style="444" customWidth="1"/>
    <col min="4295" max="4295" width="6.85546875" style="444" customWidth="1"/>
    <col min="4296" max="4296" width="6.7109375" style="444" customWidth="1"/>
    <col min="4297" max="4297" width="6.42578125" style="444" customWidth="1"/>
    <col min="4298" max="4298" width="5.140625" style="444" customWidth="1"/>
    <col min="4299" max="4299" width="5.7109375" style="444" customWidth="1"/>
    <col min="4300" max="4300" width="5.42578125" style="444" customWidth="1"/>
    <col min="4301" max="4301" width="6.28515625" style="444" customWidth="1"/>
    <col min="4302" max="4302" width="5.140625" style="444" customWidth="1"/>
    <col min="4303" max="4305" width="7.42578125" style="444" customWidth="1"/>
    <col min="4306" max="4309" width="5.42578125" style="444" customWidth="1"/>
    <col min="4310" max="4310" width="7" style="444" customWidth="1"/>
    <col min="4311" max="4311" width="6.140625" style="444" customWidth="1"/>
    <col min="4312" max="4313" width="5.85546875" style="444" customWidth="1"/>
    <col min="4314" max="4315" width="6.42578125" style="444" customWidth="1"/>
    <col min="4316" max="4316" width="5.85546875" style="444" customWidth="1"/>
    <col min="4317" max="4317" width="6.85546875" style="444" customWidth="1"/>
    <col min="4318" max="4319" width="8.42578125" style="444" customWidth="1"/>
    <col min="4320" max="4320" width="50.42578125" style="444" customWidth="1"/>
    <col min="4321" max="4330" width="4.42578125" style="444" customWidth="1"/>
    <col min="4331" max="4332" width="4.28515625" style="444" customWidth="1"/>
    <col min="4333" max="4520" width="4.28515625" style="444"/>
    <col min="4521" max="4521" width="5.85546875" style="444" customWidth="1"/>
    <col min="4522" max="4522" width="11.7109375" style="444" customWidth="1"/>
    <col min="4523" max="4529" width="6.42578125" style="444" customWidth="1"/>
    <col min="4530" max="4530" width="7.140625" style="444" customWidth="1"/>
    <col min="4531" max="4531" width="6.42578125" style="444" customWidth="1"/>
    <col min="4532" max="4532" width="5.7109375" style="444" customWidth="1"/>
    <col min="4533" max="4533" width="6.42578125" style="444" customWidth="1"/>
    <col min="4534" max="4534" width="5.85546875" style="444" customWidth="1"/>
    <col min="4535" max="4535" width="7" style="444" customWidth="1"/>
    <col min="4536" max="4536" width="6.7109375" style="444" customWidth="1"/>
    <col min="4537" max="4537" width="6.42578125" style="444" customWidth="1"/>
    <col min="4538" max="4540" width="8.140625" style="444" customWidth="1"/>
    <col min="4541" max="4547" width="10.42578125" style="444" customWidth="1"/>
    <col min="4548" max="4548" width="7" style="444" customWidth="1"/>
    <col min="4549" max="4549" width="6.85546875" style="444" customWidth="1"/>
    <col min="4550" max="4550" width="6.42578125" style="444" customWidth="1"/>
    <col min="4551" max="4551" width="6.85546875" style="444" customWidth="1"/>
    <col min="4552" max="4552" width="6.7109375" style="444" customWidth="1"/>
    <col min="4553" max="4553" width="6.42578125" style="444" customWidth="1"/>
    <col min="4554" max="4554" width="5.140625" style="444" customWidth="1"/>
    <col min="4555" max="4555" width="5.7109375" style="444" customWidth="1"/>
    <col min="4556" max="4556" width="5.42578125" style="444" customWidth="1"/>
    <col min="4557" max="4557" width="6.28515625" style="444" customWidth="1"/>
    <col min="4558" max="4558" width="5.140625" style="444" customWidth="1"/>
    <col min="4559" max="4561" width="7.42578125" style="444" customWidth="1"/>
    <col min="4562" max="4565" width="5.42578125" style="444" customWidth="1"/>
    <col min="4566" max="4566" width="7" style="444" customWidth="1"/>
    <col min="4567" max="4567" width="6.140625" style="444" customWidth="1"/>
    <col min="4568" max="4569" width="5.85546875" style="444" customWidth="1"/>
    <col min="4570" max="4571" width="6.42578125" style="444" customWidth="1"/>
    <col min="4572" max="4572" width="5.85546875" style="444" customWidth="1"/>
    <col min="4573" max="4573" width="6.85546875" style="444" customWidth="1"/>
    <col min="4574" max="4575" width="8.42578125" style="444" customWidth="1"/>
    <col min="4576" max="4576" width="50.42578125" style="444" customWidth="1"/>
    <col min="4577" max="4586" width="4.42578125" style="444" customWidth="1"/>
    <col min="4587" max="4588" width="4.28515625" style="444" customWidth="1"/>
    <col min="4589" max="4776" width="4.28515625" style="444"/>
    <col min="4777" max="4777" width="5.85546875" style="444" customWidth="1"/>
    <col min="4778" max="4778" width="11.7109375" style="444" customWidth="1"/>
    <col min="4779" max="4785" width="6.42578125" style="444" customWidth="1"/>
    <col min="4786" max="4786" width="7.140625" style="444" customWidth="1"/>
    <col min="4787" max="4787" width="6.42578125" style="444" customWidth="1"/>
    <col min="4788" max="4788" width="5.7109375" style="444" customWidth="1"/>
    <col min="4789" max="4789" width="6.42578125" style="444" customWidth="1"/>
    <col min="4790" max="4790" width="5.85546875" style="444" customWidth="1"/>
    <col min="4791" max="4791" width="7" style="444" customWidth="1"/>
    <col min="4792" max="4792" width="6.7109375" style="444" customWidth="1"/>
    <col min="4793" max="4793" width="6.42578125" style="444" customWidth="1"/>
    <col min="4794" max="4796" width="8.140625" style="444" customWidth="1"/>
    <col min="4797" max="4803" width="10.42578125" style="444" customWidth="1"/>
    <col min="4804" max="4804" width="7" style="444" customWidth="1"/>
    <col min="4805" max="4805" width="6.85546875" style="444" customWidth="1"/>
    <col min="4806" max="4806" width="6.42578125" style="444" customWidth="1"/>
    <col min="4807" max="4807" width="6.85546875" style="444" customWidth="1"/>
    <col min="4808" max="4808" width="6.7109375" style="444" customWidth="1"/>
    <col min="4809" max="4809" width="6.42578125" style="444" customWidth="1"/>
    <col min="4810" max="4810" width="5.140625" style="444" customWidth="1"/>
    <col min="4811" max="4811" width="5.7109375" style="444" customWidth="1"/>
    <col min="4812" max="4812" width="5.42578125" style="444" customWidth="1"/>
    <col min="4813" max="4813" width="6.28515625" style="444" customWidth="1"/>
    <col min="4814" max="4814" width="5.140625" style="444" customWidth="1"/>
    <col min="4815" max="4817" width="7.42578125" style="444" customWidth="1"/>
    <col min="4818" max="4821" width="5.42578125" style="444" customWidth="1"/>
    <col min="4822" max="4822" width="7" style="444" customWidth="1"/>
    <col min="4823" max="4823" width="6.140625" style="444" customWidth="1"/>
    <col min="4824" max="4825" width="5.85546875" style="444" customWidth="1"/>
    <col min="4826" max="4827" width="6.42578125" style="444" customWidth="1"/>
    <col min="4828" max="4828" width="5.85546875" style="444" customWidth="1"/>
    <col min="4829" max="4829" width="6.85546875" style="444" customWidth="1"/>
    <col min="4830" max="4831" width="8.42578125" style="444" customWidth="1"/>
    <col min="4832" max="4832" width="50.42578125" style="444" customWidth="1"/>
    <col min="4833" max="4842" width="4.42578125" style="444" customWidth="1"/>
    <col min="4843" max="4844" width="4.28515625" style="444" customWidth="1"/>
    <col min="4845" max="5032" width="4.28515625" style="444"/>
    <col min="5033" max="5033" width="5.85546875" style="444" customWidth="1"/>
    <col min="5034" max="5034" width="11.7109375" style="444" customWidth="1"/>
    <col min="5035" max="5041" width="6.42578125" style="444" customWidth="1"/>
    <col min="5042" max="5042" width="7.140625" style="444" customWidth="1"/>
    <col min="5043" max="5043" width="6.42578125" style="444" customWidth="1"/>
    <col min="5044" max="5044" width="5.7109375" style="444" customWidth="1"/>
    <col min="5045" max="5045" width="6.42578125" style="444" customWidth="1"/>
    <col min="5046" max="5046" width="5.85546875" style="444" customWidth="1"/>
    <col min="5047" max="5047" width="7" style="444" customWidth="1"/>
    <col min="5048" max="5048" width="6.7109375" style="444" customWidth="1"/>
    <col min="5049" max="5049" width="6.42578125" style="444" customWidth="1"/>
    <col min="5050" max="5052" width="8.140625" style="444" customWidth="1"/>
    <col min="5053" max="5059" width="10.42578125" style="444" customWidth="1"/>
    <col min="5060" max="5060" width="7" style="444" customWidth="1"/>
    <col min="5061" max="5061" width="6.85546875" style="444" customWidth="1"/>
    <col min="5062" max="5062" width="6.42578125" style="444" customWidth="1"/>
    <col min="5063" max="5063" width="6.85546875" style="444" customWidth="1"/>
    <col min="5064" max="5064" width="6.7109375" style="444" customWidth="1"/>
    <col min="5065" max="5065" width="6.42578125" style="444" customWidth="1"/>
    <col min="5066" max="5066" width="5.140625" style="444" customWidth="1"/>
    <col min="5067" max="5067" width="5.7109375" style="444" customWidth="1"/>
    <col min="5068" max="5068" width="5.42578125" style="444" customWidth="1"/>
    <col min="5069" max="5069" width="6.28515625" style="444" customWidth="1"/>
    <col min="5070" max="5070" width="5.140625" style="444" customWidth="1"/>
    <col min="5071" max="5073" width="7.42578125" style="444" customWidth="1"/>
    <col min="5074" max="5077" width="5.42578125" style="444" customWidth="1"/>
    <col min="5078" max="5078" width="7" style="444" customWidth="1"/>
    <col min="5079" max="5079" width="6.140625" style="444" customWidth="1"/>
    <col min="5080" max="5081" width="5.85546875" style="444" customWidth="1"/>
    <col min="5082" max="5083" width="6.42578125" style="444" customWidth="1"/>
    <col min="5084" max="5084" width="5.85546875" style="444" customWidth="1"/>
    <col min="5085" max="5085" width="6.85546875" style="444" customWidth="1"/>
    <col min="5086" max="5087" width="8.42578125" style="444" customWidth="1"/>
    <col min="5088" max="5088" width="50.42578125" style="444" customWidth="1"/>
    <col min="5089" max="5098" width="4.42578125" style="444" customWidth="1"/>
    <col min="5099" max="5100" width="4.28515625" style="444" customWidth="1"/>
    <col min="5101" max="5288" width="4.28515625" style="444"/>
    <col min="5289" max="5289" width="5.85546875" style="444" customWidth="1"/>
    <col min="5290" max="5290" width="11.7109375" style="444" customWidth="1"/>
    <col min="5291" max="5297" width="6.42578125" style="444" customWidth="1"/>
    <col min="5298" max="5298" width="7.140625" style="444" customWidth="1"/>
    <col min="5299" max="5299" width="6.42578125" style="444" customWidth="1"/>
    <col min="5300" max="5300" width="5.7109375" style="444" customWidth="1"/>
    <col min="5301" max="5301" width="6.42578125" style="444" customWidth="1"/>
    <col min="5302" max="5302" width="5.85546875" style="444" customWidth="1"/>
    <col min="5303" max="5303" width="7" style="444" customWidth="1"/>
    <col min="5304" max="5304" width="6.7109375" style="444" customWidth="1"/>
    <col min="5305" max="5305" width="6.42578125" style="444" customWidth="1"/>
    <col min="5306" max="5308" width="8.140625" style="444" customWidth="1"/>
    <col min="5309" max="5315" width="10.42578125" style="444" customWidth="1"/>
    <col min="5316" max="5316" width="7" style="444" customWidth="1"/>
    <col min="5317" max="5317" width="6.85546875" style="444" customWidth="1"/>
    <col min="5318" max="5318" width="6.42578125" style="444" customWidth="1"/>
    <col min="5319" max="5319" width="6.85546875" style="444" customWidth="1"/>
    <col min="5320" max="5320" width="6.7109375" style="444" customWidth="1"/>
    <col min="5321" max="5321" width="6.42578125" style="444" customWidth="1"/>
    <col min="5322" max="5322" width="5.140625" style="444" customWidth="1"/>
    <col min="5323" max="5323" width="5.7109375" style="444" customWidth="1"/>
    <col min="5324" max="5324" width="5.42578125" style="444" customWidth="1"/>
    <col min="5325" max="5325" width="6.28515625" style="444" customWidth="1"/>
    <col min="5326" max="5326" width="5.140625" style="444" customWidth="1"/>
    <col min="5327" max="5329" width="7.42578125" style="444" customWidth="1"/>
    <col min="5330" max="5333" width="5.42578125" style="444" customWidth="1"/>
    <col min="5334" max="5334" width="7" style="444" customWidth="1"/>
    <col min="5335" max="5335" width="6.140625" style="444" customWidth="1"/>
    <col min="5336" max="5337" width="5.85546875" style="444" customWidth="1"/>
    <col min="5338" max="5339" width="6.42578125" style="444" customWidth="1"/>
    <col min="5340" max="5340" width="5.85546875" style="444" customWidth="1"/>
    <col min="5341" max="5341" width="6.85546875" style="444" customWidth="1"/>
    <col min="5342" max="5343" width="8.42578125" style="444" customWidth="1"/>
    <col min="5344" max="5344" width="50.42578125" style="444" customWidth="1"/>
    <col min="5345" max="5354" width="4.42578125" style="444" customWidth="1"/>
    <col min="5355" max="5356" width="4.28515625" style="444" customWidth="1"/>
    <col min="5357" max="5544" width="4.28515625" style="444"/>
    <col min="5545" max="5545" width="5.85546875" style="444" customWidth="1"/>
    <col min="5546" max="5546" width="11.7109375" style="444" customWidth="1"/>
    <col min="5547" max="5553" width="6.42578125" style="444" customWidth="1"/>
    <col min="5554" max="5554" width="7.140625" style="444" customWidth="1"/>
    <col min="5555" max="5555" width="6.42578125" style="444" customWidth="1"/>
    <col min="5556" max="5556" width="5.7109375" style="444" customWidth="1"/>
    <col min="5557" max="5557" width="6.42578125" style="444" customWidth="1"/>
    <col min="5558" max="5558" width="5.85546875" style="444" customWidth="1"/>
    <col min="5559" max="5559" width="7" style="444" customWidth="1"/>
    <col min="5560" max="5560" width="6.7109375" style="444" customWidth="1"/>
    <col min="5561" max="5561" width="6.42578125" style="444" customWidth="1"/>
    <col min="5562" max="5564" width="8.140625" style="444" customWidth="1"/>
    <col min="5565" max="5571" width="10.42578125" style="444" customWidth="1"/>
    <col min="5572" max="5572" width="7" style="444" customWidth="1"/>
    <col min="5573" max="5573" width="6.85546875" style="444" customWidth="1"/>
    <col min="5574" max="5574" width="6.42578125" style="444" customWidth="1"/>
    <col min="5575" max="5575" width="6.85546875" style="444" customWidth="1"/>
    <col min="5576" max="5576" width="6.7109375" style="444" customWidth="1"/>
    <col min="5577" max="5577" width="6.42578125" style="444" customWidth="1"/>
    <col min="5578" max="5578" width="5.140625" style="444" customWidth="1"/>
    <col min="5579" max="5579" width="5.7109375" style="444" customWidth="1"/>
    <col min="5580" max="5580" width="5.42578125" style="444" customWidth="1"/>
    <col min="5581" max="5581" width="6.28515625" style="444" customWidth="1"/>
    <col min="5582" max="5582" width="5.140625" style="444" customWidth="1"/>
    <col min="5583" max="5585" width="7.42578125" style="444" customWidth="1"/>
    <col min="5586" max="5589" width="5.42578125" style="444" customWidth="1"/>
    <col min="5590" max="5590" width="7" style="444" customWidth="1"/>
    <col min="5591" max="5591" width="6.140625" style="444" customWidth="1"/>
    <col min="5592" max="5593" width="5.85546875" style="444" customWidth="1"/>
    <col min="5594" max="5595" width="6.42578125" style="444" customWidth="1"/>
    <col min="5596" max="5596" width="5.85546875" style="444" customWidth="1"/>
    <col min="5597" max="5597" width="6.85546875" style="444" customWidth="1"/>
    <col min="5598" max="5599" width="8.42578125" style="444" customWidth="1"/>
    <col min="5600" max="5600" width="50.42578125" style="444" customWidth="1"/>
    <col min="5601" max="5610" width="4.42578125" style="444" customWidth="1"/>
    <col min="5611" max="5612" width="4.28515625" style="444" customWidth="1"/>
    <col min="5613" max="5800" width="4.28515625" style="444"/>
    <col min="5801" max="5801" width="5.85546875" style="444" customWidth="1"/>
    <col min="5802" max="5802" width="11.7109375" style="444" customWidth="1"/>
    <col min="5803" max="5809" width="6.42578125" style="444" customWidth="1"/>
    <col min="5810" max="5810" width="7.140625" style="444" customWidth="1"/>
    <col min="5811" max="5811" width="6.42578125" style="444" customWidth="1"/>
    <col min="5812" max="5812" width="5.7109375" style="444" customWidth="1"/>
    <col min="5813" max="5813" width="6.42578125" style="444" customWidth="1"/>
    <col min="5814" max="5814" width="5.85546875" style="444" customWidth="1"/>
    <col min="5815" max="5815" width="7" style="444" customWidth="1"/>
    <col min="5816" max="5816" width="6.7109375" style="444" customWidth="1"/>
    <col min="5817" max="5817" width="6.42578125" style="444" customWidth="1"/>
    <col min="5818" max="5820" width="8.140625" style="444" customWidth="1"/>
    <col min="5821" max="5827" width="10.42578125" style="444" customWidth="1"/>
    <col min="5828" max="5828" width="7" style="444" customWidth="1"/>
    <col min="5829" max="5829" width="6.85546875" style="444" customWidth="1"/>
    <col min="5830" max="5830" width="6.42578125" style="444" customWidth="1"/>
    <col min="5831" max="5831" width="6.85546875" style="444" customWidth="1"/>
    <col min="5832" max="5832" width="6.7109375" style="444" customWidth="1"/>
    <col min="5833" max="5833" width="6.42578125" style="444" customWidth="1"/>
    <col min="5834" max="5834" width="5.140625" style="444" customWidth="1"/>
    <col min="5835" max="5835" width="5.7109375" style="444" customWidth="1"/>
    <col min="5836" max="5836" width="5.42578125" style="444" customWidth="1"/>
    <col min="5837" max="5837" width="6.28515625" style="444" customWidth="1"/>
    <col min="5838" max="5838" width="5.140625" style="444" customWidth="1"/>
    <col min="5839" max="5841" width="7.42578125" style="444" customWidth="1"/>
    <col min="5842" max="5845" width="5.42578125" style="444" customWidth="1"/>
    <col min="5846" max="5846" width="7" style="444" customWidth="1"/>
    <col min="5847" max="5847" width="6.140625" style="444" customWidth="1"/>
    <col min="5848" max="5849" width="5.85546875" style="444" customWidth="1"/>
    <col min="5850" max="5851" width="6.42578125" style="444" customWidth="1"/>
    <col min="5852" max="5852" width="5.85546875" style="444" customWidth="1"/>
    <col min="5853" max="5853" width="6.85546875" style="444" customWidth="1"/>
    <col min="5854" max="5855" width="8.42578125" style="444" customWidth="1"/>
    <col min="5856" max="5856" width="50.42578125" style="444" customWidth="1"/>
    <col min="5857" max="5866" width="4.42578125" style="444" customWidth="1"/>
    <col min="5867" max="5868" width="4.28515625" style="444" customWidth="1"/>
    <col min="5869" max="6056" width="4.28515625" style="444"/>
    <col min="6057" max="6057" width="5.85546875" style="444" customWidth="1"/>
    <col min="6058" max="6058" width="11.7109375" style="444" customWidth="1"/>
    <col min="6059" max="6065" width="6.42578125" style="444" customWidth="1"/>
    <col min="6066" max="6066" width="7.140625" style="444" customWidth="1"/>
    <col min="6067" max="6067" width="6.42578125" style="444" customWidth="1"/>
    <col min="6068" max="6068" width="5.7109375" style="444" customWidth="1"/>
    <col min="6069" max="6069" width="6.42578125" style="444" customWidth="1"/>
    <col min="6070" max="6070" width="5.85546875" style="444" customWidth="1"/>
    <col min="6071" max="6071" width="7" style="444" customWidth="1"/>
    <col min="6072" max="6072" width="6.7109375" style="444" customWidth="1"/>
    <col min="6073" max="6073" width="6.42578125" style="444" customWidth="1"/>
    <col min="6074" max="6076" width="8.140625" style="444" customWidth="1"/>
    <col min="6077" max="6083" width="10.42578125" style="444" customWidth="1"/>
    <col min="6084" max="6084" width="7" style="444" customWidth="1"/>
    <col min="6085" max="6085" width="6.85546875" style="444" customWidth="1"/>
    <col min="6086" max="6086" width="6.42578125" style="444" customWidth="1"/>
    <col min="6087" max="6087" width="6.85546875" style="444" customWidth="1"/>
    <col min="6088" max="6088" width="6.7109375" style="444" customWidth="1"/>
    <col min="6089" max="6089" width="6.42578125" style="444" customWidth="1"/>
    <col min="6090" max="6090" width="5.140625" style="444" customWidth="1"/>
    <col min="6091" max="6091" width="5.7109375" style="444" customWidth="1"/>
    <col min="6092" max="6092" width="5.42578125" style="444" customWidth="1"/>
    <col min="6093" max="6093" width="6.28515625" style="444" customWidth="1"/>
    <col min="6094" max="6094" width="5.140625" style="444" customWidth="1"/>
    <col min="6095" max="6097" width="7.42578125" style="444" customWidth="1"/>
    <col min="6098" max="6101" width="5.42578125" style="444" customWidth="1"/>
    <col min="6102" max="6102" width="7" style="444" customWidth="1"/>
    <col min="6103" max="6103" width="6.140625" style="444" customWidth="1"/>
    <col min="6104" max="6105" width="5.85546875" style="444" customWidth="1"/>
    <col min="6106" max="6107" width="6.42578125" style="444" customWidth="1"/>
    <col min="6108" max="6108" width="5.85546875" style="444" customWidth="1"/>
    <col min="6109" max="6109" width="6.85546875" style="444" customWidth="1"/>
    <col min="6110" max="6111" width="8.42578125" style="444" customWidth="1"/>
    <col min="6112" max="6112" width="50.42578125" style="444" customWidth="1"/>
    <col min="6113" max="6122" width="4.42578125" style="444" customWidth="1"/>
    <col min="6123" max="6124" width="4.28515625" style="444" customWidth="1"/>
    <col min="6125" max="6312" width="4.28515625" style="444"/>
    <col min="6313" max="6313" width="5.85546875" style="444" customWidth="1"/>
    <col min="6314" max="6314" width="11.7109375" style="444" customWidth="1"/>
    <col min="6315" max="6321" width="6.42578125" style="444" customWidth="1"/>
    <col min="6322" max="6322" width="7.140625" style="444" customWidth="1"/>
    <col min="6323" max="6323" width="6.42578125" style="444" customWidth="1"/>
    <col min="6324" max="6324" width="5.7109375" style="444" customWidth="1"/>
    <col min="6325" max="6325" width="6.42578125" style="444" customWidth="1"/>
    <col min="6326" max="6326" width="5.85546875" style="444" customWidth="1"/>
    <col min="6327" max="6327" width="7" style="444" customWidth="1"/>
    <col min="6328" max="6328" width="6.7109375" style="444" customWidth="1"/>
    <col min="6329" max="6329" width="6.42578125" style="444" customWidth="1"/>
    <col min="6330" max="6332" width="8.140625" style="444" customWidth="1"/>
    <col min="6333" max="6339" width="10.42578125" style="444" customWidth="1"/>
    <col min="6340" max="6340" width="7" style="444" customWidth="1"/>
    <col min="6341" max="6341" width="6.85546875" style="444" customWidth="1"/>
    <col min="6342" max="6342" width="6.42578125" style="444" customWidth="1"/>
    <col min="6343" max="6343" width="6.85546875" style="444" customWidth="1"/>
    <col min="6344" max="6344" width="6.7109375" style="444" customWidth="1"/>
    <col min="6345" max="6345" width="6.42578125" style="444" customWidth="1"/>
    <col min="6346" max="6346" width="5.140625" style="444" customWidth="1"/>
    <col min="6347" max="6347" width="5.7109375" style="444" customWidth="1"/>
    <col min="6348" max="6348" width="5.42578125" style="444" customWidth="1"/>
    <col min="6349" max="6349" width="6.28515625" style="444" customWidth="1"/>
    <col min="6350" max="6350" width="5.140625" style="444" customWidth="1"/>
    <col min="6351" max="6353" width="7.42578125" style="444" customWidth="1"/>
    <col min="6354" max="6357" width="5.42578125" style="444" customWidth="1"/>
    <col min="6358" max="6358" width="7" style="444" customWidth="1"/>
    <col min="6359" max="6359" width="6.140625" style="444" customWidth="1"/>
    <col min="6360" max="6361" width="5.85546875" style="444" customWidth="1"/>
    <col min="6362" max="6363" width="6.42578125" style="444" customWidth="1"/>
    <col min="6364" max="6364" width="5.85546875" style="444" customWidth="1"/>
    <col min="6365" max="6365" width="6.85546875" style="444" customWidth="1"/>
    <col min="6366" max="6367" width="8.42578125" style="444" customWidth="1"/>
    <col min="6368" max="6368" width="50.42578125" style="444" customWidth="1"/>
    <col min="6369" max="6378" width="4.42578125" style="444" customWidth="1"/>
    <col min="6379" max="6380" width="4.28515625" style="444" customWidth="1"/>
    <col min="6381" max="6568" width="4.28515625" style="444"/>
    <col min="6569" max="6569" width="5.85546875" style="444" customWidth="1"/>
    <col min="6570" max="6570" width="11.7109375" style="444" customWidth="1"/>
    <col min="6571" max="6577" width="6.42578125" style="444" customWidth="1"/>
    <col min="6578" max="6578" width="7.140625" style="444" customWidth="1"/>
    <col min="6579" max="6579" width="6.42578125" style="444" customWidth="1"/>
    <col min="6580" max="6580" width="5.7109375" style="444" customWidth="1"/>
    <col min="6581" max="6581" width="6.42578125" style="444" customWidth="1"/>
    <col min="6582" max="6582" width="5.85546875" style="444" customWidth="1"/>
    <col min="6583" max="6583" width="7" style="444" customWidth="1"/>
    <col min="6584" max="6584" width="6.7109375" style="444" customWidth="1"/>
    <col min="6585" max="6585" width="6.42578125" style="444" customWidth="1"/>
    <col min="6586" max="6588" width="8.140625" style="444" customWidth="1"/>
    <col min="6589" max="6595" width="10.42578125" style="444" customWidth="1"/>
    <col min="6596" max="6596" width="7" style="444" customWidth="1"/>
    <col min="6597" max="6597" width="6.85546875" style="444" customWidth="1"/>
    <col min="6598" max="6598" width="6.42578125" style="444" customWidth="1"/>
    <col min="6599" max="6599" width="6.85546875" style="444" customWidth="1"/>
    <col min="6600" max="6600" width="6.7109375" style="444" customWidth="1"/>
    <col min="6601" max="6601" width="6.42578125" style="444" customWidth="1"/>
    <col min="6602" max="6602" width="5.140625" style="444" customWidth="1"/>
    <col min="6603" max="6603" width="5.7109375" style="444" customWidth="1"/>
    <col min="6604" max="6604" width="5.42578125" style="444" customWidth="1"/>
    <col min="6605" max="6605" width="6.28515625" style="444" customWidth="1"/>
    <col min="6606" max="6606" width="5.140625" style="444" customWidth="1"/>
    <col min="6607" max="6609" width="7.42578125" style="444" customWidth="1"/>
    <col min="6610" max="6613" width="5.42578125" style="444" customWidth="1"/>
    <col min="6614" max="6614" width="7" style="444" customWidth="1"/>
    <col min="6615" max="6615" width="6.140625" style="444" customWidth="1"/>
    <col min="6616" max="6617" width="5.85546875" style="444" customWidth="1"/>
    <col min="6618" max="6619" width="6.42578125" style="444" customWidth="1"/>
    <col min="6620" max="6620" width="5.85546875" style="444" customWidth="1"/>
    <col min="6621" max="6621" width="6.85546875" style="444" customWidth="1"/>
    <col min="6622" max="6623" width="8.42578125" style="444" customWidth="1"/>
    <col min="6624" max="6624" width="50.42578125" style="444" customWidth="1"/>
    <col min="6625" max="6634" width="4.42578125" style="444" customWidth="1"/>
    <col min="6635" max="6636" width="4.28515625" style="444" customWidth="1"/>
    <col min="6637" max="6824" width="4.28515625" style="444"/>
    <col min="6825" max="6825" width="5.85546875" style="444" customWidth="1"/>
    <col min="6826" max="6826" width="11.7109375" style="444" customWidth="1"/>
    <col min="6827" max="6833" width="6.42578125" style="444" customWidth="1"/>
    <col min="6834" max="6834" width="7.140625" style="444" customWidth="1"/>
    <col min="6835" max="6835" width="6.42578125" style="444" customWidth="1"/>
    <col min="6836" max="6836" width="5.7109375" style="444" customWidth="1"/>
    <col min="6837" max="6837" width="6.42578125" style="444" customWidth="1"/>
    <col min="6838" max="6838" width="5.85546875" style="444" customWidth="1"/>
    <col min="6839" max="6839" width="7" style="444" customWidth="1"/>
    <col min="6840" max="6840" width="6.7109375" style="444" customWidth="1"/>
    <col min="6841" max="6841" width="6.42578125" style="444" customWidth="1"/>
    <col min="6842" max="6844" width="8.140625" style="444" customWidth="1"/>
    <col min="6845" max="6851" width="10.42578125" style="444" customWidth="1"/>
    <col min="6852" max="6852" width="7" style="444" customWidth="1"/>
    <col min="6853" max="6853" width="6.85546875" style="444" customWidth="1"/>
    <col min="6854" max="6854" width="6.42578125" style="444" customWidth="1"/>
    <col min="6855" max="6855" width="6.85546875" style="444" customWidth="1"/>
    <col min="6856" max="6856" width="6.7109375" style="444" customWidth="1"/>
    <col min="6857" max="6857" width="6.42578125" style="444" customWidth="1"/>
    <col min="6858" max="6858" width="5.140625" style="444" customWidth="1"/>
    <col min="6859" max="6859" width="5.7109375" style="444" customWidth="1"/>
    <col min="6860" max="6860" width="5.42578125" style="444" customWidth="1"/>
    <col min="6861" max="6861" width="6.28515625" style="444" customWidth="1"/>
    <col min="6862" max="6862" width="5.140625" style="444" customWidth="1"/>
    <col min="6863" max="6865" width="7.42578125" style="444" customWidth="1"/>
    <col min="6866" max="6869" width="5.42578125" style="444" customWidth="1"/>
    <col min="6870" max="6870" width="7" style="444" customWidth="1"/>
    <col min="6871" max="6871" width="6.140625" style="444" customWidth="1"/>
    <col min="6872" max="6873" width="5.85546875" style="444" customWidth="1"/>
    <col min="6874" max="6875" width="6.42578125" style="444" customWidth="1"/>
    <col min="6876" max="6876" width="5.85546875" style="444" customWidth="1"/>
    <col min="6877" max="6877" width="6.85546875" style="444" customWidth="1"/>
    <col min="6878" max="6879" width="8.42578125" style="444" customWidth="1"/>
    <col min="6880" max="6880" width="50.42578125" style="444" customWidth="1"/>
    <col min="6881" max="6890" width="4.42578125" style="444" customWidth="1"/>
    <col min="6891" max="6892" width="4.28515625" style="444" customWidth="1"/>
    <col min="6893" max="7080" width="4.28515625" style="444"/>
    <col min="7081" max="7081" width="5.85546875" style="444" customWidth="1"/>
    <col min="7082" max="7082" width="11.7109375" style="444" customWidth="1"/>
    <col min="7083" max="7089" width="6.42578125" style="444" customWidth="1"/>
    <col min="7090" max="7090" width="7.140625" style="444" customWidth="1"/>
    <col min="7091" max="7091" width="6.42578125" style="444" customWidth="1"/>
    <col min="7092" max="7092" width="5.7109375" style="444" customWidth="1"/>
    <col min="7093" max="7093" width="6.42578125" style="444" customWidth="1"/>
    <col min="7094" max="7094" width="5.85546875" style="444" customWidth="1"/>
    <col min="7095" max="7095" width="7" style="444" customWidth="1"/>
    <col min="7096" max="7096" width="6.7109375" style="444" customWidth="1"/>
    <col min="7097" max="7097" width="6.42578125" style="444" customWidth="1"/>
    <col min="7098" max="7100" width="8.140625" style="444" customWidth="1"/>
    <col min="7101" max="7107" width="10.42578125" style="444" customWidth="1"/>
    <col min="7108" max="7108" width="7" style="444" customWidth="1"/>
    <col min="7109" max="7109" width="6.85546875" style="444" customWidth="1"/>
    <col min="7110" max="7110" width="6.42578125" style="444" customWidth="1"/>
    <col min="7111" max="7111" width="6.85546875" style="444" customWidth="1"/>
    <col min="7112" max="7112" width="6.7109375" style="444" customWidth="1"/>
    <col min="7113" max="7113" width="6.42578125" style="444" customWidth="1"/>
    <col min="7114" max="7114" width="5.140625" style="444" customWidth="1"/>
    <col min="7115" max="7115" width="5.7109375" style="444" customWidth="1"/>
    <col min="7116" max="7116" width="5.42578125" style="444" customWidth="1"/>
    <col min="7117" max="7117" width="6.28515625" style="444" customWidth="1"/>
    <col min="7118" max="7118" width="5.140625" style="444" customWidth="1"/>
    <col min="7119" max="7121" width="7.42578125" style="444" customWidth="1"/>
    <col min="7122" max="7125" width="5.42578125" style="444" customWidth="1"/>
    <col min="7126" max="7126" width="7" style="444" customWidth="1"/>
    <col min="7127" max="7127" width="6.140625" style="444" customWidth="1"/>
    <col min="7128" max="7129" width="5.85546875" style="444" customWidth="1"/>
    <col min="7130" max="7131" width="6.42578125" style="444" customWidth="1"/>
    <col min="7132" max="7132" width="5.85546875" style="444" customWidth="1"/>
    <col min="7133" max="7133" width="6.85546875" style="444" customWidth="1"/>
    <col min="7134" max="7135" width="8.42578125" style="444" customWidth="1"/>
    <col min="7136" max="7136" width="50.42578125" style="444" customWidth="1"/>
    <col min="7137" max="7146" width="4.42578125" style="444" customWidth="1"/>
    <col min="7147" max="7148" width="4.28515625" style="444" customWidth="1"/>
    <col min="7149" max="7336" width="4.28515625" style="444"/>
    <col min="7337" max="7337" width="5.85546875" style="444" customWidth="1"/>
    <col min="7338" max="7338" width="11.7109375" style="444" customWidth="1"/>
    <col min="7339" max="7345" width="6.42578125" style="444" customWidth="1"/>
    <col min="7346" max="7346" width="7.140625" style="444" customWidth="1"/>
    <col min="7347" max="7347" width="6.42578125" style="444" customWidth="1"/>
    <col min="7348" max="7348" width="5.7109375" style="444" customWidth="1"/>
    <col min="7349" max="7349" width="6.42578125" style="444" customWidth="1"/>
    <col min="7350" max="7350" width="5.85546875" style="444" customWidth="1"/>
    <col min="7351" max="7351" width="7" style="444" customWidth="1"/>
    <col min="7352" max="7352" width="6.7109375" style="444" customWidth="1"/>
    <col min="7353" max="7353" width="6.42578125" style="444" customWidth="1"/>
    <col min="7354" max="7356" width="8.140625" style="444" customWidth="1"/>
    <col min="7357" max="7363" width="10.42578125" style="444" customWidth="1"/>
    <col min="7364" max="7364" width="7" style="444" customWidth="1"/>
    <col min="7365" max="7365" width="6.85546875" style="444" customWidth="1"/>
    <col min="7366" max="7366" width="6.42578125" style="444" customWidth="1"/>
    <col min="7367" max="7367" width="6.85546875" style="444" customWidth="1"/>
    <col min="7368" max="7368" width="6.7109375" style="444" customWidth="1"/>
    <col min="7369" max="7369" width="6.42578125" style="444" customWidth="1"/>
    <col min="7370" max="7370" width="5.140625" style="444" customWidth="1"/>
    <col min="7371" max="7371" width="5.7109375" style="444" customWidth="1"/>
    <col min="7372" max="7372" width="5.42578125" style="444" customWidth="1"/>
    <col min="7373" max="7373" width="6.28515625" style="444" customWidth="1"/>
    <col min="7374" max="7374" width="5.140625" style="444" customWidth="1"/>
    <col min="7375" max="7377" width="7.42578125" style="444" customWidth="1"/>
    <col min="7378" max="7381" width="5.42578125" style="444" customWidth="1"/>
    <col min="7382" max="7382" width="7" style="444" customWidth="1"/>
    <col min="7383" max="7383" width="6.140625" style="444" customWidth="1"/>
    <col min="7384" max="7385" width="5.85546875" style="444" customWidth="1"/>
    <col min="7386" max="7387" width="6.42578125" style="444" customWidth="1"/>
    <col min="7388" max="7388" width="5.85546875" style="444" customWidth="1"/>
    <col min="7389" max="7389" width="6.85546875" style="444" customWidth="1"/>
    <col min="7390" max="7391" width="8.42578125" style="444" customWidth="1"/>
    <col min="7392" max="7392" width="50.42578125" style="444" customWidth="1"/>
    <col min="7393" max="7402" width="4.42578125" style="444" customWidth="1"/>
    <col min="7403" max="7404" width="4.28515625" style="444" customWidth="1"/>
    <col min="7405" max="7592" width="4.28515625" style="444"/>
    <col min="7593" max="7593" width="5.85546875" style="444" customWidth="1"/>
    <col min="7594" max="7594" width="11.7109375" style="444" customWidth="1"/>
    <col min="7595" max="7601" width="6.42578125" style="444" customWidth="1"/>
    <col min="7602" max="7602" width="7.140625" style="444" customWidth="1"/>
    <col min="7603" max="7603" width="6.42578125" style="444" customWidth="1"/>
    <col min="7604" max="7604" width="5.7109375" style="444" customWidth="1"/>
    <col min="7605" max="7605" width="6.42578125" style="444" customWidth="1"/>
    <col min="7606" max="7606" width="5.85546875" style="444" customWidth="1"/>
    <col min="7607" max="7607" width="7" style="444" customWidth="1"/>
    <col min="7608" max="7608" width="6.7109375" style="444" customWidth="1"/>
    <col min="7609" max="7609" width="6.42578125" style="444" customWidth="1"/>
    <col min="7610" max="7612" width="8.140625" style="444" customWidth="1"/>
    <col min="7613" max="7619" width="10.42578125" style="444" customWidth="1"/>
    <col min="7620" max="7620" width="7" style="444" customWidth="1"/>
    <col min="7621" max="7621" width="6.85546875" style="444" customWidth="1"/>
    <col min="7622" max="7622" width="6.42578125" style="444" customWidth="1"/>
    <col min="7623" max="7623" width="6.85546875" style="444" customWidth="1"/>
    <col min="7624" max="7624" width="6.7109375" style="444" customWidth="1"/>
    <col min="7625" max="7625" width="6.42578125" style="444" customWidth="1"/>
    <col min="7626" max="7626" width="5.140625" style="444" customWidth="1"/>
    <col min="7627" max="7627" width="5.7109375" style="444" customWidth="1"/>
    <col min="7628" max="7628" width="5.42578125" style="444" customWidth="1"/>
    <col min="7629" max="7629" width="6.28515625" style="444" customWidth="1"/>
    <col min="7630" max="7630" width="5.140625" style="444" customWidth="1"/>
    <col min="7631" max="7633" width="7.42578125" style="444" customWidth="1"/>
    <col min="7634" max="7637" width="5.42578125" style="444" customWidth="1"/>
    <col min="7638" max="7638" width="7" style="444" customWidth="1"/>
    <col min="7639" max="7639" width="6.140625" style="444" customWidth="1"/>
    <col min="7640" max="7641" width="5.85546875" style="444" customWidth="1"/>
    <col min="7642" max="7643" width="6.42578125" style="444" customWidth="1"/>
    <col min="7644" max="7644" width="5.85546875" style="444" customWidth="1"/>
    <col min="7645" max="7645" width="6.85546875" style="444" customWidth="1"/>
    <col min="7646" max="7647" width="8.42578125" style="444" customWidth="1"/>
    <col min="7648" max="7648" width="50.42578125" style="444" customWidth="1"/>
    <col min="7649" max="7658" width="4.42578125" style="444" customWidth="1"/>
    <col min="7659" max="7660" width="4.28515625" style="444" customWidth="1"/>
    <col min="7661" max="7848" width="4.28515625" style="444"/>
    <col min="7849" max="7849" width="5.85546875" style="444" customWidth="1"/>
    <col min="7850" max="7850" width="11.7109375" style="444" customWidth="1"/>
    <col min="7851" max="7857" width="6.42578125" style="444" customWidth="1"/>
    <col min="7858" max="7858" width="7.140625" style="444" customWidth="1"/>
    <col min="7859" max="7859" width="6.42578125" style="444" customWidth="1"/>
    <col min="7860" max="7860" width="5.7109375" style="444" customWidth="1"/>
    <col min="7861" max="7861" width="6.42578125" style="444" customWidth="1"/>
    <col min="7862" max="7862" width="5.85546875" style="444" customWidth="1"/>
    <col min="7863" max="7863" width="7" style="444" customWidth="1"/>
    <col min="7864" max="7864" width="6.7109375" style="444" customWidth="1"/>
    <col min="7865" max="7865" width="6.42578125" style="444" customWidth="1"/>
    <col min="7866" max="7868" width="8.140625" style="444" customWidth="1"/>
    <col min="7869" max="7875" width="10.42578125" style="444" customWidth="1"/>
    <col min="7876" max="7876" width="7" style="444" customWidth="1"/>
    <col min="7877" max="7877" width="6.85546875" style="444" customWidth="1"/>
    <col min="7878" max="7878" width="6.42578125" style="444" customWidth="1"/>
    <col min="7879" max="7879" width="6.85546875" style="444" customWidth="1"/>
    <col min="7880" max="7880" width="6.7109375" style="444" customWidth="1"/>
    <col min="7881" max="7881" width="6.42578125" style="444" customWidth="1"/>
    <col min="7882" max="7882" width="5.140625" style="444" customWidth="1"/>
    <col min="7883" max="7883" width="5.7109375" style="444" customWidth="1"/>
    <col min="7884" max="7884" width="5.42578125" style="444" customWidth="1"/>
    <col min="7885" max="7885" width="6.28515625" style="444" customWidth="1"/>
    <col min="7886" max="7886" width="5.140625" style="444" customWidth="1"/>
    <col min="7887" max="7889" width="7.42578125" style="444" customWidth="1"/>
    <col min="7890" max="7893" width="5.42578125" style="444" customWidth="1"/>
    <col min="7894" max="7894" width="7" style="444" customWidth="1"/>
    <col min="7895" max="7895" width="6.140625" style="444" customWidth="1"/>
    <col min="7896" max="7897" width="5.85546875" style="444" customWidth="1"/>
    <col min="7898" max="7899" width="6.42578125" style="444" customWidth="1"/>
    <col min="7900" max="7900" width="5.85546875" style="444" customWidth="1"/>
    <col min="7901" max="7901" width="6.85546875" style="444" customWidth="1"/>
    <col min="7902" max="7903" width="8.42578125" style="444" customWidth="1"/>
    <col min="7904" max="7904" width="50.42578125" style="444" customWidth="1"/>
    <col min="7905" max="7914" width="4.42578125" style="444" customWidth="1"/>
    <col min="7915" max="7916" width="4.28515625" style="444" customWidth="1"/>
    <col min="7917" max="8104" width="4.28515625" style="444"/>
    <col min="8105" max="8105" width="5.85546875" style="444" customWidth="1"/>
    <col min="8106" max="8106" width="11.7109375" style="444" customWidth="1"/>
    <col min="8107" max="8113" width="6.42578125" style="444" customWidth="1"/>
    <col min="8114" max="8114" width="7.140625" style="444" customWidth="1"/>
    <col min="8115" max="8115" width="6.42578125" style="444" customWidth="1"/>
    <col min="8116" max="8116" width="5.7109375" style="444" customWidth="1"/>
    <col min="8117" max="8117" width="6.42578125" style="444" customWidth="1"/>
    <col min="8118" max="8118" width="5.85546875" style="444" customWidth="1"/>
    <col min="8119" max="8119" width="7" style="444" customWidth="1"/>
    <col min="8120" max="8120" width="6.7109375" style="444" customWidth="1"/>
    <col min="8121" max="8121" width="6.42578125" style="444" customWidth="1"/>
    <col min="8122" max="8124" width="8.140625" style="444" customWidth="1"/>
    <col min="8125" max="8131" width="10.42578125" style="444" customWidth="1"/>
    <col min="8132" max="8132" width="7" style="444" customWidth="1"/>
    <col min="8133" max="8133" width="6.85546875" style="444" customWidth="1"/>
    <col min="8134" max="8134" width="6.42578125" style="444" customWidth="1"/>
    <col min="8135" max="8135" width="6.85546875" style="444" customWidth="1"/>
    <col min="8136" max="8136" width="6.7109375" style="444" customWidth="1"/>
    <col min="8137" max="8137" width="6.42578125" style="444" customWidth="1"/>
    <col min="8138" max="8138" width="5.140625" style="444" customWidth="1"/>
    <col min="8139" max="8139" width="5.7109375" style="444" customWidth="1"/>
    <col min="8140" max="8140" width="5.42578125" style="444" customWidth="1"/>
    <col min="8141" max="8141" width="6.28515625" style="444" customWidth="1"/>
    <col min="8142" max="8142" width="5.140625" style="444" customWidth="1"/>
    <col min="8143" max="8145" width="7.42578125" style="444" customWidth="1"/>
    <col min="8146" max="8149" width="5.42578125" style="444" customWidth="1"/>
    <col min="8150" max="8150" width="7" style="444" customWidth="1"/>
    <col min="8151" max="8151" width="6.140625" style="444" customWidth="1"/>
    <col min="8152" max="8153" width="5.85546875" style="444" customWidth="1"/>
    <col min="8154" max="8155" width="6.42578125" style="444" customWidth="1"/>
    <col min="8156" max="8156" width="5.85546875" style="444" customWidth="1"/>
    <col min="8157" max="8157" width="6.85546875" style="444" customWidth="1"/>
    <col min="8158" max="8159" width="8.42578125" style="444" customWidth="1"/>
    <col min="8160" max="8160" width="50.42578125" style="444" customWidth="1"/>
    <col min="8161" max="8170" width="4.42578125" style="444" customWidth="1"/>
    <col min="8171" max="8172" width="4.28515625" style="444" customWidth="1"/>
    <col min="8173" max="8360" width="4.28515625" style="444"/>
    <col min="8361" max="8361" width="5.85546875" style="444" customWidth="1"/>
    <col min="8362" max="8362" width="11.7109375" style="444" customWidth="1"/>
    <col min="8363" max="8369" width="6.42578125" style="444" customWidth="1"/>
    <col min="8370" max="8370" width="7.140625" style="444" customWidth="1"/>
    <col min="8371" max="8371" width="6.42578125" style="444" customWidth="1"/>
    <col min="8372" max="8372" width="5.7109375" style="444" customWidth="1"/>
    <col min="8373" max="8373" width="6.42578125" style="444" customWidth="1"/>
    <col min="8374" max="8374" width="5.85546875" style="444" customWidth="1"/>
    <col min="8375" max="8375" width="7" style="444" customWidth="1"/>
    <col min="8376" max="8376" width="6.7109375" style="444" customWidth="1"/>
    <col min="8377" max="8377" width="6.42578125" style="444" customWidth="1"/>
    <col min="8378" max="8380" width="8.140625" style="444" customWidth="1"/>
    <col min="8381" max="8387" width="10.42578125" style="444" customWidth="1"/>
    <col min="8388" max="8388" width="7" style="444" customWidth="1"/>
    <col min="8389" max="8389" width="6.85546875" style="444" customWidth="1"/>
    <col min="8390" max="8390" width="6.42578125" style="444" customWidth="1"/>
    <col min="8391" max="8391" width="6.85546875" style="444" customWidth="1"/>
    <col min="8392" max="8392" width="6.7109375" style="444" customWidth="1"/>
    <col min="8393" max="8393" width="6.42578125" style="444" customWidth="1"/>
    <col min="8394" max="8394" width="5.140625" style="444" customWidth="1"/>
    <col min="8395" max="8395" width="5.7109375" style="444" customWidth="1"/>
    <col min="8396" max="8396" width="5.42578125" style="444" customWidth="1"/>
    <col min="8397" max="8397" width="6.28515625" style="444" customWidth="1"/>
    <col min="8398" max="8398" width="5.140625" style="444" customWidth="1"/>
    <col min="8399" max="8401" width="7.42578125" style="444" customWidth="1"/>
    <col min="8402" max="8405" width="5.42578125" style="444" customWidth="1"/>
    <col min="8406" max="8406" width="7" style="444" customWidth="1"/>
    <col min="8407" max="8407" width="6.140625" style="444" customWidth="1"/>
    <col min="8408" max="8409" width="5.85546875" style="444" customWidth="1"/>
    <col min="8410" max="8411" width="6.42578125" style="444" customWidth="1"/>
    <col min="8412" max="8412" width="5.85546875" style="444" customWidth="1"/>
    <col min="8413" max="8413" width="6.85546875" style="444" customWidth="1"/>
    <col min="8414" max="8415" width="8.42578125" style="444" customWidth="1"/>
    <col min="8416" max="8416" width="50.42578125" style="444" customWidth="1"/>
    <col min="8417" max="8426" width="4.42578125" style="444" customWidth="1"/>
    <col min="8427" max="8428" width="4.28515625" style="444" customWidth="1"/>
    <col min="8429" max="8616" width="4.28515625" style="444"/>
    <col min="8617" max="8617" width="5.85546875" style="444" customWidth="1"/>
    <col min="8618" max="8618" width="11.7109375" style="444" customWidth="1"/>
    <col min="8619" max="8625" width="6.42578125" style="444" customWidth="1"/>
    <col min="8626" max="8626" width="7.140625" style="444" customWidth="1"/>
    <col min="8627" max="8627" width="6.42578125" style="444" customWidth="1"/>
    <col min="8628" max="8628" width="5.7109375" style="444" customWidth="1"/>
    <col min="8629" max="8629" width="6.42578125" style="444" customWidth="1"/>
    <col min="8630" max="8630" width="5.85546875" style="444" customWidth="1"/>
    <col min="8631" max="8631" width="7" style="444" customWidth="1"/>
    <col min="8632" max="8632" width="6.7109375" style="444" customWidth="1"/>
    <col min="8633" max="8633" width="6.42578125" style="444" customWidth="1"/>
    <col min="8634" max="8636" width="8.140625" style="444" customWidth="1"/>
    <col min="8637" max="8643" width="10.42578125" style="444" customWidth="1"/>
    <col min="8644" max="8644" width="7" style="444" customWidth="1"/>
    <col min="8645" max="8645" width="6.85546875" style="444" customWidth="1"/>
    <col min="8646" max="8646" width="6.42578125" style="444" customWidth="1"/>
    <col min="8647" max="8647" width="6.85546875" style="444" customWidth="1"/>
    <col min="8648" max="8648" width="6.7109375" style="444" customWidth="1"/>
    <col min="8649" max="8649" width="6.42578125" style="444" customWidth="1"/>
    <col min="8650" max="8650" width="5.140625" style="444" customWidth="1"/>
    <col min="8651" max="8651" width="5.7109375" style="444" customWidth="1"/>
    <col min="8652" max="8652" width="5.42578125" style="444" customWidth="1"/>
    <col min="8653" max="8653" width="6.28515625" style="444" customWidth="1"/>
    <col min="8654" max="8654" width="5.140625" style="444" customWidth="1"/>
    <col min="8655" max="8657" width="7.42578125" style="444" customWidth="1"/>
    <col min="8658" max="8661" width="5.42578125" style="444" customWidth="1"/>
    <col min="8662" max="8662" width="7" style="444" customWidth="1"/>
    <col min="8663" max="8663" width="6.140625" style="444" customWidth="1"/>
    <col min="8664" max="8665" width="5.85546875" style="444" customWidth="1"/>
    <col min="8666" max="8667" width="6.42578125" style="444" customWidth="1"/>
    <col min="8668" max="8668" width="5.85546875" style="444" customWidth="1"/>
    <col min="8669" max="8669" width="6.85546875" style="444" customWidth="1"/>
    <col min="8670" max="8671" width="8.42578125" style="444" customWidth="1"/>
    <col min="8672" max="8672" width="50.42578125" style="444" customWidth="1"/>
    <col min="8673" max="8682" width="4.42578125" style="444" customWidth="1"/>
    <col min="8683" max="8684" width="4.28515625" style="444" customWidth="1"/>
    <col min="8685" max="8872" width="4.28515625" style="444"/>
    <col min="8873" max="8873" width="5.85546875" style="444" customWidth="1"/>
    <col min="8874" max="8874" width="11.7109375" style="444" customWidth="1"/>
    <col min="8875" max="8881" width="6.42578125" style="444" customWidth="1"/>
    <col min="8882" max="8882" width="7.140625" style="444" customWidth="1"/>
    <col min="8883" max="8883" width="6.42578125" style="444" customWidth="1"/>
    <col min="8884" max="8884" width="5.7109375" style="444" customWidth="1"/>
    <col min="8885" max="8885" width="6.42578125" style="444" customWidth="1"/>
    <col min="8886" max="8886" width="5.85546875" style="444" customWidth="1"/>
    <col min="8887" max="8887" width="7" style="444" customWidth="1"/>
    <col min="8888" max="8888" width="6.7109375" style="444" customWidth="1"/>
    <col min="8889" max="8889" width="6.42578125" style="444" customWidth="1"/>
    <col min="8890" max="8892" width="8.140625" style="444" customWidth="1"/>
    <col min="8893" max="8899" width="10.42578125" style="444" customWidth="1"/>
    <col min="8900" max="8900" width="7" style="444" customWidth="1"/>
    <col min="8901" max="8901" width="6.85546875" style="444" customWidth="1"/>
    <col min="8902" max="8902" width="6.42578125" style="444" customWidth="1"/>
    <col min="8903" max="8903" width="6.85546875" style="444" customWidth="1"/>
    <col min="8904" max="8904" width="6.7109375" style="444" customWidth="1"/>
    <col min="8905" max="8905" width="6.42578125" style="444" customWidth="1"/>
    <col min="8906" max="8906" width="5.140625" style="444" customWidth="1"/>
    <col min="8907" max="8907" width="5.7109375" style="444" customWidth="1"/>
    <col min="8908" max="8908" width="5.42578125" style="444" customWidth="1"/>
    <col min="8909" max="8909" width="6.28515625" style="444" customWidth="1"/>
    <col min="8910" max="8910" width="5.140625" style="444" customWidth="1"/>
    <col min="8911" max="8913" width="7.42578125" style="444" customWidth="1"/>
    <col min="8914" max="8917" width="5.42578125" style="444" customWidth="1"/>
    <col min="8918" max="8918" width="7" style="444" customWidth="1"/>
    <col min="8919" max="8919" width="6.140625" style="444" customWidth="1"/>
    <col min="8920" max="8921" width="5.85546875" style="444" customWidth="1"/>
    <col min="8922" max="8923" width="6.42578125" style="444" customWidth="1"/>
    <col min="8924" max="8924" width="5.85546875" style="444" customWidth="1"/>
    <col min="8925" max="8925" width="6.85546875" style="444" customWidth="1"/>
    <col min="8926" max="8927" width="8.42578125" style="444" customWidth="1"/>
    <col min="8928" max="8928" width="50.42578125" style="444" customWidth="1"/>
    <col min="8929" max="8938" width="4.42578125" style="444" customWidth="1"/>
    <col min="8939" max="8940" width="4.28515625" style="444" customWidth="1"/>
    <col min="8941" max="9128" width="4.28515625" style="444"/>
    <col min="9129" max="9129" width="5.85546875" style="444" customWidth="1"/>
    <col min="9130" max="9130" width="11.7109375" style="444" customWidth="1"/>
    <col min="9131" max="9137" width="6.42578125" style="444" customWidth="1"/>
    <col min="9138" max="9138" width="7.140625" style="444" customWidth="1"/>
    <col min="9139" max="9139" width="6.42578125" style="444" customWidth="1"/>
    <col min="9140" max="9140" width="5.7109375" style="444" customWidth="1"/>
    <col min="9141" max="9141" width="6.42578125" style="444" customWidth="1"/>
    <col min="9142" max="9142" width="5.85546875" style="444" customWidth="1"/>
    <col min="9143" max="9143" width="7" style="444" customWidth="1"/>
    <col min="9144" max="9144" width="6.7109375" style="444" customWidth="1"/>
    <col min="9145" max="9145" width="6.42578125" style="444" customWidth="1"/>
    <col min="9146" max="9148" width="8.140625" style="444" customWidth="1"/>
    <col min="9149" max="9155" width="10.42578125" style="444" customWidth="1"/>
    <col min="9156" max="9156" width="7" style="444" customWidth="1"/>
    <col min="9157" max="9157" width="6.85546875" style="444" customWidth="1"/>
    <col min="9158" max="9158" width="6.42578125" style="444" customWidth="1"/>
    <col min="9159" max="9159" width="6.85546875" style="444" customWidth="1"/>
    <col min="9160" max="9160" width="6.7109375" style="444" customWidth="1"/>
    <col min="9161" max="9161" width="6.42578125" style="444" customWidth="1"/>
    <col min="9162" max="9162" width="5.140625" style="444" customWidth="1"/>
    <col min="9163" max="9163" width="5.7109375" style="444" customWidth="1"/>
    <col min="9164" max="9164" width="5.42578125" style="444" customWidth="1"/>
    <col min="9165" max="9165" width="6.28515625" style="444" customWidth="1"/>
    <col min="9166" max="9166" width="5.140625" style="444" customWidth="1"/>
    <col min="9167" max="9169" width="7.42578125" style="444" customWidth="1"/>
    <col min="9170" max="9173" width="5.42578125" style="444" customWidth="1"/>
    <col min="9174" max="9174" width="7" style="444" customWidth="1"/>
    <col min="9175" max="9175" width="6.140625" style="444" customWidth="1"/>
    <col min="9176" max="9177" width="5.85546875" style="444" customWidth="1"/>
    <col min="9178" max="9179" width="6.42578125" style="444" customWidth="1"/>
    <col min="9180" max="9180" width="5.85546875" style="444" customWidth="1"/>
    <col min="9181" max="9181" width="6.85546875" style="444" customWidth="1"/>
    <col min="9182" max="9183" width="8.42578125" style="444" customWidth="1"/>
    <col min="9184" max="9184" width="50.42578125" style="444" customWidth="1"/>
    <col min="9185" max="9194" width="4.42578125" style="444" customWidth="1"/>
    <col min="9195" max="9196" width="4.28515625" style="444" customWidth="1"/>
    <col min="9197" max="9384" width="4.28515625" style="444"/>
    <col min="9385" max="9385" width="5.85546875" style="444" customWidth="1"/>
    <col min="9386" max="9386" width="11.7109375" style="444" customWidth="1"/>
    <col min="9387" max="9393" width="6.42578125" style="444" customWidth="1"/>
    <col min="9394" max="9394" width="7.140625" style="444" customWidth="1"/>
    <col min="9395" max="9395" width="6.42578125" style="444" customWidth="1"/>
    <col min="9396" max="9396" width="5.7109375" style="444" customWidth="1"/>
    <col min="9397" max="9397" width="6.42578125" style="444" customWidth="1"/>
    <col min="9398" max="9398" width="5.85546875" style="444" customWidth="1"/>
    <col min="9399" max="9399" width="7" style="444" customWidth="1"/>
    <col min="9400" max="9400" width="6.7109375" style="444" customWidth="1"/>
    <col min="9401" max="9401" width="6.42578125" style="444" customWidth="1"/>
    <col min="9402" max="9404" width="8.140625" style="444" customWidth="1"/>
    <col min="9405" max="9411" width="10.42578125" style="444" customWidth="1"/>
    <col min="9412" max="9412" width="7" style="444" customWidth="1"/>
    <col min="9413" max="9413" width="6.85546875" style="444" customWidth="1"/>
    <col min="9414" max="9414" width="6.42578125" style="444" customWidth="1"/>
    <col min="9415" max="9415" width="6.85546875" style="444" customWidth="1"/>
    <col min="9416" max="9416" width="6.7109375" style="444" customWidth="1"/>
    <col min="9417" max="9417" width="6.42578125" style="444" customWidth="1"/>
    <col min="9418" max="9418" width="5.140625" style="444" customWidth="1"/>
    <col min="9419" max="9419" width="5.7109375" style="444" customWidth="1"/>
    <col min="9420" max="9420" width="5.42578125" style="444" customWidth="1"/>
    <col min="9421" max="9421" width="6.28515625" style="444" customWidth="1"/>
    <col min="9422" max="9422" width="5.140625" style="444" customWidth="1"/>
    <col min="9423" max="9425" width="7.42578125" style="444" customWidth="1"/>
    <col min="9426" max="9429" width="5.42578125" style="444" customWidth="1"/>
    <col min="9430" max="9430" width="7" style="444" customWidth="1"/>
    <col min="9431" max="9431" width="6.140625" style="444" customWidth="1"/>
    <col min="9432" max="9433" width="5.85546875" style="444" customWidth="1"/>
    <col min="9434" max="9435" width="6.42578125" style="444" customWidth="1"/>
    <col min="9436" max="9436" width="5.85546875" style="444" customWidth="1"/>
    <col min="9437" max="9437" width="6.85546875" style="444" customWidth="1"/>
    <col min="9438" max="9439" width="8.42578125" style="444" customWidth="1"/>
    <col min="9440" max="9440" width="50.42578125" style="444" customWidth="1"/>
    <col min="9441" max="9450" width="4.42578125" style="444" customWidth="1"/>
    <col min="9451" max="9452" width="4.28515625" style="444" customWidth="1"/>
    <col min="9453" max="9640" width="4.28515625" style="444"/>
    <col min="9641" max="9641" width="5.85546875" style="444" customWidth="1"/>
    <col min="9642" max="9642" width="11.7109375" style="444" customWidth="1"/>
    <col min="9643" max="9649" width="6.42578125" style="444" customWidth="1"/>
    <col min="9650" max="9650" width="7.140625" style="444" customWidth="1"/>
    <col min="9651" max="9651" width="6.42578125" style="444" customWidth="1"/>
    <col min="9652" max="9652" width="5.7109375" style="444" customWidth="1"/>
    <col min="9653" max="9653" width="6.42578125" style="444" customWidth="1"/>
    <col min="9654" max="9654" width="5.85546875" style="444" customWidth="1"/>
    <col min="9655" max="9655" width="7" style="444" customWidth="1"/>
    <col min="9656" max="9656" width="6.7109375" style="444" customWidth="1"/>
    <col min="9657" max="9657" width="6.42578125" style="444" customWidth="1"/>
    <col min="9658" max="9660" width="8.140625" style="444" customWidth="1"/>
    <col min="9661" max="9667" width="10.42578125" style="444" customWidth="1"/>
    <col min="9668" max="9668" width="7" style="444" customWidth="1"/>
    <col min="9669" max="9669" width="6.85546875" style="444" customWidth="1"/>
    <col min="9670" max="9670" width="6.42578125" style="444" customWidth="1"/>
    <col min="9671" max="9671" width="6.85546875" style="444" customWidth="1"/>
    <col min="9672" max="9672" width="6.7109375" style="444" customWidth="1"/>
    <col min="9673" max="9673" width="6.42578125" style="444" customWidth="1"/>
    <col min="9674" max="9674" width="5.140625" style="444" customWidth="1"/>
    <col min="9675" max="9675" width="5.7109375" style="444" customWidth="1"/>
    <col min="9676" max="9676" width="5.42578125" style="444" customWidth="1"/>
    <col min="9677" max="9677" width="6.28515625" style="444" customWidth="1"/>
    <col min="9678" max="9678" width="5.140625" style="444" customWidth="1"/>
    <col min="9679" max="9681" width="7.42578125" style="444" customWidth="1"/>
    <col min="9682" max="9685" width="5.42578125" style="444" customWidth="1"/>
    <col min="9686" max="9686" width="7" style="444" customWidth="1"/>
    <col min="9687" max="9687" width="6.140625" style="444" customWidth="1"/>
    <col min="9688" max="9689" width="5.85546875" style="444" customWidth="1"/>
    <col min="9690" max="9691" width="6.42578125" style="444" customWidth="1"/>
    <col min="9692" max="9692" width="5.85546875" style="444" customWidth="1"/>
    <col min="9693" max="9693" width="6.85546875" style="444" customWidth="1"/>
    <col min="9694" max="9695" width="8.42578125" style="444" customWidth="1"/>
    <col min="9696" max="9696" width="50.42578125" style="444" customWidth="1"/>
    <col min="9697" max="9706" width="4.42578125" style="444" customWidth="1"/>
    <col min="9707" max="9708" width="4.28515625" style="444" customWidth="1"/>
    <col min="9709" max="9896" width="4.28515625" style="444"/>
    <col min="9897" max="9897" width="5.85546875" style="444" customWidth="1"/>
    <col min="9898" max="9898" width="11.7109375" style="444" customWidth="1"/>
    <col min="9899" max="9905" width="6.42578125" style="444" customWidth="1"/>
    <col min="9906" max="9906" width="7.140625" style="444" customWidth="1"/>
    <col min="9907" max="9907" width="6.42578125" style="444" customWidth="1"/>
    <col min="9908" max="9908" width="5.7109375" style="444" customWidth="1"/>
    <col min="9909" max="9909" width="6.42578125" style="444" customWidth="1"/>
    <col min="9910" max="9910" width="5.85546875" style="444" customWidth="1"/>
    <col min="9911" max="9911" width="7" style="444" customWidth="1"/>
    <col min="9912" max="9912" width="6.7109375" style="444" customWidth="1"/>
    <col min="9913" max="9913" width="6.42578125" style="444" customWidth="1"/>
    <col min="9914" max="9916" width="8.140625" style="444" customWidth="1"/>
    <col min="9917" max="9923" width="10.42578125" style="444" customWidth="1"/>
    <col min="9924" max="9924" width="7" style="444" customWidth="1"/>
    <col min="9925" max="9925" width="6.85546875" style="444" customWidth="1"/>
    <col min="9926" max="9926" width="6.42578125" style="444" customWidth="1"/>
    <col min="9927" max="9927" width="6.85546875" style="444" customWidth="1"/>
    <col min="9928" max="9928" width="6.7109375" style="444" customWidth="1"/>
    <col min="9929" max="9929" width="6.42578125" style="444" customWidth="1"/>
    <col min="9930" max="9930" width="5.140625" style="444" customWidth="1"/>
    <col min="9931" max="9931" width="5.7109375" style="444" customWidth="1"/>
    <col min="9932" max="9932" width="5.42578125" style="444" customWidth="1"/>
    <col min="9933" max="9933" width="6.28515625" style="444" customWidth="1"/>
    <col min="9934" max="9934" width="5.140625" style="444" customWidth="1"/>
    <col min="9935" max="9937" width="7.42578125" style="444" customWidth="1"/>
    <col min="9938" max="9941" width="5.42578125" style="444" customWidth="1"/>
    <col min="9942" max="9942" width="7" style="444" customWidth="1"/>
    <col min="9943" max="9943" width="6.140625" style="444" customWidth="1"/>
    <col min="9944" max="9945" width="5.85546875" style="444" customWidth="1"/>
    <col min="9946" max="9947" width="6.42578125" style="444" customWidth="1"/>
    <col min="9948" max="9948" width="5.85546875" style="444" customWidth="1"/>
    <col min="9949" max="9949" width="6.85546875" style="444" customWidth="1"/>
    <col min="9950" max="9951" width="8.42578125" style="444" customWidth="1"/>
    <col min="9952" max="9952" width="50.42578125" style="444" customWidth="1"/>
    <col min="9953" max="9962" width="4.42578125" style="444" customWidth="1"/>
    <col min="9963" max="9964" width="4.28515625" style="444" customWidth="1"/>
    <col min="9965" max="10152" width="4.28515625" style="444"/>
    <col min="10153" max="10153" width="5.85546875" style="444" customWidth="1"/>
    <col min="10154" max="10154" width="11.7109375" style="444" customWidth="1"/>
    <col min="10155" max="10161" width="6.42578125" style="444" customWidth="1"/>
    <col min="10162" max="10162" width="7.140625" style="444" customWidth="1"/>
    <col min="10163" max="10163" width="6.42578125" style="444" customWidth="1"/>
    <col min="10164" max="10164" width="5.7109375" style="444" customWidth="1"/>
    <col min="10165" max="10165" width="6.42578125" style="444" customWidth="1"/>
    <col min="10166" max="10166" width="5.85546875" style="444" customWidth="1"/>
    <col min="10167" max="10167" width="7" style="444" customWidth="1"/>
    <col min="10168" max="10168" width="6.7109375" style="444" customWidth="1"/>
    <col min="10169" max="10169" width="6.42578125" style="444" customWidth="1"/>
    <col min="10170" max="10172" width="8.140625" style="444" customWidth="1"/>
    <col min="10173" max="10179" width="10.42578125" style="444" customWidth="1"/>
    <col min="10180" max="10180" width="7" style="444" customWidth="1"/>
    <col min="10181" max="10181" width="6.85546875" style="444" customWidth="1"/>
    <col min="10182" max="10182" width="6.42578125" style="444" customWidth="1"/>
    <col min="10183" max="10183" width="6.85546875" style="444" customWidth="1"/>
    <col min="10184" max="10184" width="6.7109375" style="444" customWidth="1"/>
    <col min="10185" max="10185" width="6.42578125" style="444" customWidth="1"/>
    <col min="10186" max="10186" width="5.140625" style="444" customWidth="1"/>
    <col min="10187" max="10187" width="5.7109375" style="444" customWidth="1"/>
    <col min="10188" max="10188" width="5.42578125" style="444" customWidth="1"/>
    <col min="10189" max="10189" width="6.28515625" style="444" customWidth="1"/>
    <col min="10190" max="10190" width="5.140625" style="444" customWidth="1"/>
    <col min="10191" max="10193" width="7.42578125" style="444" customWidth="1"/>
    <col min="10194" max="10197" width="5.42578125" style="444" customWidth="1"/>
    <col min="10198" max="10198" width="7" style="444" customWidth="1"/>
    <col min="10199" max="10199" width="6.140625" style="444" customWidth="1"/>
    <col min="10200" max="10201" width="5.85546875" style="444" customWidth="1"/>
    <col min="10202" max="10203" width="6.42578125" style="444" customWidth="1"/>
    <col min="10204" max="10204" width="5.85546875" style="444" customWidth="1"/>
    <col min="10205" max="10205" width="6.85546875" style="444" customWidth="1"/>
    <col min="10206" max="10207" width="8.42578125" style="444" customWidth="1"/>
    <col min="10208" max="10208" width="50.42578125" style="444" customWidth="1"/>
    <col min="10209" max="10218" width="4.42578125" style="444" customWidth="1"/>
    <col min="10219" max="10220" width="4.28515625" style="444" customWidth="1"/>
    <col min="10221" max="10408" width="4.28515625" style="444"/>
    <col min="10409" max="10409" width="5.85546875" style="444" customWidth="1"/>
    <col min="10410" max="10410" width="11.7109375" style="444" customWidth="1"/>
    <col min="10411" max="10417" width="6.42578125" style="444" customWidth="1"/>
    <col min="10418" max="10418" width="7.140625" style="444" customWidth="1"/>
    <col min="10419" max="10419" width="6.42578125" style="444" customWidth="1"/>
    <col min="10420" max="10420" width="5.7109375" style="444" customWidth="1"/>
    <col min="10421" max="10421" width="6.42578125" style="444" customWidth="1"/>
    <col min="10422" max="10422" width="5.85546875" style="444" customWidth="1"/>
    <col min="10423" max="10423" width="7" style="444" customWidth="1"/>
    <col min="10424" max="10424" width="6.7109375" style="444" customWidth="1"/>
    <col min="10425" max="10425" width="6.42578125" style="444" customWidth="1"/>
    <col min="10426" max="10428" width="8.140625" style="444" customWidth="1"/>
    <col min="10429" max="10435" width="10.42578125" style="444" customWidth="1"/>
    <col min="10436" max="10436" width="7" style="444" customWidth="1"/>
    <col min="10437" max="10437" width="6.85546875" style="444" customWidth="1"/>
    <col min="10438" max="10438" width="6.42578125" style="444" customWidth="1"/>
    <col min="10439" max="10439" width="6.85546875" style="444" customWidth="1"/>
    <col min="10440" max="10440" width="6.7109375" style="444" customWidth="1"/>
    <col min="10441" max="10441" width="6.42578125" style="444" customWidth="1"/>
    <col min="10442" max="10442" width="5.140625" style="444" customWidth="1"/>
    <col min="10443" max="10443" width="5.7109375" style="444" customWidth="1"/>
    <col min="10444" max="10444" width="5.42578125" style="444" customWidth="1"/>
    <col min="10445" max="10445" width="6.28515625" style="444" customWidth="1"/>
    <col min="10446" max="10446" width="5.140625" style="444" customWidth="1"/>
    <col min="10447" max="10449" width="7.42578125" style="444" customWidth="1"/>
    <col min="10450" max="10453" width="5.42578125" style="444" customWidth="1"/>
    <col min="10454" max="10454" width="7" style="444" customWidth="1"/>
    <col min="10455" max="10455" width="6.140625" style="444" customWidth="1"/>
    <col min="10456" max="10457" width="5.85546875" style="444" customWidth="1"/>
    <col min="10458" max="10459" width="6.42578125" style="444" customWidth="1"/>
    <col min="10460" max="10460" width="5.85546875" style="444" customWidth="1"/>
    <col min="10461" max="10461" width="6.85546875" style="444" customWidth="1"/>
    <col min="10462" max="10463" width="8.42578125" style="444" customWidth="1"/>
    <col min="10464" max="10464" width="50.42578125" style="444" customWidth="1"/>
    <col min="10465" max="10474" width="4.42578125" style="444" customWidth="1"/>
    <col min="10475" max="10476" width="4.28515625" style="444" customWidth="1"/>
    <col min="10477" max="10664" width="4.28515625" style="444"/>
    <col min="10665" max="10665" width="5.85546875" style="444" customWidth="1"/>
    <col min="10666" max="10666" width="11.7109375" style="444" customWidth="1"/>
    <col min="10667" max="10673" width="6.42578125" style="444" customWidth="1"/>
    <col min="10674" max="10674" width="7.140625" style="444" customWidth="1"/>
    <col min="10675" max="10675" width="6.42578125" style="444" customWidth="1"/>
    <col min="10676" max="10676" width="5.7109375" style="444" customWidth="1"/>
    <col min="10677" max="10677" width="6.42578125" style="444" customWidth="1"/>
    <col min="10678" max="10678" width="5.85546875" style="444" customWidth="1"/>
    <col min="10679" max="10679" width="7" style="444" customWidth="1"/>
    <col min="10680" max="10680" width="6.7109375" style="444" customWidth="1"/>
    <col min="10681" max="10681" width="6.42578125" style="444" customWidth="1"/>
    <col min="10682" max="10684" width="8.140625" style="444" customWidth="1"/>
    <col min="10685" max="10691" width="10.42578125" style="444" customWidth="1"/>
    <col min="10692" max="10692" width="7" style="444" customWidth="1"/>
    <col min="10693" max="10693" width="6.85546875" style="444" customWidth="1"/>
    <col min="10694" max="10694" width="6.42578125" style="444" customWidth="1"/>
    <col min="10695" max="10695" width="6.85546875" style="444" customWidth="1"/>
    <col min="10696" max="10696" width="6.7109375" style="444" customWidth="1"/>
    <col min="10697" max="10697" width="6.42578125" style="444" customWidth="1"/>
    <col min="10698" max="10698" width="5.140625" style="444" customWidth="1"/>
    <col min="10699" max="10699" width="5.7109375" style="444" customWidth="1"/>
    <col min="10700" max="10700" width="5.42578125" style="444" customWidth="1"/>
    <col min="10701" max="10701" width="6.28515625" style="444" customWidth="1"/>
    <col min="10702" max="10702" width="5.140625" style="444" customWidth="1"/>
    <col min="10703" max="10705" width="7.42578125" style="444" customWidth="1"/>
    <col min="10706" max="10709" width="5.42578125" style="444" customWidth="1"/>
    <col min="10710" max="10710" width="7" style="444" customWidth="1"/>
    <col min="10711" max="10711" width="6.140625" style="444" customWidth="1"/>
    <col min="10712" max="10713" width="5.85546875" style="444" customWidth="1"/>
    <col min="10714" max="10715" width="6.42578125" style="444" customWidth="1"/>
    <col min="10716" max="10716" width="5.85546875" style="444" customWidth="1"/>
    <col min="10717" max="10717" width="6.85546875" style="444" customWidth="1"/>
    <col min="10718" max="10719" width="8.42578125" style="444" customWidth="1"/>
    <col min="10720" max="10720" width="50.42578125" style="444" customWidth="1"/>
    <col min="10721" max="10730" width="4.42578125" style="444" customWidth="1"/>
    <col min="10731" max="10732" width="4.28515625" style="444" customWidth="1"/>
    <col min="10733" max="10920" width="4.28515625" style="444"/>
    <col min="10921" max="10921" width="5.85546875" style="444" customWidth="1"/>
    <col min="10922" max="10922" width="11.7109375" style="444" customWidth="1"/>
    <col min="10923" max="10929" width="6.42578125" style="444" customWidth="1"/>
    <col min="10930" max="10930" width="7.140625" style="444" customWidth="1"/>
    <col min="10931" max="10931" width="6.42578125" style="444" customWidth="1"/>
    <col min="10932" max="10932" width="5.7109375" style="444" customWidth="1"/>
    <col min="10933" max="10933" width="6.42578125" style="444" customWidth="1"/>
    <col min="10934" max="10934" width="5.85546875" style="444" customWidth="1"/>
    <col min="10935" max="10935" width="7" style="444" customWidth="1"/>
    <col min="10936" max="10936" width="6.7109375" style="444" customWidth="1"/>
    <col min="10937" max="10937" width="6.42578125" style="444" customWidth="1"/>
    <col min="10938" max="10940" width="8.140625" style="444" customWidth="1"/>
    <col min="10941" max="10947" width="10.42578125" style="444" customWidth="1"/>
    <col min="10948" max="10948" width="7" style="444" customWidth="1"/>
    <col min="10949" max="10949" width="6.85546875" style="444" customWidth="1"/>
    <col min="10950" max="10950" width="6.42578125" style="444" customWidth="1"/>
    <col min="10951" max="10951" width="6.85546875" style="444" customWidth="1"/>
    <col min="10952" max="10952" width="6.7109375" style="444" customWidth="1"/>
    <col min="10953" max="10953" width="6.42578125" style="444" customWidth="1"/>
    <col min="10954" max="10954" width="5.140625" style="444" customWidth="1"/>
    <col min="10955" max="10955" width="5.7109375" style="444" customWidth="1"/>
    <col min="10956" max="10956" width="5.42578125" style="444" customWidth="1"/>
    <col min="10957" max="10957" width="6.28515625" style="444" customWidth="1"/>
    <col min="10958" max="10958" width="5.140625" style="444" customWidth="1"/>
    <col min="10959" max="10961" width="7.42578125" style="444" customWidth="1"/>
    <col min="10962" max="10965" width="5.42578125" style="444" customWidth="1"/>
    <col min="10966" max="10966" width="7" style="444" customWidth="1"/>
    <col min="10967" max="10967" width="6.140625" style="444" customWidth="1"/>
    <col min="10968" max="10969" width="5.85546875" style="444" customWidth="1"/>
    <col min="10970" max="10971" width="6.42578125" style="444" customWidth="1"/>
    <col min="10972" max="10972" width="5.85546875" style="444" customWidth="1"/>
    <col min="10973" max="10973" width="6.85546875" style="444" customWidth="1"/>
    <col min="10974" max="10975" width="8.42578125" style="444" customWidth="1"/>
    <col min="10976" max="10976" width="50.42578125" style="444" customWidth="1"/>
    <col min="10977" max="10986" width="4.42578125" style="444" customWidth="1"/>
    <col min="10987" max="10988" width="4.28515625" style="444" customWidth="1"/>
    <col min="10989" max="11176" width="4.28515625" style="444"/>
    <col min="11177" max="11177" width="5.85546875" style="444" customWidth="1"/>
    <col min="11178" max="11178" width="11.7109375" style="444" customWidth="1"/>
    <col min="11179" max="11185" width="6.42578125" style="444" customWidth="1"/>
    <col min="11186" max="11186" width="7.140625" style="444" customWidth="1"/>
    <col min="11187" max="11187" width="6.42578125" style="444" customWidth="1"/>
    <col min="11188" max="11188" width="5.7109375" style="444" customWidth="1"/>
    <col min="11189" max="11189" width="6.42578125" style="444" customWidth="1"/>
    <col min="11190" max="11190" width="5.85546875" style="444" customWidth="1"/>
    <col min="11191" max="11191" width="7" style="444" customWidth="1"/>
    <col min="11192" max="11192" width="6.7109375" style="444" customWidth="1"/>
    <col min="11193" max="11193" width="6.42578125" style="444" customWidth="1"/>
    <col min="11194" max="11196" width="8.140625" style="444" customWidth="1"/>
    <col min="11197" max="11203" width="10.42578125" style="444" customWidth="1"/>
    <col min="11204" max="11204" width="7" style="444" customWidth="1"/>
    <col min="11205" max="11205" width="6.85546875" style="444" customWidth="1"/>
    <col min="11206" max="11206" width="6.42578125" style="444" customWidth="1"/>
    <col min="11207" max="11207" width="6.85546875" style="444" customWidth="1"/>
    <col min="11208" max="11208" width="6.7109375" style="444" customWidth="1"/>
    <col min="11209" max="11209" width="6.42578125" style="444" customWidth="1"/>
    <col min="11210" max="11210" width="5.140625" style="444" customWidth="1"/>
    <col min="11211" max="11211" width="5.7109375" style="444" customWidth="1"/>
    <col min="11212" max="11212" width="5.42578125" style="444" customWidth="1"/>
    <col min="11213" max="11213" width="6.28515625" style="444" customWidth="1"/>
    <col min="11214" max="11214" width="5.140625" style="444" customWidth="1"/>
    <col min="11215" max="11217" width="7.42578125" style="444" customWidth="1"/>
    <col min="11218" max="11221" width="5.42578125" style="444" customWidth="1"/>
    <col min="11222" max="11222" width="7" style="444" customWidth="1"/>
    <col min="11223" max="11223" width="6.140625" style="444" customWidth="1"/>
    <col min="11224" max="11225" width="5.85546875" style="444" customWidth="1"/>
    <col min="11226" max="11227" width="6.42578125" style="444" customWidth="1"/>
    <col min="11228" max="11228" width="5.85546875" style="444" customWidth="1"/>
    <col min="11229" max="11229" width="6.85546875" style="444" customWidth="1"/>
    <col min="11230" max="11231" width="8.42578125" style="444" customWidth="1"/>
    <col min="11232" max="11232" width="50.42578125" style="444" customWidth="1"/>
    <col min="11233" max="11242" width="4.42578125" style="444" customWidth="1"/>
    <col min="11243" max="11244" width="4.28515625" style="444" customWidth="1"/>
    <col min="11245" max="11432" width="4.28515625" style="444"/>
    <col min="11433" max="11433" width="5.85546875" style="444" customWidth="1"/>
    <col min="11434" max="11434" width="11.7109375" style="444" customWidth="1"/>
    <col min="11435" max="11441" width="6.42578125" style="444" customWidth="1"/>
    <col min="11442" max="11442" width="7.140625" style="444" customWidth="1"/>
    <col min="11443" max="11443" width="6.42578125" style="444" customWidth="1"/>
    <col min="11444" max="11444" width="5.7109375" style="444" customWidth="1"/>
    <col min="11445" max="11445" width="6.42578125" style="444" customWidth="1"/>
    <col min="11446" max="11446" width="5.85546875" style="444" customWidth="1"/>
    <col min="11447" max="11447" width="7" style="444" customWidth="1"/>
    <col min="11448" max="11448" width="6.7109375" style="444" customWidth="1"/>
    <col min="11449" max="11449" width="6.42578125" style="444" customWidth="1"/>
    <col min="11450" max="11452" width="8.140625" style="444" customWidth="1"/>
    <col min="11453" max="11459" width="10.42578125" style="444" customWidth="1"/>
    <col min="11460" max="11460" width="7" style="444" customWidth="1"/>
    <col min="11461" max="11461" width="6.85546875" style="444" customWidth="1"/>
    <col min="11462" max="11462" width="6.42578125" style="444" customWidth="1"/>
    <col min="11463" max="11463" width="6.85546875" style="444" customWidth="1"/>
    <col min="11464" max="11464" width="6.7109375" style="444" customWidth="1"/>
    <col min="11465" max="11465" width="6.42578125" style="444" customWidth="1"/>
    <col min="11466" max="11466" width="5.140625" style="444" customWidth="1"/>
    <col min="11467" max="11467" width="5.7109375" style="444" customWidth="1"/>
    <col min="11468" max="11468" width="5.42578125" style="444" customWidth="1"/>
    <col min="11469" max="11469" width="6.28515625" style="444" customWidth="1"/>
    <col min="11470" max="11470" width="5.140625" style="444" customWidth="1"/>
    <col min="11471" max="11473" width="7.42578125" style="444" customWidth="1"/>
    <col min="11474" max="11477" width="5.42578125" style="444" customWidth="1"/>
    <col min="11478" max="11478" width="7" style="444" customWidth="1"/>
    <col min="11479" max="11479" width="6.140625" style="444" customWidth="1"/>
    <col min="11480" max="11481" width="5.85546875" style="444" customWidth="1"/>
    <col min="11482" max="11483" width="6.42578125" style="444" customWidth="1"/>
    <col min="11484" max="11484" width="5.85546875" style="444" customWidth="1"/>
    <col min="11485" max="11485" width="6.85546875" style="444" customWidth="1"/>
    <col min="11486" max="11487" width="8.42578125" style="444" customWidth="1"/>
    <col min="11488" max="11488" width="50.42578125" style="444" customWidth="1"/>
    <col min="11489" max="11498" width="4.42578125" style="444" customWidth="1"/>
    <col min="11499" max="11500" width="4.28515625" style="444" customWidth="1"/>
    <col min="11501" max="11688" width="4.28515625" style="444"/>
    <col min="11689" max="11689" width="5.85546875" style="444" customWidth="1"/>
    <col min="11690" max="11690" width="11.7109375" style="444" customWidth="1"/>
    <col min="11691" max="11697" width="6.42578125" style="444" customWidth="1"/>
    <col min="11698" max="11698" width="7.140625" style="444" customWidth="1"/>
    <col min="11699" max="11699" width="6.42578125" style="444" customWidth="1"/>
    <col min="11700" max="11700" width="5.7109375" style="444" customWidth="1"/>
    <col min="11701" max="11701" width="6.42578125" style="444" customWidth="1"/>
    <col min="11702" max="11702" width="5.85546875" style="444" customWidth="1"/>
    <col min="11703" max="11703" width="7" style="444" customWidth="1"/>
    <col min="11704" max="11704" width="6.7109375" style="444" customWidth="1"/>
    <col min="11705" max="11705" width="6.42578125" style="444" customWidth="1"/>
    <col min="11706" max="11708" width="8.140625" style="444" customWidth="1"/>
    <col min="11709" max="11715" width="10.42578125" style="444" customWidth="1"/>
    <col min="11716" max="11716" width="7" style="444" customWidth="1"/>
    <col min="11717" max="11717" width="6.85546875" style="444" customWidth="1"/>
    <col min="11718" max="11718" width="6.42578125" style="444" customWidth="1"/>
    <col min="11719" max="11719" width="6.85546875" style="444" customWidth="1"/>
    <col min="11720" max="11720" width="6.7109375" style="444" customWidth="1"/>
    <col min="11721" max="11721" width="6.42578125" style="444" customWidth="1"/>
    <col min="11722" max="11722" width="5.140625" style="444" customWidth="1"/>
    <col min="11723" max="11723" width="5.7109375" style="444" customWidth="1"/>
    <col min="11724" max="11724" width="5.42578125" style="444" customWidth="1"/>
    <col min="11725" max="11725" width="6.28515625" style="444" customWidth="1"/>
    <col min="11726" max="11726" width="5.140625" style="444" customWidth="1"/>
    <col min="11727" max="11729" width="7.42578125" style="444" customWidth="1"/>
    <col min="11730" max="11733" width="5.42578125" style="444" customWidth="1"/>
    <col min="11734" max="11734" width="7" style="444" customWidth="1"/>
    <col min="11735" max="11735" width="6.140625" style="444" customWidth="1"/>
    <col min="11736" max="11737" width="5.85546875" style="444" customWidth="1"/>
    <col min="11738" max="11739" width="6.42578125" style="444" customWidth="1"/>
    <col min="11740" max="11740" width="5.85546875" style="444" customWidth="1"/>
    <col min="11741" max="11741" width="6.85546875" style="444" customWidth="1"/>
    <col min="11742" max="11743" width="8.42578125" style="444" customWidth="1"/>
    <col min="11744" max="11744" width="50.42578125" style="444" customWidth="1"/>
    <col min="11745" max="11754" width="4.42578125" style="444" customWidth="1"/>
    <col min="11755" max="11756" width="4.28515625" style="444" customWidth="1"/>
    <col min="11757" max="11944" width="4.28515625" style="444"/>
    <col min="11945" max="11945" width="5.85546875" style="444" customWidth="1"/>
    <col min="11946" max="11946" width="11.7109375" style="444" customWidth="1"/>
    <col min="11947" max="11953" width="6.42578125" style="444" customWidth="1"/>
    <col min="11954" max="11954" width="7.140625" style="444" customWidth="1"/>
    <col min="11955" max="11955" width="6.42578125" style="444" customWidth="1"/>
    <col min="11956" max="11956" width="5.7109375" style="444" customWidth="1"/>
    <col min="11957" max="11957" width="6.42578125" style="444" customWidth="1"/>
    <col min="11958" max="11958" width="5.85546875" style="444" customWidth="1"/>
    <col min="11959" max="11959" width="7" style="444" customWidth="1"/>
    <col min="11960" max="11960" width="6.7109375" style="444" customWidth="1"/>
    <col min="11961" max="11961" width="6.42578125" style="444" customWidth="1"/>
    <col min="11962" max="11964" width="8.140625" style="444" customWidth="1"/>
    <col min="11965" max="11971" width="10.42578125" style="444" customWidth="1"/>
    <col min="11972" max="11972" width="7" style="444" customWidth="1"/>
    <col min="11973" max="11973" width="6.85546875" style="444" customWidth="1"/>
    <col min="11974" max="11974" width="6.42578125" style="444" customWidth="1"/>
    <col min="11975" max="11975" width="6.85546875" style="444" customWidth="1"/>
    <col min="11976" max="11976" width="6.7109375" style="444" customWidth="1"/>
    <col min="11977" max="11977" width="6.42578125" style="444" customWidth="1"/>
    <col min="11978" max="11978" width="5.140625" style="444" customWidth="1"/>
    <col min="11979" max="11979" width="5.7109375" style="444" customWidth="1"/>
    <col min="11980" max="11980" width="5.42578125" style="444" customWidth="1"/>
    <col min="11981" max="11981" width="6.28515625" style="444" customWidth="1"/>
    <col min="11982" max="11982" width="5.140625" style="444" customWidth="1"/>
    <col min="11983" max="11985" width="7.42578125" style="444" customWidth="1"/>
    <col min="11986" max="11989" width="5.42578125" style="444" customWidth="1"/>
    <col min="11990" max="11990" width="7" style="444" customWidth="1"/>
    <col min="11991" max="11991" width="6.140625" style="444" customWidth="1"/>
    <col min="11992" max="11993" width="5.85546875" style="444" customWidth="1"/>
    <col min="11994" max="11995" width="6.42578125" style="444" customWidth="1"/>
    <col min="11996" max="11996" width="5.85546875" style="444" customWidth="1"/>
    <col min="11997" max="11997" width="6.85546875" style="444" customWidth="1"/>
    <col min="11998" max="11999" width="8.42578125" style="444" customWidth="1"/>
    <col min="12000" max="12000" width="50.42578125" style="444" customWidth="1"/>
    <col min="12001" max="12010" width="4.42578125" style="444" customWidth="1"/>
    <col min="12011" max="12012" width="4.28515625" style="444" customWidth="1"/>
    <col min="12013" max="12200" width="4.28515625" style="444"/>
    <col min="12201" max="12201" width="5.85546875" style="444" customWidth="1"/>
    <col min="12202" max="12202" width="11.7109375" style="444" customWidth="1"/>
    <col min="12203" max="12209" width="6.42578125" style="444" customWidth="1"/>
    <col min="12210" max="12210" width="7.140625" style="444" customWidth="1"/>
    <col min="12211" max="12211" width="6.42578125" style="444" customWidth="1"/>
    <col min="12212" max="12212" width="5.7109375" style="444" customWidth="1"/>
    <col min="12213" max="12213" width="6.42578125" style="444" customWidth="1"/>
    <col min="12214" max="12214" width="5.85546875" style="444" customWidth="1"/>
    <col min="12215" max="12215" width="7" style="444" customWidth="1"/>
    <col min="12216" max="12216" width="6.7109375" style="444" customWidth="1"/>
    <col min="12217" max="12217" width="6.42578125" style="444" customWidth="1"/>
    <col min="12218" max="12220" width="8.140625" style="444" customWidth="1"/>
    <col min="12221" max="12227" width="10.42578125" style="444" customWidth="1"/>
    <col min="12228" max="12228" width="7" style="444" customWidth="1"/>
    <col min="12229" max="12229" width="6.85546875" style="444" customWidth="1"/>
    <col min="12230" max="12230" width="6.42578125" style="444" customWidth="1"/>
    <col min="12231" max="12231" width="6.85546875" style="444" customWidth="1"/>
    <col min="12232" max="12232" width="6.7109375" style="444" customWidth="1"/>
    <col min="12233" max="12233" width="6.42578125" style="444" customWidth="1"/>
    <col min="12234" max="12234" width="5.140625" style="444" customWidth="1"/>
    <col min="12235" max="12235" width="5.7109375" style="444" customWidth="1"/>
    <col min="12236" max="12236" width="5.42578125" style="444" customWidth="1"/>
    <col min="12237" max="12237" width="6.28515625" style="444" customWidth="1"/>
    <col min="12238" max="12238" width="5.140625" style="444" customWidth="1"/>
    <col min="12239" max="12241" width="7.42578125" style="444" customWidth="1"/>
    <col min="12242" max="12245" width="5.42578125" style="444" customWidth="1"/>
    <col min="12246" max="12246" width="7" style="444" customWidth="1"/>
    <col min="12247" max="12247" width="6.140625" style="444" customWidth="1"/>
    <col min="12248" max="12249" width="5.85546875" style="444" customWidth="1"/>
    <col min="12250" max="12251" width="6.42578125" style="444" customWidth="1"/>
    <col min="12252" max="12252" width="5.85546875" style="444" customWidth="1"/>
    <col min="12253" max="12253" width="6.85546875" style="444" customWidth="1"/>
    <col min="12254" max="12255" width="8.42578125" style="444" customWidth="1"/>
    <col min="12256" max="12256" width="50.42578125" style="444" customWidth="1"/>
    <col min="12257" max="12266" width="4.42578125" style="444" customWidth="1"/>
    <col min="12267" max="12268" width="4.28515625" style="444" customWidth="1"/>
    <col min="12269" max="12456" width="4.28515625" style="444"/>
    <col min="12457" max="12457" width="5.85546875" style="444" customWidth="1"/>
    <col min="12458" max="12458" width="11.7109375" style="444" customWidth="1"/>
    <col min="12459" max="12465" width="6.42578125" style="444" customWidth="1"/>
    <col min="12466" max="12466" width="7.140625" style="444" customWidth="1"/>
    <col min="12467" max="12467" width="6.42578125" style="444" customWidth="1"/>
    <col min="12468" max="12468" width="5.7109375" style="444" customWidth="1"/>
    <col min="12469" max="12469" width="6.42578125" style="444" customWidth="1"/>
    <col min="12470" max="12470" width="5.85546875" style="444" customWidth="1"/>
    <col min="12471" max="12471" width="7" style="444" customWidth="1"/>
    <col min="12472" max="12472" width="6.7109375" style="444" customWidth="1"/>
    <col min="12473" max="12473" width="6.42578125" style="444" customWidth="1"/>
    <col min="12474" max="12476" width="8.140625" style="444" customWidth="1"/>
    <col min="12477" max="12483" width="10.42578125" style="444" customWidth="1"/>
    <col min="12484" max="12484" width="7" style="444" customWidth="1"/>
    <col min="12485" max="12485" width="6.85546875" style="444" customWidth="1"/>
    <col min="12486" max="12486" width="6.42578125" style="444" customWidth="1"/>
    <col min="12487" max="12487" width="6.85546875" style="444" customWidth="1"/>
    <col min="12488" max="12488" width="6.7109375" style="444" customWidth="1"/>
    <col min="12489" max="12489" width="6.42578125" style="444" customWidth="1"/>
    <col min="12490" max="12490" width="5.140625" style="444" customWidth="1"/>
    <col min="12491" max="12491" width="5.7109375" style="444" customWidth="1"/>
    <col min="12492" max="12492" width="5.42578125" style="444" customWidth="1"/>
    <col min="12493" max="12493" width="6.28515625" style="444" customWidth="1"/>
    <col min="12494" max="12494" width="5.140625" style="444" customWidth="1"/>
    <col min="12495" max="12497" width="7.42578125" style="444" customWidth="1"/>
    <col min="12498" max="12501" width="5.42578125" style="444" customWidth="1"/>
    <col min="12502" max="12502" width="7" style="444" customWidth="1"/>
    <col min="12503" max="12503" width="6.140625" style="444" customWidth="1"/>
    <col min="12504" max="12505" width="5.85546875" style="444" customWidth="1"/>
    <col min="12506" max="12507" width="6.42578125" style="444" customWidth="1"/>
    <col min="12508" max="12508" width="5.85546875" style="444" customWidth="1"/>
    <col min="12509" max="12509" width="6.85546875" style="444" customWidth="1"/>
    <col min="12510" max="12511" width="8.42578125" style="444" customWidth="1"/>
    <col min="12512" max="12512" width="50.42578125" style="444" customWidth="1"/>
    <col min="12513" max="12522" width="4.42578125" style="444" customWidth="1"/>
    <col min="12523" max="12524" width="4.28515625" style="444" customWidth="1"/>
    <col min="12525" max="12712" width="4.28515625" style="444"/>
    <col min="12713" max="12713" width="5.85546875" style="444" customWidth="1"/>
    <col min="12714" max="12714" width="11.7109375" style="444" customWidth="1"/>
    <col min="12715" max="12721" width="6.42578125" style="444" customWidth="1"/>
    <col min="12722" max="12722" width="7.140625" style="444" customWidth="1"/>
    <col min="12723" max="12723" width="6.42578125" style="444" customWidth="1"/>
    <col min="12724" max="12724" width="5.7109375" style="444" customWidth="1"/>
    <col min="12725" max="12725" width="6.42578125" style="444" customWidth="1"/>
    <col min="12726" max="12726" width="5.85546875" style="444" customWidth="1"/>
    <col min="12727" max="12727" width="7" style="444" customWidth="1"/>
    <col min="12728" max="12728" width="6.7109375" style="444" customWidth="1"/>
    <col min="12729" max="12729" width="6.42578125" style="444" customWidth="1"/>
    <col min="12730" max="12732" width="8.140625" style="444" customWidth="1"/>
    <col min="12733" max="12739" width="10.42578125" style="444" customWidth="1"/>
    <col min="12740" max="12740" width="7" style="444" customWidth="1"/>
    <col min="12741" max="12741" width="6.85546875" style="444" customWidth="1"/>
    <col min="12742" max="12742" width="6.42578125" style="444" customWidth="1"/>
    <col min="12743" max="12743" width="6.85546875" style="444" customWidth="1"/>
    <col min="12744" max="12744" width="6.7109375" style="444" customWidth="1"/>
    <col min="12745" max="12745" width="6.42578125" style="444" customWidth="1"/>
    <col min="12746" max="12746" width="5.140625" style="444" customWidth="1"/>
    <col min="12747" max="12747" width="5.7109375" style="444" customWidth="1"/>
    <col min="12748" max="12748" width="5.42578125" style="444" customWidth="1"/>
    <col min="12749" max="12749" width="6.28515625" style="444" customWidth="1"/>
    <col min="12750" max="12750" width="5.140625" style="444" customWidth="1"/>
    <col min="12751" max="12753" width="7.42578125" style="444" customWidth="1"/>
    <col min="12754" max="12757" width="5.42578125" style="444" customWidth="1"/>
    <col min="12758" max="12758" width="7" style="444" customWidth="1"/>
    <col min="12759" max="12759" width="6.140625" style="444" customWidth="1"/>
    <col min="12760" max="12761" width="5.85546875" style="444" customWidth="1"/>
    <col min="12762" max="12763" width="6.42578125" style="444" customWidth="1"/>
    <col min="12764" max="12764" width="5.85546875" style="444" customWidth="1"/>
    <col min="12765" max="12765" width="6.85546875" style="444" customWidth="1"/>
    <col min="12766" max="12767" width="8.42578125" style="444" customWidth="1"/>
    <col min="12768" max="12768" width="50.42578125" style="444" customWidth="1"/>
    <col min="12769" max="12778" width="4.42578125" style="444" customWidth="1"/>
    <col min="12779" max="12780" width="4.28515625" style="444" customWidth="1"/>
    <col min="12781" max="12968" width="4.28515625" style="444"/>
    <col min="12969" max="12969" width="5.85546875" style="444" customWidth="1"/>
    <col min="12970" max="12970" width="11.7109375" style="444" customWidth="1"/>
    <col min="12971" max="12977" width="6.42578125" style="444" customWidth="1"/>
    <col min="12978" max="12978" width="7.140625" style="444" customWidth="1"/>
    <col min="12979" max="12979" width="6.42578125" style="444" customWidth="1"/>
    <col min="12980" max="12980" width="5.7109375" style="444" customWidth="1"/>
    <col min="12981" max="12981" width="6.42578125" style="444" customWidth="1"/>
    <col min="12982" max="12982" width="5.85546875" style="444" customWidth="1"/>
    <col min="12983" max="12983" width="7" style="444" customWidth="1"/>
    <col min="12984" max="12984" width="6.7109375" style="444" customWidth="1"/>
    <col min="12985" max="12985" width="6.42578125" style="444" customWidth="1"/>
    <col min="12986" max="12988" width="8.140625" style="444" customWidth="1"/>
    <col min="12989" max="12995" width="10.42578125" style="444" customWidth="1"/>
    <col min="12996" max="12996" width="7" style="444" customWidth="1"/>
    <col min="12997" max="12997" width="6.85546875" style="444" customWidth="1"/>
    <col min="12998" max="12998" width="6.42578125" style="444" customWidth="1"/>
    <col min="12999" max="12999" width="6.85546875" style="444" customWidth="1"/>
    <col min="13000" max="13000" width="6.7109375" style="444" customWidth="1"/>
    <col min="13001" max="13001" width="6.42578125" style="444" customWidth="1"/>
    <col min="13002" max="13002" width="5.140625" style="444" customWidth="1"/>
    <col min="13003" max="13003" width="5.7109375" style="444" customWidth="1"/>
    <col min="13004" max="13004" width="5.42578125" style="444" customWidth="1"/>
    <col min="13005" max="13005" width="6.28515625" style="444" customWidth="1"/>
    <col min="13006" max="13006" width="5.140625" style="444" customWidth="1"/>
    <col min="13007" max="13009" width="7.42578125" style="444" customWidth="1"/>
    <col min="13010" max="13013" width="5.42578125" style="444" customWidth="1"/>
    <col min="13014" max="13014" width="7" style="444" customWidth="1"/>
    <col min="13015" max="13015" width="6.140625" style="444" customWidth="1"/>
    <col min="13016" max="13017" width="5.85546875" style="444" customWidth="1"/>
    <col min="13018" max="13019" width="6.42578125" style="444" customWidth="1"/>
    <col min="13020" max="13020" width="5.85546875" style="444" customWidth="1"/>
    <col min="13021" max="13021" width="6.85546875" style="444" customWidth="1"/>
    <col min="13022" max="13023" width="8.42578125" style="444" customWidth="1"/>
    <col min="13024" max="13024" width="50.42578125" style="444" customWidth="1"/>
    <col min="13025" max="13034" width="4.42578125" style="444" customWidth="1"/>
    <col min="13035" max="13036" width="4.28515625" style="444" customWidth="1"/>
    <col min="13037" max="13224" width="4.28515625" style="444"/>
    <col min="13225" max="13225" width="5.85546875" style="444" customWidth="1"/>
    <col min="13226" max="13226" width="11.7109375" style="444" customWidth="1"/>
    <col min="13227" max="13233" width="6.42578125" style="444" customWidth="1"/>
    <col min="13234" max="13234" width="7.140625" style="444" customWidth="1"/>
    <col min="13235" max="13235" width="6.42578125" style="444" customWidth="1"/>
    <col min="13236" max="13236" width="5.7109375" style="444" customWidth="1"/>
    <col min="13237" max="13237" width="6.42578125" style="444" customWidth="1"/>
    <col min="13238" max="13238" width="5.85546875" style="444" customWidth="1"/>
    <col min="13239" max="13239" width="7" style="444" customWidth="1"/>
    <col min="13240" max="13240" width="6.7109375" style="444" customWidth="1"/>
    <col min="13241" max="13241" width="6.42578125" style="444" customWidth="1"/>
    <col min="13242" max="13244" width="8.140625" style="444" customWidth="1"/>
    <col min="13245" max="13251" width="10.42578125" style="444" customWidth="1"/>
    <col min="13252" max="13252" width="7" style="444" customWidth="1"/>
    <col min="13253" max="13253" width="6.85546875" style="444" customWidth="1"/>
    <col min="13254" max="13254" width="6.42578125" style="444" customWidth="1"/>
    <col min="13255" max="13255" width="6.85546875" style="444" customWidth="1"/>
    <col min="13256" max="13256" width="6.7109375" style="444" customWidth="1"/>
    <col min="13257" max="13257" width="6.42578125" style="444" customWidth="1"/>
    <col min="13258" max="13258" width="5.140625" style="444" customWidth="1"/>
    <col min="13259" max="13259" width="5.7109375" style="444" customWidth="1"/>
    <col min="13260" max="13260" width="5.42578125" style="444" customWidth="1"/>
    <col min="13261" max="13261" width="6.28515625" style="444" customWidth="1"/>
    <col min="13262" max="13262" width="5.140625" style="444" customWidth="1"/>
    <col min="13263" max="13265" width="7.42578125" style="444" customWidth="1"/>
    <col min="13266" max="13269" width="5.42578125" style="444" customWidth="1"/>
    <col min="13270" max="13270" width="7" style="444" customWidth="1"/>
    <col min="13271" max="13271" width="6.140625" style="444" customWidth="1"/>
    <col min="13272" max="13273" width="5.85546875" style="444" customWidth="1"/>
    <col min="13274" max="13275" width="6.42578125" style="444" customWidth="1"/>
    <col min="13276" max="13276" width="5.85546875" style="444" customWidth="1"/>
    <col min="13277" max="13277" width="6.85546875" style="444" customWidth="1"/>
    <col min="13278" max="13279" width="8.42578125" style="444" customWidth="1"/>
    <col min="13280" max="13280" width="50.42578125" style="444" customWidth="1"/>
    <col min="13281" max="13290" width="4.42578125" style="444" customWidth="1"/>
    <col min="13291" max="13292" width="4.28515625" style="444" customWidth="1"/>
    <col min="13293" max="13480" width="4.28515625" style="444"/>
    <col min="13481" max="13481" width="5.85546875" style="444" customWidth="1"/>
    <col min="13482" max="13482" width="11.7109375" style="444" customWidth="1"/>
    <col min="13483" max="13489" width="6.42578125" style="444" customWidth="1"/>
    <col min="13490" max="13490" width="7.140625" style="444" customWidth="1"/>
    <col min="13491" max="13491" width="6.42578125" style="444" customWidth="1"/>
    <col min="13492" max="13492" width="5.7109375" style="444" customWidth="1"/>
    <col min="13493" max="13493" width="6.42578125" style="444" customWidth="1"/>
    <col min="13494" max="13494" width="5.85546875" style="444" customWidth="1"/>
    <col min="13495" max="13495" width="7" style="444" customWidth="1"/>
    <col min="13496" max="13496" width="6.7109375" style="444" customWidth="1"/>
    <col min="13497" max="13497" width="6.42578125" style="444" customWidth="1"/>
    <col min="13498" max="13500" width="8.140625" style="444" customWidth="1"/>
    <col min="13501" max="13507" width="10.42578125" style="444" customWidth="1"/>
    <col min="13508" max="13508" width="7" style="444" customWidth="1"/>
    <col min="13509" max="13509" width="6.85546875" style="444" customWidth="1"/>
    <col min="13510" max="13510" width="6.42578125" style="444" customWidth="1"/>
    <col min="13511" max="13511" width="6.85546875" style="444" customWidth="1"/>
    <col min="13512" max="13512" width="6.7109375" style="444" customWidth="1"/>
    <col min="13513" max="13513" width="6.42578125" style="444" customWidth="1"/>
    <col min="13514" max="13514" width="5.140625" style="444" customWidth="1"/>
    <col min="13515" max="13515" width="5.7109375" style="444" customWidth="1"/>
    <col min="13516" max="13516" width="5.42578125" style="444" customWidth="1"/>
    <col min="13517" max="13517" width="6.28515625" style="444" customWidth="1"/>
    <col min="13518" max="13518" width="5.140625" style="444" customWidth="1"/>
    <col min="13519" max="13521" width="7.42578125" style="444" customWidth="1"/>
    <col min="13522" max="13525" width="5.42578125" style="444" customWidth="1"/>
    <col min="13526" max="13526" width="7" style="444" customWidth="1"/>
    <col min="13527" max="13527" width="6.140625" style="444" customWidth="1"/>
    <col min="13528" max="13529" width="5.85546875" style="444" customWidth="1"/>
    <col min="13530" max="13531" width="6.42578125" style="444" customWidth="1"/>
    <col min="13532" max="13532" width="5.85546875" style="444" customWidth="1"/>
    <col min="13533" max="13533" width="6.85546875" style="444" customWidth="1"/>
    <col min="13534" max="13535" width="8.42578125" style="444" customWidth="1"/>
    <col min="13536" max="13536" width="50.42578125" style="444" customWidth="1"/>
    <col min="13537" max="13546" width="4.42578125" style="444" customWidth="1"/>
    <col min="13547" max="13548" width="4.28515625" style="444" customWidth="1"/>
    <col min="13549" max="13736" width="4.28515625" style="444"/>
    <col min="13737" max="13737" width="5.85546875" style="444" customWidth="1"/>
    <col min="13738" max="13738" width="11.7109375" style="444" customWidth="1"/>
    <col min="13739" max="13745" width="6.42578125" style="444" customWidth="1"/>
    <col min="13746" max="13746" width="7.140625" style="444" customWidth="1"/>
    <col min="13747" max="13747" width="6.42578125" style="444" customWidth="1"/>
    <col min="13748" max="13748" width="5.7109375" style="444" customWidth="1"/>
    <col min="13749" max="13749" width="6.42578125" style="444" customWidth="1"/>
    <col min="13750" max="13750" width="5.85546875" style="444" customWidth="1"/>
    <col min="13751" max="13751" width="7" style="444" customWidth="1"/>
    <col min="13752" max="13752" width="6.7109375" style="444" customWidth="1"/>
    <col min="13753" max="13753" width="6.42578125" style="444" customWidth="1"/>
    <col min="13754" max="13756" width="8.140625" style="444" customWidth="1"/>
    <col min="13757" max="13763" width="10.42578125" style="444" customWidth="1"/>
    <col min="13764" max="13764" width="7" style="444" customWidth="1"/>
    <col min="13765" max="13765" width="6.85546875" style="444" customWidth="1"/>
    <col min="13766" max="13766" width="6.42578125" style="444" customWidth="1"/>
    <col min="13767" max="13767" width="6.85546875" style="444" customWidth="1"/>
    <col min="13768" max="13768" width="6.7109375" style="444" customWidth="1"/>
    <col min="13769" max="13769" width="6.42578125" style="444" customWidth="1"/>
    <col min="13770" max="13770" width="5.140625" style="444" customWidth="1"/>
    <col min="13771" max="13771" width="5.7109375" style="444" customWidth="1"/>
    <col min="13772" max="13772" width="5.42578125" style="444" customWidth="1"/>
    <col min="13773" max="13773" width="6.28515625" style="444" customWidth="1"/>
    <col min="13774" max="13774" width="5.140625" style="444" customWidth="1"/>
    <col min="13775" max="13777" width="7.42578125" style="444" customWidth="1"/>
    <col min="13778" max="13781" width="5.42578125" style="444" customWidth="1"/>
    <col min="13782" max="13782" width="7" style="444" customWidth="1"/>
    <col min="13783" max="13783" width="6.140625" style="444" customWidth="1"/>
    <col min="13784" max="13785" width="5.85546875" style="444" customWidth="1"/>
    <col min="13786" max="13787" width="6.42578125" style="444" customWidth="1"/>
    <col min="13788" max="13788" width="5.85546875" style="444" customWidth="1"/>
    <col min="13789" max="13789" width="6.85546875" style="444" customWidth="1"/>
    <col min="13790" max="13791" width="8.42578125" style="444" customWidth="1"/>
    <col min="13792" max="13792" width="50.42578125" style="444" customWidth="1"/>
    <col min="13793" max="13802" width="4.42578125" style="444" customWidth="1"/>
    <col min="13803" max="13804" width="4.28515625" style="444" customWidth="1"/>
    <col min="13805" max="13992" width="4.28515625" style="444"/>
    <col min="13993" max="13993" width="5.85546875" style="444" customWidth="1"/>
    <col min="13994" max="13994" width="11.7109375" style="444" customWidth="1"/>
    <col min="13995" max="14001" width="6.42578125" style="444" customWidth="1"/>
    <col min="14002" max="14002" width="7.140625" style="444" customWidth="1"/>
    <col min="14003" max="14003" width="6.42578125" style="444" customWidth="1"/>
    <col min="14004" max="14004" width="5.7109375" style="444" customWidth="1"/>
    <col min="14005" max="14005" width="6.42578125" style="444" customWidth="1"/>
    <col min="14006" max="14006" width="5.85546875" style="444" customWidth="1"/>
    <col min="14007" max="14007" width="7" style="444" customWidth="1"/>
    <col min="14008" max="14008" width="6.7109375" style="444" customWidth="1"/>
    <col min="14009" max="14009" width="6.42578125" style="444" customWidth="1"/>
    <col min="14010" max="14012" width="8.140625" style="444" customWidth="1"/>
    <col min="14013" max="14019" width="10.42578125" style="444" customWidth="1"/>
    <col min="14020" max="14020" width="7" style="444" customWidth="1"/>
    <col min="14021" max="14021" width="6.85546875" style="444" customWidth="1"/>
    <col min="14022" max="14022" width="6.42578125" style="444" customWidth="1"/>
    <col min="14023" max="14023" width="6.85546875" style="444" customWidth="1"/>
    <col min="14024" max="14024" width="6.7109375" style="444" customWidth="1"/>
    <col min="14025" max="14025" width="6.42578125" style="444" customWidth="1"/>
    <col min="14026" max="14026" width="5.140625" style="444" customWidth="1"/>
    <col min="14027" max="14027" width="5.7109375" style="444" customWidth="1"/>
    <col min="14028" max="14028" width="5.42578125" style="444" customWidth="1"/>
    <col min="14029" max="14029" width="6.28515625" style="444" customWidth="1"/>
    <col min="14030" max="14030" width="5.140625" style="444" customWidth="1"/>
    <col min="14031" max="14033" width="7.42578125" style="444" customWidth="1"/>
    <col min="14034" max="14037" width="5.42578125" style="444" customWidth="1"/>
    <col min="14038" max="14038" width="7" style="444" customWidth="1"/>
    <col min="14039" max="14039" width="6.140625" style="444" customWidth="1"/>
    <col min="14040" max="14041" width="5.85546875" style="444" customWidth="1"/>
    <col min="14042" max="14043" width="6.42578125" style="444" customWidth="1"/>
    <col min="14044" max="14044" width="5.85546875" style="444" customWidth="1"/>
    <col min="14045" max="14045" width="6.85546875" style="444" customWidth="1"/>
    <col min="14046" max="14047" width="8.42578125" style="444" customWidth="1"/>
    <col min="14048" max="14048" width="50.42578125" style="444" customWidth="1"/>
    <col min="14049" max="14058" width="4.42578125" style="444" customWidth="1"/>
    <col min="14059" max="14060" width="4.28515625" style="444" customWidth="1"/>
    <col min="14061" max="14248" width="4.28515625" style="444"/>
    <col min="14249" max="14249" width="5.85546875" style="444" customWidth="1"/>
    <col min="14250" max="14250" width="11.7109375" style="444" customWidth="1"/>
    <col min="14251" max="14257" width="6.42578125" style="444" customWidth="1"/>
    <col min="14258" max="14258" width="7.140625" style="444" customWidth="1"/>
    <col min="14259" max="14259" width="6.42578125" style="444" customWidth="1"/>
    <col min="14260" max="14260" width="5.7109375" style="444" customWidth="1"/>
    <col min="14261" max="14261" width="6.42578125" style="444" customWidth="1"/>
    <col min="14262" max="14262" width="5.85546875" style="444" customWidth="1"/>
    <col min="14263" max="14263" width="7" style="444" customWidth="1"/>
    <col min="14264" max="14264" width="6.7109375" style="444" customWidth="1"/>
    <col min="14265" max="14265" width="6.42578125" style="444" customWidth="1"/>
    <col min="14266" max="14268" width="8.140625" style="444" customWidth="1"/>
    <col min="14269" max="14275" width="10.42578125" style="444" customWidth="1"/>
    <col min="14276" max="14276" width="7" style="444" customWidth="1"/>
    <col min="14277" max="14277" width="6.85546875" style="444" customWidth="1"/>
    <col min="14278" max="14278" width="6.42578125" style="444" customWidth="1"/>
    <col min="14279" max="14279" width="6.85546875" style="444" customWidth="1"/>
    <col min="14280" max="14280" width="6.7109375" style="444" customWidth="1"/>
    <col min="14281" max="14281" width="6.42578125" style="444" customWidth="1"/>
    <col min="14282" max="14282" width="5.140625" style="444" customWidth="1"/>
    <col min="14283" max="14283" width="5.7109375" style="444" customWidth="1"/>
    <col min="14284" max="14284" width="5.42578125" style="444" customWidth="1"/>
    <col min="14285" max="14285" width="6.28515625" style="444" customWidth="1"/>
    <col min="14286" max="14286" width="5.140625" style="444" customWidth="1"/>
    <col min="14287" max="14289" width="7.42578125" style="444" customWidth="1"/>
    <col min="14290" max="14293" width="5.42578125" style="444" customWidth="1"/>
    <col min="14294" max="14294" width="7" style="444" customWidth="1"/>
    <col min="14295" max="14295" width="6.140625" style="444" customWidth="1"/>
    <col min="14296" max="14297" width="5.85546875" style="444" customWidth="1"/>
    <col min="14298" max="14299" width="6.42578125" style="444" customWidth="1"/>
    <col min="14300" max="14300" width="5.85546875" style="444" customWidth="1"/>
    <col min="14301" max="14301" width="6.85546875" style="444" customWidth="1"/>
    <col min="14302" max="14303" width="8.42578125" style="444" customWidth="1"/>
    <col min="14304" max="14304" width="50.42578125" style="444" customWidth="1"/>
    <col min="14305" max="14314" width="4.42578125" style="444" customWidth="1"/>
    <col min="14315" max="14316" width="4.28515625" style="444" customWidth="1"/>
    <col min="14317" max="14504" width="4.28515625" style="444"/>
    <col min="14505" max="14505" width="5.85546875" style="444" customWidth="1"/>
    <col min="14506" max="14506" width="11.7109375" style="444" customWidth="1"/>
    <col min="14507" max="14513" width="6.42578125" style="444" customWidth="1"/>
    <col min="14514" max="14514" width="7.140625" style="444" customWidth="1"/>
    <col min="14515" max="14515" width="6.42578125" style="444" customWidth="1"/>
    <col min="14516" max="14516" width="5.7109375" style="444" customWidth="1"/>
    <col min="14517" max="14517" width="6.42578125" style="444" customWidth="1"/>
    <col min="14518" max="14518" width="5.85546875" style="444" customWidth="1"/>
    <col min="14519" max="14519" width="7" style="444" customWidth="1"/>
    <col min="14520" max="14520" width="6.7109375" style="444" customWidth="1"/>
    <col min="14521" max="14521" width="6.42578125" style="444" customWidth="1"/>
    <col min="14522" max="14524" width="8.140625" style="444" customWidth="1"/>
    <col min="14525" max="14531" width="10.42578125" style="444" customWidth="1"/>
    <col min="14532" max="14532" width="7" style="444" customWidth="1"/>
    <col min="14533" max="14533" width="6.85546875" style="444" customWidth="1"/>
    <col min="14534" max="14534" width="6.42578125" style="444" customWidth="1"/>
    <col min="14535" max="14535" width="6.85546875" style="444" customWidth="1"/>
    <col min="14536" max="14536" width="6.7109375" style="444" customWidth="1"/>
    <col min="14537" max="14537" width="6.42578125" style="444" customWidth="1"/>
    <col min="14538" max="14538" width="5.140625" style="444" customWidth="1"/>
    <col min="14539" max="14539" width="5.7109375" style="444" customWidth="1"/>
    <col min="14540" max="14540" width="5.42578125" style="444" customWidth="1"/>
    <col min="14541" max="14541" width="6.28515625" style="444" customWidth="1"/>
    <col min="14542" max="14542" width="5.140625" style="444" customWidth="1"/>
    <col min="14543" max="14545" width="7.42578125" style="444" customWidth="1"/>
    <col min="14546" max="14549" width="5.42578125" style="444" customWidth="1"/>
    <col min="14550" max="14550" width="7" style="444" customWidth="1"/>
    <col min="14551" max="14551" width="6.140625" style="444" customWidth="1"/>
    <col min="14552" max="14553" width="5.85546875" style="444" customWidth="1"/>
    <col min="14554" max="14555" width="6.42578125" style="444" customWidth="1"/>
    <col min="14556" max="14556" width="5.85546875" style="444" customWidth="1"/>
    <col min="14557" max="14557" width="6.85546875" style="444" customWidth="1"/>
    <col min="14558" max="14559" width="8.42578125" style="444" customWidth="1"/>
    <col min="14560" max="14560" width="50.42578125" style="444" customWidth="1"/>
    <col min="14561" max="14570" width="4.42578125" style="444" customWidth="1"/>
    <col min="14571" max="14572" width="4.28515625" style="444" customWidth="1"/>
    <col min="14573" max="14760" width="4.28515625" style="444"/>
    <col min="14761" max="14761" width="5.85546875" style="444" customWidth="1"/>
    <col min="14762" max="14762" width="11.7109375" style="444" customWidth="1"/>
    <col min="14763" max="14769" width="6.42578125" style="444" customWidth="1"/>
    <col min="14770" max="14770" width="7.140625" style="444" customWidth="1"/>
    <col min="14771" max="14771" width="6.42578125" style="444" customWidth="1"/>
    <col min="14772" max="14772" width="5.7109375" style="444" customWidth="1"/>
    <col min="14773" max="14773" width="6.42578125" style="444" customWidth="1"/>
    <col min="14774" max="14774" width="5.85546875" style="444" customWidth="1"/>
    <col min="14775" max="14775" width="7" style="444" customWidth="1"/>
    <col min="14776" max="14776" width="6.7109375" style="444" customWidth="1"/>
    <col min="14777" max="14777" width="6.42578125" style="444" customWidth="1"/>
    <col min="14778" max="14780" width="8.140625" style="444" customWidth="1"/>
    <col min="14781" max="14787" width="10.42578125" style="444" customWidth="1"/>
    <col min="14788" max="14788" width="7" style="444" customWidth="1"/>
    <col min="14789" max="14789" width="6.85546875" style="444" customWidth="1"/>
    <col min="14790" max="14790" width="6.42578125" style="444" customWidth="1"/>
    <col min="14791" max="14791" width="6.85546875" style="444" customWidth="1"/>
    <col min="14792" max="14792" width="6.7109375" style="444" customWidth="1"/>
    <col min="14793" max="14793" width="6.42578125" style="444" customWidth="1"/>
    <col min="14794" max="14794" width="5.140625" style="444" customWidth="1"/>
    <col min="14795" max="14795" width="5.7109375" style="444" customWidth="1"/>
    <col min="14796" max="14796" width="5.42578125" style="444" customWidth="1"/>
    <col min="14797" max="14797" width="6.28515625" style="444" customWidth="1"/>
    <col min="14798" max="14798" width="5.140625" style="444" customWidth="1"/>
    <col min="14799" max="14801" width="7.42578125" style="444" customWidth="1"/>
    <col min="14802" max="14805" width="5.42578125" style="444" customWidth="1"/>
    <col min="14806" max="14806" width="7" style="444" customWidth="1"/>
    <col min="14807" max="14807" width="6.140625" style="444" customWidth="1"/>
    <col min="14808" max="14809" width="5.85546875" style="444" customWidth="1"/>
    <col min="14810" max="14811" width="6.42578125" style="444" customWidth="1"/>
    <col min="14812" max="14812" width="5.85546875" style="444" customWidth="1"/>
    <col min="14813" max="14813" width="6.85546875" style="444" customWidth="1"/>
    <col min="14814" max="14815" width="8.42578125" style="444" customWidth="1"/>
    <col min="14816" max="14816" width="50.42578125" style="444" customWidth="1"/>
    <col min="14817" max="14826" width="4.42578125" style="444" customWidth="1"/>
    <col min="14827" max="14828" width="4.28515625" style="444" customWidth="1"/>
    <col min="14829" max="15016" width="4.28515625" style="444"/>
    <col min="15017" max="15017" width="5.85546875" style="444" customWidth="1"/>
    <col min="15018" max="15018" width="11.7109375" style="444" customWidth="1"/>
    <col min="15019" max="15025" width="6.42578125" style="444" customWidth="1"/>
    <col min="15026" max="15026" width="7.140625" style="444" customWidth="1"/>
    <col min="15027" max="15027" width="6.42578125" style="444" customWidth="1"/>
    <col min="15028" max="15028" width="5.7109375" style="444" customWidth="1"/>
    <col min="15029" max="15029" width="6.42578125" style="444" customWidth="1"/>
    <col min="15030" max="15030" width="5.85546875" style="444" customWidth="1"/>
    <col min="15031" max="15031" width="7" style="444" customWidth="1"/>
    <col min="15032" max="15032" width="6.7109375" style="444" customWidth="1"/>
    <col min="15033" max="15033" width="6.42578125" style="444" customWidth="1"/>
    <col min="15034" max="15036" width="8.140625" style="444" customWidth="1"/>
    <col min="15037" max="15043" width="10.42578125" style="444" customWidth="1"/>
    <col min="15044" max="15044" width="7" style="444" customWidth="1"/>
    <col min="15045" max="15045" width="6.85546875" style="444" customWidth="1"/>
    <col min="15046" max="15046" width="6.42578125" style="444" customWidth="1"/>
    <col min="15047" max="15047" width="6.85546875" style="444" customWidth="1"/>
    <col min="15048" max="15048" width="6.7109375" style="444" customWidth="1"/>
    <col min="15049" max="15049" width="6.42578125" style="444" customWidth="1"/>
    <col min="15050" max="15050" width="5.140625" style="444" customWidth="1"/>
    <col min="15051" max="15051" width="5.7109375" style="444" customWidth="1"/>
    <col min="15052" max="15052" width="5.42578125" style="444" customWidth="1"/>
    <col min="15053" max="15053" width="6.28515625" style="444" customWidth="1"/>
    <col min="15054" max="15054" width="5.140625" style="444" customWidth="1"/>
    <col min="15055" max="15057" width="7.42578125" style="444" customWidth="1"/>
    <col min="15058" max="15061" width="5.42578125" style="444" customWidth="1"/>
    <col min="15062" max="15062" width="7" style="444" customWidth="1"/>
    <col min="15063" max="15063" width="6.140625" style="444" customWidth="1"/>
    <col min="15064" max="15065" width="5.85546875" style="444" customWidth="1"/>
    <col min="15066" max="15067" width="6.42578125" style="444" customWidth="1"/>
    <col min="15068" max="15068" width="5.85546875" style="444" customWidth="1"/>
    <col min="15069" max="15069" width="6.85546875" style="444" customWidth="1"/>
    <col min="15070" max="15071" width="8.42578125" style="444" customWidth="1"/>
    <col min="15072" max="15072" width="50.42578125" style="444" customWidth="1"/>
    <col min="15073" max="15082" width="4.42578125" style="444" customWidth="1"/>
    <col min="15083" max="15084" width="4.28515625" style="444" customWidth="1"/>
    <col min="15085" max="15272" width="4.28515625" style="444"/>
    <col min="15273" max="15273" width="5.85546875" style="444" customWidth="1"/>
    <col min="15274" max="15274" width="11.7109375" style="444" customWidth="1"/>
    <col min="15275" max="15281" width="6.42578125" style="444" customWidth="1"/>
    <col min="15282" max="15282" width="7.140625" style="444" customWidth="1"/>
    <col min="15283" max="15283" width="6.42578125" style="444" customWidth="1"/>
    <col min="15284" max="15284" width="5.7109375" style="444" customWidth="1"/>
    <col min="15285" max="15285" width="6.42578125" style="444" customWidth="1"/>
    <col min="15286" max="15286" width="5.85546875" style="444" customWidth="1"/>
    <col min="15287" max="15287" width="7" style="444" customWidth="1"/>
    <col min="15288" max="15288" width="6.7109375" style="444" customWidth="1"/>
    <col min="15289" max="15289" width="6.42578125" style="444" customWidth="1"/>
    <col min="15290" max="15292" width="8.140625" style="444" customWidth="1"/>
    <col min="15293" max="15299" width="10.42578125" style="444" customWidth="1"/>
    <col min="15300" max="15300" width="7" style="444" customWidth="1"/>
    <col min="15301" max="15301" width="6.85546875" style="444" customWidth="1"/>
    <col min="15302" max="15302" width="6.42578125" style="444" customWidth="1"/>
    <col min="15303" max="15303" width="6.85546875" style="444" customWidth="1"/>
    <col min="15304" max="15304" width="6.7109375" style="444" customWidth="1"/>
    <col min="15305" max="15305" width="6.42578125" style="444" customWidth="1"/>
    <col min="15306" max="15306" width="5.140625" style="444" customWidth="1"/>
    <col min="15307" max="15307" width="5.7109375" style="444" customWidth="1"/>
    <col min="15308" max="15308" width="5.42578125" style="444" customWidth="1"/>
    <col min="15309" max="15309" width="6.28515625" style="444" customWidth="1"/>
    <col min="15310" max="15310" width="5.140625" style="444" customWidth="1"/>
    <col min="15311" max="15313" width="7.42578125" style="444" customWidth="1"/>
    <col min="15314" max="15317" width="5.42578125" style="444" customWidth="1"/>
    <col min="15318" max="15318" width="7" style="444" customWidth="1"/>
    <col min="15319" max="15319" width="6.140625" style="444" customWidth="1"/>
    <col min="15320" max="15321" width="5.85546875" style="444" customWidth="1"/>
    <col min="15322" max="15323" width="6.42578125" style="444" customWidth="1"/>
    <col min="15324" max="15324" width="5.85546875" style="444" customWidth="1"/>
    <col min="15325" max="15325" width="6.85546875" style="444" customWidth="1"/>
    <col min="15326" max="15327" width="8.42578125" style="444" customWidth="1"/>
    <col min="15328" max="15328" width="50.42578125" style="444" customWidth="1"/>
    <col min="15329" max="15338" width="4.42578125" style="444" customWidth="1"/>
    <col min="15339" max="15340" width="4.28515625" style="444" customWidth="1"/>
    <col min="15341" max="15528" width="4.28515625" style="444"/>
    <col min="15529" max="15529" width="5.85546875" style="444" customWidth="1"/>
    <col min="15530" max="15530" width="11.7109375" style="444" customWidth="1"/>
    <col min="15531" max="15537" width="6.42578125" style="444" customWidth="1"/>
    <col min="15538" max="15538" width="7.140625" style="444" customWidth="1"/>
    <col min="15539" max="15539" width="6.42578125" style="444" customWidth="1"/>
    <col min="15540" max="15540" width="5.7109375" style="444" customWidth="1"/>
    <col min="15541" max="15541" width="6.42578125" style="444" customWidth="1"/>
    <col min="15542" max="15542" width="5.85546875" style="444" customWidth="1"/>
    <col min="15543" max="15543" width="7" style="444" customWidth="1"/>
    <col min="15544" max="15544" width="6.7109375" style="444" customWidth="1"/>
    <col min="15545" max="15545" width="6.42578125" style="444" customWidth="1"/>
    <col min="15546" max="15548" width="8.140625" style="444" customWidth="1"/>
    <col min="15549" max="15555" width="10.42578125" style="444" customWidth="1"/>
    <col min="15556" max="15556" width="7" style="444" customWidth="1"/>
    <col min="15557" max="15557" width="6.85546875" style="444" customWidth="1"/>
    <col min="15558" max="15558" width="6.42578125" style="444" customWidth="1"/>
    <col min="15559" max="15559" width="6.85546875" style="444" customWidth="1"/>
    <col min="15560" max="15560" width="6.7109375" style="444" customWidth="1"/>
    <col min="15561" max="15561" width="6.42578125" style="444" customWidth="1"/>
    <col min="15562" max="15562" width="5.140625" style="444" customWidth="1"/>
    <col min="15563" max="15563" width="5.7109375" style="444" customWidth="1"/>
    <col min="15564" max="15564" width="5.42578125" style="444" customWidth="1"/>
    <col min="15565" max="15565" width="6.28515625" style="444" customWidth="1"/>
    <col min="15566" max="15566" width="5.140625" style="444" customWidth="1"/>
    <col min="15567" max="15569" width="7.42578125" style="444" customWidth="1"/>
    <col min="15570" max="15573" width="5.42578125" style="444" customWidth="1"/>
    <col min="15574" max="15574" width="7" style="444" customWidth="1"/>
    <col min="15575" max="15575" width="6.140625" style="444" customWidth="1"/>
    <col min="15576" max="15577" width="5.85546875" style="444" customWidth="1"/>
    <col min="15578" max="15579" width="6.42578125" style="444" customWidth="1"/>
    <col min="15580" max="15580" width="5.85546875" style="444" customWidth="1"/>
    <col min="15581" max="15581" width="6.85546875" style="444" customWidth="1"/>
    <col min="15582" max="15583" width="8.42578125" style="444" customWidth="1"/>
    <col min="15584" max="15584" width="50.42578125" style="444" customWidth="1"/>
    <col min="15585" max="15594" width="4.42578125" style="444" customWidth="1"/>
    <col min="15595" max="15596" width="4.28515625" style="444" customWidth="1"/>
    <col min="15597" max="15784" width="4.28515625" style="444"/>
    <col min="15785" max="15785" width="5.85546875" style="444" customWidth="1"/>
    <col min="15786" max="15786" width="11.7109375" style="444" customWidth="1"/>
    <col min="15787" max="15793" width="6.42578125" style="444" customWidth="1"/>
    <col min="15794" max="15794" width="7.140625" style="444" customWidth="1"/>
    <col min="15795" max="15795" width="6.42578125" style="444" customWidth="1"/>
    <col min="15796" max="15796" width="5.7109375" style="444" customWidth="1"/>
    <col min="15797" max="15797" width="6.42578125" style="444" customWidth="1"/>
    <col min="15798" max="15798" width="5.85546875" style="444" customWidth="1"/>
    <col min="15799" max="15799" width="7" style="444" customWidth="1"/>
    <col min="15800" max="15800" width="6.7109375" style="444" customWidth="1"/>
    <col min="15801" max="15801" width="6.42578125" style="444" customWidth="1"/>
    <col min="15802" max="15804" width="8.140625" style="444" customWidth="1"/>
    <col min="15805" max="15811" width="10.42578125" style="444" customWidth="1"/>
    <col min="15812" max="15812" width="7" style="444" customWidth="1"/>
    <col min="15813" max="15813" width="6.85546875" style="444" customWidth="1"/>
    <col min="15814" max="15814" width="6.42578125" style="444" customWidth="1"/>
    <col min="15815" max="15815" width="6.85546875" style="444" customWidth="1"/>
    <col min="15816" max="15816" width="6.7109375" style="444" customWidth="1"/>
    <col min="15817" max="15817" width="6.42578125" style="444" customWidth="1"/>
    <col min="15818" max="15818" width="5.140625" style="444" customWidth="1"/>
    <col min="15819" max="15819" width="5.7109375" style="444" customWidth="1"/>
    <col min="15820" max="15820" width="5.42578125" style="444" customWidth="1"/>
    <col min="15821" max="15821" width="6.28515625" style="444" customWidth="1"/>
    <col min="15822" max="15822" width="5.140625" style="444" customWidth="1"/>
    <col min="15823" max="15825" width="7.42578125" style="444" customWidth="1"/>
    <col min="15826" max="15829" width="5.42578125" style="444" customWidth="1"/>
    <col min="15830" max="15830" width="7" style="444" customWidth="1"/>
    <col min="15831" max="15831" width="6.140625" style="444" customWidth="1"/>
    <col min="15832" max="15833" width="5.85546875" style="444" customWidth="1"/>
    <col min="15834" max="15835" width="6.42578125" style="444" customWidth="1"/>
    <col min="15836" max="15836" width="5.85546875" style="444" customWidth="1"/>
    <col min="15837" max="15837" width="6.85546875" style="444" customWidth="1"/>
    <col min="15838" max="15839" width="8.42578125" style="444" customWidth="1"/>
    <col min="15840" max="15840" width="50.42578125" style="444" customWidth="1"/>
    <col min="15841" max="15850" width="4.42578125" style="444" customWidth="1"/>
    <col min="15851" max="15852" width="4.28515625" style="444" customWidth="1"/>
    <col min="15853" max="16040" width="4.28515625" style="444"/>
    <col min="16041" max="16041" width="5.85546875" style="444" customWidth="1"/>
    <col min="16042" max="16042" width="11.7109375" style="444" customWidth="1"/>
    <col min="16043" max="16049" width="6.42578125" style="444" customWidth="1"/>
    <col min="16050" max="16050" width="7.140625" style="444" customWidth="1"/>
    <col min="16051" max="16051" width="6.42578125" style="444" customWidth="1"/>
    <col min="16052" max="16052" width="5.7109375" style="444" customWidth="1"/>
    <col min="16053" max="16053" width="6.42578125" style="444" customWidth="1"/>
    <col min="16054" max="16054" width="5.85546875" style="444" customWidth="1"/>
    <col min="16055" max="16055" width="7" style="444" customWidth="1"/>
    <col min="16056" max="16056" width="6.7109375" style="444" customWidth="1"/>
    <col min="16057" max="16057" width="6.42578125" style="444" customWidth="1"/>
    <col min="16058" max="16060" width="8.140625" style="444" customWidth="1"/>
    <col min="16061" max="16067" width="10.42578125" style="444" customWidth="1"/>
    <col min="16068" max="16068" width="7" style="444" customWidth="1"/>
    <col min="16069" max="16069" width="6.85546875" style="444" customWidth="1"/>
    <col min="16070" max="16070" width="6.42578125" style="444" customWidth="1"/>
    <col min="16071" max="16071" width="6.85546875" style="444" customWidth="1"/>
    <col min="16072" max="16072" width="6.7109375" style="444" customWidth="1"/>
    <col min="16073" max="16073" width="6.42578125" style="444" customWidth="1"/>
    <col min="16074" max="16074" width="5.140625" style="444" customWidth="1"/>
    <col min="16075" max="16075" width="5.7109375" style="444" customWidth="1"/>
    <col min="16076" max="16076" width="5.42578125" style="444" customWidth="1"/>
    <col min="16077" max="16077" width="6.28515625" style="444" customWidth="1"/>
    <col min="16078" max="16078" width="5.140625" style="444" customWidth="1"/>
    <col min="16079" max="16081" width="7.42578125" style="444" customWidth="1"/>
    <col min="16082" max="16085" width="5.42578125" style="444" customWidth="1"/>
    <col min="16086" max="16086" width="7" style="444" customWidth="1"/>
    <col min="16087" max="16087" width="6.140625" style="444" customWidth="1"/>
    <col min="16088" max="16089" width="5.85546875" style="444" customWidth="1"/>
    <col min="16090" max="16091" width="6.42578125" style="444" customWidth="1"/>
    <col min="16092" max="16092" width="5.85546875" style="444" customWidth="1"/>
    <col min="16093" max="16093" width="6.85546875" style="444" customWidth="1"/>
    <col min="16094" max="16095" width="8.42578125" style="444" customWidth="1"/>
    <col min="16096" max="16096" width="50.42578125" style="444" customWidth="1"/>
    <col min="16097" max="16106" width="4.42578125" style="444" customWidth="1"/>
    <col min="16107" max="16108" width="4.28515625" style="444" customWidth="1"/>
    <col min="16109" max="16384" width="4.28515625" style="444"/>
  </cols>
  <sheetData>
    <row r="1" spans="1:37" ht="31.5" customHeight="1">
      <c r="A1" s="440"/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840" t="s">
        <v>839</v>
      </c>
      <c r="S1" s="840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3"/>
      <c r="AI1" s="841" t="s">
        <v>840</v>
      </c>
      <c r="AJ1" s="841"/>
      <c r="AK1" s="841"/>
    </row>
    <row r="2" spans="1:37" ht="18" customHeight="1">
      <c r="A2" s="440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</row>
    <row r="3" spans="1:37" ht="14.25" customHeight="1">
      <c r="A3" s="440"/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  <c r="AG3" s="442"/>
      <c r="AH3" s="442"/>
      <c r="AI3" s="442"/>
      <c r="AJ3" s="442"/>
      <c r="AK3" s="442"/>
    </row>
    <row r="4" spans="1:37" s="446" customFormat="1" ht="21" customHeight="1">
      <c r="A4" s="842" t="s">
        <v>607</v>
      </c>
      <c r="B4" s="842"/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  <c r="Q4" s="842"/>
      <c r="R4" s="842"/>
      <c r="S4" s="842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</row>
    <row r="5" spans="1:37" ht="21" customHeight="1">
      <c r="A5" s="843" t="s">
        <v>841</v>
      </c>
      <c r="B5" s="843"/>
      <c r="C5" s="843"/>
      <c r="D5" s="843"/>
      <c r="E5" s="843"/>
      <c r="F5" s="843"/>
      <c r="G5" s="843"/>
      <c r="H5" s="843"/>
      <c r="I5" s="843"/>
      <c r="J5" s="843"/>
      <c r="K5" s="843"/>
      <c r="L5" s="843"/>
      <c r="M5" s="843"/>
      <c r="N5" s="843"/>
      <c r="O5" s="843"/>
      <c r="P5" s="843"/>
      <c r="Q5" s="843"/>
      <c r="R5" s="843"/>
      <c r="S5" s="843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  <c r="AH5" s="442"/>
      <c r="AI5" s="442"/>
      <c r="AJ5" s="442"/>
      <c r="AK5" s="442"/>
    </row>
    <row r="6" spans="1:37" ht="17.25" customHeight="1">
      <c r="A6" s="447"/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8"/>
      <c r="M6" s="442"/>
      <c r="N6" s="447"/>
      <c r="O6" s="447"/>
      <c r="P6" s="447"/>
      <c r="Q6" s="447"/>
      <c r="R6" s="447"/>
      <c r="S6" s="447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</row>
    <row r="7" spans="1:37" s="452" customFormat="1" ht="17.25" customHeight="1">
      <c r="A7" s="455" t="s">
        <v>64</v>
      </c>
      <c r="B7" s="454"/>
      <c r="C7" s="454"/>
      <c r="D7" s="454"/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450"/>
      <c r="Q7" s="450"/>
      <c r="S7" s="191" t="s">
        <v>65</v>
      </c>
      <c r="T7" s="451"/>
      <c r="U7" s="451"/>
      <c r="V7" s="451"/>
      <c r="W7" s="451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451"/>
      <c r="AK7" s="191" t="s">
        <v>65</v>
      </c>
    </row>
    <row r="8" spans="1:37" s="452" customFormat="1" ht="19.5" customHeight="1">
      <c r="A8" s="852" t="s">
        <v>842</v>
      </c>
      <c r="B8" s="852"/>
      <c r="C8" s="852"/>
      <c r="D8" s="852"/>
      <c r="E8" s="852" t="s">
        <v>68</v>
      </c>
      <c r="F8" s="854" t="s">
        <v>27</v>
      </c>
      <c r="G8" s="857"/>
      <c r="H8" s="860"/>
      <c r="I8" s="860"/>
      <c r="J8" s="860"/>
      <c r="K8" s="860"/>
      <c r="L8" s="860"/>
      <c r="M8" s="860"/>
      <c r="N8" s="860"/>
      <c r="O8" s="861"/>
      <c r="P8" s="862" t="s">
        <v>843</v>
      </c>
      <c r="Q8" s="862"/>
      <c r="R8" s="862"/>
      <c r="S8" s="862"/>
      <c r="T8" s="863" t="s">
        <v>842</v>
      </c>
      <c r="U8" s="884" t="s">
        <v>68</v>
      </c>
      <c r="V8" s="854" t="s">
        <v>578</v>
      </c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866"/>
      <c r="AH8" s="866"/>
      <c r="AI8" s="866"/>
      <c r="AJ8" s="866"/>
      <c r="AK8" s="867"/>
    </row>
    <row r="9" spans="1:37" s="452" customFormat="1" ht="27.75" customHeight="1">
      <c r="A9" s="852"/>
      <c r="B9" s="852"/>
      <c r="C9" s="852"/>
      <c r="D9" s="852"/>
      <c r="E9" s="852"/>
      <c r="F9" s="855"/>
      <c r="G9" s="858"/>
      <c r="H9" s="846" t="s">
        <v>84</v>
      </c>
      <c r="I9" s="847"/>
      <c r="J9" s="852" t="s">
        <v>79</v>
      </c>
      <c r="K9" s="852"/>
      <c r="L9" s="852" t="s">
        <v>72</v>
      </c>
      <c r="M9" s="852"/>
      <c r="N9" s="852" t="s">
        <v>73</v>
      </c>
      <c r="O9" s="853"/>
      <c r="P9" s="854" t="s">
        <v>844</v>
      </c>
      <c r="Q9" s="457"/>
      <c r="R9" s="854" t="s">
        <v>845</v>
      </c>
      <c r="S9" s="457"/>
      <c r="T9" s="864"/>
      <c r="U9" s="885"/>
      <c r="V9" s="855"/>
      <c r="W9" s="872" t="s">
        <v>84</v>
      </c>
      <c r="X9" s="846" t="s">
        <v>584</v>
      </c>
      <c r="Y9" s="458"/>
      <c r="Z9" s="854" t="s">
        <v>585</v>
      </c>
      <c r="AA9" s="458"/>
      <c r="AB9" s="854" t="s">
        <v>586</v>
      </c>
      <c r="AC9" s="458"/>
      <c r="AD9" s="846" t="s">
        <v>587</v>
      </c>
      <c r="AE9" s="458"/>
      <c r="AF9" s="854" t="s">
        <v>588</v>
      </c>
      <c r="AG9" s="459"/>
      <c r="AH9" s="855" t="s">
        <v>77</v>
      </c>
      <c r="AI9" s="460"/>
      <c r="AJ9" s="877" t="s">
        <v>589</v>
      </c>
      <c r="AK9" s="461"/>
    </row>
    <row r="10" spans="1:37" s="452" customFormat="1" ht="24.75" customHeight="1">
      <c r="A10" s="852"/>
      <c r="B10" s="852"/>
      <c r="C10" s="852"/>
      <c r="D10" s="852"/>
      <c r="E10" s="852"/>
      <c r="F10" s="855"/>
      <c r="G10" s="858"/>
      <c r="H10" s="848"/>
      <c r="I10" s="849"/>
      <c r="J10" s="855" t="s">
        <v>83</v>
      </c>
      <c r="K10" s="462"/>
      <c r="L10" s="463"/>
      <c r="M10" s="464"/>
      <c r="N10" s="465"/>
      <c r="O10" s="462"/>
      <c r="P10" s="855"/>
      <c r="Q10" s="881" t="s">
        <v>84</v>
      </c>
      <c r="R10" s="855"/>
      <c r="S10" s="881" t="s">
        <v>84</v>
      </c>
      <c r="T10" s="864"/>
      <c r="U10" s="885"/>
      <c r="V10" s="855"/>
      <c r="W10" s="883"/>
      <c r="X10" s="848"/>
      <c r="Y10" s="882" t="s">
        <v>84</v>
      </c>
      <c r="Z10" s="855"/>
      <c r="AA10" s="872" t="s">
        <v>84</v>
      </c>
      <c r="AB10" s="855"/>
      <c r="AC10" s="846" t="s">
        <v>84</v>
      </c>
      <c r="AD10" s="848"/>
      <c r="AE10" s="846" t="s">
        <v>84</v>
      </c>
      <c r="AF10" s="855"/>
      <c r="AG10" s="846" t="s">
        <v>84</v>
      </c>
      <c r="AH10" s="855"/>
      <c r="AI10" s="872" t="s">
        <v>84</v>
      </c>
      <c r="AJ10" s="878"/>
      <c r="AK10" s="874" t="s">
        <v>84</v>
      </c>
    </row>
    <row r="11" spans="1:37" s="452" customFormat="1" ht="54.75" customHeight="1">
      <c r="A11" s="852"/>
      <c r="B11" s="852"/>
      <c r="C11" s="852"/>
      <c r="D11" s="852"/>
      <c r="E11" s="852"/>
      <c r="F11" s="856"/>
      <c r="G11" s="859"/>
      <c r="H11" s="850"/>
      <c r="I11" s="851"/>
      <c r="J11" s="880"/>
      <c r="K11" s="466" t="s">
        <v>84</v>
      </c>
      <c r="L11" s="467" t="s">
        <v>83</v>
      </c>
      <c r="M11" s="466" t="s">
        <v>84</v>
      </c>
      <c r="N11" s="467" t="s">
        <v>83</v>
      </c>
      <c r="O11" s="466" t="s">
        <v>84</v>
      </c>
      <c r="P11" s="856"/>
      <c r="Q11" s="881"/>
      <c r="R11" s="856"/>
      <c r="S11" s="881"/>
      <c r="T11" s="865"/>
      <c r="U11" s="886"/>
      <c r="V11" s="856"/>
      <c r="W11" s="873"/>
      <c r="X11" s="850"/>
      <c r="Y11" s="882"/>
      <c r="Z11" s="856"/>
      <c r="AA11" s="873"/>
      <c r="AB11" s="856"/>
      <c r="AC11" s="850"/>
      <c r="AD11" s="850"/>
      <c r="AE11" s="850"/>
      <c r="AF11" s="856"/>
      <c r="AG11" s="850"/>
      <c r="AH11" s="856"/>
      <c r="AI11" s="873"/>
      <c r="AJ11" s="879"/>
      <c r="AK11" s="874"/>
    </row>
    <row r="12" spans="1:37" s="472" customFormat="1" ht="17.25" customHeight="1">
      <c r="A12" s="853" t="s">
        <v>92</v>
      </c>
      <c r="B12" s="866"/>
      <c r="C12" s="866"/>
      <c r="D12" s="866"/>
      <c r="E12" s="468" t="s">
        <v>93</v>
      </c>
      <c r="F12" s="875">
        <v>1</v>
      </c>
      <c r="G12" s="876"/>
      <c r="H12" s="875">
        <v>2</v>
      </c>
      <c r="I12" s="876"/>
      <c r="J12" s="469">
        <v>3</v>
      </c>
      <c r="K12" s="469">
        <v>4</v>
      </c>
      <c r="L12" s="469">
        <v>5</v>
      </c>
      <c r="M12" s="469">
        <v>6</v>
      </c>
      <c r="N12" s="469">
        <v>7</v>
      </c>
      <c r="O12" s="469">
        <v>8</v>
      </c>
      <c r="P12" s="469">
        <v>9</v>
      </c>
      <c r="Q12" s="469">
        <v>10</v>
      </c>
      <c r="R12" s="469">
        <v>11</v>
      </c>
      <c r="S12" s="469">
        <v>12</v>
      </c>
      <c r="T12" s="470" t="s">
        <v>92</v>
      </c>
      <c r="U12" s="468" t="s">
        <v>93</v>
      </c>
      <c r="V12" s="471">
        <v>13</v>
      </c>
      <c r="W12" s="471">
        <v>14</v>
      </c>
      <c r="X12" s="471">
        <v>15</v>
      </c>
      <c r="Y12" s="471">
        <v>16</v>
      </c>
      <c r="Z12" s="471">
        <v>17</v>
      </c>
      <c r="AA12" s="471">
        <v>18</v>
      </c>
      <c r="AB12" s="471">
        <v>19</v>
      </c>
      <c r="AC12" s="471">
        <v>20</v>
      </c>
      <c r="AD12" s="471">
        <v>21</v>
      </c>
      <c r="AE12" s="471">
        <v>22</v>
      </c>
      <c r="AF12" s="471">
        <v>23</v>
      </c>
      <c r="AG12" s="471">
        <v>24</v>
      </c>
      <c r="AH12" s="471">
        <v>25</v>
      </c>
      <c r="AI12" s="471">
        <v>26</v>
      </c>
      <c r="AJ12" s="471">
        <v>27</v>
      </c>
      <c r="AK12" s="471">
        <v>28</v>
      </c>
    </row>
    <row r="13" spans="1:37" s="472" customFormat="1" ht="20.25" customHeight="1">
      <c r="A13" s="868" t="s">
        <v>846</v>
      </c>
      <c r="B13" s="868"/>
      <c r="C13" s="868"/>
      <c r="D13" s="868"/>
      <c r="E13" s="473">
        <v>1</v>
      </c>
      <c r="F13" s="869">
        <f>SUM(F14:G42)</f>
        <v>42594</v>
      </c>
      <c r="G13" s="870"/>
      <c r="H13" s="869">
        <f>SUM(H14:I42)</f>
        <v>17063</v>
      </c>
      <c r="I13" s="870"/>
      <c r="J13" s="474">
        <f t="shared" ref="J13:S13" si="0">SUM(J14:J42)</f>
        <v>4846</v>
      </c>
      <c r="K13" s="474">
        <f t="shared" si="0"/>
        <v>1906</v>
      </c>
      <c r="L13" s="474">
        <f t="shared" si="0"/>
        <v>37310</v>
      </c>
      <c r="M13" s="474">
        <f t="shared" si="0"/>
        <v>15083</v>
      </c>
      <c r="N13" s="474">
        <f t="shared" si="0"/>
        <v>438</v>
      </c>
      <c r="O13" s="474">
        <f t="shared" si="0"/>
        <v>74</v>
      </c>
      <c r="P13" s="474">
        <f t="shared" si="0"/>
        <v>1956</v>
      </c>
      <c r="Q13" s="474">
        <f t="shared" si="0"/>
        <v>685</v>
      </c>
      <c r="R13" s="474">
        <f t="shared" si="0"/>
        <v>251</v>
      </c>
      <c r="S13" s="474">
        <f t="shared" si="0"/>
        <v>103</v>
      </c>
      <c r="T13" s="475" t="s">
        <v>846</v>
      </c>
      <c r="U13" s="473">
        <v>1</v>
      </c>
      <c r="V13" s="474">
        <f t="shared" ref="V13:AK13" si="1">SUM(V14:V42)</f>
        <v>777</v>
      </c>
      <c r="W13" s="474">
        <f t="shared" si="1"/>
        <v>361</v>
      </c>
      <c r="X13" s="474">
        <f t="shared" si="1"/>
        <v>206</v>
      </c>
      <c r="Y13" s="474">
        <f t="shared" si="1"/>
        <v>105</v>
      </c>
      <c r="Z13" s="474">
        <f t="shared" si="1"/>
        <v>69</v>
      </c>
      <c r="AA13" s="474">
        <f t="shared" si="1"/>
        <v>23</v>
      </c>
      <c r="AB13" s="474">
        <f t="shared" si="1"/>
        <v>109</v>
      </c>
      <c r="AC13" s="474">
        <f t="shared" si="1"/>
        <v>41</v>
      </c>
      <c r="AD13" s="474">
        <f t="shared" si="1"/>
        <v>159</v>
      </c>
      <c r="AE13" s="474">
        <f t="shared" si="1"/>
        <v>75</v>
      </c>
      <c r="AF13" s="474">
        <f t="shared" si="1"/>
        <v>61</v>
      </c>
      <c r="AG13" s="474">
        <f t="shared" si="1"/>
        <v>32</v>
      </c>
      <c r="AH13" s="474">
        <f t="shared" si="1"/>
        <v>131</v>
      </c>
      <c r="AI13" s="474">
        <f t="shared" si="1"/>
        <v>73</v>
      </c>
      <c r="AJ13" s="474">
        <f t="shared" si="1"/>
        <v>42</v>
      </c>
      <c r="AK13" s="474">
        <f t="shared" si="1"/>
        <v>12</v>
      </c>
    </row>
    <row r="14" spans="1:37" s="472" customFormat="1" ht="20.25" customHeight="1">
      <c r="A14" s="871" t="s">
        <v>847</v>
      </c>
      <c r="B14" s="871"/>
      <c r="C14" s="871"/>
      <c r="D14" s="871"/>
      <c r="E14" s="471">
        <v>2</v>
      </c>
      <c r="F14" s="869">
        <f t="shared" ref="F14:F42" si="2">+J14+L14+N14</f>
        <v>8</v>
      </c>
      <c r="G14" s="870"/>
      <c r="H14" s="869">
        <f t="shared" ref="H14:H42" si="3">+K14+M14+O14</f>
        <v>5</v>
      </c>
      <c r="I14" s="870"/>
      <c r="J14" s="476">
        <f>+'[2]TURIIN MSUT-18'!J19+'[2]TURIIN BUS MSUT-25'!J19+'[2]TURIIN KOLLEGE-20'!J19+'[2]TURIIN BUS KOLLEGE-8'!J19+'[2]TURIIN IH SUR-5'!J19</f>
        <v>0</v>
      </c>
      <c r="K14" s="476">
        <f>+'[2]TURIIN MSUT-18'!K19+'[2]TURIIN BUS MSUT-25'!K19+'[2]TURIIN KOLLEGE-20'!K19+'[2]TURIIN BUS KOLLEGE-8'!K19+'[2]TURIIN IH SUR-5'!K19</f>
        <v>0</v>
      </c>
      <c r="L14" s="476">
        <f>+'[2]TURIIN MSUT-18'!L19+'[2]TURIIN BUS MSUT-25'!L19+'[2]TURIIN KOLLEGE-20'!L19+'[2]TURIIN BUS KOLLEGE-8'!L19+'[2]TURIIN IH SUR-5'!L19</f>
        <v>8</v>
      </c>
      <c r="M14" s="476">
        <f>+'[2]TURIIN MSUT-18'!M19+'[2]TURIIN BUS MSUT-25'!M19+'[2]TURIIN KOLLEGE-20'!M19+'[2]TURIIN BUS KOLLEGE-8'!M19+'[2]TURIIN IH SUR-5'!M19</f>
        <v>5</v>
      </c>
      <c r="N14" s="476">
        <f>+'[2]TURIIN MSUT-18'!N19+'[2]TURIIN BUS MSUT-25'!N19+'[2]TURIIN KOLLEGE-20'!N19+'[2]TURIIN BUS KOLLEGE-8'!N19+'[2]TURIIN IH SUR-5'!N19</f>
        <v>0</v>
      </c>
      <c r="O14" s="476">
        <f>+'[2]TURIIN MSUT-18'!O19+'[2]TURIIN BUS MSUT-25'!O19+'[2]TURIIN KOLLEGE-20'!O19+'[2]TURIIN BUS KOLLEGE-8'!O19+'[2]TURIIN IH SUR-5'!O19</f>
        <v>0</v>
      </c>
      <c r="P14" s="476">
        <f>+'[2]TURIIN MSUT-18'!P19+'[2]TURIIN BUS MSUT-25'!P19+'[2]TURIIN KOLLEGE-20'!P19+'[2]TURIIN BUS KOLLEGE-8'!P19+'[2]TURIIN IH SUR-5'!P19</f>
        <v>5</v>
      </c>
      <c r="Q14" s="476">
        <f>+'[2]TURIIN MSUT-18'!Q19+'[2]TURIIN BUS MSUT-25'!Q19+'[2]TURIIN KOLLEGE-20'!Q19+'[2]TURIIN BUS KOLLEGE-8'!Q19+'[2]TURIIN IH SUR-5'!Q19</f>
        <v>3</v>
      </c>
      <c r="R14" s="476">
        <f>+'[2]TURIIN MSUT-18'!R19+'[2]TURIIN BUS MSUT-25'!R19+'[2]TURIIN KOLLEGE-20'!R19+'[2]TURIIN BUS KOLLEGE-8'!R19+'[2]TURIIN IH SUR-5'!R19</f>
        <v>0</v>
      </c>
      <c r="S14" s="476">
        <f>+'[2]TURIIN MSUT-18'!S19+'[2]TURIIN BUS MSUT-25'!S19+'[2]TURIIN KOLLEGE-20'!S19+'[2]TURIIN BUS KOLLEGE-8'!S19+'[2]TURIIN IH SUR-5'!S19</f>
        <v>0</v>
      </c>
      <c r="T14" s="476" t="s">
        <v>847</v>
      </c>
      <c r="U14" s="471">
        <v>2</v>
      </c>
      <c r="V14" s="474">
        <f t="shared" ref="V14:W42" si="4">+X14+Z14+AB14+AD14+AF14+AH14+AJ14</f>
        <v>0</v>
      </c>
      <c r="W14" s="474">
        <f t="shared" si="4"/>
        <v>0</v>
      </c>
      <c r="X14" s="476">
        <f>+'[2]TURIIN MSUT-18'!X19+'[2]TURIIN BUS MSUT-25'!X19+'[2]TURIIN KOLLEGE-20'!X19+'[2]TURIIN BUS KOLLEGE-8'!X19+'[2]TURIIN IH SUR-5'!X19</f>
        <v>0</v>
      </c>
      <c r="Y14" s="476">
        <f>+'[2]TURIIN MSUT-18'!Y19+'[2]TURIIN BUS MSUT-25'!Y19+'[2]TURIIN KOLLEGE-20'!Y19+'[2]TURIIN BUS KOLLEGE-8'!Y19+'[2]TURIIN IH SUR-5'!Y19</f>
        <v>0</v>
      </c>
      <c r="Z14" s="476">
        <f>+'[2]TURIIN MSUT-18'!Z19+'[2]TURIIN BUS MSUT-25'!Z19+'[2]TURIIN KOLLEGE-20'!Z19+'[2]TURIIN BUS KOLLEGE-8'!Z19+'[2]TURIIN IH SUR-5'!Z19</f>
        <v>0</v>
      </c>
      <c r="AA14" s="476">
        <f>+'[2]TURIIN MSUT-18'!AA19+'[2]TURIIN BUS MSUT-25'!AA19+'[2]TURIIN KOLLEGE-20'!AA19+'[2]TURIIN BUS KOLLEGE-8'!AA19+'[2]TURIIN IH SUR-5'!AA19</f>
        <v>0</v>
      </c>
      <c r="AB14" s="476">
        <f>+'[2]TURIIN MSUT-18'!AB19+'[2]TURIIN BUS MSUT-25'!AB19+'[2]TURIIN KOLLEGE-20'!AB19+'[2]TURIIN BUS KOLLEGE-8'!AB19+'[2]TURIIN IH SUR-5'!AB19</f>
        <v>0</v>
      </c>
      <c r="AC14" s="476">
        <f>+'[2]TURIIN MSUT-18'!AC19+'[2]TURIIN BUS MSUT-25'!AC19+'[2]TURIIN KOLLEGE-20'!AC19+'[2]TURIIN BUS KOLLEGE-8'!AC19+'[2]TURIIN IH SUR-5'!AC19</f>
        <v>0</v>
      </c>
      <c r="AD14" s="476">
        <f>+'[2]TURIIN MSUT-18'!AD19+'[2]TURIIN BUS MSUT-25'!AD19+'[2]TURIIN KOLLEGE-20'!AD19+'[2]TURIIN BUS KOLLEGE-8'!AD19+'[2]TURIIN IH SUR-5'!AD19</f>
        <v>0</v>
      </c>
      <c r="AE14" s="476">
        <f>+'[2]TURIIN MSUT-18'!AE19+'[2]TURIIN BUS MSUT-25'!AE19+'[2]TURIIN KOLLEGE-20'!AE19+'[2]TURIIN BUS KOLLEGE-8'!AE19+'[2]TURIIN IH SUR-5'!AE19</f>
        <v>0</v>
      </c>
      <c r="AF14" s="476">
        <f>+'[2]TURIIN MSUT-18'!AF19+'[2]TURIIN BUS MSUT-25'!AF19+'[2]TURIIN KOLLEGE-20'!AF19+'[2]TURIIN BUS KOLLEGE-8'!AF19+'[2]TURIIN IH SUR-5'!AF19</f>
        <v>0</v>
      </c>
      <c r="AG14" s="476">
        <f>+'[2]TURIIN MSUT-18'!AG19+'[2]TURIIN BUS MSUT-25'!AG19+'[2]TURIIN KOLLEGE-20'!AG19+'[2]TURIIN BUS KOLLEGE-8'!AG19+'[2]TURIIN IH SUR-5'!AG19</f>
        <v>0</v>
      </c>
      <c r="AH14" s="476">
        <f>+'[2]TURIIN MSUT-18'!AH19+'[2]TURIIN BUS MSUT-25'!AH19+'[2]TURIIN KOLLEGE-20'!AH19+'[2]TURIIN BUS KOLLEGE-8'!AH19+'[2]TURIIN IH SUR-5'!AH19</f>
        <v>0</v>
      </c>
      <c r="AI14" s="476">
        <f>+'[2]TURIIN MSUT-18'!AI19+'[2]TURIIN BUS MSUT-25'!AI19+'[2]TURIIN KOLLEGE-20'!AI19+'[2]TURIIN BUS KOLLEGE-8'!AI19+'[2]TURIIN IH SUR-5'!AI19</f>
        <v>0</v>
      </c>
      <c r="AJ14" s="476">
        <f>+'[2]TURIIN MSUT-18'!AJ19+'[2]TURIIN BUS MSUT-25'!AJ19+'[2]TURIIN KOLLEGE-20'!AJ19+'[2]TURIIN BUS KOLLEGE-8'!AJ19+'[2]TURIIN IH SUR-5'!AJ19</f>
        <v>0</v>
      </c>
      <c r="AK14" s="476">
        <f>+'[2]TURIIN MSUT-18'!AK19+'[2]TURIIN BUS MSUT-25'!AK19+'[2]TURIIN KOLLEGE-20'!AK19+'[2]TURIIN BUS KOLLEGE-8'!AK19+'[2]TURIIN IH SUR-5'!AK19</f>
        <v>0</v>
      </c>
    </row>
    <row r="15" spans="1:37" s="472" customFormat="1" ht="20.25" customHeight="1">
      <c r="A15" s="871">
        <v>14</v>
      </c>
      <c r="B15" s="871"/>
      <c r="C15" s="871"/>
      <c r="D15" s="871"/>
      <c r="E15" s="471">
        <v>3</v>
      </c>
      <c r="F15" s="869">
        <f t="shared" si="2"/>
        <v>612</v>
      </c>
      <c r="G15" s="870"/>
      <c r="H15" s="869">
        <f t="shared" si="3"/>
        <v>225</v>
      </c>
      <c r="I15" s="870"/>
      <c r="J15" s="476">
        <f>+'[2]TURIIN MSUT-18'!J20+'[2]TURIIN BUS MSUT-25'!J20+'[2]TURIIN KOLLEGE-20'!J20+'[2]TURIIN BUS KOLLEGE-8'!J20+'[2]TURIIN IH SUR-5'!J20</f>
        <v>1</v>
      </c>
      <c r="K15" s="476">
        <f>+'[2]TURIIN MSUT-18'!K20+'[2]TURIIN BUS MSUT-25'!K20+'[2]TURIIN KOLLEGE-20'!K20+'[2]TURIIN BUS KOLLEGE-8'!K20+'[2]TURIIN IH SUR-5'!K20</f>
        <v>1</v>
      </c>
      <c r="L15" s="476">
        <f>+'[2]TURIIN MSUT-18'!L20+'[2]TURIIN BUS MSUT-25'!L20+'[2]TURIIN KOLLEGE-20'!L20+'[2]TURIIN BUS KOLLEGE-8'!L20+'[2]TURIIN IH SUR-5'!L20</f>
        <v>611</v>
      </c>
      <c r="M15" s="476">
        <f>+'[2]TURIIN MSUT-18'!M20+'[2]TURIIN BUS MSUT-25'!M20+'[2]TURIIN KOLLEGE-20'!M20+'[2]TURIIN BUS KOLLEGE-8'!M20+'[2]TURIIN IH SUR-5'!M20</f>
        <v>224</v>
      </c>
      <c r="N15" s="476">
        <f>+'[2]TURIIN MSUT-18'!N20+'[2]TURIIN BUS MSUT-25'!N20+'[2]TURIIN KOLLEGE-20'!N20+'[2]TURIIN BUS KOLLEGE-8'!N20+'[2]TURIIN IH SUR-5'!N20</f>
        <v>0</v>
      </c>
      <c r="O15" s="476">
        <f>+'[2]TURIIN MSUT-18'!O20+'[2]TURIIN BUS MSUT-25'!O20+'[2]TURIIN KOLLEGE-20'!O20+'[2]TURIIN BUS KOLLEGE-8'!O20+'[2]TURIIN IH SUR-5'!O20</f>
        <v>0</v>
      </c>
      <c r="P15" s="476">
        <f>+'[2]TURIIN MSUT-18'!P20+'[2]TURIIN BUS MSUT-25'!P20+'[2]TURIIN KOLLEGE-20'!P20+'[2]TURIIN BUS KOLLEGE-8'!P20+'[2]TURIIN IH SUR-5'!P20</f>
        <v>37</v>
      </c>
      <c r="Q15" s="476">
        <f>+'[2]TURIIN MSUT-18'!Q20+'[2]TURIIN BUS MSUT-25'!Q20+'[2]TURIIN KOLLEGE-20'!Q20+'[2]TURIIN BUS KOLLEGE-8'!Q20+'[2]TURIIN IH SUR-5'!Q20</f>
        <v>11</v>
      </c>
      <c r="R15" s="476">
        <f>+'[2]TURIIN MSUT-18'!R20+'[2]TURIIN BUS MSUT-25'!R20+'[2]TURIIN KOLLEGE-20'!R20+'[2]TURIIN BUS KOLLEGE-8'!R20+'[2]TURIIN IH SUR-5'!R20</f>
        <v>4</v>
      </c>
      <c r="S15" s="476">
        <f>+'[2]TURIIN MSUT-18'!S20+'[2]TURIIN BUS MSUT-25'!S20+'[2]TURIIN KOLLEGE-20'!S20+'[2]TURIIN BUS KOLLEGE-8'!S20+'[2]TURIIN IH SUR-5'!S20</f>
        <v>2</v>
      </c>
      <c r="T15" s="476">
        <v>14</v>
      </c>
      <c r="U15" s="471">
        <v>3</v>
      </c>
      <c r="V15" s="474">
        <f t="shared" si="4"/>
        <v>6</v>
      </c>
      <c r="W15" s="474">
        <f t="shared" si="4"/>
        <v>2</v>
      </c>
      <c r="X15" s="476">
        <f>+'[2]TURIIN MSUT-18'!X20+'[2]TURIIN BUS MSUT-25'!X20+'[2]TURIIN KOLLEGE-20'!X20+'[2]TURIIN BUS KOLLEGE-8'!X20+'[2]TURIIN IH SUR-5'!X20</f>
        <v>3</v>
      </c>
      <c r="Y15" s="476">
        <f>+'[2]TURIIN MSUT-18'!Y20+'[2]TURIIN BUS MSUT-25'!Y20+'[2]TURIIN KOLLEGE-20'!Y20+'[2]TURIIN BUS KOLLEGE-8'!Y20+'[2]TURIIN IH SUR-5'!Y20</f>
        <v>1</v>
      </c>
      <c r="Z15" s="476">
        <f>+'[2]TURIIN MSUT-18'!Z20+'[2]TURIIN BUS MSUT-25'!Z20+'[2]TURIIN KOLLEGE-20'!Z20+'[2]TURIIN BUS KOLLEGE-8'!Z20+'[2]TURIIN IH SUR-5'!Z20</f>
        <v>1</v>
      </c>
      <c r="AA15" s="476">
        <f>+'[2]TURIIN MSUT-18'!AA20+'[2]TURIIN BUS MSUT-25'!AA20+'[2]TURIIN KOLLEGE-20'!AA20+'[2]TURIIN BUS KOLLEGE-8'!AA20+'[2]TURIIN IH SUR-5'!AA20</f>
        <v>0</v>
      </c>
      <c r="AB15" s="476">
        <f>+'[2]TURIIN MSUT-18'!AB20+'[2]TURIIN BUS MSUT-25'!AB20+'[2]TURIIN KOLLEGE-20'!AB20+'[2]TURIIN BUS KOLLEGE-8'!AB20+'[2]TURIIN IH SUR-5'!AB20</f>
        <v>1</v>
      </c>
      <c r="AC15" s="476">
        <f>+'[2]TURIIN MSUT-18'!AC20+'[2]TURIIN BUS MSUT-25'!AC20+'[2]TURIIN KOLLEGE-20'!AC20+'[2]TURIIN BUS KOLLEGE-8'!AC20+'[2]TURIIN IH SUR-5'!AC20</f>
        <v>0</v>
      </c>
      <c r="AD15" s="476">
        <f>+'[2]TURIIN MSUT-18'!AD20+'[2]TURIIN BUS MSUT-25'!AD20+'[2]TURIIN KOLLEGE-20'!AD20+'[2]TURIIN BUS KOLLEGE-8'!AD20+'[2]TURIIN IH SUR-5'!AD20</f>
        <v>0</v>
      </c>
      <c r="AE15" s="476">
        <f>+'[2]TURIIN MSUT-18'!AE20+'[2]TURIIN BUS MSUT-25'!AE20+'[2]TURIIN KOLLEGE-20'!AE20+'[2]TURIIN BUS KOLLEGE-8'!AE20+'[2]TURIIN IH SUR-5'!AE20</f>
        <v>0</v>
      </c>
      <c r="AF15" s="476">
        <f>+'[2]TURIIN MSUT-18'!AF20+'[2]TURIIN BUS MSUT-25'!AF20+'[2]TURIIN KOLLEGE-20'!AF20+'[2]TURIIN BUS KOLLEGE-8'!AF20+'[2]TURIIN IH SUR-5'!AF20</f>
        <v>0</v>
      </c>
      <c r="AG15" s="476">
        <f>+'[2]TURIIN MSUT-18'!AG20+'[2]TURIIN BUS MSUT-25'!AG20+'[2]TURIIN KOLLEGE-20'!AG20+'[2]TURIIN BUS KOLLEGE-8'!AG20+'[2]TURIIN IH SUR-5'!AG20</f>
        <v>0</v>
      </c>
      <c r="AH15" s="476">
        <f>+'[2]TURIIN MSUT-18'!AH20+'[2]TURIIN BUS MSUT-25'!AH20+'[2]TURIIN KOLLEGE-20'!AH20+'[2]TURIIN BUS KOLLEGE-8'!AH20+'[2]TURIIN IH SUR-5'!AH20</f>
        <v>0</v>
      </c>
      <c r="AI15" s="476">
        <f>+'[2]TURIIN MSUT-18'!AI20+'[2]TURIIN BUS MSUT-25'!AI20+'[2]TURIIN KOLLEGE-20'!AI20+'[2]TURIIN BUS KOLLEGE-8'!AI20+'[2]TURIIN IH SUR-5'!AI20</f>
        <v>0</v>
      </c>
      <c r="AJ15" s="476">
        <f>+'[2]TURIIN MSUT-18'!AJ20+'[2]TURIIN BUS MSUT-25'!AJ20+'[2]TURIIN KOLLEGE-20'!AJ20+'[2]TURIIN BUS KOLLEGE-8'!AJ20+'[2]TURIIN IH SUR-5'!AJ20</f>
        <v>1</v>
      </c>
      <c r="AK15" s="476">
        <f>+'[2]TURIIN MSUT-18'!AK20+'[2]TURIIN BUS MSUT-25'!AK20+'[2]TURIIN KOLLEGE-20'!AK20+'[2]TURIIN BUS KOLLEGE-8'!AK20+'[2]TURIIN IH SUR-5'!AK20</f>
        <v>1</v>
      </c>
    </row>
    <row r="16" spans="1:37" s="472" customFormat="1" ht="20.25" customHeight="1">
      <c r="A16" s="871">
        <v>15</v>
      </c>
      <c r="B16" s="871"/>
      <c r="C16" s="871"/>
      <c r="D16" s="871"/>
      <c r="E16" s="471">
        <v>4</v>
      </c>
      <c r="F16" s="869">
        <f t="shared" si="2"/>
        <v>5794</v>
      </c>
      <c r="G16" s="870"/>
      <c r="H16" s="869">
        <f t="shared" si="3"/>
        <v>1840</v>
      </c>
      <c r="I16" s="870"/>
      <c r="J16" s="476">
        <f>+'[2]TURIIN MSUT-18'!J21+'[2]TURIIN BUS MSUT-25'!J21+'[2]TURIIN KOLLEGE-20'!J21+'[2]TURIIN BUS KOLLEGE-8'!J21+'[2]TURIIN IH SUR-5'!J21</f>
        <v>3</v>
      </c>
      <c r="K16" s="476">
        <f>+'[2]TURIIN MSUT-18'!K21+'[2]TURIIN BUS MSUT-25'!K21+'[2]TURIIN KOLLEGE-20'!K21+'[2]TURIIN BUS KOLLEGE-8'!K21+'[2]TURIIN IH SUR-5'!K21</f>
        <v>2</v>
      </c>
      <c r="L16" s="476">
        <f>+'[2]TURIIN MSUT-18'!L21+'[2]TURIIN BUS MSUT-25'!L21+'[2]TURIIN KOLLEGE-20'!L21+'[2]TURIIN BUS KOLLEGE-8'!L21+'[2]TURIIN IH SUR-5'!L21</f>
        <v>5791</v>
      </c>
      <c r="M16" s="476">
        <f>+'[2]TURIIN MSUT-18'!M21+'[2]TURIIN BUS MSUT-25'!M21+'[2]TURIIN KOLLEGE-20'!M21+'[2]TURIIN BUS KOLLEGE-8'!M21+'[2]TURIIN IH SUR-5'!M21</f>
        <v>1838</v>
      </c>
      <c r="N16" s="476">
        <f>+'[2]TURIIN MSUT-18'!N21+'[2]TURIIN BUS MSUT-25'!N21+'[2]TURIIN KOLLEGE-20'!N21+'[2]TURIIN BUS KOLLEGE-8'!N21+'[2]TURIIN IH SUR-5'!N21</f>
        <v>0</v>
      </c>
      <c r="O16" s="476">
        <f>+'[2]TURIIN MSUT-18'!O21+'[2]TURIIN BUS MSUT-25'!O21+'[2]TURIIN KOLLEGE-20'!O21+'[2]TURIIN BUS KOLLEGE-8'!O21+'[2]TURIIN IH SUR-5'!O21</f>
        <v>0</v>
      </c>
      <c r="P16" s="476">
        <f>+'[2]TURIIN MSUT-18'!P21+'[2]TURIIN BUS MSUT-25'!P21+'[2]TURIIN KOLLEGE-20'!P21+'[2]TURIIN BUS KOLLEGE-8'!P21+'[2]TURIIN IH SUR-5'!P21</f>
        <v>629</v>
      </c>
      <c r="Q16" s="476">
        <f>+'[2]TURIIN MSUT-18'!Q21+'[2]TURIIN BUS MSUT-25'!Q21+'[2]TURIIN KOLLEGE-20'!Q21+'[2]TURIIN BUS KOLLEGE-8'!Q21+'[2]TURIIN IH SUR-5'!Q21</f>
        <v>202</v>
      </c>
      <c r="R16" s="476">
        <f>+'[2]TURIIN MSUT-18'!R21+'[2]TURIIN BUS MSUT-25'!R21+'[2]TURIIN KOLLEGE-20'!R21+'[2]TURIIN BUS KOLLEGE-8'!R21+'[2]TURIIN IH SUR-5'!R21</f>
        <v>61</v>
      </c>
      <c r="S16" s="476">
        <f>+'[2]TURIIN MSUT-18'!S21+'[2]TURIIN BUS MSUT-25'!S21+'[2]TURIIN KOLLEGE-20'!S21+'[2]TURIIN BUS KOLLEGE-8'!S21+'[2]TURIIN IH SUR-5'!S21</f>
        <v>22</v>
      </c>
      <c r="T16" s="476">
        <v>15</v>
      </c>
      <c r="U16" s="471">
        <v>4</v>
      </c>
      <c r="V16" s="474">
        <f t="shared" si="4"/>
        <v>70</v>
      </c>
      <c r="W16" s="474">
        <f t="shared" si="4"/>
        <v>31</v>
      </c>
      <c r="X16" s="476">
        <f>+'[2]TURIIN MSUT-18'!X21+'[2]TURIIN BUS MSUT-25'!X21+'[2]TURIIN KOLLEGE-20'!X21+'[2]TURIIN BUS KOLLEGE-8'!X21+'[2]TURIIN IH SUR-5'!X21</f>
        <v>30</v>
      </c>
      <c r="Y16" s="476">
        <f>+'[2]TURIIN MSUT-18'!Y21+'[2]TURIIN BUS MSUT-25'!Y21+'[2]TURIIN KOLLEGE-20'!Y21+'[2]TURIIN BUS KOLLEGE-8'!Y21+'[2]TURIIN IH SUR-5'!Y21</f>
        <v>15</v>
      </c>
      <c r="Z16" s="476">
        <f>+'[2]TURIIN MSUT-18'!Z21+'[2]TURIIN BUS MSUT-25'!Z21+'[2]TURIIN KOLLEGE-20'!Z21+'[2]TURIIN BUS KOLLEGE-8'!Z21+'[2]TURIIN IH SUR-5'!Z21</f>
        <v>6</v>
      </c>
      <c r="AA16" s="476">
        <f>+'[2]TURIIN MSUT-18'!AA21+'[2]TURIIN BUS MSUT-25'!AA21+'[2]TURIIN KOLLEGE-20'!AA21+'[2]TURIIN BUS KOLLEGE-8'!AA21+'[2]TURIIN IH SUR-5'!AA21</f>
        <v>1</v>
      </c>
      <c r="AB16" s="476">
        <f>+'[2]TURIIN MSUT-18'!AB21+'[2]TURIIN BUS MSUT-25'!AB21+'[2]TURIIN KOLLEGE-20'!AB21+'[2]TURIIN BUS KOLLEGE-8'!AB21+'[2]TURIIN IH SUR-5'!AB21</f>
        <v>12</v>
      </c>
      <c r="AC16" s="476">
        <f>+'[2]TURIIN MSUT-18'!AC21+'[2]TURIIN BUS MSUT-25'!AC21+'[2]TURIIN KOLLEGE-20'!AC21+'[2]TURIIN BUS KOLLEGE-8'!AC21+'[2]TURIIN IH SUR-5'!AC21</f>
        <v>3</v>
      </c>
      <c r="AD16" s="476">
        <f>+'[2]TURIIN MSUT-18'!AD21+'[2]TURIIN BUS MSUT-25'!AD21+'[2]TURIIN KOLLEGE-20'!AD21+'[2]TURIIN BUS KOLLEGE-8'!AD21+'[2]TURIIN IH SUR-5'!AD21</f>
        <v>8</v>
      </c>
      <c r="AE16" s="476">
        <f>+'[2]TURIIN MSUT-18'!AE21+'[2]TURIIN BUS MSUT-25'!AE21+'[2]TURIIN KOLLEGE-20'!AE21+'[2]TURIIN BUS KOLLEGE-8'!AE21+'[2]TURIIN IH SUR-5'!AE21</f>
        <v>4</v>
      </c>
      <c r="AF16" s="476">
        <f>+'[2]TURIIN MSUT-18'!AF21+'[2]TURIIN BUS MSUT-25'!AF21+'[2]TURIIN KOLLEGE-20'!AF21+'[2]TURIIN BUS KOLLEGE-8'!AF21+'[2]TURIIN IH SUR-5'!AF21</f>
        <v>5</v>
      </c>
      <c r="AG16" s="476">
        <f>+'[2]TURIIN MSUT-18'!AG21+'[2]TURIIN BUS MSUT-25'!AG21+'[2]TURIIN KOLLEGE-20'!AG21+'[2]TURIIN BUS KOLLEGE-8'!AG21+'[2]TURIIN IH SUR-5'!AG21</f>
        <v>3</v>
      </c>
      <c r="AH16" s="476">
        <f>+'[2]TURIIN MSUT-18'!AH21+'[2]TURIIN BUS MSUT-25'!AH21+'[2]TURIIN KOLLEGE-20'!AH21+'[2]TURIIN BUS KOLLEGE-8'!AH21+'[2]TURIIN IH SUR-5'!AH21</f>
        <v>9</v>
      </c>
      <c r="AI16" s="476">
        <f>+'[2]TURIIN MSUT-18'!AI21+'[2]TURIIN BUS MSUT-25'!AI21+'[2]TURIIN KOLLEGE-20'!AI21+'[2]TURIIN BUS KOLLEGE-8'!AI21+'[2]TURIIN IH SUR-5'!AI21</f>
        <v>5</v>
      </c>
      <c r="AJ16" s="476">
        <f>+'[2]TURIIN MSUT-18'!AJ21+'[2]TURIIN BUS MSUT-25'!AJ21+'[2]TURIIN KOLLEGE-20'!AJ21+'[2]TURIIN BUS KOLLEGE-8'!AJ21+'[2]TURIIN IH SUR-5'!AJ21</f>
        <v>0</v>
      </c>
      <c r="AK16" s="476">
        <f>+'[2]TURIIN MSUT-18'!AK21+'[2]TURIIN BUS MSUT-25'!AK21+'[2]TURIIN KOLLEGE-20'!AK21+'[2]TURIIN BUS KOLLEGE-8'!AK21+'[2]TURIIN IH SUR-5'!AK21</f>
        <v>0</v>
      </c>
    </row>
    <row r="17" spans="1:37" s="472" customFormat="1" ht="20.25" customHeight="1">
      <c r="A17" s="871">
        <v>16</v>
      </c>
      <c r="B17" s="871"/>
      <c r="C17" s="871"/>
      <c r="D17" s="871"/>
      <c r="E17" s="471">
        <v>5</v>
      </c>
      <c r="F17" s="869">
        <f t="shared" si="2"/>
        <v>7157</v>
      </c>
      <c r="G17" s="870"/>
      <c r="H17" s="869">
        <f t="shared" si="3"/>
        <v>2260</v>
      </c>
      <c r="I17" s="870"/>
      <c r="J17" s="476">
        <f>+'[2]TURIIN MSUT-18'!J22+'[2]TURIIN BUS MSUT-25'!J22+'[2]TURIIN KOLLEGE-20'!J22+'[2]TURIIN BUS KOLLEGE-8'!J22+'[2]TURIIN IH SUR-5'!J22</f>
        <v>4</v>
      </c>
      <c r="K17" s="476">
        <f>+'[2]TURIIN MSUT-18'!K22+'[2]TURIIN BUS MSUT-25'!K22+'[2]TURIIN KOLLEGE-20'!K22+'[2]TURIIN BUS KOLLEGE-8'!K22+'[2]TURIIN IH SUR-5'!K22</f>
        <v>3</v>
      </c>
      <c r="L17" s="476">
        <f>+'[2]TURIIN MSUT-18'!L22+'[2]TURIIN BUS MSUT-25'!L22+'[2]TURIIN KOLLEGE-20'!L22+'[2]TURIIN BUS KOLLEGE-8'!L22+'[2]TURIIN IH SUR-5'!L22</f>
        <v>7152</v>
      </c>
      <c r="M17" s="476">
        <f>+'[2]TURIIN MSUT-18'!M22+'[2]TURIIN BUS MSUT-25'!M22+'[2]TURIIN KOLLEGE-20'!M22+'[2]TURIIN BUS KOLLEGE-8'!M22+'[2]TURIIN IH SUR-5'!M22</f>
        <v>2257</v>
      </c>
      <c r="N17" s="476">
        <f>+'[2]TURIIN MSUT-18'!N22+'[2]TURIIN BUS MSUT-25'!N22+'[2]TURIIN KOLLEGE-20'!N22+'[2]TURIIN BUS KOLLEGE-8'!N22+'[2]TURIIN IH SUR-5'!N22</f>
        <v>1</v>
      </c>
      <c r="O17" s="476">
        <f>+'[2]TURIIN MSUT-18'!O22+'[2]TURIIN BUS MSUT-25'!O22+'[2]TURIIN KOLLEGE-20'!O22+'[2]TURIIN BUS KOLLEGE-8'!O22+'[2]TURIIN IH SUR-5'!O22</f>
        <v>0</v>
      </c>
      <c r="P17" s="476">
        <f>+'[2]TURIIN MSUT-18'!P22+'[2]TURIIN BUS MSUT-25'!P22+'[2]TURIIN KOLLEGE-20'!P22+'[2]TURIIN BUS KOLLEGE-8'!P22+'[2]TURIIN IH SUR-5'!P22</f>
        <v>674</v>
      </c>
      <c r="Q17" s="476">
        <f>+'[2]TURIIN MSUT-18'!Q22+'[2]TURIIN BUS MSUT-25'!Q22+'[2]TURIIN KOLLEGE-20'!Q22+'[2]TURIIN BUS KOLLEGE-8'!Q22+'[2]TURIIN IH SUR-5'!Q22</f>
        <v>237</v>
      </c>
      <c r="R17" s="476">
        <f>+'[2]TURIIN MSUT-18'!R22+'[2]TURIIN BUS MSUT-25'!R22+'[2]TURIIN KOLLEGE-20'!R22+'[2]TURIIN BUS KOLLEGE-8'!R22+'[2]TURIIN IH SUR-5'!R22</f>
        <v>88</v>
      </c>
      <c r="S17" s="476">
        <f>+'[2]TURIIN MSUT-18'!S22+'[2]TURIIN BUS MSUT-25'!S22+'[2]TURIIN KOLLEGE-20'!S22+'[2]TURIIN BUS KOLLEGE-8'!S22+'[2]TURIIN IH SUR-5'!S22</f>
        <v>37</v>
      </c>
      <c r="T17" s="476">
        <v>16</v>
      </c>
      <c r="U17" s="471">
        <v>5</v>
      </c>
      <c r="V17" s="474">
        <f t="shared" si="4"/>
        <v>107</v>
      </c>
      <c r="W17" s="474">
        <f t="shared" si="4"/>
        <v>36</v>
      </c>
      <c r="X17" s="476">
        <f>+'[2]TURIIN MSUT-18'!X22+'[2]TURIIN BUS MSUT-25'!X22+'[2]TURIIN KOLLEGE-20'!X22+'[2]TURIIN BUS KOLLEGE-8'!X22+'[2]TURIIN IH SUR-5'!X22</f>
        <v>34</v>
      </c>
      <c r="Y17" s="476">
        <f>+'[2]TURIIN MSUT-18'!Y22+'[2]TURIIN BUS MSUT-25'!Y22+'[2]TURIIN KOLLEGE-20'!Y22+'[2]TURIIN BUS KOLLEGE-8'!Y22+'[2]TURIIN IH SUR-5'!Y22</f>
        <v>18</v>
      </c>
      <c r="Z17" s="476">
        <f>+'[2]TURIIN MSUT-18'!Z22+'[2]TURIIN BUS MSUT-25'!Z22+'[2]TURIIN KOLLEGE-20'!Z22+'[2]TURIIN BUS KOLLEGE-8'!Z22+'[2]TURIIN IH SUR-5'!Z22</f>
        <v>12</v>
      </c>
      <c r="AA17" s="476">
        <f>+'[2]TURIIN MSUT-18'!AA22+'[2]TURIIN BUS MSUT-25'!AA22+'[2]TURIIN KOLLEGE-20'!AA22+'[2]TURIIN BUS KOLLEGE-8'!AA22+'[2]TURIIN IH SUR-5'!AA22</f>
        <v>4</v>
      </c>
      <c r="AB17" s="476">
        <f>+'[2]TURIIN MSUT-18'!AB22+'[2]TURIIN BUS MSUT-25'!AB22+'[2]TURIIN KOLLEGE-20'!AB22+'[2]TURIIN BUS KOLLEGE-8'!AB22+'[2]TURIIN IH SUR-5'!AB22</f>
        <v>15</v>
      </c>
      <c r="AC17" s="476">
        <f>+'[2]TURIIN MSUT-18'!AC22+'[2]TURIIN BUS MSUT-25'!AC22+'[2]TURIIN KOLLEGE-20'!AC22+'[2]TURIIN BUS KOLLEGE-8'!AC22+'[2]TURIIN IH SUR-5'!AC22</f>
        <v>1</v>
      </c>
      <c r="AD17" s="476">
        <f>+'[2]TURIIN MSUT-18'!AD22+'[2]TURIIN BUS MSUT-25'!AD22+'[2]TURIIN KOLLEGE-20'!AD22+'[2]TURIIN BUS KOLLEGE-8'!AD22+'[2]TURIIN IH SUR-5'!AD22</f>
        <v>23</v>
      </c>
      <c r="AE17" s="476">
        <f>+'[2]TURIIN MSUT-18'!AE22+'[2]TURIIN BUS MSUT-25'!AE22+'[2]TURIIN KOLLEGE-20'!AE22+'[2]TURIIN BUS KOLLEGE-8'!AE22+'[2]TURIIN IH SUR-5'!AE22</f>
        <v>5</v>
      </c>
      <c r="AF17" s="476">
        <f>+'[2]TURIIN MSUT-18'!AF22+'[2]TURIIN BUS MSUT-25'!AF22+'[2]TURIIN KOLLEGE-20'!AF22+'[2]TURIIN BUS KOLLEGE-8'!AF22+'[2]TURIIN IH SUR-5'!AF22</f>
        <v>9</v>
      </c>
      <c r="AG17" s="476">
        <f>+'[2]TURIIN MSUT-18'!AG22+'[2]TURIIN BUS MSUT-25'!AG22+'[2]TURIIN KOLLEGE-20'!AG22+'[2]TURIIN BUS KOLLEGE-8'!AG22+'[2]TURIIN IH SUR-5'!AG22</f>
        <v>3</v>
      </c>
      <c r="AH17" s="476">
        <f>+'[2]TURIIN MSUT-18'!AH22+'[2]TURIIN BUS MSUT-25'!AH22+'[2]TURIIN KOLLEGE-20'!AH22+'[2]TURIIN BUS KOLLEGE-8'!AH22+'[2]TURIIN IH SUR-5'!AH22</f>
        <v>10</v>
      </c>
      <c r="AI17" s="476">
        <f>+'[2]TURIIN MSUT-18'!AI22+'[2]TURIIN BUS MSUT-25'!AI22+'[2]TURIIN KOLLEGE-20'!AI22+'[2]TURIIN BUS KOLLEGE-8'!AI22+'[2]TURIIN IH SUR-5'!AI22</f>
        <v>4</v>
      </c>
      <c r="AJ17" s="476">
        <f>+'[2]TURIIN MSUT-18'!AJ22+'[2]TURIIN BUS MSUT-25'!AJ22+'[2]TURIIN KOLLEGE-20'!AJ22+'[2]TURIIN BUS KOLLEGE-8'!AJ22+'[2]TURIIN IH SUR-5'!AJ22</f>
        <v>4</v>
      </c>
      <c r="AK17" s="476">
        <f>+'[2]TURIIN MSUT-18'!AK22+'[2]TURIIN BUS MSUT-25'!AK22+'[2]TURIIN KOLLEGE-20'!AK22+'[2]TURIIN BUS KOLLEGE-8'!AK22+'[2]TURIIN IH SUR-5'!AK22</f>
        <v>1</v>
      </c>
    </row>
    <row r="18" spans="1:37" s="472" customFormat="1" ht="20.25" customHeight="1">
      <c r="A18" s="871">
        <v>17</v>
      </c>
      <c r="B18" s="871"/>
      <c r="C18" s="871"/>
      <c r="D18" s="871"/>
      <c r="E18" s="471">
        <v>6</v>
      </c>
      <c r="F18" s="869">
        <f t="shared" si="2"/>
        <v>6827</v>
      </c>
      <c r="G18" s="870"/>
      <c r="H18" s="869">
        <f t="shared" si="3"/>
        <v>2258</v>
      </c>
      <c r="I18" s="870"/>
      <c r="J18" s="476">
        <f>+'[2]TURIIN MSUT-18'!J23+'[2]TURIIN BUS MSUT-25'!J23+'[2]TURIIN KOLLEGE-20'!J23+'[2]TURIIN BUS KOLLEGE-8'!J23+'[2]TURIIN IH SUR-5'!J23</f>
        <v>121</v>
      </c>
      <c r="K18" s="476">
        <f>+'[2]TURIIN MSUT-18'!K23+'[2]TURIIN BUS MSUT-25'!K23+'[2]TURIIN KOLLEGE-20'!K23+'[2]TURIIN BUS KOLLEGE-8'!K23+'[2]TURIIN IH SUR-5'!K23</f>
        <v>35</v>
      </c>
      <c r="L18" s="476">
        <f>+'[2]TURIIN MSUT-18'!L23+'[2]TURIIN BUS MSUT-25'!L23+'[2]TURIIN KOLLEGE-20'!L23+'[2]TURIIN BUS KOLLEGE-8'!L23+'[2]TURIIN IH SUR-5'!L23</f>
        <v>6701</v>
      </c>
      <c r="M18" s="476">
        <f>+'[2]TURIIN MSUT-18'!M23+'[2]TURIIN BUS MSUT-25'!M23+'[2]TURIIN KOLLEGE-20'!M23+'[2]TURIIN BUS KOLLEGE-8'!M23+'[2]TURIIN IH SUR-5'!M23</f>
        <v>2223</v>
      </c>
      <c r="N18" s="476">
        <f>+'[2]TURIIN MSUT-18'!N23+'[2]TURIIN BUS MSUT-25'!N23+'[2]TURIIN KOLLEGE-20'!N23+'[2]TURIIN BUS KOLLEGE-8'!N23+'[2]TURIIN IH SUR-5'!N23</f>
        <v>5</v>
      </c>
      <c r="O18" s="476">
        <f>+'[2]TURIIN MSUT-18'!O23+'[2]TURIIN BUS MSUT-25'!O23+'[2]TURIIN KOLLEGE-20'!O23+'[2]TURIIN BUS KOLLEGE-8'!O23+'[2]TURIIN IH SUR-5'!O23</f>
        <v>0</v>
      </c>
      <c r="P18" s="476">
        <f>+'[2]TURIIN MSUT-18'!P23+'[2]TURIIN BUS MSUT-25'!P23+'[2]TURIIN KOLLEGE-20'!P23+'[2]TURIIN BUS KOLLEGE-8'!P23+'[2]TURIIN IH SUR-5'!P23</f>
        <v>611</v>
      </c>
      <c r="Q18" s="476">
        <f>+'[2]TURIIN MSUT-18'!Q23+'[2]TURIIN BUS MSUT-25'!Q23+'[2]TURIIN KOLLEGE-20'!Q23+'[2]TURIIN BUS KOLLEGE-8'!Q23+'[2]TURIIN IH SUR-5'!Q23</f>
        <v>232</v>
      </c>
      <c r="R18" s="476">
        <f>+'[2]TURIIN MSUT-18'!R23+'[2]TURIIN BUS MSUT-25'!R23+'[2]TURIIN KOLLEGE-20'!R23+'[2]TURIIN BUS KOLLEGE-8'!R23+'[2]TURIIN IH SUR-5'!R23</f>
        <v>98</v>
      </c>
      <c r="S18" s="476">
        <f>+'[2]TURIIN MSUT-18'!S23+'[2]TURIIN BUS MSUT-25'!S23+'[2]TURIIN KOLLEGE-20'!S23+'[2]TURIIN BUS KOLLEGE-8'!S23+'[2]TURIIN IH SUR-5'!S23</f>
        <v>42</v>
      </c>
      <c r="T18" s="476">
        <v>17</v>
      </c>
      <c r="U18" s="471">
        <v>6</v>
      </c>
      <c r="V18" s="474">
        <f t="shared" si="4"/>
        <v>85</v>
      </c>
      <c r="W18" s="474">
        <f t="shared" si="4"/>
        <v>32</v>
      </c>
      <c r="X18" s="476">
        <f>+'[2]TURIIN MSUT-18'!X23+'[2]TURIIN BUS MSUT-25'!X23+'[2]TURIIN KOLLEGE-20'!X23+'[2]TURIIN BUS KOLLEGE-8'!X23+'[2]TURIIN IH SUR-5'!X23</f>
        <v>19</v>
      </c>
      <c r="Y18" s="476">
        <f>+'[2]TURIIN MSUT-18'!Y23+'[2]TURIIN BUS MSUT-25'!Y23+'[2]TURIIN KOLLEGE-20'!Y23+'[2]TURIIN BUS KOLLEGE-8'!Y23+'[2]TURIIN IH SUR-5'!Y23</f>
        <v>6</v>
      </c>
      <c r="Z18" s="476">
        <f>+'[2]TURIIN MSUT-18'!Z23+'[2]TURIIN BUS MSUT-25'!Z23+'[2]TURIIN KOLLEGE-20'!Z23+'[2]TURIIN BUS KOLLEGE-8'!Z23+'[2]TURIIN IH SUR-5'!Z23</f>
        <v>16</v>
      </c>
      <c r="AA18" s="476">
        <f>+'[2]TURIIN MSUT-18'!AA23+'[2]TURIIN BUS MSUT-25'!AA23+'[2]TURIIN KOLLEGE-20'!AA23+'[2]TURIIN BUS KOLLEGE-8'!AA23+'[2]TURIIN IH SUR-5'!AA23</f>
        <v>5</v>
      </c>
      <c r="AB18" s="476">
        <f>+'[2]TURIIN MSUT-18'!AB23+'[2]TURIIN BUS MSUT-25'!AB23+'[2]TURIIN KOLLEGE-20'!AB23+'[2]TURIIN BUS KOLLEGE-8'!AB23+'[2]TURIIN IH SUR-5'!AB23</f>
        <v>8</v>
      </c>
      <c r="AC18" s="476">
        <f>+'[2]TURIIN MSUT-18'!AC23+'[2]TURIIN BUS MSUT-25'!AC23+'[2]TURIIN KOLLEGE-20'!AC23+'[2]TURIIN BUS KOLLEGE-8'!AC23+'[2]TURIIN IH SUR-5'!AC23</f>
        <v>2</v>
      </c>
      <c r="AD18" s="476">
        <f>+'[2]TURIIN MSUT-18'!AD23+'[2]TURIIN BUS MSUT-25'!AD23+'[2]TURIIN KOLLEGE-20'!AD23+'[2]TURIIN BUS KOLLEGE-8'!AD23+'[2]TURIIN IH SUR-5'!AD23</f>
        <v>14</v>
      </c>
      <c r="AE18" s="476">
        <f>+'[2]TURIIN MSUT-18'!AE23+'[2]TURIIN BUS MSUT-25'!AE23+'[2]TURIIN KOLLEGE-20'!AE23+'[2]TURIIN BUS KOLLEGE-8'!AE23+'[2]TURIIN IH SUR-5'!AE23</f>
        <v>7</v>
      </c>
      <c r="AF18" s="476">
        <f>+'[2]TURIIN MSUT-18'!AF23+'[2]TURIIN BUS MSUT-25'!AF23+'[2]TURIIN KOLLEGE-20'!AF23+'[2]TURIIN BUS KOLLEGE-8'!AF23+'[2]TURIIN IH SUR-5'!AF23</f>
        <v>7</v>
      </c>
      <c r="AG18" s="476">
        <f>+'[2]TURIIN MSUT-18'!AG23+'[2]TURIIN BUS MSUT-25'!AG23+'[2]TURIIN KOLLEGE-20'!AG23+'[2]TURIIN BUS KOLLEGE-8'!AG23+'[2]TURIIN IH SUR-5'!AG23</f>
        <v>2</v>
      </c>
      <c r="AH18" s="476">
        <f>+'[2]TURIIN MSUT-18'!AH23+'[2]TURIIN BUS MSUT-25'!AH23+'[2]TURIIN KOLLEGE-20'!AH23+'[2]TURIIN BUS KOLLEGE-8'!AH23+'[2]TURIIN IH SUR-5'!AH23</f>
        <v>14</v>
      </c>
      <c r="AI18" s="476">
        <f>+'[2]TURIIN MSUT-18'!AI23+'[2]TURIIN BUS MSUT-25'!AI23+'[2]TURIIN KOLLEGE-20'!AI23+'[2]TURIIN BUS KOLLEGE-8'!AI23+'[2]TURIIN IH SUR-5'!AI23</f>
        <v>9</v>
      </c>
      <c r="AJ18" s="476">
        <f>+'[2]TURIIN MSUT-18'!AJ23+'[2]TURIIN BUS MSUT-25'!AJ23+'[2]TURIIN KOLLEGE-20'!AJ23+'[2]TURIIN BUS KOLLEGE-8'!AJ23+'[2]TURIIN IH SUR-5'!AJ23</f>
        <v>7</v>
      </c>
      <c r="AK18" s="476">
        <f>+'[2]TURIIN MSUT-18'!AK23+'[2]TURIIN BUS MSUT-25'!AK23+'[2]TURIIN KOLLEGE-20'!AK23+'[2]TURIIN BUS KOLLEGE-8'!AK23+'[2]TURIIN IH SUR-5'!AK23</f>
        <v>1</v>
      </c>
    </row>
    <row r="19" spans="1:37" s="472" customFormat="1" ht="20.25" customHeight="1">
      <c r="A19" s="871">
        <v>18</v>
      </c>
      <c r="B19" s="871"/>
      <c r="C19" s="871"/>
      <c r="D19" s="871"/>
      <c r="E19" s="471">
        <v>7</v>
      </c>
      <c r="F19" s="869">
        <f t="shared" si="2"/>
        <v>4661</v>
      </c>
      <c r="G19" s="870"/>
      <c r="H19" s="869">
        <f t="shared" si="3"/>
        <v>1685</v>
      </c>
      <c r="I19" s="870"/>
      <c r="J19" s="476">
        <f>+'[2]TURIIN MSUT-18'!J24+'[2]TURIIN BUS MSUT-25'!J24+'[2]TURIIN KOLLEGE-20'!J24+'[2]TURIIN BUS KOLLEGE-8'!J24+'[2]TURIIN IH SUR-5'!J24</f>
        <v>986</v>
      </c>
      <c r="K19" s="476">
        <f>+'[2]TURIIN MSUT-18'!K24+'[2]TURIIN BUS MSUT-25'!K24+'[2]TURIIN KOLLEGE-20'!K24+'[2]TURIIN BUS KOLLEGE-8'!K24+'[2]TURIIN IH SUR-5'!K24</f>
        <v>300</v>
      </c>
      <c r="L19" s="476">
        <f>+'[2]TURIIN MSUT-18'!L24+'[2]TURIIN BUS MSUT-25'!L24+'[2]TURIIN KOLLEGE-20'!L24+'[2]TURIIN BUS KOLLEGE-8'!L24+'[2]TURIIN IH SUR-5'!L24</f>
        <v>3651</v>
      </c>
      <c r="M19" s="476">
        <f>+'[2]TURIIN MSUT-18'!M24+'[2]TURIIN BUS MSUT-25'!M24+'[2]TURIIN KOLLEGE-20'!M24+'[2]TURIIN BUS KOLLEGE-8'!M24+'[2]TURIIN IH SUR-5'!M24</f>
        <v>1384</v>
      </c>
      <c r="N19" s="476">
        <f>+'[2]TURIIN MSUT-18'!N24+'[2]TURIIN BUS MSUT-25'!N24+'[2]TURIIN KOLLEGE-20'!N24+'[2]TURIIN BUS KOLLEGE-8'!N24+'[2]TURIIN IH SUR-5'!N24</f>
        <v>24</v>
      </c>
      <c r="O19" s="476">
        <f>+'[2]TURIIN MSUT-18'!O24+'[2]TURIIN BUS MSUT-25'!O24+'[2]TURIIN KOLLEGE-20'!O24+'[2]TURIIN BUS KOLLEGE-8'!O24+'[2]TURIIN IH SUR-5'!O24</f>
        <v>1</v>
      </c>
      <c r="P19" s="476" t="s">
        <v>848</v>
      </c>
      <c r="Q19" s="476" t="s">
        <v>848</v>
      </c>
      <c r="R19" s="476" t="s">
        <v>848</v>
      </c>
      <c r="S19" s="476" t="s">
        <v>848</v>
      </c>
      <c r="T19" s="476">
        <v>18</v>
      </c>
      <c r="U19" s="471">
        <v>7</v>
      </c>
      <c r="V19" s="474">
        <f t="shared" si="4"/>
        <v>62</v>
      </c>
      <c r="W19" s="474">
        <f t="shared" si="4"/>
        <v>23</v>
      </c>
      <c r="X19" s="476">
        <f>+'[2]TURIIN MSUT-18'!X24+'[2]TURIIN BUS MSUT-25'!X24+'[2]TURIIN KOLLEGE-20'!X24+'[2]TURIIN BUS KOLLEGE-8'!X24+'[2]TURIIN IH SUR-5'!X24</f>
        <v>12</v>
      </c>
      <c r="Y19" s="476">
        <f>+'[2]TURIIN MSUT-18'!Y24+'[2]TURIIN BUS MSUT-25'!Y24+'[2]TURIIN KOLLEGE-20'!Y24+'[2]TURIIN BUS KOLLEGE-8'!Y24+'[2]TURIIN IH SUR-5'!Y24</f>
        <v>6</v>
      </c>
      <c r="Z19" s="476">
        <f>+'[2]TURIIN MSUT-18'!Z24+'[2]TURIIN BUS MSUT-25'!Z24+'[2]TURIIN KOLLEGE-20'!Z24+'[2]TURIIN BUS KOLLEGE-8'!Z24+'[2]TURIIN IH SUR-5'!Z24</f>
        <v>9</v>
      </c>
      <c r="AA19" s="476">
        <f>+'[2]TURIIN MSUT-18'!AA24+'[2]TURIIN BUS MSUT-25'!AA24+'[2]TURIIN KOLLEGE-20'!AA24+'[2]TURIIN BUS KOLLEGE-8'!AA24+'[2]TURIIN IH SUR-5'!AA24</f>
        <v>2</v>
      </c>
      <c r="AB19" s="476">
        <f>+'[2]TURIIN MSUT-18'!AB24+'[2]TURIIN BUS MSUT-25'!AB24+'[2]TURIIN KOLLEGE-20'!AB24+'[2]TURIIN BUS KOLLEGE-8'!AB24+'[2]TURIIN IH SUR-5'!AB24</f>
        <v>13</v>
      </c>
      <c r="AC19" s="476">
        <f>+'[2]TURIIN MSUT-18'!AC24+'[2]TURIIN BUS MSUT-25'!AC24+'[2]TURIIN KOLLEGE-20'!AC24+'[2]TURIIN BUS KOLLEGE-8'!AC24+'[2]TURIIN IH SUR-5'!AC24</f>
        <v>4</v>
      </c>
      <c r="AD19" s="476">
        <f>+'[2]TURIIN MSUT-18'!AD24+'[2]TURIIN BUS MSUT-25'!AD24+'[2]TURIIN KOLLEGE-20'!AD24+'[2]TURIIN BUS KOLLEGE-8'!AD24+'[2]TURIIN IH SUR-5'!AD24</f>
        <v>13</v>
      </c>
      <c r="AE19" s="476">
        <f>+'[2]TURIIN MSUT-18'!AE24+'[2]TURIIN BUS MSUT-25'!AE24+'[2]TURIIN KOLLEGE-20'!AE24+'[2]TURIIN BUS KOLLEGE-8'!AE24+'[2]TURIIN IH SUR-5'!AE24</f>
        <v>5</v>
      </c>
      <c r="AF19" s="476">
        <f>+'[2]TURIIN MSUT-18'!AF24+'[2]TURIIN BUS MSUT-25'!AF24+'[2]TURIIN KOLLEGE-20'!AF24+'[2]TURIIN BUS KOLLEGE-8'!AF24+'[2]TURIIN IH SUR-5'!AF24</f>
        <v>6</v>
      </c>
      <c r="AG19" s="476">
        <f>+'[2]TURIIN MSUT-18'!AG24+'[2]TURIIN BUS MSUT-25'!AG24+'[2]TURIIN KOLLEGE-20'!AG24+'[2]TURIIN BUS KOLLEGE-8'!AG24+'[2]TURIIN IH SUR-5'!AG24</f>
        <v>2</v>
      </c>
      <c r="AH19" s="476">
        <f>+'[2]TURIIN MSUT-18'!AH24+'[2]TURIIN BUS MSUT-25'!AH24+'[2]TURIIN KOLLEGE-20'!AH24+'[2]TURIIN BUS KOLLEGE-8'!AH24+'[2]TURIIN IH SUR-5'!AH24</f>
        <v>7</v>
      </c>
      <c r="AI19" s="476">
        <f>+'[2]TURIIN MSUT-18'!AI24+'[2]TURIIN BUS MSUT-25'!AI24+'[2]TURIIN KOLLEGE-20'!AI24+'[2]TURIIN BUS KOLLEGE-8'!AI24+'[2]TURIIN IH SUR-5'!AI24</f>
        <v>4</v>
      </c>
      <c r="AJ19" s="476">
        <f>+'[2]TURIIN MSUT-18'!AJ24+'[2]TURIIN BUS MSUT-25'!AJ24+'[2]TURIIN KOLLEGE-20'!AJ24+'[2]TURIIN BUS KOLLEGE-8'!AJ24+'[2]TURIIN IH SUR-5'!AJ24</f>
        <v>2</v>
      </c>
      <c r="AK19" s="476">
        <f>+'[2]TURIIN MSUT-18'!AK24+'[2]TURIIN BUS MSUT-25'!AK24+'[2]TURIIN KOLLEGE-20'!AK24+'[2]TURIIN BUS KOLLEGE-8'!AK24+'[2]TURIIN IH SUR-5'!AK24</f>
        <v>0</v>
      </c>
    </row>
    <row r="20" spans="1:37" s="472" customFormat="1" ht="20.25" customHeight="1">
      <c r="A20" s="871">
        <v>19</v>
      </c>
      <c r="B20" s="871"/>
      <c r="C20" s="871"/>
      <c r="D20" s="871"/>
      <c r="E20" s="471">
        <v>8</v>
      </c>
      <c r="F20" s="869">
        <f t="shared" si="2"/>
        <v>2481</v>
      </c>
      <c r="G20" s="870"/>
      <c r="H20" s="869">
        <f t="shared" si="3"/>
        <v>945</v>
      </c>
      <c r="I20" s="870"/>
      <c r="J20" s="476">
        <f>+'[2]TURIIN MSUT-18'!J25+'[2]TURIIN BUS MSUT-25'!J25+'[2]TURIIN KOLLEGE-20'!J25+'[2]TURIIN BUS KOLLEGE-8'!J25+'[2]TURIIN IH SUR-5'!J25</f>
        <v>886</v>
      </c>
      <c r="K20" s="476">
        <f>+'[2]TURIIN MSUT-18'!K25+'[2]TURIIN BUS MSUT-25'!K25+'[2]TURIIN KOLLEGE-20'!K25+'[2]TURIIN BUS KOLLEGE-8'!K25+'[2]TURIIN IH SUR-5'!K25</f>
        <v>293</v>
      </c>
      <c r="L20" s="476">
        <f>+'[2]TURIIN MSUT-18'!L25+'[2]TURIIN BUS MSUT-25'!L25+'[2]TURIIN KOLLEGE-20'!L25+'[2]TURIIN BUS KOLLEGE-8'!L25+'[2]TURIIN IH SUR-5'!L25</f>
        <v>1582</v>
      </c>
      <c r="M20" s="476">
        <f>+'[2]TURIIN MSUT-18'!M25+'[2]TURIIN BUS MSUT-25'!M25+'[2]TURIIN KOLLEGE-20'!M25+'[2]TURIIN BUS KOLLEGE-8'!M25+'[2]TURIIN IH SUR-5'!M25</f>
        <v>648</v>
      </c>
      <c r="N20" s="476">
        <f>+'[2]TURIIN MSUT-18'!N25+'[2]TURIIN BUS MSUT-25'!N25+'[2]TURIIN KOLLEGE-20'!N25+'[2]TURIIN BUS KOLLEGE-8'!N25+'[2]TURIIN IH SUR-5'!N25</f>
        <v>13</v>
      </c>
      <c r="O20" s="476">
        <f>+'[2]TURIIN MSUT-18'!O25+'[2]TURIIN BUS MSUT-25'!O25+'[2]TURIIN KOLLEGE-20'!O25+'[2]TURIIN BUS KOLLEGE-8'!O25+'[2]TURIIN IH SUR-5'!O25</f>
        <v>4</v>
      </c>
      <c r="P20" s="476" t="s">
        <v>848</v>
      </c>
      <c r="Q20" s="476" t="s">
        <v>848</v>
      </c>
      <c r="R20" s="476" t="s">
        <v>848</v>
      </c>
      <c r="S20" s="476" t="s">
        <v>848</v>
      </c>
      <c r="T20" s="476">
        <v>19</v>
      </c>
      <c r="U20" s="471">
        <v>8</v>
      </c>
      <c r="V20" s="474">
        <f t="shared" si="4"/>
        <v>55</v>
      </c>
      <c r="W20" s="474">
        <f t="shared" si="4"/>
        <v>22</v>
      </c>
      <c r="X20" s="476">
        <f>+'[2]TURIIN MSUT-18'!X25+'[2]TURIIN BUS MSUT-25'!X25+'[2]TURIIN KOLLEGE-20'!X25+'[2]TURIIN BUS KOLLEGE-8'!X25+'[2]TURIIN IH SUR-5'!X25</f>
        <v>12</v>
      </c>
      <c r="Y20" s="476">
        <f>+'[2]TURIIN MSUT-18'!Y25+'[2]TURIIN BUS MSUT-25'!Y25+'[2]TURIIN KOLLEGE-20'!Y25+'[2]TURIIN BUS KOLLEGE-8'!Y25+'[2]TURIIN IH SUR-5'!Y25</f>
        <v>7</v>
      </c>
      <c r="Z20" s="476">
        <f>+'[2]TURIIN MSUT-18'!Z25+'[2]TURIIN BUS MSUT-25'!Z25+'[2]TURIIN KOLLEGE-20'!Z25+'[2]TURIIN BUS KOLLEGE-8'!Z25+'[2]TURIIN IH SUR-5'!Z25</f>
        <v>5</v>
      </c>
      <c r="AA20" s="476">
        <f>+'[2]TURIIN MSUT-18'!AA25+'[2]TURIIN BUS MSUT-25'!AA25+'[2]TURIIN KOLLEGE-20'!AA25+'[2]TURIIN BUS KOLLEGE-8'!AA25+'[2]TURIIN IH SUR-5'!AA25</f>
        <v>1</v>
      </c>
      <c r="AB20" s="476">
        <f>+'[2]TURIIN MSUT-18'!AB25+'[2]TURIIN BUS MSUT-25'!AB25+'[2]TURIIN KOLLEGE-20'!AB25+'[2]TURIIN BUS KOLLEGE-8'!AB25+'[2]TURIIN IH SUR-5'!AB25</f>
        <v>11</v>
      </c>
      <c r="AC20" s="476">
        <f>+'[2]TURIIN MSUT-18'!AC25+'[2]TURIIN BUS MSUT-25'!AC25+'[2]TURIIN KOLLEGE-20'!AC25+'[2]TURIIN BUS KOLLEGE-8'!AC25+'[2]TURIIN IH SUR-5'!AC25</f>
        <v>2</v>
      </c>
      <c r="AD20" s="476">
        <f>+'[2]TURIIN MSUT-18'!AD25+'[2]TURIIN BUS MSUT-25'!AD25+'[2]TURIIN KOLLEGE-20'!AD25+'[2]TURIIN BUS KOLLEGE-8'!AD25+'[2]TURIIN IH SUR-5'!AD25</f>
        <v>10</v>
      </c>
      <c r="AE20" s="476">
        <f>+'[2]TURIIN MSUT-18'!AE25+'[2]TURIIN BUS MSUT-25'!AE25+'[2]TURIIN KOLLEGE-20'!AE25+'[2]TURIIN BUS KOLLEGE-8'!AE25+'[2]TURIIN IH SUR-5'!AE25</f>
        <v>4</v>
      </c>
      <c r="AF20" s="476">
        <f>+'[2]TURIIN MSUT-18'!AF25+'[2]TURIIN BUS MSUT-25'!AF25+'[2]TURIIN KOLLEGE-20'!AF25+'[2]TURIIN BUS KOLLEGE-8'!AF25+'[2]TURIIN IH SUR-5'!AF25</f>
        <v>7</v>
      </c>
      <c r="AG20" s="476">
        <f>+'[2]TURIIN MSUT-18'!AG25+'[2]TURIIN BUS MSUT-25'!AG25+'[2]TURIIN KOLLEGE-20'!AG25+'[2]TURIIN BUS KOLLEGE-8'!AG25+'[2]TURIIN IH SUR-5'!AG25</f>
        <v>5</v>
      </c>
      <c r="AH20" s="476">
        <f>+'[2]TURIIN MSUT-18'!AH25+'[2]TURIIN BUS MSUT-25'!AH25+'[2]TURIIN KOLLEGE-20'!AH25+'[2]TURIIN BUS KOLLEGE-8'!AH25+'[2]TURIIN IH SUR-5'!AH25</f>
        <v>8</v>
      </c>
      <c r="AI20" s="476">
        <f>+'[2]TURIIN MSUT-18'!AI25+'[2]TURIIN BUS MSUT-25'!AI25+'[2]TURIIN KOLLEGE-20'!AI25+'[2]TURIIN BUS KOLLEGE-8'!AI25+'[2]TURIIN IH SUR-5'!AI25</f>
        <v>3</v>
      </c>
      <c r="AJ20" s="476">
        <f>+'[2]TURIIN MSUT-18'!AJ25+'[2]TURIIN BUS MSUT-25'!AJ25+'[2]TURIIN KOLLEGE-20'!AJ25+'[2]TURIIN BUS KOLLEGE-8'!AJ25+'[2]TURIIN IH SUR-5'!AJ25</f>
        <v>2</v>
      </c>
      <c r="AK20" s="476">
        <f>+'[2]TURIIN MSUT-18'!AK25+'[2]TURIIN BUS MSUT-25'!AK25+'[2]TURIIN KOLLEGE-20'!AK25+'[2]TURIIN BUS KOLLEGE-8'!AK25+'[2]TURIIN IH SUR-5'!AK25</f>
        <v>0</v>
      </c>
    </row>
    <row r="21" spans="1:37" s="472" customFormat="1" ht="20.25" customHeight="1">
      <c r="A21" s="871">
        <v>20</v>
      </c>
      <c r="B21" s="871"/>
      <c r="C21" s="871"/>
      <c r="D21" s="871"/>
      <c r="E21" s="471">
        <v>9</v>
      </c>
      <c r="F21" s="869">
        <f t="shared" si="2"/>
        <v>1320</v>
      </c>
      <c r="G21" s="870"/>
      <c r="H21" s="869">
        <f t="shared" si="3"/>
        <v>510</v>
      </c>
      <c r="I21" s="870"/>
      <c r="J21" s="476">
        <f>+'[2]TURIIN MSUT-18'!J26+'[2]TURIIN BUS MSUT-25'!J26+'[2]TURIIN KOLLEGE-20'!J26+'[2]TURIIN BUS KOLLEGE-8'!J26+'[2]TURIIN IH SUR-5'!J26</f>
        <v>501</v>
      </c>
      <c r="K21" s="476">
        <f>+'[2]TURIIN MSUT-18'!K26+'[2]TURIIN BUS MSUT-25'!K26+'[2]TURIIN KOLLEGE-20'!K26+'[2]TURIIN BUS KOLLEGE-8'!K26+'[2]TURIIN IH SUR-5'!K26</f>
        <v>172</v>
      </c>
      <c r="L21" s="476">
        <f>+'[2]TURIIN MSUT-18'!L26+'[2]TURIIN BUS MSUT-25'!L26+'[2]TURIIN KOLLEGE-20'!L26+'[2]TURIIN BUS KOLLEGE-8'!L26+'[2]TURIIN IH SUR-5'!L26</f>
        <v>812</v>
      </c>
      <c r="M21" s="476">
        <f>+'[2]TURIIN MSUT-18'!M26+'[2]TURIIN BUS MSUT-25'!M26+'[2]TURIIN KOLLEGE-20'!M26+'[2]TURIIN BUS KOLLEGE-8'!M26+'[2]TURIIN IH SUR-5'!M26</f>
        <v>338</v>
      </c>
      <c r="N21" s="476">
        <f>+'[2]TURIIN MSUT-18'!N26+'[2]TURIIN BUS MSUT-25'!N26+'[2]TURIIN KOLLEGE-20'!N26+'[2]TURIIN BUS KOLLEGE-8'!N26+'[2]TURIIN IH SUR-5'!N26</f>
        <v>7</v>
      </c>
      <c r="O21" s="476">
        <f>+'[2]TURIIN MSUT-18'!O26+'[2]TURIIN BUS MSUT-25'!O26+'[2]TURIIN KOLLEGE-20'!O26+'[2]TURIIN BUS KOLLEGE-8'!O26+'[2]TURIIN IH SUR-5'!O26</f>
        <v>0</v>
      </c>
      <c r="P21" s="476" t="s">
        <v>848</v>
      </c>
      <c r="Q21" s="476" t="s">
        <v>848</v>
      </c>
      <c r="R21" s="476" t="s">
        <v>848</v>
      </c>
      <c r="S21" s="476" t="s">
        <v>848</v>
      </c>
      <c r="T21" s="476">
        <v>20</v>
      </c>
      <c r="U21" s="471">
        <v>9</v>
      </c>
      <c r="V21" s="474">
        <f t="shared" si="4"/>
        <v>38</v>
      </c>
      <c r="W21" s="474">
        <f t="shared" si="4"/>
        <v>18</v>
      </c>
      <c r="X21" s="476">
        <f>+'[2]TURIIN MSUT-18'!X26+'[2]TURIIN BUS MSUT-25'!X26+'[2]TURIIN KOLLEGE-20'!X26+'[2]TURIIN BUS KOLLEGE-8'!X26+'[2]TURIIN IH SUR-5'!X26</f>
        <v>4</v>
      </c>
      <c r="Y21" s="476">
        <f>+'[2]TURIIN MSUT-18'!Y26+'[2]TURIIN BUS MSUT-25'!Y26+'[2]TURIIN KOLLEGE-20'!Y26+'[2]TURIIN BUS KOLLEGE-8'!Y26+'[2]TURIIN IH SUR-5'!Y26</f>
        <v>3</v>
      </c>
      <c r="Z21" s="476">
        <f>+'[2]TURIIN MSUT-18'!Z26+'[2]TURIIN BUS MSUT-25'!Z26+'[2]TURIIN KOLLEGE-20'!Z26+'[2]TURIIN BUS KOLLEGE-8'!Z26+'[2]TURIIN IH SUR-5'!Z26</f>
        <v>7</v>
      </c>
      <c r="AA21" s="476">
        <f>+'[2]TURIIN MSUT-18'!AA26+'[2]TURIIN BUS MSUT-25'!AA26+'[2]TURIIN KOLLEGE-20'!AA26+'[2]TURIIN BUS KOLLEGE-8'!AA26+'[2]TURIIN IH SUR-5'!AA26</f>
        <v>4</v>
      </c>
      <c r="AB21" s="476">
        <f>+'[2]TURIIN MSUT-18'!AB26+'[2]TURIIN BUS MSUT-25'!AB26+'[2]TURIIN KOLLEGE-20'!AB26+'[2]TURIIN BUS KOLLEGE-8'!AB26+'[2]TURIIN IH SUR-5'!AB26</f>
        <v>8</v>
      </c>
      <c r="AC21" s="476">
        <f>+'[2]TURIIN MSUT-18'!AC26+'[2]TURIIN BUS MSUT-25'!AC26+'[2]TURIIN KOLLEGE-20'!AC26+'[2]TURIIN BUS KOLLEGE-8'!AC26+'[2]TURIIN IH SUR-5'!AC26</f>
        <v>4</v>
      </c>
      <c r="AD21" s="476">
        <f>+'[2]TURIIN MSUT-18'!AD26+'[2]TURIIN BUS MSUT-25'!AD26+'[2]TURIIN KOLLEGE-20'!AD26+'[2]TURIIN BUS KOLLEGE-8'!AD26+'[2]TURIIN IH SUR-5'!AD26</f>
        <v>5</v>
      </c>
      <c r="AE21" s="476">
        <f>+'[2]TURIIN MSUT-18'!AE26+'[2]TURIIN BUS MSUT-25'!AE26+'[2]TURIIN KOLLEGE-20'!AE26+'[2]TURIIN BUS KOLLEGE-8'!AE26+'[2]TURIIN IH SUR-5'!AE26</f>
        <v>1</v>
      </c>
      <c r="AF21" s="476">
        <f>+'[2]TURIIN MSUT-18'!AF26+'[2]TURIIN BUS MSUT-25'!AF26+'[2]TURIIN KOLLEGE-20'!AF26+'[2]TURIIN BUS KOLLEGE-8'!AF26+'[2]TURIIN IH SUR-5'!AF26</f>
        <v>4</v>
      </c>
      <c r="AG21" s="476">
        <f>+'[2]TURIIN MSUT-18'!AG26+'[2]TURIIN BUS MSUT-25'!AG26+'[2]TURIIN KOLLEGE-20'!AG26+'[2]TURIIN BUS KOLLEGE-8'!AG26+'[2]TURIIN IH SUR-5'!AG26</f>
        <v>1</v>
      </c>
      <c r="AH21" s="476">
        <f>+'[2]TURIIN MSUT-18'!AH26+'[2]TURIIN BUS MSUT-25'!AH26+'[2]TURIIN KOLLEGE-20'!AH26+'[2]TURIIN BUS KOLLEGE-8'!AH26+'[2]TURIIN IH SUR-5'!AH26</f>
        <v>7</v>
      </c>
      <c r="AI21" s="476">
        <f>+'[2]TURIIN MSUT-18'!AI26+'[2]TURIIN BUS MSUT-25'!AI26+'[2]TURIIN KOLLEGE-20'!AI26+'[2]TURIIN BUS KOLLEGE-8'!AI26+'[2]TURIIN IH SUR-5'!AI26</f>
        <v>4</v>
      </c>
      <c r="AJ21" s="476">
        <f>+'[2]TURIIN MSUT-18'!AJ26+'[2]TURIIN BUS MSUT-25'!AJ26+'[2]TURIIN KOLLEGE-20'!AJ26+'[2]TURIIN BUS KOLLEGE-8'!AJ26+'[2]TURIIN IH SUR-5'!AJ26</f>
        <v>3</v>
      </c>
      <c r="AK21" s="476">
        <f>+'[2]TURIIN MSUT-18'!AK26+'[2]TURIIN BUS MSUT-25'!AK26+'[2]TURIIN KOLLEGE-20'!AK26+'[2]TURIIN BUS KOLLEGE-8'!AK26+'[2]TURIIN IH SUR-5'!AK26</f>
        <v>1</v>
      </c>
    </row>
    <row r="22" spans="1:37" s="472" customFormat="1" ht="20.25" customHeight="1">
      <c r="A22" s="871">
        <v>21</v>
      </c>
      <c r="B22" s="871"/>
      <c r="C22" s="871"/>
      <c r="D22" s="871"/>
      <c r="E22" s="471">
        <v>10</v>
      </c>
      <c r="F22" s="869">
        <f t="shared" si="2"/>
        <v>920</v>
      </c>
      <c r="G22" s="870"/>
      <c r="H22" s="869">
        <f t="shared" si="3"/>
        <v>405</v>
      </c>
      <c r="I22" s="870"/>
      <c r="J22" s="476">
        <f>+'[2]TURIIN MSUT-18'!J27+'[2]TURIIN BUS MSUT-25'!J27+'[2]TURIIN KOLLEGE-20'!J27+'[2]TURIIN BUS KOLLEGE-8'!J27+'[2]TURIIN IH SUR-5'!J27</f>
        <v>294</v>
      </c>
      <c r="K22" s="476">
        <f>+'[2]TURIIN MSUT-18'!K27+'[2]TURIIN BUS MSUT-25'!K27+'[2]TURIIN KOLLEGE-20'!K27+'[2]TURIIN BUS KOLLEGE-8'!K27+'[2]TURIIN IH SUR-5'!K27</f>
        <v>106</v>
      </c>
      <c r="L22" s="476">
        <f>+'[2]TURIIN MSUT-18'!L27+'[2]TURIIN BUS MSUT-25'!L27+'[2]TURIIN KOLLEGE-20'!L27+'[2]TURIIN BUS KOLLEGE-8'!L27+'[2]TURIIN IH SUR-5'!L27</f>
        <v>616</v>
      </c>
      <c r="M22" s="476">
        <f>+'[2]TURIIN MSUT-18'!M27+'[2]TURIIN BUS MSUT-25'!M27+'[2]TURIIN KOLLEGE-20'!M27+'[2]TURIIN BUS KOLLEGE-8'!M27+'[2]TURIIN IH SUR-5'!M27</f>
        <v>297</v>
      </c>
      <c r="N22" s="476">
        <f>+'[2]TURIIN MSUT-18'!N27+'[2]TURIIN BUS MSUT-25'!N27+'[2]TURIIN KOLLEGE-20'!N27+'[2]TURIIN BUS KOLLEGE-8'!N27+'[2]TURIIN IH SUR-5'!N27</f>
        <v>10</v>
      </c>
      <c r="O22" s="476">
        <f>+'[2]TURIIN MSUT-18'!O27+'[2]TURIIN BUS MSUT-25'!O27+'[2]TURIIN KOLLEGE-20'!O27+'[2]TURIIN BUS KOLLEGE-8'!O27+'[2]TURIIN IH SUR-5'!O27</f>
        <v>2</v>
      </c>
      <c r="P22" s="476" t="s">
        <v>848</v>
      </c>
      <c r="Q22" s="476" t="s">
        <v>848</v>
      </c>
      <c r="R22" s="476" t="s">
        <v>848</v>
      </c>
      <c r="S22" s="476" t="s">
        <v>848</v>
      </c>
      <c r="T22" s="476">
        <v>21</v>
      </c>
      <c r="U22" s="471">
        <v>10</v>
      </c>
      <c r="V22" s="474">
        <f t="shared" si="4"/>
        <v>24</v>
      </c>
      <c r="W22" s="474">
        <f t="shared" si="4"/>
        <v>12</v>
      </c>
      <c r="X22" s="476">
        <f>+'[2]TURIIN MSUT-18'!X27+'[2]TURIIN BUS MSUT-25'!X27+'[2]TURIIN KOLLEGE-20'!X27+'[2]TURIIN BUS KOLLEGE-8'!X27+'[2]TURIIN IH SUR-5'!X27</f>
        <v>3</v>
      </c>
      <c r="Y22" s="476">
        <f>+'[2]TURIIN MSUT-18'!Y27+'[2]TURIIN BUS MSUT-25'!Y27+'[2]TURIIN KOLLEGE-20'!Y27+'[2]TURIIN BUS KOLLEGE-8'!Y27+'[2]TURIIN IH SUR-5'!Y27</f>
        <v>1</v>
      </c>
      <c r="Z22" s="476">
        <f>+'[2]TURIIN MSUT-18'!Z27+'[2]TURIIN BUS MSUT-25'!Z27+'[2]TURIIN KOLLEGE-20'!Z27+'[2]TURIIN BUS KOLLEGE-8'!Z27+'[2]TURIIN IH SUR-5'!Z27</f>
        <v>3</v>
      </c>
      <c r="AA22" s="476">
        <f>+'[2]TURIIN MSUT-18'!AA27+'[2]TURIIN BUS MSUT-25'!AA27+'[2]TURIIN KOLLEGE-20'!AA27+'[2]TURIIN BUS KOLLEGE-8'!AA27+'[2]TURIIN IH SUR-5'!AA27</f>
        <v>2</v>
      </c>
      <c r="AB22" s="476">
        <f>+'[2]TURIIN MSUT-18'!AB27+'[2]TURIIN BUS MSUT-25'!AB27+'[2]TURIIN KOLLEGE-20'!AB27+'[2]TURIIN BUS KOLLEGE-8'!AB27+'[2]TURIIN IH SUR-5'!AB27</f>
        <v>8</v>
      </c>
      <c r="AC22" s="476">
        <f>+'[2]TURIIN MSUT-18'!AC27+'[2]TURIIN BUS MSUT-25'!AC27+'[2]TURIIN KOLLEGE-20'!AC27+'[2]TURIIN BUS KOLLEGE-8'!AC27+'[2]TURIIN IH SUR-5'!AC27</f>
        <v>4</v>
      </c>
      <c r="AD22" s="476">
        <f>+'[2]TURIIN MSUT-18'!AD27+'[2]TURIIN BUS MSUT-25'!AD27+'[2]TURIIN KOLLEGE-20'!AD27+'[2]TURIIN BUS KOLLEGE-8'!AD27+'[2]TURIIN IH SUR-5'!AD27</f>
        <v>1</v>
      </c>
      <c r="AE22" s="476">
        <f>+'[2]TURIIN MSUT-18'!AE27+'[2]TURIIN BUS MSUT-25'!AE27+'[2]TURIIN KOLLEGE-20'!AE27+'[2]TURIIN BUS KOLLEGE-8'!AE27+'[2]TURIIN IH SUR-5'!AE27</f>
        <v>1</v>
      </c>
      <c r="AF22" s="476">
        <f>+'[2]TURIIN MSUT-18'!AF27+'[2]TURIIN BUS MSUT-25'!AF27+'[2]TURIIN KOLLEGE-20'!AF27+'[2]TURIIN BUS KOLLEGE-8'!AF27+'[2]TURIIN IH SUR-5'!AF27</f>
        <v>4</v>
      </c>
      <c r="AG22" s="476">
        <f>+'[2]TURIIN MSUT-18'!AG27+'[2]TURIIN BUS MSUT-25'!AG27+'[2]TURIIN KOLLEGE-20'!AG27+'[2]TURIIN BUS KOLLEGE-8'!AG27+'[2]TURIIN IH SUR-5'!AG27</f>
        <v>1</v>
      </c>
      <c r="AH22" s="476">
        <f>+'[2]TURIIN MSUT-18'!AH27+'[2]TURIIN BUS MSUT-25'!AH27+'[2]TURIIN KOLLEGE-20'!AH27+'[2]TURIIN BUS KOLLEGE-8'!AH27+'[2]TURIIN IH SUR-5'!AH27</f>
        <v>3</v>
      </c>
      <c r="AI22" s="476">
        <f>+'[2]TURIIN MSUT-18'!AI27+'[2]TURIIN BUS MSUT-25'!AI27+'[2]TURIIN KOLLEGE-20'!AI27+'[2]TURIIN BUS KOLLEGE-8'!AI27+'[2]TURIIN IH SUR-5'!AI27</f>
        <v>3</v>
      </c>
      <c r="AJ22" s="476">
        <f>+'[2]TURIIN MSUT-18'!AJ27+'[2]TURIIN BUS MSUT-25'!AJ27+'[2]TURIIN KOLLEGE-20'!AJ27+'[2]TURIIN BUS KOLLEGE-8'!AJ27+'[2]TURIIN IH SUR-5'!AJ27</f>
        <v>2</v>
      </c>
      <c r="AK22" s="476">
        <f>+'[2]TURIIN MSUT-18'!AK27+'[2]TURIIN BUS MSUT-25'!AK27+'[2]TURIIN KOLLEGE-20'!AK27+'[2]TURIIN BUS KOLLEGE-8'!AK27+'[2]TURIIN IH SUR-5'!AK27</f>
        <v>0</v>
      </c>
    </row>
    <row r="23" spans="1:37" s="472" customFormat="1" ht="20.25" customHeight="1">
      <c r="A23" s="871">
        <v>22</v>
      </c>
      <c r="B23" s="871"/>
      <c r="C23" s="871"/>
      <c r="D23" s="871"/>
      <c r="E23" s="471">
        <v>11</v>
      </c>
      <c r="F23" s="869">
        <f t="shared" si="2"/>
        <v>697</v>
      </c>
      <c r="G23" s="870"/>
      <c r="H23" s="869">
        <f t="shared" si="3"/>
        <v>317</v>
      </c>
      <c r="I23" s="870"/>
      <c r="J23" s="476">
        <f>+'[2]TURIIN MSUT-18'!J28+'[2]TURIIN BUS MSUT-25'!J28+'[2]TURIIN KOLLEGE-20'!J28+'[2]TURIIN BUS KOLLEGE-8'!J28+'[2]TURIIN IH SUR-5'!J28</f>
        <v>184</v>
      </c>
      <c r="K23" s="476">
        <f>+'[2]TURIIN MSUT-18'!K28+'[2]TURIIN BUS MSUT-25'!K28+'[2]TURIIN KOLLEGE-20'!K28+'[2]TURIIN BUS KOLLEGE-8'!K28+'[2]TURIIN IH SUR-5'!K28</f>
        <v>73</v>
      </c>
      <c r="L23" s="476">
        <f>+'[2]TURIIN MSUT-18'!L28+'[2]TURIIN BUS MSUT-25'!L28+'[2]TURIIN KOLLEGE-20'!L28+'[2]TURIIN BUS KOLLEGE-8'!L28+'[2]TURIIN IH SUR-5'!L28</f>
        <v>503</v>
      </c>
      <c r="M23" s="476">
        <f>+'[2]TURIIN MSUT-18'!M28+'[2]TURIIN BUS MSUT-25'!M28+'[2]TURIIN KOLLEGE-20'!M28+'[2]TURIIN BUS KOLLEGE-8'!M28+'[2]TURIIN IH SUR-5'!M28</f>
        <v>244</v>
      </c>
      <c r="N23" s="476">
        <f>+'[2]TURIIN MSUT-18'!N28+'[2]TURIIN BUS MSUT-25'!N28+'[2]TURIIN KOLLEGE-20'!N28+'[2]TURIIN BUS KOLLEGE-8'!N28+'[2]TURIIN IH SUR-5'!N28</f>
        <v>10</v>
      </c>
      <c r="O23" s="476">
        <f>+'[2]TURIIN MSUT-18'!O28+'[2]TURIIN BUS MSUT-25'!O28+'[2]TURIIN KOLLEGE-20'!O28+'[2]TURIIN BUS KOLLEGE-8'!O28+'[2]TURIIN IH SUR-5'!O28</f>
        <v>0</v>
      </c>
      <c r="P23" s="476" t="s">
        <v>848</v>
      </c>
      <c r="Q23" s="476" t="s">
        <v>848</v>
      </c>
      <c r="R23" s="476" t="s">
        <v>848</v>
      </c>
      <c r="S23" s="476" t="s">
        <v>848</v>
      </c>
      <c r="T23" s="476">
        <v>22</v>
      </c>
      <c r="U23" s="471">
        <v>11</v>
      </c>
      <c r="V23" s="474">
        <f t="shared" si="4"/>
        <v>21</v>
      </c>
      <c r="W23" s="474">
        <f t="shared" si="4"/>
        <v>11</v>
      </c>
      <c r="X23" s="476">
        <f>+'[2]TURIIN MSUT-18'!X28+'[2]TURIIN BUS MSUT-25'!X28+'[2]TURIIN KOLLEGE-20'!X28+'[2]TURIIN BUS KOLLEGE-8'!X28+'[2]TURIIN IH SUR-5'!X28</f>
        <v>7</v>
      </c>
      <c r="Y23" s="476">
        <f>+'[2]TURIIN MSUT-18'!Y28+'[2]TURIIN BUS MSUT-25'!Y28+'[2]TURIIN KOLLEGE-20'!Y28+'[2]TURIIN BUS KOLLEGE-8'!Y28+'[2]TURIIN IH SUR-5'!Y28</f>
        <v>2</v>
      </c>
      <c r="Z23" s="476">
        <f>+'[2]TURIIN MSUT-18'!Z28+'[2]TURIIN BUS MSUT-25'!Z28+'[2]TURIIN KOLLEGE-20'!Z28+'[2]TURIIN BUS KOLLEGE-8'!Z28+'[2]TURIIN IH SUR-5'!Z28</f>
        <v>0</v>
      </c>
      <c r="AA23" s="476">
        <f>+'[2]TURIIN MSUT-18'!AA28+'[2]TURIIN BUS MSUT-25'!AA28+'[2]TURIIN KOLLEGE-20'!AA28+'[2]TURIIN BUS KOLLEGE-8'!AA28+'[2]TURIIN IH SUR-5'!AA28</f>
        <v>0</v>
      </c>
      <c r="AB23" s="476">
        <f>+'[2]TURIIN MSUT-18'!AB28+'[2]TURIIN BUS MSUT-25'!AB28+'[2]TURIIN KOLLEGE-20'!AB28+'[2]TURIIN BUS KOLLEGE-8'!AB28+'[2]TURIIN IH SUR-5'!AB28</f>
        <v>3</v>
      </c>
      <c r="AC23" s="476">
        <f>+'[2]TURIIN MSUT-18'!AC28+'[2]TURIIN BUS MSUT-25'!AC28+'[2]TURIIN KOLLEGE-20'!AC28+'[2]TURIIN BUS KOLLEGE-8'!AC28+'[2]TURIIN IH SUR-5'!AC28</f>
        <v>2</v>
      </c>
      <c r="AD23" s="476">
        <f>+'[2]TURIIN MSUT-18'!AD28+'[2]TURIIN BUS MSUT-25'!AD28+'[2]TURIIN KOLLEGE-20'!AD28+'[2]TURIIN BUS KOLLEGE-8'!AD28+'[2]TURIIN IH SUR-5'!AD28</f>
        <v>6</v>
      </c>
      <c r="AE23" s="476">
        <f>+'[2]TURIIN MSUT-18'!AE28+'[2]TURIIN BUS MSUT-25'!AE28+'[2]TURIIN KOLLEGE-20'!AE28+'[2]TURIIN BUS KOLLEGE-8'!AE28+'[2]TURIIN IH SUR-5'!AE28</f>
        <v>3</v>
      </c>
      <c r="AF23" s="476">
        <f>+'[2]TURIIN MSUT-18'!AF28+'[2]TURIIN BUS MSUT-25'!AF28+'[2]TURIIN KOLLEGE-20'!AF28+'[2]TURIIN BUS KOLLEGE-8'!AF28+'[2]TURIIN IH SUR-5'!AF28</f>
        <v>2</v>
      </c>
      <c r="AG23" s="476">
        <f>+'[2]TURIIN MSUT-18'!AG28+'[2]TURIIN BUS MSUT-25'!AG28+'[2]TURIIN KOLLEGE-20'!AG28+'[2]TURIIN BUS KOLLEGE-8'!AG28+'[2]TURIIN IH SUR-5'!AG28</f>
        <v>2</v>
      </c>
      <c r="AH23" s="476">
        <f>+'[2]TURIIN MSUT-18'!AH28+'[2]TURIIN BUS MSUT-25'!AH28+'[2]TURIIN KOLLEGE-20'!AH28+'[2]TURIIN BUS KOLLEGE-8'!AH28+'[2]TURIIN IH SUR-5'!AH28</f>
        <v>2</v>
      </c>
      <c r="AI23" s="476">
        <f>+'[2]TURIIN MSUT-18'!AI28+'[2]TURIIN BUS MSUT-25'!AI28+'[2]TURIIN KOLLEGE-20'!AI28+'[2]TURIIN BUS KOLLEGE-8'!AI28+'[2]TURIIN IH SUR-5'!AI28</f>
        <v>1</v>
      </c>
      <c r="AJ23" s="476">
        <f>+'[2]TURIIN MSUT-18'!AJ28+'[2]TURIIN BUS MSUT-25'!AJ28+'[2]TURIIN KOLLEGE-20'!AJ28+'[2]TURIIN BUS KOLLEGE-8'!AJ28+'[2]TURIIN IH SUR-5'!AJ28</f>
        <v>1</v>
      </c>
      <c r="AK23" s="476">
        <f>+'[2]TURIIN MSUT-18'!AK28+'[2]TURIIN BUS MSUT-25'!AK28+'[2]TURIIN KOLLEGE-20'!AK28+'[2]TURIIN BUS KOLLEGE-8'!AK28+'[2]TURIIN IH SUR-5'!AK28</f>
        <v>1</v>
      </c>
    </row>
    <row r="24" spans="1:37" s="472" customFormat="1" ht="20.25" customHeight="1">
      <c r="A24" s="871">
        <v>23</v>
      </c>
      <c r="B24" s="871"/>
      <c r="C24" s="871"/>
      <c r="D24" s="871"/>
      <c r="E24" s="471">
        <v>12</v>
      </c>
      <c r="F24" s="869">
        <f t="shared" si="2"/>
        <v>685</v>
      </c>
      <c r="G24" s="870"/>
      <c r="H24" s="869">
        <f t="shared" si="3"/>
        <v>329</v>
      </c>
      <c r="I24" s="870"/>
      <c r="J24" s="476">
        <f>+'[2]TURIIN MSUT-18'!J29+'[2]TURIIN BUS MSUT-25'!J29+'[2]TURIIN KOLLEGE-20'!J29+'[2]TURIIN BUS KOLLEGE-8'!J29+'[2]TURIIN IH SUR-5'!J29</f>
        <v>155</v>
      </c>
      <c r="K24" s="476">
        <f>+'[2]TURIIN MSUT-18'!K29+'[2]TURIIN BUS MSUT-25'!K29+'[2]TURIIN KOLLEGE-20'!K29+'[2]TURIIN BUS KOLLEGE-8'!K29+'[2]TURIIN IH SUR-5'!K29</f>
        <v>72</v>
      </c>
      <c r="L24" s="476">
        <f>+'[2]TURIIN MSUT-18'!L29+'[2]TURIIN BUS MSUT-25'!L29+'[2]TURIIN KOLLEGE-20'!L29+'[2]TURIIN BUS KOLLEGE-8'!L29+'[2]TURIIN IH SUR-5'!L29</f>
        <v>520</v>
      </c>
      <c r="M24" s="476">
        <f>+'[2]TURIIN MSUT-18'!M29+'[2]TURIIN BUS MSUT-25'!M29+'[2]TURIIN KOLLEGE-20'!M29+'[2]TURIIN BUS KOLLEGE-8'!M29+'[2]TURIIN IH SUR-5'!M29</f>
        <v>257</v>
      </c>
      <c r="N24" s="476">
        <f>+'[2]TURIIN MSUT-18'!N29+'[2]TURIIN BUS MSUT-25'!N29+'[2]TURIIN KOLLEGE-20'!N29+'[2]TURIIN BUS KOLLEGE-8'!N29+'[2]TURIIN IH SUR-5'!N29</f>
        <v>10</v>
      </c>
      <c r="O24" s="476">
        <f>+'[2]TURIIN MSUT-18'!O29+'[2]TURIIN BUS MSUT-25'!O29+'[2]TURIIN KOLLEGE-20'!O29+'[2]TURIIN BUS KOLLEGE-8'!O29+'[2]TURIIN IH SUR-5'!O29</f>
        <v>0</v>
      </c>
      <c r="P24" s="476" t="s">
        <v>848</v>
      </c>
      <c r="Q24" s="476" t="s">
        <v>848</v>
      </c>
      <c r="R24" s="476" t="s">
        <v>848</v>
      </c>
      <c r="S24" s="476" t="s">
        <v>848</v>
      </c>
      <c r="T24" s="476">
        <v>23</v>
      </c>
      <c r="U24" s="471">
        <v>12</v>
      </c>
      <c r="V24" s="474">
        <f t="shared" si="4"/>
        <v>13</v>
      </c>
      <c r="W24" s="474">
        <f t="shared" si="4"/>
        <v>9</v>
      </c>
      <c r="X24" s="476">
        <f>+'[2]TURIIN MSUT-18'!X29+'[2]TURIIN BUS MSUT-25'!X29+'[2]TURIIN KOLLEGE-20'!X29+'[2]TURIIN BUS KOLLEGE-8'!X29+'[2]TURIIN IH SUR-5'!X29</f>
        <v>4</v>
      </c>
      <c r="Y24" s="476">
        <f>+'[2]TURIIN MSUT-18'!Y29+'[2]TURIIN BUS MSUT-25'!Y29+'[2]TURIIN KOLLEGE-20'!Y29+'[2]TURIIN BUS KOLLEGE-8'!Y29+'[2]TURIIN IH SUR-5'!Y29</f>
        <v>3</v>
      </c>
      <c r="Z24" s="476">
        <f>+'[2]TURIIN MSUT-18'!Z29+'[2]TURIIN BUS MSUT-25'!Z29+'[2]TURIIN KOLLEGE-20'!Z29+'[2]TURIIN BUS KOLLEGE-8'!Z29+'[2]TURIIN IH SUR-5'!Z29</f>
        <v>1</v>
      </c>
      <c r="AA24" s="476">
        <f>+'[2]TURIIN MSUT-18'!AA29+'[2]TURIIN BUS MSUT-25'!AA29+'[2]TURIIN KOLLEGE-20'!AA29+'[2]TURIIN BUS KOLLEGE-8'!AA29+'[2]TURIIN IH SUR-5'!AA29</f>
        <v>0</v>
      </c>
      <c r="AB24" s="476">
        <f>+'[2]TURIIN MSUT-18'!AB29+'[2]TURIIN BUS MSUT-25'!AB29+'[2]TURIIN KOLLEGE-20'!AB29+'[2]TURIIN BUS KOLLEGE-8'!AB29+'[2]TURIIN IH SUR-5'!AB29</f>
        <v>2</v>
      </c>
      <c r="AC24" s="476">
        <f>+'[2]TURIIN MSUT-18'!AC29+'[2]TURIIN BUS MSUT-25'!AC29+'[2]TURIIN KOLLEGE-20'!AC29+'[2]TURIIN BUS KOLLEGE-8'!AC29+'[2]TURIIN IH SUR-5'!AC29</f>
        <v>2</v>
      </c>
      <c r="AD24" s="476">
        <f>+'[2]TURIIN MSUT-18'!AD29+'[2]TURIIN BUS MSUT-25'!AD29+'[2]TURIIN KOLLEGE-20'!AD29+'[2]TURIIN BUS KOLLEGE-8'!AD29+'[2]TURIIN IH SUR-5'!AD29</f>
        <v>0</v>
      </c>
      <c r="AE24" s="476">
        <f>+'[2]TURIIN MSUT-18'!AE29+'[2]TURIIN BUS MSUT-25'!AE29+'[2]TURIIN KOLLEGE-20'!AE29+'[2]TURIIN BUS KOLLEGE-8'!AE29+'[2]TURIIN IH SUR-5'!AE29</f>
        <v>0</v>
      </c>
      <c r="AF24" s="476">
        <f>+'[2]TURIIN MSUT-18'!AF29+'[2]TURIIN BUS MSUT-25'!AF29+'[2]TURIIN KOLLEGE-20'!AF29+'[2]TURIIN BUS KOLLEGE-8'!AF29+'[2]TURIIN IH SUR-5'!AF29</f>
        <v>2</v>
      </c>
      <c r="AG24" s="476">
        <f>+'[2]TURIIN MSUT-18'!AG29+'[2]TURIIN BUS MSUT-25'!AG29+'[2]TURIIN KOLLEGE-20'!AG29+'[2]TURIIN BUS KOLLEGE-8'!AG29+'[2]TURIIN IH SUR-5'!AG29</f>
        <v>2</v>
      </c>
      <c r="AH24" s="476">
        <f>+'[2]TURIIN MSUT-18'!AH29+'[2]TURIIN BUS MSUT-25'!AH29+'[2]TURIIN KOLLEGE-20'!AH29+'[2]TURIIN BUS KOLLEGE-8'!AH29+'[2]TURIIN IH SUR-5'!AH29</f>
        <v>2</v>
      </c>
      <c r="AI24" s="476">
        <f>+'[2]TURIIN MSUT-18'!AI29+'[2]TURIIN BUS MSUT-25'!AI29+'[2]TURIIN KOLLEGE-20'!AI29+'[2]TURIIN BUS KOLLEGE-8'!AI29+'[2]TURIIN IH SUR-5'!AI29</f>
        <v>1</v>
      </c>
      <c r="AJ24" s="476">
        <f>+'[2]TURIIN MSUT-18'!AJ29+'[2]TURIIN BUS MSUT-25'!AJ29+'[2]TURIIN KOLLEGE-20'!AJ29+'[2]TURIIN BUS KOLLEGE-8'!AJ29+'[2]TURIIN IH SUR-5'!AJ29</f>
        <v>2</v>
      </c>
      <c r="AK24" s="476">
        <f>+'[2]TURIIN MSUT-18'!AK29+'[2]TURIIN BUS MSUT-25'!AK29+'[2]TURIIN KOLLEGE-20'!AK29+'[2]TURIIN BUS KOLLEGE-8'!AK29+'[2]TURIIN IH SUR-5'!AK29</f>
        <v>1</v>
      </c>
    </row>
    <row r="25" spans="1:37" s="472" customFormat="1" ht="20.25" customHeight="1">
      <c r="A25" s="871">
        <v>24</v>
      </c>
      <c r="B25" s="871"/>
      <c r="C25" s="871"/>
      <c r="D25" s="871"/>
      <c r="E25" s="471">
        <v>13</v>
      </c>
      <c r="F25" s="869">
        <f t="shared" si="2"/>
        <v>646</v>
      </c>
      <c r="G25" s="870"/>
      <c r="H25" s="869">
        <f t="shared" si="3"/>
        <v>289</v>
      </c>
      <c r="I25" s="870"/>
      <c r="J25" s="476">
        <f>+'[2]TURIIN MSUT-18'!J30+'[2]TURIIN BUS MSUT-25'!J30+'[2]TURIIN KOLLEGE-20'!J30+'[2]TURIIN BUS KOLLEGE-8'!J30+'[2]TURIIN IH SUR-5'!J30</f>
        <v>112</v>
      </c>
      <c r="K25" s="476">
        <f>+'[2]TURIIN MSUT-18'!K30+'[2]TURIIN BUS MSUT-25'!K30+'[2]TURIIN KOLLEGE-20'!K30+'[2]TURIIN BUS KOLLEGE-8'!K30+'[2]TURIIN IH SUR-5'!K30</f>
        <v>47</v>
      </c>
      <c r="L25" s="476">
        <f>+'[2]TURIIN MSUT-18'!L30+'[2]TURIIN BUS MSUT-25'!L30+'[2]TURIIN KOLLEGE-20'!L30+'[2]TURIIN BUS KOLLEGE-8'!L30+'[2]TURIIN IH SUR-5'!L30</f>
        <v>520</v>
      </c>
      <c r="M25" s="476">
        <f>+'[2]TURIIN MSUT-18'!M30+'[2]TURIIN BUS MSUT-25'!M30+'[2]TURIIN KOLLEGE-20'!M30+'[2]TURIIN BUS KOLLEGE-8'!M30+'[2]TURIIN IH SUR-5'!M30</f>
        <v>241</v>
      </c>
      <c r="N25" s="476">
        <f>+'[2]TURIIN MSUT-18'!N30+'[2]TURIIN BUS MSUT-25'!N30+'[2]TURIIN KOLLEGE-20'!N30+'[2]TURIIN BUS KOLLEGE-8'!N30+'[2]TURIIN IH SUR-5'!N30</f>
        <v>14</v>
      </c>
      <c r="O25" s="476">
        <f>+'[2]TURIIN MSUT-18'!O30+'[2]TURIIN BUS MSUT-25'!O30+'[2]TURIIN KOLLEGE-20'!O30+'[2]TURIIN BUS KOLLEGE-8'!O30+'[2]TURIIN IH SUR-5'!O30</f>
        <v>1</v>
      </c>
      <c r="P25" s="476" t="s">
        <v>848</v>
      </c>
      <c r="Q25" s="476" t="s">
        <v>848</v>
      </c>
      <c r="R25" s="476" t="s">
        <v>848</v>
      </c>
      <c r="S25" s="476" t="s">
        <v>848</v>
      </c>
      <c r="T25" s="476">
        <v>24</v>
      </c>
      <c r="U25" s="471">
        <v>13</v>
      </c>
      <c r="V25" s="474">
        <f t="shared" si="4"/>
        <v>12</v>
      </c>
      <c r="W25" s="474">
        <f t="shared" si="4"/>
        <v>5</v>
      </c>
      <c r="X25" s="476">
        <f>+'[2]TURIIN MSUT-18'!X30+'[2]TURIIN BUS MSUT-25'!X30+'[2]TURIIN KOLLEGE-20'!X30+'[2]TURIIN BUS KOLLEGE-8'!X30+'[2]TURIIN IH SUR-5'!X30</f>
        <v>1</v>
      </c>
      <c r="Y25" s="476">
        <f>+'[2]TURIIN MSUT-18'!Y30+'[2]TURIIN BUS MSUT-25'!Y30+'[2]TURIIN KOLLEGE-20'!Y30+'[2]TURIIN BUS KOLLEGE-8'!Y30+'[2]TURIIN IH SUR-5'!Y30</f>
        <v>0</v>
      </c>
      <c r="Z25" s="476">
        <f>+'[2]TURIIN MSUT-18'!Z30+'[2]TURIIN BUS MSUT-25'!Z30+'[2]TURIIN KOLLEGE-20'!Z30+'[2]TURIIN BUS KOLLEGE-8'!Z30+'[2]TURIIN IH SUR-5'!Z30</f>
        <v>3</v>
      </c>
      <c r="AA25" s="476">
        <f>+'[2]TURIIN MSUT-18'!AA30+'[2]TURIIN BUS MSUT-25'!AA30+'[2]TURIIN KOLLEGE-20'!AA30+'[2]TURIIN BUS KOLLEGE-8'!AA30+'[2]TURIIN IH SUR-5'!AA30</f>
        <v>1</v>
      </c>
      <c r="AB25" s="476">
        <f>+'[2]TURIIN MSUT-18'!AB30+'[2]TURIIN BUS MSUT-25'!AB30+'[2]TURIIN KOLLEGE-20'!AB30+'[2]TURIIN BUS KOLLEGE-8'!AB30+'[2]TURIIN IH SUR-5'!AB30</f>
        <v>1</v>
      </c>
      <c r="AC25" s="476">
        <f>+'[2]TURIIN MSUT-18'!AC30+'[2]TURIIN BUS MSUT-25'!AC30+'[2]TURIIN KOLLEGE-20'!AC30+'[2]TURIIN BUS KOLLEGE-8'!AC30+'[2]TURIIN IH SUR-5'!AC30</f>
        <v>1</v>
      </c>
      <c r="AD25" s="476">
        <f>+'[2]TURIIN MSUT-18'!AD30+'[2]TURIIN BUS MSUT-25'!AD30+'[2]TURIIN KOLLEGE-20'!AD30+'[2]TURIIN BUS KOLLEGE-8'!AD30+'[2]TURIIN IH SUR-5'!AD30</f>
        <v>2</v>
      </c>
      <c r="AE25" s="476">
        <f>+'[2]TURIIN MSUT-18'!AE30+'[2]TURIIN BUS MSUT-25'!AE30+'[2]TURIIN KOLLEGE-20'!AE30+'[2]TURIIN BUS KOLLEGE-8'!AE30+'[2]TURIIN IH SUR-5'!AE30</f>
        <v>1</v>
      </c>
      <c r="AF25" s="476">
        <f>+'[2]TURIIN MSUT-18'!AF30+'[2]TURIIN BUS MSUT-25'!AF30+'[2]TURIIN KOLLEGE-20'!AF30+'[2]TURIIN BUS KOLLEGE-8'!AF30+'[2]TURIIN IH SUR-5'!AF30</f>
        <v>1</v>
      </c>
      <c r="AG25" s="476">
        <f>+'[2]TURIIN MSUT-18'!AG30+'[2]TURIIN BUS MSUT-25'!AG30+'[2]TURIIN KOLLEGE-20'!AG30+'[2]TURIIN BUS KOLLEGE-8'!AG30+'[2]TURIIN IH SUR-5'!AG30</f>
        <v>1</v>
      </c>
      <c r="AH25" s="476">
        <f>+'[2]TURIIN MSUT-18'!AH30+'[2]TURIIN BUS MSUT-25'!AH30+'[2]TURIIN KOLLEGE-20'!AH30+'[2]TURIIN BUS KOLLEGE-8'!AH30+'[2]TURIIN IH SUR-5'!AH30</f>
        <v>4</v>
      </c>
      <c r="AI25" s="476">
        <f>+'[2]TURIIN MSUT-18'!AI30+'[2]TURIIN BUS MSUT-25'!AI30+'[2]TURIIN KOLLEGE-20'!AI30+'[2]TURIIN BUS KOLLEGE-8'!AI30+'[2]TURIIN IH SUR-5'!AI30</f>
        <v>1</v>
      </c>
      <c r="AJ25" s="476">
        <f>+'[2]TURIIN MSUT-18'!AJ30+'[2]TURIIN BUS MSUT-25'!AJ30+'[2]TURIIN KOLLEGE-20'!AJ30+'[2]TURIIN BUS KOLLEGE-8'!AJ30+'[2]TURIIN IH SUR-5'!AJ30</f>
        <v>0</v>
      </c>
      <c r="AK25" s="476">
        <f>+'[2]TURIIN MSUT-18'!AK30+'[2]TURIIN BUS MSUT-25'!AK30+'[2]TURIIN KOLLEGE-20'!AK30+'[2]TURIIN BUS KOLLEGE-8'!AK30+'[2]TURIIN IH SUR-5'!AK30</f>
        <v>0</v>
      </c>
    </row>
    <row r="26" spans="1:37" s="472" customFormat="1" ht="20.25" customHeight="1">
      <c r="A26" s="871">
        <v>25</v>
      </c>
      <c r="B26" s="871"/>
      <c r="C26" s="871"/>
      <c r="D26" s="871"/>
      <c r="E26" s="471">
        <v>14</v>
      </c>
      <c r="F26" s="869">
        <f t="shared" si="2"/>
        <v>611</v>
      </c>
      <c r="G26" s="870"/>
      <c r="H26" s="869">
        <f t="shared" si="3"/>
        <v>294</v>
      </c>
      <c r="I26" s="870"/>
      <c r="J26" s="476">
        <f>+'[2]TURIIN MSUT-18'!J31+'[2]TURIIN BUS MSUT-25'!J31+'[2]TURIIN KOLLEGE-20'!J31+'[2]TURIIN BUS KOLLEGE-8'!J31+'[2]TURIIN IH SUR-5'!J31</f>
        <v>99</v>
      </c>
      <c r="K26" s="476">
        <f>+'[2]TURIIN MSUT-18'!K31+'[2]TURIIN BUS MSUT-25'!K31+'[2]TURIIN KOLLEGE-20'!K31+'[2]TURIIN BUS KOLLEGE-8'!K31+'[2]TURIIN IH SUR-5'!K31</f>
        <v>38</v>
      </c>
      <c r="L26" s="476">
        <f>+'[2]TURIIN MSUT-18'!L31+'[2]TURIIN BUS MSUT-25'!L31+'[2]TURIIN KOLLEGE-20'!L31+'[2]TURIIN BUS KOLLEGE-8'!L31+'[2]TURIIN IH SUR-5'!L31</f>
        <v>492</v>
      </c>
      <c r="M26" s="476">
        <f>+'[2]TURIIN MSUT-18'!M31+'[2]TURIIN BUS MSUT-25'!M31+'[2]TURIIN KOLLEGE-20'!M31+'[2]TURIIN BUS KOLLEGE-8'!M31+'[2]TURIIN IH SUR-5'!M31</f>
        <v>254</v>
      </c>
      <c r="N26" s="476">
        <f>+'[2]TURIIN MSUT-18'!N31+'[2]TURIIN BUS MSUT-25'!N31+'[2]TURIIN KOLLEGE-20'!N31+'[2]TURIIN BUS KOLLEGE-8'!N31+'[2]TURIIN IH SUR-5'!N31</f>
        <v>20</v>
      </c>
      <c r="O26" s="476">
        <f>+'[2]TURIIN MSUT-18'!O31+'[2]TURIIN BUS MSUT-25'!O31+'[2]TURIIN KOLLEGE-20'!O31+'[2]TURIIN BUS KOLLEGE-8'!O31+'[2]TURIIN IH SUR-5'!O31</f>
        <v>2</v>
      </c>
      <c r="P26" s="476" t="s">
        <v>848</v>
      </c>
      <c r="Q26" s="476" t="s">
        <v>848</v>
      </c>
      <c r="R26" s="476" t="s">
        <v>848</v>
      </c>
      <c r="S26" s="476" t="s">
        <v>848</v>
      </c>
      <c r="T26" s="476">
        <v>25</v>
      </c>
      <c r="U26" s="471">
        <v>14</v>
      </c>
      <c r="V26" s="474">
        <f t="shared" si="4"/>
        <v>13</v>
      </c>
      <c r="W26" s="474">
        <f t="shared" si="4"/>
        <v>6</v>
      </c>
      <c r="X26" s="476">
        <f>+'[2]TURIIN MSUT-18'!X31+'[2]TURIIN BUS MSUT-25'!X31+'[2]TURIIN KOLLEGE-20'!X31+'[2]TURIIN BUS KOLLEGE-8'!X31+'[2]TURIIN IH SUR-5'!X31</f>
        <v>3</v>
      </c>
      <c r="Y26" s="476">
        <f>+'[2]TURIIN MSUT-18'!Y31+'[2]TURIIN BUS MSUT-25'!Y31+'[2]TURIIN KOLLEGE-20'!Y31+'[2]TURIIN BUS KOLLEGE-8'!Y31+'[2]TURIIN IH SUR-5'!Y31</f>
        <v>3</v>
      </c>
      <c r="Z26" s="476">
        <f>+'[2]TURIIN MSUT-18'!Z31+'[2]TURIIN BUS MSUT-25'!Z31+'[2]TURIIN KOLLEGE-20'!Z31+'[2]TURIIN BUS KOLLEGE-8'!Z31+'[2]TURIIN IH SUR-5'!Z31</f>
        <v>0</v>
      </c>
      <c r="AA26" s="476">
        <f>+'[2]TURIIN MSUT-18'!AA31+'[2]TURIIN BUS MSUT-25'!AA31+'[2]TURIIN KOLLEGE-20'!AA31+'[2]TURIIN BUS KOLLEGE-8'!AA31+'[2]TURIIN IH SUR-5'!AA31</f>
        <v>0</v>
      </c>
      <c r="AB26" s="476">
        <f>+'[2]TURIIN MSUT-18'!AB31+'[2]TURIIN BUS MSUT-25'!AB31+'[2]TURIIN KOLLEGE-20'!AB31+'[2]TURIIN BUS KOLLEGE-8'!AB31+'[2]TURIIN IH SUR-5'!AB31</f>
        <v>1</v>
      </c>
      <c r="AC26" s="476">
        <f>+'[2]TURIIN MSUT-18'!AC31+'[2]TURIIN BUS MSUT-25'!AC31+'[2]TURIIN KOLLEGE-20'!AC31+'[2]TURIIN BUS KOLLEGE-8'!AC31+'[2]TURIIN IH SUR-5'!AC31</f>
        <v>0</v>
      </c>
      <c r="AD26" s="476">
        <f>+'[2]TURIIN MSUT-18'!AD31+'[2]TURIIN BUS MSUT-25'!AD31+'[2]TURIIN KOLLEGE-20'!AD31+'[2]TURIIN BUS KOLLEGE-8'!AD31+'[2]TURIIN IH SUR-5'!AD31</f>
        <v>3</v>
      </c>
      <c r="AE26" s="476">
        <f>+'[2]TURIIN MSUT-18'!AE31+'[2]TURIIN BUS MSUT-25'!AE31+'[2]TURIIN KOLLEGE-20'!AE31+'[2]TURIIN BUS KOLLEGE-8'!AE31+'[2]TURIIN IH SUR-5'!AE31</f>
        <v>1</v>
      </c>
      <c r="AF26" s="476">
        <f>+'[2]TURIIN MSUT-18'!AF31+'[2]TURIIN BUS MSUT-25'!AF31+'[2]TURIIN KOLLEGE-20'!AF31+'[2]TURIIN BUS KOLLEGE-8'!AF31+'[2]TURIIN IH SUR-5'!AF31</f>
        <v>1</v>
      </c>
      <c r="AG26" s="476">
        <f>+'[2]TURIIN MSUT-18'!AG31+'[2]TURIIN BUS MSUT-25'!AG31+'[2]TURIIN KOLLEGE-20'!AG31+'[2]TURIIN BUS KOLLEGE-8'!AG31+'[2]TURIIN IH SUR-5'!AG31</f>
        <v>0</v>
      </c>
      <c r="AH26" s="476">
        <f>+'[2]TURIIN MSUT-18'!AH31+'[2]TURIIN BUS MSUT-25'!AH31+'[2]TURIIN KOLLEGE-20'!AH31+'[2]TURIIN BUS KOLLEGE-8'!AH31+'[2]TURIIN IH SUR-5'!AH31</f>
        <v>3</v>
      </c>
      <c r="AI26" s="476">
        <f>+'[2]TURIIN MSUT-18'!AI31+'[2]TURIIN BUS MSUT-25'!AI31+'[2]TURIIN KOLLEGE-20'!AI31+'[2]TURIIN BUS KOLLEGE-8'!AI31+'[2]TURIIN IH SUR-5'!AI31</f>
        <v>1</v>
      </c>
      <c r="AJ26" s="476">
        <f>+'[2]TURIIN MSUT-18'!AJ31+'[2]TURIIN BUS MSUT-25'!AJ31+'[2]TURIIN KOLLEGE-20'!AJ31+'[2]TURIIN BUS KOLLEGE-8'!AJ31+'[2]TURIIN IH SUR-5'!AJ31</f>
        <v>2</v>
      </c>
      <c r="AK26" s="476">
        <f>+'[2]TURIIN MSUT-18'!AK31+'[2]TURIIN BUS MSUT-25'!AK31+'[2]TURIIN KOLLEGE-20'!AK31+'[2]TURIIN BUS KOLLEGE-8'!AK31+'[2]TURIIN IH SUR-5'!AK31</f>
        <v>1</v>
      </c>
    </row>
    <row r="27" spans="1:37" s="472" customFormat="1" ht="20.25" customHeight="1">
      <c r="A27" s="871">
        <v>26</v>
      </c>
      <c r="B27" s="871"/>
      <c r="C27" s="871"/>
      <c r="D27" s="871"/>
      <c r="E27" s="471">
        <v>15</v>
      </c>
      <c r="F27" s="869">
        <f t="shared" si="2"/>
        <v>651</v>
      </c>
      <c r="G27" s="870"/>
      <c r="H27" s="869">
        <f t="shared" si="3"/>
        <v>318</v>
      </c>
      <c r="I27" s="870"/>
      <c r="J27" s="476">
        <f>+'[2]TURIIN MSUT-18'!J32+'[2]TURIIN BUS MSUT-25'!J32+'[2]TURIIN KOLLEGE-20'!J32+'[2]TURIIN BUS KOLLEGE-8'!J32+'[2]TURIIN IH SUR-5'!J32</f>
        <v>105</v>
      </c>
      <c r="K27" s="476">
        <f>+'[2]TURIIN MSUT-18'!K32+'[2]TURIIN BUS MSUT-25'!K32+'[2]TURIIN KOLLEGE-20'!K32+'[2]TURIIN BUS KOLLEGE-8'!K32+'[2]TURIIN IH SUR-5'!K32</f>
        <v>43</v>
      </c>
      <c r="L27" s="476">
        <f>+'[2]TURIIN MSUT-18'!L32+'[2]TURIIN BUS MSUT-25'!L32+'[2]TURIIN KOLLEGE-20'!L32+'[2]TURIIN BUS KOLLEGE-8'!L32+'[2]TURIIN IH SUR-5'!L32</f>
        <v>531</v>
      </c>
      <c r="M27" s="476">
        <f>+'[2]TURIIN MSUT-18'!M32+'[2]TURIIN BUS MSUT-25'!M32+'[2]TURIIN KOLLEGE-20'!M32+'[2]TURIIN BUS KOLLEGE-8'!M32+'[2]TURIIN IH SUR-5'!M32</f>
        <v>274</v>
      </c>
      <c r="N27" s="476">
        <f>+'[2]TURIIN MSUT-18'!N32+'[2]TURIIN BUS MSUT-25'!N32+'[2]TURIIN KOLLEGE-20'!N32+'[2]TURIIN BUS KOLLEGE-8'!N32+'[2]TURIIN IH SUR-5'!N32</f>
        <v>15</v>
      </c>
      <c r="O27" s="476">
        <f>+'[2]TURIIN MSUT-18'!O32+'[2]TURIIN BUS MSUT-25'!O32+'[2]TURIIN KOLLEGE-20'!O32+'[2]TURIIN BUS KOLLEGE-8'!O32+'[2]TURIIN IH SUR-5'!O32</f>
        <v>1</v>
      </c>
      <c r="P27" s="476" t="s">
        <v>848</v>
      </c>
      <c r="Q27" s="476" t="s">
        <v>848</v>
      </c>
      <c r="R27" s="476" t="s">
        <v>848</v>
      </c>
      <c r="S27" s="476" t="s">
        <v>848</v>
      </c>
      <c r="T27" s="476">
        <v>26</v>
      </c>
      <c r="U27" s="471">
        <v>15</v>
      </c>
      <c r="V27" s="474">
        <f t="shared" si="4"/>
        <v>18</v>
      </c>
      <c r="W27" s="474">
        <f t="shared" si="4"/>
        <v>12</v>
      </c>
      <c r="X27" s="476">
        <f>+'[2]TURIIN MSUT-18'!X32+'[2]TURIIN BUS MSUT-25'!X32+'[2]TURIIN KOLLEGE-20'!X32+'[2]TURIIN BUS KOLLEGE-8'!X32+'[2]TURIIN IH SUR-5'!X32</f>
        <v>8</v>
      </c>
      <c r="Y27" s="476">
        <f>+'[2]TURIIN MSUT-18'!Y32+'[2]TURIIN BUS MSUT-25'!Y32+'[2]TURIIN KOLLEGE-20'!Y32+'[2]TURIIN BUS KOLLEGE-8'!Y32+'[2]TURIIN IH SUR-5'!Y32</f>
        <v>6</v>
      </c>
      <c r="Z27" s="476">
        <f>+'[2]TURIIN MSUT-18'!Z32+'[2]TURIIN BUS MSUT-25'!Z32+'[2]TURIIN KOLLEGE-20'!Z32+'[2]TURIIN BUS KOLLEGE-8'!Z32+'[2]TURIIN IH SUR-5'!Z32</f>
        <v>0</v>
      </c>
      <c r="AA27" s="476">
        <f>+'[2]TURIIN MSUT-18'!AA32+'[2]TURIIN BUS MSUT-25'!AA32+'[2]TURIIN KOLLEGE-20'!AA32+'[2]TURIIN BUS KOLLEGE-8'!AA32+'[2]TURIIN IH SUR-5'!AA32</f>
        <v>0</v>
      </c>
      <c r="AB27" s="476">
        <f>+'[2]TURIIN MSUT-18'!AB32+'[2]TURIIN BUS MSUT-25'!AB32+'[2]TURIIN KOLLEGE-20'!AB32+'[2]TURIIN BUS KOLLEGE-8'!AB32+'[2]TURIIN IH SUR-5'!AB32</f>
        <v>2</v>
      </c>
      <c r="AC27" s="476">
        <f>+'[2]TURIIN MSUT-18'!AC32+'[2]TURIIN BUS MSUT-25'!AC32+'[2]TURIIN KOLLEGE-20'!AC32+'[2]TURIIN BUS KOLLEGE-8'!AC32+'[2]TURIIN IH SUR-5'!AC32</f>
        <v>2</v>
      </c>
      <c r="AD27" s="476">
        <f>+'[2]TURIIN MSUT-18'!AD32+'[2]TURIIN BUS MSUT-25'!AD32+'[2]TURIIN KOLLEGE-20'!AD32+'[2]TURIIN BUS KOLLEGE-8'!AD32+'[2]TURIIN IH SUR-5'!AD32</f>
        <v>3</v>
      </c>
      <c r="AE27" s="476">
        <f>+'[2]TURIIN MSUT-18'!AE32+'[2]TURIIN BUS MSUT-25'!AE32+'[2]TURIIN KOLLEGE-20'!AE32+'[2]TURIIN BUS KOLLEGE-8'!AE32+'[2]TURIIN IH SUR-5'!AE32</f>
        <v>0</v>
      </c>
      <c r="AF27" s="476">
        <f>+'[2]TURIIN MSUT-18'!AF32+'[2]TURIIN BUS MSUT-25'!AF32+'[2]TURIIN KOLLEGE-20'!AF32+'[2]TURIIN BUS KOLLEGE-8'!AF32+'[2]TURIIN IH SUR-5'!AF32</f>
        <v>2</v>
      </c>
      <c r="AG27" s="476">
        <f>+'[2]TURIIN MSUT-18'!AG32+'[2]TURIIN BUS MSUT-25'!AG32+'[2]TURIIN KOLLEGE-20'!AG32+'[2]TURIIN BUS KOLLEGE-8'!AG32+'[2]TURIIN IH SUR-5'!AG32</f>
        <v>2</v>
      </c>
      <c r="AH27" s="476">
        <f>+'[2]TURIIN MSUT-18'!AH32+'[2]TURIIN BUS MSUT-25'!AH32+'[2]TURIIN KOLLEGE-20'!AH32+'[2]TURIIN BUS KOLLEGE-8'!AH32+'[2]TURIIN IH SUR-5'!AH32</f>
        <v>2</v>
      </c>
      <c r="AI27" s="476">
        <f>+'[2]TURIIN MSUT-18'!AI32+'[2]TURIIN BUS MSUT-25'!AI32+'[2]TURIIN KOLLEGE-20'!AI32+'[2]TURIIN BUS KOLLEGE-8'!AI32+'[2]TURIIN IH SUR-5'!AI32</f>
        <v>1</v>
      </c>
      <c r="AJ27" s="476">
        <f>+'[2]TURIIN MSUT-18'!AJ32+'[2]TURIIN BUS MSUT-25'!AJ32+'[2]TURIIN KOLLEGE-20'!AJ32+'[2]TURIIN BUS KOLLEGE-8'!AJ32+'[2]TURIIN IH SUR-5'!AJ32</f>
        <v>1</v>
      </c>
      <c r="AK27" s="476">
        <f>+'[2]TURIIN MSUT-18'!AK32+'[2]TURIIN BUS MSUT-25'!AK32+'[2]TURIIN KOLLEGE-20'!AK32+'[2]TURIIN BUS KOLLEGE-8'!AK32+'[2]TURIIN IH SUR-5'!AK32</f>
        <v>1</v>
      </c>
    </row>
    <row r="28" spans="1:37" s="472" customFormat="1" ht="20.25" customHeight="1">
      <c r="A28" s="871">
        <v>27</v>
      </c>
      <c r="B28" s="871"/>
      <c r="C28" s="871"/>
      <c r="D28" s="871"/>
      <c r="E28" s="471">
        <v>16</v>
      </c>
      <c r="F28" s="869">
        <f t="shared" si="2"/>
        <v>644</v>
      </c>
      <c r="G28" s="870"/>
      <c r="H28" s="869">
        <f t="shared" si="3"/>
        <v>357</v>
      </c>
      <c r="I28" s="870"/>
      <c r="J28" s="476">
        <f>+'[2]TURIIN MSUT-18'!J33+'[2]TURIIN BUS MSUT-25'!J33+'[2]TURIIN KOLLEGE-20'!J33+'[2]TURIIN BUS KOLLEGE-8'!J33+'[2]TURIIN IH SUR-5'!J33</f>
        <v>82</v>
      </c>
      <c r="K28" s="476">
        <f>+'[2]TURIIN MSUT-18'!K33+'[2]TURIIN BUS MSUT-25'!K33+'[2]TURIIN KOLLEGE-20'!K33+'[2]TURIIN BUS KOLLEGE-8'!K33+'[2]TURIIN IH SUR-5'!K33</f>
        <v>45</v>
      </c>
      <c r="L28" s="476">
        <f>+'[2]TURIIN MSUT-18'!L33+'[2]TURIIN BUS MSUT-25'!L33+'[2]TURIIN KOLLEGE-20'!L33+'[2]TURIIN BUS KOLLEGE-8'!L33+'[2]TURIIN IH SUR-5'!L33</f>
        <v>549</v>
      </c>
      <c r="M28" s="476">
        <f>+'[2]TURIIN MSUT-18'!M33+'[2]TURIIN BUS MSUT-25'!M33+'[2]TURIIN KOLLEGE-20'!M33+'[2]TURIIN BUS KOLLEGE-8'!M33+'[2]TURIIN IH SUR-5'!M33</f>
        <v>312</v>
      </c>
      <c r="N28" s="476">
        <f>+'[2]TURIIN MSUT-18'!N33+'[2]TURIIN BUS MSUT-25'!N33+'[2]TURIIN KOLLEGE-20'!N33+'[2]TURIIN BUS KOLLEGE-8'!N33+'[2]TURIIN IH SUR-5'!N33</f>
        <v>13</v>
      </c>
      <c r="O28" s="476">
        <f>+'[2]TURIIN MSUT-18'!O33+'[2]TURIIN BUS MSUT-25'!O33+'[2]TURIIN KOLLEGE-20'!O33+'[2]TURIIN BUS KOLLEGE-8'!O33+'[2]TURIIN IH SUR-5'!O33</f>
        <v>0</v>
      </c>
      <c r="P28" s="476" t="s">
        <v>848</v>
      </c>
      <c r="Q28" s="476" t="s">
        <v>848</v>
      </c>
      <c r="R28" s="476" t="s">
        <v>848</v>
      </c>
      <c r="S28" s="476" t="s">
        <v>848</v>
      </c>
      <c r="T28" s="476">
        <v>27</v>
      </c>
      <c r="U28" s="471">
        <v>16</v>
      </c>
      <c r="V28" s="474">
        <f t="shared" si="4"/>
        <v>25</v>
      </c>
      <c r="W28" s="474">
        <f t="shared" si="4"/>
        <v>9</v>
      </c>
      <c r="X28" s="476">
        <f>+'[2]TURIIN MSUT-18'!X33+'[2]TURIIN BUS MSUT-25'!X33+'[2]TURIIN KOLLEGE-20'!X33+'[2]TURIIN BUS KOLLEGE-8'!X33+'[2]TURIIN IH SUR-5'!X33</f>
        <v>3</v>
      </c>
      <c r="Y28" s="476">
        <f>+'[2]TURIIN MSUT-18'!Y33+'[2]TURIIN BUS MSUT-25'!Y33+'[2]TURIIN KOLLEGE-20'!Y33+'[2]TURIIN BUS KOLLEGE-8'!Y33+'[2]TURIIN IH SUR-5'!Y33</f>
        <v>0</v>
      </c>
      <c r="Z28" s="476">
        <f>+'[2]TURIIN MSUT-18'!Z33+'[2]TURIIN BUS MSUT-25'!Z33+'[2]TURIIN KOLLEGE-20'!Z33+'[2]TURIIN BUS KOLLEGE-8'!Z33+'[2]TURIIN IH SUR-5'!Z33</f>
        <v>0</v>
      </c>
      <c r="AA28" s="476">
        <f>+'[2]TURIIN MSUT-18'!AA33+'[2]TURIIN BUS MSUT-25'!AA33+'[2]TURIIN KOLLEGE-20'!AA33+'[2]TURIIN BUS KOLLEGE-8'!AA33+'[2]TURIIN IH SUR-5'!AA33</f>
        <v>0</v>
      </c>
      <c r="AB28" s="476">
        <f>+'[2]TURIIN MSUT-18'!AB33+'[2]TURIIN BUS MSUT-25'!AB33+'[2]TURIIN KOLLEGE-20'!AB33+'[2]TURIIN BUS KOLLEGE-8'!AB33+'[2]TURIIN IH SUR-5'!AB33</f>
        <v>5</v>
      </c>
      <c r="AC28" s="476">
        <f>+'[2]TURIIN MSUT-18'!AC33+'[2]TURIIN BUS MSUT-25'!AC33+'[2]TURIIN KOLLEGE-20'!AC33+'[2]TURIIN BUS KOLLEGE-8'!AC33+'[2]TURIIN IH SUR-5'!AC33</f>
        <v>4</v>
      </c>
      <c r="AD28" s="476">
        <f>+'[2]TURIIN MSUT-18'!AD33+'[2]TURIIN BUS MSUT-25'!AD33+'[2]TURIIN KOLLEGE-20'!AD33+'[2]TURIIN BUS KOLLEGE-8'!AD33+'[2]TURIIN IH SUR-5'!AD33</f>
        <v>7</v>
      </c>
      <c r="AE28" s="476">
        <f>+'[2]TURIIN MSUT-18'!AE33+'[2]TURIIN BUS MSUT-25'!AE33+'[2]TURIIN KOLLEGE-20'!AE33+'[2]TURIIN BUS KOLLEGE-8'!AE33+'[2]TURIIN IH SUR-5'!AE33</f>
        <v>1</v>
      </c>
      <c r="AF28" s="476">
        <f>+'[2]TURIIN MSUT-18'!AF33+'[2]TURIIN BUS MSUT-25'!AF33+'[2]TURIIN KOLLEGE-20'!AF33+'[2]TURIIN BUS KOLLEGE-8'!AF33+'[2]TURIIN IH SUR-5'!AF33</f>
        <v>1</v>
      </c>
      <c r="AG28" s="476">
        <f>+'[2]TURIIN MSUT-18'!AG33+'[2]TURIIN BUS MSUT-25'!AG33+'[2]TURIIN KOLLEGE-20'!AG33+'[2]TURIIN BUS KOLLEGE-8'!AG33+'[2]TURIIN IH SUR-5'!AG33</f>
        <v>1</v>
      </c>
      <c r="AH28" s="476">
        <f>+'[2]TURIIN MSUT-18'!AH33+'[2]TURIIN BUS MSUT-25'!AH33+'[2]TURIIN KOLLEGE-20'!AH33+'[2]TURIIN BUS KOLLEGE-8'!AH33+'[2]TURIIN IH SUR-5'!AH33</f>
        <v>7</v>
      </c>
      <c r="AI28" s="476">
        <f>+'[2]TURIIN MSUT-18'!AI33+'[2]TURIIN BUS MSUT-25'!AI33+'[2]TURIIN KOLLEGE-20'!AI33+'[2]TURIIN BUS KOLLEGE-8'!AI33+'[2]TURIIN IH SUR-5'!AI33</f>
        <v>2</v>
      </c>
      <c r="AJ28" s="476">
        <f>+'[2]TURIIN MSUT-18'!AJ33+'[2]TURIIN BUS MSUT-25'!AJ33+'[2]TURIIN KOLLEGE-20'!AJ33+'[2]TURIIN BUS KOLLEGE-8'!AJ33+'[2]TURIIN IH SUR-5'!AJ33</f>
        <v>2</v>
      </c>
      <c r="AK28" s="476">
        <f>+'[2]TURIIN MSUT-18'!AK33+'[2]TURIIN BUS MSUT-25'!AK33+'[2]TURIIN KOLLEGE-20'!AK33+'[2]TURIIN BUS KOLLEGE-8'!AK33+'[2]TURIIN IH SUR-5'!AK33</f>
        <v>1</v>
      </c>
    </row>
    <row r="29" spans="1:37" s="472" customFormat="1" ht="20.25" customHeight="1">
      <c r="A29" s="871">
        <v>28</v>
      </c>
      <c r="B29" s="871"/>
      <c r="C29" s="871"/>
      <c r="D29" s="871"/>
      <c r="E29" s="471">
        <v>17</v>
      </c>
      <c r="F29" s="869">
        <f t="shared" si="2"/>
        <v>571</v>
      </c>
      <c r="G29" s="870"/>
      <c r="H29" s="869">
        <f t="shared" si="3"/>
        <v>322</v>
      </c>
      <c r="I29" s="870"/>
      <c r="J29" s="476">
        <f>+'[2]TURIIN MSUT-18'!J34+'[2]TURIIN BUS MSUT-25'!J34+'[2]TURIIN KOLLEGE-20'!J34+'[2]TURIIN BUS KOLLEGE-8'!J34+'[2]TURIIN IH SUR-5'!J34</f>
        <v>99</v>
      </c>
      <c r="K29" s="476">
        <f>+'[2]TURIIN MSUT-18'!K34+'[2]TURIIN BUS MSUT-25'!K34+'[2]TURIIN KOLLEGE-20'!K34+'[2]TURIIN BUS KOLLEGE-8'!K34+'[2]TURIIN IH SUR-5'!K34</f>
        <v>49</v>
      </c>
      <c r="L29" s="476">
        <f>+'[2]TURIIN MSUT-18'!L34+'[2]TURIIN BUS MSUT-25'!L34+'[2]TURIIN KOLLEGE-20'!L34+'[2]TURIIN BUS KOLLEGE-8'!L34+'[2]TURIIN IH SUR-5'!L34</f>
        <v>456</v>
      </c>
      <c r="M29" s="476">
        <f>+'[2]TURIIN MSUT-18'!M34+'[2]TURIIN BUS MSUT-25'!M34+'[2]TURIIN KOLLEGE-20'!M34+'[2]TURIIN BUS KOLLEGE-8'!M34+'[2]TURIIN IH SUR-5'!M34</f>
        <v>269</v>
      </c>
      <c r="N29" s="476">
        <f>+'[2]TURIIN MSUT-18'!N34+'[2]TURIIN BUS MSUT-25'!N34+'[2]TURIIN KOLLEGE-20'!N34+'[2]TURIIN BUS KOLLEGE-8'!N34+'[2]TURIIN IH SUR-5'!N34</f>
        <v>16</v>
      </c>
      <c r="O29" s="476">
        <f>+'[2]TURIIN MSUT-18'!O34+'[2]TURIIN BUS MSUT-25'!O34+'[2]TURIIN KOLLEGE-20'!O34+'[2]TURIIN BUS KOLLEGE-8'!O34+'[2]TURIIN IH SUR-5'!O34</f>
        <v>4</v>
      </c>
      <c r="P29" s="476" t="s">
        <v>848</v>
      </c>
      <c r="Q29" s="476" t="s">
        <v>848</v>
      </c>
      <c r="R29" s="476" t="s">
        <v>848</v>
      </c>
      <c r="S29" s="476" t="s">
        <v>848</v>
      </c>
      <c r="T29" s="476">
        <v>28</v>
      </c>
      <c r="U29" s="471">
        <v>17</v>
      </c>
      <c r="V29" s="474">
        <f t="shared" si="4"/>
        <v>12</v>
      </c>
      <c r="W29" s="474">
        <f t="shared" si="4"/>
        <v>8</v>
      </c>
      <c r="X29" s="476">
        <f>+'[2]TURIIN MSUT-18'!X34+'[2]TURIIN BUS MSUT-25'!X34+'[2]TURIIN KOLLEGE-20'!X34+'[2]TURIIN BUS KOLLEGE-8'!X34+'[2]TURIIN IH SUR-5'!X34</f>
        <v>4</v>
      </c>
      <c r="Y29" s="476">
        <f>+'[2]TURIIN MSUT-18'!Y34+'[2]TURIIN BUS MSUT-25'!Y34+'[2]TURIIN KOLLEGE-20'!Y34+'[2]TURIIN BUS KOLLEGE-8'!Y34+'[2]TURIIN IH SUR-5'!Y34</f>
        <v>3</v>
      </c>
      <c r="Z29" s="476">
        <f>+'[2]TURIIN MSUT-18'!Z34+'[2]TURIIN BUS MSUT-25'!Z34+'[2]TURIIN KOLLEGE-20'!Z34+'[2]TURIIN BUS KOLLEGE-8'!Z34+'[2]TURIIN IH SUR-5'!Z34</f>
        <v>2</v>
      </c>
      <c r="AA29" s="476">
        <f>+'[2]TURIIN MSUT-18'!AA34+'[2]TURIIN BUS MSUT-25'!AA34+'[2]TURIIN KOLLEGE-20'!AA34+'[2]TURIIN BUS KOLLEGE-8'!AA34+'[2]TURIIN IH SUR-5'!AA34</f>
        <v>1</v>
      </c>
      <c r="AB29" s="476">
        <f>+'[2]TURIIN MSUT-18'!AB34+'[2]TURIIN BUS MSUT-25'!AB34+'[2]TURIIN KOLLEGE-20'!AB34+'[2]TURIIN BUS KOLLEGE-8'!AB34+'[2]TURIIN IH SUR-5'!AB34</f>
        <v>1</v>
      </c>
      <c r="AC29" s="476">
        <f>+'[2]TURIIN MSUT-18'!AC34+'[2]TURIIN BUS MSUT-25'!AC34+'[2]TURIIN KOLLEGE-20'!AC34+'[2]TURIIN BUS KOLLEGE-8'!AC34+'[2]TURIIN IH SUR-5'!AC34</f>
        <v>1</v>
      </c>
      <c r="AD29" s="476">
        <f>+'[2]TURIIN MSUT-18'!AD34+'[2]TURIIN BUS MSUT-25'!AD34+'[2]TURIIN KOLLEGE-20'!AD34+'[2]TURIIN BUS KOLLEGE-8'!AD34+'[2]TURIIN IH SUR-5'!AD34</f>
        <v>3</v>
      </c>
      <c r="AE29" s="476">
        <f>+'[2]TURIIN MSUT-18'!AE34+'[2]TURIIN BUS MSUT-25'!AE34+'[2]TURIIN KOLLEGE-20'!AE34+'[2]TURIIN BUS KOLLEGE-8'!AE34+'[2]TURIIN IH SUR-5'!AE34</f>
        <v>2</v>
      </c>
      <c r="AF29" s="476">
        <f>+'[2]TURIIN MSUT-18'!AF34+'[2]TURIIN BUS MSUT-25'!AF34+'[2]TURIIN KOLLEGE-20'!AF34+'[2]TURIIN BUS KOLLEGE-8'!AF34+'[2]TURIIN IH SUR-5'!AF34</f>
        <v>0</v>
      </c>
      <c r="AG29" s="476">
        <f>+'[2]TURIIN MSUT-18'!AG34+'[2]TURIIN BUS MSUT-25'!AG34+'[2]TURIIN KOLLEGE-20'!AG34+'[2]TURIIN BUS KOLLEGE-8'!AG34+'[2]TURIIN IH SUR-5'!AG34</f>
        <v>0</v>
      </c>
      <c r="AH29" s="476">
        <f>+'[2]TURIIN MSUT-18'!AH34+'[2]TURIIN BUS MSUT-25'!AH34+'[2]TURIIN KOLLEGE-20'!AH34+'[2]TURIIN BUS KOLLEGE-8'!AH34+'[2]TURIIN IH SUR-5'!AH34</f>
        <v>2</v>
      </c>
      <c r="AI29" s="476">
        <f>+'[2]TURIIN MSUT-18'!AI34+'[2]TURIIN BUS MSUT-25'!AI34+'[2]TURIIN KOLLEGE-20'!AI34+'[2]TURIIN BUS KOLLEGE-8'!AI34+'[2]TURIIN IH SUR-5'!AI34</f>
        <v>1</v>
      </c>
      <c r="AJ29" s="476">
        <f>+'[2]TURIIN MSUT-18'!AJ34+'[2]TURIIN BUS MSUT-25'!AJ34+'[2]TURIIN KOLLEGE-20'!AJ34+'[2]TURIIN BUS KOLLEGE-8'!AJ34+'[2]TURIIN IH SUR-5'!AJ34</f>
        <v>0</v>
      </c>
      <c r="AK29" s="476">
        <f>+'[2]TURIIN MSUT-18'!AK34+'[2]TURIIN BUS MSUT-25'!AK34+'[2]TURIIN KOLLEGE-20'!AK34+'[2]TURIIN BUS KOLLEGE-8'!AK34+'[2]TURIIN IH SUR-5'!AK34</f>
        <v>0</v>
      </c>
    </row>
    <row r="30" spans="1:37" s="472" customFormat="1" ht="20.25" customHeight="1">
      <c r="A30" s="871">
        <v>29</v>
      </c>
      <c r="B30" s="871"/>
      <c r="C30" s="871"/>
      <c r="D30" s="871"/>
      <c r="E30" s="471">
        <v>18</v>
      </c>
      <c r="F30" s="869">
        <f t="shared" si="2"/>
        <v>639</v>
      </c>
      <c r="G30" s="870"/>
      <c r="H30" s="869">
        <f t="shared" si="3"/>
        <v>327</v>
      </c>
      <c r="I30" s="870"/>
      <c r="J30" s="476">
        <f>+'[2]TURIIN MSUT-18'!J35+'[2]TURIIN BUS MSUT-25'!J35+'[2]TURIIN KOLLEGE-20'!J35+'[2]TURIIN BUS KOLLEGE-8'!J35+'[2]TURIIN IH SUR-5'!J35</f>
        <v>115</v>
      </c>
      <c r="K30" s="476">
        <f>+'[2]TURIIN MSUT-18'!K35+'[2]TURIIN BUS MSUT-25'!K35+'[2]TURIIN KOLLEGE-20'!K35+'[2]TURIIN BUS KOLLEGE-8'!K35+'[2]TURIIN IH SUR-5'!K35</f>
        <v>56</v>
      </c>
      <c r="L30" s="476">
        <f>+'[2]TURIIN MSUT-18'!L35+'[2]TURIIN BUS MSUT-25'!L35+'[2]TURIIN KOLLEGE-20'!L35+'[2]TURIIN BUS KOLLEGE-8'!L35+'[2]TURIIN IH SUR-5'!L35</f>
        <v>509</v>
      </c>
      <c r="M30" s="476">
        <f>+'[2]TURIIN MSUT-18'!M35+'[2]TURIIN BUS MSUT-25'!M35+'[2]TURIIN KOLLEGE-20'!M35+'[2]TURIIN BUS KOLLEGE-8'!M35+'[2]TURIIN IH SUR-5'!M35</f>
        <v>268</v>
      </c>
      <c r="N30" s="476">
        <f>+'[2]TURIIN MSUT-18'!N35+'[2]TURIIN BUS MSUT-25'!N35+'[2]TURIIN KOLLEGE-20'!N35+'[2]TURIIN BUS KOLLEGE-8'!N35+'[2]TURIIN IH SUR-5'!N35</f>
        <v>15</v>
      </c>
      <c r="O30" s="476">
        <f>+'[2]TURIIN MSUT-18'!O35+'[2]TURIIN BUS MSUT-25'!O35+'[2]TURIIN KOLLEGE-20'!O35+'[2]TURIIN BUS KOLLEGE-8'!O35+'[2]TURIIN IH SUR-5'!O35</f>
        <v>3</v>
      </c>
      <c r="P30" s="476" t="s">
        <v>848</v>
      </c>
      <c r="Q30" s="476" t="s">
        <v>848</v>
      </c>
      <c r="R30" s="476" t="s">
        <v>848</v>
      </c>
      <c r="S30" s="476" t="s">
        <v>848</v>
      </c>
      <c r="T30" s="476">
        <v>29</v>
      </c>
      <c r="U30" s="471">
        <v>18</v>
      </c>
      <c r="V30" s="474">
        <f t="shared" si="4"/>
        <v>17</v>
      </c>
      <c r="W30" s="474">
        <f t="shared" si="4"/>
        <v>9</v>
      </c>
      <c r="X30" s="476">
        <f>+'[2]TURIIN MSUT-18'!X35+'[2]TURIIN BUS MSUT-25'!X35+'[2]TURIIN KOLLEGE-20'!X35+'[2]TURIIN BUS KOLLEGE-8'!X35+'[2]TURIIN IH SUR-5'!X35</f>
        <v>1</v>
      </c>
      <c r="Y30" s="476">
        <f>+'[2]TURIIN MSUT-18'!Y35+'[2]TURIIN BUS MSUT-25'!Y35+'[2]TURIIN KOLLEGE-20'!Y35+'[2]TURIIN BUS KOLLEGE-8'!Y35+'[2]TURIIN IH SUR-5'!Y35</f>
        <v>1</v>
      </c>
      <c r="Z30" s="476">
        <f>+'[2]TURIIN MSUT-18'!Z35+'[2]TURIIN BUS MSUT-25'!Z35+'[2]TURIIN KOLLEGE-20'!Z35+'[2]TURIIN BUS KOLLEGE-8'!Z35+'[2]TURIIN IH SUR-5'!Z35</f>
        <v>0</v>
      </c>
      <c r="AA30" s="476">
        <f>+'[2]TURIIN MSUT-18'!AA35+'[2]TURIIN BUS MSUT-25'!AA35+'[2]TURIIN KOLLEGE-20'!AA35+'[2]TURIIN BUS KOLLEGE-8'!AA35+'[2]TURIIN IH SUR-5'!AA35</f>
        <v>0</v>
      </c>
      <c r="AB30" s="476">
        <f>+'[2]TURIIN MSUT-18'!AB35+'[2]TURIIN BUS MSUT-25'!AB35+'[2]TURIIN KOLLEGE-20'!AB35+'[2]TURIIN BUS KOLLEGE-8'!AB35+'[2]TURIIN IH SUR-5'!AB35</f>
        <v>1</v>
      </c>
      <c r="AC30" s="476">
        <f>+'[2]TURIIN MSUT-18'!AC35+'[2]TURIIN BUS MSUT-25'!AC35+'[2]TURIIN KOLLEGE-20'!AC35+'[2]TURIIN BUS KOLLEGE-8'!AC35+'[2]TURIIN IH SUR-5'!AC35</f>
        <v>1</v>
      </c>
      <c r="AD30" s="476">
        <f>+'[2]TURIIN MSUT-18'!AD35+'[2]TURIIN BUS MSUT-25'!AD35+'[2]TURIIN KOLLEGE-20'!AD35+'[2]TURIIN BUS KOLLEGE-8'!AD35+'[2]TURIIN IH SUR-5'!AD35</f>
        <v>5</v>
      </c>
      <c r="AE30" s="476">
        <f>+'[2]TURIIN MSUT-18'!AE35+'[2]TURIIN BUS MSUT-25'!AE35+'[2]TURIIN KOLLEGE-20'!AE35+'[2]TURIIN BUS KOLLEGE-8'!AE35+'[2]TURIIN IH SUR-5'!AE35</f>
        <v>2</v>
      </c>
      <c r="AF30" s="476">
        <f>+'[2]TURIIN MSUT-18'!AF35+'[2]TURIIN BUS MSUT-25'!AF35+'[2]TURIIN KOLLEGE-20'!AF35+'[2]TURIIN BUS KOLLEGE-8'!AF35+'[2]TURIIN IH SUR-5'!AF35</f>
        <v>0</v>
      </c>
      <c r="AG30" s="476">
        <f>+'[2]TURIIN MSUT-18'!AG35+'[2]TURIIN BUS MSUT-25'!AG35+'[2]TURIIN KOLLEGE-20'!AG35+'[2]TURIIN BUS KOLLEGE-8'!AG35+'[2]TURIIN IH SUR-5'!AG35</f>
        <v>0</v>
      </c>
      <c r="AH30" s="476">
        <f>+'[2]TURIIN MSUT-18'!AH35+'[2]TURIIN BUS MSUT-25'!AH35+'[2]TURIIN KOLLEGE-20'!AH35+'[2]TURIIN BUS KOLLEGE-8'!AH35+'[2]TURIIN IH SUR-5'!AH35</f>
        <v>8</v>
      </c>
      <c r="AI30" s="476">
        <f>+'[2]TURIIN MSUT-18'!AI35+'[2]TURIIN BUS MSUT-25'!AI35+'[2]TURIIN KOLLEGE-20'!AI35+'[2]TURIIN BUS KOLLEGE-8'!AI35+'[2]TURIIN IH SUR-5'!AI35</f>
        <v>5</v>
      </c>
      <c r="AJ30" s="476">
        <f>+'[2]TURIIN MSUT-18'!AJ35+'[2]TURIIN BUS MSUT-25'!AJ35+'[2]TURIIN KOLLEGE-20'!AJ35+'[2]TURIIN BUS KOLLEGE-8'!AJ35+'[2]TURIIN IH SUR-5'!AJ35</f>
        <v>2</v>
      </c>
      <c r="AK30" s="476">
        <f>+'[2]TURIIN MSUT-18'!AK35+'[2]TURIIN BUS MSUT-25'!AK35+'[2]TURIIN KOLLEGE-20'!AK35+'[2]TURIIN BUS KOLLEGE-8'!AK35+'[2]TURIIN IH SUR-5'!AK35</f>
        <v>0</v>
      </c>
    </row>
    <row r="31" spans="1:37" s="472" customFormat="1" ht="20.25" customHeight="1">
      <c r="A31" s="871">
        <v>30</v>
      </c>
      <c r="B31" s="871"/>
      <c r="C31" s="871"/>
      <c r="D31" s="871"/>
      <c r="E31" s="471">
        <v>19</v>
      </c>
      <c r="F31" s="869">
        <f t="shared" si="2"/>
        <v>781</v>
      </c>
      <c r="G31" s="870"/>
      <c r="H31" s="869">
        <f t="shared" si="3"/>
        <v>441</v>
      </c>
      <c r="I31" s="870"/>
      <c r="J31" s="476">
        <f>+'[2]TURIIN MSUT-18'!J36+'[2]TURIIN BUS MSUT-25'!J36+'[2]TURIIN KOLLEGE-20'!J36+'[2]TURIIN BUS KOLLEGE-8'!J36+'[2]TURIIN IH SUR-5'!J36</f>
        <v>145</v>
      </c>
      <c r="K31" s="476">
        <f>+'[2]TURIIN MSUT-18'!K36+'[2]TURIIN BUS MSUT-25'!K36+'[2]TURIIN KOLLEGE-20'!K36+'[2]TURIIN BUS KOLLEGE-8'!K36+'[2]TURIIN IH SUR-5'!K36</f>
        <v>70</v>
      </c>
      <c r="L31" s="476">
        <f>+'[2]TURIIN MSUT-18'!L36+'[2]TURIIN BUS MSUT-25'!L36+'[2]TURIIN KOLLEGE-20'!L36+'[2]TURIIN BUS KOLLEGE-8'!L36+'[2]TURIIN IH SUR-5'!L36</f>
        <v>616</v>
      </c>
      <c r="M31" s="476">
        <f>+'[2]TURIIN MSUT-18'!M36+'[2]TURIIN BUS MSUT-25'!M36+'[2]TURIIN KOLLEGE-20'!M36+'[2]TURIIN BUS KOLLEGE-8'!M36+'[2]TURIIN IH SUR-5'!M36</f>
        <v>367</v>
      </c>
      <c r="N31" s="476">
        <f>+'[2]TURIIN MSUT-18'!N36+'[2]TURIIN BUS MSUT-25'!N36+'[2]TURIIN KOLLEGE-20'!N36+'[2]TURIIN BUS KOLLEGE-8'!N36+'[2]TURIIN IH SUR-5'!N36</f>
        <v>20</v>
      </c>
      <c r="O31" s="476">
        <f>+'[2]TURIIN MSUT-18'!O36+'[2]TURIIN BUS MSUT-25'!O36+'[2]TURIIN KOLLEGE-20'!O36+'[2]TURIIN BUS KOLLEGE-8'!O36+'[2]TURIIN IH SUR-5'!O36</f>
        <v>4</v>
      </c>
      <c r="P31" s="476" t="s">
        <v>848</v>
      </c>
      <c r="Q31" s="476" t="s">
        <v>848</v>
      </c>
      <c r="R31" s="476" t="s">
        <v>848</v>
      </c>
      <c r="S31" s="476" t="s">
        <v>848</v>
      </c>
      <c r="T31" s="476">
        <v>30</v>
      </c>
      <c r="U31" s="471">
        <v>19</v>
      </c>
      <c r="V31" s="474">
        <f t="shared" si="4"/>
        <v>16</v>
      </c>
      <c r="W31" s="474">
        <f t="shared" si="4"/>
        <v>11</v>
      </c>
      <c r="X31" s="476">
        <f>+'[2]TURIIN MSUT-18'!X36+'[2]TURIIN BUS MSUT-25'!X36+'[2]TURIIN KOLLEGE-20'!X36+'[2]TURIIN BUS KOLLEGE-8'!X36+'[2]TURIIN IH SUR-5'!X36</f>
        <v>3</v>
      </c>
      <c r="Y31" s="476">
        <f>+'[2]TURIIN MSUT-18'!Y36+'[2]TURIIN BUS MSUT-25'!Y36+'[2]TURIIN KOLLEGE-20'!Y36+'[2]TURIIN BUS KOLLEGE-8'!Y36+'[2]TURIIN IH SUR-5'!Y36</f>
        <v>2</v>
      </c>
      <c r="Z31" s="476">
        <f>+'[2]TURIIN MSUT-18'!Z36+'[2]TURIIN BUS MSUT-25'!Z36+'[2]TURIIN KOLLEGE-20'!Z36+'[2]TURIIN BUS KOLLEGE-8'!Z36+'[2]TURIIN IH SUR-5'!Z36</f>
        <v>0</v>
      </c>
      <c r="AA31" s="476">
        <f>+'[2]TURIIN MSUT-18'!AA36+'[2]TURIIN BUS MSUT-25'!AA36+'[2]TURIIN KOLLEGE-20'!AA36+'[2]TURIIN BUS KOLLEGE-8'!AA36+'[2]TURIIN IH SUR-5'!AA36</f>
        <v>0</v>
      </c>
      <c r="AB31" s="476">
        <f>+'[2]TURIIN MSUT-18'!AB36+'[2]TURIIN BUS MSUT-25'!AB36+'[2]TURIIN KOLLEGE-20'!AB36+'[2]TURIIN BUS KOLLEGE-8'!AB36+'[2]TURIIN IH SUR-5'!AB36</f>
        <v>1</v>
      </c>
      <c r="AC31" s="476">
        <f>+'[2]TURIIN MSUT-18'!AC36+'[2]TURIIN BUS MSUT-25'!AC36+'[2]TURIIN KOLLEGE-20'!AC36+'[2]TURIIN BUS KOLLEGE-8'!AC36+'[2]TURIIN IH SUR-5'!AC36</f>
        <v>0</v>
      </c>
      <c r="AD31" s="476">
        <f>+'[2]TURIIN MSUT-18'!AD36+'[2]TURIIN BUS MSUT-25'!AD36+'[2]TURIIN KOLLEGE-20'!AD36+'[2]TURIIN BUS KOLLEGE-8'!AD36+'[2]TURIIN IH SUR-5'!AD36</f>
        <v>3</v>
      </c>
      <c r="AE31" s="476">
        <f>+'[2]TURIIN MSUT-18'!AE36+'[2]TURIIN BUS MSUT-25'!AE36+'[2]TURIIN KOLLEGE-20'!AE36+'[2]TURIIN BUS KOLLEGE-8'!AE36+'[2]TURIIN IH SUR-5'!AE36</f>
        <v>3</v>
      </c>
      <c r="AF31" s="476">
        <f>+'[2]TURIIN MSUT-18'!AF36+'[2]TURIIN BUS MSUT-25'!AF36+'[2]TURIIN KOLLEGE-20'!AF36+'[2]TURIIN BUS KOLLEGE-8'!AF36+'[2]TURIIN IH SUR-5'!AF36</f>
        <v>0</v>
      </c>
      <c r="AG31" s="476">
        <f>+'[2]TURIIN MSUT-18'!AG36+'[2]TURIIN BUS MSUT-25'!AG36+'[2]TURIIN KOLLEGE-20'!AG36+'[2]TURIIN BUS KOLLEGE-8'!AG36+'[2]TURIIN IH SUR-5'!AG36</f>
        <v>0</v>
      </c>
      <c r="AH31" s="476">
        <f>+'[2]TURIIN MSUT-18'!AH36+'[2]TURIIN BUS MSUT-25'!AH36+'[2]TURIIN KOLLEGE-20'!AH36+'[2]TURIIN BUS KOLLEGE-8'!AH36+'[2]TURIIN IH SUR-5'!AH36</f>
        <v>7</v>
      </c>
      <c r="AI31" s="476">
        <f>+'[2]TURIIN MSUT-18'!AI36+'[2]TURIIN BUS MSUT-25'!AI36+'[2]TURIIN KOLLEGE-20'!AI36+'[2]TURIIN BUS KOLLEGE-8'!AI36+'[2]TURIIN IH SUR-5'!AI36</f>
        <v>6</v>
      </c>
      <c r="AJ31" s="476">
        <f>+'[2]TURIIN MSUT-18'!AJ36+'[2]TURIIN BUS MSUT-25'!AJ36+'[2]TURIIN KOLLEGE-20'!AJ36+'[2]TURIIN BUS KOLLEGE-8'!AJ36+'[2]TURIIN IH SUR-5'!AJ36</f>
        <v>2</v>
      </c>
      <c r="AK31" s="476">
        <f>+'[2]TURIIN MSUT-18'!AK36+'[2]TURIIN BUS MSUT-25'!AK36+'[2]TURIIN KOLLEGE-20'!AK36+'[2]TURIIN BUS KOLLEGE-8'!AK36+'[2]TURIIN IH SUR-5'!AK36</f>
        <v>0</v>
      </c>
    </row>
    <row r="32" spans="1:37" s="472" customFormat="1" ht="20.25" customHeight="1">
      <c r="A32" s="871">
        <v>31</v>
      </c>
      <c r="B32" s="871"/>
      <c r="C32" s="871"/>
      <c r="D32" s="871"/>
      <c r="E32" s="471">
        <v>20</v>
      </c>
      <c r="F32" s="869">
        <f t="shared" si="2"/>
        <v>737</v>
      </c>
      <c r="G32" s="870"/>
      <c r="H32" s="869">
        <f t="shared" si="3"/>
        <v>412</v>
      </c>
      <c r="I32" s="870"/>
      <c r="J32" s="476">
        <f>+'[2]TURIIN MSUT-18'!J37+'[2]TURIIN BUS MSUT-25'!J37+'[2]TURIIN KOLLEGE-20'!J37+'[2]TURIIN BUS KOLLEGE-8'!J37+'[2]TURIIN IH SUR-5'!J37</f>
        <v>116</v>
      </c>
      <c r="K32" s="476">
        <f>+'[2]TURIIN MSUT-18'!K37+'[2]TURIIN BUS MSUT-25'!K37+'[2]TURIIN KOLLEGE-20'!K37+'[2]TURIIN BUS KOLLEGE-8'!K37+'[2]TURIIN IH SUR-5'!K37</f>
        <v>62</v>
      </c>
      <c r="L32" s="476">
        <f>+'[2]TURIIN MSUT-18'!L37+'[2]TURIIN BUS MSUT-25'!L37+'[2]TURIIN KOLLEGE-20'!L37+'[2]TURIIN BUS KOLLEGE-8'!L37+'[2]TURIIN IH SUR-5'!L37</f>
        <v>604</v>
      </c>
      <c r="M32" s="476">
        <f>+'[2]TURIIN MSUT-18'!M37+'[2]TURIIN BUS MSUT-25'!M37+'[2]TURIIN KOLLEGE-20'!M37+'[2]TURIIN BUS KOLLEGE-8'!M37+'[2]TURIIN IH SUR-5'!M37</f>
        <v>347</v>
      </c>
      <c r="N32" s="476">
        <f>+'[2]TURIIN MSUT-18'!N37+'[2]TURIIN BUS MSUT-25'!N37+'[2]TURIIN KOLLEGE-20'!N37+'[2]TURIIN BUS KOLLEGE-8'!N37+'[2]TURIIN IH SUR-5'!N37</f>
        <v>17</v>
      </c>
      <c r="O32" s="476">
        <f>+'[2]TURIIN MSUT-18'!O37+'[2]TURIIN BUS MSUT-25'!O37+'[2]TURIIN KOLLEGE-20'!O37+'[2]TURIIN BUS KOLLEGE-8'!O37+'[2]TURIIN IH SUR-5'!O37</f>
        <v>3</v>
      </c>
      <c r="P32" s="476" t="s">
        <v>848</v>
      </c>
      <c r="Q32" s="476" t="s">
        <v>848</v>
      </c>
      <c r="R32" s="476" t="s">
        <v>848</v>
      </c>
      <c r="S32" s="476" t="s">
        <v>848</v>
      </c>
      <c r="T32" s="476">
        <v>31</v>
      </c>
      <c r="U32" s="471">
        <v>20</v>
      </c>
      <c r="V32" s="474">
        <f t="shared" si="4"/>
        <v>20</v>
      </c>
      <c r="W32" s="474">
        <f t="shared" si="4"/>
        <v>14</v>
      </c>
      <c r="X32" s="476">
        <f>+'[2]TURIIN MSUT-18'!X37+'[2]TURIIN BUS MSUT-25'!X37+'[2]TURIIN KOLLEGE-20'!X37+'[2]TURIIN BUS KOLLEGE-8'!X37+'[2]TURIIN IH SUR-5'!X37</f>
        <v>5</v>
      </c>
      <c r="Y32" s="476">
        <f>+'[2]TURIIN MSUT-18'!Y37+'[2]TURIIN BUS MSUT-25'!Y37+'[2]TURIIN KOLLEGE-20'!Y37+'[2]TURIIN BUS KOLLEGE-8'!Y37+'[2]TURIIN IH SUR-5'!Y37</f>
        <v>5</v>
      </c>
      <c r="Z32" s="476">
        <f>+'[2]TURIIN MSUT-18'!Z37+'[2]TURIIN BUS MSUT-25'!Z37+'[2]TURIIN KOLLEGE-20'!Z37+'[2]TURIIN BUS KOLLEGE-8'!Z37+'[2]TURIIN IH SUR-5'!Z37</f>
        <v>0</v>
      </c>
      <c r="AA32" s="476">
        <f>+'[2]TURIIN MSUT-18'!AA37+'[2]TURIIN BUS MSUT-25'!AA37+'[2]TURIIN KOLLEGE-20'!AA37+'[2]TURIIN BUS KOLLEGE-8'!AA37+'[2]TURIIN IH SUR-5'!AA37</f>
        <v>0</v>
      </c>
      <c r="AB32" s="476">
        <f>+'[2]TURIIN MSUT-18'!AB37+'[2]TURIIN BUS MSUT-25'!AB37+'[2]TURIIN KOLLEGE-20'!AB37+'[2]TURIIN BUS KOLLEGE-8'!AB37+'[2]TURIIN IH SUR-5'!AB37</f>
        <v>2</v>
      </c>
      <c r="AC32" s="476">
        <f>+'[2]TURIIN MSUT-18'!AC37+'[2]TURIIN BUS MSUT-25'!AC37+'[2]TURIIN KOLLEGE-20'!AC37+'[2]TURIIN BUS KOLLEGE-8'!AC37+'[2]TURIIN IH SUR-5'!AC37</f>
        <v>2</v>
      </c>
      <c r="AD32" s="476">
        <f>+'[2]TURIIN MSUT-18'!AD37+'[2]TURIIN BUS MSUT-25'!AD37+'[2]TURIIN KOLLEGE-20'!AD37+'[2]TURIIN BUS KOLLEGE-8'!AD37+'[2]TURIIN IH SUR-5'!AD37</f>
        <v>6</v>
      </c>
      <c r="AE32" s="476">
        <f>+'[2]TURIIN MSUT-18'!AE37+'[2]TURIIN BUS MSUT-25'!AE37+'[2]TURIIN KOLLEGE-20'!AE37+'[2]TURIIN BUS KOLLEGE-8'!AE37+'[2]TURIIN IH SUR-5'!AE37</f>
        <v>3</v>
      </c>
      <c r="AF32" s="476">
        <f>+'[2]TURIIN MSUT-18'!AF37+'[2]TURIIN BUS MSUT-25'!AF37+'[2]TURIIN KOLLEGE-20'!AF37+'[2]TURIIN BUS KOLLEGE-8'!AF37+'[2]TURIIN IH SUR-5'!AF37</f>
        <v>0</v>
      </c>
      <c r="AG32" s="476">
        <f>+'[2]TURIIN MSUT-18'!AG37+'[2]TURIIN BUS MSUT-25'!AG37+'[2]TURIIN KOLLEGE-20'!AG37+'[2]TURIIN BUS KOLLEGE-8'!AG37+'[2]TURIIN IH SUR-5'!AG37</f>
        <v>0</v>
      </c>
      <c r="AH32" s="476">
        <f>+'[2]TURIIN MSUT-18'!AH37+'[2]TURIIN BUS MSUT-25'!AH37+'[2]TURIIN KOLLEGE-20'!AH37+'[2]TURIIN BUS KOLLEGE-8'!AH37+'[2]TURIIN IH SUR-5'!AH37</f>
        <v>6</v>
      </c>
      <c r="AI32" s="476">
        <f>+'[2]TURIIN MSUT-18'!AI37+'[2]TURIIN BUS MSUT-25'!AI37+'[2]TURIIN KOLLEGE-20'!AI37+'[2]TURIIN BUS KOLLEGE-8'!AI37+'[2]TURIIN IH SUR-5'!AI37</f>
        <v>4</v>
      </c>
      <c r="AJ32" s="476">
        <f>+'[2]TURIIN MSUT-18'!AJ37+'[2]TURIIN BUS MSUT-25'!AJ37+'[2]TURIIN KOLLEGE-20'!AJ37+'[2]TURIIN BUS KOLLEGE-8'!AJ37+'[2]TURIIN IH SUR-5'!AJ37</f>
        <v>1</v>
      </c>
      <c r="AK32" s="476">
        <f>+'[2]TURIIN MSUT-18'!AK37+'[2]TURIIN BUS MSUT-25'!AK37+'[2]TURIIN KOLLEGE-20'!AK37+'[2]TURIIN BUS KOLLEGE-8'!AK37+'[2]TURIIN IH SUR-5'!AK37</f>
        <v>0</v>
      </c>
    </row>
    <row r="33" spans="1:37" s="472" customFormat="1" ht="20.25" customHeight="1">
      <c r="A33" s="871">
        <v>32</v>
      </c>
      <c r="B33" s="871"/>
      <c r="C33" s="871"/>
      <c r="D33" s="871"/>
      <c r="E33" s="471">
        <v>21</v>
      </c>
      <c r="F33" s="869">
        <f t="shared" si="2"/>
        <v>722</v>
      </c>
      <c r="G33" s="870"/>
      <c r="H33" s="869">
        <f t="shared" si="3"/>
        <v>419</v>
      </c>
      <c r="I33" s="870"/>
      <c r="J33" s="476">
        <f>+'[2]TURIIN MSUT-18'!J38+'[2]TURIIN BUS MSUT-25'!J38+'[2]TURIIN KOLLEGE-20'!J38+'[2]TURIIN BUS KOLLEGE-8'!J38+'[2]TURIIN IH SUR-5'!J38</f>
        <v>104</v>
      </c>
      <c r="K33" s="476">
        <f>+'[2]TURIIN MSUT-18'!K38+'[2]TURIIN BUS MSUT-25'!K38+'[2]TURIIN KOLLEGE-20'!K38+'[2]TURIIN BUS KOLLEGE-8'!K38+'[2]TURIIN IH SUR-5'!K38</f>
        <v>58</v>
      </c>
      <c r="L33" s="476">
        <f>+'[2]TURIIN MSUT-18'!L38+'[2]TURIIN BUS MSUT-25'!L38+'[2]TURIIN KOLLEGE-20'!L38+'[2]TURIIN BUS KOLLEGE-8'!L38+'[2]TURIIN IH SUR-5'!L38</f>
        <v>603</v>
      </c>
      <c r="M33" s="476">
        <f>+'[2]TURIIN MSUT-18'!M38+'[2]TURIIN BUS MSUT-25'!M38+'[2]TURIIN KOLLEGE-20'!M38+'[2]TURIIN BUS KOLLEGE-8'!M38+'[2]TURIIN IH SUR-5'!M38</f>
        <v>357</v>
      </c>
      <c r="N33" s="476">
        <f>+'[2]TURIIN MSUT-18'!N38+'[2]TURIIN BUS MSUT-25'!N38+'[2]TURIIN KOLLEGE-20'!N38+'[2]TURIIN BUS KOLLEGE-8'!N38+'[2]TURIIN IH SUR-5'!N38</f>
        <v>15</v>
      </c>
      <c r="O33" s="476">
        <f>+'[2]TURIIN MSUT-18'!O38+'[2]TURIIN BUS MSUT-25'!O38+'[2]TURIIN KOLLEGE-20'!O38+'[2]TURIIN BUS KOLLEGE-8'!O38+'[2]TURIIN IH SUR-5'!O38</f>
        <v>4</v>
      </c>
      <c r="P33" s="476" t="s">
        <v>848</v>
      </c>
      <c r="Q33" s="476" t="s">
        <v>848</v>
      </c>
      <c r="R33" s="476" t="s">
        <v>848</v>
      </c>
      <c r="S33" s="476" t="s">
        <v>848</v>
      </c>
      <c r="T33" s="476">
        <v>32</v>
      </c>
      <c r="U33" s="471">
        <v>21</v>
      </c>
      <c r="V33" s="474">
        <f t="shared" si="4"/>
        <v>7</v>
      </c>
      <c r="W33" s="474">
        <f t="shared" si="4"/>
        <v>2</v>
      </c>
      <c r="X33" s="476">
        <f>+'[2]TURIIN MSUT-18'!X38+'[2]TURIIN BUS MSUT-25'!X38+'[2]TURIIN KOLLEGE-20'!X38+'[2]TURIIN BUS KOLLEGE-8'!X38+'[2]TURIIN IH SUR-5'!X38</f>
        <v>4</v>
      </c>
      <c r="Y33" s="476">
        <f>+'[2]TURIIN MSUT-18'!Y38+'[2]TURIIN BUS MSUT-25'!Y38+'[2]TURIIN KOLLEGE-20'!Y38+'[2]TURIIN BUS KOLLEGE-8'!Y38+'[2]TURIIN IH SUR-5'!Y38</f>
        <v>1</v>
      </c>
      <c r="Z33" s="476">
        <f>+'[2]TURIIN MSUT-18'!Z38+'[2]TURIIN BUS MSUT-25'!Z38+'[2]TURIIN KOLLEGE-20'!Z38+'[2]TURIIN BUS KOLLEGE-8'!Z38+'[2]TURIIN IH SUR-5'!Z38</f>
        <v>0</v>
      </c>
      <c r="AA33" s="476">
        <f>+'[2]TURIIN MSUT-18'!AA38+'[2]TURIIN BUS MSUT-25'!AA38+'[2]TURIIN KOLLEGE-20'!AA38+'[2]TURIIN BUS KOLLEGE-8'!AA38+'[2]TURIIN IH SUR-5'!AA38</f>
        <v>0</v>
      </c>
      <c r="AB33" s="476">
        <f>+'[2]TURIIN MSUT-18'!AB38+'[2]TURIIN BUS MSUT-25'!AB38+'[2]TURIIN KOLLEGE-20'!AB38+'[2]TURIIN BUS KOLLEGE-8'!AB38+'[2]TURIIN IH SUR-5'!AB38</f>
        <v>1</v>
      </c>
      <c r="AC33" s="476">
        <f>+'[2]TURIIN MSUT-18'!AC38+'[2]TURIIN BUS MSUT-25'!AC38+'[2]TURIIN KOLLEGE-20'!AC38+'[2]TURIIN BUS KOLLEGE-8'!AC38+'[2]TURIIN IH SUR-5'!AC38</f>
        <v>0</v>
      </c>
      <c r="AD33" s="476">
        <f>+'[2]TURIIN MSUT-18'!AD38+'[2]TURIIN BUS MSUT-25'!AD38+'[2]TURIIN KOLLEGE-20'!AD38+'[2]TURIIN BUS KOLLEGE-8'!AD38+'[2]TURIIN IH SUR-5'!AD38</f>
        <v>0</v>
      </c>
      <c r="AE33" s="476">
        <f>+'[2]TURIIN MSUT-18'!AE38+'[2]TURIIN BUS MSUT-25'!AE38+'[2]TURIIN KOLLEGE-20'!AE38+'[2]TURIIN BUS KOLLEGE-8'!AE38+'[2]TURIIN IH SUR-5'!AE38</f>
        <v>0</v>
      </c>
      <c r="AF33" s="476">
        <f>+'[2]TURIIN MSUT-18'!AF38+'[2]TURIIN BUS MSUT-25'!AF38+'[2]TURIIN KOLLEGE-20'!AF38+'[2]TURIIN BUS KOLLEGE-8'!AF38+'[2]TURIIN IH SUR-5'!AF38</f>
        <v>1</v>
      </c>
      <c r="AG33" s="476">
        <f>+'[2]TURIIN MSUT-18'!AG38+'[2]TURIIN BUS MSUT-25'!AG38+'[2]TURIIN KOLLEGE-20'!AG38+'[2]TURIIN BUS KOLLEGE-8'!AG38+'[2]TURIIN IH SUR-5'!AG38</f>
        <v>0</v>
      </c>
      <c r="AH33" s="476">
        <f>+'[2]TURIIN MSUT-18'!AH38+'[2]TURIIN BUS MSUT-25'!AH38+'[2]TURIIN KOLLEGE-20'!AH38+'[2]TURIIN BUS KOLLEGE-8'!AH38+'[2]TURIIN IH SUR-5'!AH38</f>
        <v>1</v>
      </c>
      <c r="AI33" s="476">
        <f>+'[2]TURIIN MSUT-18'!AI38+'[2]TURIIN BUS MSUT-25'!AI38+'[2]TURIIN KOLLEGE-20'!AI38+'[2]TURIIN BUS KOLLEGE-8'!AI38+'[2]TURIIN IH SUR-5'!AI38</f>
        <v>1</v>
      </c>
      <c r="AJ33" s="476">
        <f>+'[2]TURIIN MSUT-18'!AJ38+'[2]TURIIN BUS MSUT-25'!AJ38+'[2]TURIIN KOLLEGE-20'!AJ38+'[2]TURIIN BUS KOLLEGE-8'!AJ38+'[2]TURIIN IH SUR-5'!AJ38</f>
        <v>0</v>
      </c>
      <c r="AK33" s="476">
        <f>+'[2]TURIIN MSUT-18'!AK38+'[2]TURIIN BUS MSUT-25'!AK38+'[2]TURIIN KOLLEGE-20'!AK38+'[2]TURIIN BUS KOLLEGE-8'!AK38+'[2]TURIIN IH SUR-5'!AK38</f>
        <v>0</v>
      </c>
    </row>
    <row r="34" spans="1:37" s="472" customFormat="1" ht="20.25" customHeight="1">
      <c r="A34" s="871">
        <v>33</v>
      </c>
      <c r="B34" s="871"/>
      <c r="C34" s="871"/>
      <c r="D34" s="871"/>
      <c r="E34" s="471">
        <v>22</v>
      </c>
      <c r="F34" s="869">
        <f t="shared" si="2"/>
        <v>660</v>
      </c>
      <c r="G34" s="870"/>
      <c r="H34" s="869">
        <f t="shared" si="3"/>
        <v>394</v>
      </c>
      <c r="I34" s="870"/>
      <c r="J34" s="476">
        <f>+'[2]TURIIN MSUT-18'!J39+'[2]TURIIN BUS MSUT-25'!J39+'[2]TURIIN KOLLEGE-20'!J39+'[2]TURIIN BUS KOLLEGE-8'!J39+'[2]TURIIN IH SUR-5'!J39</f>
        <v>99</v>
      </c>
      <c r="K34" s="476">
        <f>+'[2]TURIIN MSUT-18'!K39+'[2]TURIIN BUS MSUT-25'!K39+'[2]TURIIN KOLLEGE-20'!K39+'[2]TURIIN BUS KOLLEGE-8'!K39+'[2]TURIIN IH SUR-5'!K39</f>
        <v>52</v>
      </c>
      <c r="L34" s="476">
        <f>+'[2]TURIIN MSUT-18'!L39+'[2]TURIIN BUS MSUT-25'!L39+'[2]TURIIN KOLLEGE-20'!L39+'[2]TURIIN BUS KOLLEGE-8'!L39+'[2]TURIIN IH SUR-5'!L39</f>
        <v>541</v>
      </c>
      <c r="M34" s="476">
        <f>+'[2]TURIIN MSUT-18'!M39+'[2]TURIIN BUS MSUT-25'!M39+'[2]TURIIN KOLLEGE-20'!M39+'[2]TURIIN BUS KOLLEGE-8'!M39+'[2]TURIIN IH SUR-5'!M39</f>
        <v>338</v>
      </c>
      <c r="N34" s="476">
        <f>+'[2]TURIIN MSUT-18'!N39+'[2]TURIIN BUS MSUT-25'!N39+'[2]TURIIN KOLLEGE-20'!N39+'[2]TURIIN BUS KOLLEGE-8'!N39+'[2]TURIIN IH SUR-5'!N39</f>
        <v>20</v>
      </c>
      <c r="O34" s="476">
        <f>+'[2]TURIIN MSUT-18'!O39+'[2]TURIIN BUS MSUT-25'!O39+'[2]TURIIN KOLLEGE-20'!O39+'[2]TURIIN BUS KOLLEGE-8'!O39+'[2]TURIIN IH SUR-5'!O39</f>
        <v>4</v>
      </c>
      <c r="P34" s="476" t="s">
        <v>848</v>
      </c>
      <c r="Q34" s="476" t="s">
        <v>848</v>
      </c>
      <c r="R34" s="476" t="s">
        <v>848</v>
      </c>
      <c r="S34" s="476" t="s">
        <v>848</v>
      </c>
      <c r="T34" s="476">
        <v>33</v>
      </c>
      <c r="U34" s="471">
        <v>22</v>
      </c>
      <c r="V34" s="474">
        <f t="shared" si="4"/>
        <v>18</v>
      </c>
      <c r="W34" s="474">
        <f t="shared" si="4"/>
        <v>11</v>
      </c>
      <c r="X34" s="476">
        <f>+'[2]TURIIN MSUT-18'!X39+'[2]TURIIN BUS MSUT-25'!X39+'[2]TURIIN KOLLEGE-20'!X39+'[2]TURIIN BUS KOLLEGE-8'!X39+'[2]TURIIN IH SUR-5'!X39</f>
        <v>6</v>
      </c>
      <c r="Y34" s="476">
        <f>+'[2]TURIIN MSUT-18'!Y39+'[2]TURIIN BUS MSUT-25'!Y39+'[2]TURIIN KOLLEGE-20'!Y39+'[2]TURIIN BUS KOLLEGE-8'!Y39+'[2]TURIIN IH SUR-5'!Y39</f>
        <v>4</v>
      </c>
      <c r="Z34" s="476">
        <f>+'[2]TURIIN MSUT-18'!Z39+'[2]TURIIN BUS MSUT-25'!Z39+'[2]TURIIN KOLLEGE-20'!Z39+'[2]TURIIN BUS KOLLEGE-8'!Z39+'[2]TURIIN IH SUR-5'!Z39</f>
        <v>1</v>
      </c>
      <c r="AA34" s="476">
        <f>+'[2]TURIIN MSUT-18'!AA39+'[2]TURIIN BUS MSUT-25'!AA39+'[2]TURIIN KOLLEGE-20'!AA39+'[2]TURIIN BUS KOLLEGE-8'!AA39+'[2]TURIIN IH SUR-5'!AA39</f>
        <v>1</v>
      </c>
      <c r="AB34" s="476">
        <f>+'[2]TURIIN MSUT-18'!AB39+'[2]TURIIN BUS MSUT-25'!AB39+'[2]TURIIN KOLLEGE-20'!AB39+'[2]TURIIN BUS KOLLEGE-8'!AB39+'[2]TURIIN IH SUR-5'!AB39</f>
        <v>3</v>
      </c>
      <c r="AC34" s="476">
        <f>+'[2]TURIIN MSUT-18'!AC39+'[2]TURIIN BUS MSUT-25'!AC39+'[2]TURIIN KOLLEGE-20'!AC39+'[2]TURIIN BUS KOLLEGE-8'!AC39+'[2]TURIIN IH SUR-5'!AC39</f>
        <v>1</v>
      </c>
      <c r="AD34" s="476">
        <f>+'[2]TURIIN MSUT-18'!AD39+'[2]TURIIN BUS MSUT-25'!AD39+'[2]TURIIN KOLLEGE-20'!AD39+'[2]TURIIN BUS KOLLEGE-8'!AD39+'[2]TURIIN IH SUR-5'!AD39</f>
        <v>2</v>
      </c>
      <c r="AE34" s="476">
        <f>+'[2]TURIIN MSUT-18'!AE39+'[2]TURIIN BUS MSUT-25'!AE39+'[2]TURIIN KOLLEGE-20'!AE39+'[2]TURIIN BUS KOLLEGE-8'!AE39+'[2]TURIIN IH SUR-5'!AE39</f>
        <v>2</v>
      </c>
      <c r="AF34" s="476">
        <f>+'[2]TURIIN MSUT-18'!AF39+'[2]TURIIN BUS MSUT-25'!AF39+'[2]TURIIN KOLLEGE-20'!AF39+'[2]TURIIN BUS KOLLEGE-8'!AF39+'[2]TURIIN IH SUR-5'!AF39</f>
        <v>3</v>
      </c>
      <c r="AG34" s="476">
        <f>+'[2]TURIIN MSUT-18'!AG39+'[2]TURIIN BUS MSUT-25'!AG39+'[2]TURIIN KOLLEGE-20'!AG39+'[2]TURIIN BUS KOLLEGE-8'!AG39+'[2]TURIIN IH SUR-5'!AG39</f>
        <v>2</v>
      </c>
      <c r="AH34" s="476">
        <f>+'[2]TURIIN MSUT-18'!AH39+'[2]TURIIN BUS MSUT-25'!AH39+'[2]TURIIN KOLLEGE-20'!AH39+'[2]TURIIN BUS KOLLEGE-8'!AH39+'[2]TURIIN IH SUR-5'!AH39</f>
        <v>3</v>
      </c>
      <c r="AI34" s="476">
        <f>+'[2]TURIIN MSUT-18'!AI39+'[2]TURIIN BUS MSUT-25'!AI39+'[2]TURIIN KOLLEGE-20'!AI39+'[2]TURIIN BUS KOLLEGE-8'!AI39+'[2]TURIIN IH SUR-5'!AI39</f>
        <v>1</v>
      </c>
      <c r="AJ34" s="476">
        <f>+'[2]TURIIN MSUT-18'!AJ39+'[2]TURIIN BUS MSUT-25'!AJ39+'[2]TURIIN KOLLEGE-20'!AJ39+'[2]TURIIN BUS KOLLEGE-8'!AJ39+'[2]TURIIN IH SUR-5'!AJ39</f>
        <v>0</v>
      </c>
      <c r="AK34" s="476">
        <f>+'[2]TURIIN MSUT-18'!AK39+'[2]TURIIN BUS MSUT-25'!AK39+'[2]TURIIN KOLLEGE-20'!AK39+'[2]TURIIN BUS KOLLEGE-8'!AK39+'[2]TURIIN IH SUR-5'!AK39</f>
        <v>0</v>
      </c>
    </row>
    <row r="35" spans="1:37" s="472" customFormat="1" ht="20.25" customHeight="1">
      <c r="A35" s="871">
        <v>34</v>
      </c>
      <c r="B35" s="871"/>
      <c r="C35" s="871"/>
      <c r="D35" s="871"/>
      <c r="E35" s="471">
        <v>23</v>
      </c>
      <c r="F35" s="869">
        <f t="shared" si="2"/>
        <v>646</v>
      </c>
      <c r="G35" s="870"/>
      <c r="H35" s="869">
        <f t="shared" si="3"/>
        <v>361</v>
      </c>
      <c r="I35" s="870"/>
      <c r="J35" s="476">
        <f>+'[2]TURIIN MSUT-18'!J40+'[2]TURIIN BUS MSUT-25'!J40+'[2]TURIIN KOLLEGE-20'!J40+'[2]TURIIN BUS KOLLEGE-8'!J40+'[2]TURIIN IH SUR-5'!J40</f>
        <v>85</v>
      </c>
      <c r="K35" s="476">
        <f>+'[2]TURIIN MSUT-18'!K40+'[2]TURIIN BUS MSUT-25'!K40+'[2]TURIIN KOLLEGE-20'!K40+'[2]TURIIN BUS KOLLEGE-8'!K40+'[2]TURIIN IH SUR-5'!K40</f>
        <v>42</v>
      </c>
      <c r="L35" s="476">
        <f>+'[2]TURIIN MSUT-18'!L40+'[2]TURIIN BUS MSUT-25'!L40+'[2]TURIIN KOLLEGE-20'!L40+'[2]TURIIN BUS KOLLEGE-8'!L40+'[2]TURIIN IH SUR-5'!L40</f>
        <v>547</v>
      </c>
      <c r="M35" s="476">
        <f>+'[2]TURIIN MSUT-18'!M40+'[2]TURIIN BUS MSUT-25'!M40+'[2]TURIIN KOLLEGE-20'!M40+'[2]TURIIN BUS KOLLEGE-8'!M40+'[2]TURIIN IH SUR-5'!M40</f>
        <v>317</v>
      </c>
      <c r="N35" s="476">
        <f>+'[2]TURIIN MSUT-18'!N40+'[2]TURIIN BUS MSUT-25'!N40+'[2]TURIIN KOLLEGE-20'!N40+'[2]TURIIN BUS KOLLEGE-8'!N40+'[2]TURIIN IH SUR-5'!N40</f>
        <v>14</v>
      </c>
      <c r="O35" s="476">
        <f>+'[2]TURIIN MSUT-18'!O40+'[2]TURIIN BUS MSUT-25'!O40+'[2]TURIIN KOLLEGE-20'!O40+'[2]TURIIN BUS KOLLEGE-8'!O40+'[2]TURIIN IH SUR-5'!O40</f>
        <v>2</v>
      </c>
      <c r="P35" s="476" t="s">
        <v>848</v>
      </c>
      <c r="Q35" s="476" t="s">
        <v>848</v>
      </c>
      <c r="R35" s="476" t="s">
        <v>848</v>
      </c>
      <c r="S35" s="476" t="s">
        <v>848</v>
      </c>
      <c r="T35" s="476">
        <v>34</v>
      </c>
      <c r="U35" s="471">
        <v>23</v>
      </c>
      <c r="V35" s="474">
        <f t="shared" si="4"/>
        <v>13</v>
      </c>
      <c r="W35" s="474">
        <f t="shared" si="4"/>
        <v>6</v>
      </c>
      <c r="X35" s="476">
        <f>+'[2]TURIIN MSUT-18'!X40+'[2]TURIIN BUS MSUT-25'!X40+'[2]TURIIN KOLLEGE-20'!X40+'[2]TURIIN BUS KOLLEGE-8'!X40+'[2]TURIIN IH SUR-5'!X40</f>
        <v>1</v>
      </c>
      <c r="Y35" s="476">
        <f>+'[2]TURIIN MSUT-18'!Y40+'[2]TURIIN BUS MSUT-25'!Y40+'[2]TURIIN KOLLEGE-20'!Y40+'[2]TURIIN BUS KOLLEGE-8'!Y40+'[2]TURIIN IH SUR-5'!Y40</f>
        <v>0</v>
      </c>
      <c r="Z35" s="476">
        <f>+'[2]TURIIN MSUT-18'!Z40+'[2]TURIIN BUS MSUT-25'!Z40+'[2]TURIIN KOLLEGE-20'!Z40+'[2]TURIIN BUS KOLLEGE-8'!Z40+'[2]TURIIN IH SUR-5'!Z40</f>
        <v>1</v>
      </c>
      <c r="AA35" s="476">
        <f>+'[2]TURIIN MSUT-18'!AA40+'[2]TURIIN BUS MSUT-25'!AA40+'[2]TURIIN KOLLEGE-20'!AA40+'[2]TURIIN BUS KOLLEGE-8'!AA40+'[2]TURIIN IH SUR-5'!AA40</f>
        <v>0</v>
      </c>
      <c r="AB35" s="476">
        <f>+'[2]TURIIN MSUT-18'!AB40+'[2]TURIIN BUS MSUT-25'!AB40+'[2]TURIIN KOLLEGE-20'!AB40+'[2]TURIIN BUS KOLLEGE-8'!AB40+'[2]TURIIN IH SUR-5'!AB40</f>
        <v>1</v>
      </c>
      <c r="AC35" s="476">
        <f>+'[2]TURIIN MSUT-18'!AC40+'[2]TURIIN BUS MSUT-25'!AC40+'[2]TURIIN KOLLEGE-20'!AC40+'[2]TURIIN BUS KOLLEGE-8'!AC40+'[2]TURIIN IH SUR-5'!AC40</f>
        <v>0</v>
      </c>
      <c r="AD35" s="476">
        <f>+'[2]TURIIN MSUT-18'!AD40+'[2]TURIIN BUS MSUT-25'!AD40+'[2]TURIIN KOLLEGE-20'!AD40+'[2]TURIIN BUS KOLLEGE-8'!AD40+'[2]TURIIN IH SUR-5'!AD40</f>
        <v>5</v>
      </c>
      <c r="AE35" s="476">
        <f>+'[2]TURIIN MSUT-18'!AE40+'[2]TURIIN BUS MSUT-25'!AE40+'[2]TURIIN KOLLEGE-20'!AE40+'[2]TURIIN BUS KOLLEGE-8'!AE40+'[2]TURIIN IH SUR-5'!AE40</f>
        <v>3</v>
      </c>
      <c r="AF35" s="476">
        <f>+'[2]TURIIN MSUT-18'!AF40+'[2]TURIIN BUS MSUT-25'!AF40+'[2]TURIIN KOLLEGE-20'!AF40+'[2]TURIIN BUS KOLLEGE-8'!AF40+'[2]TURIIN IH SUR-5'!AF40</f>
        <v>0</v>
      </c>
      <c r="AG35" s="476">
        <f>+'[2]TURIIN MSUT-18'!AG40+'[2]TURIIN BUS MSUT-25'!AG40+'[2]TURIIN KOLLEGE-20'!AG40+'[2]TURIIN BUS KOLLEGE-8'!AG40+'[2]TURIIN IH SUR-5'!AG40</f>
        <v>0</v>
      </c>
      <c r="AH35" s="476">
        <f>+'[2]TURIIN MSUT-18'!AH40+'[2]TURIIN BUS MSUT-25'!AH40+'[2]TURIIN KOLLEGE-20'!AH40+'[2]TURIIN BUS KOLLEGE-8'!AH40+'[2]TURIIN IH SUR-5'!AH40</f>
        <v>4</v>
      </c>
      <c r="AI35" s="476">
        <f>+'[2]TURIIN MSUT-18'!AI40+'[2]TURIIN BUS MSUT-25'!AI40+'[2]TURIIN KOLLEGE-20'!AI40+'[2]TURIIN BUS KOLLEGE-8'!AI40+'[2]TURIIN IH SUR-5'!AI40</f>
        <v>2</v>
      </c>
      <c r="AJ35" s="476">
        <f>+'[2]TURIIN MSUT-18'!AJ40+'[2]TURIIN BUS MSUT-25'!AJ40+'[2]TURIIN KOLLEGE-20'!AJ40+'[2]TURIIN BUS KOLLEGE-8'!AJ40+'[2]TURIIN IH SUR-5'!AJ40</f>
        <v>1</v>
      </c>
      <c r="AK35" s="476">
        <f>+'[2]TURIIN MSUT-18'!AK40+'[2]TURIIN BUS MSUT-25'!AK40+'[2]TURIIN KOLLEGE-20'!AK40+'[2]TURIIN BUS KOLLEGE-8'!AK40+'[2]TURIIN IH SUR-5'!AK40</f>
        <v>1</v>
      </c>
    </row>
    <row r="36" spans="1:37" s="472" customFormat="1" ht="20.25" customHeight="1">
      <c r="A36" s="871">
        <v>35</v>
      </c>
      <c r="B36" s="871"/>
      <c r="C36" s="871"/>
      <c r="D36" s="871"/>
      <c r="E36" s="471">
        <v>24</v>
      </c>
      <c r="F36" s="869">
        <f t="shared" si="2"/>
        <v>572</v>
      </c>
      <c r="G36" s="870"/>
      <c r="H36" s="869">
        <f t="shared" si="3"/>
        <v>317</v>
      </c>
      <c r="I36" s="870"/>
      <c r="J36" s="476">
        <f>+'[2]TURIIN MSUT-18'!J41+'[2]TURIIN BUS MSUT-25'!J41+'[2]TURIIN KOLLEGE-20'!J41+'[2]TURIIN BUS KOLLEGE-8'!J41+'[2]TURIIN IH SUR-5'!J41</f>
        <v>94</v>
      </c>
      <c r="K36" s="476">
        <f>+'[2]TURIIN MSUT-18'!K41+'[2]TURIIN BUS MSUT-25'!K41+'[2]TURIIN KOLLEGE-20'!K41+'[2]TURIIN BUS KOLLEGE-8'!K41+'[2]TURIIN IH SUR-5'!K41</f>
        <v>47</v>
      </c>
      <c r="L36" s="476">
        <f>+'[2]TURIIN MSUT-18'!L41+'[2]TURIIN BUS MSUT-25'!L41+'[2]TURIIN KOLLEGE-20'!L41+'[2]TURIIN BUS KOLLEGE-8'!L41+'[2]TURIIN IH SUR-5'!L41</f>
        <v>461</v>
      </c>
      <c r="M36" s="476">
        <f>+'[2]TURIIN MSUT-18'!M41+'[2]TURIIN BUS MSUT-25'!M41+'[2]TURIIN KOLLEGE-20'!M41+'[2]TURIIN BUS KOLLEGE-8'!M41+'[2]TURIIN IH SUR-5'!M41</f>
        <v>263</v>
      </c>
      <c r="N36" s="476">
        <f>+'[2]TURIIN MSUT-18'!N41+'[2]TURIIN BUS MSUT-25'!N41+'[2]TURIIN KOLLEGE-20'!N41+'[2]TURIIN BUS KOLLEGE-8'!N41+'[2]TURIIN IH SUR-5'!N41</f>
        <v>17</v>
      </c>
      <c r="O36" s="476">
        <f>+'[2]TURIIN MSUT-18'!O41+'[2]TURIIN BUS MSUT-25'!O41+'[2]TURIIN KOLLEGE-20'!O41+'[2]TURIIN BUS KOLLEGE-8'!O41+'[2]TURIIN IH SUR-5'!O41</f>
        <v>7</v>
      </c>
      <c r="P36" s="476" t="s">
        <v>848</v>
      </c>
      <c r="Q36" s="476" t="s">
        <v>848</v>
      </c>
      <c r="R36" s="476" t="s">
        <v>848</v>
      </c>
      <c r="S36" s="476" t="s">
        <v>848</v>
      </c>
      <c r="T36" s="476">
        <v>35</v>
      </c>
      <c r="U36" s="471">
        <v>24</v>
      </c>
      <c r="V36" s="474">
        <f t="shared" si="4"/>
        <v>8</v>
      </c>
      <c r="W36" s="474">
        <f t="shared" si="4"/>
        <v>3</v>
      </c>
      <c r="X36" s="476">
        <f>+'[2]TURIIN MSUT-18'!X41+'[2]TURIIN BUS MSUT-25'!X41+'[2]TURIIN KOLLEGE-20'!X41+'[2]TURIIN BUS KOLLEGE-8'!X41+'[2]TURIIN IH SUR-5'!X41</f>
        <v>1</v>
      </c>
      <c r="Y36" s="476">
        <f>+'[2]TURIIN MSUT-18'!Y41+'[2]TURIIN BUS MSUT-25'!Y41+'[2]TURIIN KOLLEGE-20'!Y41+'[2]TURIIN BUS KOLLEGE-8'!Y41+'[2]TURIIN IH SUR-5'!Y41</f>
        <v>1</v>
      </c>
      <c r="Z36" s="476">
        <f>+'[2]TURIIN MSUT-18'!Z41+'[2]TURIIN BUS MSUT-25'!Z41+'[2]TURIIN KOLLEGE-20'!Z41+'[2]TURIIN BUS KOLLEGE-8'!Z41+'[2]TURIIN IH SUR-5'!Z41</f>
        <v>0</v>
      </c>
      <c r="AA36" s="476">
        <f>+'[2]TURIIN MSUT-18'!AA41+'[2]TURIIN BUS MSUT-25'!AA41+'[2]TURIIN KOLLEGE-20'!AA41+'[2]TURIIN BUS KOLLEGE-8'!AA41+'[2]TURIIN IH SUR-5'!AA41</f>
        <v>0</v>
      </c>
      <c r="AB36" s="476">
        <f>+'[2]TURIIN MSUT-18'!AB41+'[2]TURIIN BUS MSUT-25'!AB41+'[2]TURIIN KOLLEGE-20'!AB41+'[2]TURIIN BUS KOLLEGE-8'!AB41+'[2]TURIIN IH SUR-5'!AB41</f>
        <v>2</v>
      </c>
      <c r="AC36" s="476">
        <f>+'[2]TURIIN MSUT-18'!AC41+'[2]TURIIN BUS MSUT-25'!AC41+'[2]TURIIN KOLLEGE-20'!AC41+'[2]TURIIN BUS KOLLEGE-8'!AC41+'[2]TURIIN IH SUR-5'!AC41</f>
        <v>1</v>
      </c>
      <c r="AD36" s="476">
        <f>+'[2]TURIIN MSUT-18'!AD41+'[2]TURIIN BUS MSUT-25'!AD41+'[2]TURIIN KOLLEGE-20'!AD41+'[2]TURIIN BUS KOLLEGE-8'!AD41+'[2]TURIIN IH SUR-5'!AD41</f>
        <v>3</v>
      </c>
      <c r="AE36" s="476">
        <f>+'[2]TURIIN MSUT-18'!AE41+'[2]TURIIN BUS MSUT-25'!AE41+'[2]TURIIN KOLLEGE-20'!AE41+'[2]TURIIN BUS KOLLEGE-8'!AE41+'[2]TURIIN IH SUR-5'!AE41</f>
        <v>1</v>
      </c>
      <c r="AF36" s="476">
        <f>+'[2]TURIIN MSUT-18'!AF41+'[2]TURIIN BUS MSUT-25'!AF41+'[2]TURIIN KOLLEGE-20'!AF41+'[2]TURIIN BUS KOLLEGE-8'!AF41+'[2]TURIIN IH SUR-5'!AF41</f>
        <v>1</v>
      </c>
      <c r="AG36" s="476">
        <f>+'[2]TURIIN MSUT-18'!AG41+'[2]TURIIN BUS MSUT-25'!AG41+'[2]TURIIN KOLLEGE-20'!AG41+'[2]TURIIN BUS KOLLEGE-8'!AG41+'[2]TURIIN IH SUR-5'!AG41</f>
        <v>0</v>
      </c>
      <c r="AH36" s="476">
        <f>+'[2]TURIIN MSUT-18'!AH41+'[2]TURIIN BUS MSUT-25'!AH41+'[2]TURIIN KOLLEGE-20'!AH41+'[2]TURIIN BUS KOLLEGE-8'!AH41+'[2]TURIIN IH SUR-5'!AH41</f>
        <v>0</v>
      </c>
      <c r="AI36" s="476">
        <f>+'[2]TURIIN MSUT-18'!AI41+'[2]TURIIN BUS MSUT-25'!AI41+'[2]TURIIN KOLLEGE-20'!AI41+'[2]TURIIN BUS KOLLEGE-8'!AI41+'[2]TURIIN IH SUR-5'!AI41</f>
        <v>0</v>
      </c>
      <c r="AJ36" s="476">
        <f>+'[2]TURIIN MSUT-18'!AJ41+'[2]TURIIN BUS MSUT-25'!AJ41+'[2]TURIIN KOLLEGE-20'!AJ41+'[2]TURIIN BUS KOLLEGE-8'!AJ41+'[2]TURIIN IH SUR-5'!AJ41</f>
        <v>1</v>
      </c>
      <c r="AK36" s="476">
        <f>+'[2]TURIIN MSUT-18'!AK41+'[2]TURIIN BUS MSUT-25'!AK41+'[2]TURIIN KOLLEGE-20'!AK41+'[2]TURIIN BUS KOLLEGE-8'!AK41+'[2]TURIIN IH SUR-5'!AK41</f>
        <v>0</v>
      </c>
    </row>
    <row r="37" spans="1:37" s="472" customFormat="1" ht="20.25" customHeight="1">
      <c r="A37" s="871">
        <v>36</v>
      </c>
      <c r="B37" s="871"/>
      <c r="C37" s="871"/>
      <c r="D37" s="871"/>
      <c r="E37" s="471">
        <v>25</v>
      </c>
      <c r="F37" s="869">
        <f t="shared" si="2"/>
        <v>498</v>
      </c>
      <c r="G37" s="870"/>
      <c r="H37" s="869">
        <f t="shared" si="3"/>
        <v>296</v>
      </c>
      <c r="I37" s="870"/>
      <c r="J37" s="476">
        <f>+'[2]TURIIN MSUT-18'!J42+'[2]TURIIN BUS MSUT-25'!J42+'[2]TURIIN KOLLEGE-20'!J42+'[2]TURIIN BUS KOLLEGE-8'!J42+'[2]TURIIN IH SUR-5'!J42</f>
        <v>61</v>
      </c>
      <c r="K37" s="476">
        <f>+'[2]TURIIN MSUT-18'!K42+'[2]TURIIN BUS MSUT-25'!K42+'[2]TURIIN KOLLEGE-20'!K42+'[2]TURIIN BUS KOLLEGE-8'!K42+'[2]TURIIN IH SUR-5'!K42</f>
        <v>39</v>
      </c>
      <c r="L37" s="476">
        <f>+'[2]TURIIN MSUT-18'!L42+'[2]TURIIN BUS MSUT-25'!L42+'[2]TURIIN KOLLEGE-20'!L42+'[2]TURIIN BUS KOLLEGE-8'!L42+'[2]TURIIN IH SUR-5'!L42</f>
        <v>420</v>
      </c>
      <c r="M37" s="476">
        <f>+'[2]TURIIN MSUT-18'!M42+'[2]TURIIN BUS MSUT-25'!M42+'[2]TURIIN KOLLEGE-20'!M42+'[2]TURIIN BUS KOLLEGE-8'!M42+'[2]TURIIN IH SUR-5'!M42</f>
        <v>254</v>
      </c>
      <c r="N37" s="476">
        <f>+'[2]TURIIN MSUT-18'!N42+'[2]TURIIN BUS MSUT-25'!N42+'[2]TURIIN KOLLEGE-20'!N42+'[2]TURIIN BUS KOLLEGE-8'!N42+'[2]TURIIN IH SUR-5'!N42</f>
        <v>17</v>
      </c>
      <c r="O37" s="476">
        <f>+'[2]TURIIN MSUT-18'!O42+'[2]TURIIN BUS MSUT-25'!O42+'[2]TURIIN KOLLEGE-20'!O42+'[2]TURIIN BUS KOLLEGE-8'!O42+'[2]TURIIN IH SUR-5'!O42</f>
        <v>3</v>
      </c>
      <c r="P37" s="476" t="s">
        <v>848</v>
      </c>
      <c r="Q37" s="476" t="s">
        <v>848</v>
      </c>
      <c r="R37" s="476" t="s">
        <v>848</v>
      </c>
      <c r="S37" s="476" t="s">
        <v>848</v>
      </c>
      <c r="T37" s="476">
        <v>36</v>
      </c>
      <c r="U37" s="471">
        <v>25</v>
      </c>
      <c r="V37" s="474">
        <f t="shared" si="4"/>
        <v>10</v>
      </c>
      <c r="W37" s="474">
        <f t="shared" si="4"/>
        <v>6</v>
      </c>
      <c r="X37" s="476">
        <f>+'[2]TURIIN MSUT-18'!X42+'[2]TURIIN BUS MSUT-25'!X42+'[2]TURIIN KOLLEGE-20'!X42+'[2]TURIIN BUS KOLLEGE-8'!X42+'[2]TURIIN IH SUR-5'!X42</f>
        <v>2</v>
      </c>
      <c r="Y37" s="476">
        <f>+'[2]TURIIN MSUT-18'!Y42+'[2]TURIIN BUS MSUT-25'!Y42+'[2]TURIIN KOLLEGE-20'!Y42+'[2]TURIIN BUS KOLLEGE-8'!Y42+'[2]TURIIN IH SUR-5'!Y42</f>
        <v>2</v>
      </c>
      <c r="Z37" s="476">
        <f>+'[2]TURIIN MSUT-18'!Z42+'[2]TURIIN BUS MSUT-25'!Z42+'[2]TURIIN KOLLEGE-20'!Z42+'[2]TURIIN BUS KOLLEGE-8'!Z42+'[2]TURIIN IH SUR-5'!Z42</f>
        <v>0</v>
      </c>
      <c r="AA37" s="476">
        <f>+'[2]TURIIN MSUT-18'!AA42+'[2]TURIIN BUS MSUT-25'!AA42+'[2]TURIIN KOLLEGE-20'!AA42+'[2]TURIIN BUS KOLLEGE-8'!AA42+'[2]TURIIN IH SUR-5'!AA42</f>
        <v>0</v>
      </c>
      <c r="AB37" s="476">
        <f>+'[2]TURIIN MSUT-18'!AB42+'[2]TURIIN BUS MSUT-25'!AB42+'[2]TURIIN KOLLEGE-20'!AB42+'[2]TURIIN BUS KOLLEGE-8'!AB42+'[2]TURIIN IH SUR-5'!AB42</f>
        <v>2</v>
      </c>
      <c r="AC37" s="476">
        <f>+'[2]TURIIN MSUT-18'!AC42+'[2]TURIIN BUS MSUT-25'!AC42+'[2]TURIIN KOLLEGE-20'!AC42+'[2]TURIIN BUS KOLLEGE-8'!AC42+'[2]TURIIN IH SUR-5'!AC42</f>
        <v>1</v>
      </c>
      <c r="AD37" s="476">
        <f>+'[2]TURIIN MSUT-18'!AD42+'[2]TURIIN BUS MSUT-25'!AD42+'[2]TURIIN KOLLEGE-20'!AD42+'[2]TURIIN BUS KOLLEGE-8'!AD42+'[2]TURIIN IH SUR-5'!AD42</f>
        <v>4</v>
      </c>
      <c r="AE37" s="476">
        <f>+'[2]TURIIN MSUT-18'!AE42+'[2]TURIIN BUS MSUT-25'!AE42+'[2]TURIIN KOLLEGE-20'!AE42+'[2]TURIIN BUS KOLLEGE-8'!AE42+'[2]TURIIN IH SUR-5'!AE42</f>
        <v>2</v>
      </c>
      <c r="AF37" s="476">
        <f>+'[2]TURIIN MSUT-18'!AF42+'[2]TURIIN BUS MSUT-25'!AF42+'[2]TURIIN KOLLEGE-20'!AF42+'[2]TURIIN BUS KOLLEGE-8'!AF42+'[2]TURIIN IH SUR-5'!AF42</f>
        <v>0</v>
      </c>
      <c r="AG37" s="476">
        <f>+'[2]TURIIN MSUT-18'!AG42+'[2]TURIIN BUS MSUT-25'!AG42+'[2]TURIIN KOLLEGE-20'!AG42+'[2]TURIIN BUS KOLLEGE-8'!AG42+'[2]TURIIN IH SUR-5'!AG42</f>
        <v>0</v>
      </c>
      <c r="AH37" s="476">
        <f>+'[2]TURIIN MSUT-18'!AH42+'[2]TURIIN BUS MSUT-25'!AH42+'[2]TURIIN KOLLEGE-20'!AH42+'[2]TURIIN BUS KOLLEGE-8'!AH42+'[2]TURIIN IH SUR-5'!AH42</f>
        <v>2</v>
      </c>
      <c r="AI37" s="476">
        <f>+'[2]TURIIN MSUT-18'!AI42+'[2]TURIIN BUS MSUT-25'!AI42+'[2]TURIIN KOLLEGE-20'!AI42+'[2]TURIIN BUS KOLLEGE-8'!AI42+'[2]TURIIN IH SUR-5'!AI42</f>
        <v>1</v>
      </c>
      <c r="AJ37" s="476">
        <f>+'[2]TURIIN MSUT-18'!AJ42+'[2]TURIIN BUS MSUT-25'!AJ42+'[2]TURIIN KOLLEGE-20'!AJ42+'[2]TURIIN BUS KOLLEGE-8'!AJ42+'[2]TURIIN IH SUR-5'!AJ42</f>
        <v>0</v>
      </c>
      <c r="AK37" s="476">
        <f>+'[2]TURIIN MSUT-18'!AK42+'[2]TURIIN BUS MSUT-25'!AK42+'[2]TURIIN KOLLEGE-20'!AK42+'[2]TURIIN BUS KOLLEGE-8'!AK42+'[2]TURIIN IH SUR-5'!AK42</f>
        <v>0</v>
      </c>
    </row>
    <row r="38" spans="1:37" s="472" customFormat="1" ht="20.25" customHeight="1">
      <c r="A38" s="871">
        <v>37</v>
      </c>
      <c r="B38" s="871"/>
      <c r="C38" s="871"/>
      <c r="D38" s="871"/>
      <c r="E38" s="471">
        <v>26</v>
      </c>
      <c r="F38" s="869">
        <f t="shared" si="2"/>
        <v>473</v>
      </c>
      <c r="G38" s="870"/>
      <c r="H38" s="869">
        <f t="shared" si="3"/>
        <v>285</v>
      </c>
      <c r="I38" s="870"/>
      <c r="J38" s="476">
        <f>+'[2]TURIIN MSUT-18'!J43+'[2]TURIIN BUS MSUT-25'!J43+'[2]TURIIN KOLLEGE-20'!J43+'[2]TURIIN BUS KOLLEGE-8'!J43+'[2]TURIIN IH SUR-5'!J43</f>
        <v>78</v>
      </c>
      <c r="K38" s="476">
        <f>+'[2]TURIIN MSUT-18'!K43+'[2]TURIIN BUS MSUT-25'!K43+'[2]TURIIN KOLLEGE-20'!K43+'[2]TURIIN BUS KOLLEGE-8'!K43+'[2]TURIIN IH SUR-5'!K43</f>
        <v>37</v>
      </c>
      <c r="L38" s="476">
        <f>+'[2]TURIIN MSUT-18'!L43+'[2]TURIIN BUS MSUT-25'!L43+'[2]TURIIN KOLLEGE-20'!L43+'[2]TURIIN BUS KOLLEGE-8'!L43+'[2]TURIIN IH SUR-5'!L43</f>
        <v>381</v>
      </c>
      <c r="M38" s="476">
        <f>+'[2]TURIIN MSUT-18'!M43+'[2]TURIIN BUS MSUT-25'!M43+'[2]TURIIN KOLLEGE-20'!M43+'[2]TURIIN BUS KOLLEGE-8'!M43+'[2]TURIIN IH SUR-5'!M43</f>
        <v>242</v>
      </c>
      <c r="N38" s="476">
        <f>+'[2]TURIIN MSUT-18'!N43+'[2]TURIIN BUS MSUT-25'!N43+'[2]TURIIN KOLLEGE-20'!N43+'[2]TURIIN BUS KOLLEGE-8'!N43+'[2]TURIIN IH SUR-5'!N43</f>
        <v>14</v>
      </c>
      <c r="O38" s="476">
        <f>+'[2]TURIIN MSUT-18'!O43+'[2]TURIIN BUS MSUT-25'!O43+'[2]TURIIN KOLLEGE-20'!O43+'[2]TURIIN BUS KOLLEGE-8'!O43+'[2]TURIIN IH SUR-5'!O43</f>
        <v>6</v>
      </c>
      <c r="P38" s="476" t="s">
        <v>848</v>
      </c>
      <c r="Q38" s="476" t="s">
        <v>848</v>
      </c>
      <c r="R38" s="476" t="s">
        <v>848</v>
      </c>
      <c r="S38" s="476" t="s">
        <v>848</v>
      </c>
      <c r="T38" s="476">
        <v>37</v>
      </c>
      <c r="U38" s="471">
        <v>26</v>
      </c>
      <c r="V38" s="474">
        <f t="shared" si="4"/>
        <v>11</v>
      </c>
      <c r="W38" s="474">
        <f t="shared" si="4"/>
        <v>8</v>
      </c>
      <c r="X38" s="476">
        <f>+'[2]TURIIN MSUT-18'!X43+'[2]TURIIN BUS MSUT-25'!X43+'[2]TURIIN KOLLEGE-20'!X43+'[2]TURIIN BUS KOLLEGE-8'!X43+'[2]TURIIN IH SUR-5'!X43</f>
        <v>4</v>
      </c>
      <c r="Y38" s="476">
        <f>+'[2]TURIIN MSUT-18'!Y43+'[2]TURIIN BUS MSUT-25'!Y43+'[2]TURIIN KOLLEGE-20'!Y43+'[2]TURIIN BUS KOLLEGE-8'!Y43+'[2]TURIIN IH SUR-5'!Y43</f>
        <v>3</v>
      </c>
      <c r="Z38" s="476">
        <f>+'[2]TURIIN MSUT-18'!Z43+'[2]TURIIN BUS MSUT-25'!Z43+'[2]TURIIN KOLLEGE-20'!Z43+'[2]TURIIN BUS KOLLEGE-8'!Z43+'[2]TURIIN IH SUR-5'!Z43</f>
        <v>2</v>
      </c>
      <c r="AA38" s="476">
        <f>+'[2]TURIIN MSUT-18'!AA43+'[2]TURIIN BUS MSUT-25'!AA43+'[2]TURIIN KOLLEGE-20'!AA43+'[2]TURIIN BUS KOLLEGE-8'!AA43+'[2]TURIIN IH SUR-5'!AA43</f>
        <v>1</v>
      </c>
      <c r="AB38" s="476">
        <f>+'[2]TURIIN MSUT-18'!AB43+'[2]TURIIN BUS MSUT-25'!AB43+'[2]TURIIN KOLLEGE-20'!AB43+'[2]TURIIN BUS KOLLEGE-8'!AB43+'[2]TURIIN IH SUR-5'!AB43</f>
        <v>0</v>
      </c>
      <c r="AC38" s="476">
        <f>+'[2]TURIIN MSUT-18'!AC43+'[2]TURIIN BUS MSUT-25'!AC43+'[2]TURIIN KOLLEGE-20'!AC43+'[2]TURIIN BUS KOLLEGE-8'!AC43+'[2]TURIIN IH SUR-5'!AC43</f>
        <v>0</v>
      </c>
      <c r="AD38" s="476">
        <f>+'[2]TURIIN MSUT-18'!AD43+'[2]TURIIN BUS MSUT-25'!AD43+'[2]TURIIN KOLLEGE-20'!AD43+'[2]TURIIN BUS KOLLEGE-8'!AD43+'[2]TURIIN IH SUR-5'!AD43</f>
        <v>2</v>
      </c>
      <c r="AE38" s="476">
        <f>+'[2]TURIIN MSUT-18'!AE43+'[2]TURIIN BUS MSUT-25'!AE43+'[2]TURIIN KOLLEGE-20'!AE43+'[2]TURIIN BUS KOLLEGE-8'!AE43+'[2]TURIIN IH SUR-5'!AE43</f>
        <v>1</v>
      </c>
      <c r="AF38" s="476">
        <f>+'[2]TURIIN MSUT-18'!AF43+'[2]TURIIN BUS MSUT-25'!AF43+'[2]TURIIN KOLLEGE-20'!AF43+'[2]TURIIN BUS KOLLEGE-8'!AF43+'[2]TURIIN IH SUR-5'!AF43</f>
        <v>1</v>
      </c>
      <c r="AG38" s="476">
        <f>+'[2]TURIIN MSUT-18'!AG43+'[2]TURIIN BUS MSUT-25'!AG43+'[2]TURIIN KOLLEGE-20'!AG43+'[2]TURIIN BUS KOLLEGE-8'!AG43+'[2]TURIIN IH SUR-5'!AG43</f>
        <v>1</v>
      </c>
      <c r="AH38" s="476">
        <f>+'[2]TURIIN MSUT-18'!AH43+'[2]TURIIN BUS MSUT-25'!AH43+'[2]TURIIN KOLLEGE-20'!AH43+'[2]TURIIN BUS KOLLEGE-8'!AH43+'[2]TURIIN IH SUR-5'!AH43</f>
        <v>2</v>
      </c>
      <c r="AI38" s="476">
        <f>+'[2]TURIIN MSUT-18'!AI43+'[2]TURIIN BUS MSUT-25'!AI43+'[2]TURIIN KOLLEGE-20'!AI43+'[2]TURIIN BUS KOLLEGE-8'!AI43+'[2]TURIIN IH SUR-5'!AI43</f>
        <v>2</v>
      </c>
      <c r="AJ38" s="476">
        <f>+'[2]TURIIN MSUT-18'!AJ43+'[2]TURIIN BUS MSUT-25'!AJ43+'[2]TURIIN KOLLEGE-20'!AJ43+'[2]TURIIN BUS KOLLEGE-8'!AJ43+'[2]TURIIN IH SUR-5'!AJ43</f>
        <v>0</v>
      </c>
      <c r="AK38" s="476">
        <f>+'[2]TURIIN MSUT-18'!AK43+'[2]TURIIN BUS MSUT-25'!AK43+'[2]TURIIN KOLLEGE-20'!AK43+'[2]TURIIN BUS KOLLEGE-8'!AK43+'[2]TURIIN IH SUR-5'!AK43</f>
        <v>0</v>
      </c>
    </row>
    <row r="39" spans="1:37" s="472" customFormat="1" ht="20.25" customHeight="1">
      <c r="A39" s="871">
        <v>38</v>
      </c>
      <c r="B39" s="871"/>
      <c r="C39" s="871"/>
      <c r="D39" s="871"/>
      <c r="E39" s="471">
        <v>27</v>
      </c>
      <c r="F39" s="869">
        <f t="shared" si="2"/>
        <v>432</v>
      </c>
      <c r="G39" s="870"/>
      <c r="H39" s="869">
        <f t="shared" si="3"/>
        <v>260</v>
      </c>
      <c r="I39" s="870"/>
      <c r="J39" s="476">
        <f>+'[2]TURIIN MSUT-18'!J44+'[2]TURIIN BUS MSUT-25'!J44+'[2]TURIIN KOLLEGE-20'!J44+'[2]TURIIN BUS KOLLEGE-8'!J44+'[2]TURIIN IH SUR-5'!J44</f>
        <v>64</v>
      </c>
      <c r="K39" s="476">
        <f>+'[2]TURIIN MSUT-18'!K44+'[2]TURIIN BUS MSUT-25'!K44+'[2]TURIIN KOLLEGE-20'!K44+'[2]TURIIN BUS KOLLEGE-8'!K44+'[2]TURIIN IH SUR-5'!K44</f>
        <v>35</v>
      </c>
      <c r="L39" s="476">
        <f>+'[2]TURIIN MSUT-18'!L44+'[2]TURIIN BUS MSUT-25'!L44+'[2]TURIIN KOLLEGE-20'!L44+'[2]TURIIN BUS KOLLEGE-8'!L44+'[2]TURIIN IH SUR-5'!L44</f>
        <v>356</v>
      </c>
      <c r="M39" s="476">
        <f>+'[2]TURIIN MSUT-18'!M44+'[2]TURIIN BUS MSUT-25'!M44+'[2]TURIIN KOLLEGE-20'!M44+'[2]TURIIN BUS KOLLEGE-8'!M44+'[2]TURIIN IH SUR-5'!M44</f>
        <v>224</v>
      </c>
      <c r="N39" s="476">
        <f>+'[2]TURIIN MSUT-18'!N44+'[2]TURIIN BUS MSUT-25'!N44+'[2]TURIIN KOLLEGE-20'!N44+'[2]TURIIN BUS KOLLEGE-8'!N44+'[2]TURIIN IH SUR-5'!N44</f>
        <v>12</v>
      </c>
      <c r="O39" s="476">
        <f>+'[2]TURIIN MSUT-18'!O44+'[2]TURIIN BUS MSUT-25'!O44+'[2]TURIIN KOLLEGE-20'!O44+'[2]TURIIN BUS KOLLEGE-8'!O44+'[2]TURIIN IH SUR-5'!O44</f>
        <v>1</v>
      </c>
      <c r="P39" s="476" t="s">
        <v>848</v>
      </c>
      <c r="Q39" s="476" t="s">
        <v>848</v>
      </c>
      <c r="R39" s="476" t="s">
        <v>848</v>
      </c>
      <c r="S39" s="476" t="s">
        <v>848</v>
      </c>
      <c r="T39" s="476">
        <v>38</v>
      </c>
      <c r="U39" s="471">
        <v>27</v>
      </c>
      <c r="V39" s="474">
        <f t="shared" si="4"/>
        <v>14</v>
      </c>
      <c r="W39" s="474">
        <f t="shared" si="4"/>
        <v>10</v>
      </c>
      <c r="X39" s="476">
        <f>+'[2]TURIIN MSUT-18'!X44+'[2]TURIIN BUS MSUT-25'!X44+'[2]TURIIN KOLLEGE-20'!X44+'[2]TURIIN BUS KOLLEGE-8'!X44+'[2]TURIIN IH SUR-5'!X44</f>
        <v>3</v>
      </c>
      <c r="Y39" s="476">
        <f>+'[2]TURIIN MSUT-18'!Y44+'[2]TURIIN BUS MSUT-25'!Y44+'[2]TURIIN KOLLEGE-20'!Y44+'[2]TURIIN BUS KOLLEGE-8'!Y44+'[2]TURIIN IH SUR-5'!Y44</f>
        <v>2</v>
      </c>
      <c r="Z39" s="476">
        <f>+'[2]TURIIN MSUT-18'!Z44+'[2]TURIIN BUS MSUT-25'!Z44+'[2]TURIIN KOLLEGE-20'!Z44+'[2]TURIIN BUS KOLLEGE-8'!Z44+'[2]TURIIN IH SUR-5'!Z44</f>
        <v>0</v>
      </c>
      <c r="AA39" s="476">
        <f>+'[2]TURIIN MSUT-18'!AA44+'[2]TURIIN BUS MSUT-25'!AA44+'[2]TURIIN KOLLEGE-20'!AA44+'[2]TURIIN BUS KOLLEGE-8'!AA44+'[2]TURIIN IH SUR-5'!AA44</f>
        <v>0</v>
      </c>
      <c r="AB39" s="476">
        <f>+'[2]TURIIN MSUT-18'!AB44+'[2]TURIIN BUS MSUT-25'!AB44+'[2]TURIIN KOLLEGE-20'!AB44+'[2]TURIIN BUS KOLLEGE-8'!AB44+'[2]TURIIN IH SUR-5'!AB44</f>
        <v>0</v>
      </c>
      <c r="AC39" s="476">
        <f>+'[2]TURIIN MSUT-18'!AC44+'[2]TURIIN BUS MSUT-25'!AC44+'[2]TURIIN KOLLEGE-20'!AC44+'[2]TURIIN BUS KOLLEGE-8'!AC44+'[2]TURIIN IH SUR-5'!AC44</f>
        <v>0</v>
      </c>
      <c r="AD39" s="476">
        <f>+'[2]TURIIN MSUT-18'!AD44+'[2]TURIIN BUS MSUT-25'!AD44+'[2]TURIIN KOLLEGE-20'!AD44+'[2]TURIIN BUS KOLLEGE-8'!AD44+'[2]TURIIN IH SUR-5'!AD44</f>
        <v>4</v>
      </c>
      <c r="AE39" s="476">
        <f>+'[2]TURIIN MSUT-18'!AE44+'[2]TURIIN BUS MSUT-25'!AE44+'[2]TURIIN KOLLEGE-20'!AE44+'[2]TURIIN BUS KOLLEGE-8'!AE44+'[2]TURIIN IH SUR-5'!AE44</f>
        <v>2</v>
      </c>
      <c r="AF39" s="476">
        <f>+'[2]TURIIN MSUT-18'!AF44+'[2]TURIIN BUS MSUT-25'!AF44+'[2]TURIIN KOLLEGE-20'!AF44+'[2]TURIIN BUS KOLLEGE-8'!AF44+'[2]TURIIN IH SUR-5'!AF44</f>
        <v>0</v>
      </c>
      <c r="AG39" s="476">
        <f>+'[2]TURIIN MSUT-18'!AG44+'[2]TURIIN BUS MSUT-25'!AG44+'[2]TURIIN KOLLEGE-20'!AG44+'[2]TURIIN BUS KOLLEGE-8'!AG44+'[2]TURIIN IH SUR-5'!AG44</f>
        <v>0</v>
      </c>
      <c r="AH39" s="476">
        <f>+'[2]TURIIN MSUT-18'!AH44+'[2]TURIIN BUS MSUT-25'!AH44+'[2]TURIIN KOLLEGE-20'!AH44+'[2]TURIIN BUS KOLLEGE-8'!AH44+'[2]TURIIN IH SUR-5'!AH44</f>
        <v>6</v>
      </c>
      <c r="AI39" s="476">
        <f>+'[2]TURIIN MSUT-18'!AI44+'[2]TURIIN BUS MSUT-25'!AI44+'[2]TURIIN KOLLEGE-20'!AI44+'[2]TURIIN BUS KOLLEGE-8'!AI44+'[2]TURIIN IH SUR-5'!AI44</f>
        <v>5</v>
      </c>
      <c r="AJ39" s="476">
        <f>+'[2]TURIIN MSUT-18'!AJ44+'[2]TURIIN BUS MSUT-25'!AJ44+'[2]TURIIN KOLLEGE-20'!AJ44+'[2]TURIIN BUS KOLLEGE-8'!AJ44+'[2]TURIIN IH SUR-5'!AJ44</f>
        <v>1</v>
      </c>
      <c r="AK39" s="476">
        <f>+'[2]TURIIN MSUT-18'!AK44+'[2]TURIIN BUS MSUT-25'!AK44+'[2]TURIIN KOLLEGE-20'!AK44+'[2]TURIIN BUS KOLLEGE-8'!AK44+'[2]TURIIN IH SUR-5'!AK44</f>
        <v>1</v>
      </c>
    </row>
    <row r="40" spans="1:37" s="472" customFormat="1" ht="20.25" customHeight="1">
      <c r="A40" s="871">
        <v>39</v>
      </c>
      <c r="B40" s="871"/>
      <c r="C40" s="871"/>
      <c r="D40" s="871"/>
      <c r="E40" s="471">
        <v>28</v>
      </c>
      <c r="F40" s="869">
        <f t="shared" si="2"/>
        <v>368</v>
      </c>
      <c r="G40" s="870"/>
      <c r="H40" s="869">
        <f t="shared" si="3"/>
        <v>225</v>
      </c>
      <c r="I40" s="870"/>
      <c r="J40" s="476">
        <f>+'[2]TURIIN MSUT-18'!J45+'[2]TURIIN BUS MSUT-25'!J45+'[2]TURIIN KOLLEGE-20'!J45+'[2]TURIIN BUS KOLLEGE-8'!J45+'[2]TURIIN IH SUR-5'!J45</f>
        <v>40</v>
      </c>
      <c r="K40" s="476">
        <f>+'[2]TURIIN MSUT-18'!K45+'[2]TURIIN BUS MSUT-25'!K45+'[2]TURIIN KOLLEGE-20'!K45+'[2]TURIIN BUS KOLLEGE-8'!K45+'[2]TURIIN IH SUR-5'!K45</f>
        <v>24</v>
      </c>
      <c r="L40" s="476">
        <f>+'[2]TURIIN MSUT-18'!L45+'[2]TURIIN BUS MSUT-25'!L45+'[2]TURIIN KOLLEGE-20'!L45+'[2]TURIIN BUS KOLLEGE-8'!L45+'[2]TURIIN IH SUR-5'!L45</f>
        <v>315</v>
      </c>
      <c r="M40" s="476">
        <f>+'[2]TURIIN MSUT-18'!M45+'[2]TURIIN BUS MSUT-25'!M45+'[2]TURIIN KOLLEGE-20'!M45+'[2]TURIIN BUS KOLLEGE-8'!M45+'[2]TURIIN IH SUR-5'!M45</f>
        <v>198</v>
      </c>
      <c r="N40" s="476">
        <f>+'[2]TURIIN MSUT-18'!N45+'[2]TURIIN BUS MSUT-25'!N45+'[2]TURIIN KOLLEGE-20'!N45+'[2]TURIIN BUS KOLLEGE-8'!N45+'[2]TURIIN IH SUR-5'!N45</f>
        <v>13</v>
      </c>
      <c r="O40" s="476">
        <f>+'[2]TURIIN MSUT-18'!O45+'[2]TURIIN BUS MSUT-25'!O45+'[2]TURIIN KOLLEGE-20'!O45+'[2]TURIIN BUS KOLLEGE-8'!O45+'[2]TURIIN IH SUR-5'!O45</f>
        <v>3</v>
      </c>
      <c r="P40" s="476" t="s">
        <v>848</v>
      </c>
      <c r="Q40" s="476" t="s">
        <v>848</v>
      </c>
      <c r="R40" s="476" t="s">
        <v>848</v>
      </c>
      <c r="S40" s="476" t="s">
        <v>848</v>
      </c>
      <c r="T40" s="476">
        <v>39</v>
      </c>
      <c r="U40" s="471">
        <v>28</v>
      </c>
      <c r="V40" s="474">
        <f t="shared" si="4"/>
        <v>6</v>
      </c>
      <c r="W40" s="474">
        <f t="shared" si="4"/>
        <v>4</v>
      </c>
      <c r="X40" s="476">
        <f>+'[2]TURIIN MSUT-18'!X45+'[2]TURIIN BUS MSUT-25'!X45+'[2]TURIIN KOLLEGE-20'!X45+'[2]TURIIN BUS KOLLEGE-8'!X45+'[2]TURIIN IH SUR-5'!X45</f>
        <v>3</v>
      </c>
      <c r="Y40" s="476">
        <f>+'[2]TURIIN MSUT-18'!Y45+'[2]TURIIN BUS MSUT-25'!Y45+'[2]TURIIN KOLLEGE-20'!Y45+'[2]TURIIN BUS KOLLEGE-8'!Y45+'[2]TURIIN IH SUR-5'!Y45</f>
        <v>2</v>
      </c>
      <c r="Z40" s="476">
        <f>+'[2]TURIIN MSUT-18'!Z45+'[2]TURIIN BUS MSUT-25'!Z45+'[2]TURIIN KOLLEGE-20'!Z45+'[2]TURIIN BUS KOLLEGE-8'!Z45+'[2]TURIIN IH SUR-5'!Z45</f>
        <v>0</v>
      </c>
      <c r="AA40" s="476">
        <f>+'[2]TURIIN MSUT-18'!AA45+'[2]TURIIN BUS MSUT-25'!AA45+'[2]TURIIN KOLLEGE-20'!AA45+'[2]TURIIN BUS KOLLEGE-8'!AA45+'[2]TURIIN IH SUR-5'!AA45</f>
        <v>0</v>
      </c>
      <c r="AB40" s="476">
        <f>+'[2]TURIIN MSUT-18'!AB45+'[2]TURIIN BUS MSUT-25'!AB45+'[2]TURIIN KOLLEGE-20'!AB45+'[2]TURIIN BUS KOLLEGE-8'!AB45+'[2]TURIIN IH SUR-5'!AB45</f>
        <v>0</v>
      </c>
      <c r="AC40" s="476">
        <f>+'[2]TURIIN MSUT-18'!AC45+'[2]TURIIN BUS MSUT-25'!AC45+'[2]TURIIN KOLLEGE-20'!AC45+'[2]TURIIN BUS KOLLEGE-8'!AC45+'[2]TURIIN IH SUR-5'!AC45</f>
        <v>0</v>
      </c>
      <c r="AD40" s="476">
        <f>+'[2]TURIIN MSUT-18'!AD45+'[2]TURIIN BUS MSUT-25'!AD45+'[2]TURIIN KOLLEGE-20'!AD45+'[2]TURIIN BUS KOLLEGE-8'!AD45+'[2]TURIIN IH SUR-5'!AD45</f>
        <v>3</v>
      </c>
      <c r="AE40" s="476">
        <f>+'[2]TURIIN MSUT-18'!AE45+'[2]TURIIN BUS MSUT-25'!AE45+'[2]TURIIN KOLLEGE-20'!AE45+'[2]TURIIN BUS KOLLEGE-8'!AE45+'[2]TURIIN IH SUR-5'!AE45</f>
        <v>2</v>
      </c>
      <c r="AF40" s="476">
        <f>+'[2]TURIIN MSUT-18'!AF45+'[2]TURIIN BUS MSUT-25'!AF45+'[2]TURIIN KOLLEGE-20'!AF45+'[2]TURIIN BUS KOLLEGE-8'!AF45+'[2]TURIIN IH SUR-5'!AF45</f>
        <v>0</v>
      </c>
      <c r="AG40" s="476">
        <f>+'[2]TURIIN MSUT-18'!AG45+'[2]TURIIN BUS MSUT-25'!AG45+'[2]TURIIN KOLLEGE-20'!AG45+'[2]TURIIN BUS KOLLEGE-8'!AG45+'[2]TURIIN IH SUR-5'!AG45</f>
        <v>0</v>
      </c>
      <c r="AH40" s="476">
        <f>+'[2]TURIIN MSUT-18'!AH45+'[2]TURIIN BUS MSUT-25'!AH45+'[2]TURIIN KOLLEGE-20'!AH45+'[2]TURIIN BUS KOLLEGE-8'!AH45+'[2]TURIIN IH SUR-5'!AH45</f>
        <v>0</v>
      </c>
      <c r="AI40" s="476">
        <f>+'[2]TURIIN MSUT-18'!AI45+'[2]TURIIN BUS MSUT-25'!AI45+'[2]TURIIN KOLLEGE-20'!AI45+'[2]TURIIN BUS KOLLEGE-8'!AI45+'[2]TURIIN IH SUR-5'!AI45</f>
        <v>0</v>
      </c>
      <c r="AJ40" s="476">
        <f>+'[2]TURIIN MSUT-18'!AJ45+'[2]TURIIN BUS MSUT-25'!AJ45+'[2]TURIIN KOLLEGE-20'!AJ45+'[2]TURIIN BUS KOLLEGE-8'!AJ45+'[2]TURIIN IH SUR-5'!AJ45</f>
        <v>0</v>
      </c>
      <c r="AK40" s="476">
        <f>+'[2]TURIIN MSUT-18'!AK45+'[2]TURIIN BUS MSUT-25'!AK45+'[2]TURIIN KOLLEGE-20'!AK45+'[2]TURIIN BUS KOLLEGE-8'!AK45+'[2]TURIIN IH SUR-5'!AK45</f>
        <v>0</v>
      </c>
    </row>
    <row r="41" spans="1:37" s="472" customFormat="1" ht="20.25" customHeight="1">
      <c r="A41" s="871">
        <v>40</v>
      </c>
      <c r="B41" s="871"/>
      <c r="C41" s="871"/>
      <c r="D41" s="871"/>
      <c r="E41" s="471">
        <v>29</v>
      </c>
      <c r="F41" s="869">
        <f t="shared" si="2"/>
        <v>372</v>
      </c>
      <c r="G41" s="870"/>
      <c r="H41" s="869">
        <f t="shared" si="3"/>
        <v>214</v>
      </c>
      <c r="I41" s="870"/>
      <c r="J41" s="476">
        <f>+'[2]TURIIN MSUT-18'!J46+'[2]TURIIN BUS MSUT-25'!J46+'[2]TURIIN KOLLEGE-20'!J46+'[2]TURIIN BUS KOLLEGE-8'!J46+'[2]TURIIN IH SUR-5'!J46</f>
        <v>46</v>
      </c>
      <c r="K41" s="476">
        <f>+'[2]TURIIN MSUT-18'!K46+'[2]TURIIN BUS MSUT-25'!K46+'[2]TURIIN KOLLEGE-20'!K46+'[2]TURIIN BUS KOLLEGE-8'!K46+'[2]TURIIN IH SUR-5'!K46</f>
        <v>20</v>
      </c>
      <c r="L41" s="476">
        <f>+'[2]TURIIN MSUT-18'!L46+'[2]TURIIN BUS MSUT-25'!L46+'[2]TURIIN KOLLEGE-20'!L46+'[2]TURIIN BUS KOLLEGE-8'!L46+'[2]TURIIN IH SUR-5'!L46</f>
        <v>313</v>
      </c>
      <c r="M41" s="476">
        <f>+'[2]TURIIN MSUT-18'!M46+'[2]TURIIN BUS MSUT-25'!M46+'[2]TURIIN KOLLEGE-20'!M46+'[2]TURIIN BUS KOLLEGE-8'!M46+'[2]TURIIN IH SUR-5'!M46</f>
        <v>191</v>
      </c>
      <c r="N41" s="476">
        <f>+'[2]TURIIN MSUT-18'!N46+'[2]TURIIN BUS MSUT-25'!N46+'[2]TURIIN KOLLEGE-20'!N46+'[2]TURIIN BUS KOLLEGE-8'!N46+'[2]TURIIN IH SUR-5'!N46</f>
        <v>13</v>
      </c>
      <c r="O41" s="476">
        <f>+'[2]TURIIN MSUT-18'!O46+'[2]TURIIN BUS MSUT-25'!O46+'[2]TURIIN KOLLEGE-20'!O46+'[2]TURIIN BUS KOLLEGE-8'!O46+'[2]TURIIN IH SUR-5'!O46</f>
        <v>3</v>
      </c>
      <c r="P41" s="476" t="s">
        <v>848</v>
      </c>
      <c r="Q41" s="476" t="s">
        <v>848</v>
      </c>
      <c r="R41" s="476" t="s">
        <v>848</v>
      </c>
      <c r="S41" s="476" t="s">
        <v>848</v>
      </c>
      <c r="T41" s="476">
        <v>40</v>
      </c>
      <c r="U41" s="471">
        <v>29</v>
      </c>
      <c r="V41" s="474">
        <f t="shared" si="4"/>
        <v>13</v>
      </c>
      <c r="W41" s="474">
        <f t="shared" si="4"/>
        <v>7</v>
      </c>
      <c r="X41" s="476">
        <f>+'[2]TURIIN MSUT-18'!X46+'[2]TURIIN BUS MSUT-25'!X46+'[2]TURIIN KOLLEGE-20'!X46+'[2]TURIIN BUS KOLLEGE-8'!X46+'[2]TURIIN IH SUR-5'!X46</f>
        <v>2</v>
      </c>
      <c r="Y41" s="476">
        <f>+'[2]TURIIN MSUT-18'!Y46+'[2]TURIIN BUS MSUT-25'!Y46+'[2]TURIIN KOLLEGE-20'!Y46+'[2]TURIIN BUS KOLLEGE-8'!Y46+'[2]TURIIN IH SUR-5'!Y46</f>
        <v>1</v>
      </c>
      <c r="Z41" s="476">
        <f>+'[2]TURIIN MSUT-18'!Z46+'[2]TURIIN BUS MSUT-25'!Z46+'[2]TURIIN KOLLEGE-20'!Z46+'[2]TURIIN BUS KOLLEGE-8'!Z46+'[2]TURIIN IH SUR-5'!Z46</f>
        <v>0</v>
      </c>
      <c r="AA41" s="476">
        <f>+'[2]TURIIN MSUT-18'!AA46+'[2]TURIIN BUS MSUT-25'!AA46+'[2]TURIIN KOLLEGE-20'!AA46+'[2]TURIIN BUS KOLLEGE-8'!AA46+'[2]TURIIN IH SUR-5'!AA46</f>
        <v>0</v>
      </c>
      <c r="AB41" s="476">
        <f>+'[2]TURIIN MSUT-18'!AB46+'[2]TURIIN BUS MSUT-25'!AB46+'[2]TURIIN KOLLEGE-20'!AB46+'[2]TURIIN BUS KOLLEGE-8'!AB46+'[2]TURIIN IH SUR-5'!AB46</f>
        <v>1</v>
      </c>
      <c r="AC41" s="476">
        <f>+'[2]TURIIN MSUT-18'!AC46+'[2]TURIIN BUS MSUT-25'!AC46+'[2]TURIIN KOLLEGE-20'!AC46+'[2]TURIIN BUS KOLLEGE-8'!AC46+'[2]TURIIN IH SUR-5'!AC46</f>
        <v>1</v>
      </c>
      <c r="AD41" s="476">
        <f>+'[2]TURIIN MSUT-18'!AD46+'[2]TURIIN BUS MSUT-25'!AD46+'[2]TURIIN KOLLEGE-20'!AD46+'[2]TURIIN BUS KOLLEGE-8'!AD46+'[2]TURIIN IH SUR-5'!AD46</f>
        <v>5</v>
      </c>
      <c r="AE41" s="476">
        <f>+'[2]TURIIN MSUT-18'!AE46+'[2]TURIIN BUS MSUT-25'!AE46+'[2]TURIIN KOLLEGE-20'!AE46+'[2]TURIIN BUS KOLLEGE-8'!AE46+'[2]TURIIN IH SUR-5'!AE46</f>
        <v>2</v>
      </c>
      <c r="AF41" s="476">
        <f>+'[2]TURIIN MSUT-18'!AF46+'[2]TURIIN BUS MSUT-25'!AF46+'[2]TURIIN KOLLEGE-20'!AF46+'[2]TURIIN BUS KOLLEGE-8'!AF46+'[2]TURIIN IH SUR-5'!AF46</f>
        <v>2</v>
      </c>
      <c r="AG41" s="476">
        <f>+'[2]TURIIN MSUT-18'!AG46+'[2]TURIIN BUS MSUT-25'!AG46+'[2]TURIIN KOLLEGE-20'!AG46+'[2]TURIIN BUS KOLLEGE-8'!AG46+'[2]TURIIN IH SUR-5'!AG46</f>
        <v>2</v>
      </c>
      <c r="AH41" s="476">
        <f>+'[2]TURIIN MSUT-18'!AH46+'[2]TURIIN BUS MSUT-25'!AH46+'[2]TURIIN KOLLEGE-20'!AH46+'[2]TURIIN BUS KOLLEGE-8'!AH46+'[2]TURIIN IH SUR-5'!AH46</f>
        <v>3</v>
      </c>
      <c r="AI41" s="476">
        <f>+'[2]TURIIN MSUT-18'!AI46+'[2]TURIIN BUS MSUT-25'!AI46+'[2]TURIIN KOLLEGE-20'!AI46+'[2]TURIIN BUS KOLLEGE-8'!AI46+'[2]TURIIN IH SUR-5'!AI46</f>
        <v>1</v>
      </c>
      <c r="AJ41" s="476">
        <f>+'[2]TURIIN MSUT-18'!AJ46+'[2]TURIIN BUS MSUT-25'!AJ46+'[2]TURIIN KOLLEGE-20'!AJ46+'[2]TURIIN BUS KOLLEGE-8'!AJ46+'[2]TURIIN IH SUR-5'!AJ46</f>
        <v>0</v>
      </c>
      <c r="AK41" s="476">
        <f>+'[2]TURIIN MSUT-18'!AK46+'[2]TURIIN BUS MSUT-25'!AK46+'[2]TURIIN KOLLEGE-20'!AK46+'[2]TURIIN BUS KOLLEGE-8'!AK46+'[2]TURIIN IH SUR-5'!AK46</f>
        <v>0</v>
      </c>
    </row>
    <row r="42" spans="1:37" s="472" customFormat="1" ht="20.25" customHeight="1">
      <c r="A42" s="871" t="s">
        <v>849</v>
      </c>
      <c r="B42" s="871"/>
      <c r="C42" s="871"/>
      <c r="D42" s="871"/>
      <c r="E42" s="471">
        <v>30</v>
      </c>
      <c r="F42" s="869">
        <f t="shared" si="2"/>
        <v>1409</v>
      </c>
      <c r="G42" s="870"/>
      <c r="H42" s="869">
        <f t="shared" si="3"/>
        <v>753</v>
      </c>
      <c r="I42" s="870"/>
      <c r="J42" s="476">
        <f>+'[2]TURIIN MSUT-18'!J47+'[2]TURIIN BUS MSUT-25'!J47+'[2]TURIIN KOLLEGE-20'!J47+'[2]TURIIN BUS KOLLEGE-8'!J47+'[2]TURIIN IH SUR-5'!J47</f>
        <v>167</v>
      </c>
      <c r="K42" s="476">
        <f>+'[2]TURIIN MSUT-18'!K47+'[2]TURIIN BUS MSUT-25'!K47+'[2]TURIIN KOLLEGE-20'!K47+'[2]TURIIN BUS KOLLEGE-8'!K47+'[2]TURIIN IH SUR-5'!K47</f>
        <v>85</v>
      </c>
      <c r="L42" s="476">
        <f>+'[2]TURIIN MSUT-18'!L47+'[2]TURIIN BUS MSUT-25'!L47+'[2]TURIIN KOLLEGE-20'!L47+'[2]TURIIN BUS KOLLEGE-8'!L47+'[2]TURIIN IH SUR-5'!L47</f>
        <v>1149</v>
      </c>
      <c r="M42" s="476">
        <f>+'[2]TURIIN MSUT-18'!M47+'[2]TURIIN BUS MSUT-25'!M47+'[2]TURIIN KOLLEGE-20'!M47+'[2]TURIIN BUS KOLLEGE-8'!M47+'[2]TURIIN IH SUR-5'!M47</f>
        <v>652</v>
      </c>
      <c r="N42" s="476">
        <f>+'[2]TURIIN MSUT-18'!N47+'[2]TURIIN BUS MSUT-25'!N47+'[2]TURIIN KOLLEGE-20'!N47+'[2]TURIIN BUS KOLLEGE-8'!N47+'[2]TURIIN IH SUR-5'!N47</f>
        <v>93</v>
      </c>
      <c r="O42" s="476">
        <f>+'[2]TURIIN MSUT-18'!O47+'[2]TURIIN BUS MSUT-25'!O47+'[2]TURIIN KOLLEGE-20'!O47+'[2]TURIIN BUS KOLLEGE-8'!O47+'[2]TURIIN IH SUR-5'!O47</f>
        <v>16</v>
      </c>
      <c r="P42" s="476" t="s">
        <v>848</v>
      </c>
      <c r="Q42" s="476" t="s">
        <v>848</v>
      </c>
      <c r="R42" s="476" t="s">
        <v>848</v>
      </c>
      <c r="S42" s="476" t="s">
        <v>848</v>
      </c>
      <c r="T42" s="476" t="s">
        <v>849</v>
      </c>
      <c r="U42" s="471">
        <v>30</v>
      </c>
      <c r="V42" s="474">
        <f t="shared" si="4"/>
        <v>63</v>
      </c>
      <c r="W42" s="474">
        <f t="shared" si="4"/>
        <v>34</v>
      </c>
      <c r="X42" s="476">
        <f>+'[2]TURIIN MSUT-18'!X47+'[2]TURIIN BUS MSUT-25'!X47+'[2]TURIIN KOLLEGE-20'!X47+'[2]TURIIN BUS KOLLEGE-8'!X47+'[2]TURIIN IH SUR-5'!X47</f>
        <v>24</v>
      </c>
      <c r="Y42" s="476">
        <f>+'[2]TURIIN MSUT-18'!Y47+'[2]TURIIN BUS MSUT-25'!Y47+'[2]TURIIN KOLLEGE-20'!Y47+'[2]TURIIN BUS KOLLEGE-8'!Y47+'[2]TURIIN IH SUR-5'!Y47</f>
        <v>7</v>
      </c>
      <c r="Z42" s="476">
        <f>+'[2]TURIIN MSUT-18'!Z47+'[2]TURIIN BUS MSUT-25'!Z47+'[2]TURIIN KOLLEGE-20'!Z47+'[2]TURIIN BUS KOLLEGE-8'!Z47+'[2]TURIIN IH SUR-5'!Z47</f>
        <v>0</v>
      </c>
      <c r="AA42" s="476">
        <f>+'[2]TURIIN MSUT-18'!AA47+'[2]TURIIN BUS MSUT-25'!AA47+'[2]TURIIN KOLLEGE-20'!AA47+'[2]TURIIN BUS KOLLEGE-8'!AA47+'[2]TURIIN IH SUR-5'!AA47</f>
        <v>0</v>
      </c>
      <c r="AB42" s="476">
        <f>+'[2]TURIIN MSUT-18'!AB47+'[2]TURIIN BUS MSUT-25'!AB47+'[2]TURIIN KOLLEGE-20'!AB47+'[2]TURIIN BUS KOLLEGE-8'!AB47+'[2]TURIIN IH SUR-5'!AB47</f>
        <v>4</v>
      </c>
      <c r="AC42" s="476">
        <f>+'[2]TURIIN MSUT-18'!AC47+'[2]TURIIN BUS MSUT-25'!AC47+'[2]TURIIN KOLLEGE-20'!AC47+'[2]TURIIN BUS KOLLEGE-8'!AC47+'[2]TURIIN IH SUR-5'!AC47</f>
        <v>2</v>
      </c>
      <c r="AD42" s="476">
        <f>+'[2]TURIIN MSUT-18'!AD47+'[2]TURIIN BUS MSUT-25'!AD47+'[2]TURIIN KOLLEGE-20'!AD47+'[2]TURIIN BUS KOLLEGE-8'!AD47+'[2]TURIIN IH SUR-5'!AD47</f>
        <v>19</v>
      </c>
      <c r="AE42" s="476">
        <f>+'[2]TURIIN MSUT-18'!AE47+'[2]TURIIN BUS MSUT-25'!AE47+'[2]TURIIN KOLLEGE-20'!AE47+'[2]TURIIN BUS KOLLEGE-8'!AE47+'[2]TURIIN IH SUR-5'!AE47</f>
        <v>17</v>
      </c>
      <c r="AF42" s="476">
        <f>+'[2]TURIIN MSUT-18'!AF47+'[2]TURIIN BUS MSUT-25'!AF47+'[2]TURIIN KOLLEGE-20'!AF47+'[2]TURIIN BUS KOLLEGE-8'!AF47+'[2]TURIIN IH SUR-5'!AF47</f>
        <v>2</v>
      </c>
      <c r="AG42" s="476">
        <f>+'[2]TURIIN MSUT-18'!AG47+'[2]TURIIN BUS MSUT-25'!AG47+'[2]TURIIN KOLLEGE-20'!AG47+'[2]TURIIN BUS KOLLEGE-8'!AG47+'[2]TURIIN IH SUR-5'!AG47</f>
        <v>2</v>
      </c>
      <c r="AH42" s="476">
        <f>+'[2]TURIIN MSUT-18'!AH47+'[2]TURIIN BUS MSUT-25'!AH47+'[2]TURIIN KOLLEGE-20'!AH47+'[2]TURIIN BUS KOLLEGE-8'!AH47+'[2]TURIIN IH SUR-5'!AH47</f>
        <v>9</v>
      </c>
      <c r="AI42" s="476">
        <f>+'[2]TURIIN MSUT-18'!AI47+'[2]TURIIN BUS MSUT-25'!AI47+'[2]TURIIN KOLLEGE-20'!AI47+'[2]TURIIN BUS KOLLEGE-8'!AI47+'[2]TURIIN IH SUR-5'!AI47</f>
        <v>5</v>
      </c>
      <c r="AJ42" s="476">
        <f>+'[2]TURIIN MSUT-18'!AJ47+'[2]TURIIN BUS MSUT-25'!AJ47+'[2]TURIIN KOLLEGE-20'!AJ47+'[2]TURIIN BUS KOLLEGE-8'!AJ47+'[2]TURIIN IH SUR-5'!AJ47</f>
        <v>5</v>
      </c>
      <c r="AK42" s="476">
        <f>+'[2]TURIIN MSUT-18'!AK47+'[2]TURIIN BUS MSUT-25'!AK47+'[2]TURIIN KOLLEGE-20'!AK47+'[2]TURIIN BUS KOLLEGE-8'!AK47+'[2]TURIIN IH SUR-5'!AK47</f>
        <v>1</v>
      </c>
    </row>
    <row r="43" spans="1:37" s="472" customFormat="1" ht="15.75" customHeight="1">
      <c r="A43" s="887" t="s">
        <v>850</v>
      </c>
      <c r="B43" s="887"/>
      <c r="C43" s="887"/>
      <c r="D43" s="887"/>
      <c r="E43" s="887"/>
      <c r="F43" s="887"/>
      <c r="G43" s="887"/>
      <c r="H43" s="887"/>
      <c r="I43" s="887"/>
      <c r="J43" s="887"/>
      <c r="K43" s="887"/>
      <c r="L43" s="887"/>
      <c r="M43" s="887"/>
      <c r="N43" s="887"/>
      <c r="O43" s="887"/>
      <c r="P43" s="887"/>
      <c r="Q43" s="887"/>
      <c r="R43" s="887"/>
      <c r="S43" s="887"/>
      <c r="T43" s="477"/>
      <c r="U43" s="477"/>
      <c r="V43" s="477"/>
      <c r="W43" s="477"/>
      <c r="X43" s="477"/>
      <c r="Y43" s="477"/>
      <c r="Z43" s="477"/>
      <c r="AA43" s="477"/>
      <c r="AB43" s="477"/>
      <c r="AC43" s="477"/>
      <c r="AD43" s="477"/>
      <c r="AE43" s="477"/>
      <c r="AF43" s="477"/>
      <c r="AG43" s="477"/>
      <c r="AH43" s="477"/>
      <c r="AI43" s="477"/>
      <c r="AJ43" s="477"/>
      <c r="AK43" s="477"/>
    </row>
    <row r="44" spans="1:37" s="452" customFormat="1" ht="18" customHeight="1">
      <c r="A44" s="478" t="s">
        <v>851</v>
      </c>
      <c r="B44" s="479"/>
      <c r="C44" s="480"/>
      <c r="D44" s="480"/>
      <c r="E44" s="480"/>
      <c r="F44" s="480"/>
      <c r="G44" s="480"/>
      <c r="H44" s="480"/>
      <c r="I44" s="479"/>
      <c r="J44" s="479"/>
      <c r="K44" s="479"/>
      <c r="L44" s="479"/>
      <c r="M44" s="479"/>
      <c r="N44" s="479"/>
      <c r="O44" s="479"/>
      <c r="P44" s="479"/>
      <c r="Q44" s="479"/>
      <c r="R44" s="479"/>
      <c r="S44" s="479"/>
      <c r="T44" s="451"/>
      <c r="U44" s="451"/>
      <c r="V44" s="481"/>
      <c r="W44" s="481"/>
      <c r="X44" s="451"/>
      <c r="Y44" s="451"/>
      <c r="Z44" s="451"/>
      <c r="AA44" s="451"/>
      <c r="AB44" s="451"/>
      <c r="AC44" s="451"/>
      <c r="AD44" s="451"/>
      <c r="AE44" s="451"/>
      <c r="AF44" s="451"/>
      <c r="AG44" s="451"/>
      <c r="AH44" s="451"/>
      <c r="AI44" s="451"/>
      <c r="AJ44" s="451"/>
      <c r="AK44" s="451"/>
    </row>
  </sheetData>
  <mergeCells count="131">
    <mergeCell ref="A43:S43"/>
    <mergeCell ref="A41:D41"/>
    <mergeCell ref="F41:G41"/>
    <mergeCell ref="H41:I41"/>
    <mergeCell ref="A42:D42"/>
    <mergeCell ref="F42:G42"/>
    <mergeCell ref="H42:I42"/>
    <mergeCell ref="A39:D39"/>
    <mergeCell ref="F39:G39"/>
    <mergeCell ref="H39:I39"/>
    <mergeCell ref="A40:D40"/>
    <mergeCell ref="F40:G40"/>
    <mergeCell ref="H40:I40"/>
    <mergeCell ref="A37:D37"/>
    <mergeCell ref="F37:G37"/>
    <mergeCell ref="H37:I37"/>
    <mergeCell ref="A38:D38"/>
    <mergeCell ref="F38:G38"/>
    <mergeCell ref="H38:I38"/>
    <mergeCell ref="A35:D35"/>
    <mergeCell ref="F35:G35"/>
    <mergeCell ref="H35:I35"/>
    <mergeCell ref="A36:D36"/>
    <mergeCell ref="F36:G36"/>
    <mergeCell ref="H36:I36"/>
    <mergeCell ref="A33:D33"/>
    <mergeCell ref="F33:G33"/>
    <mergeCell ref="H33:I33"/>
    <mergeCell ref="A34:D34"/>
    <mergeCell ref="F34:G34"/>
    <mergeCell ref="H34:I34"/>
    <mergeCell ref="A31:D31"/>
    <mergeCell ref="F31:G31"/>
    <mergeCell ref="H31:I31"/>
    <mergeCell ref="A32:D32"/>
    <mergeCell ref="F32:G32"/>
    <mergeCell ref="H32:I32"/>
    <mergeCell ref="A29:D29"/>
    <mergeCell ref="F29:G29"/>
    <mergeCell ref="H29:I29"/>
    <mergeCell ref="A30:D30"/>
    <mergeCell ref="F30:G30"/>
    <mergeCell ref="H30:I30"/>
    <mergeCell ref="A27:D27"/>
    <mergeCell ref="F27:G27"/>
    <mergeCell ref="H27:I27"/>
    <mergeCell ref="A28:D28"/>
    <mergeCell ref="F28:G28"/>
    <mergeCell ref="H28:I28"/>
    <mergeCell ref="A25:D25"/>
    <mergeCell ref="F25:G25"/>
    <mergeCell ref="H25:I25"/>
    <mergeCell ref="A26:D26"/>
    <mergeCell ref="F26:G26"/>
    <mergeCell ref="H26:I26"/>
    <mergeCell ref="A23:D23"/>
    <mergeCell ref="F23:G23"/>
    <mergeCell ref="H23:I23"/>
    <mergeCell ref="A24:D24"/>
    <mergeCell ref="F24:G24"/>
    <mergeCell ref="H24:I24"/>
    <mergeCell ref="A21:D21"/>
    <mergeCell ref="F21:G21"/>
    <mergeCell ref="H21:I21"/>
    <mergeCell ref="A22:D22"/>
    <mergeCell ref="F22:G22"/>
    <mergeCell ref="H22:I22"/>
    <mergeCell ref="A19:D19"/>
    <mergeCell ref="F19:G19"/>
    <mergeCell ref="H19:I19"/>
    <mergeCell ref="A20:D20"/>
    <mergeCell ref="F20:G20"/>
    <mergeCell ref="H20:I20"/>
    <mergeCell ref="W9:W11"/>
    <mergeCell ref="A17:D17"/>
    <mergeCell ref="F17:G17"/>
    <mergeCell ref="H17:I17"/>
    <mergeCell ref="A18:D18"/>
    <mergeCell ref="F18:G18"/>
    <mergeCell ref="H18:I18"/>
    <mergeCell ref="A15:D15"/>
    <mergeCell ref="F15:G15"/>
    <mergeCell ref="H15:I15"/>
    <mergeCell ref="A16:D16"/>
    <mergeCell ref="F16:G16"/>
    <mergeCell ref="H16:I16"/>
    <mergeCell ref="U8:U11"/>
    <mergeCell ref="V8:V11"/>
    <mergeCell ref="AG8:AK8"/>
    <mergeCell ref="A13:D13"/>
    <mergeCell ref="F13:G13"/>
    <mergeCell ref="H13:I13"/>
    <mergeCell ref="A14:D14"/>
    <mergeCell ref="F14:G14"/>
    <mergeCell ref="H14:I14"/>
    <mergeCell ref="AG10:AG11"/>
    <mergeCell ref="AI10:AI11"/>
    <mergeCell ref="AK10:AK11"/>
    <mergeCell ref="A12:D12"/>
    <mergeCell ref="F12:G12"/>
    <mergeCell ref="H12:I12"/>
    <mergeCell ref="AF9:AF11"/>
    <mergeCell ref="AH9:AH11"/>
    <mergeCell ref="AJ9:AJ11"/>
    <mergeCell ref="J10:J11"/>
    <mergeCell ref="Q10:Q11"/>
    <mergeCell ref="S10:S11"/>
    <mergeCell ref="Y10:Y11"/>
    <mergeCell ref="AA10:AA11"/>
    <mergeCell ref="AC10:AC11"/>
    <mergeCell ref="AE10:AE11"/>
    <mergeCell ref="R9:R11"/>
    <mergeCell ref="R1:S1"/>
    <mergeCell ref="AI1:AK1"/>
    <mergeCell ref="A4:S4"/>
    <mergeCell ref="A5:S5"/>
    <mergeCell ref="H9:I11"/>
    <mergeCell ref="J9:K9"/>
    <mergeCell ref="L9:M9"/>
    <mergeCell ref="N9:O9"/>
    <mergeCell ref="P9:P11"/>
    <mergeCell ref="A8:D11"/>
    <mergeCell ref="E8:E11"/>
    <mergeCell ref="F8:G11"/>
    <mergeCell ref="H8:O8"/>
    <mergeCell ref="X9:X11"/>
    <mergeCell ref="Z9:Z11"/>
    <mergeCell ref="AB9:AB11"/>
    <mergeCell ref="AD9:AD11"/>
    <mergeCell ref="P8:S8"/>
    <mergeCell ref="T8:T11"/>
  </mergeCells>
  <pageMargins left="0.59055118110236227" right="0.39370078740157483" top="0.39370078740157483" bottom="0.39370078740157483" header="0" footer="0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B51"/>
  <sheetViews>
    <sheetView view="pageBreakPreview" topLeftCell="A22" zoomScale="70" zoomScaleNormal="100" zoomScaleSheetLayoutView="70" workbookViewId="0">
      <selection activeCell="AF8" sqref="AF8"/>
    </sheetView>
  </sheetViews>
  <sheetFormatPr defaultColWidth="4.28515625" defaultRowHeight="12" customHeight="1"/>
  <cols>
    <col min="1" max="1" width="4" style="484" customWidth="1"/>
    <col min="2" max="3" width="4.85546875" style="484" customWidth="1"/>
    <col min="4" max="4" width="3.42578125" style="484" customWidth="1"/>
    <col min="5" max="11" width="4.140625" style="484" customWidth="1"/>
    <col min="12" max="28" width="8.140625" style="484" customWidth="1"/>
    <col min="29" max="166" width="4.28515625" style="484"/>
    <col min="167" max="167" width="5.85546875" style="484" customWidth="1"/>
    <col min="168" max="168" width="11.7109375" style="484" customWidth="1"/>
    <col min="169" max="175" width="6.42578125" style="484" customWidth="1"/>
    <col min="176" max="176" width="7.140625" style="484" customWidth="1"/>
    <col min="177" max="177" width="6.42578125" style="484" customWidth="1"/>
    <col min="178" max="178" width="5.7109375" style="484" customWidth="1"/>
    <col min="179" max="179" width="6.42578125" style="484" customWidth="1"/>
    <col min="180" max="180" width="5.85546875" style="484" customWidth="1"/>
    <col min="181" max="181" width="7" style="484" customWidth="1"/>
    <col min="182" max="182" width="6.7109375" style="484" customWidth="1"/>
    <col min="183" max="183" width="6.42578125" style="484" customWidth="1"/>
    <col min="184" max="186" width="8.140625" style="484" customWidth="1"/>
    <col min="187" max="193" width="10.42578125" style="484" customWidth="1"/>
    <col min="194" max="194" width="7" style="484" customWidth="1"/>
    <col min="195" max="195" width="6.85546875" style="484" customWidth="1"/>
    <col min="196" max="196" width="6.42578125" style="484" customWidth="1"/>
    <col min="197" max="197" width="6.85546875" style="484" customWidth="1"/>
    <col min="198" max="198" width="6.7109375" style="484" customWidth="1"/>
    <col min="199" max="199" width="6.42578125" style="484" customWidth="1"/>
    <col min="200" max="200" width="5.140625" style="484" customWidth="1"/>
    <col min="201" max="201" width="5.7109375" style="484" customWidth="1"/>
    <col min="202" max="202" width="5.42578125" style="484" customWidth="1"/>
    <col min="203" max="203" width="6.28515625" style="484" customWidth="1"/>
    <col min="204" max="204" width="5.140625" style="484" customWidth="1"/>
    <col min="205" max="207" width="7.42578125" style="484" customWidth="1"/>
    <col min="208" max="211" width="5.42578125" style="484" customWidth="1"/>
    <col min="212" max="212" width="7" style="484" customWidth="1"/>
    <col min="213" max="213" width="6.140625" style="484" customWidth="1"/>
    <col min="214" max="215" width="5.85546875" style="484" customWidth="1"/>
    <col min="216" max="217" width="6.42578125" style="484" customWidth="1"/>
    <col min="218" max="218" width="5.85546875" style="484" customWidth="1"/>
    <col min="219" max="219" width="6.85546875" style="484" customWidth="1"/>
    <col min="220" max="221" width="8.42578125" style="484" customWidth="1"/>
    <col min="222" max="222" width="50.42578125" style="484" customWidth="1"/>
    <col min="223" max="232" width="4.42578125" style="484" customWidth="1"/>
    <col min="233" max="234" width="4.28515625" style="484" customWidth="1"/>
    <col min="235" max="422" width="4.28515625" style="484"/>
    <col min="423" max="423" width="5.85546875" style="484" customWidth="1"/>
    <col min="424" max="424" width="11.7109375" style="484" customWidth="1"/>
    <col min="425" max="431" width="6.42578125" style="484" customWidth="1"/>
    <col min="432" max="432" width="7.140625" style="484" customWidth="1"/>
    <col min="433" max="433" width="6.42578125" style="484" customWidth="1"/>
    <col min="434" max="434" width="5.7109375" style="484" customWidth="1"/>
    <col min="435" max="435" width="6.42578125" style="484" customWidth="1"/>
    <col min="436" max="436" width="5.85546875" style="484" customWidth="1"/>
    <col min="437" max="437" width="7" style="484" customWidth="1"/>
    <col min="438" max="438" width="6.7109375" style="484" customWidth="1"/>
    <col min="439" max="439" width="6.42578125" style="484" customWidth="1"/>
    <col min="440" max="442" width="8.140625" style="484" customWidth="1"/>
    <col min="443" max="449" width="10.42578125" style="484" customWidth="1"/>
    <col min="450" max="450" width="7" style="484" customWidth="1"/>
    <col min="451" max="451" width="6.85546875" style="484" customWidth="1"/>
    <col min="452" max="452" width="6.42578125" style="484" customWidth="1"/>
    <col min="453" max="453" width="6.85546875" style="484" customWidth="1"/>
    <col min="454" max="454" width="6.7109375" style="484" customWidth="1"/>
    <col min="455" max="455" width="6.42578125" style="484" customWidth="1"/>
    <col min="456" max="456" width="5.140625" style="484" customWidth="1"/>
    <col min="457" max="457" width="5.7109375" style="484" customWidth="1"/>
    <col min="458" max="458" width="5.42578125" style="484" customWidth="1"/>
    <col min="459" max="459" width="6.28515625" style="484" customWidth="1"/>
    <col min="460" max="460" width="5.140625" style="484" customWidth="1"/>
    <col min="461" max="463" width="7.42578125" style="484" customWidth="1"/>
    <col min="464" max="467" width="5.42578125" style="484" customWidth="1"/>
    <col min="468" max="468" width="7" style="484" customWidth="1"/>
    <col min="469" max="469" width="6.140625" style="484" customWidth="1"/>
    <col min="470" max="471" width="5.85546875" style="484" customWidth="1"/>
    <col min="472" max="473" width="6.42578125" style="484" customWidth="1"/>
    <col min="474" max="474" width="5.85546875" style="484" customWidth="1"/>
    <col min="475" max="475" width="6.85546875" style="484" customWidth="1"/>
    <col min="476" max="477" width="8.42578125" style="484" customWidth="1"/>
    <col min="478" max="478" width="50.42578125" style="484" customWidth="1"/>
    <col min="479" max="488" width="4.42578125" style="484" customWidth="1"/>
    <col min="489" max="490" width="4.28515625" style="484" customWidth="1"/>
    <col min="491" max="678" width="4.28515625" style="484"/>
    <col min="679" max="679" width="5.85546875" style="484" customWidth="1"/>
    <col min="680" max="680" width="11.7109375" style="484" customWidth="1"/>
    <col min="681" max="687" width="6.42578125" style="484" customWidth="1"/>
    <col min="688" max="688" width="7.140625" style="484" customWidth="1"/>
    <col min="689" max="689" width="6.42578125" style="484" customWidth="1"/>
    <col min="690" max="690" width="5.7109375" style="484" customWidth="1"/>
    <col min="691" max="691" width="6.42578125" style="484" customWidth="1"/>
    <col min="692" max="692" width="5.85546875" style="484" customWidth="1"/>
    <col min="693" max="693" width="7" style="484" customWidth="1"/>
    <col min="694" max="694" width="6.7109375" style="484" customWidth="1"/>
    <col min="695" max="695" width="6.42578125" style="484" customWidth="1"/>
    <col min="696" max="698" width="8.140625" style="484" customWidth="1"/>
    <col min="699" max="705" width="10.42578125" style="484" customWidth="1"/>
    <col min="706" max="706" width="7" style="484" customWidth="1"/>
    <col min="707" max="707" width="6.85546875" style="484" customWidth="1"/>
    <col min="708" max="708" width="6.42578125" style="484" customWidth="1"/>
    <col min="709" max="709" width="6.85546875" style="484" customWidth="1"/>
    <col min="710" max="710" width="6.7109375" style="484" customWidth="1"/>
    <col min="711" max="711" width="6.42578125" style="484" customWidth="1"/>
    <col min="712" max="712" width="5.140625" style="484" customWidth="1"/>
    <col min="713" max="713" width="5.7109375" style="484" customWidth="1"/>
    <col min="714" max="714" width="5.42578125" style="484" customWidth="1"/>
    <col min="715" max="715" width="6.28515625" style="484" customWidth="1"/>
    <col min="716" max="716" width="5.140625" style="484" customWidth="1"/>
    <col min="717" max="719" width="7.42578125" style="484" customWidth="1"/>
    <col min="720" max="723" width="5.42578125" style="484" customWidth="1"/>
    <col min="724" max="724" width="7" style="484" customWidth="1"/>
    <col min="725" max="725" width="6.140625" style="484" customWidth="1"/>
    <col min="726" max="727" width="5.85546875" style="484" customWidth="1"/>
    <col min="728" max="729" width="6.42578125" style="484" customWidth="1"/>
    <col min="730" max="730" width="5.85546875" style="484" customWidth="1"/>
    <col min="731" max="731" width="6.85546875" style="484" customWidth="1"/>
    <col min="732" max="733" width="8.42578125" style="484" customWidth="1"/>
    <col min="734" max="734" width="50.42578125" style="484" customWidth="1"/>
    <col min="735" max="744" width="4.42578125" style="484" customWidth="1"/>
    <col min="745" max="746" width="4.28515625" style="484" customWidth="1"/>
    <col min="747" max="934" width="4.28515625" style="484"/>
    <col min="935" max="935" width="5.85546875" style="484" customWidth="1"/>
    <col min="936" max="936" width="11.7109375" style="484" customWidth="1"/>
    <col min="937" max="943" width="6.42578125" style="484" customWidth="1"/>
    <col min="944" max="944" width="7.140625" style="484" customWidth="1"/>
    <col min="945" max="945" width="6.42578125" style="484" customWidth="1"/>
    <col min="946" max="946" width="5.7109375" style="484" customWidth="1"/>
    <col min="947" max="947" width="6.42578125" style="484" customWidth="1"/>
    <col min="948" max="948" width="5.85546875" style="484" customWidth="1"/>
    <col min="949" max="949" width="7" style="484" customWidth="1"/>
    <col min="950" max="950" width="6.7109375" style="484" customWidth="1"/>
    <col min="951" max="951" width="6.42578125" style="484" customWidth="1"/>
    <col min="952" max="954" width="8.140625" style="484" customWidth="1"/>
    <col min="955" max="961" width="10.42578125" style="484" customWidth="1"/>
    <col min="962" max="962" width="7" style="484" customWidth="1"/>
    <col min="963" max="963" width="6.85546875" style="484" customWidth="1"/>
    <col min="964" max="964" width="6.42578125" style="484" customWidth="1"/>
    <col min="965" max="965" width="6.85546875" style="484" customWidth="1"/>
    <col min="966" max="966" width="6.7109375" style="484" customWidth="1"/>
    <col min="967" max="967" width="6.42578125" style="484" customWidth="1"/>
    <col min="968" max="968" width="5.140625" style="484" customWidth="1"/>
    <col min="969" max="969" width="5.7109375" style="484" customWidth="1"/>
    <col min="970" max="970" width="5.42578125" style="484" customWidth="1"/>
    <col min="971" max="971" width="6.28515625" style="484" customWidth="1"/>
    <col min="972" max="972" width="5.140625" style="484" customWidth="1"/>
    <col min="973" max="975" width="7.42578125" style="484" customWidth="1"/>
    <col min="976" max="979" width="5.42578125" style="484" customWidth="1"/>
    <col min="980" max="980" width="7" style="484" customWidth="1"/>
    <col min="981" max="981" width="6.140625" style="484" customWidth="1"/>
    <col min="982" max="983" width="5.85546875" style="484" customWidth="1"/>
    <col min="984" max="985" width="6.42578125" style="484" customWidth="1"/>
    <col min="986" max="986" width="5.85546875" style="484" customWidth="1"/>
    <col min="987" max="987" width="6.85546875" style="484" customWidth="1"/>
    <col min="988" max="989" width="8.42578125" style="484" customWidth="1"/>
    <col min="990" max="990" width="50.42578125" style="484" customWidth="1"/>
    <col min="991" max="1000" width="4.42578125" style="484" customWidth="1"/>
    <col min="1001" max="1002" width="4.28515625" style="484" customWidth="1"/>
    <col min="1003" max="1190" width="4.28515625" style="484"/>
    <col min="1191" max="1191" width="5.85546875" style="484" customWidth="1"/>
    <col min="1192" max="1192" width="11.7109375" style="484" customWidth="1"/>
    <col min="1193" max="1199" width="6.42578125" style="484" customWidth="1"/>
    <col min="1200" max="1200" width="7.140625" style="484" customWidth="1"/>
    <col min="1201" max="1201" width="6.42578125" style="484" customWidth="1"/>
    <col min="1202" max="1202" width="5.7109375" style="484" customWidth="1"/>
    <col min="1203" max="1203" width="6.42578125" style="484" customWidth="1"/>
    <col min="1204" max="1204" width="5.85546875" style="484" customWidth="1"/>
    <col min="1205" max="1205" width="7" style="484" customWidth="1"/>
    <col min="1206" max="1206" width="6.7109375" style="484" customWidth="1"/>
    <col min="1207" max="1207" width="6.42578125" style="484" customWidth="1"/>
    <col min="1208" max="1210" width="8.140625" style="484" customWidth="1"/>
    <col min="1211" max="1217" width="10.42578125" style="484" customWidth="1"/>
    <col min="1218" max="1218" width="7" style="484" customWidth="1"/>
    <col min="1219" max="1219" width="6.85546875" style="484" customWidth="1"/>
    <col min="1220" max="1220" width="6.42578125" style="484" customWidth="1"/>
    <col min="1221" max="1221" width="6.85546875" style="484" customWidth="1"/>
    <col min="1222" max="1222" width="6.7109375" style="484" customWidth="1"/>
    <col min="1223" max="1223" width="6.42578125" style="484" customWidth="1"/>
    <col min="1224" max="1224" width="5.140625" style="484" customWidth="1"/>
    <col min="1225" max="1225" width="5.7109375" style="484" customWidth="1"/>
    <col min="1226" max="1226" width="5.42578125" style="484" customWidth="1"/>
    <col min="1227" max="1227" width="6.28515625" style="484" customWidth="1"/>
    <col min="1228" max="1228" width="5.140625" style="484" customWidth="1"/>
    <col min="1229" max="1231" width="7.42578125" style="484" customWidth="1"/>
    <col min="1232" max="1235" width="5.42578125" style="484" customWidth="1"/>
    <col min="1236" max="1236" width="7" style="484" customWidth="1"/>
    <col min="1237" max="1237" width="6.140625" style="484" customWidth="1"/>
    <col min="1238" max="1239" width="5.85546875" style="484" customWidth="1"/>
    <col min="1240" max="1241" width="6.42578125" style="484" customWidth="1"/>
    <col min="1242" max="1242" width="5.85546875" style="484" customWidth="1"/>
    <col min="1243" max="1243" width="6.85546875" style="484" customWidth="1"/>
    <col min="1244" max="1245" width="8.42578125" style="484" customWidth="1"/>
    <col min="1246" max="1246" width="50.42578125" style="484" customWidth="1"/>
    <col min="1247" max="1256" width="4.42578125" style="484" customWidth="1"/>
    <col min="1257" max="1258" width="4.28515625" style="484" customWidth="1"/>
    <col min="1259" max="1446" width="4.28515625" style="484"/>
    <col min="1447" max="1447" width="5.85546875" style="484" customWidth="1"/>
    <col min="1448" max="1448" width="11.7109375" style="484" customWidth="1"/>
    <col min="1449" max="1455" width="6.42578125" style="484" customWidth="1"/>
    <col min="1456" max="1456" width="7.140625" style="484" customWidth="1"/>
    <col min="1457" max="1457" width="6.42578125" style="484" customWidth="1"/>
    <col min="1458" max="1458" width="5.7109375" style="484" customWidth="1"/>
    <col min="1459" max="1459" width="6.42578125" style="484" customWidth="1"/>
    <col min="1460" max="1460" width="5.85546875" style="484" customWidth="1"/>
    <col min="1461" max="1461" width="7" style="484" customWidth="1"/>
    <col min="1462" max="1462" width="6.7109375" style="484" customWidth="1"/>
    <col min="1463" max="1463" width="6.42578125" style="484" customWidth="1"/>
    <col min="1464" max="1466" width="8.140625" style="484" customWidth="1"/>
    <col min="1467" max="1473" width="10.42578125" style="484" customWidth="1"/>
    <col min="1474" max="1474" width="7" style="484" customWidth="1"/>
    <col min="1475" max="1475" width="6.85546875" style="484" customWidth="1"/>
    <col min="1476" max="1476" width="6.42578125" style="484" customWidth="1"/>
    <col min="1477" max="1477" width="6.85546875" style="484" customWidth="1"/>
    <col min="1478" max="1478" width="6.7109375" style="484" customWidth="1"/>
    <col min="1479" max="1479" width="6.42578125" style="484" customWidth="1"/>
    <col min="1480" max="1480" width="5.140625" style="484" customWidth="1"/>
    <col min="1481" max="1481" width="5.7109375" style="484" customWidth="1"/>
    <col min="1482" max="1482" width="5.42578125" style="484" customWidth="1"/>
    <col min="1483" max="1483" width="6.28515625" style="484" customWidth="1"/>
    <col min="1484" max="1484" width="5.140625" style="484" customWidth="1"/>
    <col min="1485" max="1487" width="7.42578125" style="484" customWidth="1"/>
    <col min="1488" max="1491" width="5.42578125" style="484" customWidth="1"/>
    <col min="1492" max="1492" width="7" style="484" customWidth="1"/>
    <col min="1493" max="1493" width="6.140625" style="484" customWidth="1"/>
    <col min="1494" max="1495" width="5.85546875" style="484" customWidth="1"/>
    <col min="1496" max="1497" width="6.42578125" style="484" customWidth="1"/>
    <col min="1498" max="1498" width="5.85546875" style="484" customWidth="1"/>
    <col min="1499" max="1499" width="6.85546875" style="484" customWidth="1"/>
    <col min="1500" max="1501" width="8.42578125" style="484" customWidth="1"/>
    <col min="1502" max="1502" width="50.42578125" style="484" customWidth="1"/>
    <col min="1503" max="1512" width="4.42578125" style="484" customWidth="1"/>
    <col min="1513" max="1514" width="4.28515625" style="484" customWidth="1"/>
    <col min="1515" max="1702" width="4.28515625" style="484"/>
    <col min="1703" max="1703" width="5.85546875" style="484" customWidth="1"/>
    <col min="1704" max="1704" width="11.7109375" style="484" customWidth="1"/>
    <col min="1705" max="1711" width="6.42578125" style="484" customWidth="1"/>
    <col min="1712" max="1712" width="7.140625" style="484" customWidth="1"/>
    <col min="1713" max="1713" width="6.42578125" style="484" customWidth="1"/>
    <col min="1714" max="1714" width="5.7109375" style="484" customWidth="1"/>
    <col min="1715" max="1715" width="6.42578125" style="484" customWidth="1"/>
    <col min="1716" max="1716" width="5.85546875" style="484" customWidth="1"/>
    <col min="1717" max="1717" width="7" style="484" customWidth="1"/>
    <col min="1718" max="1718" width="6.7109375" style="484" customWidth="1"/>
    <col min="1719" max="1719" width="6.42578125" style="484" customWidth="1"/>
    <col min="1720" max="1722" width="8.140625" style="484" customWidth="1"/>
    <col min="1723" max="1729" width="10.42578125" style="484" customWidth="1"/>
    <col min="1730" max="1730" width="7" style="484" customWidth="1"/>
    <col min="1731" max="1731" width="6.85546875" style="484" customWidth="1"/>
    <col min="1732" max="1732" width="6.42578125" style="484" customWidth="1"/>
    <col min="1733" max="1733" width="6.85546875" style="484" customWidth="1"/>
    <col min="1734" max="1734" width="6.7109375" style="484" customWidth="1"/>
    <col min="1735" max="1735" width="6.42578125" style="484" customWidth="1"/>
    <col min="1736" max="1736" width="5.140625" style="484" customWidth="1"/>
    <col min="1737" max="1737" width="5.7109375" style="484" customWidth="1"/>
    <col min="1738" max="1738" width="5.42578125" style="484" customWidth="1"/>
    <col min="1739" max="1739" width="6.28515625" style="484" customWidth="1"/>
    <col min="1740" max="1740" width="5.140625" style="484" customWidth="1"/>
    <col min="1741" max="1743" width="7.42578125" style="484" customWidth="1"/>
    <col min="1744" max="1747" width="5.42578125" style="484" customWidth="1"/>
    <col min="1748" max="1748" width="7" style="484" customWidth="1"/>
    <col min="1749" max="1749" width="6.140625" style="484" customWidth="1"/>
    <col min="1750" max="1751" width="5.85546875" style="484" customWidth="1"/>
    <col min="1752" max="1753" width="6.42578125" style="484" customWidth="1"/>
    <col min="1754" max="1754" width="5.85546875" style="484" customWidth="1"/>
    <col min="1755" max="1755" width="6.85546875" style="484" customWidth="1"/>
    <col min="1756" max="1757" width="8.42578125" style="484" customWidth="1"/>
    <col min="1758" max="1758" width="50.42578125" style="484" customWidth="1"/>
    <col min="1759" max="1768" width="4.42578125" style="484" customWidth="1"/>
    <col min="1769" max="1770" width="4.28515625" style="484" customWidth="1"/>
    <col min="1771" max="1958" width="4.28515625" style="484"/>
    <col min="1959" max="1959" width="5.85546875" style="484" customWidth="1"/>
    <col min="1960" max="1960" width="11.7109375" style="484" customWidth="1"/>
    <col min="1961" max="1967" width="6.42578125" style="484" customWidth="1"/>
    <col min="1968" max="1968" width="7.140625" style="484" customWidth="1"/>
    <col min="1969" max="1969" width="6.42578125" style="484" customWidth="1"/>
    <col min="1970" max="1970" width="5.7109375" style="484" customWidth="1"/>
    <col min="1971" max="1971" width="6.42578125" style="484" customWidth="1"/>
    <col min="1972" max="1972" width="5.85546875" style="484" customWidth="1"/>
    <col min="1973" max="1973" width="7" style="484" customWidth="1"/>
    <col min="1974" max="1974" width="6.7109375" style="484" customWidth="1"/>
    <col min="1975" max="1975" width="6.42578125" style="484" customWidth="1"/>
    <col min="1976" max="1978" width="8.140625" style="484" customWidth="1"/>
    <col min="1979" max="1985" width="10.42578125" style="484" customWidth="1"/>
    <col min="1986" max="1986" width="7" style="484" customWidth="1"/>
    <col min="1987" max="1987" width="6.85546875" style="484" customWidth="1"/>
    <col min="1988" max="1988" width="6.42578125" style="484" customWidth="1"/>
    <col min="1989" max="1989" width="6.85546875" style="484" customWidth="1"/>
    <col min="1990" max="1990" width="6.7109375" style="484" customWidth="1"/>
    <col min="1991" max="1991" width="6.42578125" style="484" customWidth="1"/>
    <col min="1992" max="1992" width="5.140625" style="484" customWidth="1"/>
    <col min="1993" max="1993" width="5.7109375" style="484" customWidth="1"/>
    <col min="1994" max="1994" width="5.42578125" style="484" customWidth="1"/>
    <col min="1995" max="1995" width="6.28515625" style="484" customWidth="1"/>
    <col min="1996" max="1996" width="5.140625" style="484" customWidth="1"/>
    <col min="1997" max="1999" width="7.42578125" style="484" customWidth="1"/>
    <col min="2000" max="2003" width="5.42578125" style="484" customWidth="1"/>
    <col min="2004" max="2004" width="7" style="484" customWidth="1"/>
    <col min="2005" max="2005" width="6.140625" style="484" customWidth="1"/>
    <col min="2006" max="2007" width="5.85546875" style="484" customWidth="1"/>
    <col min="2008" max="2009" width="6.42578125" style="484" customWidth="1"/>
    <col min="2010" max="2010" width="5.85546875" style="484" customWidth="1"/>
    <col min="2011" max="2011" width="6.85546875" style="484" customWidth="1"/>
    <col min="2012" max="2013" width="8.42578125" style="484" customWidth="1"/>
    <col min="2014" max="2014" width="50.42578125" style="484" customWidth="1"/>
    <col min="2015" max="2024" width="4.42578125" style="484" customWidth="1"/>
    <col min="2025" max="2026" width="4.28515625" style="484" customWidth="1"/>
    <col min="2027" max="2214" width="4.28515625" style="484"/>
    <col min="2215" max="2215" width="5.85546875" style="484" customWidth="1"/>
    <col min="2216" max="2216" width="11.7109375" style="484" customWidth="1"/>
    <col min="2217" max="2223" width="6.42578125" style="484" customWidth="1"/>
    <col min="2224" max="2224" width="7.140625" style="484" customWidth="1"/>
    <col min="2225" max="2225" width="6.42578125" style="484" customWidth="1"/>
    <col min="2226" max="2226" width="5.7109375" style="484" customWidth="1"/>
    <col min="2227" max="2227" width="6.42578125" style="484" customWidth="1"/>
    <col min="2228" max="2228" width="5.85546875" style="484" customWidth="1"/>
    <col min="2229" max="2229" width="7" style="484" customWidth="1"/>
    <col min="2230" max="2230" width="6.7109375" style="484" customWidth="1"/>
    <col min="2231" max="2231" width="6.42578125" style="484" customWidth="1"/>
    <col min="2232" max="2234" width="8.140625" style="484" customWidth="1"/>
    <col min="2235" max="2241" width="10.42578125" style="484" customWidth="1"/>
    <col min="2242" max="2242" width="7" style="484" customWidth="1"/>
    <col min="2243" max="2243" width="6.85546875" style="484" customWidth="1"/>
    <col min="2244" max="2244" width="6.42578125" style="484" customWidth="1"/>
    <col min="2245" max="2245" width="6.85546875" style="484" customWidth="1"/>
    <col min="2246" max="2246" width="6.7109375" style="484" customWidth="1"/>
    <col min="2247" max="2247" width="6.42578125" style="484" customWidth="1"/>
    <col min="2248" max="2248" width="5.140625" style="484" customWidth="1"/>
    <col min="2249" max="2249" width="5.7109375" style="484" customWidth="1"/>
    <col min="2250" max="2250" width="5.42578125" style="484" customWidth="1"/>
    <col min="2251" max="2251" width="6.28515625" style="484" customWidth="1"/>
    <col min="2252" max="2252" width="5.140625" style="484" customWidth="1"/>
    <col min="2253" max="2255" width="7.42578125" style="484" customWidth="1"/>
    <col min="2256" max="2259" width="5.42578125" style="484" customWidth="1"/>
    <col min="2260" max="2260" width="7" style="484" customWidth="1"/>
    <col min="2261" max="2261" width="6.140625" style="484" customWidth="1"/>
    <col min="2262" max="2263" width="5.85546875" style="484" customWidth="1"/>
    <col min="2264" max="2265" width="6.42578125" style="484" customWidth="1"/>
    <col min="2266" max="2266" width="5.85546875" style="484" customWidth="1"/>
    <col min="2267" max="2267" width="6.85546875" style="484" customWidth="1"/>
    <col min="2268" max="2269" width="8.42578125" style="484" customWidth="1"/>
    <col min="2270" max="2270" width="50.42578125" style="484" customWidth="1"/>
    <col min="2271" max="2280" width="4.42578125" style="484" customWidth="1"/>
    <col min="2281" max="2282" width="4.28515625" style="484" customWidth="1"/>
    <col min="2283" max="2470" width="4.28515625" style="484"/>
    <col min="2471" max="2471" width="5.85546875" style="484" customWidth="1"/>
    <col min="2472" max="2472" width="11.7109375" style="484" customWidth="1"/>
    <col min="2473" max="2479" width="6.42578125" style="484" customWidth="1"/>
    <col min="2480" max="2480" width="7.140625" style="484" customWidth="1"/>
    <col min="2481" max="2481" width="6.42578125" style="484" customWidth="1"/>
    <col min="2482" max="2482" width="5.7109375" style="484" customWidth="1"/>
    <col min="2483" max="2483" width="6.42578125" style="484" customWidth="1"/>
    <col min="2484" max="2484" width="5.85546875" style="484" customWidth="1"/>
    <col min="2485" max="2485" width="7" style="484" customWidth="1"/>
    <col min="2486" max="2486" width="6.7109375" style="484" customWidth="1"/>
    <col min="2487" max="2487" width="6.42578125" style="484" customWidth="1"/>
    <col min="2488" max="2490" width="8.140625" style="484" customWidth="1"/>
    <col min="2491" max="2497" width="10.42578125" style="484" customWidth="1"/>
    <col min="2498" max="2498" width="7" style="484" customWidth="1"/>
    <col min="2499" max="2499" width="6.85546875" style="484" customWidth="1"/>
    <col min="2500" max="2500" width="6.42578125" style="484" customWidth="1"/>
    <col min="2501" max="2501" width="6.85546875" style="484" customWidth="1"/>
    <col min="2502" max="2502" width="6.7109375" style="484" customWidth="1"/>
    <col min="2503" max="2503" width="6.42578125" style="484" customWidth="1"/>
    <col min="2504" max="2504" width="5.140625" style="484" customWidth="1"/>
    <col min="2505" max="2505" width="5.7109375" style="484" customWidth="1"/>
    <col min="2506" max="2506" width="5.42578125" style="484" customWidth="1"/>
    <col min="2507" max="2507" width="6.28515625" style="484" customWidth="1"/>
    <col min="2508" max="2508" width="5.140625" style="484" customWidth="1"/>
    <col min="2509" max="2511" width="7.42578125" style="484" customWidth="1"/>
    <col min="2512" max="2515" width="5.42578125" style="484" customWidth="1"/>
    <col min="2516" max="2516" width="7" style="484" customWidth="1"/>
    <col min="2517" max="2517" width="6.140625" style="484" customWidth="1"/>
    <col min="2518" max="2519" width="5.85546875" style="484" customWidth="1"/>
    <col min="2520" max="2521" width="6.42578125" style="484" customWidth="1"/>
    <col min="2522" max="2522" width="5.85546875" style="484" customWidth="1"/>
    <col min="2523" max="2523" width="6.85546875" style="484" customWidth="1"/>
    <col min="2524" max="2525" width="8.42578125" style="484" customWidth="1"/>
    <col min="2526" max="2526" width="50.42578125" style="484" customWidth="1"/>
    <col min="2527" max="2536" width="4.42578125" style="484" customWidth="1"/>
    <col min="2537" max="2538" width="4.28515625" style="484" customWidth="1"/>
    <col min="2539" max="2726" width="4.28515625" style="484"/>
    <col min="2727" max="2727" width="5.85546875" style="484" customWidth="1"/>
    <col min="2728" max="2728" width="11.7109375" style="484" customWidth="1"/>
    <col min="2729" max="2735" width="6.42578125" style="484" customWidth="1"/>
    <col min="2736" max="2736" width="7.140625" style="484" customWidth="1"/>
    <col min="2737" max="2737" width="6.42578125" style="484" customWidth="1"/>
    <col min="2738" max="2738" width="5.7109375" style="484" customWidth="1"/>
    <col min="2739" max="2739" width="6.42578125" style="484" customWidth="1"/>
    <col min="2740" max="2740" width="5.85546875" style="484" customWidth="1"/>
    <col min="2741" max="2741" width="7" style="484" customWidth="1"/>
    <col min="2742" max="2742" width="6.7109375" style="484" customWidth="1"/>
    <col min="2743" max="2743" width="6.42578125" style="484" customWidth="1"/>
    <col min="2744" max="2746" width="8.140625" style="484" customWidth="1"/>
    <col min="2747" max="2753" width="10.42578125" style="484" customWidth="1"/>
    <col min="2754" max="2754" width="7" style="484" customWidth="1"/>
    <col min="2755" max="2755" width="6.85546875" style="484" customWidth="1"/>
    <col min="2756" max="2756" width="6.42578125" style="484" customWidth="1"/>
    <col min="2757" max="2757" width="6.85546875" style="484" customWidth="1"/>
    <col min="2758" max="2758" width="6.7109375" style="484" customWidth="1"/>
    <col min="2759" max="2759" width="6.42578125" style="484" customWidth="1"/>
    <col min="2760" max="2760" width="5.140625" style="484" customWidth="1"/>
    <col min="2761" max="2761" width="5.7109375" style="484" customWidth="1"/>
    <col min="2762" max="2762" width="5.42578125" style="484" customWidth="1"/>
    <col min="2763" max="2763" width="6.28515625" style="484" customWidth="1"/>
    <col min="2764" max="2764" width="5.140625" style="484" customWidth="1"/>
    <col min="2765" max="2767" width="7.42578125" style="484" customWidth="1"/>
    <col min="2768" max="2771" width="5.42578125" style="484" customWidth="1"/>
    <col min="2772" max="2772" width="7" style="484" customWidth="1"/>
    <col min="2773" max="2773" width="6.140625" style="484" customWidth="1"/>
    <col min="2774" max="2775" width="5.85546875" style="484" customWidth="1"/>
    <col min="2776" max="2777" width="6.42578125" style="484" customWidth="1"/>
    <col min="2778" max="2778" width="5.85546875" style="484" customWidth="1"/>
    <col min="2779" max="2779" width="6.85546875" style="484" customWidth="1"/>
    <col min="2780" max="2781" width="8.42578125" style="484" customWidth="1"/>
    <col min="2782" max="2782" width="50.42578125" style="484" customWidth="1"/>
    <col min="2783" max="2792" width="4.42578125" style="484" customWidth="1"/>
    <col min="2793" max="2794" width="4.28515625" style="484" customWidth="1"/>
    <col min="2795" max="2982" width="4.28515625" style="484"/>
    <col min="2983" max="2983" width="5.85546875" style="484" customWidth="1"/>
    <col min="2984" max="2984" width="11.7109375" style="484" customWidth="1"/>
    <col min="2985" max="2991" width="6.42578125" style="484" customWidth="1"/>
    <col min="2992" max="2992" width="7.140625" style="484" customWidth="1"/>
    <col min="2993" max="2993" width="6.42578125" style="484" customWidth="1"/>
    <col min="2994" max="2994" width="5.7109375" style="484" customWidth="1"/>
    <col min="2995" max="2995" width="6.42578125" style="484" customWidth="1"/>
    <col min="2996" max="2996" width="5.85546875" style="484" customWidth="1"/>
    <col min="2997" max="2997" width="7" style="484" customWidth="1"/>
    <col min="2998" max="2998" width="6.7109375" style="484" customWidth="1"/>
    <col min="2999" max="2999" width="6.42578125" style="484" customWidth="1"/>
    <col min="3000" max="3002" width="8.140625" style="484" customWidth="1"/>
    <col min="3003" max="3009" width="10.42578125" style="484" customWidth="1"/>
    <col min="3010" max="3010" width="7" style="484" customWidth="1"/>
    <col min="3011" max="3011" width="6.85546875" style="484" customWidth="1"/>
    <col min="3012" max="3012" width="6.42578125" style="484" customWidth="1"/>
    <col min="3013" max="3013" width="6.85546875" style="484" customWidth="1"/>
    <col min="3014" max="3014" width="6.7109375" style="484" customWidth="1"/>
    <col min="3015" max="3015" width="6.42578125" style="484" customWidth="1"/>
    <col min="3016" max="3016" width="5.140625" style="484" customWidth="1"/>
    <col min="3017" max="3017" width="5.7109375" style="484" customWidth="1"/>
    <col min="3018" max="3018" width="5.42578125" style="484" customWidth="1"/>
    <col min="3019" max="3019" width="6.28515625" style="484" customWidth="1"/>
    <col min="3020" max="3020" width="5.140625" style="484" customWidth="1"/>
    <col min="3021" max="3023" width="7.42578125" style="484" customWidth="1"/>
    <col min="3024" max="3027" width="5.42578125" style="484" customWidth="1"/>
    <col min="3028" max="3028" width="7" style="484" customWidth="1"/>
    <col min="3029" max="3029" width="6.140625" style="484" customWidth="1"/>
    <col min="3030" max="3031" width="5.85546875" style="484" customWidth="1"/>
    <col min="3032" max="3033" width="6.42578125" style="484" customWidth="1"/>
    <col min="3034" max="3034" width="5.85546875" style="484" customWidth="1"/>
    <col min="3035" max="3035" width="6.85546875" style="484" customWidth="1"/>
    <col min="3036" max="3037" width="8.42578125" style="484" customWidth="1"/>
    <col min="3038" max="3038" width="50.42578125" style="484" customWidth="1"/>
    <col min="3039" max="3048" width="4.42578125" style="484" customWidth="1"/>
    <col min="3049" max="3050" width="4.28515625" style="484" customWidth="1"/>
    <col min="3051" max="3238" width="4.28515625" style="484"/>
    <col min="3239" max="3239" width="5.85546875" style="484" customWidth="1"/>
    <col min="3240" max="3240" width="11.7109375" style="484" customWidth="1"/>
    <col min="3241" max="3247" width="6.42578125" style="484" customWidth="1"/>
    <col min="3248" max="3248" width="7.140625" style="484" customWidth="1"/>
    <col min="3249" max="3249" width="6.42578125" style="484" customWidth="1"/>
    <col min="3250" max="3250" width="5.7109375" style="484" customWidth="1"/>
    <col min="3251" max="3251" width="6.42578125" style="484" customWidth="1"/>
    <col min="3252" max="3252" width="5.85546875" style="484" customWidth="1"/>
    <col min="3253" max="3253" width="7" style="484" customWidth="1"/>
    <col min="3254" max="3254" width="6.7109375" style="484" customWidth="1"/>
    <col min="3255" max="3255" width="6.42578125" style="484" customWidth="1"/>
    <col min="3256" max="3258" width="8.140625" style="484" customWidth="1"/>
    <col min="3259" max="3265" width="10.42578125" style="484" customWidth="1"/>
    <col min="3266" max="3266" width="7" style="484" customWidth="1"/>
    <col min="3267" max="3267" width="6.85546875" style="484" customWidth="1"/>
    <col min="3268" max="3268" width="6.42578125" style="484" customWidth="1"/>
    <col min="3269" max="3269" width="6.85546875" style="484" customWidth="1"/>
    <col min="3270" max="3270" width="6.7109375" style="484" customWidth="1"/>
    <col min="3271" max="3271" width="6.42578125" style="484" customWidth="1"/>
    <col min="3272" max="3272" width="5.140625" style="484" customWidth="1"/>
    <col min="3273" max="3273" width="5.7109375" style="484" customWidth="1"/>
    <col min="3274" max="3274" width="5.42578125" style="484" customWidth="1"/>
    <col min="3275" max="3275" width="6.28515625" style="484" customWidth="1"/>
    <col min="3276" max="3276" width="5.140625" style="484" customWidth="1"/>
    <col min="3277" max="3279" width="7.42578125" style="484" customWidth="1"/>
    <col min="3280" max="3283" width="5.42578125" style="484" customWidth="1"/>
    <col min="3284" max="3284" width="7" style="484" customWidth="1"/>
    <col min="3285" max="3285" width="6.140625" style="484" customWidth="1"/>
    <col min="3286" max="3287" width="5.85546875" style="484" customWidth="1"/>
    <col min="3288" max="3289" width="6.42578125" style="484" customWidth="1"/>
    <col min="3290" max="3290" width="5.85546875" style="484" customWidth="1"/>
    <col min="3291" max="3291" width="6.85546875" style="484" customWidth="1"/>
    <col min="3292" max="3293" width="8.42578125" style="484" customWidth="1"/>
    <col min="3294" max="3294" width="50.42578125" style="484" customWidth="1"/>
    <col min="3295" max="3304" width="4.42578125" style="484" customWidth="1"/>
    <col min="3305" max="3306" width="4.28515625" style="484" customWidth="1"/>
    <col min="3307" max="3494" width="4.28515625" style="484"/>
    <col min="3495" max="3495" width="5.85546875" style="484" customWidth="1"/>
    <col min="3496" max="3496" width="11.7109375" style="484" customWidth="1"/>
    <col min="3497" max="3503" width="6.42578125" style="484" customWidth="1"/>
    <col min="3504" max="3504" width="7.140625" style="484" customWidth="1"/>
    <col min="3505" max="3505" width="6.42578125" style="484" customWidth="1"/>
    <col min="3506" max="3506" width="5.7109375" style="484" customWidth="1"/>
    <col min="3507" max="3507" width="6.42578125" style="484" customWidth="1"/>
    <col min="3508" max="3508" width="5.85546875" style="484" customWidth="1"/>
    <col min="3509" max="3509" width="7" style="484" customWidth="1"/>
    <col min="3510" max="3510" width="6.7109375" style="484" customWidth="1"/>
    <col min="3511" max="3511" width="6.42578125" style="484" customWidth="1"/>
    <col min="3512" max="3514" width="8.140625" style="484" customWidth="1"/>
    <col min="3515" max="3521" width="10.42578125" style="484" customWidth="1"/>
    <col min="3522" max="3522" width="7" style="484" customWidth="1"/>
    <col min="3523" max="3523" width="6.85546875" style="484" customWidth="1"/>
    <col min="3524" max="3524" width="6.42578125" style="484" customWidth="1"/>
    <col min="3525" max="3525" width="6.85546875" style="484" customWidth="1"/>
    <col min="3526" max="3526" width="6.7109375" style="484" customWidth="1"/>
    <col min="3527" max="3527" width="6.42578125" style="484" customWidth="1"/>
    <col min="3528" max="3528" width="5.140625" style="484" customWidth="1"/>
    <col min="3529" max="3529" width="5.7109375" style="484" customWidth="1"/>
    <col min="3530" max="3530" width="5.42578125" style="484" customWidth="1"/>
    <col min="3531" max="3531" width="6.28515625" style="484" customWidth="1"/>
    <col min="3532" max="3532" width="5.140625" style="484" customWidth="1"/>
    <col min="3533" max="3535" width="7.42578125" style="484" customWidth="1"/>
    <col min="3536" max="3539" width="5.42578125" style="484" customWidth="1"/>
    <col min="3540" max="3540" width="7" style="484" customWidth="1"/>
    <col min="3541" max="3541" width="6.140625" style="484" customWidth="1"/>
    <col min="3542" max="3543" width="5.85546875" style="484" customWidth="1"/>
    <col min="3544" max="3545" width="6.42578125" style="484" customWidth="1"/>
    <col min="3546" max="3546" width="5.85546875" style="484" customWidth="1"/>
    <col min="3547" max="3547" width="6.85546875" style="484" customWidth="1"/>
    <col min="3548" max="3549" width="8.42578125" style="484" customWidth="1"/>
    <col min="3550" max="3550" width="50.42578125" style="484" customWidth="1"/>
    <col min="3551" max="3560" width="4.42578125" style="484" customWidth="1"/>
    <col min="3561" max="3562" width="4.28515625" style="484" customWidth="1"/>
    <col min="3563" max="3750" width="4.28515625" style="484"/>
    <col min="3751" max="3751" width="5.85546875" style="484" customWidth="1"/>
    <col min="3752" max="3752" width="11.7109375" style="484" customWidth="1"/>
    <col min="3753" max="3759" width="6.42578125" style="484" customWidth="1"/>
    <col min="3760" max="3760" width="7.140625" style="484" customWidth="1"/>
    <col min="3761" max="3761" width="6.42578125" style="484" customWidth="1"/>
    <col min="3762" max="3762" width="5.7109375" style="484" customWidth="1"/>
    <col min="3763" max="3763" width="6.42578125" style="484" customWidth="1"/>
    <col min="3764" max="3764" width="5.85546875" style="484" customWidth="1"/>
    <col min="3765" max="3765" width="7" style="484" customWidth="1"/>
    <col min="3766" max="3766" width="6.7109375" style="484" customWidth="1"/>
    <col min="3767" max="3767" width="6.42578125" style="484" customWidth="1"/>
    <col min="3768" max="3770" width="8.140625" style="484" customWidth="1"/>
    <col min="3771" max="3777" width="10.42578125" style="484" customWidth="1"/>
    <col min="3778" max="3778" width="7" style="484" customWidth="1"/>
    <col min="3779" max="3779" width="6.85546875" style="484" customWidth="1"/>
    <col min="3780" max="3780" width="6.42578125" style="484" customWidth="1"/>
    <col min="3781" max="3781" width="6.85546875" style="484" customWidth="1"/>
    <col min="3782" max="3782" width="6.7109375" style="484" customWidth="1"/>
    <col min="3783" max="3783" width="6.42578125" style="484" customWidth="1"/>
    <col min="3784" max="3784" width="5.140625" style="484" customWidth="1"/>
    <col min="3785" max="3785" width="5.7109375" style="484" customWidth="1"/>
    <col min="3786" max="3786" width="5.42578125" style="484" customWidth="1"/>
    <col min="3787" max="3787" width="6.28515625" style="484" customWidth="1"/>
    <col min="3788" max="3788" width="5.140625" style="484" customWidth="1"/>
    <col min="3789" max="3791" width="7.42578125" style="484" customWidth="1"/>
    <col min="3792" max="3795" width="5.42578125" style="484" customWidth="1"/>
    <col min="3796" max="3796" width="7" style="484" customWidth="1"/>
    <col min="3797" max="3797" width="6.140625" style="484" customWidth="1"/>
    <col min="3798" max="3799" width="5.85546875" style="484" customWidth="1"/>
    <col min="3800" max="3801" width="6.42578125" style="484" customWidth="1"/>
    <col min="3802" max="3802" width="5.85546875" style="484" customWidth="1"/>
    <col min="3803" max="3803" width="6.85546875" style="484" customWidth="1"/>
    <col min="3804" max="3805" width="8.42578125" style="484" customWidth="1"/>
    <col min="3806" max="3806" width="50.42578125" style="484" customWidth="1"/>
    <col min="3807" max="3816" width="4.42578125" style="484" customWidth="1"/>
    <col min="3817" max="3818" width="4.28515625" style="484" customWidth="1"/>
    <col min="3819" max="4006" width="4.28515625" style="484"/>
    <col min="4007" max="4007" width="5.85546875" style="484" customWidth="1"/>
    <col min="4008" max="4008" width="11.7109375" style="484" customWidth="1"/>
    <col min="4009" max="4015" width="6.42578125" style="484" customWidth="1"/>
    <col min="4016" max="4016" width="7.140625" style="484" customWidth="1"/>
    <col min="4017" max="4017" width="6.42578125" style="484" customWidth="1"/>
    <col min="4018" max="4018" width="5.7109375" style="484" customWidth="1"/>
    <col min="4019" max="4019" width="6.42578125" style="484" customWidth="1"/>
    <col min="4020" max="4020" width="5.85546875" style="484" customWidth="1"/>
    <col min="4021" max="4021" width="7" style="484" customWidth="1"/>
    <col min="4022" max="4022" width="6.7109375" style="484" customWidth="1"/>
    <col min="4023" max="4023" width="6.42578125" style="484" customWidth="1"/>
    <col min="4024" max="4026" width="8.140625" style="484" customWidth="1"/>
    <col min="4027" max="4033" width="10.42578125" style="484" customWidth="1"/>
    <col min="4034" max="4034" width="7" style="484" customWidth="1"/>
    <col min="4035" max="4035" width="6.85546875" style="484" customWidth="1"/>
    <col min="4036" max="4036" width="6.42578125" style="484" customWidth="1"/>
    <col min="4037" max="4037" width="6.85546875" style="484" customWidth="1"/>
    <col min="4038" max="4038" width="6.7109375" style="484" customWidth="1"/>
    <col min="4039" max="4039" width="6.42578125" style="484" customWidth="1"/>
    <col min="4040" max="4040" width="5.140625" style="484" customWidth="1"/>
    <col min="4041" max="4041" width="5.7109375" style="484" customWidth="1"/>
    <col min="4042" max="4042" width="5.42578125" style="484" customWidth="1"/>
    <col min="4043" max="4043" width="6.28515625" style="484" customWidth="1"/>
    <col min="4044" max="4044" width="5.140625" style="484" customWidth="1"/>
    <col min="4045" max="4047" width="7.42578125" style="484" customWidth="1"/>
    <col min="4048" max="4051" width="5.42578125" style="484" customWidth="1"/>
    <col min="4052" max="4052" width="7" style="484" customWidth="1"/>
    <col min="4053" max="4053" width="6.140625" style="484" customWidth="1"/>
    <col min="4054" max="4055" width="5.85546875" style="484" customWidth="1"/>
    <col min="4056" max="4057" width="6.42578125" style="484" customWidth="1"/>
    <col min="4058" max="4058" width="5.85546875" style="484" customWidth="1"/>
    <col min="4059" max="4059" width="6.85546875" style="484" customWidth="1"/>
    <col min="4060" max="4061" width="8.42578125" style="484" customWidth="1"/>
    <col min="4062" max="4062" width="50.42578125" style="484" customWidth="1"/>
    <col min="4063" max="4072" width="4.42578125" style="484" customWidth="1"/>
    <col min="4073" max="4074" width="4.28515625" style="484" customWidth="1"/>
    <col min="4075" max="4262" width="4.28515625" style="484"/>
    <col min="4263" max="4263" width="5.85546875" style="484" customWidth="1"/>
    <col min="4264" max="4264" width="11.7109375" style="484" customWidth="1"/>
    <col min="4265" max="4271" width="6.42578125" style="484" customWidth="1"/>
    <col min="4272" max="4272" width="7.140625" style="484" customWidth="1"/>
    <col min="4273" max="4273" width="6.42578125" style="484" customWidth="1"/>
    <col min="4274" max="4274" width="5.7109375" style="484" customWidth="1"/>
    <col min="4275" max="4275" width="6.42578125" style="484" customWidth="1"/>
    <col min="4276" max="4276" width="5.85546875" style="484" customWidth="1"/>
    <col min="4277" max="4277" width="7" style="484" customWidth="1"/>
    <col min="4278" max="4278" width="6.7109375" style="484" customWidth="1"/>
    <col min="4279" max="4279" width="6.42578125" style="484" customWidth="1"/>
    <col min="4280" max="4282" width="8.140625" style="484" customWidth="1"/>
    <col min="4283" max="4289" width="10.42578125" style="484" customWidth="1"/>
    <col min="4290" max="4290" width="7" style="484" customWidth="1"/>
    <col min="4291" max="4291" width="6.85546875" style="484" customWidth="1"/>
    <col min="4292" max="4292" width="6.42578125" style="484" customWidth="1"/>
    <col min="4293" max="4293" width="6.85546875" style="484" customWidth="1"/>
    <col min="4294" max="4294" width="6.7109375" style="484" customWidth="1"/>
    <col min="4295" max="4295" width="6.42578125" style="484" customWidth="1"/>
    <col min="4296" max="4296" width="5.140625" style="484" customWidth="1"/>
    <col min="4297" max="4297" width="5.7109375" style="484" customWidth="1"/>
    <col min="4298" max="4298" width="5.42578125" style="484" customWidth="1"/>
    <col min="4299" max="4299" width="6.28515625" style="484" customWidth="1"/>
    <col min="4300" max="4300" width="5.140625" style="484" customWidth="1"/>
    <col min="4301" max="4303" width="7.42578125" style="484" customWidth="1"/>
    <col min="4304" max="4307" width="5.42578125" style="484" customWidth="1"/>
    <col min="4308" max="4308" width="7" style="484" customWidth="1"/>
    <col min="4309" max="4309" width="6.140625" style="484" customWidth="1"/>
    <col min="4310" max="4311" width="5.85546875" style="484" customWidth="1"/>
    <col min="4312" max="4313" width="6.42578125" style="484" customWidth="1"/>
    <col min="4314" max="4314" width="5.85546875" style="484" customWidth="1"/>
    <col min="4315" max="4315" width="6.85546875" style="484" customWidth="1"/>
    <col min="4316" max="4317" width="8.42578125" style="484" customWidth="1"/>
    <col min="4318" max="4318" width="50.42578125" style="484" customWidth="1"/>
    <col min="4319" max="4328" width="4.42578125" style="484" customWidth="1"/>
    <col min="4329" max="4330" width="4.28515625" style="484" customWidth="1"/>
    <col min="4331" max="4518" width="4.28515625" style="484"/>
    <col min="4519" max="4519" width="5.85546875" style="484" customWidth="1"/>
    <col min="4520" max="4520" width="11.7109375" style="484" customWidth="1"/>
    <col min="4521" max="4527" width="6.42578125" style="484" customWidth="1"/>
    <col min="4528" max="4528" width="7.140625" style="484" customWidth="1"/>
    <col min="4529" max="4529" width="6.42578125" style="484" customWidth="1"/>
    <col min="4530" max="4530" width="5.7109375" style="484" customWidth="1"/>
    <col min="4531" max="4531" width="6.42578125" style="484" customWidth="1"/>
    <col min="4532" max="4532" width="5.85546875" style="484" customWidth="1"/>
    <col min="4533" max="4533" width="7" style="484" customWidth="1"/>
    <col min="4534" max="4534" width="6.7109375" style="484" customWidth="1"/>
    <col min="4535" max="4535" width="6.42578125" style="484" customWidth="1"/>
    <col min="4536" max="4538" width="8.140625" style="484" customWidth="1"/>
    <col min="4539" max="4545" width="10.42578125" style="484" customWidth="1"/>
    <col min="4546" max="4546" width="7" style="484" customWidth="1"/>
    <col min="4547" max="4547" width="6.85546875" style="484" customWidth="1"/>
    <col min="4548" max="4548" width="6.42578125" style="484" customWidth="1"/>
    <col min="4549" max="4549" width="6.85546875" style="484" customWidth="1"/>
    <col min="4550" max="4550" width="6.7109375" style="484" customWidth="1"/>
    <col min="4551" max="4551" width="6.42578125" style="484" customWidth="1"/>
    <col min="4552" max="4552" width="5.140625" style="484" customWidth="1"/>
    <col min="4553" max="4553" width="5.7109375" style="484" customWidth="1"/>
    <col min="4554" max="4554" width="5.42578125" style="484" customWidth="1"/>
    <col min="4555" max="4555" width="6.28515625" style="484" customWidth="1"/>
    <col min="4556" max="4556" width="5.140625" style="484" customWidth="1"/>
    <col min="4557" max="4559" width="7.42578125" style="484" customWidth="1"/>
    <col min="4560" max="4563" width="5.42578125" style="484" customWidth="1"/>
    <col min="4564" max="4564" width="7" style="484" customWidth="1"/>
    <col min="4565" max="4565" width="6.140625" style="484" customWidth="1"/>
    <col min="4566" max="4567" width="5.85546875" style="484" customWidth="1"/>
    <col min="4568" max="4569" width="6.42578125" style="484" customWidth="1"/>
    <col min="4570" max="4570" width="5.85546875" style="484" customWidth="1"/>
    <col min="4571" max="4571" width="6.85546875" style="484" customWidth="1"/>
    <col min="4572" max="4573" width="8.42578125" style="484" customWidth="1"/>
    <col min="4574" max="4574" width="50.42578125" style="484" customWidth="1"/>
    <col min="4575" max="4584" width="4.42578125" style="484" customWidth="1"/>
    <col min="4585" max="4586" width="4.28515625" style="484" customWidth="1"/>
    <col min="4587" max="4774" width="4.28515625" style="484"/>
    <col min="4775" max="4775" width="5.85546875" style="484" customWidth="1"/>
    <col min="4776" max="4776" width="11.7109375" style="484" customWidth="1"/>
    <col min="4777" max="4783" width="6.42578125" style="484" customWidth="1"/>
    <col min="4784" max="4784" width="7.140625" style="484" customWidth="1"/>
    <col min="4785" max="4785" width="6.42578125" style="484" customWidth="1"/>
    <col min="4786" max="4786" width="5.7109375" style="484" customWidth="1"/>
    <col min="4787" max="4787" width="6.42578125" style="484" customWidth="1"/>
    <col min="4788" max="4788" width="5.85546875" style="484" customWidth="1"/>
    <col min="4789" max="4789" width="7" style="484" customWidth="1"/>
    <col min="4790" max="4790" width="6.7109375" style="484" customWidth="1"/>
    <col min="4791" max="4791" width="6.42578125" style="484" customWidth="1"/>
    <col min="4792" max="4794" width="8.140625" style="484" customWidth="1"/>
    <col min="4795" max="4801" width="10.42578125" style="484" customWidth="1"/>
    <col min="4802" max="4802" width="7" style="484" customWidth="1"/>
    <col min="4803" max="4803" width="6.85546875" style="484" customWidth="1"/>
    <col min="4804" max="4804" width="6.42578125" style="484" customWidth="1"/>
    <col min="4805" max="4805" width="6.85546875" style="484" customWidth="1"/>
    <col min="4806" max="4806" width="6.7109375" style="484" customWidth="1"/>
    <col min="4807" max="4807" width="6.42578125" style="484" customWidth="1"/>
    <col min="4808" max="4808" width="5.140625" style="484" customWidth="1"/>
    <col min="4809" max="4809" width="5.7109375" style="484" customWidth="1"/>
    <col min="4810" max="4810" width="5.42578125" style="484" customWidth="1"/>
    <col min="4811" max="4811" width="6.28515625" style="484" customWidth="1"/>
    <col min="4812" max="4812" width="5.140625" style="484" customWidth="1"/>
    <col min="4813" max="4815" width="7.42578125" style="484" customWidth="1"/>
    <col min="4816" max="4819" width="5.42578125" style="484" customWidth="1"/>
    <col min="4820" max="4820" width="7" style="484" customWidth="1"/>
    <col min="4821" max="4821" width="6.140625" style="484" customWidth="1"/>
    <col min="4822" max="4823" width="5.85546875" style="484" customWidth="1"/>
    <col min="4824" max="4825" width="6.42578125" style="484" customWidth="1"/>
    <col min="4826" max="4826" width="5.85546875" style="484" customWidth="1"/>
    <col min="4827" max="4827" width="6.85546875" style="484" customWidth="1"/>
    <col min="4828" max="4829" width="8.42578125" style="484" customWidth="1"/>
    <col min="4830" max="4830" width="50.42578125" style="484" customWidth="1"/>
    <col min="4831" max="4840" width="4.42578125" style="484" customWidth="1"/>
    <col min="4841" max="4842" width="4.28515625" style="484" customWidth="1"/>
    <col min="4843" max="5030" width="4.28515625" style="484"/>
    <col min="5031" max="5031" width="5.85546875" style="484" customWidth="1"/>
    <col min="5032" max="5032" width="11.7109375" style="484" customWidth="1"/>
    <col min="5033" max="5039" width="6.42578125" style="484" customWidth="1"/>
    <col min="5040" max="5040" width="7.140625" style="484" customWidth="1"/>
    <col min="5041" max="5041" width="6.42578125" style="484" customWidth="1"/>
    <col min="5042" max="5042" width="5.7109375" style="484" customWidth="1"/>
    <col min="5043" max="5043" width="6.42578125" style="484" customWidth="1"/>
    <col min="5044" max="5044" width="5.85546875" style="484" customWidth="1"/>
    <col min="5045" max="5045" width="7" style="484" customWidth="1"/>
    <col min="5046" max="5046" width="6.7109375" style="484" customWidth="1"/>
    <col min="5047" max="5047" width="6.42578125" style="484" customWidth="1"/>
    <col min="5048" max="5050" width="8.140625" style="484" customWidth="1"/>
    <col min="5051" max="5057" width="10.42578125" style="484" customWidth="1"/>
    <col min="5058" max="5058" width="7" style="484" customWidth="1"/>
    <col min="5059" max="5059" width="6.85546875" style="484" customWidth="1"/>
    <col min="5060" max="5060" width="6.42578125" style="484" customWidth="1"/>
    <col min="5061" max="5061" width="6.85546875" style="484" customWidth="1"/>
    <col min="5062" max="5062" width="6.7109375" style="484" customWidth="1"/>
    <col min="5063" max="5063" width="6.42578125" style="484" customWidth="1"/>
    <col min="5064" max="5064" width="5.140625" style="484" customWidth="1"/>
    <col min="5065" max="5065" width="5.7109375" style="484" customWidth="1"/>
    <col min="5066" max="5066" width="5.42578125" style="484" customWidth="1"/>
    <col min="5067" max="5067" width="6.28515625" style="484" customWidth="1"/>
    <col min="5068" max="5068" width="5.140625" style="484" customWidth="1"/>
    <col min="5069" max="5071" width="7.42578125" style="484" customWidth="1"/>
    <col min="5072" max="5075" width="5.42578125" style="484" customWidth="1"/>
    <col min="5076" max="5076" width="7" style="484" customWidth="1"/>
    <col min="5077" max="5077" width="6.140625" style="484" customWidth="1"/>
    <col min="5078" max="5079" width="5.85546875" style="484" customWidth="1"/>
    <col min="5080" max="5081" width="6.42578125" style="484" customWidth="1"/>
    <col min="5082" max="5082" width="5.85546875" style="484" customWidth="1"/>
    <col min="5083" max="5083" width="6.85546875" style="484" customWidth="1"/>
    <col min="5084" max="5085" width="8.42578125" style="484" customWidth="1"/>
    <col min="5086" max="5086" width="50.42578125" style="484" customWidth="1"/>
    <col min="5087" max="5096" width="4.42578125" style="484" customWidth="1"/>
    <col min="5097" max="5098" width="4.28515625" style="484" customWidth="1"/>
    <col min="5099" max="5286" width="4.28515625" style="484"/>
    <col min="5287" max="5287" width="5.85546875" style="484" customWidth="1"/>
    <col min="5288" max="5288" width="11.7109375" style="484" customWidth="1"/>
    <col min="5289" max="5295" width="6.42578125" style="484" customWidth="1"/>
    <col min="5296" max="5296" width="7.140625" style="484" customWidth="1"/>
    <col min="5297" max="5297" width="6.42578125" style="484" customWidth="1"/>
    <col min="5298" max="5298" width="5.7109375" style="484" customWidth="1"/>
    <col min="5299" max="5299" width="6.42578125" style="484" customWidth="1"/>
    <col min="5300" max="5300" width="5.85546875" style="484" customWidth="1"/>
    <col min="5301" max="5301" width="7" style="484" customWidth="1"/>
    <col min="5302" max="5302" width="6.7109375" style="484" customWidth="1"/>
    <col min="5303" max="5303" width="6.42578125" style="484" customWidth="1"/>
    <col min="5304" max="5306" width="8.140625" style="484" customWidth="1"/>
    <col min="5307" max="5313" width="10.42578125" style="484" customWidth="1"/>
    <col min="5314" max="5314" width="7" style="484" customWidth="1"/>
    <col min="5315" max="5315" width="6.85546875" style="484" customWidth="1"/>
    <col min="5316" max="5316" width="6.42578125" style="484" customWidth="1"/>
    <col min="5317" max="5317" width="6.85546875" style="484" customWidth="1"/>
    <col min="5318" max="5318" width="6.7109375" style="484" customWidth="1"/>
    <col min="5319" max="5319" width="6.42578125" style="484" customWidth="1"/>
    <col min="5320" max="5320" width="5.140625" style="484" customWidth="1"/>
    <col min="5321" max="5321" width="5.7109375" style="484" customWidth="1"/>
    <col min="5322" max="5322" width="5.42578125" style="484" customWidth="1"/>
    <col min="5323" max="5323" width="6.28515625" style="484" customWidth="1"/>
    <col min="5324" max="5324" width="5.140625" style="484" customWidth="1"/>
    <col min="5325" max="5327" width="7.42578125" style="484" customWidth="1"/>
    <col min="5328" max="5331" width="5.42578125" style="484" customWidth="1"/>
    <col min="5332" max="5332" width="7" style="484" customWidth="1"/>
    <col min="5333" max="5333" width="6.140625" style="484" customWidth="1"/>
    <col min="5334" max="5335" width="5.85546875" style="484" customWidth="1"/>
    <col min="5336" max="5337" width="6.42578125" style="484" customWidth="1"/>
    <col min="5338" max="5338" width="5.85546875" style="484" customWidth="1"/>
    <col min="5339" max="5339" width="6.85546875" style="484" customWidth="1"/>
    <col min="5340" max="5341" width="8.42578125" style="484" customWidth="1"/>
    <col min="5342" max="5342" width="50.42578125" style="484" customWidth="1"/>
    <col min="5343" max="5352" width="4.42578125" style="484" customWidth="1"/>
    <col min="5353" max="5354" width="4.28515625" style="484" customWidth="1"/>
    <col min="5355" max="5542" width="4.28515625" style="484"/>
    <col min="5543" max="5543" width="5.85546875" style="484" customWidth="1"/>
    <col min="5544" max="5544" width="11.7109375" style="484" customWidth="1"/>
    <col min="5545" max="5551" width="6.42578125" style="484" customWidth="1"/>
    <col min="5552" max="5552" width="7.140625" style="484" customWidth="1"/>
    <col min="5553" max="5553" width="6.42578125" style="484" customWidth="1"/>
    <col min="5554" max="5554" width="5.7109375" style="484" customWidth="1"/>
    <col min="5555" max="5555" width="6.42578125" style="484" customWidth="1"/>
    <col min="5556" max="5556" width="5.85546875" style="484" customWidth="1"/>
    <col min="5557" max="5557" width="7" style="484" customWidth="1"/>
    <col min="5558" max="5558" width="6.7109375" style="484" customWidth="1"/>
    <col min="5559" max="5559" width="6.42578125" style="484" customWidth="1"/>
    <col min="5560" max="5562" width="8.140625" style="484" customWidth="1"/>
    <col min="5563" max="5569" width="10.42578125" style="484" customWidth="1"/>
    <col min="5570" max="5570" width="7" style="484" customWidth="1"/>
    <col min="5571" max="5571" width="6.85546875" style="484" customWidth="1"/>
    <col min="5572" max="5572" width="6.42578125" style="484" customWidth="1"/>
    <col min="5573" max="5573" width="6.85546875" style="484" customWidth="1"/>
    <col min="5574" max="5574" width="6.7109375" style="484" customWidth="1"/>
    <col min="5575" max="5575" width="6.42578125" style="484" customWidth="1"/>
    <col min="5576" max="5576" width="5.140625" style="484" customWidth="1"/>
    <col min="5577" max="5577" width="5.7109375" style="484" customWidth="1"/>
    <col min="5578" max="5578" width="5.42578125" style="484" customWidth="1"/>
    <col min="5579" max="5579" width="6.28515625" style="484" customWidth="1"/>
    <col min="5580" max="5580" width="5.140625" style="484" customWidth="1"/>
    <col min="5581" max="5583" width="7.42578125" style="484" customWidth="1"/>
    <col min="5584" max="5587" width="5.42578125" style="484" customWidth="1"/>
    <col min="5588" max="5588" width="7" style="484" customWidth="1"/>
    <col min="5589" max="5589" width="6.140625" style="484" customWidth="1"/>
    <col min="5590" max="5591" width="5.85546875" style="484" customWidth="1"/>
    <col min="5592" max="5593" width="6.42578125" style="484" customWidth="1"/>
    <col min="5594" max="5594" width="5.85546875" style="484" customWidth="1"/>
    <col min="5595" max="5595" width="6.85546875" style="484" customWidth="1"/>
    <col min="5596" max="5597" width="8.42578125" style="484" customWidth="1"/>
    <col min="5598" max="5598" width="50.42578125" style="484" customWidth="1"/>
    <col min="5599" max="5608" width="4.42578125" style="484" customWidth="1"/>
    <col min="5609" max="5610" width="4.28515625" style="484" customWidth="1"/>
    <col min="5611" max="5798" width="4.28515625" style="484"/>
    <col min="5799" max="5799" width="5.85546875" style="484" customWidth="1"/>
    <col min="5800" max="5800" width="11.7109375" style="484" customWidth="1"/>
    <col min="5801" max="5807" width="6.42578125" style="484" customWidth="1"/>
    <col min="5808" max="5808" width="7.140625" style="484" customWidth="1"/>
    <col min="5809" max="5809" width="6.42578125" style="484" customWidth="1"/>
    <col min="5810" max="5810" width="5.7109375" style="484" customWidth="1"/>
    <col min="5811" max="5811" width="6.42578125" style="484" customWidth="1"/>
    <col min="5812" max="5812" width="5.85546875" style="484" customWidth="1"/>
    <col min="5813" max="5813" width="7" style="484" customWidth="1"/>
    <col min="5814" max="5814" width="6.7109375" style="484" customWidth="1"/>
    <col min="5815" max="5815" width="6.42578125" style="484" customWidth="1"/>
    <col min="5816" max="5818" width="8.140625" style="484" customWidth="1"/>
    <col min="5819" max="5825" width="10.42578125" style="484" customWidth="1"/>
    <col min="5826" max="5826" width="7" style="484" customWidth="1"/>
    <col min="5827" max="5827" width="6.85546875" style="484" customWidth="1"/>
    <col min="5828" max="5828" width="6.42578125" style="484" customWidth="1"/>
    <col min="5829" max="5829" width="6.85546875" style="484" customWidth="1"/>
    <col min="5830" max="5830" width="6.7109375" style="484" customWidth="1"/>
    <col min="5831" max="5831" width="6.42578125" style="484" customWidth="1"/>
    <col min="5832" max="5832" width="5.140625" style="484" customWidth="1"/>
    <col min="5833" max="5833" width="5.7109375" style="484" customWidth="1"/>
    <col min="5834" max="5834" width="5.42578125" style="484" customWidth="1"/>
    <col min="5835" max="5835" width="6.28515625" style="484" customWidth="1"/>
    <col min="5836" max="5836" width="5.140625" style="484" customWidth="1"/>
    <col min="5837" max="5839" width="7.42578125" style="484" customWidth="1"/>
    <col min="5840" max="5843" width="5.42578125" style="484" customWidth="1"/>
    <col min="5844" max="5844" width="7" style="484" customWidth="1"/>
    <col min="5845" max="5845" width="6.140625" style="484" customWidth="1"/>
    <col min="5846" max="5847" width="5.85546875" style="484" customWidth="1"/>
    <col min="5848" max="5849" width="6.42578125" style="484" customWidth="1"/>
    <col min="5850" max="5850" width="5.85546875" style="484" customWidth="1"/>
    <col min="5851" max="5851" width="6.85546875" style="484" customWidth="1"/>
    <col min="5852" max="5853" width="8.42578125" style="484" customWidth="1"/>
    <col min="5854" max="5854" width="50.42578125" style="484" customWidth="1"/>
    <col min="5855" max="5864" width="4.42578125" style="484" customWidth="1"/>
    <col min="5865" max="5866" width="4.28515625" style="484" customWidth="1"/>
    <col min="5867" max="6054" width="4.28515625" style="484"/>
    <col min="6055" max="6055" width="5.85546875" style="484" customWidth="1"/>
    <col min="6056" max="6056" width="11.7109375" style="484" customWidth="1"/>
    <col min="6057" max="6063" width="6.42578125" style="484" customWidth="1"/>
    <col min="6064" max="6064" width="7.140625" style="484" customWidth="1"/>
    <col min="6065" max="6065" width="6.42578125" style="484" customWidth="1"/>
    <col min="6066" max="6066" width="5.7109375" style="484" customWidth="1"/>
    <col min="6067" max="6067" width="6.42578125" style="484" customWidth="1"/>
    <col min="6068" max="6068" width="5.85546875" style="484" customWidth="1"/>
    <col min="6069" max="6069" width="7" style="484" customWidth="1"/>
    <col min="6070" max="6070" width="6.7109375" style="484" customWidth="1"/>
    <col min="6071" max="6071" width="6.42578125" style="484" customWidth="1"/>
    <col min="6072" max="6074" width="8.140625" style="484" customWidth="1"/>
    <col min="6075" max="6081" width="10.42578125" style="484" customWidth="1"/>
    <col min="6082" max="6082" width="7" style="484" customWidth="1"/>
    <col min="6083" max="6083" width="6.85546875" style="484" customWidth="1"/>
    <col min="6084" max="6084" width="6.42578125" style="484" customWidth="1"/>
    <col min="6085" max="6085" width="6.85546875" style="484" customWidth="1"/>
    <col min="6086" max="6086" width="6.7109375" style="484" customWidth="1"/>
    <col min="6087" max="6087" width="6.42578125" style="484" customWidth="1"/>
    <col min="6088" max="6088" width="5.140625" style="484" customWidth="1"/>
    <col min="6089" max="6089" width="5.7109375" style="484" customWidth="1"/>
    <col min="6090" max="6090" width="5.42578125" style="484" customWidth="1"/>
    <col min="6091" max="6091" width="6.28515625" style="484" customWidth="1"/>
    <col min="6092" max="6092" width="5.140625" style="484" customWidth="1"/>
    <col min="6093" max="6095" width="7.42578125" style="484" customWidth="1"/>
    <col min="6096" max="6099" width="5.42578125" style="484" customWidth="1"/>
    <col min="6100" max="6100" width="7" style="484" customWidth="1"/>
    <col min="6101" max="6101" width="6.140625" style="484" customWidth="1"/>
    <col min="6102" max="6103" width="5.85546875" style="484" customWidth="1"/>
    <col min="6104" max="6105" width="6.42578125" style="484" customWidth="1"/>
    <col min="6106" max="6106" width="5.85546875" style="484" customWidth="1"/>
    <col min="6107" max="6107" width="6.85546875" style="484" customWidth="1"/>
    <col min="6108" max="6109" width="8.42578125" style="484" customWidth="1"/>
    <col min="6110" max="6110" width="50.42578125" style="484" customWidth="1"/>
    <col min="6111" max="6120" width="4.42578125" style="484" customWidth="1"/>
    <col min="6121" max="6122" width="4.28515625" style="484" customWidth="1"/>
    <col min="6123" max="6310" width="4.28515625" style="484"/>
    <col min="6311" max="6311" width="5.85546875" style="484" customWidth="1"/>
    <col min="6312" max="6312" width="11.7109375" style="484" customWidth="1"/>
    <col min="6313" max="6319" width="6.42578125" style="484" customWidth="1"/>
    <col min="6320" max="6320" width="7.140625" style="484" customWidth="1"/>
    <col min="6321" max="6321" width="6.42578125" style="484" customWidth="1"/>
    <col min="6322" max="6322" width="5.7109375" style="484" customWidth="1"/>
    <col min="6323" max="6323" width="6.42578125" style="484" customWidth="1"/>
    <col min="6324" max="6324" width="5.85546875" style="484" customWidth="1"/>
    <col min="6325" max="6325" width="7" style="484" customWidth="1"/>
    <col min="6326" max="6326" width="6.7109375" style="484" customWidth="1"/>
    <col min="6327" max="6327" width="6.42578125" style="484" customWidth="1"/>
    <col min="6328" max="6330" width="8.140625" style="484" customWidth="1"/>
    <col min="6331" max="6337" width="10.42578125" style="484" customWidth="1"/>
    <col min="6338" max="6338" width="7" style="484" customWidth="1"/>
    <col min="6339" max="6339" width="6.85546875" style="484" customWidth="1"/>
    <col min="6340" max="6340" width="6.42578125" style="484" customWidth="1"/>
    <col min="6341" max="6341" width="6.85546875" style="484" customWidth="1"/>
    <col min="6342" max="6342" width="6.7109375" style="484" customWidth="1"/>
    <col min="6343" max="6343" width="6.42578125" style="484" customWidth="1"/>
    <col min="6344" max="6344" width="5.140625" style="484" customWidth="1"/>
    <col min="6345" max="6345" width="5.7109375" style="484" customWidth="1"/>
    <col min="6346" max="6346" width="5.42578125" style="484" customWidth="1"/>
    <col min="6347" max="6347" width="6.28515625" style="484" customWidth="1"/>
    <col min="6348" max="6348" width="5.140625" style="484" customWidth="1"/>
    <col min="6349" max="6351" width="7.42578125" style="484" customWidth="1"/>
    <col min="6352" max="6355" width="5.42578125" style="484" customWidth="1"/>
    <col min="6356" max="6356" width="7" style="484" customWidth="1"/>
    <col min="6357" max="6357" width="6.140625" style="484" customWidth="1"/>
    <col min="6358" max="6359" width="5.85546875" style="484" customWidth="1"/>
    <col min="6360" max="6361" width="6.42578125" style="484" customWidth="1"/>
    <col min="6362" max="6362" width="5.85546875" style="484" customWidth="1"/>
    <col min="6363" max="6363" width="6.85546875" style="484" customWidth="1"/>
    <col min="6364" max="6365" width="8.42578125" style="484" customWidth="1"/>
    <col min="6366" max="6366" width="50.42578125" style="484" customWidth="1"/>
    <col min="6367" max="6376" width="4.42578125" style="484" customWidth="1"/>
    <col min="6377" max="6378" width="4.28515625" style="484" customWidth="1"/>
    <col min="6379" max="6566" width="4.28515625" style="484"/>
    <col min="6567" max="6567" width="5.85546875" style="484" customWidth="1"/>
    <col min="6568" max="6568" width="11.7109375" style="484" customWidth="1"/>
    <col min="6569" max="6575" width="6.42578125" style="484" customWidth="1"/>
    <col min="6576" max="6576" width="7.140625" style="484" customWidth="1"/>
    <col min="6577" max="6577" width="6.42578125" style="484" customWidth="1"/>
    <col min="6578" max="6578" width="5.7109375" style="484" customWidth="1"/>
    <col min="6579" max="6579" width="6.42578125" style="484" customWidth="1"/>
    <col min="6580" max="6580" width="5.85546875" style="484" customWidth="1"/>
    <col min="6581" max="6581" width="7" style="484" customWidth="1"/>
    <col min="6582" max="6582" width="6.7109375" style="484" customWidth="1"/>
    <col min="6583" max="6583" width="6.42578125" style="484" customWidth="1"/>
    <col min="6584" max="6586" width="8.140625" style="484" customWidth="1"/>
    <col min="6587" max="6593" width="10.42578125" style="484" customWidth="1"/>
    <col min="6594" max="6594" width="7" style="484" customWidth="1"/>
    <col min="6595" max="6595" width="6.85546875" style="484" customWidth="1"/>
    <col min="6596" max="6596" width="6.42578125" style="484" customWidth="1"/>
    <col min="6597" max="6597" width="6.85546875" style="484" customWidth="1"/>
    <col min="6598" max="6598" width="6.7109375" style="484" customWidth="1"/>
    <col min="6599" max="6599" width="6.42578125" style="484" customWidth="1"/>
    <col min="6600" max="6600" width="5.140625" style="484" customWidth="1"/>
    <col min="6601" max="6601" width="5.7109375" style="484" customWidth="1"/>
    <col min="6602" max="6602" width="5.42578125" style="484" customWidth="1"/>
    <col min="6603" max="6603" width="6.28515625" style="484" customWidth="1"/>
    <col min="6604" max="6604" width="5.140625" style="484" customWidth="1"/>
    <col min="6605" max="6607" width="7.42578125" style="484" customWidth="1"/>
    <col min="6608" max="6611" width="5.42578125" style="484" customWidth="1"/>
    <col min="6612" max="6612" width="7" style="484" customWidth="1"/>
    <col min="6613" max="6613" width="6.140625" style="484" customWidth="1"/>
    <col min="6614" max="6615" width="5.85546875" style="484" customWidth="1"/>
    <col min="6616" max="6617" width="6.42578125" style="484" customWidth="1"/>
    <col min="6618" max="6618" width="5.85546875" style="484" customWidth="1"/>
    <col min="6619" max="6619" width="6.85546875" style="484" customWidth="1"/>
    <col min="6620" max="6621" width="8.42578125" style="484" customWidth="1"/>
    <col min="6622" max="6622" width="50.42578125" style="484" customWidth="1"/>
    <col min="6623" max="6632" width="4.42578125" style="484" customWidth="1"/>
    <col min="6633" max="6634" width="4.28515625" style="484" customWidth="1"/>
    <col min="6635" max="6822" width="4.28515625" style="484"/>
    <col min="6823" max="6823" width="5.85546875" style="484" customWidth="1"/>
    <col min="6824" max="6824" width="11.7109375" style="484" customWidth="1"/>
    <col min="6825" max="6831" width="6.42578125" style="484" customWidth="1"/>
    <col min="6832" max="6832" width="7.140625" style="484" customWidth="1"/>
    <col min="6833" max="6833" width="6.42578125" style="484" customWidth="1"/>
    <col min="6834" max="6834" width="5.7109375" style="484" customWidth="1"/>
    <col min="6835" max="6835" width="6.42578125" style="484" customWidth="1"/>
    <col min="6836" max="6836" width="5.85546875" style="484" customWidth="1"/>
    <col min="6837" max="6837" width="7" style="484" customWidth="1"/>
    <col min="6838" max="6838" width="6.7109375" style="484" customWidth="1"/>
    <col min="6839" max="6839" width="6.42578125" style="484" customWidth="1"/>
    <col min="6840" max="6842" width="8.140625" style="484" customWidth="1"/>
    <col min="6843" max="6849" width="10.42578125" style="484" customWidth="1"/>
    <col min="6850" max="6850" width="7" style="484" customWidth="1"/>
    <col min="6851" max="6851" width="6.85546875" style="484" customWidth="1"/>
    <col min="6852" max="6852" width="6.42578125" style="484" customWidth="1"/>
    <col min="6853" max="6853" width="6.85546875" style="484" customWidth="1"/>
    <col min="6854" max="6854" width="6.7109375" style="484" customWidth="1"/>
    <col min="6855" max="6855" width="6.42578125" style="484" customWidth="1"/>
    <col min="6856" max="6856" width="5.140625" style="484" customWidth="1"/>
    <col min="6857" max="6857" width="5.7109375" style="484" customWidth="1"/>
    <col min="6858" max="6858" width="5.42578125" style="484" customWidth="1"/>
    <col min="6859" max="6859" width="6.28515625" style="484" customWidth="1"/>
    <col min="6860" max="6860" width="5.140625" style="484" customWidth="1"/>
    <col min="6861" max="6863" width="7.42578125" style="484" customWidth="1"/>
    <col min="6864" max="6867" width="5.42578125" style="484" customWidth="1"/>
    <col min="6868" max="6868" width="7" style="484" customWidth="1"/>
    <col min="6869" max="6869" width="6.140625" style="484" customWidth="1"/>
    <col min="6870" max="6871" width="5.85546875" style="484" customWidth="1"/>
    <col min="6872" max="6873" width="6.42578125" style="484" customWidth="1"/>
    <col min="6874" max="6874" width="5.85546875" style="484" customWidth="1"/>
    <col min="6875" max="6875" width="6.85546875" style="484" customWidth="1"/>
    <col min="6876" max="6877" width="8.42578125" style="484" customWidth="1"/>
    <col min="6878" max="6878" width="50.42578125" style="484" customWidth="1"/>
    <col min="6879" max="6888" width="4.42578125" style="484" customWidth="1"/>
    <col min="6889" max="6890" width="4.28515625" style="484" customWidth="1"/>
    <col min="6891" max="7078" width="4.28515625" style="484"/>
    <col min="7079" max="7079" width="5.85546875" style="484" customWidth="1"/>
    <col min="7080" max="7080" width="11.7109375" style="484" customWidth="1"/>
    <col min="7081" max="7087" width="6.42578125" style="484" customWidth="1"/>
    <col min="7088" max="7088" width="7.140625" style="484" customWidth="1"/>
    <col min="7089" max="7089" width="6.42578125" style="484" customWidth="1"/>
    <col min="7090" max="7090" width="5.7109375" style="484" customWidth="1"/>
    <col min="7091" max="7091" width="6.42578125" style="484" customWidth="1"/>
    <col min="7092" max="7092" width="5.85546875" style="484" customWidth="1"/>
    <col min="7093" max="7093" width="7" style="484" customWidth="1"/>
    <col min="7094" max="7094" width="6.7109375" style="484" customWidth="1"/>
    <col min="7095" max="7095" width="6.42578125" style="484" customWidth="1"/>
    <col min="7096" max="7098" width="8.140625" style="484" customWidth="1"/>
    <col min="7099" max="7105" width="10.42578125" style="484" customWidth="1"/>
    <col min="7106" max="7106" width="7" style="484" customWidth="1"/>
    <col min="7107" max="7107" width="6.85546875" style="484" customWidth="1"/>
    <col min="7108" max="7108" width="6.42578125" style="484" customWidth="1"/>
    <col min="7109" max="7109" width="6.85546875" style="484" customWidth="1"/>
    <col min="7110" max="7110" width="6.7109375" style="484" customWidth="1"/>
    <col min="7111" max="7111" width="6.42578125" style="484" customWidth="1"/>
    <col min="7112" max="7112" width="5.140625" style="484" customWidth="1"/>
    <col min="7113" max="7113" width="5.7109375" style="484" customWidth="1"/>
    <col min="7114" max="7114" width="5.42578125" style="484" customWidth="1"/>
    <col min="7115" max="7115" width="6.28515625" style="484" customWidth="1"/>
    <col min="7116" max="7116" width="5.140625" style="484" customWidth="1"/>
    <col min="7117" max="7119" width="7.42578125" style="484" customWidth="1"/>
    <col min="7120" max="7123" width="5.42578125" style="484" customWidth="1"/>
    <col min="7124" max="7124" width="7" style="484" customWidth="1"/>
    <col min="7125" max="7125" width="6.140625" style="484" customWidth="1"/>
    <col min="7126" max="7127" width="5.85546875" style="484" customWidth="1"/>
    <col min="7128" max="7129" width="6.42578125" style="484" customWidth="1"/>
    <col min="7130" max="7130" width="5.85546875" style="484" customWidth="1"/>
    <col min="7131" max="7131" width="6.85546875" style="484" customWidth="1"/>
    <col min="7132" max="7133" width="8.42578125" style="484" customWidth="1"/>
    <col min="7134" max="7134" width="50.42578125" style="484" customWidth="1"/>
    <col min="7135" max="7144" width="4.42578125" style="484" customWidth="1"/>
    <col min="7145" max="7146" width="4.28515625" style="484" customWidth="1"/>
    <col min="7147" max="7334" width="4.28515625" style="484"/>
    <col min="7335" max="7335" width="5.85546875" style="484" customWidth="1"/>
    <col min="7336" max="7336" width="11.7109375" style="484" customWidth="1"/>
    <col min="7337" max="7343" width="6.42578125" style="484" customWidth="1"/>
    <col min="7344" max="7344" width="7.140625" style="484" customWidth="1"/>
    <col min="7345" max="7345" width="6.42578125" style="484" customWidth="1"/>
    <col min="7346" max="7346" width="5.7109375" style="484" customWidth="1"/>
    <col min="7347" max="7347" width="6.42578125" style="484" customWidth="1"/>
    <col min="7348" max="7348" width="5.85546875" style="484" customWidth="1"/>
    <col min="7349" max="7349" width="7" style="484" customWidth="1"/>
    <col min="7350" max="7350" width="6.7109375" style="484" customWidth="1"/>
    <col min="7351" max="7351" width="6.42578125" style="484" customWidth="1"/>
    <col min="7352" max="7354" width="8.140625" style="484" customWidth="1"/>
    <col min="7355" max="7361" width="10.42578125" style="484" customWidth="1"/>
    <col min="7362" max="7362" width="7" style="484" customWidth="1"/>
    <col min="7363" max="7363" width="6.85546875" style="484" customWidth="1"/>
    <col min="7364" max="7364" width="6.42578125" style="484" customWidth="1"/>
    <col min="7365" max="7365" width="6.85546875" style="484" customWidth="1"/>
    <col min="7366" max="7366" width="6.7109375" style="484" customWidth="1"/>
    <col min="7367" max="7367" width="6.42578125" style="484" customWidth="1"/>
    <col min="7368" max="7368" width="5.140625" style="484" customWidth="1"/>
    <col min="7369" max="7369" width="5.7109375" style="484" customWidth="1"/>
    <col min="7370" max="7370" width="5.42578125" style="484" customWidth="1"/>
    <col min="7371" max="7371" width="6.28515625" style="484" customWidth="1"/>
    <col min="7372" max="7372" width="5.140625" style="484" customWidth="1"/>
    <col min="7373" max="7375" width="7.42578125" style="484" customWidth="1"/>
    <col min="7376" max="7379" width="5.42578125" style="484" customWidth="1"/>
    <col min="7380" max="7380" width="7" style="484" customWidth="1"/>
    <col min="7381" max="7381" width="6.140625" style="484" customWidth="1"/>
    <col min="7382" max="7383" width="5.85546875" style="484" customWidth="1"/>
    <col min="7384" max="7385" width="6.42578125" style="484" customWidth="1"/>
    <col min="7386" max="7386" width="5.85546875" style="484" customWidth="1"/>
    <col min="7387" max="7387" width="6.85546875" style="484" customWidth="1"/>
    <col min="7388" max="7389" width="8.42578125" style="484" customWidth="1"/>
    <col min="7390" max="7390" width="50.42578125" style="484" customWidth="1"/>
    <col min="7391" max="7400" width="4.42578125" style="484" customWidth="1"/>
    <col min="7401" max="7402" width="4.28515625" style="484" customWidth="1"/>
    <col min="7403" max="7590" width="4.28515625" style="484"/>
    <col min="7591" max="7591" width="5.85546875" style="484" customWidth="1"/>
    <col min="7592" max="7592" width="11.7109375" style="484" customWidth="1"/>
    <col min="7593" max="7599" width="6.42578125" style="484" customWidth="1"/>
    <col min="7600" max="7600" width="7.140625" style="484" customWidth="1"/>
    <col min="7601" max="7601" width="6.42578125" style="484" customWidth="1"/>
    <col min="7602" max="7602" width="5.7109375" style="484" customWidth="1"/>
    <col min="7603" max="7603" width="6.42578125" style="484" customWidth="1"/>
    <col min="7604" max="7604" width="5.85546875" style="484" customWidth="1"/>
    <col min="7605" max="7605" width="7" style="484" customWidth="1"/>
    <col min="7606" max="7606" width="6.7109375" style="484" customWidth="1"/>
    <col min="7607" max="7607" width="6.42578125" style="484" customWidth="1"/>
    <col min="7608" max="7610" width="8.140625" style="484" customWidth="1"/>
    <col min="7611" max="7617" width="10.42578125" style="484" customWidth="1"/>
    <col min="7618" max="7618" width="7" style="484" customWidth="1"/>
    <col min="7619" max="7619" width="6.85546875" style="484" customWidth="1"/>
    <col min="7620" max="7620" width="6.42578125" style="484" customWidth="1"/>
    <col min="7621" max="7621" width="6.85546875" style="484" customWidth="1"/>
    <col min="7622" max="7622" width="6.7109375" style="484" customWidth="1"/>
    <col min="7623" max="7623" width="6.42578125" style="484" customWidth="1"/>
    <col min="7624" max="7624" width="5.140625" style="484" customWidth="1"/>
    <col min="7625" max="7625" width="5.7109375" style="484" customWidth="1"/>
    <col min="7626" max="7626" width="5.42578125" style="484" customWidth="1"/>
    <col min="7627" max="7627" width="6.28515625" style="484" customWidth="1"/>
    <col min="7628" max="7628" width="5.140625" style="484" customWidth="1"/>
    <col min="7629" max="7631" width="7.42578125" style="484" customWidth="1"/>
    <col min="7632" max="7635" width="5.42578125" style="484" customWidth="1"/>
    <col min="7636" max="7636" width="7" style="484" customWidth="1"/>
    <col min="7637" max="7637" width="6.140625" style="484" customWidth="1"/>
    <col min="7638" max="7639" width="5.85546875" style="484" customWidth="1"/>
    <col min="7640" max="7641" width="6.42578125" style="484" customWidth="1"/>
    <col min="7642" max="7642" width="5.85546875" style="484" customWidth="1"/>
    <col min="7643" max="7643" width="6.85546875" style="484" customWidth="1"/>
    <col min="7644" max="7645" width="8.42578125" style="484" customWidth="1"/>
    <col min="7646" max="7646" width="50.42578125" style="484" customWidth="1"/>
    <col min="7647" max="7656" width="4.42578125" style="484" customWidth="1"/>
    <col min="7657" max="7658" width="4.28515625" style="484" customWidth="1"/>
    <col min="7659" max="7846" width="4.28515625" style="484"/>
    <col min="7847" max="7847" width="5.85546875" style="484" customWidth="1"/>
    <col min="7848" max="7848" width="11.7109375" style="484" customWidth="1"/>
    <col min="7849" max="7855" width="6.42578125" style="484" customWidth="1"/>
    <col min="7856" max="7856" width="7.140625" style="484" customWidth="1"/>
    <col min="7857" max="7857" width="6.42578125" style="484" customWidth="1"/>
    <col min="7858" max="7858" width="5.7109375" style="484" customWidth="1"/>
    <col min="7859" max="7859" width="6.42578125" style="484" customWidth="1"/>
    <col min="7860" max="7860" width="5.85546875" style="484" customWidth="1"/>
    <col min="7861" max="7861" width="7" style="484" customWidth="1"/>
    <col min="7862" max="7862" width="6.7109375" style="484" customWidth="1"/>
    <col min="7863" max="7863" width="6.42578125" style="484" customWidth="1"/>
    <col min="7864" max="7866" width="8.140625" style="484" customWidth="1"/>
    <col min="7867" max="7873" width="10.42578125" style="484" customWidth="1"/>
    <col min="7874" max="7874" width="7" style="484" customWidth="1"/>
    <col min="7875" max="7875" width="6.85546875" style="484" customWidth="1"/>
    <col min="7876" max="7876" width="6.42578125" style="484" customWidth="1"/>
    <col min="7877" max="7877" width="6.85546875" style="484" customWidth="1"/>
    <col min="7878" max="7878" width="6.7109375" style="484" customWidth="1"/>
    <col min="7879" max="7879" width="6.42578125" style="484" customWidth="1"/>
    <col min="7880" max="7880" width="5.140625" style="484" customWidth="1"/>
    <col min="7881" max="7881" width="5.7109375" style="484" customWidth="1"/>
    <col min="7882" max="7882" width="5.42578125" style="484" customWidth="1"/>
    <col min="7883" max="7883" width="6.28515625" style="484" customWidth="1"/>
    <col min="7884" max="7884" width="5.140625" style="484" customWidth="1"/>
    <col min="7885" max="7887" width="7.42578125" style="484" customWidth="1"/>
    <col min="7888" max="7891" width="5.42578125" style="484" customWidth="1"/>
    <col min="7892" max="7892" width="7" style="484" customWidth="1"/>
    <col min="7893" max="7893" width="6.140625" style="484" customWidth="1"/>
    <col min="7894" max="7895" width="5.85546875" style="484" customWidth="1"/>
    <col min="7896" max="7897" width="6.42578125" style="484" customWidth="1"/>
    <col min="7898" max="7898" width="5.85546875" style="484" customWidth="1"/>
    <col min="7899" max="7899" width="6.85546875" style="484" customWidth="1"/>
    <col min="7900" max="7901" width="8.42578125" style="484" customWidth="1"/>
    <col min="7902" max="7902" width="50.42578125" style="484" customWidth="1"/>
    <col min="7903" max="7912" width="4.42578125" style="484" customWidth="1"/>
    <col min="7913" max="7914" width="4.28515625" style="484" customWidth="1"/>
    <col min="7915" max="8102" width="4.28515625" style="484"/>
    <col min="8103" max="8103" width="5.85546875" style="484" customWidth="1"/>
    <col min="8104" max="8104" width="11.7109375" style="484" customWidth="1"/>
    <col min="8105" max="8111" width="6.42578125" style="484" customWidth="1"/>
    <col min="8112" max="8112" width="7.140625" style="484" customWidth="1"/>
    <col min="8113" max="8113" width="6.42578125" style="484" customWidth="1"/>
    <col min="8114" max="8114" width="5.7109375" style="484" customWidth="1"/>
    <col min="8115" max="8115" width="6.42578125" style="484" customWidth="1"/>
    <col min="8116" max="8116" width="5.85546875" style="484" customWidth="1"/>
    <col min="8117" max="8117" width="7" style="484" customWidth="1"/>
    <col min="8118" max="8118" width="6.7109375" style="484" customWidth="1"/>
    <col min="8119" max="8119" width="6.42578125" style="484" customWidth="1"/>
    <col min="8120" max="8122" width="8.140625" style="484" customWidth="1"/>
    <col min="8123" max="8129" width="10.42578125" style="484" customWidth="1"/>
    <col min="8130" max="8130" width="7" style="484" customWidth="1"/>
    <col min="8131" max="8131" width="6.85546875" style="484" customWidth="1"/>
    <col min="8132" max="8132" width="6.42578125" style="484" customWidth="1"/>
    <col min="8133" max="8133" width="6.85546875" style="484" customWidth="1"/>
    <col min="8134" max="8134" width="6.7109375" style="484" customWidth="1"/>
    <col min="8135" max="8135" width="6.42578125" style="484" customWidth="1"/>
    <col min="8136" max="8136" width="5.140625" style="484" customWidth="1"/>
    <col min="8137" max="8137" width="5.7109375" style="484" customWidth="1"/>
    <col min="8138" max="8138" width="5.42578125" style="484" customWidth="1"/>
    <col min="8139" max="8139" width="6.28515625" style="484" customWidth="1"/>
    <col min="8140" max="8140" width="5.140625" style="484" customWidth="1"/>
    <col min="8141" max="8143" width="7.42578125" style="484" customWidth="1"/>
    <col min="8144" max="8147" width="5.42578125" style="484" customWidth="1"/>
    <col min="8148" max="8148" width="7" style="484" customWidth="1"/>
    <col min="8149" max="8149" width="6.140625" style="484" customWidth="1"/>
    <col min="8150" max="8151" width="5.85546875" style="484" customWidth="1"/>
    <col min="8152" max="8153" width="6.42578125" style="484" customWidth="1"/>
    <col min="8154" max="8154" width="5.85546875" style="484" customWidth="1"/>
    <col min="8155" max="8155" width="6.85546875" style="484" customWidth="1"/>
    <col min="8156" max="8157" width="8.42578125" style="484" customWidth="1"/>
    <col min="8158" max="8158" width="50.42578125" style="484" customWidth="1"/>
    <col min="8159" max="8168" width="4.42578125" style="484" customWidth="1"/>
    <col min="8169" max="8170" width="4.28515625" style="484" customWidth="1"/>
    <col min="8171" max="8358" width="4.28515625" style="484"/>
    <col min="8359" max="8359" width="5.85546875" style="484" customWidth="1"/>
    <col min="8360" max="8360" width="11.7109375" style="484" customWidth="1"/>
    <col min="8361" max="8367" width="6.42578125" style="484" customWidth="1"/>
    <col min="8368" max="8368" width="7.140625" style="484" customWidth="1"/>
    <col min="8369" max="8369" width="6.42578125" style="484" customWidth="1"/>
    <col min="8370" max="8370" width="5.7109375" style="484" customWidth="1"/>
    <col min="8371" max="8371" width="6.42578125" style="484" customWidth="1"/>
    <col min="8372" max="8372" width="5.85546875" style="484" customWidth="1"/>
    <col min="8373" max="8373" width="7" style="484" customWidth="1"/>
    <col min="8374" max="8374" width="6.7109375" style="484" customWidth="1"/>
    <col min="8375" max="8375" width="6.42578125" style="484" customWidth="1"/>
    <col min="8376" max="8378" width="8.140625" style="484" customWidth="1"/>
    <col min="8379" max="8385" width="10.42578125" style="484" customWidth="1"/>
    <col min="8386" max="8386" width="7" style="484" customWidth="1"/>
    <col min="8387" max="8387" width="6.85546875" style="484" customWidth="1"/>
    <col min="8388" max="8388" width="6.42578125" style="484" customWidth="1"/>
    <col min="8389" max="8389" width="6.85546875" style="484" customWidth="1"/>
    <col min="8390" max="8390" width="6.7109375" style="484" customWidth="1"/>
    <col min="8391" max="8391" width="6.42578125" style="484" customWidth="1"/>
    <col min="8392" max="8392" width="5.140625" style="484" customWidth="1"/>
    <col min="8393" max="8393" width="5.7109375" style="484" customWidth="1"/>
    <col min="8394" max="8394" width="5.42578125" style="484" customWidth="1"/>
    <col min="8395" max="8395" width="6.28515625" style="484" customWidth="1"/>
    <col min="8396" max="8396" width="5.140625" style="484" customWidth="1"/>
    <col min="8397" max="8399" width="7.42578125" style="484" customWidth="1"/>
    <col min="8400" max="8403" width="5.42578125" style="484" customWidth="1"/>
    <col min="8404" max="8404" width="7" style="484" customWidth="1"/>
    <col min="8405" max="8405" width="6.140625" style="484" customWidth="1"/>
    <col min="8406" max="8407" width="5.85546875" style="484" customWidth="1"/>
    <col min="8408" max="8409" width="6.42578125" style="484" customWidth="1"/>
    <col min="8410" max="8410" width="5.85546875" style="484" customWidth="1"/>
    <col min="8411" max="8411" width="6.85546875" style="484" customWidth="1"/>
    <col min="8412" max="8413" width="8.42578125" style="484" customWidth="1"/>
    <col min="8414" max="8414" width="50.42578125" style="484" customWidth="1"/>
    <col min="8415" max="8424" width="4.42578125" style="484" customWidth="1"/>
    <col min="8425" max="8426" width="4.28515625" style="484" customWidth="1"/>
    <col min="8427" max="8614" width="4.28515625" style="484"/>
    <col min="8615" max="8615" width="5.85546875" style="484" customWidth="1"/>
    <col min="8616" max="8616" width="11.7109375" style="484" customWidth="1"/>
    <col min="8617" max="8623" width="6.42578125" style="484" customWidth="1"/>
    <col min="8624" max="8624" width="7.140625" style="484" customWidth="1"/>
    <col min="8625" max="8625" width="6.42578125" style="484" customWidth="1"/>
    <col min="8626" max="8626" width="5.7109375" style="484" customWidth="1"/>
    <col min="8627" max="8627" width="6.42578125" style="484" customWidth="1"/>
    <col min="8628" max="8628" width="5.85546875" style="484" customWidth="1"/>
    <col min="8629" max="8629" width="7" style="484" customWidth="1"/>
    <col min="8630" max="8630" width="6.7109375" style="484" customWidth="1"/>
    <col min="8631" max="8631" width="6.42578125" style="484" customWidth="1"/>
    <col min="8632" max="8634" width="8.140625" style="484" customWidth="1"/>
    <col min="8635" max="8641" width="10.42578125" style="484" customWidth="1"/>
    <col min="8642" max="8642" width="7" style="484" customWidth="1"/>
    <col min="8643" max="8643" width="6.85546875" style="484" customWidth="1"/>
    <col min="8644" max="8644" width="6.42578125" style="484" customWidth="1"/>
    <col min="8645" max="8645" width="6.85546875" style="484" customWidth="1"/>
    <col min="8646" max="8646" width="6.7109375" style="484" customWidth="1"/>
    <col min="8647" max="8647" width="6.42578125" style="484" customWidth="1"/>
    <col min="8648" max="8648" width="5.140625" style="484" customWidth="1"/>
    <col min="8649" max="8649" width="5.7109375" style="484" customWidth="1"/>
    <col min="8650" max="8650" width="5.42578125" style="484" customWidth="1"/>
    <col min="8651" max="8651" width="6.28515625" style="484" customWidth="1"/>
    <col min="8652" max="8652" width="5.140625" style="484" customWidth="1"/>
    <col min="8653" max="8655" width="7.42578125" style="484" customWidth="1"/>
    <col min="8656" max="8659" width="5.42578125" style="484" customWidth="1"/>
    <col min="8660" max="8660" width="7" style="484" customWidth="1"/>
    <col min="8661" max="8661" width="6.140625" style="484" customWidth="1"/>
    <col min="8662" max="8663" width="5.85546875" style="484" customWidth="1"/>
    <col min="8664" max="8665" width="6.42578125" style="484" customWidth="1"/>
    <col min="8666" max="8666" width="5.85546875" style="484" customWidth="1"/>
    <col min="8667" max="8667" width="6.85546875" style="484" customWidth="1"/>
    <col min="8668" max="8669" width="8.42578125" style="484" customWidth="1"/>
    <col min="8670" max="8670" width="50.42578125" style="484" customWidth="1"/>
    <col min="8671" max="8680" width="4.42578125" style="484" customWidth="1"/>
    <col min="8681" max="8682" width="4.28515625" style="484" customWidth="1"/>
    <col min="8683" max="8870" width="4.28515625" style="484"/>
    <col min="8871" max="8871" width="5.85546875" style="484" customWidth="1"/>
    <col min="8872" max="8872" width="11.7109375" style="484" customWidth="1"/>
    <col min="8873" max="8879" width="6.42578125" style="484" customWidth="1"/>
    <col min="8880" max="8880" width="7.140625" style="484" customWidth="1"/>
    <col min="8881" max="8881" width="6.42578125" style="484" customWidth="1"/>
    <col min="8882" max="8882" width="5.7109375" style="484" customWidth="1"/>
    <col min="8883" max="8883" width="6.42578125" style="484" customWidth="1"/>
    <col min="8884" max="8884" width="5.85546875" style="484" customWidth="1"/>
    <col min="8885" max="8885" width="7" style="484" customWidth="1"/>
    <col min="8886" max="8886" width="6.7109375" style="484" customWidth="1"/>
    <col min="8887" max="8887" width="6.42578125" style="484" customWidth="1"/>
    <col min="8888" max="8890" width="8.140625" style="484" customWidth="1"/>
    <col min="8891" max="8897" width="10.42578125" style="484" customWidth="1"/>
    <col min="8898" max="8898" width="7" style="484" customWidth="1"/>
    <col min="8899" max="8899" width="6.85546875" style="484" customWidth="1"/>
    <col min="8900" max="8900" width="6.42578125" style="484" customWidth="1"/>
    <col min="8901" max="8901" width="6.85546875" style="484" customWidth="1"/>
    <col min="8902" max="8902" width="6.7109375" style="484" customWidth="1"/>
    <col min="8903" max="8903" width="6.42578125" style="484" customWidth="1"/>
    <col min="8904" max="8904" width="5.140625" style="484" customWidth="1"/>
    <col min="8905" max="8905" width="5.7109375" style="484" customWidth="1"/>
    <col min="8906" max="8906" width="5.42578125" style="484" customWidth="1"/>
    <col min="8907" max="8907" width="6.28515625" style="484" customWidth="1"/>
    <col min="8908" max="8908" width="5.140625" style="484" customWidth="1"/>
    <col min="8909" max="8911" width="7.42578125" style="484" customWidth="1"/>
    <col min="8912" max="8915" width="5.42578125" style="484" customWidth="1"/>
    <col min="8916" max="8916" width="7" style="484" customWidth="1"/>
    <col min="8917" max="8917" width="6.140625" style="484" customWidth="1"/>
    <col min="8918" max="8919" width="5.85546875" style="484" customWidth="1"/>
    <col min="8920" max="8921" width="6.42578125" style="484" customWidth="1"/>
    <col min="8922" max="8922" width="5.85546875" style="484" customWidth="1"/>
    <col min="8923" max="8923" width="6.85546875" style="484" customWidth="1"/>
    <col min="8924" max="8925" width="8.42578125" style="484" customWidth="1"/>
    <col min="8926" max="8926" width="50.42578125" style="484" customWidth="1"/>
    <col min="8927" max="8936" width="4.42578125" style="484" customWidth="1"/>
    <col min="8937" max="8938" width="4.28515625" style="484" customWidth="1"/>
    <col min="8939" max="9126" width="4.28515625" style="484"/>
    <col min="9127" max="9127" width="5.85546875" style="484" customWidth="1"/>
    <col min="9128" max="9128" width="11.7109375" style="484" customWidth="1"/>
    <col min="9129" max="9135" width="6.42578125" style="484" customWidth="1"/>
    <col min="9136" max="9136" width="7.140625" style="484" customWidth="1"/>
    <col min="9137" max="9137" width="6.42578125" style="484" customWidth="1"/>
    <col min="9138" max="9138" width="5.7109375" style="484" customWidth="1"/>
    <col min="9139" max="9139" width="6.42578125" style="484" customWidth="1"/>
    <col min="9140" max="9140" width="5.85546875" style="484" customWidth="1"/>
    <col min="9141" max="9141" width="7" style="484" customWidth="1"/>
    <col min="9142" max="9142" width="6.7109375" style="484" customWidth="1"/>
    <col min="9143" max="9143" width="6.42578125" style="484" customWidth="1"/>
    <col min="9144" max="9146" width="8.140625" style="484" customWidth="1"/>
    <col min="9147" max="9153" width="10.42578125" style="484" customWidth="1"/>
    <col min="9154" max="9154" width="7" style="484" customWidth="1"/>
    <col min="9155" max="9155" width="6.85546875" style="484" customWidth="1"/>
    <col min="9156" max="9156" width="6.42578125" style="484" customWidth="1"/>
    <col min="9157" max="9157" width="6.85546875" style="484" customWidth="1"/>
    <col min="9158" max="9158" width="6.7109375" style="484" customWidth="1"/>
    <col min="9159" max="9159" width="6.42578125" style="484" customWidth="1"/>
    <col min="9160" max="9160" width="5.140625" style="484" customWidth="1"/>
    <col min="9161" max="9161" width="5.7109375" style="484" customWidth="1"/>
    <col min="9162" max="9162" width="5.42578125" style="484" customWidth="1"/>
    <col min="9163" max="9163" width="6.28515625" style="484" customWidth="1"/>
    <col min="9164" max="9164" width="5.140625" style="484" customWidth="1"/>
    <col min="9165" max="9167" width="7.42578125" style="484" customWidth="1"/>
    <col min="9168" max="9171" width="5.42578125" style="484" customWidth="1"/>
    <col min="9172" max="9172" width="7" style="484" customWidth="1"/>
    <col min="9173" max="9173" width="6.140625" style="484" customWidth="1"/>
    <col min="9174" max="9175" width="5.85546875" style="484" customWidth="1"/>
    <col min="9176" max="9177" width="6.42578125" style="484" customWidth="1"/>
    <col min="9178" max="9178" width="5.85546875" style="484" customWidth="1"/>
    <col min="9179" max="9179" width="6.85546875" style="484" customWidth="1"/>
    <col min="9180" max="9181" width="8.42578125" style="484" customWidth="1"/>
    <col min="9182" max="9182" width="50.42578125" style="484" customWidth="1"/>
    <col min="9183" max="9192" width="4.42578125" style="484" customWidth="1"/>
    <col min="9193" max="9194" width="4.28515625" style="484" customWidth="1"/>
    <col min="9195" max="9382" width="4.28515625" style="484"/>
    <col min="9383" max="9383" width="5.85546875" style="484" customWidth="1"/>
    <col min="9384" max="9384" width="11.7109375" style="484" customWidth="1"/>
    <col min="9385" max="9391" width="6.42578125" style="484" customWidth="1"/>
    <col min="9392" max="9392" width="7.140625" style="484" customWidth="1"/>
    <col min="9393" max="9393" width="6.42578125" style="484" customWidth="1"/>
    <col min="9394" max="9394" width="5.7109375" style="484" customWidth="1"/>
    <col min="9395" max="9395" width="6.42578125" style="484" customWidth="1"/>
    <col min="9396" max="9396" width="5.85546875" style="484" customWidth="1"/>
    <col min="9397" max="9397" width="7" style="484" customWidth="1"/>
    <col min="9398" max="9398" width="6.7109375" style="484" customWidth="1"/>
    <col min="9399" max="9399" width="6.42578125" style="484" customWidth="1"/>
    <col min="9400" max="9402" width="8.140625" style="484" customWidth="1"/>
    <col min="9403" max="9409" width="10.42578125" style="484" customWidth="1"/>
    <col min="9410" max="9410" width="7" style="484" customWidth="1"/>
    <col min="9411" max="9411" width="6.85546875" style="484" customWidth="1"/>
    <col min="9412" max="9412" width="6.42578125" style="484" customWidth="1"/>
    <col min="9413" max="9413" width="6.85546875" style="484" customWidth="1"/>
    <col min="9414" max="9414" width="6.7109375" style="484" customWidth="1"/>
    <col min="9415" max="9415" width="6.42578125" style="484" customWidth="1"/>
    <col min="9416" max="9416" width="5.140625" style="484" customWidth="1"/>
    <col min="9417" max="9417" width="5.7109375" style="484" customWidth="1"/>
    <col min="9418" max="9418" width="5.42578125" style="484" customWidth="1"/>
    <col min="9419" max="9419" width="6.28515625" style="484" customWidth="1"/>
    <col min="9420" max="9420" width="5.140625" style="484" customWidth="1"/>
    <col min="9421" max="9423" width="7.42578125" style="484" customWidth="1"/>
    <col min="9424" max="9427" width="5.42578125" style="484" customWidth="1"/>
    <col min="9428" max="9428" width="7" style="484" customWidth="1"/>
    <col min="9429" max="9429" width="6.140625" style="484" customWidth="1"/>
    <col min="9430" max="9431" width="5.85546875" style="484" customWidth="1"/>
    <col min="9432" max="9433" width="6.42578125" style="484" customWidth="1"/>
    <col min="9434" max="9434" width="5.85546875" style="484" customWidth="1"/>
    <col min="9435" max="9435" width="6.85546875" style="484" customWidth="1"/>
    <col min="9436" max="9437" width="8.42578125" style="484" customWidth="1"/>
    <col min="9438" max="9438" width="50.42578125" style="484" customWidth="1"/>
    <col min="9439" max="9448" width="4.42578125" style="484" customWidth="1"/>
    <col min="9449" max="9450" width="4.28515625" style="484" customWidth="1"/>
    <col min="9451" max="9638" width="4.28515625" style="484"/>
    <col min="9639" max="9639" width="5.85546875" style="484" customWidth="1"/>
    <col min="9640" max="9640" width="11.7109375" style="484" customWidth="1"/>
    <col min="9641" max="9647" width="6.42578125" style="484" customWidth="1"/>
    <col min="9648" max="9648" width="7.140625" style="484" customWidth="1"/>
    <col min="9649" max="9649" width="6.42578125" style="484" customWidth="1"/>
    <col min="9650" max="9650" width="5.7109375" style="484" customWidth="1"/>
    <col min="9651" max="9651" width="6.42578125" style="484" customWidth="1"/>
    <col min="9652" max="9652" width="5.85546875" style="484" customWidth="1"/>
    <col min="9653" max="9653" width="7" style="484" customWidth="1"/>
    <col min="9654" max="9654" width="6.7109375" style="484" customWidth="1"/>
    <col min="9655" max="9655" width="6.42578125" style="484" customWidth="1"/>
    <col min="9656" max="9658" width="8.140625" style="484" customWidth="1"/>
    <col min="9659" max="9665" width="10.42578125" style="484" customWidth="1"/>
    <col min="9666" max="9666" width="7" style="484" customWidth="1"/>
    <col min="9667" max="9667" width="6.85546875" style="484" customWidth="1"/>
    <col min="9668" max="9668" width="6.42578125" style="484" customWidth="1"/>
    <col min="9669" max="9669" width="6.85546875" style="484" customWidth="1"/>
    <col min="9670" max="9670" width="6.7109375" style="484" customWidth="1"/>
    <col min="9671" max="9671" width="6.42578125" style="484" customWidth="1"/>
    <col min="9672" max="9672" width="5.140625" style="484" customWidth="1"/>
    <col min="9673" max="9673" width="5.7109375" style="484" customWidth="1"/>
    <col min="9674" max="9674" width="5.42578125" style="484" customWidth="1"/>
    <col min="9675" max="9675" width="6.28515625" style="484" customWidth="1"/>
    <col min="9676" max="9676" width="5.140625" style="484" customWidth="1"/>
    <col min="9677" max="9679" width="7.42578125" style="484" customWidth="1"/>
    <col min="9680" max="9683" width="5.42578125" style="484" customWidth="1"/>
    <col min="9684" max="9684" width="7" style="484" customWidth="1"/>
    <col min="9685" max="9685" width="6.140625" style="484" customWidth="1"/>
    <col min="9686" max="9687" width="5.85546875" style="484" customWidth="1"/>
    <col min="9688" max="9689" width="6.42578125" style="484" customWidth="1"/>
    <col min="9690" max="9690" width="5.85546875" style="484" customWidth="1"/>
    <col min="9691" max="9691" width="6.85546875" style="484" customWidth="1"/>
    <col min="9692" max="9693" width="8.42578125" style="484" customWidth="1"/>
    <col min="9694" max="9694" width="50.42578125" style="484" customWidth="1"/>
    <col min="9695" max="9704" width="4.42578125" style="484" customWidth="1"/>
    <col min="9705" max="9706" width="4.28515625" style="484" customWidth="1"/>
    <col min="9707" max="9894" width="4.28515625" style="484"/>
    <col min="9895" max="9895" width="5.85546875" style="484" customWidth="1"/>
    <col min="9896" max="9896" width="11.7109375" style="484" customWidth="1"/>
    <col min="9897" max="9903" width="6.42578125" style="484" customWidth="1"/>
    <col min="9904" max="9904" width="7.140625" style="484" customWidth="1"/>
    <col min="9905" max="9905" width="6.42578125" style="484" customWidth="1"/>
    <col min="9906" max="9906" width="5.7109375" style="484" customWidth="1"/>
    <col min="9907" max="9907" width="6.42578125" style="484" customWidth="1"/>
    <col min="9908" max="9908" width="5.85546875" style="484" customWidth="1"/>
    <col min="9909" max="9909" width="7" style="484" customWidth="1"/>
    <col min="9910" max="9910" width="6.7109375" style="484" customWidth="1"/>
    <col min="9911" max="9911" width="6.42578125" style="484" customWidth="1"/>
    <col min="9912" max="9914" width="8.140625" style="484" customWidth="1"/>
    <col min="9915" max="9921" width="10.42578125" style="484" customWidth="1"/>
    <col min="9922" max="9922" width="7" style="484" customWidth="1"/>
    <col min="9923" max="9923" width="6.85546875" style="484" customWidth="1"/>
    <col min="9924" max="9924" width="6.42578125" style="484" customWidth="1"/>
    <col min="9925" max="9925" width="6.85546875" style="484" customWidth="1"/>
    <col min="9926" max="9926" width="6.7109375" style="484" customWidth="1"/>
    <col min="9927" max="9927" width="6.42578125" style="484" customWidth="1"/>
    <col min="9928" max="9928" width="5.140625" style="484" customWidth="1"/>
    <col min="9929" max="9929" width="5.7109375" style="484" customWidth="1"/>
    <col min="9930" max="9930" width="5.42578125" style="484" customWidth="1"/>
    <col min="9931" max="9931" width="6.28515625" style="484" customWidth="1"/>
    <col min="9932" max="9932" width="5.140625" style="484" customWidth="1"/>
    <col min="9933" max="9935" width="7.42578125" style="484" customWidth="1"/>
    <col min="9936" max="9939" width="5.42578125" style="484" customWidth="1"/>
    <col min="9940" max="9940" width="7" style="484" customWidth="1"/>
    <col min="9941" max="9941" width="6.140625" style="484" customWidth="1"/>
    <col min="9942" max="9943" width="5.85546875" style="484" customWidth="1"/>
    <col min="9944" max="9945" width="6.42578125" style="484" customWidth="1"/>
    <col min="9946" max="9946" width="5.85546875" style="484" customWidth="1"/>
    <col min="9947" max="9947" width="6.85546875" style="484" customWidth="1"/>
    <col min="9948" max="9949" width="8.42578125" style="484" customWidth="1"/>
    <col min="9950" max="9950" width="50.42578125" style="484" customWidth="1"/>
    <col min="9951" max="9960" width="4.42578125" style="484" customWidth="1"/>
    <col min="9961" max="9962" width="4.28515625" style="484" customWidth="1"/>
    <col min="9963" max="10150" width="4.28515625" style="484"/>
    <col min="10151" max="10151" width="5.85546875" style="484" customWidth="1"/>
    <col min="10152" max="10152" width="11.7109375" style="484" customWidth="1"/>
    <col min="10153" max="10159" width="6.42578125" style="484" customWidth="1"/>
    <col min="10160" max="10160" width="7.140625" style="484" customWidth="1"/>
    <col min="10161" max="10161" width="6.42578125" style="484" customWidth="1"/>
    <col min="10162" max="10162" width="5.7109375" style="484" customWidth="1"/>
    <col min="10163" max="10163" width="6.42578125" style="484" customWidth="1"/>
    <col min="10164" max="10164" width="5.85546875" style="484" customWidth="1"/>
    <col min="10165" max="10165" width="7" style="484" customWidth="1"/>
    <col min="10166" max="10166" width="6.7109375" style="484" customWidth="1"/>
    <col min="10167" max="10167" width="6.42578125" style="484" customWidth="1"/>
    <col min="10168" max="10170" width="8.140625" style="484" customWidth="1"/>
    <col min="10171" max="10177" width="10.42578125" style="484" customWidth="1"/>
    <col min="10178" max="10178" width="7" style="484" customWidth="1"/>
    <col min="10179" max="10179" width="6.85546875" style="484" customWidth="1"/>
    <col min="10180" max="10180" width="6.42578125" style="484" customWidth="1"/>
    <col min="10181" max="10181" width="6.85546875" style="484" customWidth="1"/>
    <col min="10182" max="10182" width="6.7109375" style="484" customWidth="1"/>
    <col min="10183" max="10183" width="6.42578125" style="484" customWidth="1"/>
    <col min="10184" max="10184" width="5.140625" style="484" customWidth="1"/>
    <col min="10185" max="10185" width="5.7109375" style="484" customWidth="1"/>
    <col min="10186" max="10186" width="5.42578125" style="484" customWidth="1"/>
    <col min="10187" max="10187" width="6.28515625" style="484" customWidth="1"/>
    <col min="10188" max="10188" width="5.140625" style="484" customWidth="1"/>
    <col min="10189" max="10191" width="7.42578125" style="484" customWidth="1"/>
    <col min="10192" max="10195" width="5.42578125" style="484" customWidth="1"/>
    <col min="10196" max="10196" width="7" style="484" customWidth="1"/>
    <col min="10197" max="10197" width="6.140625" style="484" customWidth="1"/>
    <col min="10198" max="10199" width="5.85546875" style="484" customWidth="1"/>
    <col min="10200" max="10201" width="6.42578125" style="484" customWidth="1"/>
    <col min="10202" max="10202" width="5.85546875" style="484" customWidth="1"/>
    <col min="10203" max="10203" width="6.85546875" style="484" customWidth="1"/>
    <col min="10204" max="10205" width="8.42578125" style="484" customWidth="1"/>
    <col min="10206" max="10206" width="50.42578125" style="484" customWidth="1"/>
    <col min="10207" max="10216" width="4.42578125" style="484" customWidth="1"/>
    <col min="10217" max="10218" width="4.28515625" style="484" customWidth="1"/>
    <col min="10219" max="10406" width="4.28515625" style="484"/>
    <col min="10407" max="10407" width="5.85546875" style="484" customWidth="1"/>
    <col min="10408" max="10408" width="11.7109375" style="484" customWidth="1"/>
    <col min="10409" max="10415" width="6.42578125" style="484" customWidth="1"/>
    <col min="10416" max="10416" width="7.140625" style="484" customWidth="1"/>
    <col min="10417" max="10417" width="6.42578125" style="484" customWidth="1"/>
    <col min="10418" max="10418" width="5.7109375" style="484" customWidth="1"/>
    <col min="10419" max="10419" width="6.42578125" style="484" customWidth="1"/>
    <col min="10420" max="10420" width="5.85546875" style="484" customWidth="1"/>
    <col min="10421" max="10421" width="7" style="484" customWidth="1"/>
    <col min="10422" max="10422" width="6.7109375" style="484" customWidth="1"/>
    <col min="10423" max="10423" width="6.42578125" style="484" customWidth="1"/>
    <col min="10424" max="10426" width="8.140625" style="484" customWidth="1"/>
    <col min="10427" max="10433" width="10.42578125" style="484" customWidth="1"/>
    <col min="10434" max="10434" width="7" style="484" customWidth="1"/>
    <col min="10435" max="10435" width="6.85546875" style="484" customWidth="1"/>
    <col min="10436" max="10436" width="6.42578125" style="484" customWidth="1"/>
    <col min="10437" max="10437" width="6.85546875" style="484" customWidth="1"/>
    <col min="10438" max="10438" width="6.7109375" style="484" customWidth="1"/>
    <col min="10439" max="10439" width="6.42578125" style="484" customWidth="1"/>
    <col min="10440" max="10440" width="5.140625" style="484" customWidth="1"/>
    <col min="10441" max="10441" width="5.7109375" style="484" customWidth="1"/>
    <col min="10442" max="10442" width="5.42578125" style="484" customWidth="1"/>
    <col min="10443" max="10443" width="6.28515625" style="484" customWidth="1"/>
    <col min="10444" max="10444" width="5.140625" style="484" customWidth="1"/>
    <col min="10445" max="10447" width="7.42578125" style="484" customWidth="1"/>
    <col min="10448" max="10451" width="5.42578125" style="484" customWidth="1"/>
    <col min="10452" max="10452" width="7" style="484" customWidth="1"/>
    <col min="10453" max="10453" width="6.140625" style="484" customWidth="1"/>
    <col min="10454" max="10455" width="5.85546875" style="484" customWidth="1"/>
    <col min="10456" max="10457" width="6.42578125" style="484" customWidth="1"/>
    <col min="10458" max="10458" width="5.85546875" style="484" customWidth="1"/>
    <col min="10459" max="10459" width="6.85546875" style="484" customWidth="1"/>
    <col min="10460" max="10461" width="8.42578125" style="484" customWidth="1"/>
    <col min="10462" max="10462" width="50.42578125" style="484" customWidth="1"/>
    <col min="10463" max="10472" width="4.42578125" style="484" customWidth="1"/>
    <col min="10473" max="10474" width="4.28515625" style="484" customWidth="1"/>
    <col min="10475" max="10662" width="4.28515625" style="484"/>
    <col min="10663" max="10663" width="5.85546875" style="484" customWidth="1"/>
    <col min="10664" max="10664" width="11.7109375" style="484" customWidth="1"/>
    <col min="10665" max="10671" width="6.42578125" style="484" customWidth="1"/>
    <col min="10672" max="10672" width="7.140625" style="484" customWidth="1"/>
    <col min="10673" max="10673" width="6.42578125" style="484" customWidth="1"/>
    <col min="10674" max="10674" width="5.7109375" style="484" customWidth="1"/>
    <col min="10675" max="10675" width="6.42578125" style="484" customWidth="1"/>
    <col min="10676" max="10676" width="5.85546875" style="484" customWidth="1"/>
    <col min="10677" max="10677" width="7" style="484" customWidth="1"/>
    <col min="10678" max="10678" width="6.7109375" style="484" customWidth="1"/>
    <col min="10679" max="10679" width="6.42578125" style="484" customWidth="1"/>
    <col min="10680" max="10682" width="8.140625" style="484" customWidth="1"/>
    <col min="10683" max="10689" width="10.42578125" style="484" customWidth="1"/>
    <col min="10690" max="10690" width="7" style="484" customWidth="1"/>
    <col min="10691" max="10691" width="6.85546875" style="484" customWidth="1"/>
    <col min="10692" max="10692" width="6.42578125" style="484" customWidth="1"/>
    <col min="10693" max="10693" width="6.85546875" style="484" customWidth="1"/>
    <col min="10694" max="10694" width="6.7109375" style="484" customWidth="1"/>
    <col min="10695" max="10695" width="6.42578125" style="484" customWidth="1"/>
    <col min="10696" max="10696" width="5.140625" style="484" customWidth="1"/>
    <col min="10697" max="10697" width="5.7109375" style="484" customWidth="1"/>
    <col min="10698" max="10698" width="5.42578125" style="484" customWidth="1"/>
    <col min="10699" max="10699" width="6.28515625" style="484" customWidth="1"/>
    <col min="10700" max="10700" width="5.140625" style="484" customWidth="1"/>
    <col min="10701" max="10703" width="7.42578125" style="484" customWidth="1"/>
    <col min="10704" max="10707" width="5.42578125" style="484" customWidth="1"/>
    <col min="10708" max="10708" width="7" style="484" customWidth="1"/>
    <col min="10709" max="10709" width="6.140625" style="484" customWidth="1"/>
    <col min="10710" max="10711" width="5.85546875" style="484" customWidth="1"/>
    <col min="10712" max="10713" width="6.42578125" style="484" customWidth="1"/>
    <col min="10714" max="10714" width="5.85546875" style="484" customWidth="1"/>
    <col min="10715" max="10715" width="6.85546875" style="484" customWidth="1"/>
    <col min="10716" max="10717" width="8.42578125" style="484" customWidth="1"/>
    <col min="10718" max="10718" width="50.42578125" style="484" customWidth="1"/>
    <col min="10719" max="10728" width="4.42578125" style="484" customWidth="1"/>
    <col min="10729" max="10730" width="4.28515625" style="484" customWidth="1"/>
    <col min="10731" max="10918" width="4.28515625" style="484"/>
    <col min="10919" max="10919" width="5.85546875" style="484" customWidth="1"/>
    <col min="10920" max="10920" width="11.7109375" style="484" customWidth="1"/>
    <col min="10921" max="10927" width="6.42578125" style="484" customWidth="1"/>
    <col min="10928" max="10928" width="7.140625" style="484" customWidth="1"/>
    <col min="10929" max="10929" width="6.42578125" style="484" customWidth="1"/>
    <col min="10930" max="10930" width="5.7109375" style="484" customWidth="1"/>
    <col min="10931" max="10931" width="6.42578125" style="484" customWidth="1"/>
    <col min="10932" max="10932" width="5.85546875" style="484" customWidth="1"/>
    <col min="10933" max="10933" width="7" style="484" customWidth="1"/>
    <col min="10934" max="10934" width="6.7109375" style="484" customWidth="1"/>
    <col min="10935" max="10935" width="6.42578125" style="484" customWidth="1"/>
    <col min="10936" max="10938" width="8.140625" style="484" customWidth="1"/>
    <col min="10939" max="10945" width="10.42578125" style="484" customWidth="1"/>
    <col min="10946" max="10946" width="7" style="484" customWidth="1"/>
    <col min="10947" max="10947" width="6.85546875" style="484" customWidth="1"/>
    <col min="10948" max="10948" width="6.42578125" style="484" customWidth="1"/>
    <col min="10949" max="10949" width="6.85546875" style="484" customWidth="1"/>
    <col min="10950" max="10950" width="6.7109375" style="484" customWidth="1"/>
    <col min="10951" max="10951" width="6.42578125" style="484" customWidth="1"/>
    <col min="10952" max="10952" width="5.140625" style="484" customWidth="1"/>
    <col min="10953" max="10953" width="5.7109375" style="484" customWidth="1"/>
    <col min="10954" max="10954" width="5.42578125" style="484" customWidth="1"/>
    <col min="10955" max="10955" width="6.28515625" style="484" customWidth="1"/>
    <col min="10956" max="10956" width="5.140625" style="484" customWidth="1"/>
    <col min="10957" max="10959" width="7.42578125" style="484" customWidth="1"/>
    <col min="10960" max="10963" width="5.42578125" style="484" customWidth="1"/>
    <col min="10964" max="10964" width="7" style="484" customWidth="1"/>
    <col min="10965" max="10965" width="6.140625" style="484" customWidth="1"/>
    <col min="10966" max="10967" width="5.85546875" style="484" customWidth="1"/>
    <col min="10968" max="10969" width="6.42578125" style="484" customWidth="1"/>
    <col min="10970" max="10970" width="5.85546875" style="484" customWidth="1"/>
    <col min="10971" max="10971" width="6.85546875" style="484" customWidth="1"/>
    <col min="10972" max="10973" width="8.42578125" style="484" customWidth="1"/>
    <col min="10974" max="10974" width="50.42578125" style="484" customWidth="1"/>
    <col min="10975" max="10984" width="4.42578125" style="484" customWidth="1"/>
    <col min="10985" max="10986" width="4.28515625" style="484" customWidth="1"/>
    <col min="10987" max="11174" width="4.28515625" style="484"/>
    <col min="11175" max="11175" width="5.85546875" style="484" customWidth="1"/>
    <col min="11176" max="11176" width="11.7109375" style="484" customWidth="1"/>
    <col min="11177" max="11183" width="6.42578125" style="484" customWidth="1"/>
    <col min="11184" max="11184" width="7.140625" style="484" customWidth="1"/>
    <col min="11185" max="11185" width="6.42578125" style="484" customWidth="1"/>
    <col min="11186" max="11186" width="5.7109375" style="484" customWidth="1"/>
    <col min="11187" max="11187" width="6.42578125" style="484" customWidth="1"/>
    <col min="11188" max="11188" width="5.85546875" style="484" customWidth="1"/>
    <col min="11189" max="11189" width="7" style="484" customWidth="1"/>
    <col min="11190" max="11190" width="6.7109375" style="484" customWidth="1"/>
    <col min="11191" max="11191" width="6.42578125" style="484" customWidth="1"/>
    <col min="11192" max="11194" width="8.140625" style="484" customWidth="1"/>
    <col min="11195" max="11201" width="10.42578125" style="484" customWidth="1"/>
    <col min="11202" max="11202" width="7" style="484" customWidth="1"/>
    <col min="11203" max="11203" width="6.85546875" style="484" customWidth="1"/>
    <col min="11204" max="11204" width="6.42578125" style="484" customWidth="1"/>
    <col min="11205" max="11205" width="6.85546875" style="484" customWidth="1"/>
    <col min="11206" max="11206" width="6.7109375" style="484" customWidth="1"/>
    <col min="11207" max="11207" width="6.42578125" style="484" customWidth="1"/>
    <col min="11208" max="11208" width="5.140625" style="484" customWidth="1"/>
    <col min="11209" max="11209" width="5.7109375" style="484" customWidth="1"/>
    <col min="11210" max="11210" width="5.42578125" style="484" customWidth="1"/>
    <col min="11211" max="11211" width="6.28515625" style="484" customWidth="1"/>
    <col min="11212" max="11212" width="5.140625" style="484" customWidth="1"/>
    <col min="11213" max="11215" width="7.42578125" style="484" customWidth="1"/>
    <col min="11216" max="11219" width="5.42578125" style="484" customWidth="1"/>
    <col min="11220" max="11220" width="7" style="484" customWidth="1"/>
    <col min="11221" max="11221" width="6.140625" style="484" customWidth="1"/>
    <col min="11222" max="11223" width="5.85546875" style="484" customWidth="1"/>
    <col min="11224" max="11225" width="6.42578125" style="484" customWidth="1"/>
    <col min="11226" max="11226" width="5.85546875" style="484" customWidth="1"/>
    <col min="11227" max="11227" width="6.85546875" style="484" customWidth="1"/>
    <col min="11228" max="11229" width="8.42578125" style="484" customWidth="1"/>
    <col min="11230" max="11230" width="50.42578125" style="484" customWidth="1"/>
    <col min="11231" max="11240" width="4.42578125" style="484" customWidth="1"/>
    <col min="11241" max="11242" width="4.28515625" style="484" customWidth="1"/>
    <col min="11243" max="11430" width="4.28515625" style="484"/>
    <col min="11431" max="11431" width="5.85546875" style="484" customWidth="1"/>
    <col min="11432" max="11432" width="11.7109375" style="484" customWidth="1"/>
    <col min="11433" max="11439" width="6.42578125" style="484" customWidth="1"/>
    <col min="11440" max="11440" width="7.140625" style="484" customWidth="1"/>
    <col min="11441" max="11441" width="6.42578125" style="484" customWidth="1"/>
    <col min="11442" max="11442" width="5.7109375" style="484" customWidth="1"/>
    <col min="11443" max="11443" width="6.42578125" style="484" customWidth="1"/>
    <col min="11444" max="11444" width="5.85546875" style="484" customWidth="1"/>
    <col min="11445" max="11445" width="7" style="484" customWidth="1"/>
    <col min="11446" max="11446" width="6.7109375" style="484" customWidth="1"/>
    <col min="11447" max="11447" width="6.42578125" style="484" customWidth="1"/>
    <col min="11448" max="11450" width="8.140625" style="484" customWidth="1"/>
    <col min="11451" max="11457" width="10.42578125" style="484" customWidth="1"/>
    <col min="11458" max="11458" width="7" style="484" customWidth="1"/>
    <col min="11459" max="11459" width="6.85546875" style="484" customWidth="1"/>
    <col min="11460" max="11460" width="6.42578125" style="484" customWidth="1"/>
    <col min="11461" max="11461" width="6.85546875" style="484" customWidth="1"/>
    <col min="11462" max="11462" width="6.7109375" style="484" customWidth="1"/>
    <col min="11463" max="11463" width="6.42578125" style="484" customWidth="1"/>
    <col min="11464" max="11464" width="5.140625" style="484" customWidth="1"/>
    <col min="11465" max="11465" width="5.7109375" style="484" customWidth="1"/>
    <col min="11466" max="11466" width="5.42578125" style="484" customWidth="1"/>
    <col min="11467" max="11467" width="6.28515625" style="484" customWidth="1"/>
    <col min="11468" max="11468" width="5.140625" style="484" customWidth="1"/>
    <col min="11469" max="11471" width="7.42578125" style="484" customWidth="1"/>
    <col min="11472" max="11475" width="5.42578125" style="484" customWidth="1"/>
    <col min="11476" max="11476" width="7" style="484" customWidth="1"/>
    <col min="11477" max="11477" width="6.140625" style="484" customWidth="1"/>
    <col min="11478" max="11479" width="5.85546875" style="484" customWidth="1"/>
    <col min="11480" max="11481" width="6.42578125" style="484" customWidth="1"/>
    <col min="11482" max="11482" width="5.85546875" style="484" customWidth="1"/>
    <col min="11483" max="11483" width="6.85546875" style="484" customWidth="1"/>
    <col min="11484" max="11485" width="8.42578125" style="484" customWidth="1"/>
    <col min="11486" max="11486" width="50.42578125" style="484" customWidth="1"/>
    <col min="11487" max="11496" width="4.42578125" style="484" customWidth="1"/>
    <col min="11497" max="11498" width="4.28515625" style="484" customWidth="1"/>
    <col min="11499" max="11686" width="4.28515625" style="484"/>
    <col min="11687" max="11687" width="5.85546875" style="484" customWidth="1"/>
    <col min="11688" max="11688" width="11.7109375" style="484" customWidth="1"/>
    <col min="11689" max="11695" width="6.42578125" style="484" customWidth="1"/>
    <col min="11696" max="11696" width="7.140625" style="484" customWidth="1"/>
    <col min="11697" max="11697" width="6.42578125" style="484" customWidth="1"/>
    <col min="11698" max="11698" width="5.7109375" style="484" customWidth="1"/>
    <col min="11699" max="11699" width="6.42578125" style="484" customWidth="1"/>
    <col min="11700" max="11700" width="5.85546875" style="484" customWidth="1"/>
    <col min="11701" max="11701" width="7" style="484" customWidth="1"/>
    <col min="11702" max="11702" width="6.7109375" style="484" customWidth="1"/>
    <col min="11703" max="11703" width="6.42578125" style="484" customWidth="1"/>
    <col min="11704" max="11706" width="8.140625" style="484" customWidth="1"/>
    <col min="11707" max="11713" width="10.42578125" style="484" customWidth="1"/>
    <col min="11714" max="11714" width="7" style="484" customWidth="1"/>
    <col min="11715" max="11715" width="6.85546875" style="484" customWidth="1"/>
    <col min="11716" max="11716" width="6.42578125" style="484" customWidth="1"/>
    <col min="11717" max="11717" width="6.85546875" style="484" customWidth="1"/>
    <col min="11718" max="11718" width="6.7109375" style="484" customWidth="1"/>
    <col min="11719" max="11719" width="6.42578125" style="484" customWidth="1"/>
    <col min="11720" max="11720" width="5.140625" style="484" customWidth="1"/>
    <col min="11721" max="11721" width="5.7109375" style="484" customWidth="1"/>
    <col min="11722" max="11722" width="5.42578125" style="484" customWidth="1"/>
    <col min="11723" max="11723" width="6.28515625" style="484" customWidth="1"/>
    <col min="11724" max="11724" width="5.140625" style="484" customWidth="1"/>
    <col min="11725" max="11727" width="7.42578125" style="484" customWidth="1"/>
    <col min="11728" max="11731" width="5.42578125" style="484" customWidth="1"/>
    <col min="11732" max="11732" width="7" style="484" customWidth="1"/>
    <col min="11733" max="11733" width="6.140625" style="484" customWidth="1"/>
    <col min="11734" max="11735" width="5.85546875" style="484" customWidth="1"/>
    <col min="11736" max="11737" width="6.42578125" style="484" customWidth="1"/>
    <col min="11738" max="11738" width="5.85546875" style="484" customWidth="1"/>
    <col min="11739" max="11739" width="6.85546875" style="484" customWidth="1"/>
    <col min="11740" max="11741" width="8.42578125" style="484" customWidth="1"/>
    <col min="11742" max="11742" width="50.42578125" style="484" customWidth="1"/>
    <col min="11743" max="11752" width="4.42578125" style="484" customWidth="1"/>
    <col min="11753" max="11754" width="4.28515625" style="484" customWidth="1"/>
    <col min="11755" max="11942" width="4.28515625" style="484"/>
    <col min="11943" max="11943" width="5.85546875" style="484" customWidth="1"/>
    <col min="11944" max="11944" width="11.7109375" style="484" customWidth="1"/>
    <col min="11945" max="11951" width="6.42578125" style="484" customWidth="1"/>
    <col min="11952" max="11952" width="7.140625" style="484" customWidth="1"/>
    <col min="11953" max="11953" width="6.42578125" style="484" customWidth="1"/>
    <col min="11954" max="11954" width="5.7109375" style="484" customWidth="1"/>
    <col min="11955" max="11955" width="6.42578125" style="484" customWidth="1"/>
    <col min="11956" max="11956" width="5.85546875" style="484" customWidth="1"/>
    <col min="11957" max="11957" width="7" style="484" customWidth="1"/>
    <col min="11958" max="11958" width="6.7109375" style="484" customWidth="1"/>
    <col min="11959" max="11959" width="6.42578125" style="484" customWidth="1"/>
    <col min="11960" max="11962" width="8.140625" style="484" customWidth="1"/>
    <col min="11963" max="11969" width="10.42578125" style="484" customWidth="1"/>
    <col min="11970" max="11970" width="7" style="484" customWidth="1"/>
    <col min="11971" max="11971" width="6.85546875" style="484" customWidth="1"/>
    <col min="11972" max="11972" width="6.42578125" style="484" customWidth="1"/>
    <col min="11973" max="11973" width="6.85546875" style="484" customWidth="1"/>
    <col min="11974" max="11974" width="6.7109375" style="484" customWidth="1"/>
    <col min="11975" max="11975" width="6.42578125" style="484" customWidth="1"/>
    <col min="11976" max="11976" width="5.140625" style="484" customWidth="1"/>
    <col min="11977" max="11977" width="5.7109375" style="484" customWidth="1"/>
    <col min="11978" max="11978" width="5.42578125" style="484" customWidth="1"/>
    <col min="11979" max="11979" width="6.28515625" style="484" customWidth="1"/>
    <col min="11980" max="11980" width="5.140625" style="484" customWidth="1"/>
    <col min="11981" max="11983" width="7.42578125" style="484" customWidth="1"/>
    <col min="11984" max="11987" width="5.42578125" style="484" customWidth="1"/>
    <col min="11988" max="11988" width="7" style="484" customWidth="1"/>
    <col min="11989" max="11989" width="6.140625" style="484" customWidth="1"/>
    <col min="11990" max="11991" width="5.85546875" style="484" customWidth="1"/>
    <col min="11992" max="11993" width="6.42578125" style="484" customWidth="1"/>
    <col min="11994" max="11994" width="5.85546875" style="484" customWidth="1"/>
    <col min="11995" max="11995" width="6.85546875" style="484" customWidth="1"/>
    <col min="11996" max="11997" width="8.42578125" style="484" customWidth="1"/>
    <col min="11998" max="11998" width="50.42578125" style="484" customWidth="1"/>
    <col min="11999" max="12008" width="4.42578125" style="484" customWidth="1"/>
    <col min="12009" max="12010" width="4.28515625" style="484" customWidth="1"/>
    <col min="12011" max="12198" width="4.28515625" style="484"/>
    <col min="12199" max="12199" width="5.85546875" style="484" customWidth="1"/>
    <col min="12200" max="12200" width="11.7109375" style="484" customWidth="1"/>
    <col min="12201" max="12207" width="6.42578125" style="484" customWidth="1"/>
    <col min="12208" max="12208" width="7.140625" style="484" customWidth="1"/>
    <col min="12209" max="12209" width="6.42578125" style="484" customWidth="1"/>
    <col min="12210" max="12210" width="5.7109375" style="484" customWidth="1"/>
    <col min="12211" max="12211" width="6.42578125" style="484" customWidth="1"/>
    <col min="12212" max="12212" width="5.85546875" style="484" customWidth="1"/>
    <col min="12213" max="12213" width="7" style="484" customWidth="1"/>
    <col min="12214" max="12214" width="6.7109375" style="484" customWidth="1"/>
    <col min="12215" max="12215" width="6.42578125" style="484" customWidth="1"/>
    <col min="12216" max="12218" width="8.140625" style="484" customWidth="1"/>
    <col min="12219" max="12225" width="10.42578125" style="484" customWidth="1"/>
    <col min="12226" max="12226" width="7" style="484" customWidth="1"/>
    <col min="12227" max="12227" width="6.85546875" style="484" customWidth="1"/>
    <col min="12228" max="12228" width="6.42578125" style="484" customWidth="1"/>
    <col min="12229" max="12229" width="6.85546875" style="484" customWidth="1"/>
    <col min="12230" max="12230" width="6.7109375" style="484" customWidth="1"/>
    <col min="12231" max="12231" width="6.42578125" style="484" customWidth="1"/>
    <col min="12232" max="12232" width="5.140625" style="484" customWidth="1"/>
    <col min="12233" max="12233" width="5.7109375" style="484" customWidth="1"/>
    <col min="12234" max="12234" width="5.42578125" style="484" customWidth="1"/>
    <col min="12235" max="12235" width="6.28515625" style="484" customWidth="1"/>
    <col min="12236" max="12236" width="5.140625" style="484" customWidth="1"/>
    <col min="12237" max="12239" width="7.42578125" style="484" customWidth="1"/>
    <col min="12240" max="12243" width="5.42578125" style="484" customWidth="1"/>
    <col min="12244" max="12244" width="7" style="484" customWidth="1"/>
    <col min="12245" max="12245" width="6.140625" style="484" customWidth="1"/>
    <col min="12246" max="12247" width="5.85546875" style="484" customWidth="1"/>
    <col min="12248" max="12249" width="6.42578125" style="484" customWidth="1"/>
    <col min="12250" max="12250" width="5.85546875" style="484" customWidth="1"/>
    <col min="12251" max="12251" width="6.85546875" style="484" customWidth="1"/>
    <col min="12252" max="12253" width="8.42578125" style="484" customWidth="1"/>
    <col min="12254" max="12254" width="50.42578125" style="484" customWidth="1"/>
    <col min="12255" max="12264" width="4.42578125" style="484" customWidth="1"/>
    <col min="12265" max="12266" width="4.28515625" style="484" customWidth="1"/>
    <col min="12267" max="12454" width="4.28515625" style="484"/>
    <col min="12455" max="12455" width="5.85546875" style="484" customWidth="1"/>
    <col min="12456" max="12456" width="11.7109375" style="484" customWidth="1"/>
    <col min="12457" max="12463" width="6.42578125" style="484" customWidth="1"/>
    <col min="12464" max="12464" width="7.140625" style="484" customWidth="1"/>
    <col min="12465" max="12465" width="6.42578125" style="484" customWidth="1"/>
    <col min="12466" max="12466" width="5.7109375" style="484" customWidth="1"/>
    <col min="12467" max="12467" width="6.42578125" style="484" customWidth="1"/>
    <col min="12468" max="12468" width="5.85546875" style="484" customWidth="1"/>
    <col min="12469" max="12469" width="7" style="484" customWidth="1"/>
    <col min="12470" max="12470" width="6.7109375" style="484" customWidth="1"/>
    <col min="12471" max="12471" width="6.42578125" style="484" customWidth="1"/>
    <col min="12472" max="12474" width="8.140625" style="484" customWidth="1"/>
    <col min="12475" max="12481" width="10.42578125" style="484" customWidth="1"/>
    <col min="12482" max="12482" width="7" style="484" customWidth="1"/>
    <col min="12483" max="12483" width="6.85546875" style="484" customWidth="1"/>
    <col min="12484" max="12484" width="6.42578125" style="484" customWidth="1"/>
    <col min="12485" max="12485" width="6.85546875" style="484" customWidth="1"/>
    <col min="12486" max="12486" width="6.7109375" style="484" customWidth="1"/>
    <col min="12487" max="12487" width="6.42578125" style="484" customWidth="1"/>
    <col min="12488" max="12488" width="5.140625" style="484" customWidth="1"/>
    <col min="12489" max="12489" width="5.7109375" style="484" customWidth="1"/>
    <col min="12490" max="12490" width="5.42578125" style="484" customWidth="1"/>
    <col min="12491" max="12491" width="6.28515625" style="484" customWidth="1"/>
    <col min="12492" max="12492" width="5.140625" style="484" customWidth="1"/>
    <col min="12493" max="12495" width="7.42578125" style="484" customWidth="1"/>
    <col min="12496" max="12499" width="5.42578125" style="484" customWidth="1"/>
    <col min="12500" max="12500" width="7" style="484" customWidth="1"/>
    <col min="12501" max="12501" width="6.140625" style="484" customWidth="1"/>
    <col min="12502" max="12503" width="5.85546875" style="484" customWidth="1"/>
    <col min="12504" max="12505" width="6.42578125" style="484" customWidth="1"/>
    <col min="12506" max="12506" width="5.85546875" style="484" customWidth="1"/>
    <col min="12507" max="12507" width="6.85546875" style="484" customWidth="1"/>
    <col min="12508" max="12509" width="8.42578125" style="484" customWidth="1"/>
    <col min="12510" max="12510" width="50.42578125" style="484" customWidth="1"/>
    <col min="12511" max="12520" width="4.42578125" style="484" customWidth="1"/>
    <col min="12521" max="12522" width="4.28515625" style="484" customWidth="1"/>
    <col min="12523" max="12710" width="4.28515625" style="484"/>
    <col min="12711" max="12711" width="5.85546875" style="484" customWidth="1"/>
    <col min="12712" max="12712" width="11.7109375" style="484" customWidth="1"/>
    <col min="12713" max="12719" width="6.42578125" style="484" customWidth="1"/>
    <col min="12720" max="12720" width="7.140625" style="484" customWidth="1"/>
    <col min="12721" max="12721" width="6.42578125" style="484" customWidth="1"/>
    <col min="12722" max="12722" width="5.7109375" style="484" customWidth="1"/>
    <col min="12723" max="12723" width="6.42578125" style="484" customWidth="1"/>
    <col min="12724" max="12724" width="5.85546875" style="484" customWidth="1"/>
    <col min="12725" max="12725" width="7" style="484" customWidth="1"/>
    <col min="12726" max="12726" width="6.7109375" style="484" customWidth="1"/>
    <col min="12727" max="12727" width="6.42578125" style="484" customWidth="1"/>
    <col min="12728" max="12730" width="8.140625" style="484" customWidth="1"/>
    <col min="12731" max="12737" width="10.42578125" style="484" customWidth="1"/>
    <col min="12738" max="12738" width="7" style="484" customWidth="1"/>
    <col min="12739" max="12739" width="6.85546875" style="484" customWidth="1"/>
    <col min="12740" max="12740" width="6.42578125" style="484" customWidth="1"/>
    <col min="12741" max="12741" width="6.85546875" style="484" customWidth="1"/>
    <col min="12742" max="12742" width="6.7109375" style="484" customWidth="1"/>
    <col min="12743" max="12743" width="6.42578125" style="484" customWidth="1"/>
    <col min="12744" max="12744" width="5.140625" style="484" customWidth="1"/>
    <col min="12745" max="12745" width="5.7109375" style="484" customWidth="1"/>
    <col min="12746" max="12746" width="5.42578125" style="484" customWidth="1"/>
    <col min="12747" max="12747" width="6.28515625" style="484" customWidth="1"/>
    <col min="12748" max="12748" width="5.140625" style="484" customWidth="1"/>
    <col min="12749" max="12751" width="7.42578125" style="484" customWidth="1"/>
    <col min="12752" max="12755" width="5.42578125" style="484" customWidth="1"/>
    <col min="12756" max="12756" width="7" style="484" customWidth="1"/>
    <col min="12757" max="12757" width="6.140625" style="484" customWidth="1"/>
    <col min="12758" max="12759" width="5.85546875" style="484" customWidth="1"/>
    <col min="12760" max="12761" width="6.42578125" style="484" customWidth="1"/>
    <col min="12762" max="12762" width="5.85546875" style="484" customWidth="1"/>
    <col min="12763" max="12763" width="6.85546875" style="484" customWidth="1"/>
    <col min="12764" max="12765" width="8.42578125" style="484" customWidth="1"/>
    <col min="12766" max="12766" width="50.42578125" style="484" customWidth="1"/>
    <col min="12767" max="12776" width="4.42578125" style="484" customWidth="1"/>
    <col min="12777" max="12778" width="4.28515625" style="484" customWidth="1"/>
    <col min="12779" max="12966" width="4.28515625" style="484"/>
    <col min="12967" max="12967" width="5.85546875" style="484" customWidth="1"/>
    <col min="12968" max="12968" width="11.7109375" style="484" customWidth="1"/>
    <col min="12969" max="12975" width="6.42578125" style="484" customWidth="1"/>
    <col min="12976" max="12976" width="7.140625" style="484" customWidth="1"/>
    <col min="12977" max="12977" width="6.42578125" style="484" customWidth="1"/>
    <col min="12978" max="12978" width="5.7109375" style="484" customWidth="1"/>
    <col min="12979" max="12979" width="6.42578125" style="484" customWidth="1"/>
    <col min="12980" max="12980" width="5.85546875" style="484" customWidth="1"/>
    <col min="12981" max="12981" width="7" style="484" customWidth="1"/>
    <col min="12982" max="12982" width="6.7109375" style="484" customWidth="1"/>
    <col min="12983" max="12983" width="6.42578125" style="484" customWidth="1"/>
    <col min="12984" max="12986" width="8.140625" style="484" customWidth="1"/>
    <col min="12987" max="12993" width="10.42578125" style="484" customWidth="1"/>
    <col min="12994" max="12994" width="7" style="484" customWidth="1"/>
    <col min="12995" max="12995" width="6.85546875" style="484" customWidth="1"/>
    <col min="12996" max="12996" width="6.42578125" style="484" customWidth="1"/>
    <col min="12997" max="12997" width="6.85546875" style="484" customWidth="1"/>
    <col min="12998" max="12998" width="6.7109375" style="484" customWidth="1"/>
    <col min="12999" max="12999" width="6.42578125" style="484" customWidth="1"/>
    <col min="13000" max="13000" width="5.140625" style="484" customWidth="1"/>
    <col min="13001" max="13001" width="5.7109375" style="484" customWidth="1"/>
    <col min="13002" max="13002" width="5.42578125" style="484" customWidth="1"/>
    <col min="13003" max="13003" width="6.28515625" style="484" customWidth="1"/>
    <col min="13004" max="13004" width="5.140625" style="484" customWidth="1"/>
    <col min="13005" max="13007" width="7.42578125" style="484" customWidth="1"/>
    <col min="13008" max="13011" width="5.42578125" style="484" customWidth="1"/>
    <col min="13012" max="13012" width="7" style="484" customWidth="1"/>
    <col min="13013" max="13013" width="6.140625" style="484" customWidth="1"/>
    <col min="13014" max="13015" width="5.85546875" style="484" customWidth="1"/>
    <col min="13016" max="13017" width="6.42578125" style="484" customWidth="1"/>
    <col min="13018" max="13018" width="5.85546875" style="484" customWidth="1"/>
    <col min="13019" max="13019" width="6.85546875" style="484" customWidth="1"/>
    <col min="13020" max="13021" width="8.42578125" style="484" customWidth="1"/>
    <col min="13022" max="13022" width="50.42578125" style="484" customWidth="1"/>
    <col min="13023" max="13032" width="4.42578125" style="484" customWidth="1"/>
    <col min="13033" max="13034" width="4.28515625" style="484" customWidth="1"/>
    <col min="13035" max="13222" width="4.28515625" style="484"/>
    <col min="13223" max="13223" width="5.85546875" style="484" customWidth="1"/>
    <col min="13224" max="13224" width="11.7109375" style="484" customWidth="1"/>
    <col min="13225" max="13231" width="6.42578125" style="484" customWidth="1"/>
    <col min="13232" max="13232" width="7.140625" style="484" customWidth="1"/>
    <col min="13233" max="13233" width="6.42578125" style="484" customWidth="1"/>
    <col min="13234" max="13234" width="5.7109375" style="484" customWidth="1"/>
    <col min="13235" max="13235" width="6.42578125" style="484" customWidth="1"/>
    <col min="13236" max="13236" width="5.85546875" style="484" customWidth="1"/>
    <col min="13237" max="13237" width="7" style="484" customWidth="1"/>
    <col min="13238" max="13238" width="6.7109375" style="484" customWidth="1"/>
    <col min="13239" max="13239" width="6.42578125" style="484" customWidth="1"/>
    <col min="13240" max="13242" width="8.140625" style="484" customWidth="1"/>
    <col min="13243" max="13249" width="10.42578125" style="484" customWidth="1"/>
    <col min="13250" max="13250" width="7" style="484" customWidth="1"/>
    <col min="13251" max="13251" width="6.85546875" style="484" customWidth="1"/>
    <col min="13252" max="13252" width="6.42578125" style="484" customWidth="1"/>
    <col min="13253" max="13253" width="6.85546875" style="484" customWidth="1"/>
    <col min="13254" max="13254" width="6.7109375" style="484" customWidth="1"/>
    <col min="13255" max="13255" width="6.42578125" style="484" customWidth="1"/>
    <col min="13256" max="13256" width="5.140625" style="484" customWidth="1"/>
    <col min="13257" max="13257" width="5.7109375" style="484" customWidth="1"/>
    <col min="13258" max="13258" width="5.42578125" style="484" customWidth="1"/>
    <col min="13259" max="13259" width="6.28515625" style="484" customWidth="1"/>
    <col min="13260" max="13260" width="5.140625" style="484" customWidth="1"/>
    <col min="13261" max="13263" width="7.42578125" style="484" customWidth="1"/>
    <col min="13264" max="13267" width="5.42578125" style="484" customWidth="1"/>
    <col min="13268" max="13268" width="7" style="484" customWidth="1"/>
    <col min="13269" max="13269" width="6.140625" style="484" customWidth="1"/>
    <col min="13270" max="13271" width="5.85546875" style="484" customWidth="1"/>
    <col min="13272" max="13273" width="6.42578125" style="484" customWidth="1"/>
    <col min="13274" max="13274" width="5.85546875" style="484" customWidth="1"/>
    <col min="13275" max="13275" width="6.85546875" style="484" customWidth="1"/>
    <col min="13276" max="13277" width="8.42578125" style="484" customWidth="1"/>
    <col min="13278" max="13278" width="50.42578125" style="484" customWidth="1"/>
    <col min="13279" max="13288" width="4.42578125" style="484" customWidth="1"/>
    <col min="13289" max="13290" width="4.28515625" style="484" customWidth="1"/>
    <col min="13291" max="13478" width="4.28515625" style="484"/>
    <col min="13479" max="13479" width="5.85546875" style="484" customWidth="1"/>
    <col min="13480" max="13480" width="11.7109375" style="484" customWidth="1"/>
    <col min="13481" max="13487" width="6.42578125" style="484" customWidth="1"/>
    <col min="13488" max="13488" width="7.140625" style="484" customWidth="1"/>
    <col min="13489" max="13489" width="6.42578125" style="484" customWidth="1"/>
    <col min="13490" max="13490" width="5.7109375" style="484" customWidth="1"/>
    <col min="13491" max="13491" width="6.42578125" style="484" customWidth="1"/>
    <col min="13492" max="13492" width="5.85546875" style="484" customWidth="1"/>
    <col min="13493" max="13493" width="7" style="484" customWidth="1"/>
    <col min="13494" max="13494" width="6.7109375" style="484" customWidth="1"/>
    <col min="13495" max="13495" width="6.42578125" style="484" customWidth="1"/>
    <col min="13496" max="13498" width="8.140625" style="484" customWidth="1"/>
    <col min="13499" max="13505" width="10.42578125" style="484" customWidth="1"/>
    <col min="13506" max="13506" width="7" style="484" customWidth="1"/>
    <col min="13507" max="13507" width="6.85546875" style="484" customWidth="1"/>
    <col min="13508" max="13508" width="6.42578125" style="484" customWidth="1"/>
    <col min="13509" max="13509" width="6.85546875" style="484" customWidth="1"/>
    <col min="13510" max="13510" width="6.7109375" style="484" customWidth="1"/>
    <col min="13511" max="13511" width="6.42578125" style="484" customWidth="1"/>
    <col min="13512" max="13512" width="5.140625" style="484" customWidth="1"/>
    <col min="13513" max="13513" width="5.7109375" style="484" customWidth="1"/>
    <col min="13514" max="13514" width="5.42578125" style="484" customWidth="1"/>
    <col min="13515" max="13515" width="6.28515625" style="484" customWidth="1"/>
    <col min="13516" max="13516" width="5.140625" style="484" customWidth="1"/>
    <col min="13517" max="13519" width="7.42578125" style="484" customWidth="1"/>
    <col min="13520" max="13523" width="5.42578125" style="484" customWidth="1"/>
    <col min="13524" max="13524" width="7" style="484" customWidth="1"/>
    <col min="13525" max="13525" width="6.140625" style="484" customWidth="1"/>
    <col min="13526" max="13527" width="5.85546875" style="484" customWidth="1"/>
    <col min="13528" max="13529" width="6.42578125" style="484" customWidth="1"/>
    <col min="13530" max="13530" width="5.85546875" style="484" customWidth="1"/>
    <col min="13531" max="13531" width="6.85546875" style="484" customWidth="1"/>
    <col min="13532" max="13533" width="8.42578125" style="484" customWidth="1"/>
    <col min="13534" max="13534" width="50.42578125" style="484" customWidth="1"/>
    <col min="13535" max="13544" width="4.42578125" style="484" customWidth="1"/>
    <col min="13545" max="13546" width="4.28515625" style="484" customWidth="1"/>
    <col min="13547" max="13734" width="4.28515625" style="484"/>
    <col min="13735" max="13735" width="5.85546875" style="484" customWidth="1"/>
    <col min="13736" max="13736" width="11.7109375" style="484" customWidth="1"/>
    <col min="13737" max="13743" width="6.42578125" style="484" customWidth="1"/>
    <col min="13744" max="13744" width="7.140625" style="484" customWidth="1"/>
    <col min="13745" max="13745" width="6.42578125" style="484" customWidth="1"/>
    <col min="13746" max="13746" width="5.7109375" style="484" customWidth="1"/>
    <col min="13747" max="13747" width="6.42578125" style="484" customWidth="1"/>
    <col min="13748" max="13748" width="5.85546875" style="484" customWidth="1"/>
    <col min="13749" max="13749" width="7" style="484" customWidth="1"/>
    <col min="13750" max="13750" width="6.7109375" style="484" customWidth="1"/>
    <col min="13751" max="13751" width="6.42578125" style="484" customWidth="1"/>
    <col min="13752" max="13754" width="8.140625" style="484" customWidth="1"/>
    <col min="13755" max="13761" width="10.42578125" style="484" customWidth="1"/>
    <col min="13762" max="13762" width="7" style="484" customWidth="1"/>
    <col min="13763" max="13763" width="6.85546875" style="484" customWidth="1"/>
    <col min="13764" max="13764" width="6.42578125" style="484" customWidth="1"/>
    <col min="13765" max="13765" width="6.85546875" style="484" customWidth="1"/>
    <col min="13766" max="13766" width="6.7109375" style="484" customWidth="1"/>
    <col min="13767" max="13767" width="6.42578125" style="484" customWidth="1"/>
    <col min="13768" max="13768" width="5.140625" style="484" customWidth="1"/>
    <col min="13769" max="13769" width="5.7109375" style="484" customWidth="1"/>
    <col min="13770" max="13770" width="5.42578125" style="484" customWidth="1"/>
    <col min="13771" max="13771" width="6.28515625" style="484" customWidth="1"/>
    <col min="13772" max="13772" width="5.140625" style="484" customWidth="1"/>
    <col min="13773" max="13775" width="7.42578125" style="484" customWidth="1"/>
    <col min="13776" max="13779" width="5.42578125" style="484" customWidth="1"/>
    <col min="13780" max="13780" width="7" style="484" customWidth="1"/>
    <col min="13781" max="13781" width="6.140625" style="484" customWidth="1"/>
    <col min="13782" max="13783" width="5.85546875" style="484" customWidth="1"/>
    <col min="13784" max="13785" width="6.42578125" style="484" customWidth="1"/>
    <col min="13786" max="13786" width="5.85546875" style="484" customWidth="1"/>
    <col min="13787" max="13787" width="6.85546875" style="484" customWidth="1"/>
    <col min="13788" max="13789" width="8.42578125" style="484" customWidth="1"/>
    <col min="13790" max="13790" width="50.42578125" style="484" customWidth="1"/>
    <col min="13791" max="13800" width="4.42578125" style="484" customWidth="1"/>
    <col min="13801" max="13802" width="4.28515625" style="484" customWidth="1"/>
    <col min="13803" max="13990" width="4.28515625" style="484"/>
    <col min="13991" max="13991" width="5.85546875" style="484" customWidth="1"/>
    <col min="13992" max="13992" width="11.7109375" style="484" customWidth="1"/>
    <col min="13993" max="13999" width="6.42578125" style="484" customWidth="1"/>
    <col min="14000" max="14000" width="7.140625" style="484" customWidth="1"/>
    <col min="14001" max="14001" width="6.42578125" style="484" customWidth="1"/>
    <col min="14002" max="14002" width="5.7109375" style="484" customWidth="1"/>
    <col min="14003" max="14003" width="6.42578125" style="484" customWidth="1"/>
    <col min="14004" max="14004" width="5.85546875" style="484" customWidth="1"/>
    <col min="14005" max="14005" width="7" style="484" customWidth="1"/>
    <col min="14006" max="14006" width="6.7109375" style="484" customWidth="1"/>
    <col min="14007" max="14007" width="6.42578125" style="484" customWidth="1"/>
    <col min="14008" max="14010" width="8.140625" style="484" customWidth="1"/>
    <col min="14011" max="14017" width="10.42578125" style="484" customWidth="1"/>
    <col min="14018" max="14018" width="7" style="484" customWidth="1"/>
    <col min="14019" max="14019" width="6.85546875" style="484" customWidth="1"/>
    <col min="14020" max="14020" width="6.42578125" style="484" customWidth="1"/>
    <col min="14021" max="14021" width="6.85546875" style="484" customWidth="1"/>
    <col min="14022" max="14022" width="6.7109375" style="484" customWidth="1"/>
    <col min="14023" max="14023" width="6.42578125" style="484" customWidth="1"/>
    <col min="14024" max="14024" width="5.140625" style="484" customWidth="1"/>
    <col min="14025" max="14025" width="5.7109375" style="484" customWidth="1"/>
    <col min="14026" max="14026" width="5.42578125" style="484" customWidth="1"/>
    <col min="14027" max="14027" width="6.28515625" style="484" customWidth="1"/>
    <col min="14028" max="14028" width="5.140625" style="484" customWidth="1"/>
    <col min="14029" max="14031" width="7.42578125" style="484" customWidth="1"/>
    <col min="14032" max="14035" width="5.42578125" style="484" customWidth="1"/>
    <col min="14036" max="14036" width="7" style="484" customWidth="1"/>
    <col min="14037" max="14037" width="6.140625" style="484" customWidth="1"/>
    <col min="14038" max="14039" width="5.85546875" style="484" customWidth="1"/>
    <col min="14040" max="14041" width="6.42578125" style="484" customWidth="1"/>
    <col min="14042" max="14042" width="5.85546875" style="484" customWidth="1"/>
    <col min="14043" max="14043" width="6.85546875" style="484" customWidth="1"/>
    <col min="14044" max="14045" width="8.42578125" style="484" customWidth="1"/>
    <col min="14046" max="14046" width="50.42578125" style="484" customWidth="1"/>
    <col min="14047" max="14056" width="4.42578125" style="484" customWidth="1"/>
    <col min="14057" max="14058" width="4.28515625" style="484" customWidth="1"/>
    <col min="14059" max="14246" width="4.28515625" style="484"/>
    <col min="14247" max="14247" width="5.85546875" style="484" customWidth="1"/>
    <col min="14248" max="14248" width="11.7109375" style="484" customWidth="1"/>
    <col min="14249" max="14255" width="6.42578125" style="484" customWidth="1"/>
    <col min="14256" max="14256" width="7.140625" style="484" customWidth="1"/>
    <col min="14257" max="14257" width="6.42578125" style="484" customWidth="1"/>
    <col min="14258" max="14258" width="5.7109375" style="484" customWidth="1"/>
    <col min="14259" max="14259" width="6.42578125" style="484" customWidth="1"/>
    <col min="14260" max="14260" width="5.85546875" style="484" customWidth="1"/>
    <col min="14261" max="14261" width="7" style="484" customWidth="1"/>
    <col min="14262" max="14262" width="6.7109375" style="484" customWidth="1"/>
    <col min="14263" max="14263" width="6.42578125" style="484" customWidth="1"/>
    <col min="14264" max="14266" width="8.140625" style="484" customWidth="1"/>
    <col min="14267" max="14273" width="10.42578125" style="484" customWidth="1"/>
    <col min="14274" max="14274" width="7" style="484" customWidth="1"/>
    <col min="14275" max="14275" width="6.85546875" style="484" customWidth="1"/>
    <col min="14276" max="14276" width="6.42578125" style="484" customWidth="1"/>
    <col min="14277" max="14277" width="6.85546875" style="484" customWidth="1"/>
    <col min="14278" max="14278" width="6.7109375" style="484" customWidth="1"/>
    <col min="14279" max="14279" width="6.42578125" style="484" customWidth="1"/>
    <col min="14280" max="14280" width="5.140625" style="484" customWidth="1"/>
    <col min="14281" max="14281" width="5.7109375" style="484" customWidth="1"/>
    <col min="14282" max="14282" width="5.42578125" style="484" customWidth="1"/>
    <col min="14283" max="14283" width="6.28515625" style="484" customWidth="1"/>
    <col min="14284" max="14284" width="5.140625" style="484" customWidth="1"/>
    <col min="14285" max="14287" width="7.42578125" style="484" customWidth="1"/>
    <col min="14288" max="14291" width="5.42578125" style="484" customWidth="1"/>
    <col min="14292" max="14292" width="7" style="484" customWidth="1"/>
    <col min="14293" max="14293" width="6.140625" style="484" customWidth="1"/>
    <col min="14294" max="14295" width="5.85546875" style="484" customWidth="1"/>
    <col min="14296" max="14297" width="6.42578125" style="484" customWidth="1"/>
    <col min="14298" max="14298" width="5.85546875" style="484" customWidth="1"/>
    <col min="14299" max="14299" width="6.85546875" style="484" customWidth="1"/>
    <col min="14300" max="14301" width="8.42578125" style="484" customWidth="1"/>
    <col min="14302" max="14302" width="50.42578125" style="484" customWidth="1"/>
    <col min="14303" max="14312" width="4.42578125" style="484" customWidth="1"/>
    <col min="14313" max="14314" width="4.28515625" style="484" customWidth="1"/>
    <col min="14315" max="14502" width="4.28515625" style="484"/>
    <col min="14503" max="14503" width="5.85546875" style="484" customWidth="1"/>
    <col min="14504" max="14504" width="11.7109375" style="484" customWidth="1"/>
    <col min="14505" max="14511" width="6.42578125" style="484" customWidth="1"/>
    <col min="14512" max="14512" width="7.140625" style="484" customWidth="1"/>
    <col min="14513" max="14513" width="6.42578125" style="484" customWidth="1"/>
    <col min="14514" max="14514" width="5.7109375" style="484" customWidth="1"/>
    <col min="14515" max="14515" width="6.42578125" style="484" customWidth="1"/>
    <col min="14516" max="14516" width="5.85546875" style="484" customWidth="1"/>
    <col min="14517" max="14517" width="7" style="484" customWidth="1"/>
    <col min="14518" max="14518" width="6.7109375" style="484" customWidth="1"/>
    <col min="14519" max="14519" width="6.42578125" style="484" customWidth="1"/>
    <col min="14520" max="14522" width="8.140625" style="484" customWidth="1"/>
    <col min="14523" max="14529" width="10.42578125" style="484" customWidth="1"/>
    <col min="14530" max="14530" width="7" style="484" customWidth="1"/>
    <col min="14531" max="14531" width="6.85546875" style="484" customWidth="1"/>
    <col min="14532" max="14532" width="6.42578125" style="484" customWidth="1"/>
    <col min="14533" max="14533" width="6.85546875" style="484" customWidth="1"/>
    <col min="14534" max="14534" width="6.7109375" style="484" customWidth="1"/>
    <col min="14535" max="14535" width="6.42578125" style="484" customWidth="1"/>
    <col min="14536" max="14536" width="5.140625" style="484" customWidth="1"/>
    <col min="14537" max="14537" width="5.7109375" style="484" customWidth="1"/>
    <col min="14538" max="14538" width="5.42578125" style="484" customWidth="1"/>
    <col min="14539" max="14539" width="6.28515625" style="484" customWidth="1"/>
    <col min="14540" max="14540" width="5.140625" style="484" customWidth="1"/>
    <col min="14541" max="14543" width="7.42578125" style="484" customWidth="1"/>
    <col min="14544" max="14547" width="5.42578125" style="484" customWidth="1"/>
    <col min="14548" max="14548" width="7" style="484" customWidth="1"/>
    <col min="14549" max="14549" width="6.140625" style="484" customWidth="1"/>
    <col min="14550" max="14551" width="5.85546875" style="484" customWidth="1"/>
    <col min="14552" max="14553" width="6.42578125" style="484" customWidth="1"/>
    <col min="14554" max="14554" width="5.85546875" style="484" customWidth="1"/>
    <col min="14555" max="14555" width="6.85546875" style="484" customWidth="1"/>
    <col min="14556" max="14557" width="8.42578125" style="484" customWidth="1"/>
    <col min="14558" max="14558" width="50.42578125" style="484" customWidth="1"/>
    <col min="14559" max="14568" width="4.42578125" style="484" customWidth="1"/>
    <col min="14569" max="14570" width="4.28515625" style="484" customWidth="1"/>
    <col min="14571" max="14758" width="4.28515625" style="484"/>
    <col min="14759" max="14759" width="5.85546875" style="484" customWidth="1"/>
    <col min="14760" max="14760" width="11.7109375" style="484" customWidth="1"/>
    <col min="14761" max="14767" width="6.42578125" style="484" customWidth="1"/>
    <col min="14768" max="14768" width="7.140625" style="484" customWidth="1"/>
    <col min="14769" max="14769" width="6.42578125" style="484" customWidth="1"/>
    <col min="14770" max="14770" width="5.7109375" style="484" customWidth="1"/>
    <col min="14771" max="14771" width="6.42578125" style="484" customWidth="1"/>
    <col min="14772" max="14772" width="5.85546875" style="484" customWidth="1"/>
    <col min="14773" max="14773" width="7" style="484" customWidth="1"/>
    <col min="14774" max="14774" width="6.7109375" style="484" customWidth="1"/>
    <col min="14775" max="14775" width="6.42578125" style="484" customWidth="1"/>
    <col min="14776" max="14778" width="8.140625" style="484" customWidth="1"/>
    <col min="14779" max="14785" width="10.42578125" style="484" customWidth="1"/>
    <col min="14786" max="14786" width="7" style="484" customWidth="1"/>
    <col min="14787" max="14787" width="6.85546875" style="484" customWidth="1"/>
    <col min="14788" max="14788" width="6.42578125" style="484" customWidth="1"/>
    <col min="14789" max="14789" width="6.85546875" style="484" customWidth="1"/>
    <col min="14790" max="14790" width="6.7109375" style="484" customWidth="1"/>
    <col min="14791" max="14791" width="6.42578125" style="484" customWidth="1"/>
    <col min="14792" max="14792" width="5.140625" style="484" customWidth="1"/>
    <col min="14793" max="14793" width="5.7109375" style="484" customWidth="1"/>
    <col min="14794" max="14794" width="5.42578125" style="484" customWidth="1"/>
    <col min="14795" max="14795" width="6.28515625" style="484" customWidth="1"/>
    <col min="14796" max="14796" width="5.140625" style="484" customWidth="1"/>
    <col min="14797" max="14799" width="7.42578125" style="484" customWidth="1"/>
    <col min="14800" max="14803" width="5.42578125" style="484" customWidth="1"/>
    <col min="14804" max="14804" width="7" style="484" customWidth="1"/>
    <col min="14805" max="14805" width="6.140625" style="484" customWidth="1"/>
    <col min="14806" max="14807" width="5.85546875" style="484" customWidth="1"/>
    <col min="14808" max="14809" width="6.42578125" style="484" customWidth="1"/>
    <col min="14810" max="14810" width="5.85546875" style="484" customWidth="1"/>
    <col min="14811" max="14811" width="6.85546875" style="484" customWidth="1"/>
    <col min="14812" max="14813" width="8.42578125" style="484" customWidth="1"/>
    <col min="14814" max="14814" width="50.42578125" style="484" customWidth="1"/>
    <col min="14815" max="14824" width="4.42578125" style="484" customWidth="1"/>
    <col min="14825" max="14826" width="4.28515625" style="484" customWidth="1"/>
    <col min="14827" max="15014" width="4.28515625" style="484"/>
    <col min="15015" max="15015" width="5.85546875" style="484" customWidth="1"/>
    <col min="15016" max="15016" width="11.7109375" style="484" customWidth="1"/>
    <col min="15017" max="15023" width="6.42578125" style="484" customWidth="1"/>
    <col min="15024" max="15024" width="7.140625" style="484" customWidth="1"/>
    <col min="15025" max="15025" width="6.42578125" style="484" customWidth="1"/>
    <col min="15026" max="15026" width="5.7109375" style="484" customWidth="1"/>
    <col min="15027" max="15027" width="6.42578125" style="484" customWidth="1"/>
    <col min="15028" max="15028" width="5.85546875" style="484" customWidth="1"/>
    <col min="15029" max="15029" width="7" style="484" customWidth="1"/>
    <col min="15030" max="15030" width="6.7109375" style="484" customWidth="1"/>
    <col min="15031" max="15031" width="6.42578125" style="484" customWidth="1"/>
    <col min="15032" max="15034" width="8.140625" style="484" customWidth="1"/>
    <col min="15035" max="15041" width="10.42578125" style="484" customWidth="1"/>
    <col min="15042" max="15042" width="7" style="484" customWidth="1"/>
    <col min="15043" max="15043" width="6.85546875" style="484" customWidth="1"/>
    <col min="15044" max="15044" width="6.42578125" style="484" customWidth="1"/>
    <col min="15045" max="15045" width="6.85546875" style="484" customWidth="1"/>
    <col min="15046" max="15046" width="6.7109375" style="484" customWidth="1"/>
    <col min="15047" max="15047" width="6.42578125" style="484" customWidth="1"/>
    <col min="15048" max="15048" width="5.140625" style="484" customWidth="1"/>
    <col min="15049" max="15049" width="5.7109375" style="484" customWidth="1"/>
    <col min="15050" max="15050" width="5.42578125" style="484" customWidth="1"/>
    <col min="15051" max="15051" width="6.28515625" style="484" customWidth="1"/>
    <col min="15052" max="15052" width="5.140625" style="484" customWidth="1"/>
    <col min="15053" max="15055" width="7.42578125" style="484" customWidth="1"/>
    <col min="15056" max="15059" width="5.42578125" style="484" customWidth="1"/>
    <col min="15060" max="15060" width="7" style="484" customWidth="1"/>
    <col min="15061" max="15061" width="6.140625" style="484" customWidth="1"/>
    <col min="15062" max="15063" width="5.85546875" style="484" customWidth="1"/>
    <col min="15064" max="15065" width="6.42578125" style="484" customWidth="1"/>
    <col min="15066" max="15066" width="5.85546875" style="484" customWidth="1"/>
    <col min="15067" max="15067" width="6.85546875" style="484" customWidth="1"/>
    <col min="15068" max="15069" width="8.42578125" style="484" customWidth="1"/>
    <col min="15070" max="15070" width="50.42578125" style="484" customWidth="1"/>
    <col min="15071" max="15080" width="4.42578125" style="484" customWidth="1"/>
    <col min="15081" max="15082" width="4.28515625" style="484" customWidth="1"/>
    <col min="15083" max="15270" width="4.28515625" style="484"/>
    <col min="15271" max="15271" width="5.85546875" style="484" customWidth="1"/>
    <col min="15272" max="15272" width="11.7109375" style="484" customWidth="1"/>
    <col min="15273" max="15279" width="6.42578125" style="484" customWidth="1"/>
    <col min="15280" max="15280" width="7.140625" style="484" customWidth="1"/>
    <col min="15281" max="15281" width="6.42578125" style="484" customWidth="1"/>
    <col min="15282" max="15282" width="5.7109375" style="484" customWidth="1"/>
    <col min="15283" max="15283" width="6.42578125" style="484" customWidth="1"/>
    <col min="15284" max="15284" width="5.85546875" style="484" customWidth="1"/>
    <col min="15285" max="15285" width="7" style="484" customWidth="1"/>
    <col min="15286" max="15286" width="6.7109375" style="484" customWidth="1"/>
    <col min="15287" max="15287" width="6.42578125" style="484" customWidth="1"/>
    <col min="15288" max="15290" width="8.140625" style="484" customWidth="1"/>
    <col min="15291" max="15297" width="10.42578125" style="484" customWidth="1"/>
    <col min="15298" max="15298" width="7" style="484" customWidth="1"/>
    <col min="15299" max="15299" width="6.85546875" style="484" customWidth="1"/>
    <col min="15300" max="15300" width="6.42578125" style="484" customWidth="1"/>
    <col min="15301" max="15301" width="6.85546875" style="484" customWidth="1"/>
    <col min="15302" max="15302" width="6.7109375" style="484" customWidth="1"/>
    <col min="15303" max="15303" width="6.42578125" style="484" customWidth="1"/>
    <col min="15304" max="15304" width="5.140625" style="484" customWidth="1"/>
    <col min="15305" max="15305" width="5.7109375" style="484" customWidth="1"/>
    <col min="15306" max="15306" width="5.42578125" style="484" customWidth="1"/>
    <col min="15307" max="15307" width="6.28515625" style="484" customWidth="1"/>
    <col min="15308" max="15308" width="5.140625" style="484" customWidth="1"/>
    <col min="15309" max="15311" width="7.42578125" style="484" customWidth="1"/>
    <col min="15312" max="15315" width="5.42578125" style="484" customWidth="1"/>
    <col min="15316" max="15316" width="7" style="484" customWidth="1"/>
    <col min="15317" max="15317" width="6.140625" style="484" customWidth="1"/>
    <col min="15318" max="15319" width="5.85546875" style="484" customWidth="1"/>
    <col min="15320" max="15321" width="6.42578125" style="484" customWidth="1"/>
    <col min="15322" max="15322" width="5.85546875" style="484" customWidth="1"/>
    <col min="15323" max="15323" width="6.85546875" style="484" customWidth="1"/>
    <col min="15324" max="15325" width="8.42578125" style="484" customWidth="1"/>
    <col min="15326" max="15326" width="50.42578125" style="484" customWidth="1"/>
    <col min="15327" max="15336" width="4.42578125" style="484" customWidth="1"/>
    <col min="15337" max="15338" width="4.28515625" style="484" customWidth="1"/>
    <col min="15339" max="15526" width="4.28515625" style="484"/>
    <col min="15527" max="15527" width="5.85546875" style="484" customWidth="1"/>
    <col min="15528" max="15528" width="11.7109375" style="484" customWidth="1"/>
    <col min="15529" max="15535" width="6.42578125" style="484" customWidth="1"/>
    <col min="15536" max="15536" width="7.140625" style="484" customWidth="1"/>
    <col min="15537" max="15537" width="6.42578125" style="484" customWidth="1"/>
    <col min="15538" max="15538" width="5.7109375" style="484" customWidth="1"/>
    <col min="15539" max="15539" width="6.42578125" style="484" customWidth="1"/>
    <col min="15540" max="15540" width="5.85546875" style="484" customWidth="1"/>
    <col min="15541" max="15541" width="7" style="484" customWidth="1"/>
    <col min="15542" max="15542" width="6.7109375" style="484" customWidth="1"/>
    <col min="15543" max="15543" width="6.42578125" style="484" customWidth="1"/>
    <col min="15544" max="15546" width="8.140625" style="484" customWidth="1"/>
    <col min="15547" max="15553" width="10.42578125" style="484" customWidth="1"/>
    <col min="15554" max="15554" width="7" style="484" customWidth="1"/>
    <col min="15555" max="15555" width="6.85546875" style="484" customWidth="1"/>
    <col min="15556" max="15556" width="6.42578125" style="484" customWidth="1"/>
    <col min="15557" max="15557" width="6.85546875" style="484" customWidth="1"/>
    <col min="15558" max="15558" width="6.7109375" style="484" customWidth="1"/>
    <col min="15559" max="15559" width="6.42578125" style="484" customWidth="1"/>
    <col min="15560" max="15560" width="5.140625" style="484" customWidth="1"/>
    <col min="15561" max="15561" width="5.7109375" style="484" customWidth="1"/>
    <col min="15562" max="15562" width="5.42578125" style="484" customWidth="1"/>
    <col min="15563" max="15563" width="6.28515625" style="484" customWidth="1"/>
    <col min="15564" max="15564" width="5.140625" style="484" customWidth="1"/>
    <col min="15565" max="15567" width="7.42578125" style="484" customWidth="1"/>
    <col min="15568" max="15571" width="5.42578125" style="484" customWidth="1"/>
    <col min="15572" max="15572" width="7" style="484" customWidth="1"/>
    <col min="15573" max="15573" width="6.140625" style="484" customWidth="1"/>
    <col min="15574" max="15575" width="5.85546875" style="484" customWidth="1"/>
    <col min="15576" max="15577" width="6.42578125" style="484" customWidth="1"/>
    <col min="15578" max="15578" width="5.85546875" style="484" customWidth="1"/>
    <col min="15579" max="15579" width="6.85546875" style="484" customWidth="1"/>
    <col min="15580" max="15581" width="8.42578125" style="484" customWidth="1"/>
    <col min="15582" max="15582" width="50.42578125" style="484" customWidth="1"/>
    <col min="15583" max="15592" width="4.42578125" style="484" customWidth="1"/>
    <col min="15593" max="15594" width="4.28515625" style="484" customWidth="1"/>
    <col min="15595" max="15782" width="4.28515625" style="484"/>
    <col min="15783" max="15783" width="5.85546875" style="484" customWidth="1"/>
    <col min="15784" max="15784" width="11.7109375" style="484" customWidth="1"/>
    <col min="15785" max="15791" width="6.42578125" style="484" customWidth="1"/>
    <col min="15792" max="15792" width="7.140625" style="484" customWidth="1"/>
    <col min="15793" max="15793" width="6.42578125" style="484" customWidth="1"/>
    <col min="15794" max="15794" width="5.7109375" style="484" customWidth="1"/>
    <col min="15795" max="15795" width="6.42578125" style="484" customWidth="1"/>
    <col min="15796" max="15796" width="5.85546875" style="484" customWidth="1"/>
    <col min="15797" max="15797" width="7" style="484" customWidth="1"/>
    <col min="15798" max="15798" width="6.7109375" style="484" customWidth="1"/>
    <col min="15799" max="15799" width="6.42578125" style="484" customWidth="1"/>
    <col min="15800" max="15802" width="8.140625" style="484" customWidth="1"/>
    <col min="15803" max="15809" width="10.42578125" style="484" customWidth="1"/>
    <col min="15810" max="15810" width="7" style="484" customWidth="1"/>
    <col min="15811" max="15811" width="6.85546875" style="484" customWidth="1"/>
    <col min="15812" max="15812" width="6.42578125" style="484" customWidth="1"/>
    <col min="15813" max="15813" width="6.85546875" style="484" customWidth="1"/>
    <col min="15814" max="15814" width="6.7109375" style="484" customWidth="1"/>
    <col min="15815" max="15815" width="6.42578125" style="484" customWidth="1"/>
    <col min="15816" max="15816" width="5.140625" style="484" customWidth="1"/>
    <col min="15817" max="15817" width="5.7109375" style="484" customWidth="1"/>
    <col min="15818" max="15818" width="5.42578125" style="484" customWidth="1"/>
    <col min="15819" max="15819" width="6.28515625" style="484" customWidth="1"/>
    <col min="15820" max="15820" width="5.140625" style="484" customWidth="1"/>
    <col min="15821" max="15823" width="7.42578125" style="484" customWidth="1"/>
    <col min="15824" max="15827" width="5.42578125" style="484" customWidth="1"/>
    <col min="15828" max="15828" width="7" style="484" customWidth="1"/>
    <col min="15829" max="15829" width="6.140625" style="484" customWidth="1"/>
    <col min="15830" max="15831" width="5.85546875" style="484" customWidth="1"/>
    <col min="15832" max="15833" width="6.42578125" style="484" customWidth="1"/>
    <col min="15834" max="15834" width="5.85546875" style="484" customWidth="1"/>
    <col min="15835" max="15835" width="6.85546875" style="484" customWidth="1"/>
    <col min="15836" max="15837" width="8.42578125" style="484" customWidth="1"/>
    <col min="15838" max="15838" width="50.42578125" style="484" customWidth="1"/>
    <col min="15839" max="15848" width="4.42578125" style="484" customWidth="1"/>
    <col min="15849" max="15850" width="4.28515625" style="484" customWidth="1"/>
    <col min="15851" max="16038" width="4.28515625" style="484"/>
    <col min="16039" max="16039" width="5.85546875" style="484" customWidth="1"/>
    <col min="16040" max="16040" width="11.7109375" style="484" customWidth="1"/>
    <col min="16041" max="16047" width="6.42578125" style="484" customWidth="1"/>
    <col min="16048" max="16048" width="7.140625" style="484" customWidth="1"/>
    <col min="16049" max="16049" width="6.42578125" style="484" customWidth="1"/>
    <col min="16050" max="16050" width="5.7109375" style="484" customWidth="1"/>
    <col min="16051" max="16051" width="6.42578125" style="484" customWidth="1"/>
    <col min="16052" max="16052" width="5.85546875" style="484" customWidth="1"/>
    <col min="16053" max="16053" width="7" style="484" customWidth="1"/>
    <col min="16054" max="16054" width="6.7109375" style="484" customWidth="1"/>
    <col min="16055" max="16055" width="6.42578125" style="484" customWidth="1"/>
    <col min="16056" max="16058" width="8.140625" style="484" customWidth="1"/>
    <col min="16059" max="16065" width="10.42578125" style="484" customWidth="1"/>
    <col min="16066" max="16066" width="7" style="484" customWidth="1"/>
    <col min="16067" max="16067" width="6.85546875" style="484" customWidth="1"/>
    <col min="16068" max="16068" width="6.42578125" style="484" customWidth="1"/>
    <col min="16069" max="16069" width="6.85546875" style="484" customWidth="1"/>
    <col min="16070" max="16070" width="6.7109375" style="484" customWidth="1"/>
    <col min="16071" max="16071" width="6.42578125" style="484" customWidth="1"/>
    <col min="16072" max="16072" width="5.140625" style="484" customWidth="1"/>
    <col min="16073" max="16073" width="5.7109375" style="484" customWidth="1"/>
    <col min="16074" max="16074" width="5.42578125" style="484" customWidth="1"/>
    <col min="16075" max="16075" width="6.28515625" style="484" customWidth="1"/>
    <col min="16076" max="16076" width="5.140625" style="484" customWidth="1"/>
    <col min="16077" max="16079" width="7.42578125" style="484" customWidth="1"/>
    <col min="16080" max="16083" width="5.42578125" style="484" customWidth="1"/>
    <col min="16084" max="16084" width="7" style="484" customWidth="1"/>
    <col min="16085" max="16085" width="6.140625" style="484" customWidth="1"/>
    <col min="16086" max="16087" width="5.85546875" style="484" customWidth="1"/>
    <col min="16088" max="16089" width="6.42578125" style="484" customWidth="1"/>
    <col min="16090" max="16090" width="5.85546875" style="484" customWidth="1"/>
    <col min="16091" max="16091" width="6.85546875" style="484" customWidth="1"/>
    <col min="16092" max="16093" width="8.42578125" style="484" customWidth="1"/>
    <col min="16094" max="16094" width="50.42578125" style="484" customWidth="1"/>
    <col min="16095" max="16104" width="4.42578125" style="484" customWidth="1"/>
    <col min="16105" max="16106" width="4.28515625" style="484" customWidth="1"/>
    <col min="16107" max="16384" width="4.28515625" style="484"/>
  </cols>
  <sheetData>
    <row r="1" spans="1:28" ht="21" customHeight="1">
      <c r="A1" s="482"/>
      <c r="B1" s="482"/>
      <c r="C1" s="482"/>
      <c r="D1" s="482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R1" s="485"/>
      <c r="S1" s="486"/>
      <c r="T1" s="486"/>
      <c r="U1" s="486"/>
      <c r="V1" s="486"/>
      <c r="W1" s="486"/>
      <c r="X1" s="486"/>
      <c r="Y1" s="486"/>
      <c r="Z1" s="894" t="s">
        <v>852</v>
      </c>
      <c r="AA1" s="894"/>
      <c r="AB1" s="894"/>
    </row>
    <row r="2" spans="1:28" ht="18.75" customHeight="1">
      <c r="A2" s="482"/>
      <c r="B2" s="482"/>
      <c r="C2" s="482"/>
      <c r="D2" s="482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6"/>
      <c r="T2" s="486"/>
      <c r="U2" s="486"/>
      <c r="V2" s="486"/>
      <c r="W2" s="486"/>
      <c r="X2" s="486"/>
      <c r="Y2" s="486"/>
      <c r="Z2" s="486"/>
      <c r="AA2" s="486"/>
      <c r="AB2" s="486"/>
    </row>
    <row r="3" spans="1:28" ht="51" customHeight="1">
      <c r="A3" s="482"/>
      <c r="B3" s="482"/>
      <c r="C3" s="482"/>
      <c r="D3" s="482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6"/>
      <c r="T3" s="486"/>
      <c r="U3" s="486"/>
      <c r="V3" s="486"/>
      <c r="W3" s="486"/>
      <c r="X3" s="486"/>
      <c r="Y3" s="486"/>
      <c r="Z3" s="486"/>
      <c r="AA3" s="486"/>
      <c r="AB3" s="486"/>
    </row>
    <row r="4" spans="1:28" s="487" customFormat="1" ht="20.25">
      <c r="A4" s="895" t="s">
        <v>607</v>
      </c>
      <c r="B4" s="895"/>
      <c r="C4" s="895"/>
      <c r="D4" s="895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</row>
    <row r="5" spans="1:28" ht="18" customHeight="1">
      <c r="A5" s="896" t="s">
        <v>853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</row>
    <row r="6" spans="1:28" s="490" customFormat="1" ht="18.75" customHeight="1">
      <c r="A6" s="455" t="s">
        <v>64</v>
      </c>
      <c r="B6" s="491"/>
      <c r="C6" s="491"/>
      <c r="D6" s="491"/>
      <c r="E6" s="488"/>
      <c r="F6" s="488"/>
      <c r="G6" s="488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191" t="s">
        <v>65</v>
      </c>
    </row>
    <row r="7" spans="1:28" s="490" customFormat="1" ht="21.75" customHeight="1">
      <c r="A7" s="912" t="s">
        <v>854</v>
      </c>
      <c r="B7" s="913"/>
      <c r="C7" s="913"/>
      <c r="D7" s="913"/>
      <c r="E7" s="918" t="s">
        <v>68</v>
      </c>
      <c r="F7" s="921" t="s">
        <v>27</v>
      </c>
      <c r="G7" s="922"/>
      <c r="H7" s="927"/>
      <c r="I7" s="927"/>
      <c r="J7" s="927"/>
      <c r="K7" s="927"/>
      <c r="L7" s="927"/>
      <c r="M7" s="927"/>
      <c r="N7" s="927"/>
      <c r="O7" s="927"/>
      <c r="P7" s="927"/>
      <c r="Q7" s="927"/>
      <c r="R7" s="927"/>
      <c r="S7" s="927"/>
      <c r="T7" s="927"/>
      <c r="U7" s="927"/>
      <c r="V7" s="927"/>
      <c r="W7" s="927"/>
      <c r="X7" s="927"/>
      <c r="Y7" s="927"/>
      <c r="Z7" s="927"/>
      <c r="AA7" s="927"/>
      <c r="AB7" s="928"/>
    </row>
    <row r="8" spans="1:28" s="490" customFormat="1" ht="30" customHeight="1">
      <c r="A8" s="914"/>
      <c r="B8" s="915"/>
      <c r="C8" s="915"/>
      <c r="D8" s="915"/>
      <c r="E8" s="919"/>
      <c r="F8" s="923"/>
      <c r="G8" s="924"/>
      <c r="H8" s="929" t="s">
        <v>70</v>
      </c>
      <c r="I8" s="929"/>
      <c r="J8" s="888" t="s">
        <v>71</v>
      </c>
      <c r="K8" s="888"/>
      <c r="L8" s="888"/>
      <c r="M8" s="888"/>
      <c r="N8" s="888"/>
      <c r="O8" s="888"/>
      <c r="P8" s="888"/>
      <c r="Q8" s="888"/>
      <c r="R8" s="888"/>
      <c r="S8" s="888" t="s">
        <v>72</v>
      </c>
      <c r="T8" s="888"/>
      <c r="U8" s="888"/>
      <c r="V8" s="888"/>
      <c r="W8" s="888"/>
      <c r="X8" s="888"/>
      <c r="Y8" s="888"/>
      <c r="Z8" s="888"/>
      <c r="AA8" s="889" t="s">
        <v>73</v>
      </c>
      <c r="AB8" s="889"/>
    </row>
    <row r="9" spans="1:28" s="490" customFormat="1" ht="22.5" customHeight="1">
      <c r="A9" s="914"/>
      <c r="B9" s="915"/>
      <c r="C9" s="915"/>
      <c r="D9" s="915"/>
      <c r="E9" s="919"/>
      <c r="F9" s="923"/>
      <c r="G9" s="924"/>
      <c r="H9" s="930"/>
      <c r="I9" s="930"/>
      <c r="J9" s="911" t="s">
        <v>83</v>
      </c>
      <c r="K9" s="891"/>
      <c r="L9" s="494"/>
      <c r="M9" s="893" t="s">
        <v>80</v>
      </c>
      <c r="N9" s="893"/>
      <c r="O9" s="890" t="s">
        <v>81</v>
      </c>
      <c r="P9" s="890"/>
      <c r="Q9" s="890" t="s">
        <v>82</v>
      </c>
      <c r="R9" s="890"/>
      <c r="S9" s="891" t="s">
        <v>83</v>
      </c>
      <c r="T9" s="494"/>
      <c r="U9" s="893" t="s">
        <v>80</v>
      </c>
      <c r="V9" s="893"/>
      <c r="W9" s="890" t="s">
        <v>81</v>
      </c>
      <c r="X9" s="890"/>
      <c r="Y9" s="890" t="s">
        <v>82</v>
      </c>
      <c r="Z9" s="890"/>
      <c r="AA9" s="891" t="s">
        <v>83</v>
      </c>
      <c r="AB9" s="495"/>
    </row>
    <row r="10" spans="1:28" s="490" customFormat="1" ht="60" customHeight="1">
      <c r="A10" s="916"/>
      <c r="B10" s="917"/>
      <c r="C10" s="917"/>
      <c r="D10" s="917"/>
      <c r="E10" s="920"/>
      <c r="F10" s="925"/>
      <c r="G10" s="926"/>
      <c r="H10" s="930"/>
      <c r="I10" s="930"/>
      <c r="J10" s="892"/>
      <c r="K10" s="892"/>
      <c r="L10" s="496" t="s">
        <v>84</v>
      </c>
      <c r="M10" s="496" t="s">
        <v>83</v>
      </c>
      <c r="N10" s="496" t="s">
        <v>84</v>
      </c>
      <c r="O10" s="496" t="s">
        <v>83</v>
      </c>
      <c r="P10" s="496" t="s">
        <v>84</v>
      </c>
      <c r="Q10" s="496" t="s">
        <v>83</v>
      </c>
      <c r="R10" s="496" t="s">
        <v>84</v>
      </c>
      <c r="S10" s="892"/>
      <c r="T10" s="496" t="s">
        <v>84</v>
      </c>
      <c r="U10" s="496" t="s">
        <v>83</v>
      </c>
      <c r="V10" s="496" t="s">
        <v>84</v>
      </c>
      <c r="W10" s="496" t="s">
        <v>83</v>
      </c>
      <c r="X10" s="496" t="s">
        <v>84</v>
      </c>
      <c r="Y10" s="496" t="s">
        <v>83</v>
      </c>
      <c r="Z10" s="496" t="s">
        <v>84</v>
      </c>
      <c r="AA10" s="892"/>
      <c r="AB10" s="496" t="s">
        <v>84</v>
      </c>
    </row>
    <row r="11" spans="1:28" s="499" customFormat="1" ht="18" customHeight="1">
      <c r="A11" s="908" t="s">
        <v>92</v>
      </c>
      <c r="B11" s="909"/>
      <c r="C11" s="909"/>
      <c r="D11" s="909"/>
      <c r="E11" s="497" t="s">
        <v>93</v>
      </c>
      <c r="F11" s="910">
        <v>1</v>
      </c>
      <c r="G11" s="910"/>
      <c r="H11" s="910">
        <v>2</v>
      </c>
      <c r="I11" s="910"/>
      <c r="J11" s="910">
        <v>3</v>
      </c>
      <c r="K11" s="910"/>
      <c r="L11" s="498">
        <v>4</v>
      </c>
      <c r="M11" s="498">
        <v>5</v>
      </c>
      <c r="N11" s="498">
        <v>6</v>
      </c>
      <c r="O11" s="498">
        <v>7</v>
      </c>
      <c r="P11" s="498">
        <v>8</v>
      </c>
      <c r="Q11" s="498">
        <v>9</v>
      </c>
      <c r="R11" s="498">
        <v>10</v>
      </c>
      <c r="S11" s="498">
        <v>11</v>
      </c>
      <c r="T11" s="498">
        <v>12</v>
      </c>
      <c r="U11" s="498">
        <v>13</v>
      </c>
      <c r="V11" s="498">
        <v>14</v>
      </c>
      <c r="W11" s="498">
        <v>15</v>
      </c>
      <c r="X11" s="498">
        <v>16</v>
      </c>
      <c r="Y11" s="498">
        <v>17</v>
      </c>
      <c r="Z11" s="498">
        <v>18</v>
      </c>
      <c r="AA11" s="498">
        <v>19</v>
      </c>
      <c r="AB11" s="498">
        <v>20</v>
      </c>
    </row>
    <row r="12" spans="1:28" s="499" customFormat="1" ht="18" customHeight="1">
      <c r="A12" s="901" t="s">
        <v>855</v>
      </c>
      <c r="B12" s="902"/>
      <c r="C12" s="902"/>
      <c r="D12" s="903"/>
      <c r="E12" s="500">
        <v>1</v>
      </c>
      <c r="F12" s="904">
        <f>+F13+F19+F26+F34+F38+F48</f>
        <v>42594</v>
      </c>
      <c r="G12" s="904"/>
      <c r="H12" s="904">
        <f>+H13+H19+H26+H34+H38+H48</f>
        <v>17063</v>
      </c>
      <c r="I12" s="904"/>
      <c r="J12" s="904">
        <f>+J13+J19+J26+J34+J38+J48</f>
        <v>4846</v>
      </c>
      <c r="K12" s="904"/>
      <c r="L12" s="501">
        <f t="shared" ref="L12:AB12" si="0">+L13+L19+L26+L34+L38+L48</f>
        <v>1906</v>
      </c>
      <c r="M12" s="501">
        <f t="shared" si="0"/>
        <v>1794</v>
      </c>
      <c r="N12" s="501">
        <f t="shared" si="0"/>
        <v>698</v>
      </c>
      <c r="O12" s="501">
        <f t="shared" si="0"/>
        <v>2566</v>
      </c>
      <c r="P12" s="501">
        <f t="shared" si="0"/>
        <v>1013</v>
      </c>
      <c r="Q12" s="501">
        <f t="shared" si="0"/>
        <v>486</v>
      </c>
      <c r="R12" s="501">
        <f t="shared" si="0"/>
        <v>195</v>
      </c>
      <c r="S12" s="501">
        <f t="shared" si="0"/>
        <v>37310</v>
      </c>
      <c r="T12" s="501">
        <f t="shared" si="0"/>
        <v>15083</v>
      </c>
      <c r="U12" s="501">
        <f t="shared" si="0"/>
        <v>20336</v>
      </c>
      <c r="V12" s="501">
        <f t="shared" si="0"/>
        <v>9248</v>
      </c>
      <c r="W12" s="501">
        <f t="shared" si="0"/>
        <v>8993</v>
      </c>
      <c r="X12" s="501">
        <f t="shared" si="0"/>
        <v>3036</v>
      </c>
      <c r="Y12" s="501">
        <f t="shared" si="0"/>
        <v>7981</v>
      </c>
      <c r="Z12" s="501">
        <f t="shared" si="0"/>
        <v>2799</v>
      </c>
      <c r="AA12" s="501">
        <f t="shared" si="0"/>
        <v>438</v>
      </c>
      <c r="AB12" s="501">
        <f t="shared" si="0"/>
        <v>74</v>
      </c>
    </row>
    <row r="13" spans="1:28" s="499" customFormat="1" ht="18" customHeight="1">
      <c r="A13" s="905" t="s">
        <v>856</v>
      </c>
      <c r="B13" s="906"/>
      <c r="C13" s="906"/>
      <c r="D13" s="907"/>
      <c r="E13" s="500">
        <v>2</v>
      </c>
      <c r="F13" s="904">
        <f t="shared" ref="F13:F48" si="1">+J13+S13+AA13</f>
        <v>6246</v>
      </c>
      <c r="G13" s="904"/>
      <c r="H13" s="904">
        <f t="shared" ref="H13:H48" si="2">+L13+T13+AB13</f>
        <v>2700</v>
      </c>
      <c r="I13" s="904"/>
      <c r="J13" s="904">
        <f t="shared" ref="J13:J48" si="3">+M13+O13+Q13</f>
        <v>923</v>
      </c>
      <c r="K13" s="904"/>
      <c r="L13" s="501">
        <f t="shared" ref="L13:L48" si="4">+N13+P13+R13</f>
        <v>404</v>
      </c>
      <c r="M13" s="501">
        <f t="shared" ref="M13:R13" si="5">+M14+M15+M16+M17+M18</f>
        <v>309</v>
      </c>
      <c r="N13" s="501">
        <f t="shared" si="5"/>
        <v>125</v>
      </c>
      <c r="O13" s="501">
        <f t="shared" si="5"/>
        <v>496</v>
      </c>
      <c r="P13" s="501">
        <f t="shared" si="5"/>
        <v>219</v>
      </c>
      <c r="Q13" s="501">
        <f t="shared" si="5"/>
        <v>118</v>
      </c>
      <c r="R13" s="501">
        <f t="shared" si="5"/>
        <v>60</v>
      </c>
      <c r="S13" s="501">
        <f t="shared" ref="S13:T48" si="6">+U13+W13+Y13</f>
        <v>5276</v>
      </c>
      <c r="T13" s="501">
        <f t="shared" si="6"/>
        <v>2279</v>
      </c>
      <c r="U13" s="501">
        <f t="shared" ref="U13:AB13" si="7">+U14+U15+U16+U17+U18</f>
        <v>2883</v>
      </c>
      <c r="V13" s="501">
        <f t="shared" si="7"/>
        <v>1380</v>
      </c>
      <c r="W13" s="501">
        <f t="shared" si="7"/>
        <v>1338</v>
      </c>
      <c r="X13" s="501">
        <f t="shared" si="7"/>
        <v>491</v>
      </c>
      <c r="Y13" s="501">
        <f t="shared" si="7"/>
        <v>1055</v>
      </c>
      <c r="Z13" s="501">
        <f t="shared" si="7"/>
        <v>408</v>
      </c>
      <c r="AA13" s="501">
        <f t="shared" si="7"/>
        <v>47</v>
      </c>
      <c r="AB13" s="501">
        <f t="shared" si="7"/>
        <v>17</v>
      </c>
    </row>
    <row r="14" spans="1:28" s="499" customFormat="1" ht="18" customHeight="1">
      <c r="A14" s="931" t="s">
        <v>857</v>
      </c>
      <c r="B14" s="932"/>
      <c r="C14" s="932"/>
      <c r="D14" s="933"/>
      <c r="E14" s="500">
        <v>3</v>
      </c>
      <c r="F14" s="904">
        <f t="shared" si="1"/>
        <v>1136</v>
      </c>
      <c r="G14" s="904"/>
      <c r="H14" s="904">
        <f t="shared" si="2"/>
        <v>444</v>
      </c>
      <c r="I14" s="904"/>
      <c r="J14" s="904">
        <f t="shared" si="3"/>
        <v>98</v>
      </c>
      <c r="K14" s="904"/>
      <c r="L14" s="501">
        <f t="shared" si="4"/>
        <v>42</v>
      </c>
      <c r="M14" s="502">
        <f>+'[3]TURIIN MSUT-18'!M20+'[3]TURIIN BUS MSUT-25'!M20+'[3]TURIIN KOLLEGE-20'!M20+'[3]TURIIN BUS KOLLEGE-8'!M20+'[3]TURIIN IH SUR-5'!M20</f>
        <v>38</v>
      </c>
      <c r="N14" s="502">
        <f>+'[3]TURIIN MSUT-18'!N20+'[3]TURIIN BUS MSUT-25'!N20+'[3]TURIIN KOLLEGE-20'!N20+'[3]TURIIN BUS KOLLEGE-8'!N20+'[3]TURIIN IH SUR-5'!N20</f>
        <v>18</v>
      </c>
      <c r="O14" s="502">
        <f>+'[3]TURIIN MSUT-18'!O20+'[3]TURIIN BUS MSUT-25'!O20+'[3]TURIIN KOLLEGE-20'!O20+'[3]TURIIN BUS KOLLEGE-8'!O20+'[3]TURIIN IH SUR-5'!O20</f>
        <v>40</v>
      </c>
      <c r="P14" s="502">
        <f>+'[3]TURIIN MSUT-18'!P20+'[3]TURIIN BUS MSUT-25'!P20+'[3]TURIIN KOLLEGE-20'!P20+'[3]TURIIN BUS KOLLEGE-8'!P20+'[3]TURIIN IH SUR-5'!P20</f>
        <v>14</v>
      </c>
      <c r="Q14" s="502">
        <f>+'[3]TURIIN MSUT-18'!Q20+'[3]TURIIN BUS MSUT-25'!Q20+'[3]TURIIN KOLLEGE-20'!Q20+'[3]TURIIN BUS KOLLEGE-8'!Q20+'[3]TURIIN IH SUR-5'!Q20</f>
        <v>20</v>
      </c>
      <c r="R14" s="502">
        <f>+'[3]TURIIN MSUT-18'!R20+'[3]TURIIN BUS MSUT-25'!R20+'[3]TURIIN KOLLEGE-20'!R20+'[3]TURIIN BUS KOLLEGE-8'!R20+'[3]TURIIN IH SUR-5'!R20</f>
        <v>10</v>
      </c>
      <c r="S14" s="501">
        <f t="shared" si="6"/>
        <v>1029</v>
      </c>
      <c r="T14" s="501">
        <f t="shared" si="6"/>
        <v>402</v>
      </c>
      <c r="U14" s="502">
        <f>+'[3]TURIIN MSUT-18'!U20+'[3]TURIIN BUS MSUT-25'!U20+'[3]TURIIN KOLLEGE-20'!U20+'[3]TURIIN BUS KOLLEGE-8'!U20+'[3]TURIIN IH SUR-5'!U20</f>
        <v>596</v>
      </c>
      <c r="V14" s="502">
        <f>+'[3]TURIIN MSUT-18'!V20+'[3]TURIIN BUS MSUT-25'!V20+'[3]TURIIN KOLLEGE-20'!V20+'[3]TURIIN BUS KOLLEGE-8'!V20+'[3]TURIIN IH SUR-5'!V20</f>
        <v>271</v>
      </c>
      <c r="W14" s="502">
        <f>+'[3]TURIIN MSUT-18'!W20+'[3]TURIIN BUS MSUT-25'!W20+'[3]TURIIN KOLLEGE-20'!W20+'[3]TURIIN BUS KOLLEGE-8'!W20+'[3]TURIIN IH SUR-5'!W20</f>
        <v>212</v>
      </c>
      <c r="X14" s="502">
        <f>+'[3]TURIIN MSUT-18'!X20+'[3]TURIIN BUS MSUT-25'!X20+'[3]TURIIN KOLLEGE-20'!X20+'[3]TURIIN BUS KOLLEGE-8'!X20+'[3]TURIIN IH SUR-5'!X20</f>
        <v>62</v>
      </c>
      <c r="Y14" s="502">
        <f>+'[3]TURIIN MSUT-18'!Y20+'[3]TURIIN BUS MSUT-25'!Y20+'[3]TURIIN KOLLEGE-20'!Y20+'[3]TURIIN BUS KOLLEGE-8'!Y20+'[3]TURIIN IH SUR-5'!Y20</f>
        <v>221</v>
      </c>
      <c r="Z14" s="502">
        <f>+'[3]TURIIN MSUT-18'!Z20+'[3]TURIIN BUS MSUT-25'!Z20+'[3]TURIIN KOLLEGE-20'!Z20+'[3]TURIIN BUS KOLLEGE-8'!Z20+'[3]TURIIN IH SUR-5'!Z20</f>
        <v>69</v>
      </c>
      <c r="AA14" s="502">
        <f>+'[3]TURIIN MSUT-18'!AA20+'[3]TURIIN BUS MSUT-25'!AA20+'[3]TURIIN KOLLEGE-20'!AA20+'[3]TURIIN BUS KOLLEGE-8'!AA20+'[3]TURIIN IH SUR-5'!AA20</f>
        <v>9</v>
      </c>
      <c r="AB14" s="502">
        <f>+'[3]TURIIN MSUT-18'!AB20+'[3]TURIIN BUS MSUT-25'!AB20+'[3]TURIIN KOLLEGE-20'!AB20+'[3]TURIIN BUS KOLLEGE-8'!AB20+'[3]TURIIN IH SUR-5'!AB20</f>
        <v>0</v>
      </c>
    </row>
    <row r="15" spans="1:28" s="499" customFormat="1" ht="18" customHeight="1">
      <c r="A15" s="931" t="s">
        <v>858</v>
      </c>
      <c r="B15" s="932"/>
      <c r="C15" s="932"/>
      <c r="D15" s="933"/>
      <c r="E15" s="500">
        <v>4</v>
      </c>
      <c r="F15" s="904">
        <f t="shared" si="1"/>
        <v>807</v>
      </c>
      <c r="G15" s="904"/>
      <c r="H15" s="904">
        <f t="shared" si="2"/>
        <v>363</v>
      </c>
      <c r="I15" s="904"/>
      <c r="J15" s="904">
        <f t="shared" si="3"/>
        <v>59</v>
      </c>
      <c r="K15" s="904"/>
      <c r="L15" s="501">
        <f t="shared" si="4"/>
        <v>19</v>
      </c>
      <c r="M15" s="502">
        <f>+'[3]TURIIN MSUT-18'!M21+'[3]TURIIN BUS MSUT-25'!M21+'[3]TURIIN KOLLEGE-20'!M21+'[3]TURIIN BUS KOLLEGE-8'!M21+'[3]TURIIN IH SUR-5'!M21</f>
        <v>20</v>
      </c>
      <c r="N15" s="502">
        <f>+'[3]TURIIN MSUT-18'!N21+'[3]TURIIN BUS MSUT-25'!N21+'[3]TURIIN KOLLEGE-20'!N21+'[3]TURIIN BUS KOLLEGE-8'!N21+'[3]TURIIN IH SUR-5'!N21</f>
        <v>6</v>
      </c>
      <c r="O15" s="502">
        <f>+'[3]TURIIN MSUT-18'!O21+'[3]TURIIN BUS MSUT-25'!O21+'[3]TURIIN KOLLEGE-20'!O21+'[3]TURIIN BUS KOLLEGE-8'!O21+'[3]TURIIN IH SUR-5'!O21</f>
        <v>31</v>
      </c>
      <c r="P15" s="502">
        <f>+'[3]TURIIN MSUT-18'!P21+'[3]TURIIN BUS MSUT-25'!P21+'[3]TURIIN KOLLEGE-20'!P21+'[3]TURIIN BUS KOLLEGE-8'!P21+'[3]TURIIN IH SUR-5'!P21</f>
        <v>10</v>
      </c>
      <c r="Q15" s="502">
        <f>+'[3]TURIIN MSUT-18'!Q21+'[3]TURIIN BUS MSUT-25'!Q21+'[3]TURIIN KOLLEGE-20'!Q21+'[3]TURIIN BUS KOLLEGE-8'!Q21+'[3]TURIIN IH SUR-5'!Q21</f>
        <v>8</v>
      </c>
      <c r="R15" s="502">
        <f>+'[3]TURIIN MSUT-18'!R21+'[3]TURIIN BUS MSUT-25'!R21+'[3]TURIIN KOLLEGE-20'!R21+'[3]TURIIN BUS KOLLEGE-8'!R21+'[3]TURIIN IH SUR-5'!R21</f>
        <v>3</v>
      </c>
      <c r="S15" s="501">
        <f t="shared" si="6"/>
        <v>746</v>
      </c>
      <c r="T15" s="501">
        <f t="shared" si="6"/>
        <v>344</v>
      </c>
      <c r="U15" s="502">
        <f>+'[3]TURIIN MSUT-18'!U21+'[3]TURIIN BUS MSUT-25'!U21+'[3]TURIIN KOLLEGE-20'!U21+'[3]TURIIN BUS KOLLEGE-8'!U21+'[3]TURIIN IH SUR-5'!U21</f>
        <v>384</v>
      </c>
      <c r="V15" s="502">
        <f>+'[3]TURIIN MSUT-18'!V21+'[3]TURIIN BUS MSUT-25'!V21+'[3]TURIIN KOLLEGE-20'!V21+'[3]TURIIN BUS KOLLEGE-8'!V21+'[3]TURIIN IH SUR-5'!V21</f>
        <v>195</v>
      </c>
      <c r="W15" s="502">
        <f>+'[3]TURIIN MSUT-18'!W21+'[3]TURIIN BUS MSUT-25'!W21+'[3]TURIIN KOLLEGE-20'!W21+'[3]TURIIN BUS KOLLEGE-8'!W21+'[3]TURIIN IH SUR-5'!W21</f>
        <v>223</v>
      </c>
      <c r="X15" s="502">
        <f>+'[3]TURIIN MSUT-18'!X21+'[3]TURIIN BUS MSUT-25'!X21+'[3]TURIIN KOLLEGE-20'!X21+'[3]TURIIN BUS KOLLEGE-8'!X21+'[3]TURIIN IH SUR-5'!X21</f>
        <v>89</v>
      </c>
      <c r="Y15" s="502">
        <f>+'[3]TURIIN MSUT-18'!Y21+'[3]TURIIN BUS MSUT-25'!Y21+'[3]TURIIN KOLLEGE-20'!Y21+'[3]TURIIN BUS KOLLEGE-8'!Y21+'[3]TURIIN IH SUR-5'!Y21</f>
        <v>139</v>
      </c>
      <c r="Z15" s="502">
        <f>+'[3]TURIIN MSUT-18'!Z21+'[3]TURIIN BUS MSUT-25'!Z21+'[3]TURIIN KOLLEGE-20'!Z21+'[3]TURIIN BUS KOLLEGE-8'!Z21+'[3]TURIIN IH SUR-5'!Z21</f>
        <v>60</v>
      </c>
      <c r="AA15" s="502">
        <f>+'[3]TURIIN MSUT-18'!AA21+'[3]TURIIN BUS MSUT-25'!AA21+'[3]TURIIN KOLLEGE-20'!AA21+'[3]TURIIN BUS KOLLEGE-8'!AA21+'[3]TURIIN IH SUR-5'!AA21</f>
        <v>2</v>
      </c>
      <c r="AB15" s="502">
        <f>+'[3]TURIIN MSUT-18'!AB21+'[3]TURIIN BUS MSUT-25'!AB21+'[3]TURIIN KOLLEGE-20'!AB21+'[3]TURIIN BUS KOLLEGE-8'!AB21+'[3]TURIIN IH SUR-5'!AB21</f>
        <v>0</v>
      </c>
    </row>
    <row r="16" spans="1:28" s="499" customFormat="1" ht="18" customHeight="1">
      <c r="A16" s="931" t="s">
        <v>859</v>
      </c>
      <c r="B16" s="932"/>
      <c r="C16" s="932"/>
      <c r="D16" s="933"/>
      <c r="E16" s="500">
        <v>5</v>
      </c>
      <c r="F16" s="904">
        <f t="shared" si="1"/>
        <v>1261</v>
      </c>
      <c r="G16" s="904"/>
      <c r="H16" s="904">
        <f t="shared" si="2"/>
        <v>531</v>
      </c>
      <c r="I16" s="904"/>
      <c r="J16" s="904">
        <f t="shared" si="3"/>
        <v>188</v>
      </c>
      <c r="K16" s="904"/>
      <c r="L16" s="501">
        <f t="shared" si="4"/>
        <v>85</v>
      </c>
      <c r="M16" s="502">
        <f>+'[3]TURIIN MSUT-18'!M22+'[3]TURIIN BUS MSUT-25'!M22+'[3]TURIIN KOLLEGE-20'!M22+'[3]TURIIN BUS KOLLEGE-8'!M22+'[3]TURIIN IH SUR-5'!M22</f>
        <v>36</v>
      </c>
      <c r="N16" s="502">
        <f>+'[3]TURIIN MSUT-18'!N22+'[3]TURIIN BUS MSUT-25'!N22+'[3]TURIIN KOLLEGE-20'!N22+'[3]TURIIN BUS KOLLEGE-8'!N22+'[3]TURIIN IH SUR-5'!N22</f>
        <v>14</v>
      </c>
      <c r="O16" s="502">
        <f>+'[3]TURIIN MSUT-18'!O22+'[3]TURIIN BUS MSUT-25'!O22+'[3]TURIIN KOLLEGE-20'!O22+'[3]TURIIN BUS KOLLEGE-8'!O22+'[3]TURIIN IH SUR-5'!O22</f>
        <v>147</v>
      </c>
      <c r="P16" s="502">
        <f>+'[3]TURIIN MSUT-18'!P22+'[3]TURIIN BUS MSUT-25'!P22+'[3]TURIIN KOLLEGE-20'!P22+'[3]TURIIN BUS KOLLEGE-8'!P22+'[3]TURIIN IH SUR-5'!P22</f>
        <v>70</v>
      </c>
      <c r="Q16" s="502">
        <f>+'[3]TURIIN MSUT-18'!Q22+'[3]TURIIN BUS MSUT-25'!Q22+'[3]TURIIN KOLLEGE-20'!Q22+'[3]TURIIN BUS KOLLEGE-8'!Q22+'[3]TURIIN IH SUR-5'!Q22</f>
        <v>5</v>
      </c>
      <c r="R16" s="502">
        <f>+'[3]TURIIN MSUT-18'!R22+'[3]TURIIN BUS MSUT-25'!R22+'[3]TURIIN KOLLEGE-20'!R22+'[3]TURIIN BUS KOLLEGE-8'!R22+'[3]TURIIN IH SUR-5'!R22</f>
        <v>1</v>
      </c>
      <c r="S16" s="501">
        <f t="shared" si="6"/>
        <v>1046</v>
      </c>
      <c r="T16" s="501">
        <f t="shared" si="6"/>
        <v>430</v>
      </c>
      <c r="U16" s="502">
        <f>+'[3]TURIIN MSUT-18'!U22+'[3]TURIIN BUS MSUT-25'!U22+'[3]TURIIN KOLLEGE-20'!U22+'[3]TURIIN BUS KOLLEGE-8'!U22+'[3]TURIIN IH SUR-5'!U22</f>
        <v>608</v>
      </c>
      <c r="V16" s="502">
        <f>+'[3]TURIIN MSUT-18'!V22+'[3]TURIIN BUS MSUT-25'!V22+'[3]TURIIN KOLLEGE-20'!V22+'[3]TURIIN BUS KOLLEGE-8'!V22+'[3]TURIIN IH SUR-5'!V22</f>
        <v>297</v>
      </c>
      <c r="W16" s="502">
        <f>+'[3]TURIIN MSUT-18'!W22+'[3]TURIIN BUS MSUT-25'!W22+'[3]TURIIN KOLLEGE-20'!W22+'[3]TURIIN BUS KOLLEGE-8'!W22+'[3]TURIIN IH SUR-5'!W22</f>
        <v>244</v>
      </c>
      <c r="X16" s="502">
        <f>+'[3]TURIIN MSUT-18'!X22+'[3]TURIIN BUS MSUT-25'!X22+'[3]TURIIN KOLLEGE-20'!X22+'[3]TURIIN BUS KOLLEGE-8'!X22+'[3]TURIIN IH SUR-5'!X22</f>
        <v>76</v>
      </c>
      <c r="Y16" s="502">
        <f>+'[3]TURIIN MSUT-18'!Y22+'[3]TURIIN BUS MSUT-25'!Y22+'[3]TURIIN KOLLEGE-20'!Y22+'[3]TURIIN BUS KOLLEGE-8'!Y22+'[3]TURIIN IH SUR-5'!Y22</f>
        <v>194</v>
      </c>
      <c r="Z16" s="502">
        <f>+'[3]TURIIN MSUT-18'!Z22+'[3]TURIIN BUS MSUT-25'!Z22+'[3]TURIIN KOLLEGE-20'!Z22+'[3]TURIIN BUS KOLLEGE-8'!Z22+'[3]TURIIN IH SUR-5'!Z22</f>
        <v>57</v>
      </c>
      <c r="AA16" s="502">
        <f>+'[3]TURIIN MSUT-18'!AA22+'[3]TURIIN BUS MSUT-25'!AA22+'[3]TURIIN KOLLEGE-20'!AA22+'[3]TURIIN BUS KOLLEGE-8'!AA22+'[3]TURIIN IH SUR-5'!AA22</f>
        <v>27</v>
      </c>
      <c r="AB16" s="502">
        <f>+'[3]TURIIN MSUT-18'!AB22+'[3]TURIIN BUS MSUT-25'!AB22+'[3]TURIIN KOLLEGE-20'!AB22+'[3]TURIIN BUS KOLLEGE-8'!AB22+'[3]TURIIN IH SUR-5'!AB22</f>
        <v>16</v>
      </c>
    </row>
    <row r="17" spans="1:28" s="499" customFormat="1" ht="18" customHeight="1">
      <c r="A17" s="931" t="s">
        <v>860</v>
      </c>
      <c r="B17" s="932"/>
      <c r="C17" s="932"/>
      <c r="D17" s="933"/>
      <c r="E17" s="500">
        <v>6</v>
      </c>
      <c r="F17" s="904">
        <f t="shared" si="1"/>
        <v>1552</v>
      </c>
      <c r="G17" s="904"/>
      <c r="H17" s="904">
        <f t="shared" si="2"/>
        <v>700</v>
      </c>
      <c r="I17" s="904"/>
      <c r="J17" s="904">
        <f t="shared" si="3"/>
        <v>299</v>
      </c>
      <c r="K17" s="904"/>
      <c r="L17" s="501">
        <f t="shared" si="4"/>
        <v>149</v>
      </c>
      <c r="M17" s="502">
        <f>+'[3]TURIIN MSUT-18'!M23+'[3]TURIIN BUS MSUT-25'!M23+'[3]TURIIN KOLLEGE-20'!M23+'[3]TURIIN BUS KOLLEGE-8'!M23+'[3]TURIIN IH SUR-5'!M23</f>
        <v>84</v>
      </c>
      <c r="N17" s="502">
        <f>+'[3]TURIIN MSUT-18'!N23+'[3]TURIIN BUS MSUT-25'!N23+'[3]TURIIN KOLLEGE-20'!N23+'[3]TURIIN BUS KOLLEGE-8'!N23+'[3]TURIIN IH SUR-5'!N23</f>
        <v>32</v>
      </c>
      <c r="O17" s="502">
        <f>+'[3]TURIIN MSUT-18'!O23+'[3]TURIIN BUS MSUT-25'!O23+'[3]TURIIN KOLLEGE-20'!O23+'[3]TURIIN BUS KOLLEGE-8'!O23+'[3]TURIIN IH SUR-5'!O23</f>
        <v>159</v>
      </c>
      <c r="P17" s="502">
        <f>+'[3]TURIIN MSUT-18'!P23+'[3]TURIIN BUS MSUT-25'!P23+'[3]TURIIN KOLLEGE-20'!P23+'[3]TURIIN BUS KOLLEGE-8'!P23+'[3]TURIIN IH SUR-5'!P23</f>
        <v>88</v>
      </c>
      <c r="Q17" s="502">
        <f>+'[3]TURIIN MSUT-18'!Q23+'[3]TURIIN BUS MSUT-25'!Q23+'[3]TURIIN KOLLEGE-20'!Q23+'[3]TURIIN BUS KOLLEGE-8'!Q23+'[3]TURIIN IH SUR-5'!Q23</f>
        <v>56</v>
      </c>
      <c r="R17" s="502">
        <f>+'[3]TURIIN MSUT-18'!R23+'[3]TURIIN BUS MSUT-25'!R23+'[3]TURIIN KOLLEGE-20'!R23+'[3]TURIIN BUS KOLLEGE-8'!R23+'[3]TURIIN IH SUR-5'!R23</f>
        <v>29</v>
      </c>
      <c r="S17" s="501">
        <f t="shared" si="6"/>
        <v>1246</v>
      </c>
      <c r="T17" s="501">
        <f t="shared" si="6"/>
        <v>550</v>
      </c>
      <c r="U17" s="502">
        <f>+'[3]TURIIN MSUT-18'!U23+'[3]TURIIN BUS MSUT-25'!U23+'[3]TURIIN KOLLEGE-20'!U23+'[3]TURIIN BUS KOLLEGE-8'!U23+'[3]TURIIN IH SUR-5'!U23</f>
        <v>540</v>
      </c>
      <c r="V17" s="502">
        <f>+'[3]TURIIN MSUT-18'!V23+'[3]TURIIN BUS MSUT-25'!V23+'[3]TURIIN KOLLEGE-20'!V23+'[3]TURIIN BUS KOLLEGE-8'!V23+'[3]TURIIN IH SUR-5'!V23</f>
        <v>247</v>
      </c>
      <c r="W17" s="502">
        <f>+'[3]TURIIN MSUT-18'!W23+'[3]TURIIN BUS MSUT-25'!W23+'[3]TURIIN KOLLEGE-20'!W23+'[3]TURIIN BUS KOLLEGE-8'!W23+'[3]TURIIN IH SUR-5'!W23</f>
        <v>409</v>
      </c>
      <c r="X17" s="502">
        <f>+'[3]TURIIN MSUT-18'!X23+'[3]TURIIN BUS MSUT-25'!X23+'[3]TURIIN KOLLEGE-20'!X23+'[3]TURIIN BUS KOLLEGE-8'!X23+'[3]TURIIN IH SUR-5'!X23</f>
        <v>167</v>
      </c>
      <c r="Y17" s="502">
        <f>+'[3]TURIIN MSUT-18'!Y23+'[3]TURIIN BUS MSUT-25'!Y23+'[3]TURIIN KOLLEGE-20'!Y23+'[3]TURIIN BUS KOLLEGE-8'!Y23+'[3]TURIIN IH SUR-5'!Y23</f>
        <v>297</v>
      </c>
      <c r="Z17" s="502">
        <f>+'[3]TURIIN MSUT-18'!Z23+'[3]TURIIN BUS MSUT-25'!Z23+'[3]TURIIN KOLLEGE-20'!Z23+'[3]TURIIN BUS KOLLEGE-8'!Z23+'[3]TURIIN IH SUR-5'!Z23</f>
        <v>136</v>
      </c>
      <c r="AA17" s="502">
        <f>+'[3]TURIIN MSUT-18'!AA23+'[3]TURIIN BUS MSUT-25'!AA23+'[3]TURIIN KOLLEGE-20'!AA23+'[3]TURIIN BUS KOLLEGE-8'!AA23+'[3]TURIIN IH SUR-5'!AA23</f>
        <v>7</v>
      </c>
      <c r="AB17" s="502">
        <f>+'[3]TURIIN MSUT-18'!AB23+'[3]TURIIN BUS MSUT-25'!AB23+'[3]TURIIN KOLLEGE-20'!AB23+'[3]TURIIN BUS KOLLEGE-8'!AB23+'[3]TURIIN IH SUR-5'!AB23</f>
        <v>1</v>
      </c>
    </row>
    <row r="18" spans="1:28" s="499" customFormat="1" ht="18" customHeight="1">
      <c r="A18" s="931" t="s">
        <v>861</v>
      </c>
      <c r="B18" s="932"/>
      <c r="C18" s="932"/>
      <c r="D18" s="933"/>
      <c r="E18" s="500">
        <v>7</v>
      </c>
      <c r="F18" s="904">
        <f t="shared" si="1"/>
        <v>1490</v>
      </c>
      <c r="G18" s="904"/>
      <c r="H18" s="904">
        <f t="shared" si="2"/>
        <v>662</v>
      </c>
      <c r="I18" s="904"/>
      <c r="J18" s="904">
        <f t="shared" si="3"/>
        <v>279</v>
      </c>
      <c r="K18" s="904"/>
      <c r="L18" s="501">
        <f t="shared" si="4"/>
        <v>109</v>
      </c>
      <c r="M18" s="502">
        <f>+'[3]TURIIN MSUT-18'!M24+'[3]TURIIN BUS MSUT-25'!M24+'[3]TURIIN KOLLEGE-20'!M24+'[3]TURIIN BUS KOLLEGE-8'!M24+'[3]TURIIN IH SUR-5'!M24</f>
        <v>131</v>
      </c>
      <c r="N18" s="502">
        <f>+'[3]TURIIN MSUT-18'!N24+'[3]TURIIN BUS MSUT-25'!N24+'[3]TURIIN KOLLEGE-20'!N24+'[3]TURIIN BUS KOLLEGE-8'!N24+'[3]TURIIN IH SUR-5'!N24</f>
        <v>55</v>
      </c>
      <c r="O18" s="502">
        <f>+'[3]TURIIN MSUT-18'!O24+'[3]TURIIN BUS MSUT-25'!O24+'[3]TURIIN KOLLEGE-20'!O24+'[3]TURIIN BUS KOLLEGE-8'!O24+'[3]TURIIN IH SUR-5'!O24</f>
        <v>119</v>
      </c>
      <c r="P18" s="502">
        <f>+'[3]TURIIN MSUT-18'!P24+'[3]TURIIN BUS MSUT-25'!P24+'[3]TURIIN KOLLEGE-20'!P24+'[3]TURIIN BUS KOLLEGE-8'!P24+'[3]TURIIN IH SUR-5'!P24</f>
        <v>37</v>
      </c>
      <c r="Q18" s="502">
        <f>+'[3]TURIIN MSUT-18'!Q24+'[3]TURIIN BUS MSUT-25'!Q24+'[3]TURIIN KOLLEGE-20'!Q24+'[3]TURIIN BUS KOLLEGE-8'!Q24+'[3]TURIIN IH SUR-5'!Q24</f>
        <v>29</v>
      </c>
      <c r="R18" s="502">
        <f>+'[3]TURIIN MSUT-18'!R24+'[3]TURIIN BUS MSUT-25'!R24+'[3]TURIIN KOLLEGE-20'!R24+'[3]TURIIN BUS KOLLEGE-8'!R24+'[3]TURIIN IH SUR-5'!R24</f>
        <v>17</v>
      </c>
      <c r="S18" s="501">
        <f t="shared" si="6"/>
        <v>1209</v>
      </c>
      <c r="T18" s="501">
        <f t="shared" si="6"/>
        <v>553</v>
      </c>
      <c r="U18" s="502">
        <f>+'[3]TURIIN MSUT-18'!U24+'[3]TURIIN BUS MSUT-25'!U24+'[3]TURIIN KOLLEGE-20'!U24+'[3]TURIIN BUS KOLLEGE-8'!U24+'[3]TURIIN IH SUR-5'!U24</f>
        <v>755</v>
      </c>
      <c r="V18" s="502">
        <f>+'[3]TURIIN MSUT-18'!V24+'[3]TURIIN BUS MSUT-25'!V24+'[3]TURIIN KOLLEGE-20'!V24+'[3]TURIIN BUS KOLLEGE-8'!V24+'[3]TURIIN IH SUR-5'!V24</f>
        <v>370</v>
      </c>
      <c r="W18" s="502">
        <f>+'[3]TURIIN MSUT-18'!W24+'[3]TURIIN BUS MSUT-25'!W24+'[3]TURIIN KOLLEGE-20'!W24+'[3]TURIIN BUS KOLLEGE-8'!W24+'[3]TURIIN IH SUR-5'!W24</f>
        <v>250</v>
      </c>
      <c r="X18" s="502">
        <f>+'[3]TURIIN MSUT-18'!X24+'[3]TURIIN BUS MSUT-25'!X24+'[3]TURIIN KOLLEGE-20'!X24+'[3]TURIIN BUS KOLLEGE-8'!X24+'[3]TURIIN IH SUR-5'!X24</f>
        <v>97</v>
      </c>
      <c r="Y18" s="502">
        <f>+'[3]TURIIN MSUT-18'!Y24+'[3]TURIIN BUS MSUT-25'!Y24+'[3]TURIIN KOLLEGE-20'!Y24+'[3]TURIIN BUS KOLLEGE-8'!Y24+'[3]TURIIN IH SUR-5'!Y24</f>
        <v>204</v>
      </c>
      <c r="Z18" s="502">
        <f>+'[3]TURIIN MSUT-18'!Z24+'[3]TURIIN BUS MSUT-25'!Z24+'[3]TURIIN KOLLEGE-20'!Z24+'[3]TURIIN BUS KOLLEGE-8'!Z24+'[3]TURIIN IH SUR-5'!Z24</f>
        <v>86</v>
      </c>
      <c r="AA18" s="502">
        <f>+'[3]TURIIN MSUT-18'!AA24+'[3]TURIIN BUS MSUT-25'!AA24+'[3]TURIIN KOLLEGE-20'!AA24+'[3]TURIIN BUS KOLLEGE-8'!AA24+'[3]TURIIN IH SUR-5'!AA24</f>
        <v>2</v>
      </c>
      <c r="AB18" s="502">
        <f>+'[3]TURIIN MSUT-18'!AB24+'[3]TURIIN BUS MSUT-25'!AB24+'[3]TURIIN KOLLEGE-20'!AB24+'[3]TURIIN BUS KOLLEGE-8'!AB24+'[3]TURIIN IH SUR-5'!AB24</f>
        <v>0</v>
      </c>
    </row>
    <row r="19" spans="1:28" s="503" customFormat="1" ht="18" customHeight="1">
      <c r="A19" s="905" t="s">
        <v>862</v>
      </c>
      <c r="B19" s="906"/>
      <c r="C19" s="906"/>
      <c r="D19" s="907"/>
      <c r="E19" s="500">
        <v>8</v>
      </c>
      <c r="F19" s="904">
        <f t="shared" si="1"/>
        <v>9301</v>
      </c>
      <c r="G19" s="904"/>
      <c r="H19" s="904">
        <f t="shared" si="2"/>
        <v>4033</v>
      </c>
      <c r="I19" s="904"/>
      <c r="J19" s="904">
        <f t="shared" si="3"/>
        <v>735</v>
      </c>
      <c r="K19" s="904"/>
      <c r="L19" s="501">
        <f t="shared" si="4"/>
        <v>275</v>
      </c>
      <c r="M19" s="501">
        <f t="shared" ref="M19:R19" si="8">+M20+M21+M22+M23+M24+M25</f>
        <v>234</v>
      </c>
      <c r="N19" s="501">
        <f t="shared" si="8"/>
        <v>71</v>
      </c>
      <c r="O19" s="501">
        <f t="shared" si="8"/>
        <v>444</v>
      </c>
      <c r="P19" s="501">
        <f t="shared" si="8"/>
        <v>189</v>
      </c>
      <c r="Q19" s="501">
        <f t="shared" si="8"/>
        <v>57</v>
      </c>
      <c r="R19" s="501">
        <f t="shared" si="8"/>
        <v>15</v>
      </c>
      <c r="S19" s="501">
        <f t="shared" si="6"/>
        <v>8491</v>
      </c>
      <c r="T19" s="501">
        <f t="shared" si="6"/>
        <v>3737</v>
      </c>
      <c r="U19" s="501">
        <f t="shared" ref="U19:AB19" si="9">+U20+U21+U22+U23+U24+U25</f>
        <v>5165</v>
      </c>
      <c r="V19" s="501">
        <f t="shared" si="9"/>
        <v>2544</v>
      </c>
      <c r="W19" s="501">
        <f t="shared" si="9"/>
        <v>1842</v>
      </c>
      <c r="X19" s="501">
        <f t="shared" si="9"/>
        <v>634</v>
      </c>
      <c r="Y19" s="501">
        <f t="shared" si="9"/>
        <v>1484</v>
      </c>
      <c r="Z19" s="501">
        <f t="shared" si="9"/>
        <v>559</v>
      </c>
      <c r="AA19" s="501">
        <f t="shared" si="9"/>
        <v>75</v>
      </c>
      <c r="AB19" s="501">
        <f t="shared" si="9"/>
        <v>21</v>
      </c>
    </row>
    <row r="20" spans="1:28" s="499" customFormat="1" ht="18" customHeight="1">
      <c r="A20" s="931" t="s">
        <v>863</v>
      </c>
      <c r="B20" s="932"/>
      <c r="C20" s="932"/>
      <c r="D20" s="933"/>
      <c r="E20" s="500">
        <v>9</v>
      </c>
      <c r="F20" s="904">
        <f t="shared" si="1"/>
        <v>1905</v>
      </c>
      <c r="G20" s="904"/>
      <c r="H20" s="904">
        <f t="shared" si="2"/>
        <v>798</v>
      </c>
      <c r="I20" s="904"/>
      <c r="J20" s="904">
        <f t="shared" si="3"/>
        <v>112</v>
      </c>
      <c r="K20" s="904"/>
      <c r="L20" s="501">
        <f t="shared" si="4"/>
        <v>38</v>
      </c>
      <c r="M20" s="502">
        <f>+'[3]TURIIN MSUT-18'!M26+'[3]TURIIN BUS MSUT-25'!M26+'[3]TURIIN KOLLEGE-20'!M26+'[3]TURIIN BUS KOLLEGE-8'!M26+'[3]TURIIN IH SUR-5'!M26</f>
        <v>39</v>
      </c>
      <c r="N20" s="502">
        <f>+'[3]TURIIN MSUT-18'!N26+'[3]TURIIN BUS MSUT-25'!N26+'[3]TURIIN KOLLEGE-20'!N26+'[3]TURIIN BUS KOLLEGE-8'!N26+'[3]TURIIN IH SUR-5'!N26</f>
        <v>14</v>
      </c>
      <c r="O20" s="502">
        <f>+'[3]TURIIN MSUT-18'!O26+'[3]TURIIN BUS MSUT-25'!O26+'[3]TURIIN KOLLEGE-20'!O26+'[3]TURIIN BUS KOLLEGE-8'!O26+'[3]TURIIN IH SUR-5'!O26</f>
        <v>61</v>
      </c>
      <c r="P20" s="502">
        <f>+'[3]TURIIN MSUT-18'!P26+'[3]TURIIN BUS MSUT-25'!P26+'[3]TURIIN KOLLEGE-20'!P26+'[3]TURIIN BUS KOLLEGE-8'!P26+'[3]TURIIN IH SUR-5'!P26</f>
        <v>18</v>
      </c>
      <c r="Q20" s="502">
        <f>+'[3]TURIIN MSUT-18'!Q26+'[3]TURIIN BUS MSUT-25'!Q26+'[3]TURIIN KOLLEGE-20'!Q26+'[3]TURIIN BUS KOLLEGE-8'!Q26+'[3]TURIIN IH SUR-5'!Q26</f>
        <v>12</v>
      </c>
      <c r="R20" s="502">
        <f>+'[3]TURIIN MSUT-18'!R26+'[3]TURIIN BUS MSUT-25'!R26+'[3]TURIIN KOLLEGE-20'!R26+'[3]TURIIN BUS KOLLEGE-8'!R26+'[3]TURIIN IH SUR-5'!R26</f>
        <v>6</v>
      </c>
      <c r="S20" s="501">
        <f t="shared" si="6"/>
        <v>1765</v>
      </c>
      <c r="T20" s="501">
        <f t="shared" si="6"/>
        <v>742</v>
      </c>
      <c r="U20" s="502">
        <f>+'[3]TURIIN MSUT-18'!U26+'[3]TURIIN BUS MSUT-25'!U26+'[3]TURIIN KOLLEGE-20'!U26+'[3]TURIIN BUS KOLLEGE-8'!U26+'[3]TURIIN IH SUR-5'!U26</f>
        <v>1227</v>
      </c>
      <c r="V20" s="502">
        <f>+'[3]TURIIN MSUT-18'!V26+'[3]TURIIN BUS MSUT-25'!V26+'[3]TURIIN KOLLEGE-20'!V26+'[3]TURIIN BUS KOLLEGE-8'!V26+'[3]TURIIN IH SUR-5'!V26</f>
        <v>580</v>
      </c>
      <c r="W20" s="502">
        <f>+'[3]TURIIN MSUT-18'!W26+'[3]TURIIN BUS MSUT-25'!W26+'[3]TURIIN KOLLEGE-20'!W26+'[3]TURIIN BUS KOLLEGE-8'!W26+'[3]TURIIN IH SUR-5'!W26</f>
        <v>284</v>
      </c>
      <c r="X20" s="502">
        <f>+'[3]TURIIN MSUT-18'!X26+'[3]TURIIN BUS MSUT-25'!X26+'[3]TURIIN KOLLEGE-20'!X26+'[3]TURIIN BUS KOLLEGE-8'!X26+'[3]TURIIN IH SUR-5'!X26</f>
        <v>73</v>
      </c>
      <c r="Y20" s="502">
        <f>+'[3]TURIIN MSUT-18'!Y26+'[3]TURIIN BUS MSUT-25'!Y26+'[3]TURIIN KOLLEGE-20'!Y26+'[3]TURIIN BUS KOLLEGE-8'!Y26+'[3]TURIIN IH SUR-5'!Y26</f>
        <v>254</v>
      </c>
      <c r="Z20" s="502">
        <f>+'[3]TURIIN MSUT-18'!Z26+'[3]TURIIN BUS MSUT-25'!Z26+'[3]TURIIN KOLLEGE-20'!Z26+'[3]TURIIN BUS KOLLEGE-8'!Z26+'[3]TURIIN IH SUR-5'!Z26</f>
        <v>89</v>
      </c>
      <c r="AA20" s="502">
        <f>+'[3]TURIIN MSUT-18'!AA26+'[3]TURIIN BUS MSUT-25'!AA26+'[3]TURIIN KOLLEGE-20'!AA26+'[3]TURIIN BUS KOLLEGE-8'!AA26+'[3]TURIIN IH SUR-5'!AA26</f>
        <v>28</v>
      </c>
      <c r="AB20" s="502">
        <f>+'[3]TURIIN MSUT-18'!AB26+'[3]TURIIN BUS MSUT-25'!AB26+'[3]TURIIN KOLLEGE-20'!AB26+'[3]TURIIN BUS KOLLEGE-8'!AB26+'[3]TURIIN IH SUR-5'!AB26</f>
        <v>18</v>
      </c>
    </row>
    <row r="21" spans="1:28" s="499" customFormat="1" ht="18" customHeight="1">
      <c r="A21" s="931" t="s">
        <v>864</v>
      </c>
      <c r="B21" s="932"/>
      <c r="C21" s="932"/>
      <c r="D21" s="933"/>
      <c r="E21" s="500">
        <v>10</v>
      </c>
      <c r="F21" s="904">
        <f t="shared" si="1"/>
        <v>1925</v>
      </c>
      <c r="G21" s="904"/>
      <c r="H21" s="904">
        <f t="shared" si="2"/>
        <v>961</v>
      </c>
      <c r="I21" s="904"/>
      <c r="J21" s="904">
        <f t="shared" si="3"/>
        <v>171</v>
      </c>
      <c r="K21" s="904"/>
      <c r="L21" s="501">
        <f t="shared" si="4"/>
        <v>91</v>
      </c>
      <c r="M21" s="502">
        <f>+'[3]TURIIN MSUT-18'!M27+'[3]TURIIN BUS MSUT-25'!M27+'[3]TURIIN KOLLEGE-20'!M27+'[3]TURIIN BUS KOLLEGE-8'!M27+'[3]TURIIN IH SUR-5'!M27</f>
        <v>22</v>
      </c>
      <c r="N21" s="502">
        <f>+'[3]TURIIN MSUT-18'!N27+'[3]TURIIN BUS MSUT-25'!N27+'[3]TURIIN KOLLEGE-20'!N27+'[3]TURIIN BUS KOLLEGE-8'!N27+'[3]TURIIN IH SUR-5'!N27</f>
        <v>13</v>
      </c>
      <c r="O21" s="502">
        <f>+'[3]TURIIN MSUT-18'!O27+'[3]TURIIN BUS MSUT-25'!O27+'[3]TURIIN KOLLEGE-20'!O27+'[3]TURIIN BUS KOLLEGE-8'!O27+'[3]TURIIN IH SUR-5'!O27</f>
        <v>147</v>
      </c>
      <c r="P21" s="502">
        <f>+'[3]TURIIN MSUT-18'!P27+'[3]TURIIN BUS MSUT-25'!P27+'[3]TURIIN KOLLEGE-20'!P27+'[3]TURIIN BUS KOLLEGE-8'!P27+'[3]TURIIN IH SUR-5'!P27</f>
        <v>78</v>
      </c>
      <c r="Q21" s="502">
        <f>+'[3]TURIIN MSUT-18'!Q27+'[3]TURIIN BUS MSUT-25'!Q27+'[3]TURIIN KOLLEGE-20'!Q27+'[3]TURIIN BUS KOLLEGE-8'!Q27+'[3]TURIIN IH SUR-5'!Q27</f>
        <v>2</v>
      </c>
      <c r="R21" s="502">
        <f>+'[3]TURIIN MSUT-18'!R27+'[3]TURIIN BUS MSUT-25'!R27+'[3]TURIIN KOLLEGE-20'!R27+'[3]TURIIN BUS KOLLEGE-8'!R27+'[3]TURIIN IH SUR-5'!R27</f>
        <v>0</v>
      </c>
      <c r="S21" s="501">
        <f t="shared" si="6"/>
        <v>1739</v>
      </c>
      <c r="T21" s="501">
        <f t="shared" si="6"/>
        <v>870</v>
      </c>
      <c r="U21" s="502">
        <f>+'[3]TURIIN MSUT-18'!U27+'[3]TURIIN BUS MSUT-25'!U27+'[3]TURIIN KOLLEGE-20'!U27+'[3]TURIIN BUS KOLLEGE-8'!U27+'[3]TURIIN IH SUR-5'!U27</f>
        <v>1052</v>
      </c>
      <c r="V21" s="502">
        <f>+'[3]TURIIN MSUT-18'!V27+'[3]TURIIN BUS MSUT-25'!V27+'[3]TURIIN KOLLEGE-20'!V27+'[3]TURIIN BUS KOLLEGE-8'!V27+'[3]TURIIN IH SUR-5'!V27</f>
        <v>571</v>
      </c>
      <c r="W21" s="502">
        <f>+'[3]TURIIN MSUT-18'!W27+'[3]TURIIN BUS MSUT-25'!W27+'[3]TURIIN KOLLEGE-20'!W27+'[3]TURIIN BUS KOLLEGE-8'!W27+'[3]TURIIN IH SUR-5'!W27</f>
        <v>393</v>
      </c>
      <c r="X21" s="502">
        <f>+'[3]TURIIN MSUT-18'!X27+'[3]TURIIN BUS MSUT-25'!X27+'[3]TURIIN KOLLEGE-20'!X27+'[3]TURIIN BUS KOLLEGE-8'!X27+'[3]TURIIN IH SUR-5'!X27</f>
        <v>165</v>
      </c>
      <c r="Y21" s="502">
        <f>+'[3]TURIIN MSUT-18'!Y27+'[3]TURIIN BUS MSUT-25'!Y27+'[3]TURIIN KOLLEGE-20'!Y27+'[3]TURIIN BUS KOLLEGE-8'!Y27+'[3]TURIIN IH SUR-5'!Y27</f>
        <v>294</v>
      </c>
      <c r="Z21" s="502">
        <f>+'[3]TURIIN MSUT-18'!Z27+'[3]TURIIN BUS MSUT-25'!Z27+'[3]TURIIN KOLLEGE-20'!Z27+'[3]TURIIN BUS KOLLEGE-8'!Z27+'[3]TURIIN IH SUR-5'!Z27</f>
        <v>134</v>
      </c>
      <c r="AA21" s="502">
        <f>+'[3]TURIIN MSUT-18'!AA27+'[3]TURIIN BUS MSUT-25'!AA27+'[3]TURIIN KOLLEGE-20'!AA27+'[3]TURIIN BUS KOLLEGE-8'!AA27+'[3]TURIIN IH SUR-5'!AA27</f>
        <v>15</v>
      </c>
      <c r="AB21" s="502">
        <f>+'[3]TURIIN MSUT-18'!AB27+'[3]TURIIN BUS MSUT-25'!AB27+'[3]TURIIN KOLLEGE-20'!AB27+'[3]TURIIN BUS KOLLEGE-8'!AB27+'[3]TURIIN IH SUR-5'!AB27</f>
        <v>0</v>
      </c>
    </row>
    <row r="22" spans="1:28" s="499" customFormat="1" ht="18" customHeight="1">
      <c r="A22" s="931" t="s">
        <v>865</v>
      </c>
      <c r="B22" s="932"/>
      <c r="C22" s="932"/>
      <c r="D22" s="933"/>
      <c r="E22" s="500">
        <v>11</v>
      </c>
      <c r="F22" s="904">
        <f t="shared" si="1"/>
        <v>1091</v>
      </c>
      <c r="G22" s="904"/>
      <c r="H22" s="904">
        <f t="shared" si="2"/>
        <v>468</v>
      </c>
      <c r="I22" s="904"/>
      <c r="J22" s="904">
        <f t="shared" si="3"/>
        <v>68</v>
      </c>
      <c r="K22" s="904"/>
      <c r="L22" s="501">
        <f t="shared" si="4"/>
        <v>15</v>
      </c>
      <c r="M22" s="502">
        <f>+'[3]TURIIN MSUT-18'!M28+'[3]TURIIN BUS MSUT-25'!M28+'[3]TURIIN KOLLEGE-20'!M28+'[3]TURIIN BUS KOLLEGE-8'!M28+'[3]TURIIN IH SUR-5'!M28</f>
        <v>34</v>
      </c>
      <c r="N22" s="502">
        <f>+'[3]TURIIN MSUT-18'!N28+'[3]TURIIN BUS MSUT-25'!N28+'[3]TURIIN KOLLEGE-20'!N28+'[3]TURIIN BUS KOLLEGE-8'!N28+'[3]TURIIN IH SUR-5'!N28</f>
        <v>9</v>
      </c>
      <c r="O22" s="502">
        <f>+'[3]TURIIN MSUT-18'!O28+'[3]TURIIN BUS MSUT-25'!O28+'[3]TURIIN KOLLEGE-20'!O28+'[3]TURIIN BUS KOLLEGE-8'!O28+'[3]TURIIN IH SUR-5'!O28</f>
        <v>26</v>
      </c>
      <c r="P22" s="502">
        <f>+'[3]TURIIN MSUT-18'!P28+'[3]TURIIN BUS MSUT-25'!P28+'[3]TURIIN KOLLEGE-20'!P28+'[3]TURIIN BUS KOLLEGE-8'!P28+'[3]TURIIN IH SUR-5'!P28</f>
        <v>5</v>
      </c>
      <c r="Q22" s="502">
        <f>+'[3]TURIIN MSUT-18'!Q28+'[3]TURIIN BUS MSUT-25'!Q28+'[3]TURIIN KOLLEGE-20'!Q28+'[3]TURIIN BUS KOLLEGE-8'!Q28+'[3]TURIIN IH SUR-5'!Q28</f>
        <v>8</v>
      </c>
      <c r="R22" s="502">
        <f>+'[3]TURIIN MSUT-18'!R28+'[3]TURIIN BUS MSUT-25'!R28+'[3]TURIIN KOLLEGE-20'!R28+'[3]TURIIN BUS KOLLEGE-8'!R28+'[3]TURIIN IH SUR-5'!R28</f>
        <v>1</v>
      </c>
      <c r="S22" s="501">
        <f t="shared" si="6"/>
        <v>1020</v>
      </c>
      <c r="T22" s="501">
        <f t="shared" si="6"/>
        <v>453</v>
      </c>
      <c r="U22" s="502">
        <f>+'[3]TURIIN MSUT-18'!U28+'[3]TURIIN BUS MSUT-25'!U28+'[3]TURIIN KOLLEGE-20'!U28+'[3]TURIIN BUS KOLLEGE-8'!U28+'[3]TURIIN IH SUR-5'!U28</f>
        <v>708</v>
      </c>
      <c r="V22" s="502">
        <f>+'[3]TURIIN MSUT-18'!V28+'[3]TURIIN BUS MSUT-25'!V28+'[3]TURIIN KOLLEGE-20'!V28+'[3]TURIIN BUS KOLLEGE-8'!V28+'[3]TURIIN IH SUR-5'!V28</f>
        <v>355</v>
      </c>
      <c r="W22" s="502">
        <f>+'[3]TURIIN MSUT-18'!W28+'[3]TURIIN BUS MSUT-25'!W28+'[3]TURIIN KOLLEGE-20'!W28+'[3]TURIIN BUS KOLLEGE-8'!W28+'[3]TURIIN IH SUR-5'!W28</f>
        <v>170</v>
      </c>
      <c r="X22" s="502">
        <f>+'[3]TURIIN MSUT-18'!X28+'[3]TURIIN BUS MSUT-25'!X28+'[3]TURIIN KOLLEGE-20'!X28+'[3]TURIIN BUS KOLLEGE-8'!X28+'[3]TURIIN IH SUR-5'!X28</f>
        <v>50</v>
      </c>
      <c r="Y22" s="502">
        <f>+'[3]TURIIN MSUT-18'!Y28+'[3]TURIIN BUS MSUT-25'!Y28+'[3]TURIIN KOLLEGE-20'!Y28+'[3]TURIIN BUS KOLLEGE-8'!Y28+'[3]TURIIN IH SUR-5'!Y28</f>
        <v>142</v>
      </c>
      <c r="Z22" s="502">
        <f>+'[3]TURIIN MSUT-18'!Z28+'[3]TURIIN BUS MSUT-25'!Z28+'[3]TURIIN KOLLEGE-20'!Z28+'[3]TURIIN BUS KOLLEGE-8'!Z28+'[3]TURIIN IH SUR-5'!Z28</f>
        <v>48</v>
      </c>
      <c r="AA22" s="502">
        <f>+'[3]TURIIN MSUT-18'!AA28+'[3]TURIIN BUS MSUT-25'!AA28+'[3]TURIIN KOLLEGE-20'!AA28+'[3]TURIIN BUS KOLLEGE-8'!AA28+'[3]TURIIN IH SUR-5'!AA28</f>
        <v>3</v>
      </c>
      <c r="AB22" s="502">
        <f>+'[3]TURIIN MSUT-18'!AB28+'[3]TURIIN BUS MSUT-25'!AB28+'[3]TURIIN KOLLEGE-20'!AB28+'[3]TURIIN BUS KOLLEGE-8'!AB28+'[3]TURIIN IH SUR-5'!AB28</f>
        <v>0</v>
      </c>
    </row>
    <row r="23" spans="1:28" s="499" customFormat="1" ht="18" customHeight="1">
      <c r="A23" s="931" t="s">
        <v>866</v>
      </c>
      <c r="B23" s="932"/>
      <c r="C23" s="932"/>
      <c r="D23" s="933"/>
      <c r="E23" s="500">
        <v>12</v>
      </c>
      <c r="F23" s="904">
        <f t="shared" si="1"/>
        <v>1049</v>
      </c>
      <c r="G23" s="904"/>
      <c r="H23" s="904">
        <f t="shared" si="2"/>
        <v>400</v>
      </c>
      <c r="I23" s="904"/>
      <c r="J23" s="904">
        <f t="shared" si="3"/>
        <v>104</v>
      </c>
      <c r="K23" s="904"/>
      <c r="L23" s="501">
        <f t="shared" si="4"/>
        <v>35</v>
      </c>
      <c r="M23" s="502">
        <f>+'[3]TURIIN MSUT-18'!M29+'[3]TURIIN BUS MSUT-25'!M29+'[3]TURIIN KOLLEGE-20'!M29+'[3]TURIIN BUS KOLLEGE-8'!M29+'[3]TURIIN IH SUR-5'!M29</f>
        <v>50</v>
      </c>
      <c r="N23" s="502">
        <f>+'[3]TURIIN MSUT-18'!N29+'[3]TURIIN BUS MSUT-25'!N29+'[3]TURIIN KOLLEGE-20'!N29+'[3]TURIIN BUS KOLLEGE-8'!N29+'[3]TURIIN IH SUR-5'!N29</f>
        <v>10</v>
      </c>
      <c r="O23" s="502">
        <f>+'[3]TURIIN MSUT-18'!O29+'[3]TURIIN BUS MSUT-25'!O29+'[3]TURIIN KOLLEGE-20'!O29+'[3]TURIIN BUS KOLLEGE-8'!O29+'[3]TURIIN IH SUR-5'!O29</f>
        <v>45</v>
      </c>
      <c r="P23" s="502">
        <f>+'[3]TURIIN MSUT-18'!P29+'[3]TURIIN BUS MSUT-25'!P29+'[3]TURIIN KOLLEGE-20'!P29+'[3]TURIIN BUS KOLLEGE-8'!P29+'[3]TURIIN IH SUR-5'!P29</f>
        <v>20</v>
      </c>
      <c r="Q23" s="502">
        <f>+'[3]TURIIN MSUT-18'!Q29+'[3]TURIIN BUS MSUT-25'!Q29+'[3]TURIIN KOLLEGE-20'!Q29+'[3]TURIIN BUS KOLLEGE-8'!Q29+'[3]TURIIN IH SUR-5'!Q29</f>
        <v>9</v>
      </c>
      <c r="R23" s="502">
        <f>+'[3]TURIIN MSUT-18'!R29+'[3]TURIIN BUS MSUT-25'!R29+'[3]TURIIN KOLLEGE-20'!R29+'[3]TURIIN BUS KOLLEGE-8'!R29+'[3]TURIIN IH SUR-5'!R29</f>
        <v>5</v>
      </c>
      <c r="S23" s="501">
        <f t="shared" si="6"/>
        <v>942</v>
      </c>
      <c r="T23" s="501">
        <f t="shared" si="6"/>
        <v>365</v>
      </c>
      <c r="U23" s="502">
        <f>+'[3]TURIIN MSUT-18'!U29+'[3]TURIIN BUS MSUT-25'!U29+'[3]TURIIN KOLLEGE-20'!U29+'[3]TURIIN BUS KOLLEGE-8'!U29+'[3]TURIIN IH SUR-5'!U29</f>
        <v>531</v>
      </c>
      <c r="V23" s="502">
        <f>+'[3]TURIIN MSUT-18'!V29+'[3]TURIIN BUS MSUT-25'!V29+'[3]TURIIN KOLLEGE-20'!V29+'[3]TURIIN BUS KOLLEGE-8'!V29+'[3]TURIIN IH SUR-5'!V29</f>
        <v>240</v>
      </c>
      <c r="W23" s="502">
        <f>+'[3]TURIIN MSUT-18'!W29+'[3]TURIIN BUS MSUT-25'!W29+'[3]TURIIN KOLLEGE-20'!W29+'[3]TURIIN BUS KOLLEGE-8'!W29+'[3]TURIIN IH SUR-5'!W29</f>
        <v>229</v>
      </c>
      <c r="X23" s="502">
        <f>+'[3]TURIIN MSUT-18'!X29+'[3]TURIIN BUS MSUT-25'!X29+'[3]TURIIN KOLLEGE-20'!X29+'[3]TURIIN BUS KOLLEGE-8'!X29+'[3]TURIIN IH SUR-5'!X29</f>
        <v>70</v>
      </c>
      <c r="Y23" s="502">
        <f>+'[3]TURIIN MSUT-18'!Y29+'[3]TURIIN BUS MSUT-25'!Y29+'[3]TURIIN KOLLEGE-20'!Y29+'[3]TURIIN BUS KOLLEGE-8'!Y29+'[3]TURIIN IH SUR-5'!Y29</f>
        <v>182</v>
      </c>
      <c r="Z23" s="502">
        <f>+'[3]TURIIN MSUT-18'!Z29+'[3]TURIIN BUS MSUT-25'!Z29+'[3]TURIIN KOLLEGE-20'!Z29+'[3]TURIIN BUS KOLLEGE-8'!Z29+'[3]TURIIN IH SUR-5'!Z29</f>
        <v>55</v>
      </c>
      <c r="AA23" s="502">
        <f>+'[3]TURIIN MSUT-18'!AA29+'[3]TURIIN BUS MSUT-25'!AA29+'[3]TURIIN KOLLEGE-20'!AA29+'[3]TURIIN BUS KOLLEGE-8'!AA29+'[3]TURIIN IH SUR-5'!AA29</f>
        <v>3</v>
      </c>
      <c r="AB23" s="502">
        <f>+'[3]TURIIN MSUT-18'!AB29+'[3]TURIIN BUS MSUT-25'!AB29+'[3]TURIIN KOLLEGE-20'!AB29+'[3]TURIIN BUS KOLLEGE-8'!AB29+'[3]TURIIN IH SUR-5'!AB29</f>
        <v>0</v>
      </c>
    </row>
    <row r="24" spans="1:28" s="499" customFormat="1" ht="18" customHeight="1">
      <c r="A24" s="931" t="s">
        <v>867</v>
      </c>
      <c r="B24" s="932"/>
      <c r="C24" s="932"/>
      <c r="D24" s="933"/>
      <c r="E24" s="500">
        <v>13</v>
      </c>
      <c r="F24" s="904">
        <f t="shared" si="1"/>
        <v>1992</v>
      </c>
      <c r="G24" s="904"/>
      <c r="H24" s="904">
        <f t="shared" si="2"/>
        <v>877</v>
      </c>
      <c r="I24" s="904"/>
      <c r="J24" s="904">
        <f t="shared" si="3"/>
        <v>110</v>
      </c>
      <c r="K24" s="904"/>
      <c r="L24" s="501">
        <f t="shared" si="4"/>
        <v>51</v>
      </c>
      <c r="M24" s="502">
        <f>+'[3]TURIIN MSUT-18'!M30+'[3]TURIIN BUS MSUT-25'!M30+'[3]TURIIN KOLLEGE-20'!M30+'[3]TURIIN BUS KOLLEGE-8'!M30+'[3]TURIIN IH SUR-5'!M30</f>
        <v>31</v>
      </c>
      <c r="N24" s="502">
        <f>+'[3]TURIIN MSUT-18'!N30+'[3]TURIIN BUS MSUT-25'!N30+'[3]TURIIN KOLLEGE-20'!N30+'[3]TURIIN BUS KOLLEGE-8'!N30+'[3]TURIIN IH SUR-5'!N30</f>
        <v>14</v>
      </c>
      <c r="O24" s="502">
        <f>+'[3]TURIIN MSUT-18'!O30+'[3]TURIIN BUS MSUT-25'!O30+'[3]TURIIN KOLLEGE-20'!O30+'[3]TURIIN BUS KOLLEGE-8'!O30+'[3]TURIIN IH SUR-5'!O30</f>
        <v>75</v>
      </c>
      <c r="P24" s="502">
        <f>+'[3]TURIIN MSUT-18'!P30+'[3]TURIIN BUS MSUT-25'!P30+'[3]TURIIN KOLLEGE-20'!P30+'[3]TURIIN BUS KOLLEGE-8'!P30+'[3]TURIIN IH SUR-5'!P30</f>
        <v>37</v>
      </c>
      <c r="Q24" s="502">
        <f>+'[3]TURIIN MSUT-18'!Q30+'[3]TURIIN BUS MSUT-25'!Q30+'[3]TURIIN KOLLEGE-20'!Q30+'[3]TURIIN BUS KOLLEGE-8'!Q30+'[3]TURIIN IH SUR-5'!Q30</f>
        <v>4</v>
      </c>
      <c r="R24" s="502">
        <f>+'[3]TURIIN MSUT-18'!R30+'[3]TURIIN BUS MSUT-25'!R30+'[3]TURIIN KOLLEGE-20'!R30+'[3]TURIIN BUS KOLLEGE-8'!R30+'[3]TURIIN IH SUR-5'!R30</f>
        <v>0</v>
      </c>
      <c r="S24" s="501">
        <f t="shared" si="6"/>
        <v>1869</v>
      </c>
      <c r="T24" s="501">
        <f t="shared" si="6"/>
        <v>826</v>
      </c>
      <c r="U24" s="502">
        <f>+'[3]TURIIN MSUT-18'!U30+'[3]TURIIN BUS MSUT-25'!U30+'[3]TURIIN KOLLEGE-20'!U30+'[3]TURIIN BUS KOLLEGE-8'!U30+'[3]TURIIN IH SUR-5'!U30</f>
        <v>1128</v>
      </c>
      <c r="V24" s="502">
        <f>+'[3]TURIIN MSUT-18'!V30+'[3]TURIIN BUS MSUT-25'!V30+'[3]TURIIN KOLLEGE-20'!V30+'[3]TURIIN BUS KOLLEGE-8'!V30+'[3]TURIIN IH SUR-5'!V30</f>
        <v>572</v>
      </c>
      <c r="W24" s="502">
        <f>+'[3]TURIIN MSUT-18'!W30+'[3]TURIIN BUS MSUT-25'!W30+'[3]TURIIN KOLLEGE-20'!W30+'[3]TURIIN BUS KOLLEGE-8'!W30+'[3]TURIIN IH SUR-5'!W30</f>
        <v>387</v>
      </c>
      <c r="X24" s="502">
        <f>+'[3]TURIIN MSUT-18'!X30+'[3]TURIIN BUS MSUT-25'!X30+'[3]TURIIN KOLLEGE-20'!X30+'[3]TURIIN BUS KOLLEGE-8'!X30+'[3]TURIIN IH SUR-5'!X30</f>
        <v>139</v>
      </c>
      <c r="Y24" s="502">
        <f>+'[3]TURIIN MSUT-18'!Y30+'[3]TURIIN BUS MSUT-25'!Y30+'[3]TURIIN KOLLEGE-20'!Y30+'[3]TURIIN BUS KOLLEGE-8'!Y30+'[3]TURIIN IH SUR-5'!Y30</f>
        <v>354</v>
      </c>
      <c r="Z24" s="502">
        <f>+'[3]TURIIN MSUT-18'!Z30+'[3]TURIIN BUS MSUT-25'!Z30+'[3]TURIIN KOLLEGE-20'!Z30+'[3]TURIIN BUS KOLLEGE-8'!Z30+'[3]TURIIN IH SUR-5'!Z30</f>
        <v>115</v>
      </c>
      <c r="AA24" s="502">
        <f>+'[3]TURIIN MSUT-18'!AA30+'[3]TURIIN BUS MSUT-25'!AA30+'[3]TURIIN KOLLEGE-20'!AA30+'[3]TURIIN BUS KOLLEGE-8'!AA30+'[3]TURIIN IH SUR-5'!AA30</f>
        <v>13</v>
      </c>
      <c r="AB24" s="502">
        <f>+'[3]TURIIN MSUT-18'!AB30+'[3]TURIIN BUS MSUT-25'!AB30+'[3]TURIIN KOLLEGE-20'!AB30+'[3]TURIIN BUS KOLLEGE-8'!AB30+'[3]TURIIN IH SUR-5'!AB30</f>
        <v>0</v>
      </c>
    </row>
    <row r="25" spans="1:28" s="499" customFormat="1" ht="18" customHeight="1">
      <c r="A25" s="931" t="s">
        <v>868</v>
      </c>
      <c r="B25" s="932"/>
      <c r="C25" s="932"/>
      <c r="D25" s="933"/>
      <c r="E25" s="500">
        <v>14</v>
      </c>
      <c r="F25" s="904">
        <f t="shared" si="1"/>
        <v>1339</v>
      </c>
      <c r="G25" s="904"/>
      <c r="H25" s="904">
        <f t="shared" si="2"/>
        <v>529</v>
      </c>
      <c r="I25" s="904"/>
      <c r="J25" s="904">
        <f t="shared" si="3"/>
        <v>170</v>
      </c>
      <c r="K25" s="904"/>
      <c r="L25" s="501">
        <f t="shared" si="4"/>
        <v>45</v>
      </c>
      <c r="M25" s="502">
        <f>+'[3]TURIIN MSUT-18'!M31+'[3]TURIIN BUS MSUT-25'!M31+'[3]TURIIN KOLLEGE-20'!M31+'[3]TURIIN BUS KOLLEGE-8'!M31+'[3]TURIIN IH SUR-5'!M31</f>
        <v>58</v>
      </c>
      <c r="N25" s="502">
        <f>+'[3]TURIIN MSUT-18'!N31+'[3]TURIIN BUS MSUT-25'!N31+'[3]TURIIN KOLLEGE-20'!N31+'[3]TURIIN BUS KOLLEGE-8'!N31+'[3]TURIIN IH SUR-5'!N31</f>
        <v>11</v>
      </c>
      <c r="O25" s="502">
        <f>+'[3]TURIIN MSUT-18'!O31+'[3]TURIIN BUS MSUT-25'!O31+'[3]TURIIN KOLLEGE-20'!O31+'[3]TURIIN BUS KOLLEGE-8'!O31+'[3]TURIIN IH SUR-5'!O31</f>
        <v>90</v>
      </c>
      <c r="P25" s="502">
        <f>+'[3]TURIIN MSUT-18'!P31+'[3]TURIIN BUS MSUT-25'!P31+'[3]TURIIN KOLLEGE-20'!P31+'[3]TURIIN BUS KOLLEGE-8'!P31+'[3]TURIIN IH SUR-5'!P31</f>
        <v>31</v>
      </c>
      <c r="Q25" s="502">
        <f>+'[3]TURIIN MSUT-18'!Q31+'[3]TURIIN BUS MSUT-25'!Q31+'[3]TURIIN KOLLEGE-20'!Q31+'[3]TURIIN BUS KOLLEGE-8'!Q31+'[3]TURIIN IH SUR-5'!Q31</f>
        <v>22</v>
      </c>
      <c r="R25" s="502">
        <f>+'[3]TURIIN MSUT-18'!R31+'[3]TURIIN BUS MSUT-25'!R31+'[3]TURIIN KOLLEGE-20'!R31+'[3]TURIIN BUS KOLLEGE-8'!R31+'[3]TURIIN IH SUR-5'!R31</f>
        <v>3</v>
      </c>
      <c r="S25" s="501">
        <f t="shared" si="6"/>
        <v>1156</v>
      </c>
      <c r="T25" s="501">
        <f t="shared" si="6"/>
        <v>481</v>
      </c>
      <c r="U25" s="502">
        <f>+'[3]TURIIN MSUT-18'!U31+'[3]TURIIN BUS MSUT-25'!U31+'[3]TURIIN KOLLEGE-20'!U31+'[3]TURIIN BUS KOLLEGE-8'!U31+'[3]TURIIN IH SUR-5'!U31</f>
        <v>519</v>
      </c>
      <c r="V25" s="502">
        <f>+'[3]TURIIN MSUT-18'!V31+'[3]TURIIN BUS MSUT-25'!V31+'[3]TURIIN KOLLEGE-20'!V31+'[3]TURIIN BUS KOLLEGE-8'!V31+'[3]TURIIN IH SUR-5'!V31</f>
        <v>226</v>
      </c>
      <c r="W25" s="502">
        <f>+'[3]TURIIN MSUT-18'!W31+'[3]TURIIN BUS MSUT-25'!W31+'[3]TURIIN KOLLEGE-20'!W31+'[3]TURIIN BUS KOLLEGE-8'!W31+'[3]TURIIN IH SUR-5'!W31</f>
        <v>379</v>
      </c>
      <c r="X25" s="502">
        <f>+'[3]TURIIN MSUT-18'!X31+'[3]TURIIN BUS MSUT-25'!X31+'[3]TURIIN KOLLEGE-20'!X31+'[3]TURIIN BUS KOLLEGE-8'!X31+'[3]TURIIN IH SUR-5'!X31</f>
        <v>137</v>
      </c>
      <c r="Y25" s="502">
        <f>+'[3]TURIIN MSUT-18'!Y31+'[3]TURIIN BUS MSUT-25'!Y31+'[3]TURIIN KOLLEGE-20'!Y31+'[3]TURIIN BUS KOLLEGE-8'!Y31+'[3]TURIIN IH SUR-5'!Y31</f>
        <v>258</v>
      </c>
      <c r="Z25" s="502">
        <f>+'[3]TURIIN MSUT-18'!Z31+'[3]TURIIN BUS MSUT-25'!Z31+'[3]TURIIN KOLLEGE-20'!Z31+'[3]TURIIN BUS KOLLEGE-8'!Z31+'[3]TURIIN IH SUR-5'!Z31</f>
        <v>118</v>
      </c>
      <c r="AA25" s="502">
        <f>+'[3]TURIIN MSUT-18'!AA31+'[3]TURIIN BUS MSUT-25'!AA31+'[3]TURIIN KOLLEGE-20'!AA31+'[3]TURIIN BUS KOLLEGE-8'!AA31+'[3]TURIIN IH SUR-5'!AA31</f>
        <v>13</v>
      </c>
      <c r="AB25" s="502">
        <f>+'[3]TURIIN MSUT-18'!AB31+'[3]TURIIN BUS MSUT-25'!AB31+'[3]TURIIN KOLLEGE-20'!AB31+'[3]TURIIN BUS KOLLEGE-8'!AB31+'[3]TURIIN IH SUR-5'!AB31</f>
        <v>3</v>
      </c>
    </row>
    <row r="26" spans="1:28" s="499" customFormat="1" ht="18" customHeight="1">
      <c r="A26" s="905" t="s">
        <v>869</v>
      </c>
      <c r="B26" s="906"/>
      <c r="C26" s="906"/>
      <c r="D26" s="907"/>
      <c r="E26" s="500">
        <v>15</v>
      </c>
      <c r="F26" s="904">
        <f t="shared" si="1"/>
        <v>9305</v>
      </c>
      <c r="G26" s="904"/>
      <c r="H26" s="904">
        <f t="shared" si="2"/>
        <v>3469</v>
      </c>
      <c r="I26" s="904"/>
      <c r="J26" s="904">
        <f t="shared" si="3"/>
        <v>1311</v>
      </c>
      <c r="K26" s="904"/>
      <c r="L26" s="501">
        <f t="shared" si="4"/>
        <v>515</v>
      </c>
      <c r="M26" s="501">
        <f t="shared" ref="M26:R26" si="10">+M27+M28+M29+M30+M31+M32+M33</f>
        <v>491</v>
      </c>
      <c r="N26" s="501">
        <f t="shared" si="10"/>
        <v>175</v>
      </c>
      <c r="O26" s="501">
        <f t="shared" si="10"/>
        <v>681</v>
      </c>
      <c r="P26" s="501">
        <f t="shared" si="10"/>
        <v>291</v>
      </c>
      <c r="Q26" s="501">
        <f t="shared" si="10"/>
        <v>139</v>
      </c>
      <c r="R26" s="501">
        <f t="shared" si="10"/>
        <v>49</v>
      </c>
      <c r="S26" s="501">
        <f t="shared" si="6"/>
        <v>7906</v>
      </c>
      <c r="T26" s="501">
        <f t="shared" si="6"/>
        <v>2932</v>
      </c>
      <c r="U26" s="501">
        <f t="shared" ref="U26:AB26" si="11">+U27+U28+U29+U30+U31+U32+U33</f>
        <v>4432</v>
      </c>
      <c r="V26" s="501">
        <f t="shared" si="11"/>
        <v>1798</v>
      </c>
      <c r="W26" s="501">
        <f t="shared" si="11"/>
        <v>1837</v>
      </c>
      <c r="X26" s="501">
        <f t="shared" si="11"/>
        <v>602</v>
      </c>
      <c r="Y26" s="501">
        <f t="shared" si="11"/>
        <v>1637</v>
      </c>
      <c r="Z26" s="501">
        <f t="shared" si="11"/>
        <v>532</v>
      </c>
      <c r="AA26" s="501">
        <f t="shared" si="11"/>
        <v>88</v>
      </c>
      <c r="AB26" s="501">
        <f t="shared" si="11"/>
        <v>22</v>
      </c>
    </row>
    <row r="27" spans="1:28" s="499" customFormat="1" ht="18" customHeight="1">
      <c r="A27" s="931" t="s">
        <v>870</v>
      </c>
      <c r="B27" s="932"/>
      <c r="C27" s="932"/>
      <c r="D27" s="933"/>
      <c r="E27" s="500">
        <v>16</v>
      </c>
      <c r="F27" s="904">
        <f t="shared" si="1"/>
        <v>452</v>
      </c>
      <c r="G27" s="904"/>
      <c r="H27" s="904">
        <f t="shared" si="2"/>
        <v>122</v>
      </c>
      <c r="I27" s="904"/>
      <c r="J27" s="904">
        <f t="shared" si="3"/>
        <v>98</v>
      </c>
      <c r="K27" s="904"/>
      <c r="L27" s="501">
        <f t="shared" si="4"/>
        <v>38</v>
      </c>
      <c r="M27" s="502">
        <f>+'[3]TURIIN MSUT-18'!M33+'[3]TURIIN BUS MSUT-25'!M33+'[3]TURIIN KOLLEGE-20'!M33+'[3]TURIIN BUS KOLLEGE-8'!M33+'[3]TURIIN IH SUR-5'!M33</f>
        <v>45</v>
      </c>
      <c r="N27" s="502">
        <f>+'[3]TURIIN MSUT-18'!N33+'[3]TURIIN BUS MSUT-25'!N33+'[3]TURIIN KOLLEGE-20'!N33+'[3]TURIIN BUS KOLLEGE-8'!N33+'[3]TURIIN IH SUR-5'!N33</f>
        <v>18</v>
      </c>
      <c r="O27" s="502">
        <f>+'[3]TURIIN MSUT-18'!O33+'[3]TURIIN BUS MSUT-25'!O33+'[3]TURIIN KOLLEGE-20'!O33+'[3]TURIIN BUS KOLLEGE-8'!O33+'[3]TURIIN IH SUR-5'!O33</f>
        <v>41</v>
      </c>
      <c r="P27" s="502">
        <f>+'[3]TURIIN MSUT-18'!P33+'[3]TURIIN BUS MSUT-25'!P33+'[3]TURIIN KOLLEGE-20'!P33+'[3]TURIIN BUS KOLLEGE-8'!P33+'[3]TURIIN IH SUR-5'!P33</f>
        <v>15</v>
      </c>
      <c r="Q27" s="502">
        <f>+'[3]TURIIN MSUT-18'!Q33+'[3]TURIIN BUS MSUT-25'!Q33+'[3]TURIIN KOLLEGE-20'!Q33+'[3]TURIIN BUS KOLLEGE-8'!Q33+'[3]TURIIN IH SUR-5'!Q33</f>
        <v>12</v>
      </c>
      <c r="R27" s="502">
        <f>+'[3]TURIIN MSUT-18'!R33+'[3]TURIIN BUS MSUT-25'!R33+'[3]TURIIN KOLLEGE-20'!R33+'[3]TURIIN BUS KOLLEGE-8'!R33+'[3]TURIIN IH SUR-5'!R33</f>
        <v>5</v>
      </c>
      <c r="S27" s="501">
        <f t="shared" si="6"/>
        <v>354</v>
      </c>
      <c r="T27" s="501">
        <f t="shared" si="6"/>
        <v>84</v>
      </c>
      <c r="U27" s="502">
        <f>+'[3]TURIIN MSUT-18'!U33+'[3]TURIIN BUS MSUT-25'!U33+'[3]TURIIN KOLLEGE-20'!U33+'[3]TURIIN BUS KOLLEGE-8'!U33+'[3]TURIIN IH SUR-5'!U33</f>
        <v>198</v>
      </c>
      <c r="V27" s="502">
        <f>+'[3]TURIIN MSUT-18'!V33+'[3]TURIIN BUS MSUT-25'!V33+'[3]TURIIN KOLLEGE-20'!V33+'[3]TURIIN BUS KOLLEGE-8'!V33+'[3]TURIIN IH SUR-5'!V33</f>
        <v>48</v>
      </c>
      <c r="W27" s="502">
        <f>+'[3]TURIIN MSUT-18'!W33+'[3]TURIIN BUS MSUT-25'!W33+'[3]TURIIN KOLLEGE-20'!W33+'[3]TURIIN BUS KOLLEGE-8'!W33+'[3]TURIIN IH SUR-5'!W33</f>
        <v>79</v>
      </c>
      <c r="X27" s="502">
        <f>+'[3]TURIIN MSUT-18'!X33+'[3]TURIIN BUS MSUT-25'!X33+'[3]TURIIN KOLLEGE-20'!X33+'[3]TURIIN BUS KOLLEGE-8'!X33+'[3]TURIIN IH SUR-5'!X33</f>
        <v>22</v>
      </c>
      <c r="Y27" s="502">
        <f>+'[3]TURIIN MSUT-18'!Y33+'[3]TURIIN BUS MSUT-25'!Y33+'[3]TURIIN KOLLEGE-20'!Y33+'[3]TURIIN BUS KOLLEGE-8'!Y33+'[3]TURIIN IH SUR-5'!Y33</f>
        <v>77</v>
      </c>
      <c r="Z27" s="502">
        <f>+'[3]TURIIN MSUT-18'!Z33+'[3]TURIIN BUS MSUT-25'!Z33+'[3]TURIIN KOLLEGE-20'!Z33+'[3]TURIIN BUS KOLLEGE-8'!Z33+'[3]TURIIN IH SUR-5'!Z33</f>
        <v>14</v>
      </c>
      <c r="AA27" s="502">
        <f>+'[3]TURIIN MSUT-18'!AA33+'[3]TURIIN BUS MSUT-25'!AA33+'[3]TURIIN KOLLEGE-20'!AA33+'[3]TURIIN BUS KOLLEGE-8'!AA33+'[3]TURIIN IH SUR-5'!AA33</f>
        <v>0</v>
      </c>
      <c r="AB27" s="502">
        <f>+'[3]TURIIN MSUT-18'!AB33+'[3]TURIIN BUS MSUT-25'!AB33+'[3]TURIIN KOLLEGE-20'!AB33+'[3]TURIIN BUS KOLLEGE-8'!AB33+'[3]TURIIN IH SUR-5'!AB33</f>
        <v>0</v>
      </c>
    </row>
    <row r="28" spans="1:28" s="499" customFormat="1" ht="18" customHeight="1">
      <c r="A28" s="931" t="s">
        <v>871</v>
      </c>
      <c r="B28" s="932"/>
      <c r="C28" s="932"/>
      <c r="D28" s="933"/>
      <c r="E28" s="500">
        <v>17</v>
      </c>
      <c r="F28" s="904">
        <f t="shared" si="1"/>
        <v>1881</v>
      </c>
      <c r="G28" s="904"/>
      <c r="H28" s="904">
        <f t="shared" si="2"/>
        <v>703</v>
      </c>
      <c r="I28" s="904"/>
      <c r="J28" s="904">
        <f t="shared" si="3"/>
        <v>485</v>
      </c>
      <c r="K28" s="904"/>
      <c r="L28" s="501">
        <f t="shared" si="4"/>
        <v>214</v>
      </c>
      <c r="M28" s="502">
        <f>+'[3]TURIIN MSUT-18'!M34+'[3]TURIIN BUS MSUT-25'!M34+'[3]TURIIN KOLLEGE-20'!M34+'[3]TURIIN BUS KOLLEGE-8'!M34+'[3]TURIIN IH SUR-5'!M34</f>
        <v>145</v>
      </c>
      <c r="N28" s="502">
        <f>+'[3]TURIIN MSUT-18'!N34+'[3]TURIIN BUS MSUT-25'!N34+'[3]TURIIN KOLLEGE-20'!N34+'[3]TURIIN BUS KOLLEGE-8'!N34+'[3]TURIIN IH SUR-5'!N34</f>
        <v>61</v>
      </c>
      <c r="O28" s="502">
        <f>+'[3]TURIIN MSUT-18'!O34+'[3]TURIIN BUS MSUT-25'!O34+'[3]TURIIN KOLLEGE-20'!O34+'[3]TURIIN BUS KOLLEGE-8'!O34+'[3]TURIIN IH SUR-5'!O34</f>
        <v>304</v>
      </c>
      <c r="P28" s="502">
        <f>+'[3]TURIIN MSUT-18'!P34+'[3]TURIIN BUS MSUT-25'!P34+'[3]TURIIN KOLLEGE-20'!P34+'[3]TURIIN BUS KOLLEGE-8'!P34+'[3]TURIIN IH SUR-5'!P34</f>
        <v>143</v>
      </c>
      <c r="Q28" s="502">
        <f>+'[3]TURIIN MSUT-18'!Q34+'[3]TURIIN BUS MSUT-25'!Q34+'[3]TURIIN KOLLEGE-20'!Q34+'[3]TURIIN BUS KOLLEGE-8'!Q34+'[3]TURIIN IH SUR-5'!Q34</f>
        <v>36</v>
      </c>
      <c r="R28" s="502">
        <f>+'[3]TURIIN MSUT-18'!R34+'[3]TURIIN BUS MSUT-25'!R34+'[3]TURIIN KOLLEGE-20'!R34+'[3]TURIIN BUS KOLLEGE-8'!R34+'[3]TURIIN IH SUR-5'!R34</f>
        <v>10</v>
      </c>
      <c r="S28" s="501">
        <f t="shared" si="6"/>
        <v>1394</v>
      </c>
      <c r="T28" s="501">
        <f t="shared" si="6"/>
        <v>489</v>
      </c>
      <c r="U28" s="502">
        <f>+'[3]TURIIN MSUT-18'!U34+'[3]TURIIN BUS MSUT-25'!U34+'[3]TURIIN KOLLEGE-20'!U34+'[3]TURIIN BUS KOLLEGE-8'!U34+'[3]TURIIN IH SUR-5'!U34</f>
        <v>745</v>
      </c>
      <c r="V28" s="502">
        <f>+'[3]TURIIN MSUT-18'!V34+'[3]TURIIN BUS MSUT-25'!V34+'[3]TURIIN KOLLEGE-20'!V34+'[3]TURIIN BUS KOLLEGE-8'!V34+'[3]TURIIN IH SUR-5'!V34</f>
        <v>283</v>
      </c>
      <c r="W28" s="502">
        <f>+'[3]TURIIN MSUT-18'!W34+'[3]TURIIN BUS MSUT-25'!W34+'[3]TURIIN KOLLEGE-20'!W34+'[3]TURIIN BUS KOLLEGE-8'!W34+'[3]TURIIN IH SUR-5'!W34</f>
        <v>346</v>
      </c>
      <c r="X28" s="502">
        <f>+'[3]TURIIN MSUT-18'!X34+'[3]TURIIN BUS MSUT-25'!X34+'[3]TURIIN KOLLEGE-20'!X34+'[3]TURIIN BUS KOLLEGE-8'!X34+'[3]TURIIN IH SUR-5'!X34</f>
        <v>102</v>
      </c>
      <c r="Y28" s="502">
        <f>+'[3]TURIIN MSUT-18'!Y34+'[3]TURIIN BUS MSUT-25'!Y34+'[3]TURIIN KOLLEGE-20'!Y34+'[3]TURIIN BUS KOLLEGE-8'!Y34+'[3]TURIIN IH SUR-5'!Y34</f>
        <v>303</v>
      </c>
      <c r="Z28" s="502">
        <f>+'[3]TURIIN MSUT-18'!Z34+'[3]TURIIN BUS MSUT-25'!Z34+'[3]TURIIN KOLLEGE-20'!Z34+'[3]TURIIN BUS KOLLEGE-8'!Z34+'[3]TURIIN IH SUR-5'!Z34</f>
        <v>104</v>
      </c>
      <c r="AA28" s="502">
        <f>+'[3]TURIIN MSUT-18'!AA34+'[3]TURIIN BUS MSUT-25'!AA34+'[3]TURIIN KOLLEGE-20'!AA34+'[3]TURIIN BUS KOLLEGE-8'!AA34+'[3]TURIIN IH SUR-5'!AA34</f>
        <v>2</v>
      </c>
      <c r="AB28" s="502">
        <f>+'[3]TURIIN MSUT-18'!AB34+'[3]TURIIN BUS MSUT-25'!AB34+'[3]TURIIN KOLLEGE-20'!AB34+'[3]TURIIN BUS KOLLEGE-8'!AB34+'[3]TURIIN IH SUR-5'!AB34</f>
        <v>0</v>
      </c>
    </row>
    <row r="29" spans="1:28" s="499" customFormat="1" ht="18" customHeight="1">
      <c r="A29" s="931" t="s">
        <v>872</v>
      </c>
      <c r="B29" s="932"/>
      <c r="C29" s="932"/>
      <c r="D29" s="933"/>
      <c r="E29" s="500">
        <v>18</v>
      </c>
      <c r="F29" s="904">
        <f t="shared" si="1"/>
        <v>1228</v>
      </c>
      <c r="G29" s="904"/>
      <c r="H29" s="904">
        <f t="shared" si="2"/>
        <v>455</v>
      </c>
      <c r="I29" s="904"/>
      <c r="J29" s="904">
        <f t="shared" si="3"/>
        <v>123</v>
      </c>
      <c r="K29" s="904"/>
      <c r="L29" s="501">
        <f t="shared" si="4"/>
        <v>41</v>
      </c>
      <c r="M29" s="502">
        <f>+'[3]TURIIN MSUT-18'!M35+'[3]TURIIN BUS MSUT-25'!M35+'[3]TURIIN KOLLEGE-20'!M35+'[3]TURIIN BUS KOLLEGE-8'!M35+'[3]TURIIN IH SUR-5'!M35</f>
        <v>68</v>
      </c>
      <c r="N29" s="502">
        <f>+'[3]TURIIN MSUT-18'!N35+'[3]TURIIN BUS MSUT-25'!N35+'[3]TURIIN KOLLEGE-20'!N35+'[3]TURIIN BUS KOLLEGE-8'!N35+'[3]TURIIN IH SUR-5'!N35</f>
        <v>24</v>
      </c>
      <c r="O29" s="502">
        <f>+'[3]TURIIN MSUT-18'!O35+'[3]TURIIN BUS MSUT-25'!O35+'[3]TURIIN KOLLEGE-20'!O35+'[3]TURIIN BUS KOLLEGE-8'!O35+'[3]TURIIN IH SUR-5'!O35</f>
        <v>41</v>
      </c>
      <c r="P29" s="502">
        <f>+'[3]TURIIN MSUT-18'!P35+'[3]TURIIN BUS MSUT-25'!P35+'[3]TURIIN KOLLEGE-20'!P35+'[3]TURIIN BUS KOLLEGE-8'!P35+'[3]TURIIN IH SUR-5'!P35</f>
        <v>11</v>
      </c>
      <c r="Q29" s="502">
        <f>+'[3]TURIIN MSUT-18'!Q35+'[3]TURIIN BUS MSUT-25'!Q35+'[3]TURIIN KOLLEGE-20'!Q35+'[3]TURIIN BUS KOLLEGE-8'!Q35+'[3]TURIIN IH SUR-5'!Q35</f>
        <v>14</v>
      </c>
      <c r="R29" s="502">
        <f>+'[3]TURIIN MSUT-18'!R35+'[3]TURIIN BUS MSUT-25'!R35+'[3]TURIIN KOLLEGE-20'!R35+'[3]TURIIN BUS KOLLEGE-8'!R35+'[3]TURIIN IH SUR-5'!R35</f>
        <v>6</v>
      </c>
      <c r="S29" s="501">
        <f t="shared" si="6"/>
        <v>1097</v>
      </c>
      <c r="T29" s="501">
        <f t="shared" si="6"/>
        <v>414</v>
      </c>
      <c r="U29" s="502">
        <f>+'[3]TURIIN MSUT-18'!U35+'[3]TURIIN BUS MSUT-25'!U35+'[3]TURIIN KOLLEGE-20'!U35+'[3]TURIIN BUS KOLLEGE-8'!U35+'[3]TURIIN IH SUR-5'!U35</f>
        <v>610</v>
      </c>
      <c r="V29" s="502">
        <f>+'[3]TURIIN MSUT-18'!V35+'[3]TURIIN BUS MSUT-25'!V35+'[3]TURIIN KOLLEGE-20'!V35+'[3]TURIIN BUS KOLLEGE-8'!V35+'[3]TURIIN IH SUR-5'!V35</f>
        <v>250</v>
      </c>
      <c r="W29" s="502">
        <f>+'[3]TURIIN MSUT-18'!W35+'[3]TURIIN BUS MSUT-25'!W35+'[3]TURIIN KOLLEGE-20'!W35+'[3]TURIIN BUS KOLLEGE-8'!W35+'[3]TURIIN IH SUR-5'!W35</f>
        <v>252</v>
      </c>
      <c r="X29" s="502">
        <f>+'[3]TURIIN MSUT-18'!X35+'[3]TURIIN BUS MSUT-25'!X35+'[3]TURIIN KOLLEGE-20'!X35+'[3]TURIIN BUS KOLLEGE-8'!X35+'[3]TURIIN IH SUR-5'!X35</f>
        <v>89</v>
      </c>
      <c r="Y29" s="502">
        <f>+'[3]TURIIN MSUT-18'!Y35+'[3]TURIIN BUS MSUT-25'!Y35+'[3]TURIIN KOLLEGE-20'!Y35+'[3]TURIIN BUS KOLLEGE-8'!Y35+'[3]TURIIN IH SUR-5'!Y35</f>
        <v>235</v>
      </c>
      <c r="Z29" s="502">
        <f>+'[3]TURIIN MSUT-18'!Z35+'[3]TURIIN BUS MSUT-25'!Z35+'[3]TURIIN KOLLEGE-20'!Z35+'[3]TURIIN BUS KOLLEGE-8'!Z35+'[3]TURIIN IH SUR-5'!Z35</f>
        <v>75</v>
      </c>
      <c r="AA29" s="502">
        <f>+'[3]TURIIN MSUT-18'!AA35+'[3]TURIIN BUS MSUT-25'!AA35+'[3]TURIIN KOLLEGE-20'!AA35+'[3]TURIIN BUS KOLLEGE-8'!AA35+'[3]TURIIN IH SUR-5'!AA35</f>
        <v>8</v>
      </c>
      <c r="AB29" s="502">
        <f>+'[3]TURIIN MSUT-18'!AB35+'[3]TURIIN BUS MSUT-25'!AB35+'[3]TURIIN KOLLEGE-20'!AB35+'[3]TURIIN BUS KOLLEGE-8'!AB35+'[3]TURIIN IH SUR-5'!AB35</f>
        <v>0</v>
      </c>
    </row>
    <row r="30" spans="1:28" s="499" customFormat="1" ht="18" customHeight="1">
      <c r="A30" s="931" t="s">
        <v>873</v>
      </c>
      <c r="B30" s="932"/>
      <c r="C30" s="932"/>
      <c r="D30" s="933"/>
      <c r="E30" s="500">
        <v>19</v>
      </c>
      <c r="F30" s="904">
        <f t="shared" si="1"/>
        <v>910</v>
      </c>
      <c r="G30" s="904"/>
      <c r="H30" s="904">
        <f t="shared" si="2"/>
        <v>351</v>
      </c>
      <c r="I30" s="904"/>
      <c r="J30" s="904">
        <f t="shared" si="3"/>
        <v>60</v>
      </c>
      <c r="K30" s="904"/>
      <c r="L30" s="501">
        <f t="shared" si="4"/>
        <v>18</v>
      </c>
      <c r="M30" s="502">
        <f>+'[3]TURIIN MSUT-18'!M36+'[3]TURIIN BUS MSUT-25'!M36+'[3]TURIIN KOLLEGE-20'!M36+'[3]TURIIN BUS KOLLEGE-8'!M36+'[3]TURIIN IH SUR-5'!M36</f>
        <v>22</v>
      </c>
      <c r="N30" s="502">
        <f>+'[3]TURIIN MSUT-18'!N36+'[3]TURIIN BUS MSUT-25'!N36+'[3]TURIIN KOLLEGE-20'!N36+'[3]TURIIN BUS KOLLEGE-8'!N36+'[3]TURIIN IH SUR-5'!N36</f>
        <v>6</v>
      </c>
      <c r="O30" s="502">
        <f>+'[3]TURIIN MSUT-18'!O36+'[3]TURIIN BUS MSUT-25'!O36+'[3]TURIIN KOLLEGE-20'!O36+'[3]TURIIN BUS KOLLEGE-8'!O36+'[3]TURIIN IH SUR-5'!O36</f>
        <v>32</v>
      </c>
      <c r="P30" s="502">
        <f>+'[3]TURIIN MSUT-18'!P36+'[3]TURIIN BUS MSUT-25'!P36+'[3]TURIIN KOLLEGE-20'!P36+'[3]TURIIN BUS KOLLEGE-8'!P36+'[3]TURIIN IH SUR-5'!P36</f>
        <v>11</v>
      </c>
      <c r="Q30" s="502">
        <f>+'[3]TURIIN MSUT-18'!Q36+'[3]TURIIN BUS MSUT-25'!Q36+'[3]TURIIN KOLLEGE-20'!Q36+'[3]TURIIN BUS KOLLEGE-8'!Q36+'[3]TURIIN IH SUR-5'!Q36</f>
        <v>6</v>
      </c>
      <c r="R30" s="502">
        <f>+'[3]TURIIN MSUT-18'!R36+'[3]TURIIN BUS MSUT-25'!R36+'[3]TURIIN KOLLEGE-20'!R36+'[3]TURIIN BUS KOLLEGE-8'!R36+'[3]TURIIN IH SUR-5'!R36</f>
        <v>1</v>
      </c>
      <c r="S30" s="501">
        <f t="shared" si="6"/>
        <v>849</v>
      </c>
      <c r="T30" s="501">
        <f t="shared" si="6"/>
        <v>333</v>
      </c>
      <c r="U30" s="502">
        <f>+'[3]TURIIN MSUT-18'!U36+'[3]TURIIN BUS MSUT-25'!U36+'[3]TURIIN KOLLEGE-20'!U36+'[3]TURIIN BUS KOLLEGE-8'!U36+'[3]TURIIN IH SUR-5'!U36</f>
        <v>468</v>
      </c>
      <c r="V30" s="502">
        <f>+'[3]TURIIN MSUT-18'!V36+'[3]TURIIN BUS MSUT-25'!V36+'[3]TURIIN KOLLEGE-20'!V36+'[3]TURIIN BUS KOLLEGE-8'!V36+'[3]TURIIN IH SUR-5'!V36</f>
        <v>204</v>
      </c>
      <c r="W30" s="502">
        <f>+'[3]TURIIN MSUT-18'!W36+'[3]TURIIN BUS MSUT-25'!W36+'[3]TURIIN KOLLEGE-20'!W36+'[3]TURIIN BUS KOLLEGE-8'!W36+'[3]TURIIN IH SUR-5'!W36</f>
        <v>201</v>
      </c>
      <c r="X30" s="502">
        <f>+'[3]TURIIN MSUT-18'!X36+'[3]TURIIN BUS MSUT-25'!X36+'[3]TURIIN KOLLEGE-20'!X36+'[3]TURIIN BUS KOLLEGE-8'!X36+'[3]TURIIN IH SUR-5'!X36</f>
        <v>64</v>
      </c>
      <c r="Y30" s="502">
        <f>+'[3]TURIIN MSUT-18'!Y36+'[3]TURIIN BUS MSUT-25'!Y36+'[3]TURIIN KOLLEGE-20'!Y36+'[3]TURIIN BUS KOLLEGE-8'!Y36+'[3]TURIIN IH SUR-5'!Y36</f>
        <v>180</v>
      </c>
      <c r="Z30" s="502">
        <f>+'[3]TURIIN MSUT-18'!Z36+'[3]TURIIN BUS MSUT-25'!Z36+'[3]TURIIN KOLLEGE-20'!Z36+'[3]TURIIN BUS KOLLEGE-8'!Z36+'[3]TURIIN IH SUR-5'!Z36</f>
        <v>65</v>
      </c>
      <c r="AA30" s="502">
        <f>+'[3]TURIIN MSUT-18'!AA36+'[3]TURIIN BUS MSUT-25'!AA36+'[3]TURIIN KOLLEGE-20'!AA36+'[3]TURIIN BUS KOLLEGE-8'!AA36+'[3]TURIIN IH SUR-5'!AA36</f>
        <v>1</v>
      </c>
      <c r="AB30" s="502">
        <f>+'[3]TURIIN MSUT-18'!AB36+'[3]TURIIN BUS MSUT-25'!AB36+'[3]TURIIN KOLLEGE-20'!AB36+'[3]TURIIN BUS KOLLEGE-8'!AB36+'[3]TURIIN IH SUR-5'!AB36</f>
        <v>0</v>
      </c>
    </row>
    <row r="31" spans="1:28" s="499" customFormat="1" ht="18" customHeight="1">
      <c r="A31" s="931" t="s">
        <v>874</v>
      </c>
      <c r="B31" s="932"/>
      <c r="C31" s="932"/>
      <c r="D31" s="933"/>
      <c r="E31" s="500">
        <v>20</v>
      </c>
      <c r="F31" s="904">
        <f t="shared" si="1"/>
        <v>1159</v>
      </c>
      <c r="G31" s="904"/>
      <c r="H31" s="904">
        <f t="shared" si="2"/>
        <v>404</v>
      </c>
      <c r="I31" s="904"/>
      <c r="J31" s="904">
        <f t="shared" si="3"/>
        <v>116</v>
      </c>
      <c r="K31" s="904"/>
      <c r="L31" s="501">
        <f t="shared" si="4"/>
        <v>47</v>
      </c>
      <c r="M31" s="502">
        <f>+'[3]TURIIN MSUT-18'!M37+'[3]TURIIN BUS MSUT-25'!M37+'[3]TURIIN KOLLEGE-20'!M37+'[3]TURIIN BUS KOLLEGE-8'!M37+'[3]TURIIN IH SUR-5'!M37</f>
        <v>73</v>
      </c>
      <c r="N31" s="502">
        <f>+'[3]TURIIN MSUT-18'!N37+'[3]TURIIN BUS MSUT-25'!N37+'[3]TURIIN KOLLEGE-20'!N37+'[3]TURIIN BUS KOLLEGE-8'!N37+'[3]TURIIN IH SUR-5'!N37</f>
        <v>27</v>
      </c>
      <c r="O31" s="502">
        <f>+'[3]TURIIN MSUT-18'!O37+'[3]TURIIN BUS MSUT-25'!O37+'[3]TURIIN KOLLEGE-20'!O37+'[3]TURIIN BUS KOLLEGE-8'!O37+'[3]TURIIN IH SUR-5'!O37</f>
        <v>32</v>
      </c>
      <c r="P31" s="502">
        <f>+'[3]TURIIN MSUT-18'!P37+'[3]TURIIN BUS MSUT-25'!P37+'[3]TURIIN KOLLEGE-20'!P37+'[3]TURIIN BUS KOLLEGE-8'!P37+'[3]TURIIN IH SUR-5'!P37</f>
        <v>16</v>
      </c>
      <c r="Q31" s="502">
        <f>+'[3]TURIIN MSUT-18'!Q37+'[3]TURIIN BUS MSUT-25'!Q37+'[3]TURIIN KOLLEGE-20'!Q37+'[3]TURIIN BUS KOLLEGE-8'!Q37+'[3]TURIIN IH SUR-5'!Q37</f>
        <v>11</v>
      </c>
      <c r="R31" s="502">
        <f>+'[3]TURIIN MSUT-18'!R37+'[3]TURIIN BUS MSUT-25'!R37+'[3]TURIIN KOLLEGE-20'!R37+'[3]TURIIN BUS KOLLEGE-8'!R37+'[3]TURIIN IH SUR-5'!R37</f>
        <v>4</v>
      </c>
      <c r="S31" s="501">
        <f t="shared" si="6"/>
        <v>1023</v>
      </c>
      <c r="T31" s="501">
        <f t="shared" si="6"/>
        <v>353</v>
      </c>
      <c r="U31" s="502">
        <f>+'[3]TURIIN MSUT-18'!U37+'[3]TURIIN BUS MSUT-25'!U37+'[3]TURIIN KOLLEGE-20'!U37+'[3]TURIIN BUS KOLLEGE-8'!U37+'[3]TURIIN IH SUR-5'!U37</f>
        <v>505</v>
      </c>
      <c r="V31" s="502">
        <f>+'[3]TURIIN MSUT-18'!V37+'[3]TURIIN BUS MSUT-25'!V37+'[3]TURIIN KOLLEGE-20'!V37+'[3]TURIIN BUS KOLLEGE-8'!V37+'[3]TURIIN IH SUR-5'!V37</f>
        <v>187</v>
      </c>
      <c r="W31" s="502">
        <f>+'[3]TURIIN MSUT-18'!W37+'[3]TURIIN BUS MSUT-25'!W37+'[3]TURIIN KOLLEGE-20'!W37+'[3]TURIIN BUS KOLLEGE-8'!W37+'[3]TURIIN IH SUR-5'!W37</f>
        <v>264</v>
      </c>
      <c r="X31" s="502">
        <f>+'[3]TURIIN MSUT-18'!X37+'[3]TURIIN BUS MSUT-25'!X37+'[3]TURIIN KOLLEGE-20'!X37+'[3]TURIIN BUS KOLLEGE-8'!X37+'[3]TURIIN IH SUR-5'!X37</f>
        <v>87</v>
      </c>
      <c r="Y31" s="502">
        <f>+'[3]TURIIN MSUT-18'!Y37+'[3]TURIIN BUS MSUT-25'!Y37+'[3]TURIIN KOLLEGE-20'!Y37+'[3]TURIIN BUS KOLLEGE-8'!Y37+'[3]TURIIN IH SUR-5'!Y37</f>
        <v>254</v>
      </c>
      <c r="Z31" s="502">
        <f>+'[3]TURIIN MSUT-18'!Z37+'[3]TURIIN BUS MSUT-25'!Z37+'[3]TURIIN KOLLEGE-20'!Z37+'[3]TURIIN BUS KOLLEGE-8'!Z37+'[3]TURIIN IH SUR-5'!Z37</f>
        <v>79</v>
      </c>
      <c r="AA31" s="502">
        <f>+'[3]TURIIN MSUT-18'!AA37+'[3]TURIIN BUS MSUT-25'!AA37+'[3]TURIIN KOLLEGE-20'!AA37+'[3]TURIIN BUS KOLLEGE-8'!AA37+'[3]TURIIN IH SUR-5'!AA37</f>
        <v>20</v>
      </c>
      <c r="AB31" s="502">
        <f>+'[3]TURIIN MSUT-18'!AB37+'[3]TURIIN BUS MSUT-25'!AB37+'[3]TURIIN KOLLEGE-20'!AB37+'[3]TURIIN BUS KOLLEGE-8'!AB37+'[3]TURIIN IH SUR-5'!AB37</f>
        <v>4</v>
      </c>
    </row>
    <row r="32" spans="1:28" s="499" customFormat="1" ht="18" customHeight="1">
      <c r="A32" s="931" t="s">
        <v>875</v>
      </c>
      <c r="B32" s="932"/>
      <c r="C32" s="932"/>
      <c r="D32" s="933"/>
      <c r="E32" s="500">
        <v>21</v>
      </c>
      <c r="F32" s="904">
        <f t="shared" si="1"/>
        <v>1947</v>
      </c>
      <c r="G32" s="904"/>
      <c r="H32" s="904">
        <f t="shared" si="2"/>
        <v>814</v>
      </c>
      <c r="I32" s="904"/>
      <c r="J32" s="904">
        <f t="shared" si="3"/>
        <v>297</v>
      </c>
      <c r="K32" s="904"/>
      <c r="L32" s="501">
        <f t="shared" si="4"/>
        <v>116</v>
      </c>
      <c r="M32" s="502">
        <f>+'[3]TURIIN MSUT-18'!M38+'[3]TURIIN BUS MSUT-25'!M38+'[3]TURIIN KOLLEGE-20'!M38+'[3]TURIIN BUS KOLLEGE-8'!M38+'[3]TURIIN IH SUR-5'!M38</f>
        <v>98</v>
      </c>
      <c r="N32" s="502">
        <f>+'[3]TURIIN MSUT-18'!N38+'[3]TURIIN BUS MSUT-25'!N38+'[3]TURIIN KOLLEGE-20'!N38+'[3]TURIIN BUS KOLLEGE-8'!N38+'[3]TURIIN IH SUR-5'!N38</f>
        <v>27</v>
      </c>
      <c r="O32" s="502">
        <f>+'[3]TURIIN MSUT-18'!O38+'[3]TURIIN BUS MSUT-25'!O38+'[3]TURIIN KOLLEGE-20'!O38+'[3]TURIIN BUS KOLLEGE-8'!O38+'[3]TURIIN IH SUR-5'!O38</f>
        <v>157</v>
      </c>
      <c r="P32" s="502">
        <f>+'[3]TURIIN MSUT-18'!P38+'[3]TURIIN BUS MSUT-25'!P38+'[3]TURIIN KOLLEGE-20'!P38+'[3]TURIIN BUS KOLLEGE-8'!P38+'[3]TURIIN IH SUR-5'!P38</f>
        <v>74</v>
      </c>
      <c r="Q32" s="502">
        <f>+'[3]TURIIN MSUT-18'!Q38+'[3]TURIIN BUS MSUT-25'!Q38+'[3]TURIIN KOLLEGE-20'!Q38+'[3]TURIIN BUS KOLLEGE-8'!Q38+'[3]TURIIN IH SUR-5'!Q38</f>
        <v>42</v>
      </c>
      <c r="R32" s="502">
        <f>+'[3]TURIIN MSUT-18'!R38+'[3]TURIIN BUS MSUT-25'!R38+'[3]TURIIN KOLLEGE-20'!R38+'[3]TURIIN BUS KOLLEGE-8'!R38+'[3]TURIIN IH SUR-5'!R38</f>
        <v>15</v>
      </c>
      <c r="S32" s="501">
        <f t="shared" si="6"/>
        <v>1643</v>
      </c>
      <c r="T32" s="501">
        <f t="shared" si="6"/>
        <v>696</v>
      </c>
      <c r="U32" s="502">
        <f>+'[3]TURIIN MSUT-18'!U38+'[3]TURIIN BUS MSUT-25'!U38+'[3]TURIIN KOLLEGE-20'!U38+'[3]TURIIN BUS KOLLEGE-8'!U38+'[3]TURIIN IH SUR-5'!U38</f>
        <v>988</v>
      </c>
      <c r="V32" s="502">
        <f>+'[3]TURIIN MSUT-18'!V38+'[3]TURIIN BUS MSUT-25'!V38+'[3]TURIIN KOLLEGE-20'!V38+'[3]TURIIN BUS KOLLEGE-8'!V38+'[3]TURIIN IH SUR-5'!V38</f>
        <v>469</v>
      </c>
      <c r="W32" s="502">
        <f>+'[3]TURIIN MSUT-18'!W38+'[3]TURIIN BUS MSUT-25'!W38+'[3]TURIIN KOLLEGE-20'!W38+'[3]TURIIN BUS KOLLEGE-8'!W38+'[3]TURIIN IH SUR-5'!W38</f>
        <v>344</v>
      </c>
      <c r="X32" s="502">
        <f>+'[3]TURIIN MSUT-18'!X38+'[3]TURIIN BUS MSUT-25'!X38+'[3]TURIIN KOLLEGE-20'!X38+'[3]TURIIN BUS KOLLEGE-8'!X38+'[3]TURIIN IH SUR-5'!X38</f>
        <v>124</v>
      </c>
      <c r="Y32" s="502">
        <f>+'[3]TURIIN MSUT-18'!Y38+'[3]TURIIN BUS MSUT-25'!Y38+'[3]TURIIN KOLLEGE-20'!Y38+'[3]TURIIN BUS KOLLEGE-8'!Y38+'[3]TURIIN IH SUR-5'!Y38</f>
        <v>311</v>
      </c>
      <c r="Z32" s="502">
        <f>+'[3]TURIIN MSUT-18'!Z38+'[3]TURIIN BUS MSUT-25'!Z38+'[3]TURIIN KOLLEGE-20'!Z38+'[3]TURIIN BUS KOLLEGE-8'!Z38+'[3]TURIIN IH SUR-5'!Z38</f>
        <v>103</v>
      </c>
      <c r="AA32" s="502">
        <f>+'[3]TURIIN MSUT-18'!AA38+'[3]TURIIN BUS MSUT-25'!AA38+'[3]TURIIN KOLLEGE-20'!AA38+'[3]TURIIN BUS KOLLEGE-8'!AA38+'[3]TURIIN IH SUR-5'!AA38</f>
        <v>7</v>
      </c>
      <c r="AB32" s="502">
        <f>+'[3]TURIIN MSUT-18'!AB38+'[3]TURIIN BUS MSUT-25'!AB38+'[3]TURIIN KOLLEGE-20'!AB38+'[3]TURIIN BUS KOLLEGE-8'!AB38+'[3]TURIIN IH SUR-5'!AB38</f>
        <v>2</v>
      </c>
    </row>
    <row r="33" spans="1:28" s="499" customFormat="1" ht="18" customHeight="1">
      <c r="A33" s="931" t="s">
        <v>876</v>
      </c>
      <c r="B33" s="932"/>
      <c r="C33" s="932"/>
      <c r="D33" s="933"/>
      <c r="E33" s="500">
        <v>22</v>
      </c>
      <c r="F33" s="904">
        <f t="shared" si="1"/>
        <v>1728</v>
      </c>
      <c r="G33" s="904"/>
      <c r="H33" s="904">
        <f t="shared" si="2"/>
        <v>620</v>
      </c>
      <c r="I33" s="904"/>
      <c r="J33" s="904">
        <f t="shared" si="3"/>
        <v>132</v>
      </c>
      <c r="K33" s="904"/>
      <c r="L33" s="501">
        <f t="shared" si="4"/>
        <v>41</v>
      </c>
      <c r="M33" s="502">
        <f>+'[3]TURIIN MSUT-18'!M39+'[3]TURIIN BUS MSUT-25'!M39+'[3]TURIIN KOLLEGE-20'!M39+'[3]TURIIN BUS KOLLEGE-8'!M39+'[3]TURIIN IH SUR-5'!M39</f>
        <v>40</v>
      </c>
      <c r="N33" s="502">
        <f>+'[3]TURIIN MSUT-18'!N39+'[3]TURIIN BUS MSUT-25'!N39+'[3]TURIIN KOLLEGE-20'!N39+'[3]TURIIN BUS KOLLEGE-8'!N39+'[3]TURIIN IH SUR-5'!N39</f>
        <v>12</v>
      </c>
      <c r="O33" s="502">
        <f>+'[3]TURIIN MSUT-18'!O39+'[3]TURIIN BUS MSUT-25'!O39+'[3]TURIIN KOLLEGE-20'!O39+'[3]TURIIN BUS KOLLEGE-8'!O39+'[3]TURIIN IH SUR-5'!O39</f>
        <v>74</v>
      </c>
      <c r="P33" s="502">
        <f>+'[3]TURIIN MSUT-18'!P39+'[3]TURIIN BUS MSUT-25'!P39+'[3]TURIIN KOLLEGE-20'!P39+'[3]TURIIN BUS KOLLEGE-8'!P39+'[3]TURIIN IH SUR-5'!P39</f>
        <v>21</v>
      </c>
      <c r="Q33" s="502">
        <f>+'[3]TURIIN MSUT-18'!Q39+'[3]TURIIN BUS MSUT-25'!Q39+'[3]TURIIN KOLLEGE-20'!Q39+'[3]TURIIN BUS KOLLEGE-8'!Q39+'[3]TURIIN IH SUR-5'!Q39</f>
        <v>18</v>
      </c>
      <c r="R33" s="502">
        <f>+'[3]TURIIN MSUT-18'!R39+'[3]TURIIN BUS MSUT-25'!R39+'[3]TURIIN KOLLEGE-20'!R39+'[3]TURIIN BUS KOLLEGE-8'!R39+'[3]TURIIN IH SUR-5'!R39</f>
        <v>8</v>
      </c>
      <c r="S33" s="501">
        <f t="shared" si="6"/>
        <v>1546</v>
      </c>
      <c r="T33" s="501">
        <f t="shared" si="6"/>
        <v>563</v>
      </c>
      <c r="U33" s="502">
        <f>+'[3]TURIIN MSUT-18'!U39+'[3]TURIIN BUS MSUT-25'!U39+'[3]TURIIN KOLLEGE-20'!U39+'[3]TURIIN BUS KOLLEGE-8'!U39+'[3]TURIIN IH SUR-5'!U39</f>
        <v>918</v>
      </c>
      <c r="V33" s="502">
        <f>+'[3]TURIIN MSUT-18'!V39+'[3]TURIIN BUS MSUT-25'!V39+'[3]TURIIN KOLLEGE-20'!V39+'[3]TURIIN BUS KOLLEGE-8'!V39+'[3]TURIIN IH SUR-5'!V39</f>
        <v>357</v>
      </c>
      <c r="W33" s="502">
        <f>+'[3]TURIIN MSUT-18'!W39+'[3]TURIIN BUS MSUT-25'!W39+'[3]TURIIN KOLLEGE-20'!W39+'[3]TURIIN BUS KOLLEGE-8'!W39+'[3]TURIIN IH SUR-5'!W39</f>
        <v>351</v>
      </c>
      <c r="X33" s="502">
        <f>+'[3]TURIIN MSUT-18'!X39+'[3]TURIIN BUS MSUT-25'!X39+'[3]TURIIN KOLLEGE-20'!X39+'[3]TURIIN BUS KOLLEGE-8'!X39+'[3]TURIIN IH SUR-5'!X39</f>
        <v>114</v>
      </c>
      <c r="Y33" s="502">
        <f>+'[3]TURIIN MSUT-18'!Y39+'[3]TURIIN BUS MSUT-25'!Y39+'[3]TURIIN KOLLEGE-20'!Y39+'[3]TURIIN BUS KOLLEGE-8'!Y39+'[3]TURIIN IH SUR-5'!Y39</f>
        <v>277</v>
      </c>
      <c r="Z33" s="502">
        <f>+'[3]TURIIN MSUT-18'!Z39+'[3]TURIIN BUS MSUT-25'!Z39+'[3]TURIIN KOLLEGE-20'!Z39+'[3]TURIIN BUS KOLLEGE-8'!Z39+'[3]TURIIN IH SUR-5'!Z39</f>
        <v>92</v>
      </c>
      <c r="AA33" s="502">
        <f>+'[3]TURIIN MSUT-18'!AA39+'[3]TURIIN BUS MSUT-25'!AA39+'[3]TURIIN KOLLEGE-20'!AA39+'[3]TURIIN BUS KOLLEGE-8'!AA39+'[3]TURIIN IH SUR-5'!AA39</f>
        <v>50</v>
      </c>
      <c r="AB33" s="502">
        <f>+'[3]TURIIN MSUT-18'!AB39+'[3]TURIIN BUS MSUT-25'!AB39+'[3]TURIIN KOLLEGE-20'!AB39+'[3]TURIIN BUS KOLLEGE-8'!AB39+'[3]TURIIN IH SUR-5'!AB39</f>
        <v>16</v>
      </c>
    </row>
    <row r="34" spans="1:28" s="499" customFormat="1" ht="18" customHeight="1">
      <c r="A34" s="905" t="s">
        <v>877</v>
      </c>
      <c r="B34" s="906"/>
      <c r="C34" s="906"/>
      <c r="D34" s="907"/>
      <c r="E34" s="500">
        <v>23</v>
      </c>
      <c r="F34" s="904">
        <f t="shared" si="1"/>
        <v>3519</v>
      </c>
      <c r="G34" s="904"/>
      <c r="H34" s="904">
        <f t="shared" si="2"/>
        <v>1325</v>
      </c>
      <c r="I34" s="904"/>
      <c r="J34" s="904">
        <f t="shared" si="3"/>
        <v>409</v>
      </c>
      <c r="K34" s="904"/>
      <c r="L34" s="501">
        <f t="shared" si="4"/>
        <v>176</v>
      </c>
      <c r="M34" s="501">
        <f t="shared" ref="M34:R34" si="12">+M35+M36+M37</f>
        <v>126</v>
      </c>
      <c r="N34" s="501">
        <f t="shared" si="12"/>
        <v>59</v>
      </c>
      <c r="O34" s="501">
        <f t="shared" si="12"/>
        <v>240</v>
      </c>
      <c r="P34" s="501">
        <f t="shared" si="12"/>
        <v>100</v>
      </c>
      <c r="Q34" s="501">
        <f t="shared" si="12"/>
        <v>43</v>
      </c>
      <c r="R34" s="501">
        <f t="shared" si="12"/>
        <v>17</v>
      </c>
      <c r="S34" s="501">
        <f t="shared" si="6"/>
        <v>3092</v>
      </c>
      <c r="T34" s="501">
        <f t="shared" si="6"/>
        <v>1147</v>
      </c>
      <c r="U34" s="501">
        <f t="shared" ref="U34:AB34" si="13">+U35+U36+U37</f>
        <v>1604</v>
      </c>
      <c r="V34" s="501">
        <f t="shared" si="13"/>
        <v>720</v>
      </c>
      <c r="W34" s="501">
        <f t="shared" si="13"/>
        <v>800</v>
      </c>
      <c r="X34" s="501">
        <f t="shared" si="13"/>
        <v>223</v>
      </c>
      <c r="Y34" s="501">
        <f t="shared" si="13"/>
        <v>688</v>
      </c>
      <c r="Z34" s="501">
        <f t="shared" si="13"/>
        <v>204</v>
      </c>
      <c r="AA34" s="501">
        <f t="shared" si="13"/>
        <v>18</v>
      </c>
      <c r="AB34" s="501">
        <f t="shared" si="13"/>
        <v>2</v>
      </c>
    </row>
    <row r="35" spans="1:28" s="499" customFormat="1" ht="18" customHeight="1">
      <c r="A35" s="931" t="s">
        <v>878</v>
      </c>
      <c r="B35" s="932"/>
      <c r="C35" s="932"/>
      <c r="D35" s="933"/>
      <c r="E35" s="500">
        <v>24</v>
      </c>
      <c r="F35" s="904">
        <f t="shared" si="1"/>
        <v>1568</v>
      </c>
      <c r="G35" s="904"/>
      <c r="H35" s="904">
        <f t="shared" si="2"/>
        <v>560</v>
      </c>
      <c r="I35" s="904"/>
      <c r="J35" s="904">
        <f t="shared" si="3"/>
        <v>268</v>
      </c>
      <c r="K35" s="904"/>
      <c r="L35" s="501">
        <f t="shared" si="4"/>
        <v>114</v>
      </c>
      <c r="M35" s="502">
        <f>+'[3]TURIIN MSUT-18'!M41+'[3]TURIIN BUS MSUT-25'!M41+'[3]TURIIN KOLLEGE-20'!M41+'[3]TURIIN BUS KOLLEGE-8'!M41+'[3]TURIIN IH SUR-5'!M41</f>
        <v>74</v>
      </c>
      <c r="N35" s="502">
        <f>+'[3]TURIIN MSUT-18'!N41+'[3]TURIIN BUS MSUT-25'!N41+'[3]TURIIN KOLLEGE-20'!N41+'[3]TURIIN BUS KOLLEGE-8'!N41+'[3]TURIIN IH SUR-5'!N41</f>
        <v>38</v>
      </c>
      <c r="O35" s="502">
        <f>+'[3]TURIIN MSUT-18'!O41+'[3]TURIIN BUS MSUT-25'!O41+'[3]TURIIN KOLLEGE-20'!O41+'[3]TURIIN BUS KOLLEGE-8'!O41+'[3]TURIIN IH SUR-5'!O41</f>
        <v>157</v>
      </c>
      <c r="P35" s="502">
        <f>+'[3]TURIIN MSUT-18'!P41+'[3]TURIIN BUS MSUT-25'!P41+'[3]TURIIN KOLLEGE-20'!P41+'[3]TURIIN BUS KOLLEGE-8'!P41+'[3]TURIIN IH SUR-5'!P41</f>
        <v>59</v>
      </c>
      <c r="Q35" s="502">
        <f>+'[3]TURIIN MSUT-18'!Q41+'[3]TURIIN BUS MSUT-25'!Q41+'[3]TURIIN KOLLEGE-20'!Q41+'[3]TURIIN BUS KOLLEGE-8'!Q41+'[3]TURIIN IH SUR-5'!Q41</f>
        <v>37</v>
      </c>
      <c r="R35" s="502">
        <f>+'[3]TURIIN MSUT-18'!R41+'[3]TURIIN BUS MSUT-25'!R41+'[3]TURIIN KOLLEGE-20'!R41+'[3]TURIIN BUS KOLLEGE-8'!R41+'[3]TURIIN IH SUR-5'!R41</f>
        <v>17</v>
      </c>
      <c r="S35" s="501">
        <f t="shared" si="6"/>
        <v>1290</v>
      </c>
      <c r="T35" s="501">
        <f t="shared" si="6"/>
        <v>446</v>
      </c>
      <c r="U35" s="502">
        <f>+'[3]TURIIN MSUT-18'!U41+'[3]TURIIN BUS MSUT-25'!U41+'[3]TURIIN KOLLEGE-20'!U41+'[3]TURIIN BUS KOLLEGE-8'!U41+'[3]TURIIN IH SUR-5'!U41</f>
        <v>644</v>
      </c>
      <c r="V35" s="502">
        <f>+'[3]TURIIN MSUT-18'!V41+'[3]TURIIN BUS MSUT-25'!V41+'[3]TURIIN KOLLEGE-20'!V41+'[3]TURIIN BUS KOLLEGE-8'!V41+'[3]TURIIN IH SUR-5'!V41</f>
        <v>273</v>
      </c>
      <c r="W35" s="502">
        <f>+'[3]TURIIN MSUT-18'!W41+'[3]TURIIN BUS MSUT-25'!W41+'[3]TURIIN KOLLEGE-20'!W41+'[3]TURIIN BUS KOLLEGE-8'!W41+'[3]TURIIN IH SUR-5'!W41</f>
        <v>353</v>
      </c>
      <c r="X35" s="502">
        <f>+'[3]TURIIN MSUT-18'!X41+'[3]TURIIN BUS MSUT-25'!X41+'[3]TURIIN KOLLEGE-20'!X41+'[3]TURIIN BUS KOLLEGE-8'!X41+'[3]TURIIN IH SUR-5'!X41</f>
        <v>101</v>
      </c>
      <c r="Y35" s="502">
        <f>+'[3]TURIIN MSUT-18'!Y41+'[3]TURIIN BUS MSUT-25'!Y41+'[3]TURIIN KOLLEGE-20'!Y41+'[3]TURIIN BUS KOLLEGE-8'!Y41+'[3]TURIIN IH SUR-5'!Y41</f>
        <v>293</v>
      </c>
      <c r="Z35" s="502">
        <f>+'[3]TURIIN MSUT-18'!Z41+'[3]TURIIN BUS MSUT-25'!Z41+'[3]TURIIN KOLLEGE-20'!Z41+'[3]TURIIN BUS KOLLEGE-8'!Z41+'[3]TURIIN IH SUR-5'!Z41</f>
        <v>72</v>
      </c>
      <c r="AA35" s="502">
        <f>+'[3]TURIIN MSUT-18'!AA41+'[3]TURIIN BUS MSUT-25'!AA41+'[3]TURIIN KOLLEGE-20'!AA41+'[3]TURIIN BUS KOLLEGE-8'!AA41+'[3]TURIIN IH SUR-5'!AA41</f>
        <v>10</v>
      </c>
      <c r="AB35" s="502">
        <f>+'[3]TURIIN MSUT-18'!AB41+'[3]TURIIN BUS MSUT-25'!AB41+'[3]TURIIN KOLLEGE-20'!AB41+'[3]TURIIN BUS KOLLEGE-8'!AB41+'[3]TURIIN IH SUR-5'!AB41</f>
        <v>0</v>
      </c>
    </row>
    <row r="36" spans="1:28" s="499" customFormat="1" ht="18" customHeight="1">
      <c r="A36" s="931" t="s">
        <v>879</v>
      </c>
      <c r="B36" s="932"/>
      <c r="C36" s="932"/>
      <c r="D36" s="933"/>
      <c r="E36" s="500">
        <v>25</v>
      </c>
      <c r="F36" s="904">
        <f t="shared" si="1"/>
        <v>696</v>
      </c>
      <c r="G36" s="904"/>
      <c r="H36" s="904">
        <f t="shared" si="2"/>
        <v>253</v>
      </c>
      <c r="I36" s="904"/>
      <c r="J36" s="904">
        <f t="shared" si="3"/>
        <v>36</v>
      </c>
      <c r="K36" s="904"/>
      <c r="L36" s="501">
        <f t="shared" si="4"/>
        <v>11</v>
      </c>
      <c r="M36" s="502">
        <f>+'[3]TURIIN MSUT-18'!M42+'[3]TURIIN BUS MSUT-25'!M42+'[3]TURIIN KOLLEGE-20'!M42+'[3]TURIIN BUS KOLLEGE-8'!M42+'[3]TURIIN IH SUR-5'!M42</f>
        <v>20</v>
      </c>
      <c r="N36" s="502">
        <f>+'[3]TURIIN MSUT-18'!N42+'[3]TURIIN BUS MSUT-25'!N42+'[3]TURIIN KOLLEGE-20'!N42+'[3]TURIIN BUS KOLLEGE-8'!N42+'[3]TURIIN IH SUR-5'!N42</f>
        <v>7</v>
      </c>
      <c r="O36" s="502">
        <f>+'[3]TURIIN MSUT-18'!O42+'[3]TURIIN BUS MSUT-25'!O42+'[3]TURIIN KOLLEGE-20'!O42+'[3]TURIIN BUS KOLLEGE-8'!O42+'[3]TURIIN IH SUR-5'!O42</f>
        <v>13</v>
      </c>
      <c r="P36" s="502">
        <f>+'[3]TURIIN MSUT-18'!P42+'[3]TURIIN BUS MSUT-25'!P42+'[3]TURIIN KOLLEGE-20'!P42+'[3]TURIIN BUS KOLLEGE-8'!P42+'[3]TURIIN IH SUR-5'!P42</f>
        <v>4</v>
      </c>
      <c r="Q36" s="502">
        <f>+'[3]TURIIN MSUT-18'!Q42+'[3]TURIIN BUS MSUT-25'!Q42+'[3]TURIIN KOLLEGE-20'!Q42+'[3]TURIIN BUS KOLLEGE-8'!Q42+'[3]TURIIN IH SUR-5'!Q42</f>
        <v>3</v>
      </c>
      <c r="R36" s="502">
        <f>+'[3]TURIIN MSUT-18'!R42+'[3]TURIIN BUS MSUT-25'!R42+'[3]TURIIN KOLLEGE-20'!R42+'[3]TURIIN BUS KOLLEGE-8'!R42+'[3]TURIIN IH SUR-5'!R42</f>
        <v>0</v>
      </c>
      <c r="S36" s="501">
        <f t="shared" si="6"/>
        <v>656</v>
      </c>
      <c r="T36" s="501">
        <f t="shared" si="6"/>
        <v>240</v>
      </c>
      <c r="U36" s="502">
        <f>+'[3]TURIIN MSUT-18'!U42+'[3]TURIIN BUS MSUT-25'!U42+'[3]TURIIN KOLLEGE-20'!U42+'[3]TURIIN BUS KOLLEGE-8'!U42+'[3]TURIIN IH SUR-5'!U42</f>
        <v>333</v>
      </c>
      <c r="V36" s="502">
        <f>+'[3]TURIIN MSUT-18'!V42+'[3]TURIIN BUS MSUT-25'!V42+'[3]TURIIN KOLLEGE-20'!V42+'[3]TURIIN BUS KOLLEGE-8'!V42+'[3]TURIIN IH SUR-5'!V42</f>
        <v>137</v>
      </c>
      <c r="W36" s="502">
        <f>+'[3]TURIIN MSUT-18'!W42+'[3]TURIIN BUS MSUT-25'!W42+'[3]TURIIN KOLLEGE-20'!W42+'[3]TURIIN BUS KOLLEGE-8'!W42+'[3]TURIIN IH SUR-5'!W42</f>
        <v>164</v>
      </c>
      <c r="X36" s="502">
        <f>+'[3]TURIIN MSUT-18'!X42+'[3]TURIIN BUS MSUT-25'!X42+'[3]TURIIN KOLLEGE-20'!X42+'[3]TURIIN BUS KOLLEGE-8'!X42+'[3]TURIIN IH SUR-5'!X42</f>
        <v>45</v>
      </c>
      <c r="Y36" s="502">
        <f>+'[3]TURIIN MSUT-18'!Y42+'[3]TURIIN BUS MSUT-25'!Y42+'[3]TURIIN KOLLEGE-20'!Y42+'[3]TURIIN BUS KOLLEGE-8'!Y42+'[3]TURIIN IH SUR-5'!Y42</f>
        <v>159</v>
      </c>
      <c r="Z36" s="502">
        <f>+'[3]TURIIN MSUT-18'!Z42+'[3]TURIIN BUS MSUT-25'!Z42+'[3]TURIIN KOLLEGE-20'!Z42+'[3]TURIIN BUS KOLLEGE-8'!Z42+'[3]TURIIN IH SUR-5'!Z42</f>
        <v>58</v>
      </c>
      <c r="AA36" s="502">
        <f>+'[3]TURIIN MSUT-18'!AA42+'[3]TURIIN BUS MSUT-25'!AA42+'[3]TURIIN KOLLEGE-20'!AA42+'[3]TURIIN BUS KOLLEGE-8'!AA42+'[3]TURIIN IH SUR-5'!AA42</f>
        <v>4</v>
      </c>
      <c r="AB36" s="502">
        <f>+'[3]TURIIN MSUT-18'!AB42+'[3]TURIIN BUS MSUT-25'!AB42+'[3]TURIIN KOLLEGE-20'!AB42+'[3]TURIIN BUS KOLLEGE-8'!AB42+'[3]TURIIN IH SUR-5'!AB42</f>
        <v>2</v>
      </c>
    </row>
    <row r="37" spans="1:28" s="499" customFormat="1" ht="18" customHeight="1">
      <c r="A37" s="931" t="s">
        <v>880</v>
      </c>
      <c r="B37" s="932"/>
      <c r="C37" s="932"/>
      <c r="D37" s="933"/>
      <c r="E37" s="500">
        <v>26</v>
      </c>
      <c r="F37" s="904">
        <f t="shared" si="1"/>
        <v>1255</v>
      </c>
      <c r="G37" s="904"/>
      <c r="H37" s="904">
        <f t="shared" si="2"/>
        <v>512</v>
      </c>
      <c r="I37" s="904"/>
      <c r="J37" s="904">
        <f t="shared" si="3"/>
        <v>105</v>
      </c>
      <c r="K37" s="904"/>
      <c r="L37" s="501">
        <f t="shared" si="4"/>
        <v>51</v>
      </c>
      <c r="M37" s="502">
        <f>+'[3]TURIIN MSUT-18'!M43+'[3]TURIIN BUS MSUT-25'!M43+'[3]TURIIN KOLLEGE-20'!M43+'[3]TURIIN BUS KOLLEGE-8'!M43+'[3]TURIIN IH SUR-5'!M43</f>
        <v>32</v>
      </c>
      <c r="N37" s="502">
        <f>+'[3]TURIIN MSUT-18'!N43+'[3]TURIIN BUS MSUT-25'!N43+'[3]TURIIN KOLLEGE-20'!N43+'[3]TURIIN BUS KOLLEGE-8'!N43+'[3]TURIIN IH SUR-5'!N43</f>
        <v>14</v>
      </c>
      <c r="O37" s="502">
        <f>+'[3]TURIIN MSUT-18'!O43+'[3]TURIIN BUS MSUT-25'!O43+'[3]TURIIN KOLLEGE-20'!O43+'[3]TURIIN BUS KOLLEGE-8'!O43+'[3]TURIIN IH SUR-5'!O43</f>
        <v>70</v>
      </c>
      <c r="P37" s="502">
        <f>+'[3]TURIIN MSUT-18'!P43+'[3]TURIIN BUS MSUT-25'!P43+'[3]TURIIN KOLLEGE-20'!P43+'[3]TURIIN BUS KOLLEGE-8'!P43+'[3]TURIIN IH SUR-5'!P43</f>
        <v>37</v>
      </c>
      <c r="Q37" s="502">
        <f>+'[3]TURIIN MSUT-18'!Q43+'[3]TURIIN BUS MSUT-25'!Q43+'[3]TURIIN KOLLEGE-20'!Q43+'[3]TURIIN BUS KOLLEGE-8'!Q43+'[3]TURIIN IH SUR-5'!Q43</f>
        <v>3</v>
      </c>
      <c r="R37" s="502">
        <f>+'[3]TURIIN MSUT-18'!R43+'[3]TURIIN BUS MSUT-25'!R43+'[3]TURIIN KOLLEGE-20'!R43+'[3]TURIIN BUS KOLLEGE-8'!R43+'[3]TURIIN IH SUR-5'!R43</f>
        <v>0</v>
      </c>
      <c r="S37" s="501">
        <f t="shared" si="6"/>
        <v>1146</v>
      </c>
      <c r="T37" s="501">
        <f t="shared" si="6"/>
        <v>461</v>
      </c>
      <c r="U37" s="502">
        <f>+'[3]TURIIN MSUT-18'!U43+'[3]TURIIN BUS MSUT-25'!U43+'[3]TURIIN KOLLEGE-20'!U43+'[3]TURIIN BUS KOLLEGE-8'!U43+'[3]TURIIN IH SUR-5'!U43</f>
        <v>627</v>
      </c>
      <c r="V37" s="502">
        <f>+'[3]TURIIN MSUT-18'!V43+'[3]TURIIN BUS MSUT-25'!V43+'[3]TURIIN KOLLEGE-20'!V43+'[3]TURIIN BUS KOLLEGE-8'!V43+'[3]TURIIN IH SUR-5'!V43</f>
        <v>310</v>
      </c>
      <c r="W37" s="502">
        <f>+'[3]TURIIN MSUT-18'!W43+'[3]TURIIN BUS MSUT-25'!W43+'[3]TURIIN KOLLEGE-20'!W43+'[3]TURIIN BUS KOLLEGE-8'!W43+'[3]TURIIN IH SUR-5'!W43</f>
        <v>283</v>
      </c>
      <c r="X37" s="502">
        <f>+'[3]TURIIN MSUT-18'!X43+'[3]TURIIN BUS MSUT-25'!X43+'[3]TURIIN KOLLEGE-20'!X43+'[3]TURIIN BUS KOLLEGE-8'!X43+'[3]TURIIN IH SUR-5'!X43</f>
        <v>77</v>
      </c>
      <c r="Y37" s="502">
        <f>+'[3]TURIIN MSUT-18'!Y43+'[3]TURIIN BUS MSUT-25'!Y43+'[3]TURIIN KOLLEGE-20'!Y43+'[3]TURIIN BUS KOLLEGE-8'!Y43+'[3]TURIIN IH SUR-5'!Y43</f>
        <v>236</v>
      </c>
      <c r="Z37" s="502">
        <f>+'[3]TURIIN MSUT-18'!Z43+'[3]TURIIN BUS MSUT-25'!Z43+'[3]TURIIN KOLLEGE-20'!Z43+'[3]TURIIN BUS KOLLEGE-8'!Z43+'[3]TURIIN IH SUR-5'!Z43</f>
        <v>74</v>
      </c>
      <c r="AA37" s="502">
        <f>+'[3]TURIIN MSUT-18'!AA43+'[3]TURIIN BUS MSUT-25'!AA43+'[3]TURIIN KOLLEGE-20'!AA43+'[3]TURIIN BUS KOLLEGE-8'!AA43+'[3]TURIIN IH SUR-5'!AA43</f>
        <v>4</v>
      </c>
      <c r="AB37" s="502">
        <f>+'[3]TURIIN MSUT-18'!AB43+'[3]TURIIN BUS MSUT-25'!AB43+'[3]TURIIN KOLLEGE-20'!AB43+'[3]TURIIN BUS KOLLEGE-8'!AB43+'[3]TURIIN IH SUR-5'!AB43</f>
        <v>0</v>
      </c>
    </row>
    <row r="38" spans="1:28" s="499" customFormat="1" ht="18" customHeight="1">
      <c r="A38" s="905" t="s">
        <v>881</v>
      </c>
      <c r="B38" s="906"/>
      <c r="C38" s="906"/>
      <c r="D38" s="907"/>
      <c r="E38" s="500">
        <v>27</v>
      </c>
      <c r="F38" s="904">
        <f t="shared" si="1"/>
        <v>14220</v>
      </c>
      <c r="G38" s="904"/>
      <c r="H38" s="904">
        <f t="shared" si="2"/>
        <v>5535</v>
      </c>
      <c r="I38" s="904"/>
      <c r="J38" s="904">
        <f t="shared" si="3"/>
        <v>1468</v>
      </c>
      <c r="K38" s="904"/>
      <c r="L38" s="501">
        <f t="shared" si="4"/>
        <v>536</v>
      </c>
      <c r="M38" s="501">
        <f t="shared" ref="M38:R38" si="14">+M39+M40+M41+M42+M43+M44+M45+M46+M47</f>
        <v>634</v>
      </c>
      <c r="N38" s="501">
        <f t="shared" si="14"/>
        <v>268</v>
      </c>
      <c r="O38" s="501">
        <f t="shared" si="14"/>
        <v>705</v>
      </c>
      <c r="P38" s="501">
        <f t="shared" si="14"/>
        <v>214</v>
      </c>
      <c r="Q38" s="501">
        <f t="shared" si="14"/>
        <v>129</v>
      </c>
      <c r="R38" s="501">
        <f t="shared" si="14"/>
        <v>54</v>
      </c>
      <c r="S38" s="501">
        <f t="shared" si="6"/>
        <v>12542</v>
      </c>
      <c r="T38" s="501">
        <f t="shared" si="6"/>
        <v>4987</v>
      </c>
      <c r="U38" s="501">
        <f t="shared" ref="U38:AB38" si="15">+U39+U40+U41+U42+U43+U44+U45+U46+U47</f>
        <v>6250</v>
      </c>
      <c r="V38" s="501">
        <f t="shared" si="15"/>
        <v>2805</v>
      </c>
      <c r="W38" s="501">
        <f t="shared" si="15"/>
        <v>3176</v>
      </c>
      <c r="X38" s="501">
        <f t="shared" si="15"/>
        <v>1086</v>
      </c>
      <c r="Y38" s="501">
        <f t="shared" si="15"/>
        <v>3116</v>
      </c>
      <c r="Z38" s="501">
        <f t="shared" si="15"/>
        <v>1096</v>
      </c>
      <c r="AA38" s="501">
        <f t="shared" si="15"/>
        <v>210</v>
      </c>
      <c r="AB38" s="501">
        <f t="shared" si="15"/>
        <v>12</v>
      </c>
    </row>
    <row r="39" spans="1:28" s="499" customFormat="1" ht="18" customHeight="1">
      <c r="A39" s="897" t="s">
        <v>882</v>
      </c>
      <c r="B39" s="898"/>
      <c r="C39" s="898"/>
      <c r="D39" s="899"/>
      <c r="E39" s="500">
        <v>28</v>
      </c>
      <c r="F39" s="904">
        <f t="shared" si="1"/>
        <v>517</v>
      </c>
      <c r="G39" s="904"/>
      <c r="H39" s="904">
        <f t="shared" si="2"/>
        <v>191</v>
      </c>
      <c r="I39" s="904"/>
      <c r="J39" s="904">
        <f t="shared" si="3"/>
        <v>51</v>
      </c>
      <c r="K39" s="904"/>
      <c r="L39" s="501">
        <f t="shared" si="4"/>
        <v>24</v>
      </c>
      <c r="M39" s="502">
        <f>+'[3]TURIIN MSUT-18'!M45+'[3]TURIIN BUS MSUT-25'!M45+'[3]TURIIN KOLLEGE-20'!M45+'[3]TURIIN BUS KOLLEGE-8'!M45+'[3]TURIIN IH SUR-5'!M45</f>
        <v>27</v>
      </c>
      <c r="N39" s="502">
        <f>+'[3]TURIIN MSUT-18'!N45+'[3]TURIIN BUS MSUT-25'!N45+'[3]TURIIN KOLLEGE-20'!N45+'[3]TURIIN BUS KOLLEGE-8'!N45+'[3]TURIIN IH SUR-5'!N45</f>
        <v>15</v>
      </c>
      <c r="O39" s="502">
        <f>+'[3]TURIIN MSUT-18'!O45+'[3]TURIIN BUS MSUT-25'!O45+'[3]TURIIN KOLLEGE-20'!O45+'[3]TURIIN BUS KOLLEGE-8'!O45+'[3]TURIIN IH SUR-5'!O45</f>
        <v>20</v>
      </c>
      <c r="P39" s="502">
        <f>+'[3]TURIIN MSUT-18'!P45+'[3]TURIIN BUS MSUT-25'!P45+'[3]TURIIN KOLLEGE-20'!P45+'[3]TURIIN BUS KOLLEGE-8'!P45+'[3]TURIIN IH SUR-5'!P45</f>
        <v>7</v>
      </c>
      <c r="Q39" s="502">
        <f>+'[3]TURIIN MSUT-18'!Q45+'[3]TURIIN BUS MSUT-25'!Q45+'[3]TURIIN KOLLEGE-20'!Q45+'[3]TURIIN BUS KOLLEGE-8'!Q45+'[3]TURIIN IH SUR-5'!Q45</f>
        <v>4</v>
      </c>
      <c r="R39" s="502">
        <f>+'[3]TURIIN MSUT-18'!R45+'[3]TURIIN BUS MSUT-25'!R45+'[3]TURIIN KOLLEGE-20'!R45+'[3]TURIIN BUS KOLLEGE-8'!R45+'[3]TURIIN IH SUR-5'!R45</f>
        <v>2</v>
      </c>
      <c r="S39" s="501">
        <f t="shared" si="6"/>
        <v>459</v>
      </c>
      <c r="T39" s="501">
        <f t="shared" si="6"/>
        <v>167</v>
      </c>
      <c r="U39" s="502">
        <f>+'[3]TURIIN MSUT-18'!U45+'[3]TURIIN BUS MSUT-25'!U45+'[3]TURIIN KOLLEGE-20'!U45+'[3]TURIIN BUS KOLLEGE-8'!U45+'[3]TURIIN IH SUR-5'!U45</f>
        <v>280</v>
      </c>
      <c r="V39" s="502">
        <f>+'[3]TURIIN MSUT-18'!V45+'[3]TURIIN BUS MSUT-25'!V45+'[3]TURIIN KOLLEGE-20'!V45+'[3]TURIIN BUS KOLLEGE-8'!V45+'[3]TURIIN IH SUR-5'!V45</f>
        <v>111</v>
      </c>
      <c r="W39" s="502">
        <f>+'[3]TURIIN MSUT-18'!W45+'[3]TURIIN BUS MSUT-25'!W45+'[3]TURIIN KOLLEGE-20'!W45+'[3]TURIIN BUS KOLLEGE-8'!W45+'[3]TURIIN IH SUR-5'!W45</f>
        <v>97</v>
      </c>
      <c r="X39" s="502">
        <f>+'[3]TURIIN MSUT-18'!X45+'[3]TURIIN BUS MSUT-25'!X45+'[3]TURIIN KOLLEGE-20'!X45+'[3]TURIIN BUS KOLLEGE-8'!X45+'[3]TURIIN IH SUR-5'!X45</f>
        <v>31</v>
      </c>
      <c r="Y39" s="502">
        <f>+'[3]TURIIN MSUT-18'!Y45+'[3]TURIIN BUS MSUT-25'!Y45+'[3]TURIIN KOLLEGE-20'!Y45+'[3]TURIIN BUS KOLLEGE-8'!Y45+'[3]TURIIN IH SUR-5'!Y45</f>
        <v>82</v>
      </c>
      <c r="Z39" s="502">
        <f>+'[3]TURIIN MSUT-18'!Z45+'[3]TURIIN BUS MSUT-25'!Z45+'[3]TURIIN KOLLEGE-20'!Z45+'[3]TURIIN BUS KOLLEGE-8'!Z45+'[3]TURIIN IH SUR-5'!Z45</f>
        <v>25</v>
      </c>
      <c r="AA39" s="502">
        <f>+'[3]TURIIN MSUT-18'!AA45+'[3]TURIIN BUS MSUT-25'!AA45+'[3]TURIIN KOLLEGE-20'!AA45+'[3]TURIIN BUS KOLLEGE-8'!AA45+'[3]TURIIN IH SUR-5'!AA45</f>
        <v>7</v>
      </c>
      <c r="AB39" s="502">
        <f>+'[3]TURIIN MSUT-18'!AB45+'[3]TURIIN BUS MSUT-25'!AB45+'[3]TURIIN KOLLEGE-20'!AB45+'[3]TURIIN BUS KOLLEGE-8'!AB45+'[3]TURIIN IH SUR-5'!AB45</f>
        <v>0</v>
      </c>
    </row>
    <row r="40" spans="1:28" s="499" customFormat="1" ht="18" customHeight="1">
      <c r="A40" s="897" t="s">
        <v>883</v>
      </c>
      <c r="B40" s="898"/>
      <c r="C40" s="898"/>
      <c r="D40" s="899"/>
      <c r="E40" s="500">
        <v>29</v>
      </c>
      <c r="F40" s="904">
        <f t="shared" si="1"/>
        <v>153</v>
      </c>
      <c r="G40" s="904"/>
      <c r="H40" s="904">
        <f t="shared" si="2"/>
        <v>65</v>
      </c>
      <c r="I40" s="904"/>
      <c r="J40" s="904">
        <f t="shared" si="3"/>
        <v>26</v>
      </c>
      <c r="K40" s="904"/>
      <c r="L40" s="501">
        <f t="shared" si="4"/>
        <v>10</v>
      </c>
      <c r="M40" s="502">
        <f>+'[3]TURIIN MSUT-18'!M46+'[3]TURIIN BUS MSUT-25'!M46+'[3]TURIIN KOLLEGE-20'!M46+'[3]TURIIN BUS KOLLEGE-8'!M46+'[3]TURIIN IH SUR-5'!M46</f>
        <v>22</v>
      </c>
      <c r="N40" s="502">
        <f>+'[3]TURIIN MSUT-18'!N46+'[3]TURIIN BUS MSUT-25'!N46+'[3]TURIIN KOLLEGE-20'!N46+'[3]TURIIN BUS KOLLEGE-8'!N46+'[3]TURIIN IH SUR-5'!N46</f>
        <v>10</v>
      </c>
      <c r="O40" s="502">
        <f>+'[3]TURIIN MSUT-18'!O46+'[3]TURIIN BUS MSUT-25'!O46+'[3]TURIIN KOLLEGE-20'!O46+'[3]TURIIN BUS KOLLEGE-8'!O46+'[3]TURIIN IH SUR-5'!O46</f>
        <v>4</v>
      </c>
      <c r="P40" s="502">
        <f>+'[3]TURIIN MSUT-18'!P46+'[3]TURIIN BUS MSUT-25'!P46+'[3]TURIIN KOLLEGE-20'!P46+'[3]TURIIN BUS KOLLEGE-8'!P46+'[3]TURIIN IH SUR-5'!P46</f>
        <v>0</v>
      </c>
      <c r="Q40" s="502">
        <f>+'[3]TURIIN MSUT-18'!Q46+'[3]TURIIN BUS MSUT-25'!Q46+'[3]TURIIN KOLLEGE-20'!Q46+'[3]TURIIN BUS KOLLEGE-8'!Q46+'[3]TURIIN IH SUR-5'!Q46</f>
        <v>0</v>
      </c>
      <c r="R40" s="502">
        <f>+'[3]TURIIN MSUT-18'!R46+'[3]TURIIN BUS MSUT-25'!R46+'[3]TURIIN KOLLEGE-20'!R46+'[3]TURIIN BUS KOLLEGE-8'!R46+'[3]TURIIN IH SUR-5'!R46</f>
        <v>0</v>
      </c>
      <c r="S40" s="501">
        <f t="shared" si="6"/>
        <v>126</v>
      </c>
      <c r="T40" s="501">
        <f t="shared" si="6"/>
        <v>55</v>
      </c>
      <c r="U40" s="502">
        <f>+'[3]TURIIN MSUT-18'!U46+'[3]TURIIN BUS MSUT-25'!U46+'[3]TURIIN KOLLEGE-20'!U46+'[3]TURIIN BUS KOLLEGE-8'!U46+'[3]TURIIN IH SUR-5'!U46</f>
        <v>71</v>
      </c>
      <c r="V40" s="502">
        <f>+'[3]TURIIN MSUT-18'!V46+'[3]TURIIN BUS MSUT-25'!V46+'[3]TURIIN KOLLEGE-20'!V46+'[3]TURIIN BUS KOLLEGE-8'!V46+'[3]TURIIN IH SUR-5'!V46</f>
        <v>30</v>
      </c>
      <c r="W40" s="502">
        <f>+'[3]TURIIN MSUT-18'!W46+'[3]TURIIN BUS MSUT-25'!W46+'[3]TURIIN KOLLEGE-20'!W46+'[3]TURIIN BUS KOLLEGE-8'!W46+'[3]TURIIN IH SUR-5'!W46</f>
        <v>36</v>
      </c>
      <c r="X40" s="502">
        <f>+'[3]TURIIN MSUT-18'!X46+'[3]TURIIN BUS MSUT-25'!X46+'[3]TURIIN KOLLEGE-20'!X46+'[3]TURIIN BUS KOLLEGE-8'!X46+'[3]TURIIN IH SUR-5'!X46</f>
        <v>15</v>
      </c>
      <c r="Y40" s="502">
        <f>+'[3]TURIIN MSUT-18'!Y46+'[3]TURIIN BUS MSUT-25'!Y46+'[3]TURIIN KOLLEGE-20'!Y46+'[3]TURIIN BUS KOLLEGE-8'!Y46+'[3]TURIIN IH SUR-5'!Y46</f>
        <v>19</v>
      </c>
      <c r="Z40" s="502">
        <f>+'[3]TURIIN MSUT-18'!Z46+'[3]TURIIN BUS MSUT-25'!Z46+'[3]TURIIN KOLLEGE-20'!Z46+'[3]TURIIN BUS KOLLEGE-8'!Z46+'[3]TURIIN IH SUR-5'!Z46</f>
        <v>10</v>
      </c>
      <c r="AA40" s="502">
        <f>+'[3]TURIIN MSUT-18'!AA46+'[3]TURIIN BUS MSUT-25'!AA46+'[3]TURIIN KOLLEGE-20'!AA46+'[3]TURIIN BUS KOLLEGE-8'!AA46+'[3]TURIIN IH SUR-5'!AA46</f>
        <v>1</v>
      </c>
      <c r="AB40" s="502">
        <f>+'[3]TURIIN MSUT-18'!AB46+'[3]TURIIN BUS MSUT-25'!AB46+'[3]TURIIN KOLLEGE-20'!AB46+'[3]TURIIN BUS KOLLEGE-8'!AB46+'[3]TURIIN IH SUR-5'!AB46</f>
        <v>0</v>
      </c>
    </row>
    <row r="41" spans="1:28" s="499" customFormat="1" ht="18" customHeight="1">
      <c r="A41" s="897" t="s">
        <v>884</v>
      </c>
      <c r="B41" s="898"/>
      <c r="C41" s="898"/>
      <c r="D41" s="899"/>
      <c r="E41" s="500">
        <v>30</v>
      </c>
      <c r="F41" s="904">
        <f t="shared" si="1"/>
        <v>1559</v>
      </c>
      <c r="G41" s="904"/>
      <c r="H41" s="904">
        <f t="shared" si="2"/>
        <v>661</v>
      </c>
      <c r="I41" s="904"/>
      <c r="J41" s="904">
        <f t="shared" si="3"/>
        <v>188</v>
      </c>
      <c r="K41" s="904"/>
      <c r="L41" s="501">
        <f t="shared" si="4"/>
        <v>72</v>
      </c>
      <c r="M41" s="502">
        <f>+'[3]TURIIN MSUT-18'!M47+'[3]TURIIN BUS MSUT-25'!M47+'[3]TURIIN KOLLEGE-20'!M47+'[3]TURIIN BUS KOLLEGE-8'!M47+'[3]TURIIN IH SUR-5'!M47</f>
        <v>82</v>
      </c>
      <c r="N41" s="502">
        <f>+'[3]TURIIN MSUT-18'!N47+'[3]TURIIN BUS MSUT-25'!N47+'[3]TURIIN KOLLEGE-20'!N47+'[3]TURIIN BUS KOLLEGE-8'!N47+'[3]TURIIN IH SUR-5'!N47</f>
        <v>39</v>
      </c>
      <c r="O41" s="502">
        <f>+'[3]TURIIN MSUT-18'!O47+'[3]TURIIN BUS MSUT-25'!O47+'[3]TURIIN KOLLEGE-20'!O47+'[3]TURIIN BUS KOLLEGE-8'!O47+'[3]TURIIN IH SUR-5'!O47</f>
        <v>95</v>
      </c>
      <c r="P41" s="502">
        <f>+'[3]TURIIN MSUT-18'!P47+'[3]TURIIN BUS MSUT-25'!P47+'[3]TURIIN KOLLEGE-20'!P47+'[3]TURIIN BUS KOLLEGE-8'!P47+'[3]TURIIN IH SUR-5'!P47</f>
        <v>31</v>
      </c>
      <c r="Q41" s="502">
        <f>+'[3]TURIIN MSUT-18'!Q47+'[3]TURIIN BUS MSUT-25'!Q47+'[3]TURIIN KOLLEGE-20'!Q47+'[3]TURIIN BUS KOLLEGE-8'!Q47+'[3]TURIIN IH SUR-5'!Q47</f>
        <v>11</v>
      </c>
      <c r="R41" s="502">
        <f>+'[3]TURIIN MSUT-18'!R47+'[3]TURIIN BUS MSUT-25'!R47+'[3]TURIIN KOLLEGE-20'!R47+'[3]TURIIN BUS KOLLEGE-8'!R47+'[3]TURIIN IH SUR-5'!R47</f>
        <v>2</v>
      </c>
      <c r="S41" s="501">
        <f t="shared" si="6"/>
        <v>1353</v>
      </c>
      <c r="T41" s="501">
        <f t="shared" si="6"/>
        <v>588</v>
      </c>
      <c r="U41" s="502">
        <f>+'[3]TURIIN MSUT-18'!U47+'[3]TURIIN BUS MSUT-25'!U47+'[3]TURIIN KOLLEGE-20'!U47+'[3]TURIIN BUS KOLLEGE-8'!U47+'[3]TURIIN IH SUR-5'!U47</f>
        <v>716</v>
      </c>
      <c r="V41" s="502">
        <f>+'[3]TURIIN MSUT-18'!V47+'[3]TURIIN BUS MSUT-25'!V47+'[3]TURIIN KOLLEGE-20'!V47+'[3]TURIIN BUS KOLLEGE-8'!V47+'[3]TURIIN IH SUR-5'!V47</f>
        <v>358</v>
      </c>
      <c r="W41" s="502">
        <f>+'[3]TURIIN MSUT-18'!W47+'[3]TURIIN BUS MSUT-25'!W47+'[3]TURIIN KOLLEGE-20'!W47+'[3]TURIIN BUS KOLLEGE-8'!W47+'[3]TURIIN IH SUR-5'!W47</f>
        <v>323</v>
      </c>
      <c r="X41" s="502">
        <f>+'[3]TURIIN MSUT-18'!X47+'[3]TURIIN BUS MSUT-25'!X47+'[3]TURIIN KOLLEGE-20'!X47+'[3]TURIIN BUS KOLLEGE-8'!X47+'[3]TURIIN IH SUR-5'!X47</f>
        <v>97</v>
      </c>
      <c r="Y41" s="502">
        <f>+'[3]TURIIN MSUT-18'!Y47+'[3]TURIIN BUS MSUT-25'!Y47+'[3]TURIIN KOLLEGE-20'!Y47+'[3]TURIIN BUS KOLLEGE-8'!Y47+'[3]TURIIN IH SUR-5'!Y47</f>
        <v>314</v>
      </c>
      <c r="Z41" s="502">
        <f>+'[3]TURIIN MSUT-18'!Z47+'[3]TURIIN BUS MSUT-25'!Z47+'[3]TURIIN KOLLEGE-20'!Z47+'[3]TURIIN BUS KOLLEGE-8'!Z47+'[3]TURIIN IH SUR-5'!Z47</f>
        <v>133</v>
      </c>
      <c r="AA41" s="502">
        <f>+'[3]TURIIN MSUT-18'!AA47+'[3]TURIIN BUS MSUT-25'!AA47+'[3]TURIIN KOLLEGE-20'!AA47+'[3]TURIIN BUS KOLLEGE-8'!AA47+'[3]TURIIN IH SUR-5'!AA47</f>
        <v>18</v>
      </c>
      <c r="AB41" s="502">
        <f>+'[3]TURIIN MSUT-18'!AB47+'[3]TURIIN BUS MSUT-25'!AB47+'[3]TURIIN KOLLEGE-20'!AB47+'[3]TURIIN BUS KOLLEGE-8'!AB47+'[3]TURIIN IH SUR-5'!AB47</f>
        <v>1</v>
      </c>
    </row>
    <row r="42" spans="1:28" s="499" customFormat="1" ht="18" customHeight="1">
      <c r="A42" s="897" t="s">
        <v>885</v>
      </c>
      <c r="B42" s="898"/>
      <c r="C42" s="898"/>
      <c r="D42" s="899"/>
      <c r="E42" s="500">
        <v>31</v>
      </c>
      <c r="F42" s="904">
        <f t="shared" si="1"/>
        <v>2882</v>
      </c>
      <c r="G42" s="904"/>
      <c r="H42" s="904">
        <f t="shared" si="2"/>
        <v>1179</v>
      </c>
      <c r="I42" s="904"/>
      <c r="J42" s="904">
        <f t="shared" si="3"/>
        <v>287</v>
      </c>
      <c r="K42" s="904"/>
      <c r="L42" s="501">
        <f t="shared" si="4"/>
        <v>101</v>
      </c>
      <c r="M42" s="502">
        <f>+'[3]TURIIN MSUT-18'!M48+'[3]TURIIN BUS MSUT-25'!M48+'[3]TURIIN KOLLEGE-20'!M48+'[3]TURIIN BUS KOLLEGE-8'!M48+'[3]TURIIN IH SUR-5'!M48</f>
        <v>109</v>
      </c>
      <c r="N42" s="502">
        <f>+'[3]TURIIN MSUT-18'!N48+'[3]TURIIN BUS MSUT-25'!N48+'[3]TURIIN KOLLEGE-20'!N48+'[3]TURIIN BUS KOLLEGE-8'!N48+'[3]TURIIN IH SUR-5'!N48</f>
        <v>47</v>
      </c>
      <c r="O42" s="502">
        <f>+'[3]TURIIN MSUT-18'!O48+'[3]TURIIN BUS MSUT-25'!O48+'[3]TURIIN KOLLEGE-20'!O48+'[3]TURIIN BUS KOLLEGE-8'!O48+'[3]TURIIN IH SUR-5'!O48</f>
        <v>147</v>
      </c>
      <c r="P42" s="502">
        <f>+'[3]TURIIN MSUT-18'!P48+'[3]TURIIN BUS MSUT-25'!P48+'[3]TURIIN KOLLEGE-20'!P48+'[3]TURIIN BUS KOLLEGE-8'!P48+'[3]TURIIN IH SUR-5'!P48</f>
        <v>42</v>
      </c>
      <c r="Q42" s="502">
        <f>+'[3]TURIIN MSUT-18'!Q48+'[3]TURIIN BUS MSUT-25'!Q48+'[3]TURIIN KOLLEGE-20'!Q48+'[3]TURIIN BUS KOLLEGE-8'!Q48+'[3]TURIIN IH SUR-5'!Q48</f>
        <v>31</v>
      </c>
      <c r="R42" s="502">
        <f>+'[3]TURIIN MSUT-18'!R48+'[3]TURIIN BUS MSUT-25'!R48+'[3]TURIIN KOLLEGE-20'!R48+'[3]TURIIN BUS KOLLEGE-8'!R48+'[3]TURIIN IH SUR-5'!R48</f>
        <v>12</v>
      </c>
      <c r="S42" s="501">
        <f t="shared" si="6"/>
        <v>2552</v>
      </c>
      <c r="T42" s="501">
        <f t="shared" si="6"/>
        <v>1075</v>
      </c>
      <c r="U42" s="502">
        <f>+'[3]TURIIN MSUT-18'!U48+'[3]TURIIN BUS MSUT-25'!U48+'[3]TURIIN KOLLEGE-20'!U48+'[3]TURIIN BUS KOLLEGE-8'!U48+'[3]TURIIN IH SUR-5'!U48</f>
        <v>1316</v>
      </c>
      <c r="V42" s="502">
        <f>+'[3]TURIIN MSUT-18'!V48+'[3]TURIIN BUS MSUT-25'!V48+'[3]TURIIN KOLLEGE-20'!V48+'[3]TURIIN BUS KOLLEGE-8'!V48+'[3]TURIIN IH SUR-5'!V48</f>
        <v>614</v>
      </c>
      <c r="W42" s="502">
        <f>+'[3]TURIIN MSUT-18'!W48+'[3]TURIIN BUS MSUT-25'!W48+'[3]TURIIN KOLLEGE-20'!W48+'[3]TURIIN BUS KOLLEGE-8'!W48+'[3]TURIIN IH SUR-5'!W48</f>
        <v>591</v>
      </c>
      <c r="X42" s="502">
        <f>+'[3]TURIIN MSUT-18'!X48+'[3]TURIIN BUS MSUT-25'!X48+'[3]TURIIN KOLLEGE-20'!X48+'[3]TURIIN BUS KOLLEGE-8'!X48+'[3]TURIIN IH SUR-5'!X48</f>
        <v>214</v>
      </c>
      <c r="Y42" s="502">
        <f>+'[3]TURIIN MSUT-18'!Y48+'[3]TURIIN BUS MSUT-25'!Y48+'[3]TURIIN KOLLEGE-20'!Y48+'[3]TURIIN BUS KOLLEGE-8'!Y48+'[3]TURIIN IH SUR-5'!Y48</f>
        <v>645</v>
      </c>
      <c r="Z42" s="502">
        <f>+'[3]TURIIN MSUT-18'!Z48+'[3]TURIIN BUS MSUT-25'!Z48+'[3]TURIIN KOLLEGE-20'!Z48+'[3]TURIIN BUS KOLLEGE-8'!Z48+'[3]TURIIN IH SUR-5'!Z48</f>
        <v>247</v>
      </c>
      <c r="AA42" s="502">
        <f>+'[3]TURIIN MSUT-18'!AA48+'[3]TURIIN BUS MSUT-25'!AA48+'[3]TURIIN KOLLEGE-20'!AA48+'[3]TURIIN BUS KOLLEGE-8'!AA48+'[3]TURIIN IH SUR-5'!AA48</f>
        <v>43</v>
      </c>
      <c r="AB42" s="502">
        <f>+'[3]TURIIN MSUT-18'!AB48+'[3]TURIIN BUS MSUT-25'!AB48+'[3]TURIIN KOLLEGE-20'!AB48+'[3]TURIIN BUS KOLLEGE-8'!AB48+'[3]TURIIN IH SUR-5'!AB48</f>
        <v>3</v>
      </c>
    </row>
    <row r="43" spans="1:28" s="499" customFormat="1" ht="18" customHeight="1">
      <c r="A43" s="897" t="s">
        <v>886</v>
      </c>
      <c r="B43" s="898"/>
      <c r="C43" s="898"/>
      <c r="D43" s="899"/>
      <c r="E43" s="500">
        <v>32</v>
      </c>
      <c r="F43" s="904">
        <f t="shared" si="1"/>
        <v>1185</v>
      </c>
      <c r="G43" s="904"/>
      <c r="H43" s="904">
        <f t="shared" si="2"/>
        <v>408</v>
      </c>
      <c r="I43" s="904"/>
      <c r="J43" s="904">
        <f t="shared" si="3"/>
        <v>83</v>
      </c>
      <c r="K43" s="904"/>
      <c r="L43" s="501">
        <f t="shared" si="4"/>
        <v>34</v>
      </c>
      <c r="M43" s="502">
        <f>+'[3]TURIIN MSUT-18'!M49+'[3]TURIIN BUS MSUT-25'!M49+'[3]TURIIN KOLLEGE-20'!M49+'[3]TURIIN BUS KOLLEGE-8'!M49+'[3]TURIIN IH SUR-5'!M49</f>
        <v>39</v>
      </c>
      <c r="N43" s="502">
        <f>+'[3]TURIIN MSUT-18'!N49+'[3]TURIIN BUS MSUT-25'!N49+'[3]TURIIN KOLLEGE-20'!N49+'[3]TURIIN BUS KOLLEGE-8'!N49+'[3]TURIIN IH SUR-5'!N49</f>
        <v>12</v>
      </c>
      <c r="O43" s="502">
        <f>+'[3]TURIIN MSUT-18'!O49+'[3]TURIIN BUS MSUT-25'!O49+'[3]TURIIN KOLLEGE-20'!O49+'[3]TURIIN BUS KOLLEGE-8'!O49+'[3]TURIIN IH SUR-5'!O49</f>
        <v>14</v>
      </c>
      <c r="P43" s="502">
        <f>+'[3]TURIIN MSUT-18'!P49+'[3]TURIIN BUS MSUT-25'!P49+'[3]TURIIN KOLLEGE-20'!P49+'[3]TURIIN BUS KOLLEGE-8'!P49+'[3]TURIIN IH SUR-5'!P49</f>
        <v>6</v>
      </c>
      <c r="Q43" s="502">
        <f>+'[3]TURIIN MSUT-18'!Q49+'[3]TURIIN BUS MSUT-25'!Q49+'[3]TURIIN KOLLEGE-20'!Q49+'[3]TURIIN BUS KOLLEGE-8'!Q49+'[3]TURIIN IH SUR-5'!Q49</f>
        <v>30</v>
      </c>
      <c r="R43" s="502">
        <f>+'[3]TURIIN MSUT-18'!R49+'[3]TURIIN BUS MSUT-25'!R49+'[3]TURIIN KOLLEGE-20'!R49+'[3]TURIIN BUS KOLLEGE-8'!R49+'[3]TURIIN IH SUR-5'!R49</f>
        <v>16</v>
      </c>
      <c r="S43" s="501">
        <f t="shared" si="6"/>
        <v>1092</v>
      </c>
      <c r="T43" s="501">
        <f t="shared" si="6"/>
        <v>374</v>
      </c>
      <c r="U43" s="502">
        <f>+'[3]TURIIN MSUT-18'!U49+'[3]TURIIN BUS MSUT-25'!U49+'[3]TURIIN KOLLEGE-20'!U49+'[3]TURIIN BUS KOLLEGE-8'!U49+'[3]TURIIN IH SUR-5'!U49</f>
        <v>458</v>
      </c>
      <c r="V43" s="502">
        <f>+'[3]TURIIN MSUT-18'!V49+'[3]TURIIN BUS MSUT-25'!V49+'[3]TURIIN KOLLEGE-20'!V49+'[3]TURIIN BUS KOLLEGE-8'!V49+'[3]TURIIN IH SUR-5'!V49</f>
        <v>182</v>
      </c>
      <c r="W43" s="502">
        <f>+'[3]TURIIN MSUT-18'!W49+'[3]TURIIN BUS MSUT-25'!W49+'[3]TURIIN KOLLEGE-20'!W49+'[3]TURIIN BUS KOLLEGE-8'!W49+'[3]TURIIN IH SUR-5'!W49</f>
        <v>346</v>
      </c>
      <c r="X43" s="502">
        <f>+'[3]TURIIN MSUT-18'!X49+'[3]TURIIN BUS MSUT-25'!X49+'[3]TURIIN KOLLEGE-20'!X49+'[3]TURIIN BUS KOLLEGE-8'!X49+'[3]TURIIN IH SUR-5'!X49</f>
        <v>94</v>
      </c>
      <c r="Y43" s="502">
        <f>+'[3]TURIIN MSUT-18'!Y49+'[3]TURIIN BUS MSUT-25'!Y49+'[3]TURIIN KOLLEGE-20'!Y49+'[3]TURIIN BUS KOLLEGE-8'!Y49+'[3]TURIIN IH SUR-5'!Y49</f>
        <v>288</v>
      </c>
      <c r="Z43" s="502">
        <f>+'[3]TURIIN MSUT-18'!Z49+'[3]TURIIN BUS MSUT-25'!Z49+'[3]TURIIN KOLLEGE-20'!Z49+'[3]TURIIN BUS KOLLEGE-8'!Z49+'[3]TURIIN IH SUR-5'!Z49</f>
        <v>98</v>
      </c>
      <c r="AA43" s="502">
        <f>+'[3]TURIIN MSUT-18'!AA49+'[3]TURIIN BUS MSUT-25'!AA49+'[3]TURIIN KOLLEGE-20'!AA49+'[3]TURIIN BUS KOLLEGE-8'!AA49+'[3]TURIIN IH SUR-5'!AA49</f>
        <v>10</v>
      </c>
      <c r="AB43" s="502">
        <f>+'[3]TURIIN MSUT-18'!AB49+'[3]TURIIN BUS MSUT-25'!AB49+'[3]TURIIN KOLLEGE-20'!AB49+'[3]TURIIN BUS KOLLEGE-8'!AB49+'[3]TURIIN IH SUR-5'!AB49</f>
        <v>0</v>
      </c>
    </row>
    <row r="44" spans="1:28" s="499" customFormat="1" ht="18" customHeight="1">
      <c r="A44" s="897" t="s">
        <v>887</v>
      </c>
      <c r="B44" s="898"/>
      <c r="C44" s="898"/>
      <c r="D44" s="899"/>
      <c r="E44" s="500">
        <v>33</v>
      </c>
      <c r="F44" s="904">
        <f t="shared" si="1"/>
        <v>3618</v>
      </c>
      <c r="G44" s="904"/>
      <c r="H44" s="904">
        <f t="shared" si="2"/>
        <v>1307</v>
      </c>
      <c r="I44" s="904"/>
      <c r="J44" s="904">
        <f t="shared" si="3"/>
        <v>358</v>
      </c>
      <c r="K44" s="904"/>
      <c r="L44" s="501">
        <f t="shared" si="4"/>
        <v>119</v>
      </c>
      <c r="M44" s="502">
        <f>+'[3]TURIIN MSUT-18'!M50+'[3]TURIIN BUS MSUT-25'!M50+'[3]TURIIN KOLLEGE-20'!M50+'[3]TURIIN BUS KOLLEGE-8'!M50+'[3]TURIIN IH SUR-5'!M50</f>
        <v>153</v>
      </c>
      <c r="N44" s="502">
        <f>+'[3]TURIIN MSUT-18'!N50+'[3]TURIIN BUS MSUT-25'!N50+'[3]TURIIN KOLLEGE-20'!N50+'[3]TURIIN BUS KOLLEGE-8'!N50+'[3]TURIIN IH SUR-5'!N50</f>
        <v>62</v>
      </c>
      <c r="O44" s="502">
        <f>+'[3]TURIIN MSUT-18'!O50+'[3]TURIIN BUS MSUT-25'!O50+'[3]TURIIN KOLLEGE-20'!O50+'[3]TURIIN BUS KOLLEGE-8'!O50+'[3]TURIIN IH SUR-5'!O50</f>
        <v>182</v>
      </c>
      <c r="P44" s="502">
        <f>+'[3]TURIIN MSUT-18'!P50+'[3]TURIIN BUS MSUT-25'!P50+'[3]TURIIN KOLLEGE-20'!P50+'[3]TURIIN BUS KOLLEGE-8'!P50+'[3]TURIIN IH SUR-5'!P50</f>
        <v>50</v>
      </c>
      <c r="Q44" s="502">
        <f>+'[3]TURIIN MSUT-18'!Q50+'[3]TURIIN BUS MSUT-25'!Q50+'[3]TURIIN KOLLEGE-20'!Q50+'[3]TURIIN BUS KOLLEGE-8'!Q50+'[3]TURIIN IH SUR-5'!Q50</f>
        <v>23</v>
      </c>
      <c r="R44" s="502">
        <f>+'[3]TURIIN MSUT-18'!R50+'[3]TURIIN BUS MSUT-25'!R50+'[3]TURIIN KOLLEGE-20'!R50+'[3]TURIIN BUS KOLLEGE-8'!R50+'[3]TURIIN IH SUR-5'!R50</f>
        <v>7</v>
      </c>
      <c r="S44" s="501">
        <f t="shared" si="6"/>
        <v>3196</v>
      </c>
      <c r="T44" s="501">
        <f t="shared" si="6"/>
        <v>1182</v>
      </c>
      <c r="U44" s="502">
        <f>+'[3]TURIIN MSUT-18'!U50+'[3]TURIIN BUS MSUT-25'!U50+'[3]TURIIN KOLLEGE-20'!U50+'[3]TURIIN BUS KOLLEGE-8'!U50+'[3]TURIIN IH SUR-5'!U50</f>
        <v>1605</v>
      </c>
      <c r="V44" s="502">
        <f>+'[3]TURIIN MSUT-18'!V50+'[3]TURIIN BUS MSUT-25'!V50+'[3]TURIIN KOLLEGE-20'!V50+'[3]TURIIN BUS KOLLEGE-8'!V50+'[3]TURIIN IH SUR-5'!V50</f>
        <v>666</v>
      </c>
      <c r="W44" s="502">
        <f>+'[3]TURIIN MSUT-18'!W50+'[3]TURIIN BUS MSUT-25'!W50+'[3]TURIIN KOLLEGE-20'!W50+'[3]TURIIN BUS KOLLEGE-8'!W50+'[3]TURIIN IH SUR-5'!W50</f>
        <v>788</v>
      </c>
      <c r="X44" s="502">
        <f>+'[3]TURIIN MSUT-18'!X50+'[3]TURIIN BUS MSUT-25'!X50+'[3]TURIIN KOLLEGE-20'!X50+'[3]TURIIN BUS KOLLEGE-8'!X50+'[3]TURIIN IH SUR-5'!X50</f>
        <v>275</v>
      </c>
      <c r="Y44" s="502">
        <f>+'[3]TURIIN MSUT-18'!Y50+'[3]TURIIN BUS MSUT-25'!Y50+'[3]TURIIN KOLLEGE-20'!Y50+'[3]TURIIN BUS KOLLEGE-8'!Y50+'[3]TURIIN IH SUR-5'!Y50</f>
        <v>803</v>
      </c>
      <c r="Z44" s="502">
        <f>+'[3]TURIIN MSUT-18'!Z50+'[3]TURIIN BUS MSUT-25'!Z50+'[3]TURIIN KOLLEGE-20'!Z50+'[3]TURIIN BUS KOLLEGE-8'!Z50+'[3]TURIIN IH SUR-5'!Z50</f>
        <v>241</v>
      </c>
      <c r="AA44" s="502">
        <f>+'[3]TURIIN MSUT-18'!AA50+'[3]TURIIN BUS MSUT-25'!AA50+'[3]TURIIN KOLLEGE-20'!AA50+'[3]TURIIN BUS KOLLEGE-8'!AA50+'[3]TURIIN IH SUR-5'!AA50</f>
        <v>64</v>
      </c>
      <c r="AB44" s="502">
        <f>+'[3]TURIIN MSUT-18'!AB50+'[3]TURIIN BUS MSUT-25'!AB50+'[3]TURIIN KOLLEGE-20'!AB50+'[3]TURIIN BUS KOLLEGE-8'!AB50+'[3]TURIIN IH SUR-5'!AB50</f>
        <v>6</v>
      </c>
    </row>
    <row r="45" spans="1:28" s="499" customFormat="1" ht="18" customHeight="1">
      <c r="A45" s="897" t="s">
        <v>888</v>
      </c>
      <c r="B45" s="898"/>
      <c r="C45" s="898"/>
      <c r="D45" s="899"/>
      <c r="E45" s="500">
        <v>34</v>
      </c>
      <c r="F45" s="904">
        <f t="shared" si="1"/>
        <v>1359</v>
      </c>
      <c r="G45" s="904"/>
      <c r="H45" s="904">
        <f t="shared" si="2"/>
        <v>556</v>
      </c>
      <c r="I45" s="904"/>
      <c r="J45" s="904">
        <f t="shared" si="3"/>
        <v>136</v>
      </c>
      <c r="K45" s="904"/>
      <c r="L45" s="501">
        <f t="shared" si="4"/>
        <v>44</v>
      </c>
      <c r="M45" s="502">
        <f>+'[3]TURIIN MSUT-18'!M51+'[3]TURIIN BUS MSUT-25'!M51+'[3]TURIIN KOLLEGE-20'!M51+'[3]TURIIN BUS KOLLEGE-8'!M51+'[3]TURIIN IH SUR-5'!M51</f>
        <v>45</v>
      </c>
      <c r="N45" s="502">
        <f>+'[3]TURIIN MSUT-18'!N51+'[3]TURIIN BUS MSUT-25'!N51+'[3]TURIIN KOLLEGE-20'!N51+'[3]TURIIN BUS KOLLEGE-8'!N51+'[3]TURIIN IH SUR-5'!N51</f>
        <v>17</v>
      </c>
      <c r="O45" s="502">
        <f>+'[3]TURIIN MSUT-18'!O51+'[3]TURIIN BUS MSUT-25'!O51+'[3]TURIIN KOLLEGE-20'!O51+'[3]TURIIN BUS KOLLEGE-8'!O51+'[3]TURIIN IH SUR-5'!O51</f>
        <v>78</v>
      </c>
      <c r="P45" s="502">
        <f>+'[3]TURIIN MSUT-18'!P51+'[3]TURIIN BUS MSUT-25'!P51+'[3]TURIIN KOLLEGE-20'!P51+'[3]TURIIN BUS KOLLEGE-8'!P51+'[3]TURIIN IH SUR-5'!P51</f>
        <v>21</v>
      </c>
      <c r="Q45" s="502">
        <f>+'[3]TURIIN MSUT-18'!Q51+'[3]TURIIN BUS MSUT-25'!Q51+'[3]TURIIN KOLLEGE-20'!Q51+'[3]TURIIN BUS KOLLEGE-8'!Q51+'[3]TURIIN IH SUR-5'!Q51</f>
        <v>13</v>
      </c>
      <c r="R45" s="502">
        <f>+'[3]TURIIN MSUT-18'!R51+'[3]TURIIN BUS MSUT-25'!R51+'[3]TURIIN KOLLEGE-20'!R51+'[3]TURIIN BUS KOLLEGE-8'!R51+'[3]TURIIN IH SUR-5'!R51</f>
        <v>6</v>
      </c>
      <c r="S45" s="501">
        <f t="shared" si="6"/>
        <v>1205</v>
      </c>
      <c r="T45" s="501">
        <f t="shared" si="6"/>
        <v>511</v>
      </c>
      <c r="U45" s="502">
        <f>+'[3]TURIIN MSUT-18'!U51+'[3]TURIIN BUS MSUT-25'!U51+'[3]TURIIN KOLLEGE-20'!U51+'[3]TURIIN BUS KOLLEGE-8'!U51+'[3]TURIIN IH SUR-5'!U51</f>
        <v>514</v>
      </c>
      <c r="V45" s="502">
        <f>+'[3]TURIIN MSUT-18'!V51+'[3]TURIIN BUS MSUT-25'!V51+'[3]TURIIN KOLLEGE-20'!V51+'[3]TURIIN BUS KOLLEGE-8'!V51+'[3]TURIIN IH SUR-5'!V51</f>
        <v>258</v>
      </c>
      <c r="W45" s="502">
        <f>+'[3]TURIIN MSUT-18'!W51+'[3]TURIIN BUS MSUT-25'!W51+'[3]TURIIN KOLLEGE-20'!W51+'[3]TURIIN BUS KOLLEGE-8'!W51+'[3]TURIIN IH SUR-5'!W51</f>
        <v>341</v>
      </c>
      <c r="X45" s="502">
        <f>+'[3]TURIIN MSUT-18'!X51+'[3]TURIIN BUS MSUT-25'!X51+'[3]TURIIN KOLLEGE-20'!X51+'[3]TURIIN BUS KOLLEGE-8'!X51+'[3]TURIIN IH SUR-5'!X51</f>
        <v>125</v>
      </c>
      <c r="Y45" s="502">
        <f>+'[3]TURIIN MSUT-18'!Y51+'[3]TURIIN BUS MSUT-25'!Y51+'[3]TURIIN KOLLEGE-20'!Y51+'[3]TURIIN BUS KOLLEGE-8'!Y51+'[3]TURIIN IH SUR-5'!Y51</f>
        <v>350</v>
      </c>
      <c r="Z45" s="502">
        <f>+'[3]TURIIN MSUT-18'!Z51+'[3]TURIIN BUS MSUT-25'!Z51+'[3]TURIIN KOLLEGE-20'!Z51+'[3]TURIIN BUS KOLLEGE-8'!Z51+'[3]TURIIN IH SUR-5'!Z51</f>
        <v>128</v>
      </c>
      <c r="AA45" s="502">
        <f>+'[3]TURIIN MSUT-18'!AA51+'[3]TURIIN BUS MSUT-25'!AA51+'[3]TURIIN KOLLEGE-20'!AA51+'[3]TURIIN BUS KOLLEGE-8'!AA51+'[3]TURIIN IH SUR-5'!AA51</f>
        <v>18</v>
      </c>
      <c r="AB45" s="502">
        <f>+'[3]TURIIN MSUT-18'!AB51+'[3]TURIIN BUS MSUT-25'!AB51+'[3]TURIIN KOLLEGE-20'!AB51+'[3]TURIIN BUS KOLLEGE-8'!AB51+'[3]TURIIN IH SUR-5'!AB51</f>
        <v>1</v>
      </c>
    </row>
    <row r="46" spans="1:28" s="499" customFormat="1" ht="18" customHeight="1">
      <c r="A46" s="897" t="s">
        <v>889</v>
      </c>
      <c r="B46" s="898"/>
      <c r="C46" s="898"/>
      <c r="D46" s="899"/>
      <c r="E46" s="500">
        <v>35</v>
      </c>
      <c r="F46" s="904">
        <f t="shared" si="1"/>
        <v>1720</v>
      </c>
      <c r="G46" s="904"/>
      <c r="H46" s="904">
        <f t="shared" si="2"/>
        <v>680</v>
      </c>
      <c r="I46" s="904"/>
      <c r="J46" s="904">
        <f t="shared" si="3"/>
        <v>190</v>
      </c>
      <c r="K46" s="904"/>
      <c r="L46" s="501">
        <f t="shared" si="4"/>
        <v>74</v>
      </c>
      <c r="M46" s="502">
        <f>+'[3]TURIIN MSUT-18'!M52+'[3]TURIIN BUS MSUT-25'!M52+'[3]TURIIN KOLLEGE-20'!M52+'[3]TURIIN BUS KOLLEGE-8'!M52+'[3]TURIIN IH SUR-5'!M52</f>
        <v>86</v>
      </c>
      <c r="N46" s="502">
        <f>+'[3]TURIIN MSUT-18'!N52+'[3]TURIIN BUS MSUT-25'!N52+'[3]TURIIN KOLLEGE-20'!N52+'[3]TURIIN BUS KOLLEGE-8'!N52+'[3]TURIIN IH SUR-5'!N52</f>
        <v>35</v>
      </c>
      <c r="O46" s="502">
        <f>+'[3]TURIIN MSUT-18'!O52+'[3]TURIIN BUS MSUT-25'!O52+'[3]TURIIN KOLLEGE-20'!O52+'[3]TURIIN BUS KOLLEGE-8'!O52+'[3]TURIIN IH SUR-5'!O52</f>
        <v>93</v>
      </c>
      <c r="P46" s="502">
        <f>+'[3]TURIIN MSUT-18'!P52+'[3]TURIIN BUS MSUT-25'!P52+'[3]TURIIN KOLLEGE-20'!P52+'[3]TURIIN BUS KOLLEGE-8'!P52+'[3]TURIIN IH SUR-5'!P52</f>
        <v>33</v>
      </c>
      <c r="Q46" s="502">
        <f>+'[3]TURIIN MSUT-18'!Q52+'[3]TURIIN BUS MSUT-25'!Q52+'[3]TURIIN KOLLEGE-20'!Q52+'[3]TURIIN BUS KOLLEGE-8'!Q52+'[3]TURIIN IH SUR-5'!Q52</f>
        <v>11</v>
      </c>
      <c r="R46" s="502">
        <f>+'[3]TURIIN MSUT-18'!R52+'[3]TURIIN BUS MSUT-25'!R52+'[3]TURIIN KOLLEGE-20'!R52+'[3]TURIIN BUS KOLLEGE-8'!R52+'[3]TURIIN IH SUR-5'!R52</f>
        <v>6</v>
      </c>
      <c r="S46" s="501">
        <f t="shared" si="6"/>
        <v>1510</v>
      </c>
      <c r="T46" s="501">
        <f t="shared" si="6"/>
        <v>606</v>
      </c>
      <c r="U46" s="502">
        <f>+'[3]TURIIN MSUT-18'!U52+'[3]TURIIN BUS MSUT-25'!U52+'[3]TURIIN KOLLEGE-20'!U52+'[3]TURIIN BUS KOLLEGE-8'!U52+'[3]TURIIN IH SUR-5'!U52</f>
        <v>683</v>
      </c>
      <c r="V46" s="502">
        <f>+'[3]TURIIN MSUT-18'!V52+'[3]TURIIN BUS MSUT-25'!V52+'[3]TURIIN KOLLEGE-20'!V52+'[3]TURIIN BUS KOLLEGE-8'!V52+'[3]TURIIN IH SUR-5'!V52</f>
        <v>316</v>
      </c>
      <c r="W46" s="502">
        <f>+'[3]TURIIN MSUT-18'!W52+'[3]TURIIN BUS MSUT-25'!W52+'[3]TURIIN KOLLEGE-20'!W52+'[3]TURIIN BUS KOLLEGE-8'!W52+'[3]TURIIN IH SUR-5'!W52</f>
        <v>417</v>
      </c>
      <c r="X46" s="502">
        <f>+'[3]TURIIN MSUT-18'!X52+'[3]TURIIN BUS MSUT-25'!X52+'[3]TURIIN KOLLEGE-20'!X52+'[3]TURIIN BUS KOLLEGE-8'!X52+'[3]TURIIN IH SUR-5'!X52</f>
        <v>151</v>
      </c>
      <c r="Y46" s="502">
        <f>+'[3]TURIIN MSUT-18'!Y52+'[3]TURIIN BUS MSUT-25'!Y52+'[3]TURIIN KOLLEGE-20'!Y52+'[3]TURIIN BUS KOLLEGE-8'!Y52+'[3]TURIIN IH SUR-5'!Y52</f>
        <v>410</v>
      </c>
      <c r="Z46" s="502">
        <f>+'[3]TURIIN MSUT-18'!Z52+'[3]TURIIN BUS MSUT-25'!Z52+'[3]TURIIN KOLLEGE-20'!Z52+'[3]TURIIN BUS KOLLEGE-8'!Z52+'[3]TURIIN IH SUR-5'!Z52</f>
        <v>139</v>
      </c>
      <c r="AA46" s="502">
        <f>+'[3]TURIIN MSUT-18'!AA52+'[3]TURIIN BUS MSUT-25'!AA52+'[3]TURIIN KOLLEGE-20'!AA52+'[3]TURIIN BUS KOLLEGE-8'!AA52+'[3]TURIIN IH SUR-5'!AA52</f>
        <v>20</v>
      </c>
      <c r="AB46" s="502">
        <f>+'[3]TURIIN MSUT-18'!AB52+'[3]TURIIN BUS MSUT-25'!AB52+'[3]TURIIN KOLLEGE-20'!AB52+'[3]TURIIN BUS KOLLEGE-8'!AB52+'[3]TURIIN IH SUR-5'!AB52</f>
        <v>0</v>
      </c>
    </row>
    <row r="47" spans="1:28" s="499" customFormat="1" ht="18" customHeight="1">
      <c r="A47" s="897" t="s">
        <v>890</v>
      </c>
      <c r="B47" s="898"/>
      <c r="C47" s="898"/>
      <c r="D47" s="899"/>
      <c r="E47" s="500">
        <v>36</v>
      </c>
      <c r="F47" s="904">
        <f t="shared" si="1"/>
        <v>1227</v>
      </c>
      <c r="G47" s="904"/>
      <c r="H47" s="904">
        <f t="shared" si="2"/>
        <v>488</v>
      </c>
      <c r="I47" s="904"/>
      <c r="J47" s="904">
        <f t="shared" si="3"/>
        <v>149</v>
      </c>
      <c r="K47" s="904"/>
      <c r="L47" s="501">
        <f t="shared" si="4"/>
        <v>58</v>
      </c>
      <c r="M47" s="502">
        <f>+'[3]TURIIN MSUT-18'!M53+'[3]TURIIN BUS MSUT-25'!M53+'[3]TURIIN KOLLEGE-20'!M53+'[3]TURIIN BUS KOLLEGE-8'!M53+'[3]TURIIN IH SUR-5'!M53</f>
        <v>71</v>
      </c>
      <c r="N47" s="502">
        <f>+'[3]TURIIN MSUT-18'!N53+'[3]TURIIN BUS MSUT-25'!N53+'[3]TURIIN KOLLEGE-20'!N53+'[3]TURIIN BUS KOLLEGE-8'!N53+'[3]TURIIN IH SUR-5'!N53</f>
        <v>31</v>
      </c>
      <c r="O47" s="502">
        <f>+'[3]TURIIN MSUT-18'!O53+'[3]TURIIN BUS MSUT-25'!O53+'[3]TURIIN KOLLEGE-20'!O53+'[3]TURIIN BUS KOLLEGE-8'!O53+'[3]TURIIN IH SUR-5'!O53</f>
        <v>72</v>
      </c>
      <c r="P47" s="502">
        <f>+'[3]TURIIN MSUT-18'!P53+'[3]TURIIN BUS MSUT-25'!P53+'[3]TURIIN KOLLEGE-20'!P53+'[3]TURIIN BUS KOLLEGE-8'!P53+'[3]TURIIN IH SUR-5'!P53</f>
        <v>24</v>
      </c>
      <c r="Q47" s="502">
        <f>+'[3]TURIIN MSUT-18'!Q53+'[3]TURIIN BUS MSUT-25'!Q53+'[3]TURIIN KOLLEGE-20'!Q53+'[3]TURIIN BUS KOLLEGE-8'!Q53+'[3]TURIIN IH SUR-5'!Q53</f>
        <v>6</v>
      </c>
      <c r="R47" s="502">
        <f>+'[3]TURIIN MSUT-18'!R53+'[3]TURIIN BUS MSUT-25'!R53+'[3]TURIIN KOLLEGE-20'!R53+'[3]TURIIN BUS KOLLEGE-8'!R53+'[3]TURIIN IH SUR-5'!R53</f>
        <v>3</v>
      </c>
      <c r="S47" s="501">
        <f t="shared" si="6"/>
        <v>1049</v>
      </c>
      <c r="T47" s="501">
        <f t="shared" si="6"/>
        <v>429</v>
      </c>
      <c r="U47" s="502">
        <f>+'[3]TURIIN MSUT-18'!U53+'[3]TURIIN BUS MSUT-25'!U53+'[3]TURIIN KOLLEGE-20'!U53+'[3]TURIIN BUS KOLLEGE-8'!U53+'[3]TURIIN IH SUR-5'!U53</f>
        <v>607</v>
      </c>
      <c r="V47" s="502">
        <f>+'[3]TURIIN MSUT-18'!V53+'[3]TURIIN BUS MSUT-25'!V53+'[3]TURIIN KOLLEGE-20'!V53+'[3]TURIIN BUS KOLLEGE-8'!V53+'[3]TURIIN IH SUR-5'!V53</f>
        <v>270</v>
      </c>
      <c r="W47" s="502">
        <f>+'[3]TURIIN MSUT-18'!W53+'[3]TURIIN BUS MSUT-25'!W53+'[3]TURIIN KOLLEGE-20'!W53+'[3]TURIIN BUS KOLLEGE-8'!W53+'[3]TURIIN IH SUR-5'!W53</f>
        <v>237</v>
      </c>
      <c r="X47" s="502">
        <f>+'[3]TURIIN MSUT-18'!X53+'[3]TURIIN BUS MSUT-25'!X53+'[3]TURIIN KOLLEGE-20'!X53+'[3]TURIIN BUS KOLLEGE-8'!X53+'[3]TURIIN IH SUR-5'!X53</f>
        <v>84</v>
      </c>
      <c r="Y47" s="502">
        <f>+'[3]TURIIN MSUT-18'!Y53+'[3]TURIIN BUS MSUT-25'!Y53+'[3]TURIIN KOLLEGE-20'!Y53+'[3]TURIIN BUS KOLLEGE-8'!Y53+'[3]TURIIN IH SUR-5'!Y53</f>
        <v>205</v>
      </c>
      <c r="Z47" s="502">
        <f>+'[3]TURIIN MSUT-18'!Z53+'[3]TURIIN BUS MSUT-25'!Z53+'[3]TURIIN KOLLEGE-20'!Z53+'[3]TURIIN BUS KOLLEGE-8'!Z53+'[3]TURIIN IH SUR-5'!Z53</f>
        <v>75</v>
      </c>
      <c r="AA47" s="502">
        <f>+'[3]TURIIN MSUT-18'!AA53+'[3]TURIIN BUS MSUT-25'!AA53+'[3]TURIIN KOLLEGE-20'!AA53+'[3]TURIIN BUS KOLLEGE-8'!AA53+'[3]TURIIN IH SUR-5'!AA53</f>
        <v>29</v>
      </c>
      <c r="AB47" s="502">
        <f>+'[3]TURIIN MSUT-18'!AB53+'[3]TURIIN BUS MSUT-25'!AB53+'[3]TURIIN KOLLEGE-20'!AB53+'[3]TURIIN BUS KOLLEGE-8'!AB53+'[3]TURIIN IH SUR-5'!AB53</f>
        <v>1</v>
      </c>
    </row>
    <row r="48" spans="1:28" s="499" customFormat="1" ht="18" customHeight="1">
      <c r="A48" s="934" t="s">
        <v>891</v>
      </c>
      <c r="B48" s="935"/>
      <c r="C48" s="935"/>
      <c r="D48" s="936"/>
      <c r="E48" s="500">
        <v>37</v>
      </c>
      <c r="F48" s="904">
        <f t="shared" si="1"/>
        <v>3</v>
      </c>
      <c r="G48" s="904"/>
      <c r="H48" s="904">
        <f t="shared" si="2"/>
        <v>1</v>
      </c>
      <c r="I48" s="904"/>
      <c r="J48" s="904">
        <f t="shared" si="3"/>
        <v>0</v>
      </c>
      <c r="K48" s="904"/>
      <c r="L48" s="501">
        <f t="shared" si="4"/>
        <v>0</v>
      </c>
      <c r="M48" s="502">
        <f>+'[3]TURIIN MSUT-18'!M54+'[3]TURIIN BUS MSUT-25'!M54+'[3]TURIIN KOLLEGE-20'!M54+'[3]TURIIN BUS KOLLEGE-8'!M54+'[3]TURIIN IH SUR-5'!M54</f>
        <v>0</v>
      </c>
      <c r="N48" s="502">
        <f>+'[3]TURIIN MSUT-18'!N54+'[3]TURIIN BUS MSUT-25'!N54+'[3]TURIIN KOLLEGE-20'!N54+'[3]TURIIN BUS KOLLEGE-8'!N54+'[3]TURIIN IH SUR-5'!N54</f>
        <v>0</v>
      </c>
      <c r="O48" s="502">
        <f>+'[3]TURIIN MSUT-18'!O54+'[3]TURIIN BUS MSUT-25'!O54+'[3]TURIIN KOLLEGE-20'!O54+'[3]TURIIN BUS KOLLEGE-8'!O54+'[3]TURIIN IH SUR-5'!O54</f>
        <v>0</v>
      </c>
      <c r="P48" s="502">
        <f>+'[3]TURIIN MSUT-18'!P54+'[3]TURIIN BUS MSUT-25'!P54+'[3]TURIIN KOLLEGE-20'!P54+'[3]TURIIN BUS KOLLEGE-8'!P54+'[3]TURIIN IH SUR-5'!P54</f>
        <v>0</v>
      </c>
      <c r="Q48" s="502">
        <f>+'[3]TURIIN MSUT-18'!Q54+'[3]TURIIN BUS MSUT-25'!Q54+'[3]TURIIN KOLLEGE-20'!Q54+'[3]TURIIN BUS KOLLEGE-8'!Q54+'[3]TURIIN IH SUR-5'!Q54</f>
        <v>0</v>
      </c>
      <c r="R48" s="502">
        <f>+'[3]TURIIN MSUT-18'!R54+'[3]TURIIN BUS MSUT-25'!R54+'[3]TURIIN KOLLEGE-20'!R54+'[3]TURIIN BUS KOLLEGE-8'!R54+'[3]TURIIN IH SUR-5'!R54</f>
        <v>0</v>
      </c>
      <c r="S48" s="501">
        <f t="shared" si="6"/>
        <v>3</v>
      </c>
      <c r="T48" s="501">
        <f t="shared" si="6"/>
        <v>1</v>
      </c>
      <c r="U48" s="502">
        <f>+'[3]TURIIN MSUT-18'!U54+'[3]TURIIN BUS MSUT-25'!U54+'[3]TURIIN KOLLEGE-20'!U54+'[3]TURIIN BUS KOLLEGE-8'!U54+'[3]TURIIN IH SUR-5'!U54</f>
        <v>2</v>
      </c>
      <c r="V48" s="502">
        <f>+'[3]TURIIN MSUT-18'!V54+'[3]TURIIN BUS MSUT-25'!V54+'[3]TURIIN KOLLEGE-20'!V54+'[3]TURIIN BUS KOLLEGE-8'!V54+'[3]TURIIN IH SUR-5'!V54</f>
        <v>1</v>
      </c>
      <c r="W48" s="502">
        <f>+'[3]TURIIN MSUT-18'!W54+'[3]TURIIN BUS MSUT-25'!W54+'[3]TURIIN KOLLEGE-20'!W54+'[3]TURIIN BUS KOLLEGE-8'!W54+'[3]TURIIN IH SUR-5'!W54</f>
        <v>0</v>
      </c>
      <c r="X48" s="502">
        <f>+'[3]TURIIN MSUT-18'!X54+'[3]TURIIN BUS MSUT-25'!X54+'[3]TURIIN KOLLEGE-20'!X54+'[3]TURIIN BUS KOLLEGE-8'!X54+'[3]TURIIN IH SUR-5'!X54</f>
        <v>0</v>
      </c>
      <c r="Y48" s="502">
        <f>+'[3]TURIIN MSUT-18'!Y54+'[3]TURIIN BUS MSUT-25'!Y54+'[3]TURIIN KOLLEGE-20'!Y54+'[3]TURIIN BUS KOLLEGE-8'!Y54+'[3]TURIIN IH SUR-5'!Y54</f>
        <v>1</v>
      </c>
      <c r="Z48" s="502">
        <f>+'[3]TURIIN MSUT-18'!Z54+'[3]TURIIN BUS MSUT-25'!Z54+'[3]TURIIN KOLLEGE-20'!Z54+'[3]TURIIN BUS KOLLEGE-8'!Z54+'[3]TURIIN IH SUR-5'!Z54</f>
        <v>0</v>
      </c>
      <c r="AA48" s="502">
        <f>+'[3]TURIIN MSUT-18'!AA54+'[3]TURIIN BUS MSUT-25'!AA54+'[3]TURIIN KOLLEGE-20'!AA54+'[3]TURIIN BUS KOLLEGE-8'!AA54+'[3]TURIIN IH SUR-5'!AA54</f>
        <v>0</v>
      </c>
      <c r="AB48" s="502">
        <f>+'[3]TURIIN MSUT-18'!AB54+'[3]TURIIN BUS MSUT-25'!AB54+'[3]TURIIN KOLLEGE-20'!AB54+'[3]TURIIN BUS KOLLEGE-8'!AB54+'[3]TURIIN IH SUR-5'!AB54</f>
        <v>0</v>
      </c>
    </row>
    <row r="49" spans="1:28" s="499" customFormat="1" ht="18" customHeight="1">
      <c r="A49" s="504" t="s">
        <v>892</v>
      </c>
      <c r="B49" s="505"/>
      <c r="C49" s="504"/>
      <c r="D49" s="504"/>
      <c r="E49" s="506"/>
      <c r="F49" s="504" t="s">
        <v>893</v>
      </c>
      <c r="G49" s="506"/>
      <c r="H49" s="504"/>
      <c r="I49" s="505"/>
      <c r="J49" s="505"/>
      <c r="K49" s="505"/>
      <c r="L49" s="505"/>
      <c r="M49" s="505"/>
      <c r="N49" s="505"/>
      <c r="O49" s="505"/>
      <c r="P49" s="505"/>
      <c r="Q49" s="505"/>
      <c r="R49" s="505"/>
      <c r="S49" s="507"/>
      <c r="T49" s="507"/>
      <c r="U49" s="506"/>
      <c r="V49" s="506"/>
      <c r="W49" s="506"/>
      <c r="X49" s="506"/>
      <c r="Y49" s="506"/>
      <c r="Z49" s="506"/>
      <c r="AA49" s="506"/>
      <c r="AB49" s="506"/>
    </row>
    <row r="50" spans="1:28" s="490" customFormat="1" ht="18" customHeight="1">
      <c r="A50" s="489"/>
      <c r="B50" s="507"/>
      <c r="C50" s="489"/>
      <c r="D50" s="508"/>
      <c r="E50" s="489"/>
      <c r="F50" s="508" t="s">
        <v>894</v>
      </c>
      <c r="G50" s="488"/>
      <c r="H50" s="508"/>
      <c r="I50" s="507"/>
      <c r="J50" s="507"/>
      <c r="K50" s="507"/>
      <c r="L50" s="507"/>
      <c r="M50" s="507"/>
      <c r="N50" s="507"/>
      <c r="O50" s="507"/>
      <c r="P50" s="507"/>
      <c r="Q50" s="507"/>
      <c r="R50" s="507"/>
      <c r="S50" s="507"/>
      <c r="T50" s="507"/>
      <c r="U50" s="481"/>
      <c r="V50" s="489"/>
      <c r="W50" s="489"/>
      <c r="X50" s="489"/>
      <c r="Y50" s="489"/>
      <c r="Z50" s="489"/>
      <c r="AA50" s="489"/>
      <c r="AB50" s="489"/>
    </row>
    <row r="51" spans="1:28" ht="12" customHeight="1">
      <c r="A51" s="486"/>
      <c r="B51" s="486"/>
      <c r="C51" s="486"/>
      <c r="D51" s="486"/>
      <c r="E51" s="486"/>
      <c r="F51" s="486"/>
      <c r="G51" s="486"/>
      <c r="H51" s="486"/>
      <c r="I51" s="486"/>
      <c r="J51" s="486"/>
      <c r="K51" s="486"/>
      <c r="L51" s="486"/>
      <c r="M51" s="486"/>
      <c r="N51" s="486"/>
      <c r="O51" s="486"/>
      <c r="P51" s="486"/>
      <c r="Q51" s="486"/>
      <c r="R51" s="486"/>
      <c r="S51" s="486"/>
      <c r="T51" s="486"/>
      <c r="U51" s="486"/>
      <c r="V51" s="486"/>
    </row>
  </sheetData>
  <mergeCells count="172">
    <mergeCell ref="A48:D48"/>
    <mergeCell ref="F48:G48"/>
    <mergeCell ref="H48:I48"/>
    <mergeCell ref="J48:K48"/>
    <mergeCell ref="A46:D46"/>
    <mergeCell ref="F46:G46"/>
    <mergeCell ref="H46:I46"/>
    <mergeCell ref="J46:K46"/>
    <mergeCell ref="A47:D47"/>
    <mergeCell ref="F47:G47"/>
    <mergeCell ref="H47:I47"/>
    <mergeCell ref="J47:K47"/>
    <mergeCell ref="A44:D44"/>
    <mergeCell ref="F44:G44"/>
    <mergeCell ref="H44:I44"/>
    <mergeCell ref="J44:K44"/>
    <mergeCell ref="A45:D45"/>
    <mergeCell ref="F45:G45"/>
    <mergeCell ref="H45:I45"/>
    <mergeCell ref="J45:K45"/>
    <mergeCell ref="A42:D42"/>
    <mergeCell ref="F42:G42"/>
    <mergeCell ref="H42:I42"/>
    <mergeCell ref="J42:K42"/>
    <mergeCell ref="A43:D43"/>
    <mergeCell ref="F43:G43"/>
    <mergeCell ref="H43:I43"/>
    <mergeCell ref="J43:K43"/>
    <mergeCell ref="A40:D40"/>
    <mergeCell ref="F40:G40"/>
    <mergeCell ref="H40:I40"/>
    <mergeCell ref="J40:K40"/>
    <mergeCell ref="A41:D41"/>
    <mergeCell ref="F41:G41"/>
    <mergeCell ref="H41:I41"/>
    <mergeCell ref="J41:K41"/>
    <mergeCell ref="A38:D38"/>
    <mergeCell ref="F38:G38"/>
    <mergeCell ref="H38:I38"/>
    <mergeCell ref="J38:K38"/>
    <mergeCell ref="A39:D39"/>
    <mergeCell ref="F39:G39"/>
    <mergeCell ref="H39:I39"/>
    <mergeCell ref="J39:K39"/>
    <mergeCell ref="A36:D36"/>
    <mergeCell ref="F36:G36"/>
    <mergeCell ref="H36:I36"/>
    <mergeCell ref="J36:K36"/>
    <mergeCell ref="A37:D37"/>
    <mergeCell ref="F37:G37"/>
    <mergeCell ref="H37:I37"/>
    <mergeCell ref="J37:K37"/>
    <mergeCell ref="A34:D34"/>
    <mergeCell ref="F34:G34"/>
    <mergeCell ref="H34:I34"/>
    <mergeCell ref="J34:K34"/>
    <mergeCell ref="A35:D35"/>
    <mergeCell ref="F35:G35"/>
    <mergeCell ref="H35:I35"/>
    <mergeCell ref="J35:K35"/>
    <mergeCell ref="A32:D32"/>
    <mergeCell ref="F32:G32"/>
    <mergeCell ref="H32:I32"/>
    <mergeCell ref="J32:K32"/>
    <mergeCell ref="A33:D33"/>
    <mergeCell ref="F33:G33"/>
    <mergeCell ref="H33:I33"/>
    <mergeCell ref="J33:K33"/>
    <mergeCell ref="A30:D30"/>
    <mergeCell ref="F30:G30"/>
    <mergeCell ref="H30:I30"/>
    <mergeCell ref="J30:K30"/>
    <mergeCell ref="A31:D31"/>
    <mergeCell ref="F31:G31"/>
    <mergeCell ref="H31:I31"/>
    <mergeCell ref="J31:K31"/>
    <mergeCell ref="A28:D28"/>
    <mergeCell ref="F28:G28"/>
    <mergeCell ref="H28:I28"/>
    <mergeCell ref="J28:K28"/>
    <mergeCell ref="A29:D29"/>
    <mergeCell ref="F29:G29"/>
    <mergeCell ref="H29:I29"/>
    <mergeCell ref="J29:K29"/>
    <mergeCell ref="A26:D26"/>
    <mergeCell ref="F26:G26"/>
    <mergeCell ref="H26:I26"/>
    <mergeCell ref="J26:K26"/>
    <mergeCell ref="A27:D27"/>
    <mergeCell ref="F27:G27"/>
    <mergeCell ref="H27:I27"/>
    <mergeCell ref="J27:K27"/>
    <mergeCell ref="A24:D24"/>
    <mergeCell ref="F24:G24"/>
    <mergeCell ref="H24:I24"/>
    <mergeCell ref="J24:K24"/>
    <mergeCell ref="A25:D25"/>
    <mergeCell ref="F25:G25"/>
    <mergeCell ref="H25:I25"/>
    <mergeCell ref="J25:K25"/>
    <mergeCell ref="A22:D22"/>
    <mergeCell ref="F22:G22"/>
    <mergeCell ref="H22:I22"/>
    <mergeCell ref="J22:K22"/>
    <mergeCell ref="A23:D23"/>
    <mergeCell ref="F23:G23"/>
    <mergeCell ref="H23:I23"/>
    <mergeCell ref="J23:K23"/>
    <mergeCell ref="A20:D20"/>
    <mergeCell ref="F20:G20"/>
    <mergeCell ref="H20:I20"/>
    <mergeCell ref="J20:K20"/>
    <mergeCell ref="A21:D21"/>
    <mergeCell ref="F21:G21"/>
    <mergeCell ref="H21:I21"/>
    <mergeCell ref="J21:K21"/>
    <mergeCell ref="A18:D18"/>
    <mergeCell ref="F18:G18"/>
    <mergeCell ref="H18:I18"/>
    <mergeCell ref="J18:K18"/>
    <mergeCell ref="A19:D19"/>
    <mergeCell ref="F19:G19"/>
    <mergeCell ref="H19:I19"/>
    <mergeCell ref="J19:K19"/>
    <mergeCell ref="A16:D16"/>
    <mergeCell ref="F16:G16"/>
    <mergeCell ref="H16:I16"/>
    <mergeCell ref="J16:K16"/>
    <mergeCell ref="A17:D17"/>
    <mergeCell ref="F17:G17"/>
    <mergeCell ref="H17:I17"/>
    <mergeCell ref="J17:K17"/>
    <mergeCell ref="A14:D14"/>
    <mergeCell ref="F14:G14"/>
    <mergeCell ref="H14:I14"/>
    <mergeCell ref="J14:K14"/>
    <mergeCell ref="A15:D15"/>
    <mergeCell ref="F15:G15"/>
    <mergeCell ref="H15:I15"/>
    <mergeCell ref="J15:K15"/>
    <mergeCell ref="A12:D12"/>
    <mergeCell ref="F12:G12"/>
    <mergeCell ref="H12:I12"/>
    <mergeCell ref="J12:K12"/>
    <mergeCell ref="A13:D13"/>
    <mergeCell ref="F13:G13"/>
    <mergeCell ref="H13:I13"/>
    <mergeCell ref="J13:K13"/>
    <mergeCell ref="W9:X9"/>
    <mergeCell ref="A11:D11"/>
    <mergeCell ref="F11:G11"/>
    <mergeCell ref="H11:I11"/>
    <mergeCell ref="J11:K11"/>
    <mergeCell ref="J9:K10"/>
    <mergeCell ref="M9:N9"/>
    <mergeCell ref="O9:P9"/>
    <mergeCell ref="Q9:R9"/>
    <mergeCell ref="S9:S10"/>
    <mergeCell ref="A7:D10"/>
    <mergeCell ref="E7:E10"/>
    <mergeCell ref="F7:G10"/>
    <mergeCell ref="H7:AB7"/>
    <mergeCell ref="H8:I10"/>
    <mergeCell ref="J8:R8"/>
    <mergeCell ref="S8:Z8"/>
    <mergeCell ref="AA8:AB8"/>
    <mergeCell ref="Y9:Z9"/>
    <mergeCell ref="AA9:AA10"/>
    <mergeCell ref="U9:V9"/>
    <mergeCell ref="Z1:AB1"/>
    <mergeCell ref="A4:AB4"/>
    <mergeCell ref="A5:AB5"/>
  </mergeCells>
  <pageMargins left="0.59055118110236204" right="3.9370078740157501E-2" top="0.39370078740157499" bottom="0.31496062992126" header="0.31496062992126" footer="0.31496062992126"/>
  <pageSetup paperSize="9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U70"/>
  <sheetViews>
    <sheetView view="pageBreakPreview" topLeftCell="A37" zoomScale="70" zoomScaleNormal="100" zoomScaleSheetLayoutView="70" workbookViewId="0">
      <selection activeCell="Y65" sqref="Y65"/>
    </sheetView>
  </sheetViews>
  <sheetFormatPr defaultColWidth="8.85546875" defaultRowHeight="12.75"/>
  <cols>
    <col min="1" max="1" width="36.7109375" style="355" customWidth="1"/>
    <col min="2" max="2" width="4.7109375" style="355" customWidth="1"/>
    <col min="3" max="3" width="5.140625" style="355" customWidth="1"/>
    <col min="4" max="4" width="3.85546875" style="355" customWidth="1"/>
    <col min="5" max="5" width="5" style="355" customWidth="1"/>
    <col min="6" max="6" width="8.28515625" style="355" customWidth="1"/>
    <col min="7" max="12" width="7.5703125" style="355" customWidth="1"/>
    <col min="13" max="20" width="7.42578125" style="355" customWidth="1"/>
    <col min="21" max="16384" width="8.85546875" style="355"/>
  </cols>
  <sheetData>
    <row r="1" spans="1:20" ht="37.5" customHeight="1">
      <c r="A1" s="941"/>
      <c r="B1" s="941"/>
      <c r="C1" s="41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P1" s="412"/>
      <c r="Q1" s="412"/>
      <c r="R1" s="412"/>
      <c r="S1" s="628" t="s">
        <v>821</v>
      </c>
      <c r="T1" s="628"/>
    </row>
    <row r="2" spans="1:20" ht="28.5" customHeight="1">
      <c r="A2" s="941"/>
      <c r="B2" s="94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</row>
    <row r="3" spans="1:20" ht="26.25" customHeight="1">
      <c r="A3" s="411"/>
      <c r="B3" s="41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</row>
    <row r="4" spans="1:20" s="413" customFormat="1" ht="18.75" customHeight="1">
      <c r="A4" s="942" t="s">
        <v>822</v>
      </c>
      <c r="B4" s="942"/>
      <c r="C4" s="942"/>
      <c r="D4" s="94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</row>
    <row r="5" spans="1:20" s="414" customFormat="1" ht="18.75" customHeight="1">
      <c r="A5" s="942" t="s">
        <v>823</v>
      </c>
      <c r="B5" s="942"/>
      <c r="C5" s="942"/>
      <c r="D5" s="942"/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942"/>
      <c r="P5" s="942"/>
      <c r="Q5" s="942"/>
      <c r="R5" s="942"/>
      <c r="S5" s="942"/>
      <c r="T5" s="942"/>
    </row>
    <row r="6" spans="1:20" s="414" customFormat="1" ht="24.75" customHeight="1">
      <c r="A6" s="415"/>
      <c r="B6" s="415"/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5"/>
      <c r="T6" s="415"/>
    </row>
    <row r="7" spans="1:20" s="414" customFormat="1" ht="18" customHeight="1">
      <c r="A7" s="696" t="s">
        <v>64</v>
      </c>
      <c r="B7" s="696"/>
      <c r="C7" s="696"/>
      <c r="D7" s="416"/>
      <c r="E7" s="416"/>
      <c r="F7" s="416"/>
      <c r="G7" s="416"/>
      <c r="H7" s="416"/>
      <c r="I7" s="416"/>
      <c r="J7" s="416"/>
      <c r="K7" s="416"/>
      <c r="L7" s="416"/>
      <c r="M7" s="191"/>
      <c r="N7" s="191"/>
      <c r="O7" s="191"/>
      <c r="P7" s="191"/>
      <c r="Q7" s="189"/>
      <c r="R7" s="189"/>
      <c r="S7" s="189"/>
      <c r="T7" s="191" t="s">
        <v>65</v>
      </c>
    </row>
    <row r="8" spans="1:20" s="418" customFormat="1" ht="25.5" customHeight="1">
      <c r="A8" s="690" t="s">
        <v>664</v>
      </c>
      <c r="B8" s="691"/>
      <c r="C8" s="633" t="s">
        <v>68</v>
      </c>
      <c r="D8" s="697" t="s">
        <v>824</v>
      </c>
      <c r="E8" s="951"/>
      <c r="F8" s="417"/>
      <c r="G8" s="633" t="s">
        <v>79</v>
      </c>
      <c r="H8" s="633"/>
      <c r="I8" s="633"/>
      <c r="J8" s="633"/>
      <c r="K8" s="633"/>
      <c r="L8" s="633"/>
      <c r="M8" s="633" t="s">
        <v>72</v>
      </c>
      <c r="N8" s="633"/>
      <c r="O8" s="633"/>
      <c r="P8" s="633"/>
      <c r="Q8" s="633"/>
      <c r="R8" s="633"/>
      <c r="S8" s="633" t="s">
        <v>73</v>
      </c>
      <c r="T8" s="633"/>
    </row>
    <row r="9" spans="1:20" s="418" customFormat="1" ht="25.5" customHeight="1">
      <c r="A9" s="943"/>
      <c r="B9" s="944"/>
      <c r="C9" s="633"/>
      <c r="D9" s="698"/>
      <c r="E9" s="695"/>
      <c r="F9" s="689" t="s">
        <v>84</v>
      </c>
      <c r="G9" s="633" t="s">
        <v>80</v>
      </c>
      <c r="H9" s="633"/>
      <c r="I9" s="633" t="s">
        <v>81</v>
      </c>
      <c r="J9" s="633"/>
      <c r="K9" s="633" t="s">
        <v>82</v>
      </c>
      <c r="L9" s="633"/>
      <c r="M9" s="633" t="s">
        <v>80</v>
      </c>
      <c r="N9" s="633"/>
      <c r="O9" s="633" t="s">
        <v>81</v>
      </c>
      <c r="P9" s="633"/>
      <c r="Q9" s="633" t="s">
        <v>82</v>
      </c>
      <c r="R9" s="633"/>
      <c r="S9" s="633"/>
      <c r="T9" s="633"/>
    </row>
    <row r="10" spans="1:20" s="418" customFormat="1" ht="25.5" customHeight="1">
      <c r="A10" s="943"/>
      <c r="B10" s="944"/>
      <c r="C10" s="633"/>
      <c r="D10" s="698"/>
      <c r="E10" s="695"/>
      <c r="F10" s="689"/>
      <c r="G10" s="698" t="s">
        <v>83</v>
      </c>
      <c r="H10" s="419"/>
      <c r="I10" s="695" t="s">
        <v>83</v>
      </c>
      <c r="J10" s="419"/>
      <c r="K10" s="695" t="s">
        <v>83</v>
      </c>
      <c r="L10" s="419"/>
      <c r="M10" s="695" t="s">
        <v>83</v>
      </c>
      <c r="N10" s="419"/>
      <c r="O10" s="695" t="s">
        <v>83</v>
      </c>
      <c r="P10" s="419"/>
      <c r="Q10" s="695" t="s">
        <v>83</v>
      </c>
      <c r="R10" s="419"/>
      <c r="S10" s="698" t="s">
        <v>83</v>
      </c>
      <c r="T10" s="419"/>
    </row>
    <row r="11" spans="1:20" s="418" customFormat="1" ht="68.25" customHeight="1">
      <c r="A11" s="945"/>
      <c r="B11" s="946"/>
      <c r="C11" s="633"/>
      <c r="D11" s="699"/>
      <c r="E11" s="952"/>
      <c r="F11" s="689"/>
      <c r="G11" s="688"/>
      <c r="H11" s="420" t="s">
        <v>84</v>
      </c>
      <c r="I11" s="688"/>
      <c r="J11" s="420" t="s">
        <v>84</v>
      </c>
      <c r="K11" s="688"/>
      <c r="L11" s="420" t="s">
        <v>84</v>
      </c>
      <c r="M11" s="688"/>
      <c r="N11" s="420" t="s">
        <v>84</v>
      </c>
      <c r="O11" s="688"/>
      <c r="P11" s="420" t="s">
        <v>84</v>
      </c>
      <c r="Q11" s="688"/>
      <c r="R11" s="420" t="s">
        <v>84</v>
      </c>
      <c r="S11" s="688"/>
      <c r="T11" s="420" t="s">
        <v>84</v>
      </c>
    </row>
    <row r="12" spans="1:20" s="418" customFormat="1" ht="18" customHeight="1">
      <c r="A12" s="692" t="s">
        <v>92</v>
      </c>
      <c r="B12" s="693"/>
      <c r="C12" s="421" t="s">
        <v>93</v>
      </c>
      <c r="D12" s="700">
        <v>3</v>
      </c>
      <c r="E12" s="701"/>
      <c r="F12" s="422">
        <v>4</v>
      </c>
      <c r="G12" s="422">
        <v>5</v>
      </c>
      <c r="H12" s="422">
        <v>6</v>
      </c>
      <c r="I12" s="422">
        <v>7</v>
      </c>
      <c r="J12" s="422">
        <v>8</v>
      </c>
      <c r="K12" s="422">
        <v>9</v>
      </c>
      <c r="L12" s="422">
        <v>10</v>
      </c>
      <c r="M12" s="422">
        <v>11</v>
      </c>
      <c r="N12" s="422">
        <v>12</v>
      </c>
      <c r="O12" s="422">
        <v>13</v>
      </c>
      <c r="P12" s="422">
        <v>14</v>
      </c>
      <c r="Q12" s="422">
        <v>15</v>
      </c>
      <c r="R12" s="422">
        <v>16</v>
      </c>
      <c r="S12" s="422">
        <v>17</v>
      </c>
      <c r="T12" s="423">
        <v>18</v>
      </c>
    </row>
    <row r="13" spans="1:20" s="418" customFormat="1" ht="18" customHeight="1">
      <c r="A13" s="694" t="s">
        <v>825</v>
      </c>
      <c r="B13" s="694"/>
      <c r="C13" s="424">
        <v>1</v>
      </c>
      <c r="D13" s="949">
        <f>+D14+D32+D40+D61+D64</f>
        <v>3553</v>
      </c>
      <c r="E13" s="950"/>
      <c r="F13" s="424">
        <f t="shared" ref="F13:T13" si="0">+F14+F32+F40+F61+F64</f>
        <v>1255</v>
      </c>
      <c r="G13" s="424">
        <f t="shared" si="0"/>
        <v>148</v>
      </c>
      <c r="H13" s="424">
        <f t="shared" si="0"/>
        <v>59</v>
      </c>
      <c r="I13" s="424">
        <f t="shared" si="0"/>
        <v>135</v>
      </c>
      <c r="J13" s="424">
        <f t="shared" si="0"/>
        <v>43</v>
      </c>
      <c r="K13" s="424">
        <f t="shared" si="0"/>
        <v>49</v>
      </c>
      <c r="L13" s="424">
        <f t="shared" si="0"/>
        <v>15</v>
      </c>
      <c r="M13" s="424">
        <f t="shared" si="0"/>
        <v>1399</v>
      </c>
      <c r="N13" s="424">
        <f t="shared" si="0"/>
        <v>476</v>
      </c>
      <c r="O13" s="424">
        <f t="shared" si="0"/>
        <v>953</v>
      </c>
      <c r="P13" s="424">
        <f t="shared" si="0"/>
        <v>324</v>
      </c>
      <c r="Q13" s="424">
        <f t="shared" si="0"/>
        <v>754</v>
      </c>
      <c r="R13" s="424">
        <f t="shared" si="0"/>
        <v>252</v>
      </c>
      <c r="S13" s="424">
        <f t="shared" si="0"/>
        <v>8</v>
      </c>
      <c r="T13" s="424">
        <f t="shared" si="0"/>
        <v>5</v>
      </c>
    </row>
    <row r="14" spans="1:20" s="426" customFormat="1" ht="18" customHeight="1">
      <c r="A14" s="937" t="s">
        <v>826</v>
      </c>
      <c r="B14" s="938"/>
      <c r="C14" s="425">
        <f>+C13+1</f>
        <v>2</v>
      </c>
      <c r="D14" s="939">
        <f t="shared" ref="D14" si="1">SUM(D15:E31)</f>
        <v>1091</v>
      </c>
      <c r="E14" s="940"/>
      <c r="F14" s="425">
        <f t="shared" ref="F14:T14" si="2">SUM(F15:F31)</f>
        <v>419</v>
      </c>
      <c r="G14" s="425">
        <f t="shared" si="2"/>
        <v>0</v>
      </c>
      <c r="H14" s="425">
        <f t="shared" si="2"/>
        <v>0</v>
      </c>
      <c r="I14" s="425">
        <f t="shared" si="2"/>
        <v>0</v>
      </c>
      <c r="J14" s="425">
        <f t="shared" si="2"/>
        <v>0</v>
      </c>
      <c r="K14" s="425">
        <f t="shared" si="2"/>
        <v>0</v>
      </c>
      <c r="L14" s="425">
        <f t="shared" si="2"/>
        <v>0</v>
      </c>
      <c r="M14" s="425">
        <f t="shared" si="2"/>
        <v>414</v>
      </c>
      <c r="N14" s="425">
        <f t="shared" si="2"/>
        <v>149</v>
      </c>
      <c r="O14" s="425">
        <f t="shared" si="2"/>
        <v>367</v>
      </c>
      <c r="P14" s="425">
        <f t="shared" si="2"/>
        <v>144</v>
      </c>
      <c r="Q14" s="425">
        <f t="shared" si="2"/>
        <v>310</v>
      </c>
      <c r="R14" s="425">
        <f t="shared" si="2"/>
        <v>126</v>
      </c>
      <c r="S14" s="425">
        <f t="shared" si="2"/>
        <v>0</v>
      </c>
      <c r="T14" s="425">
        <f t="shared" si="2"/>
        <v>0</v>
      </c>
    </row>
    <row r="15" spans="1:20" s="418" customFormat="1" ht="15" customHeight="1">
      <c r="A15" s="751" t="s">
        <v>685</v>
      </c>
      <c r="B15" s="783"/>
      <c r="C15" s="423">
        <f>+C14+1</f>
        <v>3</v>
      </c>
      <c r="D15" s="947">
        <f>+G15+I15+K15+M15+O15+Q15+S15</f>
        <v>80</v>
      </c>
      <c r="E15" s="948"/>
      <c r="F15" s="427">
        <f t="shared" ref="F15:F31" si="3">+H15+J15+L15+N15+P15+R15+T15</f>
        <v>34</v>
      </c>
      <c r="G15" s="423"/>
      <c r="H15" s="423"/>
      <c r="I15" s="423"/>
      <c r="J15" s="423"/>
      <c r="K15" s="423"/>
      <c r="L15" s="423"/>
      <c r="M15" s="423">
        <v>36</v>
      </c>
      <c r="N15" s="423">
        <v>10</v>
      </c>
      <c r="O15" s="423">
        <v>14</v>
      </c>
      <c r="P15" s="423">
        <v>9</v>
      </c>
      <c r="Q15" s="423">
        <v>30</v>
      </c>
      <c r="R15" s="423">
        <v>15</v>
      </c>
      <c r="S15" s="423">
        <v>0</v>
      </c>
      <c r="T15" s="423">
        <v>0</v>
      </c>
    </row>
    <row r="16" spans="1:20" s="418" customFormat="1" ht="15" customHeight="1">
      <c r="A16" s="751" t="s">
        <v>686</v>
      </c>
      <c r="B16" s="783"/>
      <c r="C16" s="423">
        <f t="shared" ref="C16:C67" si="4">+C15+1</f>
        <v>4</v>
      </c>
      <c r="D16" s="947">
        <f t="shared" ref="D16:D31" si="5">+G16+I16+K16+M16+O16+Q16+S16</f>
        <v>101</v>
      </c>
      <c r="E16" s="948"/>
      <c r="F16" s="427">
        <f t="shared" si="3"/>
        <v>30</v>
      </c>
      <c r="G16" s="423"/>
      <c r="H16" s="423"/>
      <c r="I16" s="423"/>
      <c r="J16" s="423"/>
      <c r="K16" s="423"/>
      <c r="L16" s="423"/>
      <c r="M16" s="423">
        <v>50</v>
      </c>
      <c r="N16" s="423">
        <v>15</v>
      </c>
      <c r="O16" s="423">
        <v>30</v>
      </c>
      <c r="P16" s="423">
        <v>7</v>
      </c>
      <c r="Q16" s="423">
        <v>21</v>
      </c>
      <c r="R16" s="423">
        <v>8</v>
      </c>
      <c r="S16" s="423"/>
      <c r="T16" s="423"/>
    </row>
    <row r="17" spans="1:20" s="418" customFormat="1" ht="15" customHeight="1">
      <c r="A17" s="751" t="s">
        <v>687</v>
      </c>
      <c r="B17" s="783"/>
      <c r="C17" s="423">
        <f t="shared" si="4"/>
        <v>5</v>
      </c>
      <c r="D17" s="947">
        <f t="shared" si="5"/>
        <v>50</v>
      </c>
      <c r="E17" s="948"/>
      <c r="F17" s="427">
        <f t="shared" si="3"/>
        <v>11</v>
      </c>
      <c r="G17" s="423"/>
      <c r="H17" s="423"/>
      <c r="I17" s="423"/>
      <c r="J17" s="423"/>
      <c r="K17" s="423"/>
      <c r="L17" s="423"/>
      <c r="M17" s="423">
        <v>14</v>
      </c>
      <c r="N17" s="423"/>
      <c r="O17" s="423">
        <v>17</v>
      </c>
      <c r="P17" s="423">
        <v>2</v>
      </c>
      <c r="Q17" s="423">
        <v>19</v>
      </c>
      <c r="R17" s="423">
        <v>9</v>
      </c>
      <c r="S17" s="423"/>
      <c r="T17" s="423"/>
    </row>
    <row r="18" spans="1:20" s="418" customFormat="1" ht="15" customHeight="1">
      <c r="A18" s="751" t="s">
        <v>688</v>
      </c>
      <c r="B18" s="783"/>
      <c r="C18" s="423">
        <f t="shared" si="4"/>
        <v>6</v>
      </c>
      <c r="D18" s="947">
        <f t="shared" si="5"/>
        <v>34</v>
      </c>
      <c r="E18" s="948"/>
      <c r="F18" s="427">
        <f t="shared" si="3"/>
        <v>17</v>
      </c>
      <c r="G18" s="423"/>
      <c r="H18" s="423"/>
      <c r="I18" s="423"/>
      <c r="J18" s="423"/>
      <c r="K18" s="423"/>
      <c r="L18" s="423"/>
      <c r="M18" s="423">
        <v>20</v>
      </c>
      <c r="N18" s="423">
        <v>11</v>
      </c>
      <c r="O18" s="423">
        <v>8</v>
      </c>
      <c r="P18" s="423">
        <v>4</v>
      </c>
      <c r="Q18" s="423">
        <v>6</v>
      </c>
      <c r="R18" s="423">
        <v>2</v>
      </c>
      <c r="S18" s="423"/>
      <c r="T18" s="423"/>
    </row>
    <row r="19" spans="1:20" s="418" customFormat="1" ht="15" customHeight="1">
      <c r="A19" s="751" t="s">
        <v>689</v>
      </c>
      <c r="B19" s="783"/>
      <c r="C19" s="423">
        <f t="shared" si="4"/>
        <v>7</v>
      </c>
      <c r="D19" s="947">
        <f t="shared" si="5"/>
        <v>80</v>
      </c>
      <c r="E19" s="948"/>
      <c r="F19" s="427">
        <f t="shared" si="3"/>
        <v>41</v>
      </c>
      <c r="G19" s="423"/>
      <c r="H19" s="423"/>
      <c r="I19" s="423"/>
      <c r="J19" s="423"/>
      <c r="K19" s="423"/>
      <c r="L19" s="423"/>
      <c r="M19" s="423">
        <v>21</v>
      </c>
      <c r="N19" s="423">
        <v>8</v>
      </c>
      <c r="O19" s="423">
        <v>33</v>
      </c>
      <c r="P19" s="423">
        <v>22</v>
      </c>
      <c r="Q19" s="423">
        <v>26</v>
      </c>
      <c r="R19" s="423">
        <v>11</v>
      </c>
      <c r="S19" s="423"/>
      <c r="T19" s="423"/>
    </row>
    <row r="20" spans="1:20" s="418" customFormat="1" ht="15" customHeight="1">
      <c r="A20" s="751" t="s">
        <v>690</v>
      </c>
      <c r="B20" s="783"/>
      <c r="C20" s="423">
        <f t="shared" si="4"/>
        <v>8</v>
      </c>
      <c r="D20" s="947">
        <f t="shared" si="5"/>
        <v>28</v>
      </c>
      <c r="E20" s="948"/>
      <c r="F20" s="427">
        <f t="shared" si="3"/>
        <v>8</v>
      </c>
      <c r="G20" s="423"/>
      <c r="H20" s="423"/>
      <c r="I20" s="423"/>
      <c r="J20" s="423"/>
      <c r="K20" s="423"/>
      <c r="L20" s="423"/>
      <c r="M20" s="423">
        <v>10</v>
      </c>
      <c r="N20" s="423">
        <v>3</v>
      </c>
      <c r="O20" s="423">
        <v>15</v>
      </c>
      <c r="P20" s="423">
        <v>3</v>
      </c>
      <c r="Q20" s="423">
        <v>3</v>
      </c>
      <c r="R20" s="423">
        <v>2</v>
      </c>
      <c r="S20" s="423"/>
      <c r="T20" s="423"/>
    </row>
    <row r="21" spans="1:20" s="418" customFormat="1" ht="15" customHeight="1">
      <c r="A21" s="751" t="s">
        <v>691</v>
      </c>
      <c r="B21" s="783"/>
      <c r="C21" s="423">
        <f t="shared" si="4"/>
        <v>9</v>
      </c>
      <c r="D21" s="947">
        <f t="shared" si="5"/>
        <v>105</v>
      </c>
      <c r="E21" s="948"/>
      <c r="F21" s="427">
        <f t="shared" si="3"/>
        <v>45</v>
      </c>
      <c r="G21" s="428"/>
      <c r="H21" s="428"/>
      <c r="I21" s="428"/>
      <c r="J21" s="428"/>
      <c r="K21" s="428"/>
      <c r="L21" s="428"/>
      <c r="M21" s="429">
        <v>38</v>
      </c>
      <c r="N21" s="430">
        <v>18</v>
      </c>
      <c r="O21" s="430">
        <v>41</v>
      </c>
      <c r="P21" s="430">
        <v>17</v>
      </c>
      <c r="Q21" s="430">
        <v>26</v>
      </c>
      <c r="R21" s="430">
        <v>10</v>
      </c>
      <c r="S21" s="74"/>
      <c r="T21" s="143"/>
    </row>
    <row r="22" spans="1:20" s="418" customFormat="1" ht="24" customHeight="1">
      <c r="A22" s="751" t="s">
        <v>692</v>
      </c>
      <c r="B22" s="783"/>
      <c r="C22" s="423">
        <f t="shared" si="4"/>
        <v>10</v>
      </c>
      <c r="D22" s="947">
        <f t="shared" si="5"/>
        <v>66</v>
      </c>
      <c r="E22" s="948"/>
      <c r="F22" s="427">
        <f t="shared" si="3"/>
        <v>32</v>
      </c>
      <c r="G22" s="381"/>
      <c r="H22" s="381"/>
      <c r="I22" s="381"/>
      <c r="J22" s="381"/>
      <c r="K22" s="381"/>
      <c r="L22" s="381"/>
      <c r="M22" s="381">
        <v>19</v>
      </c>
      <c r="N22" s="381">
        <v>8</v>
      </c>
      <c r="O22" s="381">
        <v>31</v>
      </c>
      <c r="P22" s="381">
        <v>17</v>
      </c>
      <c r="Q22" s="381">
        <v>16</v>
      </c>
      <c r="R22" s="381">
        <v>7</v>
      </c>
      <c r="S22" s="381"/>
      <c r="T22" s="381"/>
    </row>
    <row r="23" spans="1:20" s="418" customFormat="1" ht="15" customHeight="1">
      <c r="A23" s="751" t="s">
        <v>693</v>
      </c>
      <c r="B23" s="783"/>
      <c r="C23" s="423">
        <f t="shared" si="4"/>
        <v>11</v>
      </c>
      <c r="D23" s="947">
        <f t="shared" si="5"/>
        <v>0</v>
      </c>
      <c r="E23" s="948"/>
      <c r="F23" s="427">
        <f t="shared" si="3"/>
        <v>0</v>
      </c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1"/>
      <c r="S23" s="381"/>
      <c r="T23" s="381"/>
    </row>
    <row r="24" spans="1:20" s="418" customFormat="1" ht="15" customHeight="1">
      <c r="A24" s="751" t="s">
        <v>695</v>
      </c>
      <c r="B24" s="783"/>
      <c r="C24" s="423">
        <f t="shared" si="4"/>
        <v>12</v>
      </c>
      <c r="D24" s="947">
        <f t="shared" si="5"/>
        <v>80</v>
      </c>
      <c r="E24" s="948"/>
      <c r="F24" s="427">
        <f t="shared" si="3"/>
        <v>27</v>
      </c>
      <c r="G24" s="423"/>
      <c r="H24" s="423"/>
      <c r="I24" s="423"/>
      <c r="J24" s="423"/>
      <c r="K24" s="423"/>
      <c r="L24" s="423"/>
      <c r="M24" s="423">
        <v>25</v>
      </c>
      <c r="N24" s="423">
        <v>12</v>
      </c>
      <c r="O24" s="423">
        <v>34</v>
      </c>
      <c r="P24" s="423">
        <v>11</v>
      </c>
      <c r="Q24" s="423">
        <v>21</v>
      </c>
      <c r="R24" s="423">
        <v>4</v>
      </c>
      <c r="S24" s="423"/>
      <c r="T24" s="423"/>
    </row>
    <row r="25" spans="1:20" s="418" customFormat="1" ht="15" customHeight="1">
      <c r="A25" s="751" t="s">
        <v>696</v>
      </c>
      <c r="B25" s="783"/>
      <c r="C25" s="423">
        <f t="shared" si="4"/>
        <v>13</v>
      </c>
      <c r="D25" s="947">
        <f t="shared" si="5"/>
        <v>45</v>
      </c>
      <c r="E25" s="948"/>
      <c r="F25" s="427">
        <f t="shared" si="3"/>
        <v>13</v>
      </c>
      <c r="G25" s="423"/>
      <c r="H25" s="423"/>
      <c r="I25" s="423"/>
      <c r="J25" s="423"/>
      <c r="K25" s="423"/>
      <c r="L25" s="423"/>
      <c r="M25" s="423">
        <v>12</v>
      </c>
      <c r="N25" s="423">
        <v>4</v>
      </c>
      <c r="O25" s="423">
        <v>17</v>
      </c>
      <c r="P25" s="423">
        <v>3</v>
      </c>
      <c r="Q25" s="423">
        <v>16</v>
      </c>
      <c r="R25" s="423">
        <v>6</v>
      </c>
      <c r="S25" s="423"/>
      <c r="T25" s="423"/>
    </row>
    <row r="26" spans="1:20" s="418" customFormat="1" ht="15" customHeight="1">
      <c r="A26" s="751" t="s">
        <v>697</v>
      </c>
      <c r="B26" s="783"/>
      <c r="C26" s="423">
        <f t="shared" si="4"/>
        <v>14</v>
      </c>
      <c r="D26" s="947">
        <f t="shared" si="5"/>
        <v>35</v>
      </c>
      <c r="E26" s="948"/>
      <c r="F26" s="427">
        <f t="shared" si="3"/>
        <v>20</v>
      </c>
      <c r="G26" s="423"/>
      <c r="H26" s="423"/>
      <c r="I26" s="423"/>
      <c r="J26" s="423"/>
      <c r="K26" s="423"/>
      <c r="L26" s="423"/>
      <c r="M26" s="423">
        <v>20</v>
      </c>
      <c r="N26" s="423">
        <v>13</v>
      </c>
      <c r="O26" s="423">
        <v>4</v>
      </c>
      <c r="P26" s="423">
        <v>1</v>
      </c>
      <c r="Q26" s="423">
        <v>11</v>
      </c>
      <c r="R26" s="423">
        <v>6</v>
      </c>
      <c r="S26" s="423"/>
      <c r="T26" s="423"/>
    </row>
    <row r="27" spans="1:20" s="418" customFormat="1" ht="40.5" customHeight="1">
      <c r="A27" s="751" t="s">
        <v>698</v>
      </c>
      <c r="B27" s="783"/>
      <c r="C27" s="423">
        <f t="shared" si="4"/>
        <v>15</v>
      </c>
      <c r="D27" s="947">
        <f t="shared" si="5"/>
        <v>30</v>
      </c>
      <c r="E27" s="948"/>
      <c r="F27" s="427">
        <f t="shared" si="3"/>
        <v>16</v>
      </c>
      <c r="G27" s="423"/>
      <c r="H27" s="423"/>
      <c r="I27" s="423"/>
      <c r="J27" s="423"/>
      <c r="K27" s="423"/>
      <c r="L27" s="423"/>
      <c r="M27" s="423">
        <v>15</v>
      </c>
      <c r="N27" s="423">
        <v>6</v>
      </c>
      <c r="O27" s="423">
        <v>15</v>
      </c>
      <c r="P27" s="423">
        <v>10</v>
      </c>
      <c r="Q27" s="423"/>
      <c r="R27" s="423"/>
      <c r="S27" s="423"/>
      <c r="T27" s="423"/>
    </row>
    <row r="28" spans="1:20" s="418" customFormat="1" ht="15" customHeight="1">
      <c r="A28" s="751" t="s">
        <v>699</v>
      </c>
      <c r="B28" s="783"/>
      <c r="C28" s="423">
        <f t="shared" si="4"/>
        <v>16</v>
      </c>
      <c r="D28" s="947">
        <f t="shared" si="5"/>
        <v>123</v>
      </c>
      <c r="E28" s="948"/>
      <c r="F28" s="427">
        <f t="shared" si="3"/>
        <v>39</v>
      </c>
      <c r="G28" s="423"/>
      <c r="H28" s="423"/>
      <c r="I28" s="423"/>
      <c r="J28" s="423"/>
      <c r="K28" s="423"/>
      <c r="L28" s="423"/>
      <c r="M28" s="423">
        <v>69</v>
      </c>
      <c r="N28" s="423">
        <v>23</v>
      </c>
      <c r="O28" s="423">
        <v>23</v>
      </c>
      <c r="P28" s="423">
        <v>6</v>
      </c>
      <c r="Q28" s="423">
        <v>31</v>
      </c>
      <c r="R28" s="423">
        <v>10</v>
      </c>
      <c r="S28" s="423"/>
      <c r="T28" s="423"/>
    </row>
    <row r="29" spans="1:20" s="418" customFormat="1" ht="15" customHeight="1">
      <c r="A29" s="751" t="s">
        <v>700</v>
      </c>
      <c r="B29" s="783"/>
      <c r="C29" s="423">
        <f t="shared" si="4"/>
        <v>17</v>
      </c>
      <c r="D29" s="947">
        <f t="shared" si="5"/>
        <v>113</v>
      </c>
      <c r="E29" s="948"/>
      <c r="F29" s="427">
        <f t="shared" si="3"/>
        <v>35</v>
      </c>
      <c r="G29" s="423"/>
      <c r="H29" s="423"/>
      <c r="I29" s="423"/>
      <c r="J29" s="423"/>
      <c r="K29" s="423"/>
      <c r="L29" s="423"/>
      <c r="M29" s="423">
        <v>31</v>
      </c>
      <c r="N29" s="423">
        <v>4</v>
      </c>
      <c r="O29" s="423">
        <v>37</v>
      </c>
      <c r="P29" s="423">
        <v>14</v>
      </c>
      <c r="Q29" s="423">
        <v>45</v>
      </c>
      <c r="R29" s="423">
        <v>17</v>
      </c>
      <c r="S29" s="423"/>
      <c r="T29" s="423"/>
    </row>
    <row r="30" spans="1:20" s="418" customFormat="1" ht="15" customHeight="1">
      <c r="A30" s="751" t="s">
        <v>701</v>
      </c>
      <c r="B30" s="783"/>
      <c r="C30" s="423">
        <f t="shared" si="4"/>
        <v>18</v>
      </c>
      <c r="D30" s="947">
        <f t="shared" si="5"/>
        <v>71</v>
      </c>
      <c r="E30" s="948"/>
      <c r="F30" s="427">
        <f t="shared" si="3"/>
        <v>41</v>
      </c>
      <c r="G30" s="423"/>
      <c r="H30" s="423"/>
      <c r="I30" s="423"/>
      <c r="J30" s="423"/>
      <c r="K30" s="423"/>
      <c r="L30" s="423"/>
      <c r="M30" s="423">
        <v>20</v>
      </c>
      <c r="N30" s="423">
        <v>12</v>
      </c>
      <c r="O30" s="423">
        <v>27</v>
      </c>
      <c r="P30" s="423">
        <v>13</v>
      </c>
      <c r="Q30" s="423">
        <v>24</v>
      </c>
      <c r="R30" s="423">
        <v>16</v>
      </c>
      <c r="S30" s="423"/>
      <c r="T30" s="423"/>
    </row>
    <row r="31" spans="1:20" s="418" customFormat="1" ht="15" customHeight="1">
      <c r="A31" s="751" t="s">
        <v>702</v>
      </c>
      <c r="B31" s="783"/>
      <c r="C31" s="423">
        <f t="shared" si="4"/>
        <v>19</v>
      </c>
      <c r="D31" s="947">
        <f t="shared" si="5"/>
        <v>50</v>
      </c>
      <c r="E31" s="948"/>
      <c r="F31" s="427">
        <f t="shared" si="3"/>
        <v>10</v>
      </c>
      <c r="G31" s="423"/>
      <c r="H31" s="423"/>
      <c r="I31" s="423"/>
      <c r="J31" s="423"/>
      <c r="K31" s="423"/>
      <c r="L31" s="423"/>
      <c r="M31" s="423">
        <v>14</v>
      </c>
      <c r="N31" s="423">
        <v>2</v>
      </c>
      <c r="O31" s="423">
        <v>21</v>
      </c>
      <c r="P31" s="423">
        <v>5</v>
      </c>
      <c r="Q31" s="423">
        <v>15</v>
      </c>
      <c r="R31" s="423">
        <v>3</v>
      </c>
      <c r="S31" s="423"/>
      <c r="T31" s="423"/>
    </row>
    <row r="32" spans="1:20" s="426" customFormat="1" ht="18" customHeight="1">
      <c r="A32" s="937" t="s">
        <v>827</v>
      </c>
      <c r="B32" s="938"/>
      <c r="C32" s="425">
        <f t="shared" si="4"/>
        <v>20</v>
      </c>
      <c r="D32" s="939">
        <f>SUM(D33:E39)</f>
        <v>104</v>
      </c>
      <c r="E32" s="940"/>
      <c r="F32" s="425">
        <f>SUM(F33:F39)</f>
        <v>49</v>
      </c>
      <c r="G32" s="425">
        <f t="shared" ref="G32:T32" si="6">SUM(G33:G39)</f>
        <v>0</v>
      </c>
      <c r="H32" s="425">
        <f t="shared" si="6"/>
        <v>0</v>
      </c>
      <c r="I32" s="425">
        <f t="shared" si="6"/>
        <v>0</v>
      </c>
      <c r="J32" s="425">
        <f t="shared" si="6"/>
        <v>0</v>
      </c>
      <c r="K32" s="425">
        <f t="shared" si="6"/>
        <v>0</v>
      </c>
      <c r="L32" s="425">
        <f t="shared" si="6"/>
        <v>0</v>
      </c>
      <c r="M32" s="425">
        <f t="shared" si="6"/>
        <v>74</v>
      </c>
      <c r="N32" s="425">
        <f t="shared" si="6"/>
        <v>33</v>
      </c>
      <c r="O32" s="425">
        <f t="shared" si="6"/>
        <v>26</v>
      </c>
      <c r="P32" s="425">
        <f t="shared" si="6"/>
        <v>13</v>
      </c>
      <c r="Q32" s="425">
        <f t="shared" si="6"/>
        <v>4</v>
      </c>
      <c r="R32" s="425">
        <f t="shared" si="6"/>
        <v>3</v>
      </c>
      <c r="S32" s="425">
        <f t="shared" si="6"/>
        <v>0</v>
      </c>
      <c r="T32" s="425">
        <f t="shared" si="6"/>
        <v>0</v>
      </c>
    </row>
    <row r="33" spans="1:20" s="418" customFormat="1" ht="16.5" customHeight="1">
      <c r="A33" s="751" t="s">
        <v>708</v>
      </c>
      <c r="B33" s="783"/>
      <c r="C33" s="423">
        <f>+C32+1</f>
        <v>21</v>
      </c>
      <c r="D33" s="947">
        <f t="shared" ref="D33:D39" si="7">+G33+I33+K33+M33+O33+Q33+S33</f>
        <v>6</v>
      </c>
      <c r="E33" s="948"/>
      <c r="F33" s="427">
        <f t="shared" ref="F33:F39" si="8">+H33+J33+L33+N33+P33+R33+T33</f>
        <v>0</v>
      </c>
      <c r="G33" s="423"/>
      <c r="H33" s="423"/>
      <c r="I33" s="423"/>
      <c r="J33" s="423"/>
      <c r="K33" s="423"/>
      <c r="L33" s="423"/>
      <c r="M33" s="423">
        <v>6</v>
      </c>
      <c r="N33" s="423"/>
      <c r="O33" s="423"/>
      <c r="P33" s="423"/>
      <c r="Q33" s="423"/>
      <c r="R33" s="423"/>
      <c r="S33" s="423"/>
      <c r="T33" s="423"/>
    </row>
    <row r="34" spans="1:20" s="418" customFormat="1" ht="16.5" customHeight="1">
      <c r="A34" s="338" t="s">
        <v>710</v>
      </c>
      <c r="B34" s="431"/>
      <c r="C34" s="423">
        <f t="shared" ref="C34:C35" si="9">+C33+1</f>
        <v>22</v>
      </c>
      <c r="D34" s="947">
        <f t="shared" si="7"/>
        <v>8</v>
      </c>
      <c r="E34" s="948"/>
      <c r="F34" s="427">
        <f t="shared" si="8"/>
        <v>4</v>
      </c>
      <c r="G34" s="423"/>
      <c r="H34" s="423"/>
      <c r="I34" s="423"/>
      <c r="J34" s="423"/>
      <c r="K34" s="423"/>
      <c r="L34" s="423"/>
      <c r="M34" s="423">
        <v>8</v>
      </c>
      <c r="N34" s="423">
        <v>4</v>
      </c>
      <c r="O34" s="423"/>
      <c r="P34" s="423"/>
      <c r="Q34" s="423"/>
      <c r="R34" s="423"/>
      <c r="S34" s="423"/>
      <c r="T34" s="423"/>
    </row>
    <row r="35" spans="1:20" s="418" customFormat="1" ht="16.5" customHeight="1">
      <c r="A35" s="751" t="s">
        <v>712</v>
      </c>
      <c r="B35" s="783"/>
      <c r="C35" s="423">
        <f t="shared" si="9"/>
        <v>23</v>
      </c>
      <c r="D35" s="947">
        <f t="shared" si="7"/>
        <v>37</v>
      </c>
      <c r="E35" s="948"/>
      <c r="F35" s="427">
        <f t="shared" si="8"/>
        <v>13</v>
      </c>
      <c r="G35" s="423"/>
      <c r="H35" s="423"/>
      <c r="I35" s="423"/>
      <c r="J35" s="423"/>
      <c r="K35" s="423"/>
      <c r="L35" s="423"/>
      <c r="M35" s="423">
        <v>37</v>
      </c>
      <c r="N35" s="423">
        <v>13</v>
      </c>
      <c r="O35" s="423"/>
      <c r="P35" s="423"/>
      <c r="Q35" s="423"/>
      <c r="R35" s="423"/>
      <c r="S35" s="423"/>
      <c r="T35" s="423"/>
    </row>
    <row r="36" spans="1:20" s="418" customFormat="1" ht="16.5" customHeight="1">
      <c r="A36" s="751" t="s">
        <v>714</v>
      </c>
      <c r="B36" s="783"/>
      <c r="C36" s="423">
        <f>+C35+1</f>
        <v>24</v>
      </c>
      <c r="D36" s="947">
        <f t="shared" si="7"/>
        <v>20</v>
      </c>
      <c r="E36" s="948"/>
      <c r="F36" s="427">
        <f t="shared" si="8"/>
        <v>16</v>
      </c>
      <c r="G36" s="432"/>
      <c r="H36" s="432"/>
      <c r="I36" s="432"/>
      <c r="J36" s="432"/>
      <c r="K36" s="432"/>
      <c r="L36" s="432"/>
      <c r="M36" s="432">
        <v>8</v>
      </c>
      <c r="N36" s="432">
        <v>6</v>
      </c>
      <c r="O36" s="432">
        <v>9</v>
      </c>
      <c r="P36" s="432">
        <v>7</v>
      </c>
      <c r="Q36" s="432">
        <v>3</v>
      </c>
      <c r="R36" s="432">
        <v>3</v>
      </c>
      <c r="S36" s="432"/>
      <c r="T36" s="432"/>
    </row>
    <row r="37" spans="1:20" s="418" customFormat="1" ht="26.25" customHeight="1">
      <c r="A37" s="751" t="s">
        <v>717</v>
      </c>
      <c r="B37" s="783"/>
      <c r="C37" s="423">
        <f>+C36+1</f>
        <v>25</v>
      </c>
      <c r="D37" s="947">
        <f t="shared" si="7"/>
        <v>22</v>
      </c>
      <c r="E37" s="948"/>
      <c r="F37" s="427">
        <f t="shared" si="8"/>
        <v>7</v>
      </c>
      <c r="G37" s="423"/>
      <c r="H37" s="423"/>
      <c r="I37" s="423"/>
      <c r="J37" s="423"/>
      <c r="K37" s="423"/>
      <c r="L37" s="423"/>
      <c r="M37" s="423">
        <v>8</v>
      </c>
      <c r="N37" s="423">
        <v>4</v>
      </c>
      <c r="O37" s="423">
        <v>14</v>
      </c>
      <c r="P37" s="423">
        <v>3</v>
      </c>
      <c r="Q37" s="423"/>
      <c r="R37" s="423"/>
      <c r="S37" s="423"/>
      <c r="T37" s="423"/>
    </row>
    <row r="38" spans="1:20" s="418" customFormat="1" ht="15" customHeight="1">
      <c r="A38" s="751" t="s">
        <v>720</v>
      </c>
      <c r="B38" s="783"/>
      <c r="C38" s="423">
        <f>+C37+1</f>
        <v>26</v>
      </c>
      <c r="D38" s="947">
        <f t="shared" si="7"/>
        <v>6</v>
      </c>
      <c r="E38" s="948"/>
      <c r="F38" s="427">
        <f t="shared" si="8"/>
        <v>4</v>
      </c>
      <c r="G38" s="423"/>
      <c r="H38" s="423"/>
      <c r="I38" s="423"/>
      <c r="J38" s="423"/>
      <c r="K38" s="423"/>
      <c r="L38" s="423"/>
      <c r="M38" s="423">
        <v>2</v>
      </c>
      <c r="N38" s="423">
        <v>1</v>
      </c>
      <c r="O38" s="423">
        <v>3</v>
      </c>
      <c r="P38" s="423">
        <v>3</v>
      </c>
      <c r="Q38" s="423">
        <v>1</v>
      </c>
      <c r="R38" s="423">
        <v>0</v>
      </c>
      <c r="S38" s="423"/>
      <c r="T38" s="423"/>
    </row>
    <row r="39" spans="1:20" s="418" customFormat="1" ht="15" customHeight="1">
      <c r="A39" s="682" t="s">
        <v>723</v>
      </c>
      <c r="B39" s="683"/>
      <c r="C39" s="423">
        <f t="shared" ref="C39:C40" si="10">+C38+1</f>
        <v>27</v>
      </c>
      <c r="D39" s="947">
        <f t="shared" si="7"/>
        <v>5</v>
      </c>
      <c r="E39" s="948"/>
      <c r="F39" s="427">
        <f t="shared" si="8"/>
        <v>5</v>
      </c>
      <c r="G39" s="423"/>
      <c r="H39" s="423"/>
      <c r="I39" s="423"/>
      <c r="J39" s="423"/>
      <c r="K39" s="423"/>
      <c r="L39" s="423"/>
      <c r="M39" s="423">
        <v>5</v>
      </c>
      <c r="N39" s="423">
        <v>5</v>
      </c>
      <c r="O39" s="423"/>
      <c r="P39" s="423"/>
      <c r="Q39" s="423"/>
      <c r="R39" s="423"/>
      <c r="S39" s="423"/>
      <c r="T39" s="423"/>
    </row>
    <row r="40" spans="1:20" s="426" customFormat="1" ht="27.75" customHeight="1">
      <c r="A40" s="937" t="s">
        <v>828</v>
      </c>
      <c r="B40" s="938"/>
      <c r="C40" s="433">
        <f t="shared" si="10"/>
        <v>28</v>
      </c>
      <c r="D40" s="939">
        <f>SUM(D41:E60)</f>
        <v>2158</v>
      </c>
      <c r="E40" s="940"/>
      <c r="F40" s="425">
        <f>SUM(F41:F60)</f>
        <v>723</v>
      </c>
      <c r="G40" s="425">
        <f t="shared" ref="G40:T40" si="11">SUM(G41:G60)</f>
        <v>102</v>
      </c>
      <c r="H40" s="425">
        <f t="shared" si="11"/>
        <v>44</v>
      </c>
      <c r="I40" s="425">
        <f t="shared" si="11"/>
        <v>106</v>
      </c>
      <c r="J40" s="425">
        <f t="shared" si="11"/>
        <v>33</v>
      </c>
      <c r="K40" s="425">
        <f t="shared" si="11"/>
        <v>48</v>
      </c>
      <c r="L40" s="425">
        <f t="shared" si="11"/>
        <v>15</v>
      </c>
      <c r="M40" s="425">
        <f t="shared" si="11"/>
        <v>822</v>
      </c>
      <c r="N40" s="425">
        <f t="shared" si="11"/>
        <v>261</v>
      </c>
      <c r="O40" s="425">
        <f t="shared" si="11"/>
        <v>535</v>
      </c>
      <c r="P40" s="425">
        <f t="shared" si="11"/>
        <v>162</v>
      </c>
      <c r="Q40" s="425">
        <f t="shared" si="11"/>
        <v>430</v>
      </c>
      <c r="R40" s="425">
        <f t="shared" si="11"/>
        <v>122</v>
      </c>
      <c r="S40" s="425">
        <f t="shared" si="11"/>
        <v>8</v>
      </c>
      <c r="T40" s="425">
        <f t="shared" si="11"/>
        <v>5</v>
      </c>
    </row>
    <row r="41" spans="1:20" s="418" customFormat="1" ht="16.5" customHeight="1">
      <c r="A41" s="674" t="s">
        <v>728</v>
      </c>
      <c r="B41" s="674"/>
      <c r="C41" s="423">
        <f t="shared" si="4"/>
        <v>29</v>
      </c>
      <c r="D41" s="947">
        <f>+G41+I41+K41+M41+O41+Q41+S41</f>
        <v>155</v>
      </c>
      <c r="E41" s="948"/>
      <c r="F41" s="427">
        <f t="shared" ref="F41:F60" si="12">+H41+J41+L41+N41+P41+R41+T41</f>
        <v>15</v>
      </c>
      <c r="G41" s="423">
        <v>5</v>
      </c>
      <c r="H41" s="423">
        <v>1</v>
      </c>
      <c r="I41" s="423">
        <v>1</v>
      </c>
      <c r="J41" s="423">
        <v>1</v>
      </c>
      <c r="K41" s="423"/>
      <c r="L41" s="423"/>
      <c r="M41" s="423">
        <v>35</v>
      </c>
      <c r="N41" s="423">
        <v>3</v>
      </c>
      <c r="O41" s="423">
        <v>53</v>
      </c>
      <c r="P41" s="423">
        <v>4</v>
      </c>
      <c r="Q41" s="423">
        <v>61</v>
      </c>
      <c r="R41" s="423">
        <v>6</v>
      </c>
      <c r="S41" s="423"/>
      <c r="T41" s="423"/>
    </row>
    <row r="42" spans="1:20" s="418" customFormat="1" ht="16.5" customHeight="1">
      <c r="A42" s="674" t="s">
        <v>729</v>
      </c>
      <c r="B42" s="674"/>
      <c r="C42" s="423">
        <f t="shared" si="4"/>
        <v>30</v>
      </c>
      <c r="D42" s="947">
        <f t="shared" ref="D42:D60" si="13">+G42+I42+K42+M42+O42+Q42+S42</f>
        <v>40</v>
      </c>
      <c r="E42" s="948"/>
      <c r="F42" s="427">
        <f t="shared" si="12"/>
        <v>15</v>
      </c>
      <c r="G42" s="423">
        <v>0</v>
      </c>
      <c r="H42" s="423">
        <v>0</v>
      </c>
      <c r="I42" s="423">
        <v>0</v>
      </c>
      <c r="J42" s="423">
        <v>0</v>
      </c>
      <c r="K42" s="423">
        <v>0</v>
      </c>
      <c r="L42" s="423">
        <v>0</v>
      </c>
      <c r="M42" s="423">
        <v>36</v>
      </c>
      <c r="N42" s="423">
        <v>15</v>
      </c>
      <c r="O42" s="423">
        <v>4</v>
      </c>
      <c r="P42" s="423">
        <v>0</v>
      </c>
      <c r="Q42" s="423">
        <v>0</v>
      </c>
      <c r="R42" s="423">
        <v>0</v>
      </c>
      <c r="S42" s="423">
        <v>0</v>
      </c>
      <c r="T42" s="423">
        <v>0</v>
      </c>
    </row>
    <row r="43" spans="1:20" s="418" customFormat="1" ht="16.5" customHeight="1">
      <c r="A43" s="674" t="s">
        <v>730</v>
      </c>
      <c r="B43" s="674"/>
      <c r="C43" s="423">
        <f t="shared" si="4"/>
        <v>31</v>
      </c>
      <c r="D43" s="947">
        <f t="shared" si="13"/>
        <v>92</v>
      </c>
      <c r="E43" s="948"/>
      <c r="F43" s="427">
        <f t="shared" si="12"/>
        <v>21</v>
      </c>
      <c r="G43" s="423">
        <v>12</v>
      </c>
      <c r="H43" s="423">
        <v>4</v>
      </c>
      <c r="I43" s="423">
        <v>15</v>
      </c>
      <c r="J43" s="423">
        <v>4</v>
      </c>
      <c r="K43" s="423">
        <v>6</v>
      </c>
      <c r="L43" s="423"/>
      <c r="M43" s="423">
        <v>40</v>
      </c>
      <c r="N43" s="423">
        <v>6</v>
      </c>
      <c r="O43" s="423">
        <v>9</v>
      </c>
      <c r="P43" s="423">
        <v>4</v>
      </c>
      <c r="Q43" s="423">
        <v>10</v>
      </c>
      <c r="R43" s="423">
        <v>3</v>
      </c>
      <c r="S43" s="423"/>
      <c r="T43" s="423"/>
    </row>
    <row r="44" spans="1:20" s="418" customFormat="1" ht="21" customHeight="1">
      <c r="A44" s="674" t="s">
        <v>731</v>
      </c>
      <c r="B44" s="674"/>
      <c r="C44" s="423">
        <f t="shared" si="4"/>
        <v>32</v>
      </c>
      <c r="D44" s="947">
        <f t="shared" si="13"/>
        <v>166</v>
      </c>
      <c r="E44" s="948"/>
      <c r="F44" s="427">
        <f t="shared" si="12"/>
        <v>40</v>
      </c>
      <c r="G44" s="423"/>
      <c r="H44" s="423"/>
      <c r="I44" s="423"/>
      <c r="J44" s="423"/>
      <c r="K44" s="423">
        <v>21</v>
      </c>
      <c r="L44" s="423">
        <v>11</v>
      </c>
      <c r="M44" s="423">
        <v>72</v>
      </c>
      <c r="N44" s="423">
        <v>12</v>
      </c>
      <c r="O44" s="423">
        <v>46</v>
      </c>
      <c r="P44" s="423">
        <v>13</v>
      </c>
      <c r="Q44" s="423">
        <v>27</v>
      </c>
      <c r="R44" s="423">
        <v>4</v>
      </c>
      <c r="S44" s="423"/>
      <c r="T44" s="423"/>
    </row>
    <row r="45" spans="1:20" s="418" customFormat="1" ht="21" customHeight="1">
      <c r="A45" s="662" t="s">
        <v>732</v>
      </c>
      <c r="B45" s="663"/>
      <c r="C45" s="423">
        <f t="shared" si="4"/>
        <v>33</v>
      </c>
      <c r="D45" s="947">
        <f t="shared" si="13"/>
        <v>124</v>
      </c>
      <c r="E45" s="948"/>
      <c r="F45" s="427">
        <f t="shared" si="12"/>
        <v>57</v>
      </c>
      <c r="G45" s="423">
        <v>8</v>
      </c>
      <c r="H45" s="423">
        <v>6</v>
      </c>
      <c r="I45" s="423"/>
      <c r="J45" s="423"/>
      <c r="K45" s="423"/>
      <c r="L45" s="423"/>
      <c r="M45" s="423">
        <v>62</v>
      </c>
      <c r="N45" s="423">
        <v>27</v>
      </c>
      <c r="O45" s="423">
        <v>32</v>
      </c>
      <c r="P45" s="423">
        <v>18</v>
      </c>
      <c r="Q45" s="423">
        <v>22</v>
      </c>
      <c r="R45" s="423">
        <v>6</v>
      </c>
      <c r="S45" s="423"/>
      <c r="T45" s="423"/>
    </row>
    <row r="46" spans="1:20" s="418" customFormat="1" ht="21" customHeight="1">
      <c r="A46" s="685" t="s">
        <v>733</v>
      </c>
      <c r="B46" s="685"/>
      <c r="C46" s="423">
        <f t="shared" si="4"/>
        <v>34</v>
      </c>
      <c r="D46" s="947">
        <f t="shared" si="13"/>
        <v>136</v>
      </c>
      <c r="E46" s="948"/>
      <c r="F46" s="427">
        <f t="shared" si="12"/>
        <v>21</v>
      </c>
      <c r="G46" s="423">
        <v>15</v>
      </c>
      <c r="H46" s="423">
        <v>7</v>
      </c>
      <c r="I46" s="423">
        <v>15</v>
      </c>
      <c r="J46" s="423">
        <v>3</v>
      </c>
      <c r="K46" s="423">
        <v>11</v>
      </c>
      <c r="L46" s="423">
        <v>1</v>
      </c>
      <c r="M46" s="423">
        <v>34</v>
      </c>
      <c r="N46" s="423"/>
      <c r="O46" s="423">
        <v>24</v>
      </c>
      <c r="P46" s="423">
        <v>3</v>
      </c>
      <c r="Q46" s="423">
        <v>37</v>
      </c>
      <c r="R46" s="423">
        <v>7</v>
      </c>
      <c r="S46" s="423"/>
      <c r="T46" s="423"/>
    </row>
    <row r="47" spans="1:20" s="418" customFormat="1" ht="15" customHeight="1">
      <c r="A47" s="751" t="s">
        <v>818</v>
      </c>
      <c r="B47" s="783"/>
      <c r="C47" s="423">
        <f t="shared" si="4"/>
        <v>35</v>
      </c>
      <c r="D47" s="947">
        <f>+G47+I47+K47+M47+O47+Q47+S47</f>
        <v>0</v>
      </c>
      <c r="E47" s="948"/>
      <c r="F47" s="427">
        <f>+H47+J47+L47+N47+P47+R47+T47</f>
        <v>0</v>
      </c>
      <c r="G47" s="381"/>
      <c r="H47" s="381"/>
      <c r="I47" s="381"/>
      <c r="J47" s="381"/>
      <c r="K47" s="381"/>
      <c r="L47" s="381"/>
      <c r="M47" s="381"/>
      <c r="N47" s="381"/>
      <c r="O47" s="381"/>
      <c r="P47" s="381"/>
      <c r="Q47" s="381"/>
      <c r="R47" s="381"/>
      <c r="S47" s="381"/>
      <c r="T47" s="381"/>
    </row>
    <row r="48" spans="1:20" s="418" customFormat="1" ht="17.25" customHeight="1">
      <c r="A48" s="674" t="s">
        <v>735</v>
      </c>
      <c r="B48" s="674"/>
      <c r="C48" s="423">
        <f t="shared" si="4"/>
        <v>36</v>
      </c>
      <c r="D48" s="947">
        <f t="shared" si="13"/>
        <v>155</v>
      </c>
      <c r="E48" s="948"/>
      <c r="F48" s="427">
        <f t="shared" si="12"/>
        <v>46</v>
      </c>
      <c r="G48" s="381">
        <v>13</v>
      </c>
      <c r="H48" s="381">
        <v>6</v>
      </c>
      <c r="I48" s="381">
        <v>8</v>
      </c>
      <c r="J48" s="381">
        <v>5</v>
      </c>
      <c r="K48" s="381">
        <v>3</v>
      </c>
      <c r="L48" s="381">
        <v>1</v>
      </c>
      <c r="M48" s="381">
        <v>62</v>
      </c>
      <c r="N48" s="381">
        <v>18</v>
      </c>
      <c r="O48" s="381">
        <v>43</v>
      </c>
      <c r="P48" s="381">
        <v>13</v>
      </c>
      <c r="Q48" s="381">
        <v>26</v>
      </c>
      <c r="R48" s="381">
        <v>3</v>
      </c>
      <c r="S48" s="381">
        <v>0</v>
      </c>
      <c r="T48" s="381">
        <v>0</v>
      </c>
    </row>
    <row r="49" spans="1:20" s="418" customFormat="1" ht="17.25" customHeight="1">
      <c r="A49" s="662" t="s">
        <v>736</v>
      </c>
      <c r="B49" s="663"/>
      <c r="C49" s="423">
        <f t="shared" si="4"/>
        <v>37</v>
      </c>
      <c r="D49" s="947">
        <f t="shared" si="13"/>
        <v>95</v>
      </c>
      <c r="E49" s="948"/>
      <c r="F49" s="427">
        <f t="shared" si="12"/>
        <v>33</v>
      </c>
      <c r="G49" s="423"/>
      <c r="H49" s="423"/>
      <c r="I49" s="423">
        <v>13</v>
      </c>
      <c r="J49" s="423">
        <v>9</v>
      </c>
      <c r="K49" s="423"/>
      <c r="L49" s="423"/>
      <c r="M49" s="423">
        <v>20</v>
      </c>
      <c r="N49" s="423">
        <v>6</v>
      </c>
      <c r="O49" s="423">
        <v>31</v>
      </c>
      <c r="P49" s="423">
        <v>8</v>
      </c>
      <c r="Q49" s="423">
        <v>31</v>
      </c>
      <c r="R49" s="423">
        <v>10</v>
      </c>
      <c r="S49" s="423">
        <v>0</v>
      </c>
      <c r="T49" s="423">
        <v>0</v>
      </c>
    </row>
    <row r="50" spans="1:20" s="418" customFormat="1" ht="17.25" customHeight="1">
      <c r="A50" s="662" t="s">
        <v>737</v>
      </c>
      <c r="B50" s="663"/>
      <c r="C50" s="423">
        <f t="shared" si="4"/>
        <v>38</v>
      </c>
      <c r="D50" s="947">
        <f t="shared" si="13"/>
        <v>210</v>
      </c>
      <c r="E50" s="948"/>
      <c r="F50" s="427">
        <f t="shared" si="12"/>
        <v>80</v>
      </c>
      <c r="G50" s="423">
        <v>31</v>
      </c>
      <c r="H50" s="143">
        <v>7</v>
      </c>
      <c r="I50" s="143">
        <v>18</v>
      </c>
      <c r="J50" s="143">
        <v>8</v>
      </c>
      <c r="K50" s="143">
        <v>7</v>
      </c>
      <c r="L50" s="143">
        <v>2</v>
      </c>
      <c r="M50" s="143">
        <v>88</v>
      </c>
      <c r="N50" s="143">
        <v>32</v>
      </c>
      <c r="O50" s="143">
        <v>59</v>
      </c>
      <c r="P50" s="143">
        <v>26</v>
      </c>
      <c r="Q50" s="143">
        <v>7</v>
      </c>
      <c r="R50" s="143">
        <v>5</v>
      </c>
      <c r="S50" s="381">
        <v>0</v>
      </c>
      <c r="T50" s="381">
        <v>0</v>
      </c>
    </row>
    <row r="51" spans="1:20" s="418" customFormat="1" ht="15" customHeight="1">
      <c r="A51" s="751" t="s">
        <v>819</v>
      </c>
      <c r="B51" s="783"/>
      <c r="C51" s="423">
        <f t="shared" si="4"/>
        <v>39</v>
      </c>
      <c r="D51" s="947">
        <f>+G51+I51+K51+M51+O51+Q51+S51</f>
        <v>72</v>
      </c>
      <c r="E51" s="948"/>
      <c r="F51" s="427">
        <f>+H51+J51+L51+N51+P51+R51+T51</f>
        <v>12</v>
      </c>
      <c r="G51" s="423"/>
      <c r="H51" s="423"/>
      <c r="I51" s="423"/>
      <c r="J51" s="423"/>
      <c r="K51" s="423"/>
      <c r="L51" s="423"/>
      <c r="M51" s="423">
        <v>38</v>
      </c>
      <c r="N51" s="423">
        <v>3</v>
      </c>
      <c r="O51" s="423">
        <v>20</v>
      </c>
      <c r="P51" s="423">
        <v>1</v>
      </c>
      <c r="Q51" s="423">
        <v>14</v>
      </c>
      <c r="R51" s="423">
        <v>8</v>
      </c>
      <c r="S51" s="423"/>
      <c r="T51" s="423"/>
    </row>
    <row r="52" spans="1:20" s="418" customFormat="1" ht="17.25" customHeight="1">
      <c r="A52" s="662" t="s">
        <v>739</v>
      </c>
      <c r="B52" s="663"/>
      <c r="C52" s="423">
        <f t="shared" si="4"/>
        <v>40</v>
      </c>
      <c r="D52" s="947">
        <f t="shared" si="13"/>
        <v>110</v>
      </c>
      <c r="E52" s="948"/>
      <c r="F52" s="427">
        <f t="shared" si="12"/>
        <v>70</v>
      </c>
      <c r="G52" s="381"/>
      <c r="H52" s="381"/>
      <c r="I52" s="381"/>
      <c r="J52" s="381"/>
      <c r="K52" s="381"/>
      <c r="L52" s="381"/>
      <c r="M52" s="381">
        <v>46</v>
      </c>
      <c r="N52" s="381">
        <v>23</v>
      </c>
      <c r="O52" s="381">
        <v>32</v>
      </c>
      <c r="P52" s="381">
        <v>21</v>
      </c>
      <c r="Q52" s="381">
        <v>32</v>
      </c>
      <c r="R52" s="381">
        <v>26</v>
      </c>
      <c r="S52" s="381"/>
      <c r="T52" s="381"/>
    </row>
    <row r="53" spans="1:20" s="418" customFormat="1" ht="17.25" customHeight="1">
      <c r="A53" s="674" t="s">
        <v>740</v>
      </c>
      <c r="B53" s="674"/>
      <c r="C53" s="423">
        <f t="shared" si="4"/>
        <v>41</v>
      </c>
      <c r="D53" s="947">
        <f t="shared" si="13"/>
        <v>41</v>
      </c>
      <c r="E53" s="948"/>
      <c r="F53" s="427">
        <f t="shared" si="12"/>
        <v>13</v>
      </c>
      <c r="G53" s="423"/>
      <c r="H53" s="423"/>
      <c r="I53" s="423">
        <v>3</v>
      </c>
      <c r="J53" s="423"/>
      <c r="K53" s="423"/>
      <c r="L53" s="423"/>
      <c r="M53" s="423">
        <v>38</v>
      </c>
      <c r="N53" s="423">
        <v>13</v>
      </c>
      <c r="O53" s="423"/>
      <c r="P53" s="423"/>
      <c r="Q53" s="423"/>
      <c r="R53" s="423"/>
      <c r="S53" s="423"/>
      <c r="T53" s="423"/>
    </row>
    <row r="54" spans="1:20" s="418" customFormat="1" ht="21" customHeight="1">
      <c r="A54" s="662" t="s">
        <v>741</v>
      </c>
      <c r="B54" s="663"/>
      <c r="C54" s="423">
        <f t="shared" si="4"/>
        <v>42</v>
      </c>
      <c r="D54" s="947">
        <f t="shared" si="13"/>
        <v>58</v>
      </c>
      <c r="E54" s="948"/>
      <c r="F54" s="427">
        <f t="shared" si="12"/>
        <v>15</v>
      </c>
      <c r="G54" s="423"/>
      <c r="H54" s="423"/>
      <c r="I54" s="423">
        <v>7</v>
      </c>
      <c r="J54" s="423">
        <v>2</v>
      </c>
      <c r="K54" s="423"/>
      <c r="L54" s="423"/>
      <c r="M54" s="423">
        <v>13</v>
      </c>
      <c r="N54" s="423">
        <v>3</v>
      </c>
      <c r="O54" s="423">
        <v>18</v>
      </c>
      <c r="P54" s="423">
        <v>2</v>
      </c>
      <c r="Q54" s="423">
        <v>20</v>
      </c>
      <c r="R54" s="423">
        <v>8</v>
      </c>
      <c r="S54" s="423"/>
      <c r="T54" s="423"/>
    </row>
    <row r="55" spans="1:20" s="418" customFormat="1" ht="15" customHeight="1">
      <c r="A55" s="751" t="s">
        <v>820</v>
      </c>
      <c r="B55" s="783"/>
      <c r="C55" s="423">
        <f t="shared" si="4"/>
        <v>43</v>
      </c>
      <c r="D55" s="947">
        <f>+G55+I55+K55+M55+O55+Q55+S55</f>
        <v>86</v>
      </c>
      <c r="E55" s="948"/>
      <c r="F55" s="427">
        <f>+H55+J55+L55+N55+P55+R55+T55</f>
        <v>29</v>
      </c>
      <c r="G55" s="423"/>
      <c r="H55" s="423"/>
      <c r="I55" s="423"/>
      <c r="J55" s="423"/>
      <c r="K55" s="423"/>
      <c r="L55" s="423"/>
      <c r="M55" s="423">
        <v>27</v>
      </c>
      <c r="N55" s="423">
        <v>10</v>
      </c>
      <c r="O55" s="423">
        <v>41</v>
      </c>
      <c r="P55" s="423">
        <v>13</v>
      </c>
      <c r="Q55" s="423">
        <v>18</v>
      </c>
      <c r="R55" s="423">
        <v>6</v>
      </c>
      <c r="S55" s="423"/>
      <c r="T55" s="423"/>
    </row>
    <row r="56" spans="1:20" s="418" customFormat="1" ht="21" customHeight="1">
      <c r="A56" s="674" t="s">
        <v>743</v>
      </c>
      <c r="B56" s="674"/>
      <c r="C56" s="423">
        <f t="shared" si="4"/>
        <v>44</v>
      </c>
      <c r="D56" s="947">
        <f t="shared" si="13"/>
        <v>392</v>
      </c>
      <c r="E56" s="948"/>
      <c r="F56" s="427">
        <f t="shared" si="12"/>
        <v>123</v>
      </c>
      <c r="G56" s="423"/>
      <c r="H56" s="423"/>
      <c r="I56" s="423">
        <v>23</v>
      </c>
      <c r="J56" s="423">
        <v>0</v>
      </c>
      <c r="K56" s="423"/>
      <c r="L56" s="423"/>
      <c r="M56" s="423">
        <v>155</v>
      </c>
      <c r="N56" s="423">
        <v>73</v>
      </c>
      <c r="O56" s="423">
        <v>103</v>
      </c>
      <c r="P56" s="423">
        <v>28</v>
      </c>
      <c r="Q56" s="423">
        <v>111</v>
      </c>
      <c r="R56" s="423">
        <v>22</v>
      </c>
      <c r="S56" s="423"/>
      <c r="T56" s="423"/>
    </row>
    <row r="57" spans="1:20" s="418" customFormat="1" ht="16.5" customHeight="1">
      <c r="A57" s="674" t="s">
        <v>744</v>
      </c>
      <c r="B57" s="674"/>
      <c r="C57" s="423">
        <f t="shared" si="4"/>
        <v>45</v>
      </c>
      <c r="D57" s="947">
        <f t="shared" si="13"/>
        <v>15</v>
      </c>
      <c r="E57" s="948"/>
      <c r="F57" s="427">
        <f t="shared" si="12"/>
        <v>3</v>
      </c>
      <c r="G57" s="381"/>
      <c r="H57" s="381"/>
      <c r="I57" s="381"/>
      <c r="J57" s="381"/>
      <c r="K57" s="381"/>
      <c r="L57" s="381"/>
      <c r="M57" s="381">
        <v>7</v>
      </c>
      <c r="N57" s="381">
        <v>1</v>
      </c>
      <c r="O57" s="381">
        <v>4</v>
      </c>
      <c r="P57" s="381">
        <v>1</v>
      </c>
      <c r="Q57" s="381">
        <v>4</v>
      </c>
      <c r="R57" s="381">
        <v>1</v>
      </c>
      <c r="S57" s="381"/>
      <c r="T57" s="381"/>
    </row>
    <row r="58" spans="1:20" s="418" customFormat="1" ht="16.5" customHeight="1">
      <c r="A58" s="674" t="s">
        <v>745</v>
      </c>
      <c r="B58" s="674"/>
      <c r="C58" s="423">
        <f t="shared" si="4"/>
        <v>46</v>
      </c>
      <c r="D58" s="947">
        <f t="shared" si="13"/>
        <v>107</v>
      </c>
      <c r="E58" s="948"/>
      <c r="F58" s="427">
        <f t="shared" si="12"/>
        <v>81</v>
      </c>
      <c r="G58" s="434" t="s">
        <v>798</v>
      </c>
      <c r="H58" s="434" t="s">
        <v>797</v>
      </c>
      <c r="I58" s="434" t="s">
        <v>793</v>
      </c>
      <c r="J58" s="434" t="s">
        <v>829</v>
      </c>
      <c r="K58" s="434" t="s">
        <v>829</v>
      </c>
      <c r="L58" s="434" t="s">
        <v>829</v>
      </c>
      <c r="M58" s="434" t="s">
        <v>830</v>
      </c>
      <c r="N58" s="434" t="s">
        <v>831</v>
      </c>
      <c r="O58" s="434" t="s">
        <v>832</v>
      </c>
      <c r="P58" s="434" t="s">
        <v>833</v>
      </c>
      <c r="Q58" s="434" t="s">
        <v>829</v>
      </c>
      <c r="R58" s="434" t="s">
        <v>829</v>
      </c>
      <c r="S58" s="434" t="s">
        <v>797</v>
      </c>
      <c r="T58" s="434" t="s">
        <v>796</v>
      </c>
    </row>
    <row r="59" spans="1:20" s="418" customFormat="1" ht="16.5" customHeight="1">
      <c r="A59" s="674" t="s">
        <v>746</v>
      </c>
      <c r="B59" s="674"/>
      <c r="C59" s="423">
        <f t="shared" si="4"/>
        <v>47</v>
      </c>
      <c r="D59" s="947">
        <f t="shared" si="13"/>
        <v>36</v>
      </c>
      <c r="E59" s="948"/>
      <c r="F59" s="427">
        <f t="shared" si="12"/>
        <v>20</v>
      </c>
      <c r="G59" s="423">
        <v>6</v>
      </c>
      <c r="H59" s="423">
        <v>6</v>
      </c>
      <c r="I59" s="423">
        <v>1</v>
      </c>
      <c r="J59" s="423">
        <v>1</v>
      </c>
      <c r="K59" s="423"/>
      <c r="L59" s="423"/>
      <c r="M59" s="423">
        <v>18</v>
      </c>
      <c r="N59" s="423">
        <v>3</v>
      </c>
      <c r="O59" s="423">
        <v>6</v>
      </c>
      <c r="P59" s="423">
        <v>5</v>
      </c>
      <c r="Q59" s="423">
        <v>5</v>
      </c>
      <c r="R59" s="423">
        <v>5</v>
      </c>
      <c r="S59" s="423"/>
      <c r="T59" s="423"/>
    </row>
    <row r="60" spans="1:20" s="418" customFormat="1" ht="16.5" customHeight="1">
      <c r="A60" s="682" t="s">
        <v>747</v>
      </c>
      <c r="B60" s="683"/>
      <c r="C60" s="423">
        <f t="shared" si="4"/>
        <v>48</v>
      </c>
      <c r="D60" s="947">
        <f t="shared" si="13"/>
        <v>68</v>
      </c>
      <c r="E60" s="948"/>
      <c r="F60" s="427">
        <f t="shared" si="12"/>
        <v>29</v>
      </c>
      <c r="G60" s="423">
        <v>12</v>
      </c>
      <c r="H60" s="423">
        <v>7</v>
      </c>
      <c r="I60" s="423">
        <v>2</v>
      </c>
      <c r="J60" s="423">
        <v>0</v>
      </c>
      <c r="K60" s="423">
        <v>0</v>
      </c>
      <c r="L60" s="423">
        <v>0</v>
      </c>
      <c r="M60" s="423">
        <v>31</v>
      </c>
      <c r="N60" s="423">
        <v>13</v>
      </c>
      <c r="O60" s="423">
        <v>10</v>
      </c>
      <c r="P60" s="423">
        <v>2</v>
      </c>
      <c r="Q60" s="423">
        <v>5</v>
      </c>
      <c r="R60" s="423">
        <v>2</v>
      </c>
      <c r="S60" s="423">
        <v>8</v>
      </c>
      <c r="T60" s="423">
        <v>5</v>
      </c>
    </row>
    <row r="61" spans="1:20" s="426" customFormat="1" ht="26.25" customHeight="1">
      <c r="A61" s="937" t="s">
        <v>834</v>
      </c>
      <c r="B61" s="938"/>
      <c r="C61" s="425">
        <f t="shared" si="4"/>
        <v>49</v>
      </c>
      <c r="D61" s="939">
        <f>SUM(D62:E63)</f>
        <v>55</v>
      </c>
      <c r="E61" s="940"/>
      <c r="F61" s="425">
        <f t="shared" ref="F61:T61" si="14">SUM(F62:F63)</f>
        <v>11</v>
      </c>
      <c r="G61" s="425">
        <f t="shared" si="14"/>
        <v>12</v>
      </c>
      <c r="H61" s="425">
        <f t="shared" si="14"/>
        <v>4</v>
      </c>
      <c r="I61" s="425">
        <f t="shared" si="14"/>
        <v>3</v>
      </c>
      <c r="J61" s="425">
        <f t="shared" si="14"/>
        <v>0</v>
      </c>
      <c r="K61" s="425">
        <f t="shared" si="14"/>
        <v>0</v>
      </c>
      <c r="L61" s="425">
        <f t="shared" si="14"/>
        <v>0</v>
      </c>
      <c r="M61" s="425">
        <f t="shared" si="14"/>
        <v>13</v>
      </c>
      <c r="N61" s="425">
        <f t="shared" si="14"/>
        <v>2</v>
      </c>
      <c r="O61" s="425">
        <f t="shared" si="14"/>
        <v>17</v>
      </c>
      <c r="P61" s="425">
        <f t="shared" si="14"/>
        <v>4</v>
      </c>
      <c r="Q61" s="425">
        <f t="shared" si="14"/>
        <v>10</v>
      </c>
      <c r="R61" s="425">
        <f t="shared" si="14"/>
        <v>1</v>
      </c>
      <c r="S61" s="425">
        <f t="shared" si="14"/>
        <v>0</v>
      </c>
      <c r="T61" s="425">
        <f t="shared" si="14"/>
        <v>0</v>
      </c>
    </row>
    <row r="62" spans="1:20" s="418" customFormat="1" ht="16.5" customHeight="1">
      <c r="A62" s="674" t="s">
        <v>752</v>
      </c>
      <c r="B62" s="674"/>
      <c r="C62" s="423">
        <f t="shared" si="4"/>
        <v>50</v>
      </c>
      <c r="D62" s="947">
        <f>+G62+I62+K62+M62+O62+Q62+S62</f>
        <v>49</v>
      </c>
      <c r="E62" s="948"/>
      <c r="F62" s="427">
        <f>+H62+J62+L62+N62+P62+R62+T62</f>
        <v>7</v>
      </c>
      <c r="G62" s="423">
        <v>12</v>
      </c>
      <c r="H62" s="423">
        <v>4</v>
      </c>
      <c r="I62" s="423">
        <v>3</v>
      </c>
      <c r="J62" s="423"/>
      <c r="K62" s="423"/>
      <c r="L62" s="423"/>
      <c r="M62" s="423">
        <v>11</v>
      </c>
      <c r="N62" s="423">
        <v>1</v>
      </c>
      <c r="O62" s="423">
        <v>13</v>
      </c>
      <c r="P62" s="423">
        <v>1</v>
      </c>
      <c r="Q62" s="423">
        <v>10</v>
      </c>
      <c r="R62" s="423">
        <v>1</v>
      </c>
      <c r="S62" s="423"/>
      <c r="T62" s="423"/>
    </row>
    <row r="63" spans="1:20" s="418" customFormat="1" ht="16.5" customHeight="1">
      <c r="A63" s="662" t="s">
        <v>754</v>
      </c>
      <c r="B63" s="663"/>
      <c r="C63" s="423">
        <f t="shared" si="4"/>
        <v>51</v>
      </c>
      <c r="D63" s="947">
        <f>+G63+I63+K63+M63+O63+Q63+S63</f>
        <v>6</v>
      </c>
      <c r="E63" s="948"/>
      <c r="F63" s="427">
        <f>+H63+J63+L63+N63+P63+R63+T63</f>
        <v>4</v>
      </c>
      <c r="G63" s="423">
        <v>0</v>
      </c>
      <c r="H63" s="423">
        <v>0</v>
      </c>
      <c r="I63" s="423"/>
      <c r="J63" s="423"/>
      <c r="K63" s="423"/>
      <c r="L63" s="423"/>
      <c r="M63" s="423">
        <v>2</v>
      </c>
      <c r="N63" s="423">
        <v>1</v>
      </c>
      <c r="O63" s="423">
        <v>4</v>
      </c>
      <c r="P63" s="423">
        <v>3</v>
      </c>
      <c r="Q63" s="423">
        <v>0</v>
      </c>
      <c r="R63" s="423">
        <v>0</v>
      </c>
      <c r="S63" s="423"/>
      <c r="T63" s="423"/>
    </row>
    <row r="64" spans="1:20" s="426" customFormat="1" ht="39" customHeight="1">
      <c r="A64" s="937" t="s">
        <v>835</v>
      </c>
      <c r="B64" s="938"/>
      <c r="C64" s="425">
        <f t="shared" si="4"/>
        <v>52</v>
      </c>
      <c r="D64" s="939">
        <f>SUM(D65:E67)</f>
        <v>145</v>
      </c>
      <c r="E64" s="940"/>
      <c r="F64" s="425">
        <f t="shared" ref="F64:T64" si="15">SUM(F65:F67)</f>
        <v>53</v>
      </c>
      <c r="G64" s="425">
        <f t="shared" si="15"/>
        <v>34</v>
      </c>
      <c r="H64" s="425">
        <f t="shared" si="15"/>
        <v>11</v>
      </c>
      <c r="I64" s="425">
        <f t="shared" si="15"/>
        <v>26</v>
      </c>
      <c r="J64" s="425">
        <f t="shared" si="15"/>
        <v>10</v>
      </c>
      <c r="K64" s="425">
        <f t="shared" si="15"/>
        <v>1</v>
      </c>
      <c r="L64" s="425">
        <f t="shared" si="15"/>
        <v>0</v>
      </c>
      <c r="M64" s="425">
        <f t="shared" si="15"/>
        <v>76</v>
      </c>
      <c r="N64" s="425">
        <f t="shared" si="15"/>
        <v>31</v>
      </c>
      <c r="O64" s="425">
        <f t="shared" si="15"/>
        <v>8</v>
      </c>
      <c r="P64" s="425">
        <f t="shared" si="15"/>
        <v>1</v>
      </c>
      <c r="Q64" s="425">
        <f t="shared" si="15"/>
        <v>0</v>
      </c>
      <c r="R64" s="425">
        <f t="shared" si="15"/>
        <v>0</v>
      </c>
      <c r="S64" s="425">
        <f t="shared" si="15"/>
        <v>0</v>
      </c>
      <c r="T64" s="425">
        <f t="shared" si="15"/>
        <v>0</v>
      </c>
    </row>
    <row r="65" spans="1:21" s="418" customFormat="1" ht="23.25" customHeight="1">
      <c r="A65" s="682" t="s">
        <v>756</v>
      </c>
      <c r="B65" s="683"/>
      <c r="C65" s="381">
        <f>+C64+1</f>
        <v>53</v>
      </c>
      <c r="D65" s="947">
        <f t="shared" ref="D65:D67" si="16">+G65+I65+K65+M65+O65+Q65+S65</f>
        <v>40</v>
      </c>
      <c r="E65" s="948"/>
      <c r="F65" s="427">
        <f t="shared" ref="F65:F67" si="17">+H65+J65+L65+N65+P65+R65+T65</f>
        <v>24</v>
      </c>
      <c r="G65" s="423"/>
      <c r="H65" s="423"/>
      <c r="I65" s="423"/>
      <c r="J65" s="423"/>
      <c r="K65" s="423"/>
      <c r="L65" s="423"/>
      <c r="M65" s="423">
        <v>40</v>
      </c>
      <c r="N65" s="423">
        <v>24</v>
      </c>
      <c r="O65" s="423"/>
      <c r="P65" s="423"/>
      <c r="Q65" s="423"/>
      <c r="R65" s="423"/>
      <c r="S65" s="423"/>
      <c r="T65" s="423"/>
    </row>
    <row r="66" spans="1:21" s="418" customFormat="1" ht="16.5" customHeight="1">
      <c r="A66" s="662" t="s">
        <v>758</v>
      </c>
      <c r="B66" s="663"/>
      <c r="C66" s="381">
        <f t="shared" si="4"/>
        <v>54</v>
      </c>
      <c r="D66" s="947">
        <f t="shared" si="16"/>
        <v>27</v>
      </c>
      <c r="E66" s="948"/>
      <c r="F66" s="427">
        <f t="shared" si="17"/>
        <v>1</v>
      </c>
      <c r="G66" s="423"/>
      <c r="H66" s="423"/>
      <c r="I66" s="423"/>
      <c r="J66" s="423"/>
      <c r="K66" s="423"/>
      <c r="L66" s="423"/>
      <c r="M66" s="423">
        <v>19</v>
      </c>
      <c r="N66" s="423"/>
      <c r="O66" s="423">
        <v>8</v>
      </c>
      <c r="P66" s="423">
        <v>1</v>
      </c>
      <c r="Q66" s="423"/>
      <c r="R66" s="423"/>
      <c r="S66" s="423"/>
      <c r="T66" s="423"/>
    </row>
    <row r="67" spans="1:21" s="418" customFormat="1" ht="16.5" customHeight="1">
      <c r="A67" s="674" t="s">
        <v>759</v>
      </c>
      <c r="B67" s="674"/>
      <c r="C67" s="381">
        <f t="shared" si="4"/>
        <v>55</v>
      </c>
      <c r="D67" s="947">
        <f t="shared" si="16"/>
        <v>78</v>
      </c>
      <c r="E67" s="948"/>
      <c r="F67" s="427">
        <f t="shared" si="17"/>
        <v>28</v>
      </c>
      <c r="G67" s="423">
        <v>34</v>
      </c>
      <c r="H67" s="423">
        <v>11</v>
      </c>
      <c r="I67" s="423">
        <v>26</v>
      </c>
      <c r="J67" s="423">
        <v>10</v>
      </c>
      <c r="K67" s="423">
        <v>1</v>
      </c>
      <c r="L67" s="423">
        <v>0</v>
      </c>
      <c r="M67" s="423">
        <v>17</v>
      </c>
      <c r="N67" s="423">
        <v>7</v>
      </c>
      <c r="O67" s="423"/>
      <c r="P67" s="423"/>
      <c r="Q67" s="423"/>
      <c r="R67" s="423"/>
      <c r="S67" s="423"/>
      <c r="T67" s="423"/>
    </row>
    <row r="68" spans="1:21" s="365" customFormat="1" ht="18" customHeight="1">
      <c r="A68" s="435" t="s">
        <v>568</v>
      </c>
      <c r="B68" s="435"/>
      <c r="C68" s="436" t="s">
        <v>836</v>
      </c>
      <c r="D68" s="438"/>
      <c r="E68" s="438"/>
      <c r="F68" s="438"/>
      <c r="G68" s="438"/>
      <c r="H68" s="438"/>
      <c r="I68" s="438"/>
      <c r="J68" s="438"/>
      <c r="K68" s="438"/>
      <c r="L68" s="438"/>
      <c r="M68" s="437"/>
      <c r="N68" s="437"/>
      <c r="O68" s="437"/>
      <c r="P68" s="437"/>
      <c r="Q68" s="437"/>
      <c r="R68" s="437"/>
      <c r="S68" s="437"/>
      <c r="T68" s="437"/>
      <c r="U68" s="418"/>
    </row>
    <row r="69" spans="1:21">
      <c r="A69" s="191"/>
      <c r="B69" s="191"/>
      <c r="C69" s="191"/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</row>
    <row r="70" spans="1:21">
      <c r="A70" s="191"/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</row>
  </sheetData>
  <mergeCells count="137">
    <mergeCell ref="A66:B66"/>
    <mergeCell ref="D66:E66"/>
    <mergeCell ref="A67:B67"/>
    <mergeCell ref="D67:E67"/>
    <mergeCell ref="A64:B64"/>
    <mergeCell ref="D64:E64"/>
    <mergeCell ref="A65:B65"/>
    <mergeCell ref="D65:E65"/>
    <mergeCell ref="A62:B62"/>
    <mergeCell ref="D62:E62"/>
    <mergeCell ref="A63:B63"/>
    <mergeCell ref="D63:E63"/>
    <mergeCell ref="A60:B60"/>
    <mergeCell ref="D60:E60"/>
    <mergeCell ref="A61:B61"/>
    <mergeCell ref="D61:E61"/>
    <mergeCell ref="A58:B58"/>
    <mergeCell ref="D58:E58"/>
    <mergeCell ref="A59:B59"/>
    <mergeCell ref="D59:E59"/>
    <mergeCell ref="A56:B56"/>
    <mergeCell ref="D56:E56"/>
    <mergeCell ref="A57:B57"/>
    <mergeCell ref="D57:E57"/>
    <mergeCell ref="A54:B54"/>
    <mergeCell ref="D54:E54"/>
    <mergeCell ref="A55:B55"/>
    <mergeCell ref="D55:E55"/>
    <mergeCell ref="A52:B52"/>
    <mergeCell ref="D52:E52"/>
    <mergeCell ref="A53:B53"/>
    <mergeCell ref="D53:E53"/>
    <mergeCell ref="A50:B50"/>
    <mergeCell ref="D50:E50"/>
    <mergeCell ref="A51:B51"/>
    <mergeCell ref="D51:E51"/>
    <mergeCell ref="A48:B48"/>
    <mergeCell ref="D48:E48"/>
    <mergeCell ref="A49:B49"/>
    <mergeCell ref="D49:E49"/>
    <mergeCell ref="A46:B46"/>
    <mergeCell ref="D46:E46"/>
    <mergeCell ref="A47:B47"/>
    <mergeCell ref="D47:E47"/>
    <mergeCell ref="A44:B44"/>
    <mergeCell ref="D44:E44"/>
    <mergeCell ref="A45:B45"/>
    <mergeCell ref="D45:E45"/>
    <mergeCell ref="A42:B42"/>
    <mergeCell ref="D42:E42"/>
    <mergeCell ref="A43:B43"/>
    <mergeCell ref="D43:E43"/>
    <mergeCell ref="A40:B40"/>
    <mergeCell ref="D40:E40"/>
    <mergeCell ref="A41:B41"/>
    <mergeCell ref="D41:E41"/>
    <mergeCell ref="A38:B38"/>
    <mergeCell ref="D38:E38"/>
    <mergeCell ref="A39:B39"/>
    <mergeCell ref="D39:E39"/>
    <mergeCell ref="A36:B36"/>
    <mergeCell ref="D36:E36"/>
    <mergeCell ref="A37:B37"/>
    <mergeCell ref="D37:E37"/>
    <mergeCell ref="D34:E34"/>
    <mergeCell ref="A35:B35"/>
    <mergeCell ref="D35:E35"/>
    <mergeCell ref="A32:B32"/>
    <mergeCell ref="D32:E32"/>
    <mergeCell ref="A33:B33"/>
    <mergeCell ref="D33:E33"/>
    <mergeCell ref="A30:B30"/>
    <mergeCell ref="D30:E30"/>
    <mergeCell ref="A31:B31"/>
    <mergeCell ref="D31:E31"/>
    <mergeCell ref="A28:B28"/>
    <mergeCell ref="D28:E28"/>
    <mergeCell ref="A29:B29"/>
    <mergeCell ref="D29:E29"/>
    <mergeCell ref="A26:B26"/>
    <mergeCell ref="D26:E26"/>
    <mergeCell ref="A27:B27"/>
    <mergeCell ref="D27:E27"/>
    <mergeCell ref="A24:B24"/>
    <mergeCell ref="D24:E24"/>
    <mergeCell ref="A25:B25"/>
    <mergeCell ref="D25:E25"/>
    <mergeCell ref="A22:B22"/>
    <mergeCell ref="D22:E22"/>
    <mergeCell ref="A23:B23"/>
    <mergeCell ref="D23:E23"/>
    <mergeCell ref="A20:B20"/>
    <mergeCell ref="D20:E20"/>
    <mergeCell ref="A21:B21"/>
    <mergeCell ref="D21:E21"/>
    <mergeCell ref="A18:B18"/>
    <mergeCell ref="D18:E18"/>
    <mergeCell ref="A19:B19"/>
    <mergeCell ref="D19:E19"/>
    <mergeCell ref="A16:B16"/>
    <mergeCell ref="D16:E16"/>
    <mergeCell ref="A17:B17"/>
    <mergeCell ref="D17:E17"/>
    <mergeCell ref="A15:B15"/>
    <mergeCell ref="D15:E15"/>
    <mergeCell ref="S10:S11"/>
    <mergeCell ref="A12:B12"/>
    <mergeCell ref="D12:E12"/>
    <mergeCell ref="A13:B13"/>
    <mergeCell ref="D13:E13"/>
    <mergeCell ref="K10:K11"/>
    <mergeCell ref="M10:M11"/>
    <mergeCell ref="O10:O11"/>
    <mergeCell ref="Q10:Q11"/>
    <mergeCell ref="C8:C11"/>
    <mergeCell ref="D8:E11"/>
    <mergeCell ref="Q9:R9"/>
    <mergeCell ref="G10:G11"/>
    <mergeCell ref="I10:I11"/>
    <mergeCell ref="G8:L8"/>
    <mergeCell ref="M8:R8"/>
    <mergeCell ref="A14:B14"/>
    <mergeCell ref="D14:E14"/>
    <mergeCell ref="A1:B1"/>
    <mergeCell ref="S1:T1"/>
    <mergeCell ref="A2:B2"/>
    <mergeCell ref="A4:T4"/>
    <mergeCell ref="A5:T5"/>
    <mergeCell ref="S8:T9"/>
    <mergeCell ref="F9:F11"/>
    <mergeCell ref="G9:H9"/>
    <mergeCell ref="I9:J9"/>
    <mergeCell ref="K9:L9"/>
    <mergeCell ref="M9:N9"/>
    <mergeCell ref="O9:P9"/>
    <mergeCell ref="A7:C7"/>
    <mergeCell ref="A8:B11"/>
  </mergeCells>
  <pageMargins left="0.7" right="0.7" top="0.75" bottom="0.75" header="0.3" footer="0.3"/>
  <pageSetup paperSize="9"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898"/>
  <sheetViews>
    <sheetView view="pageBreakPreview" topLeftCell="D157" zoomScale="70" zoomScaleNormal="80" zoomScaleSheetLayoutView="70" zoomScalePageLayoutView="55" workbookViewId="0">
      <selection activeCell="Q46" sqref="Q46"/>
    </sheetView>
  </sheetViews>
  <sheetFormatPr defaultColWidth="8.85546875" defaultRowHeight="15" outlineLevelRow="1"/>
  <cols>
    <col min="1" max="1" width="10.28515625" style="310" customWidth="1"/>
    <col min="2" max="2" width="4.42578125" style="310" customWidth="1"/>
    <col min="3" max="8" width="4" style="311" customWidth="1"/>
    <col min="9" max="9" width="5.85546875" style="175" customWidth="1"/>
    <col min="10" max="10" width="10.5703125" style="312" customWidth="1"/>
    <col min="11" max="11" width="8.28515625" style="312" customWidth="1"/>
    <col min="12" max="27" width="8.28515625" style="175" customWidth="1"/>
    <col min="28" max="28" width="12.42578125" style="310" customWidth="1"/>
    <col min="29" max="29" width="26.7109375" style="313" customWidth="1"/>
    <col min="30" max="30" width="6.28515625" style="175" customWidth="1"/>
    <col min="31" max="42" width="7" style="175" customWidth="1"/>
    <col min="43" max="43" width="8" style="174" customWidth="1"/>
    <col min="44" max="47" width="7" style="174" customWidth="1"/>
    <col min="48" max="48" width="8" style="174" customWidth="1"/>
    <col min="49" max="49" width="8.28515625" style="174" customWidth="1"/>
    <col min="50" max="51" width="7" style="174" customWidth="1"/>
    <col min="52" max="201" width="8.85546875" style="175"/>
    <col min="202" max="202" width="4.85546875" style="175" customWidth="1"/>
    <col min="203" max="203" width="8" style="175" customWidth="1"/>
    <col min="204" max="204" width="18" style="175" customWidth="1"/>
    <col min="205" max="206" width="5.28515625" style="175" customWidth="1"/>
    <col min="207" max="211" width="5" style="175" customWidth="1"/>
    <col min="212" max="219" width="7.7109375" style="175" customWidth="1"/>
    <col min="220" max="223" width="8.85546875" style="175" customWidth="1"/>
    <col min="224" max="225" width="0" style="175" hidden="1" customWidth="1"/>
    <col min="226" max="239" width="8.85546875" style="175"/>
    <col min="240" max="243" width="0" style="175" hidden="1" customWidth="1"/>
    <col min="244" max="245" width="8.85546875" style="175"/>
    <col min="246" max="246" width="0" style="175" hidden="1" customWidth="1"/>
    <col min="247" max="247" width="8.85546875" style="175"/>
    <col min="248" max="248" width="0" style="175" hidden="1" customWidth="1"/>
    <col min="249" max="457" width="8.85546875" style="175"/>
    <col min="458" max="458" width="4.85546875" style="175" customWidth="1"/>
    <col min="459" max="459" width="8" style="175" customWidth="1"/>
    <col min="460" max="460" width="18" style="175" customWidth="1"/>
    <col min="461" max="462" width="5.28515625" style="175" customWidth="1"/>
    <col min="463" max="467" width="5" style="175" customWidth="1"/>
    <col min="468" max="475" width="7.7109375" style="175" customWidth="1"/>
    <col min="476" max="479" width="8.85546875" style="175" customWidth="1"/>
    <col min="480" max="481" width="0" style="175" hidden="1" customWidth="1"/>
    <col min="482" max="495" width="8.85546875" style="175"/>
    <col min="496" max="499" width="0" style="175" hidden="1" customWidth="1"/>
    <col min="500" max="501" width="8.85546875" style="175"/>
    <col min="502" max="502" width="0" style="175" hidden="1" customWidth="1"/>
    <col min="503" max="503" width="8.85546875" style="175"/>
    <col min="504" max="504" width="0" style="175" hidden="1" customWidth="1"/>
    <col min="505" max="713" width="8.85546875" style="175"/>
    <col min="714" max="714" width="4.85546875" style="175" customWidth="1"/>
    <col min="715" max="715" width="8" style="175" customWidth="1"/>
    <col min="716" max="716" width="18" style="175" customWidth="1"/>
    <col min="717" max="718" width="5.28515625" style="175" customWidth="1"/>
    <col min="719" max="723" width="5" style="175" customWidth="1"/>
    <col min="724" max="731" width="7.7109375" style="175" customWidth="1"/>
    <col min="732" max="735" width="8.85546875" style="175" customWidth="1"/>
    <col min="736" max="737" width="0" style="175" hidden="1" customWidth="1"/>
    <col min="738" max="751" width="8.85546875" style="175"/>
    <col min="752" max="755" width="0" style="175" hidden="1" customWidth="1"/>
    <col min="756" max="757" width="8.85546875" style="175"/>
    <col min="758" max="758" width="0" style="175" hidden="1" customWidth="1"/>
    <col min="759" max="759" width="8.85546875" style="175"/>
    <col min="760" max="760" width="0" style="175" hidden="1" customWidth="1"/>
    <col min="761" max="969" width="8.85546875" style="175"/>
    <col min="970" max="970" width="4.85546875" style="175" customWidth="1"/>
    <col min="971" max="971" width="8" style="175" customWidth="1"/>
    <col min="972" max="972" width="18" style="175" customWidth="1"/>
    <col min="973" max="974" width="5.28515625" style="175" customWidth="1"/>
    <col min="975" max="979" width="5" style="175" customWidth="1"/>
    <col min="980" max="987" width="7.7109375" style="175" customWidth="1"/>
    <col min="988" max="991" width="8.85546875" style="175" customWidth="1"/>
    <col min="992" max="993" width="0" style="175" hidden="1" customWidth="1"/>
    <col min="994" max="1007" width="8.85546875" style="175"/>
    <col min="1008" max="1011" width="0" style="175" hidden="1" customWidth="1"/>
    <col min="1012" max="1013" width="8.85546875" style="175"/>
    <col min="1014" max="1014" width="0" style="175" hidden="1" customWidth="1"/>
    <col min="1015" max="1015" width="8.85546875" style="175"/>
    <col min="1016" max="1016" width="0" style="175" hidden="1" customWidth="1"/>
    <col min="1017" max="1225" width="8.85546875" style="175"/>
    <col min="1226" max="1226" width="4.85546875" style="175" customWidth="1"/>
    <col min="1227" max="1227" width="8" style="175" customWidth="1"/>
    <col min="1228" max="1228" width="18" style="175" customWidth="1"/>
    <col min="1229" max="1230" width="5.28515625" style="175" customWidth="1"/>
    <col min="1231" max="1235" width="5" style="175" customWidth="1"/>
    <col min="1236" max="1243" width="7.7109375" style="175" customWidth="1"/>
    <col min="1244" max="1247" width="8.85546875" style="175" customWidth="1"/>
    <col min="1248" max="1249" width="0" style="175" hidden="1" customWidth="1"/>
    <col min="1250" max="1263" width="8.85546875" style="175"/>
    <col min="1264" max="1267" width="0" style="175" hidden="1" customWidth="1"/>
    <col min="1268" max="1269" width="8.85546875" style="175"/>
    <col min="1270" max="1270" width="0" style="175" hidden="1" customWidth="1"/>
    <col min="1271" max="1271" width="8.85546875" style="175"/>
    <col min="1272" max="1272" width="0" style="175" hidden="1" customWidth="1"/>
    <col min="1273" max="1481" width="8.85546875" style="175"/>
    <col min="1482" max="1482" width="4.85546875" style="175" customWidth="1"/>
    <col min="1483" max="1483" width="8" style="175" customWidth="1"/>
    <col min="1484" max="1484" width="18" style="175" customWidth="1"/>
    <col min="1485" max="1486" width="5.28515625" style="175" customWidth="1"/>
    <col min="1487" max="1491" width="5" style="175" customWidth="1"/>
    <col min="1492" max="1499" width="7.7109375" style="175" customWidth="1"/>
    <col min="1500" max="1503" width="8.85546875" style="175" customWidth="1"/>
    <col min="1504" max="1505" width="0" style="175" hidden="1" customWidth="1"/>
    <col min="1506" max="1519" width="8.85546875" style="175"/>
    <col min="1520" max="1523" width="0" style="175" hidden="1" customWidth="1"/>
    <col min="1524" max="1525" width="8.85546875" style="175"/>
    <col min="1526" max="1526" width="0" style="175" hidden="1" customWidth="1"/>
    <col min="1527" max="1527" width="8.85546875" style="175"/>
    <col min="1528" max="1528" width="0" style="175" hidden="1" customWidth="1"/>
    <col min="1529" max="1737" width="8.85546875" style="175"/>
    <col min="1738" max="1738" width="4.85546875" style="175" customWidth="1"/>
    <col min="1739" max="1739" width="8" style="175" customWidth="1"/>
    <col min="1740" max="1740" width="18" style="175" customWidth="1"/>
    <col min="1741" max="1742" width="5.28515625" style="175" customWidth="1"/>
    <col min="1743" max="1747" width="5" style="175" customWidth="1"/>
    <col min="1748" max="1755" width="7.7109375" style="175" customWidth="1"/>
    <col min="1756" max="1759" width="8.85546875" style="175" customWidth="1"/>
    <col min="1760" max="1761" width="0" style="175" hidden="1" customWidth="1"/>
    <col min="1762" max="1775" width="8.85546875" style="175"/>
    <col min="1776" max="1779" width="0" style="175" hidden="1" customWidth="1"/>
    <col min="1780" max="1781" width="8.85546875" style="175"/>
    <col min="1782" max="1782" width="0" style="175" hidden="1" customWidth="1"/>
    <col min="1783" max="1783" width="8.85546875" style="175"/>
    <col min="1784" max="1784" width="0" style="175" hidden="1" customWidth="1"/>
    <col min="1785" max="1993" width="8.85546875" style="175"/>
    <col min="1994" max="1994" width="4.85546875" style="175" customWidth="1"/>
    <col min="1995" max="1995" width="8" style="175" customWidth="1"/>
    <col min="1996" max="1996" width="18" style="175" customWidth="1"/>
    <col min="1997" max="1998" width="5.28515625" style="175" customWidth="1"/>
    <col min="1999" max="2003" width="5" style="175" customWidth="1"/>
    <col min="2004" max="2011" width="7.7109375" style="175" customWidth="1"/>
    <col min="2012" max="2015" width="8.85546875" style="175" customWidth="1"/>
    <col min="2016" max="2017" width="0" style="175" hidden="1" customWidth="1"/>
    <col min="2018" max="2031" width="8.85546875" style="175"/>
    <col min="2032" max="2035" width="0" style="175" hidden="1" customWidth="1"/>
    <col min="2036" max="2037" width="8.85546875" style="175"/>
    <col min="2038" max="2038" width="0" style="175" hidden="1" customWidth="1"/>
    <col min="2039" max="2039" width="8.85546875" style="175"/>
    <col min="2040" max="2040" width="0" style="175" hidden="1" customWidth="1"/>
    <col min="2041" max="2249" width="8.85546875" style="175"/>
    <col min="2250" max="2250" width="4.85546875" style="175" customWidth="1"/>
    <col min="2251" max="2251" width="8" style="175" customWidth="1"/>
    <col min="2252" max="2252" width="18" style="175" customWidth="1"/>
    <col min="2253" max="2254" width="5.28515625" style="175" customWidth="1"/>
    <col min="2255" max="2259" width="5" style="175" customWidth="1"/>
    <col min="2260" max="2267" width="7.7109375" style="175" customWidth="1"/>
    <col min="2268" max="2271" width="8.85546875" style="175" customWidth="1"/>
    <col min="2272" max="2273" width="0" style="175" hidden="1" customWidth="1"/>
    <col min="2274" max="2287" width="8.85546875" style="175"/>
    <col min="2288" max="2291" width="0" style="175" hidden="1" customWidth="1"/>
    <col min="2292" max="2293" width="8.85546875" style="175"/>
    <col min="2294" max="2294" width="0" style="175" hidden="1" customWidth="1"/>
    <col min="2295" max="2295" width="8.85546875" style="175"/>
    <col min="2296" max="2296" width="0" style="175" hidden="1" customWidth="1"/>
    <col min="2297" max="2505" width="8.85546875" style="175"/>
    <col min="2506" max="2506" width="4.85546875" style="175" customWidth="1"/>
    <col min="2507" max="2507" width="8" style="175" customWidth="1"/>
    <col min="2508" max="2508" width="18" style="175" customWidth="1"/>
    <col min="2509" max="2510" width="5.28515625" style="175" customWidth="1"/>
    <col min="2511" max="2515" width="5" style="175" customWidth="1"/>
    <col min="2516" max="2523" width="7.7109375" style="175" customWidth="1"/>
    <col min="2524" max="2527" width="8.85546875" style="175" customWidth="1"/>
    <col min="2528" max="2529" width="0" style="175" hidden="1" customWidth="1"/>
    <col min="2530" max="2543" width="8.85546875" style="175"/>
    <col min="2544" max="2547" width="0" style="175" hidden="1" customWidth="1"/>
    <col min="2548" max="2549" width="8.85546875" style="175"/>
    <col min="2550" max="2550" width="0" style="175" hidden="1" customWidth="1"/>
    <col min="2551" max="2551" width="8.85546875" style="175"/>
    <col min="2552" max="2552" width="0" style="175" hidden="1" customWidth="1"/>
    <col min="2553" max="2761" width="8.85546875" style="175"/>
    <col min="2762" max="2762" width="4.85546875" style="175" customWidth="1"/>
    <col min="2763" max="2763" width="8" style="175" customWidth="1"/>
    <col min="2764" max="2764" width="18" style="175" customWidth="1"/>
    <col min="2765" max="2766" width="5.28515625" style="175" customWidth="1"/>
    <col min="2767" max="2771" width="5" style="175" customWidth="1"/>
    <col min="2772" max="2779" width="7.7109375" style="175" customWidth="1"/>
    <col min="2780" max="2783" width="8.85546875" style="175" customWidth="1"/>
    <col min="2784" max="2785" width="0" style="175" hidden="1" customWidth="1"/>
    <col min="2786" max="2799" width="8.85546875" style="175"/>
    <col min="2800" max="2803" width="0" style="175" hidden="1" customWidth="1"/>
    <col min="2804" max="2805" width="8.85546875" style="175"/>
    <col min="2806" max="2806" width="0" style="175" hidden="1" customWidth="1"/>
    <col min="2807" max="2807" width="8.85546875" style="175"/>
    <col min="2808" max="2808" width="0" style="175" hidden="1" customWidth="1"/>
    <col min="2809" max="3017" width="8.85546875" style="175"/>
    <col min="3018" max="3018" width="4.85546875" style="175" customWidth="1"/>
    <col min="3019" max="3019" width="8" style="175" customWidth="1"/>
    <col min="3020" max="3020" width="18" style="175" customWidth="1"/>
    <col min="3021" max="3022" width="5.28515625" style="175" customWidth="1"/>
    <col min="3023" max="3027" width="5" style="175" customWidth="1"/>
    <col min="3028" max="3035" width="7.7109375" style="175" customWidth="1"/>
    <col min="3036" max="3039" width="8.85546875" style="175" customWidth="1"/>
    <col min="3040" max="3041" width="0" style="175" hidden="1" customWidth="1"/>
    <col min="3042" max="3055" width="8.85546875" style="175"/>
    <col min="3056" max="3059" width="0" style="175" hidden="1" customWidth="1"/>
    <col min="3060" max="3061" width="8.85546875" style="175"/>
    <col min="3062" max="3062" width="0" style="175" hidden="1" customWidth="1"/>
    <col min="3063" max="3063" width="8.85546875" style="175"/>
    <col min="3064" max="3064" width="0" style="175" hidden="1" customWidth="1"/>
    <col min="3065" max="3273" width="8.85546875" style="175"/>
    <col min="3274" max="3274" width="4.85546875" style="175" customWidth="1"/>
    <col min="3275" max="3275" width="8" style="175" customWidth="1"/>
    <col min="3276" max="3276" width="18" style="175" customWidth="1"/>
    <col min="3277" max="3278" width="5.28515625" style="175" customWidth="1"/>
    <col min="3279" max="3283" width="5" style="175" customWidth="1"/>
    <col min="3284" max="3291" width="7.7109375" style="175" customWidth="1"/>
    <col min="3292" max="3295" width="8.85546875" style="175" customWidth="1"/>
    <col min="3296" max="3297" width="0" style="175" hidden="1" customWidth="1"/>
    <col min="3298" max="3311" width="8.85546875" style="175"/>
    <col min="3312" max="3315" width="0" style="175" hidden="1" customWidth="1"/>
    <col min="3316" max="3317" width="8.85546875" style="175"/>
    <col min="3318" max="3318" width="0" style="175" hidden="1" customWidth="1"/>
    <col min="3319" max="3319" width="8.85546875" style="175"/>
    <col min="3320" max="3320" width="0" style="175" hidden="1" customWidth="1"/>
    <col min="3321" max="3529" width="8.85546875" style="175"/>
    <col min="3530" max="3530" width="4.85546875" style="175" customWidth="1"/>
    <col min="3531" max="3531" width="8" style="175" customWidth="1"/>
    <col min="3532" max="3532" width="18" style="175" customWidth="1"/>
    <col min="3533" max="3534" width="5.28515625" style="175" customWidth="1"/>
    <col min="3535" max="3539" width="5" style="175" customWidth="1"/>
    <col min="3540" max="3547" width="7.7109375" style="175" customWidth="1"/>
    <col min="3548" max="3551" width="8.85546875" style="175" customWidth="1"/>
    <col min="3552" max="3553" width="0" style="175" hidden="1" customWidth="1"/>
    <col min="3554" max="3567" width="8.85546875" style="175"/>
    <col min="3568" max="3571" width="0" style="175" hidden="1" customWidth="1"/>
    <col min="3572" max="3573" width="8.85546875" style="175"/>
    <col min="3574" max="3574" width="0" style="175" hidden="1" customWidth="1"/>
    <col min="3575" max="3575" width="8.85546875" style="175"/>
    <col min="3576" max="3576" width="0" style="175" hidden="1" customWidth="1"/>
    <col min="3577" max="3785" width="8.85546875" style="175"/>
    <col min="3786" max="3786" width="4.85546875" style="175" customWidth="1"/>
    <col min="3787" max="3787" width="8" style="175" customWidth="1"/>
    <col min="3788" max="3788" width="18" style="175" customWidth="1"/>
    <col min="3789" max="3790" width="5.28515625" style="175" customWidth="1"/>
    <col min="3791" max="3795" width="5" style="175" customWidth="1"/>
    <col min="3796" max="3803" width="7.7109375" style="175" customWidth="1"/>
    <col min="3804" max="3807" width="8.85546875" style="175" customWidth="1"/>
    <col min="3808" max="3809" width="0" style="175" hidden="1" customWidth="1"/>
    <col min="3810" max="3823" width="8.85546875" style="175"/>
    <col min="3824" max="3827" width="0" style="175" hidden="1" customWidth="1"/>
    <col min="3828" max="3829" width="8.85546875" style="175"/>
    <col min="3830" max="3830" width="0" style="175" hidden="1" customWidth="1"/>
    <col min="3831" max="3831" width="8.85546875" style="175"/>
    <col min="3832" max="3832" width="0" style="175" hidden="1" customWidth="1"/>
    <col min="3833" max="4041" width="8.85546875" style="175"/>
    <col min="4042" max="4042" width="4.85546875" style="175" customWidth="1"/>
    <col min="4043" max="4043" width="8" style="175" customWidth="1"/>
    <col min="4044" max="4044" width="18" style="175" customWidth="1"/>
    <col min="4045" max="4046" width="5.28515625" style="175" customWidth="1"/>
    <col min="4047" max="4051" width="5" style="175" customWidth="1"/>
    <col min="4052" max="4059" width="7.7109375" style="175" customWidth="1"/>
    <col min="4060" max="4063" width="8.85546875" style="175" customWidth="1"/>
    <col min="4064" max="4065" width="0" style="175" hidden="1" customWidth="1"/>
    <col min="4066" max="4079" width="8.85546875" style="175"/>
    <col min="4080" max="4083" width="0" style="175" hidden="1" customWidth="1"/>
    <col min="4084" max="4085" width="8.85546875" style="175"/>
    <col min="4086" max="4086" width="0" style="175" hidden="1" customWidth="1"/>
    <col min="4087" max="4087" width="8.85546875" style="175"/>
    <col min="4088" max="4088" width="0" style="175" hidden="1" customWidth="1"/>
    <col min="4089" max="4297" width="8.85546875" style="175"/>
    <col min="4298" max="4298" width="4.85546875" style="175" customWidth="1"/>
    <col min="4299" max="4299" width="8" style="175" customWidth="1"/>
    <col min="4300" max="4300" width="18" style="175" customWidth="1"/>
    <col min="4301" max="4302" width="5.28515625" style="175" customWidth="1"/>
    <col min="4303" max="4307" width="5" style="175" customWidth="1"/>
    <col min="4308" max="4315" width="7.7109375" style="175" customWidth="1"/>
    <col min="4316" max="4319" width="8.85546875" style="175" customWidth="1"/>
    <col min="4320" max="4321" width="0" style="175" hidden="1" customWidth="1"/>
    <col min="4322" max="4335" width="8.85546875" style="175"/>
    <col min="4336" max="4339" width="0" style="175" hidden="1" customWidth="1"/>
    <col min="4340" max="4341" width="8.85546875" style="175"/>
    <col min="4342" max="4342" width="0" style="175" hidden="1" customWidth="1"/>
    <col min="4343" max="4343" width="8.85546875" style="175"/>
    <col min="4344" max="4344" width="0" style="175" hidden="1" customWidth="1"/>
    <col min="4345" max="4553" width="8.85546875" style="175"/>
    <col min="4554" max="4554" width="4.85546875" style="175" customWidth="1"/>
    <col min="4555" max="4555" width="8" style="175" customWidth="1"/>
    <col min="4556" max="4556" width="18" style="175" customWidth="1"/>
    <col min="4557" max="4558" width="5.28515625" style="175" customWidth="1"/>
    <col min="4559" max="4563" width="5" style="175" customWidth="1"/>
    <col min="4564" max="4571" width="7.7109375" style="175" customWidth="1"/>
    <col min="4572" max="4575" width="8.85546875" style="175" customWidth="1"/>
    <col min="4576" max="4577" width="0" style="175" hidden="1" customWidth="1"/>
    <col min="4578" max="4591" width="8.85546875" style="175"/>
    <col min="4592" max="4595" width="0" style="175" hidden="1" customWidth="1"/>
    <col min="4596" max="4597" width="8.85546875" style="175"/>
    <col min="4598" max="4598" width="0" style="175" hidden="1" customWidth="1"/>
    <col min="4599" max="4599" width="8.85546875" style="175"/>
    <col min="4600" max="4600" width="0" style="175" hidden="1" customWidth="1"/>
    <col min="4601" max="4809" width="8.85546875" style="175"/>
    <col min="4810" max="4810" width="4.85546875" style="175" customWidth="1"/>
    <col min="4811" max="4811" width="8" style="175" customWidth="1"/>
    <col min="4812" max="4812" width="18" style="175" customWidth="1"/>
    <col min="4813" max="4814" width="5.28515625" style="175" customWidth="1"/>
    <col min="4815" max="4819" width="5" style="175" customWidth="1"/>
    <col min="4820" max="4827" width="7.7109375" style="175" customWidth="1"/>
    <col min="4828" max="4831" width="8.85546875" style="175" customWidth="1"/>
    <col min="4832" max="4833" width="0" style="175" hidden="1" customWidth="1"/>
    <col min="4834" max="4847" width="8.85546875" style="175"/>
    <col min="4848" max="4851" width="0" style="175" hidden="1" customWidth="1"/>
    <col min="4852" max="4853" width="8.85546875" style="175"/>
    <col min="4854" max="4854" width="0" style="175" hidden="1" customWidth="1"/>
    <col min="4855" max="4855" width="8.85546875" style="175"/>
    <col min="4856" max="4856" width="0" style="175" hidden="1" customWidth="1"/>
    <col min="4857" max="5065" width="8.85546875" style="175"/>
    <col min="5066" max="5066" width="4.85546875" style="175" customWidth="1"/>
    <col min="5067" max="5067" width="8" style="175" customWidth="1"/>
    <col min="5068" max="5068" width="18" style="175" customWidth="1"/>
    <col min="5069" max="5070" width="5.28515625" style="175" customWidth="1"/>
    <col min="5071" max="5075" width="5" style="175" customWidth="1"/>
    <col min="5076" max="5083" width="7.7109375" style="175" customWidth="1"/>
    <col min="5084" max="5087" width="8.85546875" style="175" customWidth="1"/>
    <col min="5088" max="5089" width="0" style="175" hidden="1" customWidth="1"/>
    <col min="5090" max="5103" width="8.85546875" style="175"/>
    <col min="5104" max="5107" width="0" style="175" hidden="1" customWidth="1"/>
    <col min="5108" max="5109" width="8.85546875" style="175"/>
    <col min="5110" max="5110" width="0" style="175" hidden="1" customWidth="1"/>
    <col min="5111" max="5111" width="8.85546875" style="175"/>
    <col min="5112" max="5112" width="0" style="175" hidden="1" customWidth="1"/>
    <col min="5113" max="5321" width="8.85546875" style="175"/>
    <col min="5322" max="5322" width="4.85546875" style="175" customWidth="1"/>
    <col min="5323" max="5323" width="8" style="175" customWidth="1"/>
    <col min="5324" max="5324" width="18" style="175" customWidth="1"/>
    <col min="5325" max="5326" width="5.28515625" style="175" customWidth="1"/>
    <col min="5327" max="5331" width="5" style="175" customWidth="1"/>
    <col min="5332" max="5339" width="7.7109375" style="175" customWidth="1"/>
    <col min="5340" max="5343" width="8.85546875" style="175" customWidth="1"/>
    <col min="5344" max="5345" width="0" style="175" hidden="1" customWidth="1"/>
    <col min="5346" max="5359" width="8.85546875" style="175"/>
    <col min="5360" max="5363" width="0" style="175" hidden="1" customWidth="1"/>
    <col min="5364" max="5365" width="8.85546875" style="175"/>
    <col min="5366" max="5366" width="0" style="175" hidden="1" customWidth="1"/>
    <col min="5367" max="5367" width="8.85546875" style="175"/>
    <col min="5368" max="5368" width="0" style="175" hidden="1" customWidth="1"/>
    <col min="5369" max="5577" width="8.85546875" style="175"/>
    <col min="5578" max="5578" width="4.85546875" style="175" customWidth="1"/>
    <col min="5579" max="5579" width="8" style="175" customWidth="1"/>
    <col min="5580" max="5580" width="18" style="175" customWidth="1"/>
    <col min="5581" max="5582" width="5.28515625" style="175" customWidth="1"/>
    <col min="5583" max="5587" width="5" style="175" customWidth="1"/>
    <col min="5588" max="5595" width="7.7109375" style="175" customWidth="1"/>
    <col min="5596" max="5599" width="8.85546875" style="175" customWidth="1"/>
    <col min="5600" max="5601" width="0" style="175" hidden="1" customWidth="1"/>
    <col min="5602" max="5615" width="8.85546875" style="175"/>
    <col min="5616" max="5619" width="0" style="175" hidden="1" customWidth="1"/>
    <col min="5620" max="5621" width="8.85546875" style="175"/>
    <col min="5622" max="5622" width="0" style="175" hidden="1" customWidth="1"/>
    <col min="5623" max="5623" width="8.85546875" style="175"/>
    <col min="5624" max="5624" width="0" style="175" hidden="1" customWidth="1"/>
    <col min="5625" max="5833" width="8.85546875" style="175"/>
    <col min="5834" max="5834" width="4.85546875" style="175" customWidth="1"/>
    <col min="5835" max="5835" width="8" style="175" customWidth="1"/>
    <col min="5836" max="5836" width="18" style="175" customWidth="1"/>
    <col min="5837" max="5838" width="5.28515625" style="175" customWidth="1"/>
    <col min="5839" max="5843" width="5" style="175" customWidth="1"/>
    <col min="5844" max="5851" width="7.7109375" style="175" customWidth="1"/>
    <col min="5852" max="5855" width="8.85546875" style="175" customWidth="1"/>
    <col min="5856" max="5857" width="0" style="175" hidden="1" customWidth="1"/>
    <col min="5858" max="5871" width="8.85546875" style="175"/>
    <col min="5872" max="5875" width="0" style="175" hidden="1" customWidth="1"/>
    <col min="5876" max="5877" width="8.85546875" style="175"/>
    <col min="5878" max="5878" width="0" style="175" hidden="1" customWidth="1"/>
    <col min="5879" max="5879" width="8.85546875" style="175"/>
    <col min="5880" max="5880" width="0" style="175" hidden="1" customWidth="1"/>
    <col min="5881" max="6089" width="8.85546875" style="175"/>
    <col min="6090" max="6090" width="4.85546875" style="175" customWidth="1"/>
    <col min="6091" max="6091" width="8" style="175" customWidth="1"/>
    <col min="6092" max="6092" width="18" style="175" customWidth="1"/>
    <col min="6093" max="6094" width="5.28515625" style="175" customWidth="1"/>
    <col min="6095" max="6099" width="5" style="175" customWidth="1"/>
    <col min="6100" max="6107" width="7.7109375" style="175" customWidth="1"/>
    <col min="6108" max="6111" width="8.85546875" style="175" customWidth="1"/>
    <col min="6112" max="6113" width="0" style="175" hidden="1" customWidth="1"/>
    <col min="6114" max="6127" width="8.85546875" style="175"/>
    <col min="6128" max="6131" width="0" style="175" hidden="1" customWidth="1"/>
    <col min="6132" max="6133" width="8.85546875" style="175"/>
    <col min="6134" max="6134" width="0" style="175" hidden="1" customWidth="1"/>
    <col min="6135" max="6135" width="8.85546875" style="175"/>
    <col min="6136" max="6136" width="0" style="175" hidden="1" customWidth="1"/>
    <col min="6137" max="6345" width="8.85546875" style="175"/>
    <col min="6346" max="6346" width="4.85546875" style="175" customWidth="1"/>
    <col min="6347" max="6347" width="8" style="175" customWidth="1"/>
    <col min="6348" max="6348" width="18" style="175" customWidth="1"/>
    <col min="6349" max="6350" width="5.28515625" style="175" customWidth="1"/>
    <col min="6351" max="6355" width="5" style="175" customWidth="1"/>
    <col min="6356" max="6363" width="7.7109375" style="175" customWidth="1"/>
    <col min="6364" max="6367" width="8.85546875" style="175" customWidth="1"/>
    <col min="6368" max="6369" width="0" style="175" hidden="1" customWidth="1"/>
    <col min="6370" max="6383" width="8.85546875" style="175"/>
    <col min="6384" max="6387" width="0" style="175" hidden="1" customWidth="1"/>
    <col min="6388" max="6389" width="8.85546875" style="175"/>
    <col min="6390" max="6390" width="0" style="175" hidden="1" customWidth="1"/>
    <col min="6391" max="6391" width="8.85546875" style="175"/>
    <col min="6392" max="6392" width="0" style="175" hidden="1" customWidth="1"/>
    <col min="6393" max="6601" width="8.85546875" style="175"/>
    <col min="6602" max="6602" width="4.85546875" style="175" customWidth="1"/>
    <col min="6603" max="6603" width="8" style="175" customWidth="1"/>
    <col min="6604" max="6604" width="18" style="175" customWidth="1"/>
    <col min="6605" max="6606" width="5.28515625" style="175" customWidth="1"/>
    <col min="6607" max="6611" width="5" style="175" customWidth="1"/>
    <col min="6612" max="6619" width="7.7109375" style="175" customWidth="1"/>
    <col min="6620" max="6623" width="8.85546875" style="175" customWidth="1"/>
    <col min="6624" max="6625" width="0" style="175" hidden="1" customWidth="1"/>
    <col min="6626" max="6639" width="8.85546875" style="175"/>
    <col min="6640" max="6643" width="0" style="175" hidden="1" customWidth="1"/>
    <col min="6644" max="6645" width="8.85546875" style="175"/>
    <col min="6646" max="6646" width="0" style="175" hidden="1" customWidth="1"/>
    <col min="6647" max="6647" width="8.85546875" style="175"/>
    <col min="6648" max="6648" width="0" style="175" hidden="1" customWidth="1"/>
    <col min="6649" max="6857" width="8.85546875" style="175"/>
    <col min="6858" max="6858" width="4.85546875" style="175" customWidth="1"/>
    <col min="6859" max="6859" width="8" style="175" customWidth="1"/>
    <col min="6860" max="6860" width="18" style="175" customWidth="1"/>
    <col min="6861" max="6862" width="5.28515625" style="175" customWidth="1"/>
    <col min="6863" max="6867" width="5" style="175" customWidth="1"/>
    <col min="6868" max="6875" width="7.7109375" style="175" customWidth="1"/>
    <col min="6876" max="6879" width="8.85546875" style="175" customWidth="1"/>
    <col min="6880" max="6881" width="0" style="175" hidden="1" customWidth="1"/>
    <col min="6882" max="6895" width="8.85546875" style="175"/>
    <col min="6896" max="6899" width="0" style="175" hidden="1" customWidth="1"/>
    <col min="6900" max="6901" width="8.85546875" style="175"/>
    <col min="6902" max="6902" width="0" style="175" hidden="1" customWidth="1"/>
    <col min="6903" max="6903" width="8.85546875" style="175"/>
    <col min="6904" max="6904" width="0" style="175" hidden="1" customWidth="1"/>
    <col min="6905" max="7113" width="8.85546875" style="175"/>
    <col min="7114" max="7114" width="4.85546875" style="175" customWidth="1"/>
    <col min="7115" max="7115" width="8" style="175" customWidth="1"/>
    <col min="7116" max="7116" width="18" style="175" customWidth="1"/>
    <col min="7117" max="7118" width="5.28515625" style="175" customWidth="1"/>
    <col min="7119" max="7123" width="5" style="175" customWidth="1"/>
    <col min="7124" max="7131" width="7.7109375" style="175" customWidth="1"/>
    <col min="7132" max="7135" width="8.85546875" style="175" customWidth="1"/>
    <col min="7136" max="7137" width="0" style="175" hidden="1" customWidth="1"/>
    <col min="7138" max="7151" width="8.85546875" style="175"/>
    <col min="7152" max="7155" width="0" style="175" hidden="1" customWidth="1"/>
    <col min="7156" max="7157" width="8.85546875" style="175"/>
    <col min="7158" max="7158" width="0" style="175" hidden="1" customWidth="1"/>
    <col min="7159" max="7159" width="8.85546875" style="175"/>
    <col min="7160" max="7160" width="0" style="175" hidden="1" customWidth="1"/>
    <col min="7161" max="7369" width="8.85546875" style="175"/>
    <col min="7370" max="7370" width="4.85546875" style="175" customWidth="1"/>
    <col min="7371" max="7371" width="8" style="175" customWidth="1"/>
    <col min="7372" max="7372" width="18" style="175" customWidth="1"/>
    <col min="7373" max="7374" width="5.28515625" style="175" customWidth="1"/>
    <col min="7375" max="7379" width="5" style="175" customWidth="1"/>
    <col min="7380" max="7387" width="7.7109375" style="175" customWidth="1"/>
    <col min="7388" max="7391" width="8.85546875" style="175" customWidth="1"/>
    <col min="7392" max="7393" width="0" style="175" hidden="1" customWidth="1"/>
    <col min="7394" max="7407" width="8.85546875" style="175"/>
    <col min="7408" max="7411" width="0" style="175" hidden="1" customWidth="1"/>
    <col min="7412" max="7413" width="8.85546875" style="175"/>
    <col min="7414" max="7414" width="0" style="175" hidden="1" customWidth="1"/>
    <col min="7415" max="7415" width="8.85546875" style="175"/>
    <col min="7416" max="7416" width="0" style="175" hidden="1" customWidth="1"/>
    <col min="7417" max="7625" width="8.85546875" style="175"/>
    <col min="7626" max="7626" width="4.85546875" style="175" customWidth="1"/>
    <col min="7627" max="7627" width="8" style="175" customWidth="1"/>
    <col min="7628" max="7628" width="18" style="175" customWidth="1"/>
    <col min="7629" max="7630" width="5.28515625" style="175" customWidth="1"/>
    <col min="7631" max="7635" width="5" style="175" customWidth="1"/>
    <col min="7636" max="7643" width="7.7109375" style="175" customWidth="1"/>
    <col min="7644" max="7647" width="8.85546875" style="175" customWidth="1"/>
    <col min="7648" max="7649" width="0" style="175" hidden="1" customWidth="1"/>
    <col min="7650" max="7663" width="8.85546875" style="175"/>
    <col min="7664" max="7667" width="0" style="175" hidden="1" customWidth="1"/>
    <col min="7668" max="7669" width="8.85546875" style="175"/>
    <col min="7670" max="7670" width="0" style="175" hidden="1" customWidth="1"/>
    <col min="7671" max="7671" width="8.85546875" style="175"/>
    <col min="7672" max="7672" width="0" style="175" hidden="1" customWidth="1"/>
    <col min="7673" max="7881" width="8.85546875" style="175"/>
    <col min="7882" max="7882" width="4.85546875" style="175" customWidth="1"/>
    <col min="7883" max="7883" width="8" style="175" customWidth="1"/>
    <col min="7884" max="7884" width="18" style="175" customWidth="1"/>
    <col min="7885" max="7886" width="5.28515625" style="175" customWidth="1"/>
    <col min="7887" max="7891" width="5" style="175" customWidth="1"/>
    <col min="7892" max="7899" width="7.7109375" style="175" customWidth="1"/>
    <col min="7900" max="7903" width="8.85546875" style="175" customWidth="1"/>
    <col min="7904" max="7905" width="0" style="175" hidden="1" customWidth="1"/>
    <col min="7906" max="7919" width="8.85546875" style="175"/>
    <col min="7920" max="7923" width="0" style="175" hidden="1" customWidth="1"/>
    <col min="7924" max="7925" width="8.85546875" style="175"/>
    <col min="7926" max="7926" width="0" style="175" hidden="1" customWidth="1"/>
    <col min="7927" max="7927" width="8.85546875" style="175"/>
    <col min="7928" max="7928" width="0" style="175" hidden="1" customWidth="1"/>
    <col min="7929" max="8137" width="8.85546875" style="175"/>
    <col min="8138" max="8138" width="4.85546875" style="175" customWidth="1"/>
    <col min="8139" max="8139" width="8" style="175" customWidth="1"/>
    <col min="8140" max="8140" width="18" style="175" customWidth="1"/>
    <col min="8141" max="8142" width="5.28515625" style="175" customWidth="1"/>
    <col min="8143" max="8147" width="5" style="175" customWidth="1"/>
    <col min="8148" max="8155" width="7.7109375" style="175" customWidth="1"/>
    <col min="8156" max="8159" width="8.85546875" style="175" customWidth="1"/>
    <col min="8160" max="8161" width="0" style="175" hidden="1" customWidth="1"/>
    <col min="8162" max="8175" width="8.85546875" style="175"/>
    <col min="8176" max="8179" width="0" style="175" hidden="1" customWidth="1"/>
    <col min="8180" max="8181" width="8.85546875" style="175"/>
    <col min="8182" max="8182" width="0" style="175" hidden="1" customWidth="1"/>
    <col min="8183" max="8183" width="8.85546875" style="175"/>
    <col min="8184" max="8184" width="0" style="175" hidden="1" customWidth="1"/>
    <col min="8185" max="8393" width="8.85546875" style="175"/>
    <col min="8394" max="8394" width="4.85546875" style="175" customWidth="1"/>
    <col min="8395" max="8395" width="8" style="175" customWidth="1"/>
    <col min="8396" max="8396" width="18" style="175" customWidth="1"/>
    <col min="8397" max="8398" width="5.28515625" style="175" customWidth="1"/>
    <col min="8399" max="8403" width="5" style="175" customWidth="1"/>
    <col min="8404" max="8411" width="7.7109375" style="175" customWidth="1"/>
    <col min="8412" max="8415" width="8.85546875" style="175" customWidth="1"/>
    <col min="8416" max="8417" width="0" style="175" hidden="1" customWidth="1"/>
    <col min="8418" max="8431" width="8.85546875" style="175"/>
    <col min="8432" max="8435" width="0" style="175" hidden="1" customWidth="1"/>
    <col min="8436" max="8437" width="8.85546875" style="175"/>
    <col min="8438" max="8438" width="0" style="175" hidden="1" customWidth="1"/>
    <col min="8439" max="8439" width="8.85546875" style="175"/>
    <col min="8440" max="8440" width="0" style="175" hidden="1" customWidth="1"/>
    <col min="8441" max="8649" width="8.85546875" style="175"/>
    <col min="8650" max="8650" width="4.85546875" style="175" customWidth="1"/>
    <col min="8651" max="8651" width="8" style="175" customWidth="1"/>
    <col min="8652" max="8652" width="18" style="175" customWidth="1"/>
    <col min="8653" max="8654" width="5.28515625" style="175" customWidth="1"/>
    <col min="8655" max="8659" width="5" style="175" customWidth="1"/>
    <col min="8660" max="8667" width="7.7109375" style="175" customWidth="1"/>
    <col min="8668" max="8671" width="8.85546875" style="175" customWidth="1"/>
    <col min="8672" max="8673" width="0" style="175" hidden="1" customWidth="1"/>
    <col min="8674" max="8687" width="8.85546875" style="175"/>
    <col min="8688" max="8691" width="0" style="175" hidden="1" customWidth="1"/>
    <col min="8692" max="8693" width="8.85546875" style="175"/>
    <col min="8694" max="8694" width="0" style="175" hidden="1" customWidth="1"/>
    <col min="8695" max="8695" width="8.85546875" style="175"/>
    <col min="8696" max="8696" width="0" style="175" hidden="1" customWidth="1"/>
    <col min="8697" max="8905" width="8.85546875" style="175"/>
    <col min="8906" max="8906" width="4.85546875" style="175" customWidth="1"/>
    <col min="8907" max="8907" width="8" style="175" customWidth="1"/>
    <col min="8908" max="8908" width="18" style="175" customWidth="1"/>
    <col min="8909" max="8910" width="5.28515625" style="175" customWidth="1"/>
    <col min="8911" max="8915" width="5" style="175" customWidth="1"/>
    <col min="8916" max="8923" width="7.7109375" style="175" customWidth="1"/>
    <col min="8924" max="8927" width="8.85546875" style="175" customWidth="1"/>
    <col min="8928" max="8929" width="0" style="175" hidden="1" customWidth="1"/>
    <col min="8930" max="8943" width="8.85546875" style="175"/>
    <col min="8944" max="8947" width="0" style="175" hidden="1" customWidth="1"/>
    <col min="8948" max="8949" width="8.85546875" style="175"/>
    <col min="8950" max="8950" width="0" style="175" hidden="1" customWidth="1"/>
    <col min="8951" max="8951" width="8.85546875" style="175"/>
    <col min="8952" max="8952" width="0" style="175" hidden="1" customWidth="1"/>
    <col min="8953" max="9161" width="8.85546875" style="175"/>
    <col min="9162" max="9162" width="4.85546875" style="175" customWidth="1"/>
    <col min="9163" max="9163" width="8" style="175" customWidth="1"/>
    <col min="9164" max="9164" width="18" style="175" customWidth="1"/>
    <col min="9165" max="9166" width="5.28515625" style="175" customWidth="1"/>
    <col min="9167" max="9171" width="5" style="175" customWidth="1"/>
    <col min="9172" max="9179" width="7.7109375" style="175" customWidth="1"/>
    <col min="9180" max="9183" width="8.85546875" style="175" customWidth="1"/>
    <col min="9184" max="9185" width="0" style="175" hidden="1" customWidth="1"/>
    <col min="9186" max="9199" width="8.85546875" style="175"/>
    <col min="9200" max="9203" width="0" style="175" hidden="1" customWidth="1"/>
    <col min="9204" max="9205" width="8.85546875" style="175"/>
    <col min="9206" max="9206" width="0" style="175" hidden="1" customWidth="1"/>
    <col min="9207" max="9207" width="8.85546875" style="175"/>
    <col min="9208" max="9208" width="0" style="175" hidden="1" customWidth="1"/>
    <col min="9209" max="9417" width="8.85546875" style="175"/>
    <col min="9418" max="9418" width="4.85546875" style="175" customWidth="1"/>
    <col min="9419" max="9419" width="8" style="175" customWidth="1"/>
    <col min="9420" max="9420" width="18" style="175" customWidth="1"/>
    <col min="9421" max="9422" width="5.28515625" style="175" customWidth="1"/>
    <col min="9423" max="9427" width="5" style="175" customWidth="1"/>
    <col min="9428" max="9435" width="7.7109375" style="175" customWidth="1"/>
    <col min="9436" max="9439" width="8.85546875" style="175" customWidth="1"/>
    <col min="9440" max="9441" width="0" style="175" hidden="1" customWidth="1"/>
    <col min="9442" max="9455" width="8.85546875" style="175"/>
    <col min="9456" max="9459" width="0" style="175" hidden="1" customWidth="1"/>
    <col min="9460" max="9461" width="8.85546875" style="175"/>
    <col min="9462" max="9462" width="0" style="175" hidden="1" customWidth="1"/>
    <col min="9463" max="9463" width="8.85546875" style="175"/>
    <col min="9464" max="9464" width="0" style="175" hidden="1" customWidth="1"/>
    <col min="9465" max="9673" width="8.85546875" style="175"/>
    <col min="9674" max="9674" width="4.85546875" style="175" customWidth="1"/>
    <col min="9675" max="9675" width="8" style="175" customWidth="1"/>
    <col min="9676" max="9676" width="18" style="175" customWidth="1"/>
    <col min="9677" max="9678" width="5.28515625" style="175" customWidth="1"/>
    <col min="9679" max="9683" width="5" style="175" customWidth="1"/>
    <col min="9684" max="9691" width="7.7109375" style="175" customWidth="1"/>
    <col min="9692" max="9695" width="8.85546875" style="175" customWidth="1"/>
    <col min="9696" max="9697" width="0" style="175" hidden="1" customWidth="1"/>
    <col min="9698" max="9711" width="8.85546875" style="175"/>
    <col min="9712" max="9715" width="0" style="175" hidden="1" customWidth="1"/>
    <col min="9716" max="9717" width="8.85546875" style="175"/>
    <col min="9718" max="9718" width="0" style="175" hidden="1" customWidth="1"/>
    <col min="9719" max="9719" width="8.85546875" style="175"/>
    <col min="9720" max="9720" width="0" style="175" hidden="1" customWidth="1"/>
    <col min="9721" max="9929" width="8.85546875" style="175"/>
    <col min="9930" max="9930" width="4.85546875" style="175" customWidth="1"/>
    <col min="9931" max="9931" width="8" style="175" customWidth="1"/>
    <col min="9932" max="9932" width="18" style="175" customWidth="1"/>
    <col min="9933" max="9934" width="5.28515625" style="175" customWidth="1"/>
    <col min="9935" max="9939" width="5" style="175" customWidth="1"/>
    <col min="9940" max="9947" width="7.7109375" style="175" customWidth="1"/>
    <col min="9948" max="9951" width="8.85546875" style="175" customWidth="1"/>
    <col min="9952" max="9953" width="0" style="175" hidden="1" customWidth="1"/>
    <col min="9954" max="9967" width="8.85546875" style="175"/>
    <col min="9968" max="9971" width="0" style="175" hidden="1" customWidth="1"/>
    <col min="9972" max="9973" width="8.85546875" style="175"/>
    <col min="9974" max="9974" width="0" style="175" hidden="1" customWidth="1"/>
    <col min="9975" max="9975" width="8.85546875" style="175"/>
    <col min="9976" max="9976" width="0" style="175" hidden="1" customWidth="1"/>
    <col min="9977" max="10185" width="8.85546875" style="175"/>
    <col min="10186" max="10186" width="4.85546875" style="175" customWidth="1"/>
    <col min="10187" max="10187" width="8" style="175" customWidth="1"/>
    <col min="10188" max="10188" width="18" style="175" customWidth="1"/>
    <col min="10189" max="10190" width="5.28515625" style="175" customWidth="1"/>
    <col min="10191" max="10195" width="5" style="175" customWidth="1"/>
    <col min="10196" max="10203" width="7.7109375" style="175" customWidth="1"/>
    <col min="10204" max="10207" width="8.85546875" style="175" customWidth="1"/>
    <col min="10208" max="10209" width="0" style="175" hidden="1" customWidth="1"/>
    <col min="10210" max="10223" width="8.85546875" style="175"/>
    <col min="10224" max="10227" width="0" style="175" hidden="1" customWidth="1"/>
    <col min="10228" max="10229" width="8.85546875" style="175"/>
    <col min="10230" max="10230" width="0" style="175" hidden="1" customWidth="1"/>
    <col min="10231" max="10231" width="8.85546875" style="175"/>
    <col min="10232" max="10232" width="0" style="175" hidden="1" customWidth="1"/>
    <col min="10233" max="10441" width="8.85546875" style="175"/>
    <col min="10442" max="10442" width="4.85546875" style="175" customWidth="1"/>
    <col min="10443" max="10443" width="8" style="175" customWidth="1"/>
    <col min="10444" max="10444" width="18" style="175" customWidth="1"/>
    <col min="10445" max="10446" width="5.28515625" style="175" customWidth="1"/>
    <col min="10447" max="10451" width="5" style="175" customWidth="1"/>
    <col min="10452" max="10459" width="7.7109375" style="175" customWidth="1"/>
    <col min="10460" max="10463" width="8.85546875" style="175" customWidth="1"/>
    <col min="10464" max="10465" width="0" style="175" hidden="1" customWidth="1"/>
    <col min="10466" max="10479" width="8.85546875" style="175"/>
    <col min="10480" max="10483" width="0" style="175" hidden="1" customWidth="1"/>
    <col min="10484" max="10485" width="8.85546875" style="175"/>
    <col min="10486" max="10486" width="0" style="175" hidden="1" customWidth="1"/>
    <col min="10487" max="10487" width="8.85546875" style="175"/>
    <col min="10488" max="10488" width="0" style="175" hidden="1" customWidth="1"/>
    <col min="10489" max="10697" width="8.85546875" style="175"/>
    <col min="10698" max="10698" width="4.85546875" style="175" customWidth="1"/>
    <col min="10699" max="10699" width="8" style="175" customWidth="1"/>
    <col min="10700" max="10700" width="18" style="175" customWidth="1"/>
    <col min="10701" max="10702" width="5.28515625" style="175" customWidth="1"/>
    <col min="10703" max="10707" width="5" style="175" customWidth="1"/>
    <col min="10708" max="10715" width="7.7109375" style="175" customWidth="1"/>
    <col min="10716" max="10719" width="8.85546875" style="175" customWidth="1"/>
    <col min="10720" max="10721" width="0" style="175" hidden="1" customWidth="1"/>
    <col min="10722" max="10735" width="8.85546875" style="175"/>
    <col min="10736" max="10739" width="0" style="175" hidden="1" customWidth="1"/>
    <col min="10740" max="10741" width="8.85546875" style="175"/>
    <col min="10742" max="10742" width="0" style="175" hidden="1" customWidth="1"/>
    <col min="10743" max="10743" width="8.85546875" style="175"/>
    <col min="10744" max="10744" width="0" style="175" hidden="1" customWidth="1"/>
    <col min="10745" max="10953" width="8.85546875" style="175"/>
    <col min="10954" max="10954" width="4.85546875" style="175" customWidth="1"/>
    <col min="10955" max="10955" width="8" style="175" customWidth="1"/>
    <col min="10956" max="10956" width="18" style="175" customWidth="1"/>
    <col min="10957" max="10958" width="5.28515625" style="175" customWidth="1"/>
    <col min="10959" max="10963" width="5" style="175" customWidth="1"/>
    <col min="10964" max="10971" width="7.7109375" style="175" customWidth="1"/>
    <col min="10972" max="10975" width="8.85546875" style="175" customWidth="1"/>
    <col min="10976" max="10977" width="0" style="175" hidden="1" customWidth="1"/>
    <col min="10978" max="10991" width="8.85546875" style="175"/>
    <col min="10992" max="10995" width="0" style="175" hidden="1" customWidth="1"/>
    <col min="10996" max="10997" width="8.85546875" style="175"/>
    <col min="10998" max="10998" width="0" style="175" hidden="1" customWidth="1"/>
    <col min="10999" max="10999" width="8.85546875" style="175"/>
    <col min="11000" max="11000" width="0" style="175" hidden="1" customWidth="1"/>
    <col min="11001" max="11209" width="8.85546875" style="175"/>
    <col min="11210" max="11210" width="4.85546875" style="175" customWidth="1"/>
    <col min="11211" max="11211" width="8" style="175" customWidth="1"/>
    <col min="11212" max="11212" width="18" style="175" customWidth="1"/>
    <col min="11213" max="11214" width="5.28515625" style="175" customWidth="1"/>
    <col min="11215" max="11219" width="5" style="175" customWidth="1"/>
    <col min="11220" max="11227" width="7.7109375" style="175" customWidth="1"/>
    <col min="11228" max="11231" width="8.85546875" style="175" customWidth="1"/>
    <col min="11232" max="11233" width="0" style="175" hidden="1" customWidth="1"/>
    <col min="11234" max="11247" width="8.85546875" style="175"/>
    <col min="11248" max="11251" width="0" style="175" hidden="1" customWidth="1"/>
    <col min="11252" max="11253" width="8.85546875" style="175"/>
    <col min="11254" max="11254" width="0" style="175" hidden="1" customWidth="1"/>
    <col min="11255" max="11255" width="8.85546875" style="175"/>
    <col min="11256" max="11256" width="0" style="175" hidden="1" customWidth="1"/>
    <col min="11257" max="11465" width="8.85546875" style="175"/>
    <col min="11466" max="11466" width="4.85546875" style="175" customWidth="1"/>
    <col min="11467" max="11467" width="8" style="175" customWidth="1"/>
    <col min="11468" max="11468" width="18" style="175" customWidth="1"/>
    <col min="11469" max="11470" width="5.28515625" style="175" customWidth="1"/>
    <col min="11471" max="11475" width="5" style="175" customWidth="1"/>
    <col min="11476" max="11483" width="7.7109375" style="175" customWidth="1"/>
    <col min="11484" max="11487" width="8.85546875" style="175" customWidth="1"/>
    <col min="11488" max="11489" width="0" style="175" hidden="1" customWidth="1"/>
    <col min="11490" max="11503" width="8.85546875" style="175"/>
    <col min="11504" max="11507" width="0" style="175" hidden="1" customWidth="1"/>
    <col min="11508" max="11509" width="8.85546875" style="175"/>
    <col min="11510" max="11510" width="0" style="175" hidden="1" customWidth="1"/>
    <col min="11511" max="11511" width="8.85546875" style="175"/>
    <col min="11512" max="11512" width="0" style="175" hidden="1" customWidth="1"/>
    <col min="11513" max="11721" width="8.85546875" style="175"/>
    <col min="11722" max="11722" width="4.85546875" style="175" customWidth="1"/>
    <col min="11723" max="11723" width="8" style="175" customWidth="1"/>
    <col min="11724" max="11724" width="18" style="175" customWidth="1"/>
    <col min="11725" max="11726" width="5.28515625" style="175" customWidth="1"/>
    <col min="11727" max="11731" width="5" style="175" customWidth="1"/>
    <col min="11732" max="11739" width="7.7109375" style="175" customWidth="1"/>
    <col min="11740" max="11743" width="8.85546875" style="175" customWidth="1"/>
    <col min="11744" max="11745" width="0" style="175" hidden="1" customWidth="1"/>
    <col min="11746" max="11759" width="8.85546875" style="175"/>
    <col min="11760" max="11763" width="0" style="175" hidden="1" customWidth="1"/>
    <col min="11764" max="11765" width="8.85546875" style="175"/>
    <col min="11766" max="11766" width="0" style="175" hidden="1" customWidth="1"/>
    <col min="11767" max="11767" width="8.85546875" style="175"/>
    <col min="11768" max="11768" width="0" style="175" hidden="1" customWidth="1"/>
    <col min="11769" max="11977" width="8.85546875" style="175"/>
    <col min="11978" max="11978" width="4.85546875" style="175" customWidth="1"/>
    <col min="11979" max="11979" width="8" style="175" customWidth="1"/>
    <col min="11980" max="11980" width="18" style="175" customWidth="1"/>
    <col min="11981" max="11982" width="5.28515625" style="175" customWidth="1"/>
    <col min="11983" max="11987" width="5" style="175" customWidth="1"/>
    <col min="11988" max="11995" width="7.7109375" style="175" customWidth="1"/>
    <col min="11996" max="11999" width="8.85546875" style="175" customWidth="1"/>
    <col min="12000" max="12001" width="0" style="175" hidden="1" customWidth="1"/>
    <col min="12002" max="12015" width="8.85546875" style="175"/>
    <col min="12016" max="12019" width="0" style="175" hidden="1" customWidth="1"/>
    <col min="12020" max="12021" width="8.85546875" style="175"/>
    <col min="12022" max="12022" width="0" style="175" hidden="1" customWidth="1"/>
    <col min="12023" max="12023" width="8.85546875" style="175"/>
    <col min="12024" max="12024" width="0" style="175" hidden="1" customWidth="1"/>
    <col min="12025" max="12233" width="8.85546875" style="175"/>
    <col min="12234" max="12234" width="4.85546875" style="175" customWidth="1"/>
    <col min="12235" max="12235" width="8" style="175" customWidth="1"/>
    <col min="12236" max="12236" width="18" style="175" customWidth="1"/>
    <col min="12237" max="12238" width="5.28515625" style="175" customWidth="1"/>
    <col min="12239" max="12243" width="5" style="175" customWidth="1"/>
    <col min="12244" max="12251" width="7.7109375" style="175" customWidth="1"/>
    <col min="12252" max="12255" width="8.85546875" style="175" customWidth="1"/>
    <col min="12256" max="12257" width="0" style="175" hidden="1" customWidth="1"/>
    <col min="12258" max="12271" width="8.85546875" style="175"/>
    <col min="12272" max="12275" width="0" style="175" hidden="1" customWidth="1"/>
    <col min="12276" max="12277" width="8.85546875" style="175"/>
    <col min="12278" max="12278" width="0" style="175" hidden="1" customWidth="1"/>
    <col min="12279" max="12279" width="8.85546875" style="175"/>
    <col min="12280" max="12280" width="0" style="175" hidden="1" customWidth="1"/>
    <col min="12281" max="12489" width="8.85546875" style="175"/>
    <col min="12490" max="12490" width="4.85546875" style="175" customWidth="1"/>
    <col min="12491" max="12491" width="8" style="175" customWidth="1"/>
    <col min="12492" max="12492" width="18" style="175" customWidth="1"/>
    <col min="12493" max="12494" width="5.28515625" style="175" customWidth="1"/>
    <col min="12495" max="12499" width="5" style="175" customWidth="1"/>
    <col min="12500" max="12507" width="7.7109375" style="175" customWidth="1"/>
    <col min="12508" max="12511" width="8.85546875" style="175" customWidth="1"/>
    <col min="12512" max="12513" width="0" style="175" hidden="1" customWidth="1"/>
    <col min="12514" max="12527" width="8.85546875" style="175"/>
    <col min="12528" max="12531" width="0" style="175" hidden="1" customWidth="1"/>
    <col min="12532" max="12533" width="8.85546875" style="175"/>
    <col min="12534" max="12534" width="0" style="175" hidden="1" customWidth="1"/>
    <col min="12535" max="12535" width="8.85546875" style="175"/>
    <col min="12536" max="12536" width="0" style="175" hidden="1" customWidth="1"/>
    <col min="12537" max="12745" width="8.85546875" style="175"/>
    <col min="12746" max="12746" width="4.85546875" style="175" customWidth="1"/>
    <col min="12747" max="12747" width="8" style="175" customWidth="1"/>
    <col min="12748" max="12748" width="18" style="175" customWidth="1"/>
    <col min="12749" max="12750" width="5.28515625" style="175" customWidth="1"/>
    <col min="12751" max="12755" width="5" style="175" customWidth="1"/>
    <col min="12756" max="12763" width="7.7109375" style="175" customWidth="1"/>
    <col min="12764" max="12767" width="8.85546875" style="175" customWidth="1"/>
    <col min="12768" max="12769" width="0" style="175" hidden="1" customWidth="1"/>
    <col min="12770" max="12783" width="8.85546875" style="175"/>
    <col min="12784" max="12787" width="0" style="175" hidden="1" customWidth="1"/>
    <col min="12788" max="12789" width="8.85546875" style="175"/>
    <col min="12790" max="12790" width="0" style="175" hidden="1" customWidth="1"/>
    <col min="12791" max="12791" width="8.85546875" style="175"/>
    <col min="12792" max="12792" width="0" style="175" hidden="1" customWidth="1"/>
    <col min="12793" max="13001" width="8.85546875" style="175"/>
    <col min="13002" max="13002" width="4.85546875" style="175" customWidth="1"/>
    <col min="13003" max="13003" width="8" style="175" customWidth="1"/>
    <col min="13004" max="13004" width="18" style="175" customWidth="1"/>
    <col min="13005" max="13006" width="5.28515625" style="175" customWidth="1"/>
    <col min="13007" max="13011" width="5" style="175" customWidth="1"/>
    <col min="13012" max="13019" width="7.7109375" style="175" customWidth="1"/>
    <col min="13020" max="13023" width="8.85546875" style="175" customWidth="1"/>
    <col min="13024" max="13025" width="0" style="175" hidden="1" customWidth="1"/>
    <col min="13026" max="13039" width="8.85546875" style="175"/>
    <col min="13040" max="13043" width="0" style="175" hidden="1" customWidth="1"/>
    <col min="13044" max="13045" width="8.85546875" style="175"/>
    <col min="13046" max="13046" width="0" style="175" hidden="1" customWidth="1"/>
    <col min="13047" max="13047" width="8.85546875" style="175"/>
    <col min="13048" max="13048" width="0" style="175" hidden="1" customWidth="1"/>
    <col min="13049" max="13257" width="8.85546875" style="175"/>
    <col min="13258" max="13258" width="4.85546875" style="175" customWidth="1"/>
    <col min="13259" max="13259" width="8" style="175" customWidth="1"/>
    <col min="13260" max="13260" width="18" style="175" customWidth="1"/>
    <col min="13261" max="13262" width="5.28515625" style="175" customWidth="1"/>
    <col min="13263" max="13267" width="5" style="175" customWidth="1"/>
    <col min="13268" max="13275" width="7.7109375" style="175" customWidth="1"/>
    <col min="13276" max="13279" width="8.85546875" style="175" customWidth="1"/>
    <col min="13280" max="13281" width="0" style="175" hidden="1" customWidth="1"/>
    <col min="13282" max="13295" width="8.85546875" style="175"/>
    <col min="13296" max="13299" width="0" style="175" hidden="1" customWidth="1"/>
    <col min="13300" max="13301" width="8.85546875" style="175"/>
    <col min="13302" max="13302" width="0" style="175" hidden="1" customWidth="1"/>
    <col min="13303" max="13303" width="8.85546875" style="175"/>
    <col min="13304" max="13304" width="0" style="175" hidden="1" customWidth="1"/>
    <col min="13305" max="13513" width="8.85546875" style="175"/>
    <col min="13514" max="13514" width="4.85546875" style="175" customWidth="1"/>
    <col min="13515" max="13515" width="8" style="175" customWidth="1"/>
    <col min="13516" max="13516" width="18" style="175" customWidth="1"/>
    <col min="13517" max="13518" width="5.28515625" style="175" customWidth="1"/>
    <col min="13519" max="13523" width="5" style="175" customWidth="1"/>
    <col min="13524" max="13531" width="7.7109375" style="175" customWidth="1"/>
    <col min="13532" max="13535" width="8.85546875" style="175" customWidth="1"/>
    <col min="13536" max="13537" width="0" style="175" hidden="1" customWidth="1"/>
    <col min="13538" max="13551" width="8.85546875" style="175"/>
    <col min="13552" max="13555" width="0" style="175" hidden="1" customWidth="1"/>
    <col min="13556" max="13557" width="8.85546875" style="175"/>
    <col min="13558" max="13558" width="0" style="175" hidden="1" customWidth="1"/>
    <col min="13559" max="13559" width="8.85546875" style="175"/>
    <col min="13560" max="13560" width="0" style="175" hidden="1" customWidth="1"/>
    <col min="13561" max="13769" width="8.85546875" style="175"/>
    <col min="13770" max="13770" width="4.85546875" style="175" customWidth="1"/>
    <col min="13771" max="13771" width="8" style="175" customWidth="1"/>
    <col min="13772" max="13772" width="18" style="175" customWidth="1"/>
    <col min="13773" max="13774" width="5.28515625" style="175" customWidth="1"/>
    <col min="13775" max="13779" width="5" style="175" customWidth="1"/>
    <col min="13780" max="13787" width="7.7109375" style="175" customWidth="1"/>
    <col min="13788" max="13791" width="8.85546875" style="175" customWidth="1"/>
    <col min="13792" max="13793" width="0" style="175" hidden="1" customWidth="1"/>
    <col min="13794" max="13807" width="8.85546875" style="175"/>
    <col min="13808" max="13811" width="0" style="175" hidden="1" customWidth="1"/>
    <col min="13812" max="13813" width="8.85546875" style="175"/>
    <col min="13814" max="13814" width="0" style="175" hidden="1" customWidth="1"/>
    <col min="13815" max="13815" width="8.85546875" style="175"/>
    <col min="13816" max="13816" width="0" style="175" hidden="1" customWidth="1"/>
    <col min="13817" max="14025" width="8.85546875" style="175"/>
    <col min="14026" max="14026" width="4.85546875" style="175" customWidth="1"/>
    <col min="14027" max="14027" width="8" style="175" customWidth="1"/>
    <col min="14028" max="14028" width="18" style="175" customWidth="1"/>
    <col min="14029" max="14030" width="5.28515625" style="175" customWidth="1"/>
    <col min="14031" max="14035" width="5" style="175" customWidth="1"/>
    <col min="14036" max="14043" width="7.7109375" style="175" customWidth="1"/>
    <col min="14044" max="14047" width="8.85546875" style="175" customWidth="1"/>
    <col min="14048" max="14049" width="0" style="175" hidden="1" customWidth="1"/>
    <col min="14050" max="14063" width="8.85546875" style="175"/>
    <col min="14064" max="14067" width="0" style="175" hidden="1" customWidth="1"/>
    <col min="14068" max="14069" width="8.85546875" style="175"/>
    <col min="14070" max="14070" width="0" style="175" hidden="1" customWidth="1"/>
    <col min="14071" max="14071" width="8.85546875" style="175"/>
    <col min="14072" max="14072" width="0" style="175" hidden="1" customWidth="1"/>
    <col min="14073" max="14281" width="8.85546875" style="175"/>
    <col min="14282" max="14282" width="4.85546875" style="175" customWidth="1"/>
    <col min="14283" max="14283" width="8" style="175" customWidth="1"/>
    <col min="14284" max="14284" width="18" style="175" customWidth="1"/>
    <col min="14285" max="14286" width="5.28515625" style="175" customWidth="1"/>
    <col min="14287" max="14291" width="5" style="175" customWidth="1"/>
    <col min="14292" max="14299" width="7.7109375" style="175" customWidth="1"/>
    <col min="14300" max="14303" width="8.85546875" style="175" customWidth="1"/>
    <col min="14304" max="14305" width="0" style="175" hidden="1" customWidth="1"/>
    <col min="14306" max="14319" width="8.85546875" style="175"/>
    <col min="14320" max="14323" width="0" style="175" hidden="1" customWidth="1"/>
    <col min="14324" max="14325" width="8.85546875" style="175"/>
    <col min="14326" max="14326" width="0" style="175" hidden="1" customWidth="1"/>
    <col min="14327" max="14327" width="8.85546875" style="175"/>
    <col min="14328" max="14328" width="0" style="175" hidden="1" customWidth="1"/>
    <col min="14329" max="14537" width="8.85546875" style="175"/>
    <col min="14538" max="14538" width="4.85546875" style="175" customWidth="1"/>
    <col min="14539" max="14539" width="8" style="175" customWidth="1"/>
    <col min="14540" max="14540" width="18" style="175" customWidth="1"/>
    <col min="14541" max="14542" width="5.28515625" style="175" customWidth="1"/>
    <col min="14543" max="14547" width="5" style="175" customWidth="1"/>
    <col min="14548" max="14555" width="7.7109375" style="175" customWidth="1"/>
    <col min="14556" max="14559" width="8.85546875" style="175" customWidth="1"/>
    <col min="14560" max="14561" width="0" style="175" hidden="1" customWidth="1"/>
    <col min="14562" max="14575" width="8.85546875" style="175"/>
    <col min="14576" max="14579" width="0" style="175" hidden="1" customWidth="1"/>
    <col min="14580" max="14581" width="8.85546875" style="175"/>
    <col min="14582" max="14582" width="0" style="175" hidden="1" customWidth="1"/>
    <col min="14583" max="14583" width="8.85546875" style="175"/>
    <col min="14584" max="14584" width="0" style="175" hidden="1" customWidth="1"/>
    <col min="14585" max="14793" width="8.85546875" style="175"/>
    <col min="14794" max="14794" width="4.85546875" style="175" customWidth="1"/>
    <col min="14795" max="14795" width="8" style="175" customWidth="1"/>
    <col min="14796" max="14796" width="18" style="175" customWidth="1"/>
    <col min="14797" max="14798" width="5.28515625" style="175" customWidth="1"/>
    <col min="14799" max="14803" width="5" style="175" customWidth="1"/>
    <col min="14804" max="14811" width="7.7109375" style="175" customWidth="1"/>
    <col min="14812" max="14815" width="8.85546875" style="175" customWidth="1"/>
    <col min="14816" max="14817" width="0" style="175" hidden="1" customWidth="1"/>
    <col min="14818" max="14831" width="8.85546875" style="175"/>
    <col min="14832" max="14835" width="0" style="175" hidden="1" customWidth="1"/>
    <col min="14836" max="14837" width="8.85546875" style="175"/>
    <col min="14838" max="14838" width="0" style="175" hidden="1" customWidth="1"/>
    <col min="14839" max="14839" width="8.85546875" style="175"/>
    <col min="14840" max="14840" width="0" style="175" hidden="1" customWidth="1"/>
    <col min="14841" max="15049" width="8.85546875" style="175"/>
    <col min="15050" max="15050" width="4.85546875" style="175" customWidth="1"/>
    <col min="15051" max="15051" width="8" style="175" customWidth="1"/>
    <col min="15052" max="15052" width="18" style="175" customWidth="1"/>
    <col min="15053" max="15054" width="5.28515625" style="175" customWidth="1"/>
    <col min="15055" max="15059" width="5" style="175" customWidth="1"/>
    <col min="15060" max="15067" width="7.7109375" style="175" customWidth="1"/>
    <col min="15068" max="15071" width="8.85546875" style="175" customWidth="1"/>
    <col min="15072" max="15073" width="0" style="175" hidden="1" customWidth="1"/>
    <col min="15074" max="15087" width="8.85546875" style="175"/>
    <col min="15088" max="15091" width="0" style="175" hidden="1" customWidth="1"/>
    <col min="15092" max="15093" width="8.85546875" style="175"/>
    <col min="15094" max="15094" width="0" style="175" hidden="1" customWidth="1"/>
    <col min="15095" max="15095" width="8.85546875" style="175"/>
    <col min="15096" max="15096" width="0" style="175" hidden="1" customWidth="1"/>
    <col min="15097" max="15305" width="8.85546875" style="175"/>
    <col min="15306" max="15306" width="4.85546875" style="175" customWidth="1"/>
    <col min="15307" max="15307" width="8" style="175" customWidth="1"/>
    <col min="15308" max="15308" width="18" style="175" customWidth="1"/>
    <col min="15309" max="15310" width="5.28515625" style="175" customWidth="1"/>
    <col min="15311" max="15315" width="5" style="175" customWidth="1"/>
    <col min="15316" max="15323" width="7.7109375" style="175" customWidth="1"/>
    <col min="15324" max="15327" width="8.85546875" style="175" customWidth="1"/>
    <col min="15328" max="15329" width="0" style="175" hidden="1" customWidth="1"/>
    <col min="15330" max="15343" width="8.85546875" style="175"/>
    <col min="15344" max="15347" width="0" style="175" hidden="1" customWidth="1"/>
    <col min="15348" max="15349" width="8.85546875" style="175"/>
    <col min="15350" max="15350" width="0" style="175" hidden="1" customWidth="1"/>
    <col min="15351" max="15351" width="8.85546875" style="175"/>
    <col min="15352" max="15352" width="0" style="175" hidden="1" customWidth="1"/>
    <col min="15353" max="15561" width="8.85546875" style="175"/>
    <col min="15562" max="15562" width="4.85546875" style="175" customWidth="1"/>
    <col min="15563" max="15563" width="8" style="175" customWidth="1"/>
    <col min="15564" max="15564" width="18" style="175" customWidth="1"/>
    <col min="15565" max="15566" width="5.28515625" style="175" customWidth="1"/>
    <col min="15567" max="15571" width="5" style="175" customWidth="1"/>
    <col min="15572" max="15579" width="7.7109375" style="175" customWidth="1"/>
    <col min="15580" max="15583" width="8.85546875" style="175" customWidth="1"/>
    <col min="15584" max="15585" width="0" style="175" hidden="1" customWidth="1"/>
    <col min="15586" max="15599" width="8.85546875" style="175"/>
    <col min="15600" max="15603" width="0" style="175" hidden="1" customWidth="1"/>
    <col min="15604" max="15605" width="8.85546875" style="175"/>
    <col min="15606" max="15606" width="0" style="175" hidden="1" customWidth="1"/>
    <col min="15607" max="15607" width="8.85546875" style="175"/>
    <col min="15608" max="15608" width="0" style="175" hidden="1" customWidth="1"/>
    <col min="15609" max="15817" width="8.85546875" style="175"/>
    <col min="15818" max="15818" width="4.85546875" style="175" customWidth="1"/>
    <col min="15819" max="15819" width="8" style="175" customWidth="1"/>
    <col min="15820" max="15820" width="18" style="175" customWidth="1"/>
    <col min="15821" max="15822" width="5.28515625" style="175" customWidth="1"/>
    <col min="15823" max="15827" width="5" style="175" customWidth="1"/>
    <col min="15828" max="15835" width="7.7109375" style="175" customWidth="1"/>
    <col min="15836" max="15839" width="8.85546875" style="175" customWidth="1"/>
    <col min="15840" max="15841" width="0" style="175" hidden="1" customWidth="1"/>
    <col min="15842" max="15855" width="8.85546875" style="175"/>
    <col min="15856" max="15859" width="0" style="175" hidden="1" customWidth="1"/>
    <col min="15860" max="15861" width="8.85546875" style="175"/>
    <col min="15862" max="15862" width="0" style="175" hidden="1" customWidth="1"/>
    <col min="15863" max="15863" width="8.85546875" style="175"/>
    <col min="15864" max="15864" width="0" style="175" hidden="1" customWidth="1"/>
    <col min="15865" max="16073" width="8.85546875" style="175"/>
    <col min="16074" max="16074" width="4.85546875" style="175" customWidth="1"/>
    <col min="16075" max="16075" width="8" style="175" customWidth="1"/>
    <col min="16076" max="16076" width="18" style="175" customWidth="1"/>
    <col min="16077" max="16078" width="5.28515625" style="175" customWidth="1"/>
    <col min="16079" max="16083" width="5" style="175" customWidth="1"/>
    <col min="16084" max="16091" width="7.7109375" style="175" customWidth="1"/>
    <col min="16092" max="16095" width="8.85546875" style="175" customWidth="1"/>
    <col min="16096" max="16097" width="0" style="175" hidden="1" customWidth="1"/>
    <col min="16098" max="16111" width="8.85546875" style="175"/>
    <col min="16112" max="16115" width="0" style="175" hidden="1" customWidth="1"/>
    <col min="16116" max="16117" width="8.85546875" style="175"/>
    <col min="16118" max="16118" width="0" style="175" hidden="1" customWidth="1"/>
    <col min="16119" max="16119" width="8.85546875" style="175"/>
    <col min="16120" max="16120" width="0" style="175" hidden="1" customWidth="1"/>
    <col min="16121" max="16384" width="8.85546875" style="175"/>
  </cols>
  <sheetData>
    <row r="1" spans="1:51" ht="15.75">
      <c r="A1" s="169"/>
      <c r="B1" s="169"/>
      <c r="C1" s="170"/>
      <c r="D1" s="170"/>
      <c r="E1" s="170"/>
      <c r="F1" s="170"/>
      <c r="G1" s="170"/>
      <c r="H1" s="170"/>
      <c r="I1" s="166"/>
      <c r="J1" s="171"/>
      <c r="K1" s="171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969" t="s">
        <v>605</v>
      </c>
      <c r="Y1" s="969"/>
      <c r="Z1" s="969"/>
      <c r="AA1" s="969"/>
      <c r="AB1" s="169"/>
      <c r="AC1" s="173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5"/>
      <c r="AR1" s="165"/>
      <c r="AS1" s="165"/>
      <c r="AT1" s="165"/>
      <c r="AU1" s="165"/>
      <c r="AW1" s="970" t="s">
        <v>606</v>
      </c>
      <c r="AX1" s="970"/>
      <c r="AY1" s="970"/>
    </row>
    <row r="2" spans="1:51">
      <c r="A2" s="169"/>
      <c r="B2" s="169"/>
      <c r="C2" s="170"/>
      <c r="D2" s="170"/>
      <c r="E2" s="170"/>
      <c r="F2" s="170"/>
      <c r="G2" s="170"/>
      <c r="H2" s="170"/>
      <c r="I2" s="166"/>
      <c r="J2" s="171"/>
      <c r="K2" s="171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66"/>
      <c r="Z2" s="166"/>
      <c r="AA2" s="166"/>
      <c r="AB2" s="169"/>
      <c r="AC2" s="173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5"/>
      <c r="AR2" s="165"/>
      <c r="AS2" s="165"/>
      <c r="AT2" s="165"/>
      <c r="AU2" s="165"/>
      <c r="AV2" s="165"/>
      <c r="AW2" s="165"/>
      <c r="AX2" s="165"/>
      <c r="AY2" s="165"/>
    </row>
    <row r="3" spans="1:51" s="180" customFormat="1" ht="36.75" customHeight="1">
      <c r="A3" s="971" t="s">
        <v>607</v>
      </c>
      <c r="B3" s="971"/>
      <c r="C3" s="971"/>
      <c r="D3" s="971"/>
      <c r="E3" s="971"/>
      <c r="F3" s="971"/>
      <c r="G3" s="971"/>
      <c r="H3" s="971"/>
      <c r="I3" s="971"/>
      <c r="J3" s="971"/>
      <c r="K3" s="971"/>
      <c r="L3" s="971"/>
      <c r="M3" s="971"/>
      <c r="N3" s="971"/>
      <c r="O3" s="971"/>
      <c r="P3" s="971"/>
      <c r="Q3" s="971"/>
      <c r="R3" s="971"/>
      <c r="S3" s="971"/>
      <c r="T3" s="971"/>
      <c r="U3" s="971"/>
      <c r="V3" s="971"/>
      <c r="W3" s="971"/>
      <c r="X3" s="971"/>
      <c r="Y3" s="971"/>
      <c r="Z3" s="971"/>
      <c r="AA3" s="971"/>
      <c r="AB3" s="176"/>
      <c r="AC3" s="177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9"/>
      <c r="AR3" s="179"/>
      <c r="AS3" s="179"/>
      <c r="AT3" s="179"/>
      <c r="AU3" s="179"/>
      <c r="AV3" s="179"/>
      <c r="AW3" s="179"/>
      <c r="AX3" s="179"/>
      <c r="AY3" s="179"/>
    </row>
    <row r="4" spans="1:51" s="180" customFormat="1" ht="36.75" customHeight="1">
      <c r="A4" s="971" t="s">
        <v>608</v>
      </c>
      <c r="B4" s="971"/>
      <c r="C4" s="971"/>
      <c r="D4" s="971"/>
      <c r="E4" s="971"/>
      <c r="F4" s="971"/>
      <c r="G4" s="971"/>
      <c r="H4" s="971"/>
      <c r="I4" s="971"/>
      <c r="J4" s="971"/>
      <c r="K4" s="971"/>
      <c r="L4" s="971"/>
      <c r="M4" s="971"/>
      <c r="N4" s="971"/>
      <c r="O4" s="971"/>
      <c r="P4" s="971"/>
      <c r="Q4" s="971"/>
      <c r="R4" s="971"/>
      <c r="S4" s="971"/>
      <c r="T4" s="971"/>
      <c r="U4" s="971"/>
      <c r="V4" s="971"/>
      <c r="W4" s="971"/>
      <c r="X4" s="971"/>
      <c r="Y4" s="971"/>
      <c r="Z4" s="971"/>
      <c r="AA4" s="971"/>
      <c r="AB4" s="176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9"/>
      <c r="AR4" s="179"/>
      <c r="AS4" s="179"/>
      <c r="AT4" s="179"/>
      <c r="AU4" s="179"/>
      <c r="AV4" s="179"/>
      <c r="AW4" s="179"/>
      <c r="AX4" s="179"/>
      <c r="AY4" s="179"/>
    </row>
    <row r="5" spans="1:51">
      <c r="A5" s="169"/>
      <c r="B5" s="169"/>
      <c r="C5" s="170"/>
      <c r="D5" s="170"/>
      <c r="E5" s="170"/>
      <c r="F5" s="170"/>
      <c r="G5" s="170"/>
      <c r="H5" s="170"/>
      <c r="I5" s="166"/>
      <c r="J5" s="181"/>
      <c r="K5" s="181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9"/>
      <c r="AC5" s="173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5"/>
      <c r="AR5" s="165"/>
      <c r="AS5" s="165"/>
      <c r="AT5" s="165"/>
      <c r="AU5" s="165"/>
      <c r="AV5" s="165"/>
      <c r="AW5" s="165"/>
      <c r="AX5" s="165"/>
      <c r="AY5" s="165"/>
    </row>
    <row r="6" spans="1:51" s="195" customFormat="1" ht="12.75">
      <c r="A6" s="184" t="s">
        <v>64</v>
      </c>
      <c r="B6" s="185"/>
      <c r="C6" s="186"/>
      <c r="D6" s="186"/>
      <c r="E6" s="186"/>
      <c r="F6" s="186"/>
      <c r="G6" s="186"/>
      <c r="H6" s="186"/>
      <c r="I6" s="187"/>
      <c r="J6" s="188"/>
      <c r="K6" s="188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9"/>
      <c r="X6" s="189"/>
      <c r="Y6" s="189"/>
      <c r="Z6" s="190"/>
      <c r="AA6" s="191" t="s">
        <v>65</v>
      </c>
      <c r="AB6" s="192"/>
      <c r="AC6" s="193"/>
      <c r="AD6" s="187"/>
      <c r="AE6" s="187"/>
      <c r="AF6" s="187"/>
      <c r="AG6" s="187"/>
      <c r="AH6" s="187"/>
      <c r="AI6" s="187"/>
      <c r="AJ6" s="187"/>
      <c r="AK6" s="187"/>
      <c r="AL6" s="187"/>
      <c r="AM6" s="189"/>
      <c r="AN6" s="189"/>
      <c r="AO6" s="189"/>
      <c r="AP6" s="189"/>
      <c r="AQ6" s="124"/>
      <c r="AR6" s="124"/>
      <c r="AS6" s="194"/>
      <c r="AT6" s="194"/>
      <c r="AU6" s="194"/>
      <c r="AV6" s="194"/>
      <c r="AW6" s="194"/>
      <c r="AX6" s="194"/>
      <c r="AY6" s="126" t="s">
        <v>65</v>
      </c>
    </row>
    <row r="7" spans="1:51" s="196" customFormat="1" ht="12.75">
      <c r="A7" s="953" t="s">
        <v>66</v>
      </c>
      <c r="B7" s="955"/>
      <c r="C7" s="953" t="s">
        <v>67</v>
      </c>
      <c r="D7" s="954"/>
      <c r="E7" s="954"/>
      <c r="F7" s="954"/>
      <c r="G7" s="954"/>
      <c r="H7" s="955"/>
      <c r="I7" s="965" t="s">
        <v>68</v>
      </c>
      <c r="J7" s="966" t="s">
        <v>37</v>
      </c>
      <c r="K7" s="775"/>
      <c r="L7" s="775"/>
      <c r="M7" s="775"/>
      <c r="N7" s="775"/>
      <c r="O7" s="775"/>
      <c r="P7" s="775"/>
      <c r="Q7" s="776"/>
      <c r="R7" s="953" t="s">
        <v>69</v>
      </c>
      <c r="S7" s="954"/>
      <c r="T7" s="954"/>
      <c r="U7" s="955"/>
      <c r="V7" s="956"/>
      <c r="W7" s="957"/>
      <c r="X7" s="957"/>
      <c r="Y7" s="957"/>
      <c r="Z7" s="957"/>
      <c r="AA7" s="958"/>
      <c r="AB7" s="965" t="s">
        <v>66</v>
      </c>
      <c r="AC7" s="965" t="s">
        <v>67</v>
      </c>
      <c r="AD7" s="974" t="s">
        <v>68</v>
      </c>
      <c r="AE7" s="837" t="s">
        <v>37</v>
      </c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965" t="s">
        <v>609</v>
      </c>
      <c r="AT7" s="973"/>
      <c r="AU7" s="973"/>
      <c r="AV7" s="973"/>
      <c r="AW7" s="973"/>
      <c r="AX7" s="973"/>
      <c r="AY7" s="973"/>
    </row>
    <row r="8" spans="1:51" s="195" customFormat="1" ht="12.75">
      <c r="A8" s="1215"/>
      <c r="B8" s="1216"/>
      <c r="C8" s="1215"/>
      <c r="D8" s="1217"/>
      <c r="E8" s="1217"/>
      <c r="F8" s="1217"/>
      <c r="G8" s="1217"/>
      <c r="H8" s="1216"/>
      <c r="I8" s="965"/>
      <c r="J8" s="967"/>
      <c r="K8" s="966" t="s">
        <v>84</v>
      </c>
      <c r="L8" s="965" t="s">
        <v>79</v>
      </c>
      <c r="M8" s="965"/>
      <c r="N8" s="965" t="s">
        <v>72</v>
      </c>
      <c r="O8" s="965"/>
      <c r="P8" s="704" t="s">
        <v>73</v>
      </c>
      <c r="Q8" s="732"/>
      <c r="R8" s="979" t="s">
        <v>74</v>
      </c>
      <c r="S8" s="980" t="s">
        <v>75</v>
      </c>
      <c r="T8" s="980" t="s">
        <v>76</v>
      </c>
      <c r="U8" s="980" t="s">
        <v>77</v>
      </c>
      <c r="V8" s="780" t="s">
        <v>610</v>
      </c>
      <c r="W8" s="977"/>
      <c r="X8" s="978" t="s">
        <v>611</v>
      </c>
      <c r="Y8" s="959"/>
      <c r="Z8" s="773" t="s">
        <v>612</v>
      </c>
      <c r="AA8" s="963"/>
      <c r="AB8" s="965"/>
      <c r="AC8" s="965"/>
      <c r="AD8" s="975"/>
      <c r="AE8" s="773" t="s">
        <v>613</v>
      </c>
      <c r="AF8" s="963"/>
      <c r="AG8" s="773" t="s">
        <v>614</v>
      </c>
      <c r="AH8" s="963"/>
      <c r="AI8" s="773" t="s">
        <v>615</v>
      </c>
      <c r="AJ8" s="959"/>
      <c r="AK8" s="773" t="s">
        <v>616</v>
      </c>
      <c r="AL8" s="959"/>
      <c r="AM8" s="978" t="s">
        <v>617</v>
      </c>
      <c r="AN8" s="959"/>
      <c r="AO8" s="978" t="s">
        <v>618</v>
      </c>
      <c r="AP8" s="959"/>
      <c r="AQ8" s="978" t="s">
        <v>619</v>
      </c>
      <c r="AR8" s="959"/>
      <c r="AS8" s="979" t="s">
        <v>620</v>
      </c>
      <c r="AT8" s="979" t="s">
        <v>621</v>
      </c>
      <c r="AU8" s="979" t="s">
        <v>622</v>
      </c>
      <c r="AV8" s="979" t="s">
        <v>623</v>
      </c>
      <c r="AW8" s="979" t="s">
        <v>624</v>
      </c>
      <c r="AX8" s="979" t="s">
        <v>625</v>
      </c>
      <c r="AY8" s="979" t="s">
        <v>626</v>
      </c>
    </row>
    <row r="9" spans="1:51" s="195" customFormat="1" ht="12.75">
      <c r="A9" s="1215"/>
      <c r="B9" s="1216"/>
      <c r="C9" s="1215"/>
      <c r="D9" s="1217"/>
      <c r="E9" s="1217"/>
      <c r="F9" s="1217"/>
      <c r="G9" s="1217"/>
      <c r="H9" s="1216"/>
      <c r="I9" s="965"/>
      <c r="J9" s="967"/>
      <c r="K9" s="967"/>
      <c r="L9" s="965"/>
      <c r="M9" s="965"/>
      <c r="N9" s="965"/>
      <c r="O9" s="965"/>
      <c r="P9" s="704"/>
      <c r="Q9" s="732"/>
      <c r="R9" s="979"/>
      <c r="S9" s="809"/>
      <c r="T9" s="809"/>
      <c r="U9" s="809"/>
      <c r="V9" s="780"/>
      <c r="W9" s="977"/>
      <c r="X9" s="780"/>
      <c r="Y9" s="960"/>
      <c r="Z9" s="774"/>
      <c r="AA9" s="964"/>
      <c r="AB9" s="965"/>
      <c r="AC9" s="965"/>
      <c r="AD9" s="975"/>
      <c r="AE9" s="774"/>
      <c r="AF9" s="964"/>
      <c r="AG9" s="774"/>
      <c r="AH9" s="964"/>
      <c r="AI9" s="774"/>
      <c r="AJ9" s="960"/>
      <c r="AK9" s="774"/>
      <c r="AL9" s="960"/>
      <c r="AM9" s="780"/>
      <c r="AN9" s="960"/>
      <c r="AO9" s="780"/>
      <c r="AP9" s="960"/>
      <c r="AQ9" s="780"/>
      <c r="AR9" s="960"/>
      <c r="AS9" s="979"/>
      <c r="AT9" s="979"/>
      <c r="AU9" s="979"/>
      <c r="AV9" s="979"/>
      <c r="AW9" s="979"/>
      <c r="AX9" s="979"/>
      <c r="AY9" s="979"/>
    </row>
    <row r="10" spans="1:51" s="195" customFormat="1" ht="12.75">
      <c r="A10" s="1215"/>
      <c r="B10" s="1216"/>
      <c r="C10" s="1215"/>
      <c r="D10" s="1217"/>
      <c r="E10" s="1217"/>
      <c r="F10" s="1217"/>
      <c r="G10" s="1217"/>
      <c r="H10" s="1216"/>
      <c r="I10" s="965"/>
      <c r="J10" s="967"/>
      <c r="K10" s="967"/>
      <c r="L10" s="780" t="s">
        <v>83</v>
      </c>
      <c r="M10" s="197"/>
      <c r="N10" s="978" t="s">
        <v>83</v>
      </c>
      <c r="O10" s="197"/>
      <c r="P10" s="978" t="s">
        <v>83</v>
      </c>
      <c r="Q10" s="197"/>
      <c r="R10" s="979"/>
      <c r="S10" s="809"/>
      <c r="T10" s="809"/>
      <c r="U10" s="809"/>
      <c r="V10" s="780"/>
      <c r="W10" s="807" t="s">
        <v>84</v>
      </c>
      <c r="X10" s="780"/>
      <c r="Y10" s="961" t="s">
        <v>84</v>
      </c>
      <c r="Z10" s="774"/>
      <c r="AA10" s="972" t="s">
        <v>84</v>
      </c>
      <c r="AB10" s="965"/>
      <c r="AC10" s="965"/>
      <c r="AD10" s="975"/>
      <c r="AE10" s="774"/>
      <c r="AF10" s="972" t="s">
        <v>84</v>
      </c>
      <c r="AG10" s="774"/>
      <c r="AH10" s="972" t="s">
        <v>84</v>
      </c>
      <c r="AI10" s="774"/>
      <c r="AJ10" s="961" t="s">
        <v>84</v>
      </c>
      <c r="AK10" s="774"/>
      <c r="AL10" s="961" t="s">
        <v>84</v>
      </c>
      <c r="AM10" s="780"/>
      <c r="AN10" s="961" t="s">
        <v>84</v>
      </c>
      <c r="AO10" s="780"/>
      <c r="AP10" s="961" t="s">
        <v>84</v>
      </c>
      <c r="AQ10" s="780"/>
      <c r="AR10" s="961" t="s">
        <v>84</v>
      </c>
      <c r="AS10" s="979"/>
      <c r="AT10" s="979"/>
      <c r="AU10" s="979"/>
      <c r="AV10" s="979"/>
      <c r="AW10" s="979"/>
      <c r="AX10" s="979"/>
      <c r="AY10" s="979"/>
    </row>
    <row r="11" spans="1:51" s="195" customFormat="1" ht="42">
      <c r="A11" s="1218"/>
      <c r="B11" s="1219"/>
      <c r="C11" s="1218"/>
      <c r="D11" s="1220"/>
      <c r="E11" s="1220"/>
      <c r="F11" s="1220"/>
      <c r="G11" s="1220"/>
      <c r="H11" s="1219"/>
      <c r="I11" s="965"/>
      <c r="J11" s="968"/>
      <c r="K11" s="968"/>
      <c r="L11" s="781"/>
      <c r="M11" s="198" t="s">
        <v>84</v>
      </c>
      <c r="N11" s="781"/>
      <c r="O11" s="198" t="s">
        <v>84</v>
      </c>
      <c r="P11" s="781"/>
      <c r="Q11" s="198" t="s">
        <v>84</v>
      </c>
      <c r="R11" s="979"/>
      <c r="S11" s="810"/>
      <c r="T11" s="810"/>
      <c r="U11" s="810"/>
      <c r="V11" s="781"/>
      <c r="W11" s="807"/>
      <c r="X11" s="781"/>
      <c r="Y11" s="779"/>
      <c r="Z11" s="962"/>
      <c r="AA11" s="770"/>
      <c r="AB11" s="965"/>
      <c r="AC11" s="965"/>
      <c r="AD11" s="976"/>
      <c r="AE11" s="962"/>
      <c r="AF11" s="770"/>
      <c r="AG11" s="962"/>
      <c r="AH11" s="770"/>
      <c r="AI11" s="962"/>
      <c r="AJ11" s="779"/>
      <c r="AK11" s="962"/>
      <c r="AL11" s="779"/>
      <c r="AM11" s="781"/>
      <c r="AN11" s="779"/>
      <c r="AO11" s="781"/>
      <c r="AP11" s="779"/>
      <c r="AQ11" s="781"/>
      <c r="AR11" s="779"/>
      <c r="AS11" s="979"/>
      <c r="AT11" s="979"/>
      <c r="AU11" s="979"/>
      <c r="AV11" s="979"/>
      <c r="AW11" s="979"/>
      <c r="AX11" s="979"/>
      <c r="AY11" s="979"/>
    </row>
    <row r="12" spans="1:51" s="205" customFormat="1" ht="12.75">
      <c r="A12" s="985" t="s">
        <v>92</v>
      </c>
      <c r="B12" s="986"/>
      <c r="C12" s="987" t="s">
        <v>93</v>
      </c>
      <c r="D12" s="988"/>
      <c r="E12" s="988"/>
      <c r="F12" s="988"/>
      <c r="G12" s="988"/>
      <c r="H12" s="989"/>
      <c r="I12" s="199" t="s">
        <v>94</v>
      </c>
      <c r="J12" s="200">
        <v>1</v>
      </c>
      <c r="K12" s="200">
        <v>2</v>
      </c>
      <c r="L12" s="201">
        <v>3</v>
      </c>
      <c r="M12" s="201">
        <v>4</v>
      </c>
      <c r="N12" s="201">
        <v>5</v>
      </c>
      <c r="O12" s="201">
        <v>6</v>
      </c>
      <c r="P12" s="201">
        <v>7</v>
      </c>
      <c r="Q12" s="201">
        <v>8</v>
      </c>
      <c r="R12" s="201">
        <v>9</v>
      </c>
      <c r="S12" s="201">
        <v>10</v>
      </c>
      <c r="T12" s="201">
        <v>11</v>
      </c>
      <c r="U12" s="201">
        <v>12</v>
      </c>
      <c r="V12" s="201">
        <v>13</v>
      </c>
      <c r="W12" s="201">
        <v>14</v>
      </c>
      <c r="X12" s="201">
        <v>15</v>
      </c>
      <c r="Y12" s="201">
        <v>16</v>
      </c>
      <c r="Z12" s="201">
        <v>17</v>
      </c>
      <c r="AA12" s="202">
        <v>18</v>
      </c>
      <c r="AB12" s="203" t="s">
        <v>92</v>
      </c>
      <c r="AC12" s="204" t="s">
        <v>93</v>
      </c>
      <c r="AD12" s="199" t="s">
        <v>94</v>
      </c>
      <c r="AE12" s="202">
        <v>19</v>
      </c>
      <c r="AF12" s="202">
        <v>20</v>
      </c>
      <c r="AG12" s="202">
        <v>21</v>
      </c>
      <c r="AH12" s="202">
        <v>22</v>
      </c>
      <c r="AI12" s="202">
        <v>23</v>
      </c>
      <c r="AJ12" s="202">
        <v>24</v>
      </c>
      <c r="AK12" s="202">
        <v>25</v>
      </c>
      <c r="AL12" s="202">
        <v>26</v>
      </c>
      <c r="AM12" s="202">
        <v>27</v>
      </c>
      <c r="AN12" s="202">
        <v>28</v>
      </c>
      <c r="AO12" s="202">
        <v>29</v>
      </c>
      <c r="AP12" s="202">
        <v>30</v>
      </c>
      <c r="AQ12" s="202">
        <v>31</v>
      </c>
      <c r="AR12" s="202">
        <v>32</v>
      </c>
      <c r="AS12" s="202">
        <v>33</v>
      </c>
      <c r="AT12" s="202">
        <v>34</v>
      </c>
      <c r="AU12" s="202">
        <v>35</v>
      </c>
      <c r="AV12" s="202">
        <v>36</v>
      </c>
      <c r="AW12" s="202">
        <v>37</v>
      </c>
      <c r="AX12" s="202">
        <v>38</v>
      </c>
      <c r="AY12" s="202">
        <v>39</v>
      </c>
    </row>
    <row r="13" spans="1:51" s="208" customFormat="1">
      <c r="A13" s="990" t="s">
        <v>109</v>
      </c>
      <c r="B13" s="990"/>
      <c r="C13" s="990"/>
      <c r="D13" s="990"/>
      <c r="E13" s="990"/>
      <c r="F13" s="990"/>
      <c r="G13" s="990"/>
      <c r="H13" s="990"/>
      <c r="I13" s="206">
        <v>1</v>
      </c>
      <c r="J13" s="207">
        <f t="shared" ref="J13:AA13" si="0">+J14+J249+J397+J745+J847</f>
        <v>22554</v>
      </c>
      <c r="K13" s="207">
        <f t="shared" si="0"/>
        <v>10017</v>
      </c>
      <c r="L13" s="207">
        <f t="shared" si="0"/>
        <v>1788</v>
      </c>
      <c r="M13" s="207">
        <f t="shared" si="0"/>
        <v>695</v>
      </c>
      <c r="N13" s="207">
        <f t="shared" si="0"/>
        <v>20334</v>
      </c>
      <c r="O13" s="207">
        <f t="shared" si="0"/>
        <v>9248</v>
      </c>
      <c r="P13" s="207">
        <f t="shared" si="0"/>
        <v>432</v>
      </c>
      <c r="Q13" s="207">
        <f t="shared" si="0"/>
        <v>74</v>
      </c>
      <c r="R13" s="207">
        <f t="shared" si="0"/>
        <v>15473</v>
      </c>
      <c r="S13" s="207">
        <f t="shared" si="0"/>
        <v>115</v>
      </c>
      <c r="T13" s="207">
        <f t="shared" si="0"/>
        <v>6896</v>
      </c>
      <c r="U13" s="207">
        <f t="shared" si="0"/>
        <v>70</v>
      </c>
      <c r="V13" s="207">
        <f t="shared" si="0"/>
        <v>7913</v>
      </c>
      <c r="W13" s="207">
        <f t="shared" si="0"/>
        <v>2594</v>
      </c>
      <c r="X13" s="207">
        <f t="shared" si="0"/>
        <v>1560</v>
      </c>
      <c r="Y13" s="207">
        <f t="shared" si="0"/>
        <v>728</v>
      </c>
      <c r="Z13" s="207">
        <f t="shared" si="0"/>
        <v>416</v>
      </c>
      <c r="AA13" s="207">
        <f t="shared" si="0"/>
        <v>193</v>
      </c>
      <c r="AB13" s="981" t="s">
        <v>109</v>
      </c>
      <c r="AC13" s="981"/>
      <c r="AD13" s="206">
        <f>+I13</f>
        <v>1</v>
      </c>
      <c r="AE13" s="207">
        <f t="shared" ref="AE13:AY13" si="1">+AE14+AE249+AE397+AE745+AE847</f>
        <v>28</v>
      </c>
      <c r="AF13" s="207">
        <f t="shared" si="1"/>
        <v>17</v>
      </c>
      <c r="AG13" s="207">
        <f t="shared" si="1"/>
        <v>147</v>
      </c>
      <c r="AH13" s="207">
        <f t="shared" si="1"/>
        <v>109</v>
      </c>
      <c r="AI13" s="207">
        <f t="shared" si="1"/>
        <v>802</v>
      </c>
      <c r="AJ13" s="207">
        <f t="shared" si="1"/>
        <v>347</v>
      </c>
      <c r="AK13" s="207">
        <f t="shared" si="1"/>
        <v>839</v>
      </c>
      <c r="AL13" s="207">
        <f t="shared" si="1"/>
        <v>289</v>
      </c>
      <c r="AM13" s="207">
        <f t="shared" si="1"/>
        <v>18</v>
      </c>
      <c r="AN13" s="207">
        <f t="shared" si="1"/>
        <v>0</v>
      </c>
      <c r="AO13" s="207">
        <f t="shared" si="1"/>
        <v>439</v>
      </c>
      <c r="AP13" s="207">
        <f t="shared" si="1"/>
        <v>22</v>
      </c>
      <c r="AQ13" s="207">
        <f t="shared" si="1"/>
        <v>10392</v>
      </c>
      <c r="AR13" s="207">
        <f t="shared" si="1"/>
        <v>5718</v>
      </c>
      <c r="AS13" s="207">
        <f t="shared" si="1"/>
        <v>2276</v>
      </c>
      <c r="AT13" s="207">
        <f t="shared" si="1"/>
        <v>268</v>
      </c>
      <c r="AU13" s="207">
        <f t="shared" si="1"/>
        <v>1225</v>
      </c>
      <c r="AV13" s="207">
        <f t="shared" si="1"/>
        <v>9398</v>
      </c>
      <c r="AW13" s="207">
        <f t="shared" si="1"/>
        <v>8925</v>
      </c>
      <c r="AX13" s="207">
        <f t="shared" si="1"/>
        <v>347</v>
      </c>
      <c r="AY13" s="207">
        <f t="shared" si="1"/>
        <v>115</v>
      </c>
    </row>
    <row r="14" spans="1:51" s="208" customFormat="1">
      <c r="A14" s="982" t="s">
        <v>111</v>
      </c>
      <c r="B14" s="982"/>
      <c r="C14" s="982"/>
      <c r="D14" s="982"/>
      <c r="E14" s="982"/>
      <c r="F14" s="982"/>
      <c r="G14" s="982"/>
      <c r="H14" s="982"/>
      <c r="I14" s="209">
        <f>+I13+1</f>
        <v>2</v>
      </c>
      <c r="J14" s="210">
        <f t="shared" ref="J14:AA14" si="2">+J15+J34+J52+J68+J78+J96+J110+J128+J138+J154+J161+J170+J179+J188+J192+J206+J220+J236</f>
        <v>4431</v>
      </c>
      <c r="K14" s="210">
        <f t="shared" si="2"/>
        <v>2135</v>
      </c>
      <c r="L14" s="210">
        <f t="shared" si="2"/>
        <v>0</v>
      </c>
      <c r="M14" s="210">
        <f t="shared" si="2"/>
        <v>0</v>
      </c>
      <c r="N14" s="210">
        <f t="shared" si="2"/>
        <v>4398</v>
      </c>
      <c r="O14" s="210">
        <f t="shared" si="2"/>
        <v>2113</v>
      </c>
      <c r="P14" s="210">
        <f t="shared" si="2"/>
        <v>33</v>
      </c>
      <c r="Q14" s="210">
        <f t="shared" si="2"/>
        <v>22</v>
      </c>
      <c r="R14" s="210">
        <f t="shared" si="2"/>
        <v>4424</v>
      </c>
      <c r="S14" s="210">
        <f t="shared" si="2"/>
        <v>0</v>
      </c>
      <c r="T14" s="210">
        <f t="shared" si="2"/>
        <v>7</v>
      </c>
      <c r="U14" s="210">
        <f t="shared" si="2"/>
        <v>0</v>
      </c>
      <c r="V14" s="210">
        <f t="shared" si="2"/>
        <v>1243</v>
      </c>
      <c r="W14" s="210">
        <f t="shared" si="2"/>
        <v>362</v>
      </c>
      <c r="X14" s="210">
        <f t="shared" si="2"/>
        <v>175</v>
      </c>
      <c r="Y14" s="210">
        <f t="shared" si="2"/>
        <v>86</v>
      </c>
      <c r="Z14" s="210">
        <f t="shared" si="2"/>
        <v>8</v>
      </c>
      <c r="AA14" s="210">
        <f t="shared" si="2"/>
        <v>0</v>
      </c>
      <c r="AB14" s="983" t="str">
        <f>+A14</f>
        <v>Төрийн өмчийн МСҮТ-18</v>
      </c>
      <c r="AC14" s="984"/>
      <c r="AD14" s="209">
        <f t="shared" ref="AD14:AD15" si="3">+I14</f>
        <v>2</v>
      </c>
      <c r="AE14" s="210">
        <f t="shared" ref="AE14:AY14" si="4">+AE15+AE34+AE52+AE68+AE78+AE96+AE110+AE128+AE138+AE154+AE161+AE170+AE179+AE188+AE192+AE206+AE220+AE236</f>
        <v>2</v>
      </c>
      <c r="AF14" s="210">
        <f t="shared" si="4"/>
        <v>2</v>
      </c>
      <c r="AG14" s="210">
        <f t="shared" si="4"/>
        <v>62</v>
      </c>
      <c r="AH14" s="210">
        <f t="shared" si="4"/>
        <v>49</v>
      </c>
      <c r="AI14" s="210">
        <f t="shared" si="4"/>
        <v>58</v>
      </c>
      <c r="AJ14" s="210">
        <f t="shared" si="4"/>
        <v>28</v>
      </c>
      <c r="AK14" s="210">
        <f t="shared" si="4"/>
        <v>245</v>
      </c>
      <c r="AL14" s="210">
        <f t="shared" si="4"/>
        <v>89</v>
      </c>
      <c r="AM14" s="210">
        <f t="shared" si="4"/>
        <v>7</v>
      </c>
      <c r="AN14" s="210">
        <f t="shared" si="4"/>
        <v>0</v>
      </c>
      <c r="AO14" s="210">
        <f t="shared" si="4"/>
        <v>4</v>
      </c>
      <c r="AP14" s="210">
        <f t="shared" si="4"/>
        <v>0</v>
      </c>
      <c r="AQ14" s="210">
        <f t="shared" si="4"/>
        <v>2627</v>
      </c>
      <c r="AR14" s="210">
        <f t="shared" si="4"/>
        <v>1519</v>
      </c>
      <c r="AS14" s="210">
        <f t="shared" si="4"/>
        <v>687</v>
      </c>
      <c r="AT14" s="210">
        <f t="shared" si="4"/>
        <v>55</v>
      </c>
      <c r="AU14" s="210">
        <f t="shared" si="4"/>
        <v>109</v>
      </c>
      <c r="AV14" s="210">
        <f t="shared" si="4"/>
        <v>2051</v>
      </c>
      <c r="AW14" s="210">
        <f t="shared" si="4"/>
        <v>1457</v>
      </c>
      <c r="AX14" s="210">
        <f t="shared" si="4"/>
        <v>57</v>
      </c>
      <c r="AY14" s="210">
        <f t="shared" si="4"/>
        <v>15</v>
      </c>
    </row>
    <row r="15" spans="1:51" s="213" customFormat="1">
      <c r="A15" s="991" t="s">
        <v>113</v>
      </c>
      <c r="B15" s="992"/>
      <c r="C15" s="992"/>
      <c r="D15" s="992"/>
      <c r="E15" s="992"/>
      <c r="F15" s="992"/>
      <c r="G15" s="992"/>
      <c r="H15" s="993"/>
      <c r="I15" s="211">
        <f>+I14+1</f>
        <v>3</v>
      </c>
      <c r="J15" s="212">
        <f t="shared" ref="J15" si="5">SUM(J16:J33)</f>
        <v>422</v>
      </c>
      <c r="K15" s="212">
        <f t="shared" ref="K15:AA15" si="6">SUM(K16:K33)</f>
        <v>187</v>
      </c>
      <c r="L15" s="212">
        <f t="shared" si="6"/>
        <v>0</v>
      </c>
      <c r="M15" s="212">
        <f t="shared" si="6"/>
        <v>0</v>
      </c>
      <c r="N15" s="212">
        <f t="shared" si="6"/>
        <v>396</v>
      </c>
      <c r="O15" s="212">
        <f t="shared" si="6"/>
        <v>169</v>
      </c>
      <c r="P15" s="212">
        <f t="shared" si="6"/>
        <v>26</v>
      </c>
      <c r="Q15" s="212">
        <f t="shared" si="6"/>
        <v>18</v>
      </c>
      <c r="R15" s="212">
        <f t="shared" si="6"/>
        <v>422</v>
      </c>
      <c r="S15" s="212">
        <f t="shared" si="6"/>
        <v>0</v>
      </c>
      <c r="T15" s="212">
        <f t="shared" si="6"/>
        <v>0</v>
      </c>
      <c r="U15" s="212">
        <f t="shared" si="6"/>
        <v>0</v>
      </c>
      <c r="V15" s="212">
        <f t="shared" si="6"/>
        <v>76</v>
      </c>
      <c r="W15" s="212">
        <f t="shared" si="6"/>
        <v>23</v>
      </c>
      <c r="X15" s="212">
        <f t="shared" si="6"/>
        <v>0</v>
      </c>
      <c r="Y15" s="212">
        <f t="shared" si="6"/>
        <v>0</v>
      </c>
      <c r="Z15" s="212">
        <f t="shared" si="6"/>
        <v>0</v>
      </c>
      <c r="AA15" s="212">
        <f t="shared" si="6"/>
        <v>0</v>
      </c>
      <c r="AB15" s="994" t="str">
        <f>+A15</f>
        <v>1. Архангай аймаг дахь МСҮТ</v>
      </c>
      <c r="AC15" s="995"/>
      <c r="AD15" s="211">
        <f t="shared" si="3"/>
        <v>3</v>
      </c>
      <c r="AE15" s="212">
        <f t="shared" ref="AE15:AY15" si="7">SUM(AE16:AE33)</f>
        <v>0</v>
      </c>
      <c r="AF15" s="212">
        <f t="shared" si="7"/>
        <v>0</v>
      </c>
      <c r="AG15" s="212">
        <f t="shared" si="7"/>
        <v>0</v>
      </c>
      <c r="AH15" s="212">
        <f t="shared" si="7"/>
        <v>0</v>
      </c>
      <c r="AI15" s="212">
        <f t="shared" si="7"/>
        <v>0</v>
      </c>
      <c r="AJ15" s="212">
        <f t="shared" si="7"/>
        <v>0</v>
      </c>
      <c r="AK15" s="212">
        <f t="shared" si="7"/>
        <v>0</v>
      </c>
      <c r="AL15" s="212">
        <f t="shared" si="7"/>
        <v>0</v>
      </c>
      <c r="AM15" s="212">
        <f t="shared" si="7"/>
        <v>0</v>
      </c>
      <c r="AN15" s="212">
        <f t="shared" si="7"/>
        <v>0</v>
      </c>
      <c r="AO15" s="212">
        <f t="shared" si="7"/>
        <v>0</v>
      </c>
      <c r="AP15" s="212">
        <f t="shared" si="7"/>
        <v>0</v>
      </c>
      <c r="AQ15" s="212">
        <f t="shared" si="7"/>
        <v>346</v>
      </c>
      <c r="AR15" s="212">
        <f t="shared" si="7"/>
        <v>164</v>
      </c>
      <c r="AS15" s="212">
        <f t="shared" si="7"/>
        <v>28</v>
      </c>
      <c r="AT15" s="212">
        <f t="shared" si="7"/>
        <v>4</v>
      </c>
      <c r="AU15" s="212">
        <f t="shared" si="7"/>
        <v>11</v>
      </c>
      <c r="AV15" s="212">
        <f t="shared" si="7"/>
        <v>260</v>
      </c>
      <c r="AW15" s="212">
        <f t="shared" si="7"/>
        <v>107</v>
      </c>
      <c r="AX15" s="212">
        <f t="shared" si="7"/>
        <v>11</v>
      </c>
      <c r="AY15" s="212">
        <f t="shared" si="7"/>
        <v>1</v>
      </c>
    </row>
    <row r="16" spans="1:51" s="208" customFormat="1" ht="14.25" customHeight="1">
      <c r="A16" s="825" t="s">
        <v>114</v>
      </c>
      <c r="B16" s="826"/>
      <c r="C16" s="751" t="s">
        <v>115</v>
      </c>
      <c r="D16" s="752"/>
      <c r="E16" s="752"/>
      <c r="F16" s="752"/>
      <c r="G16" s="752"/>
      <c r="H16" s="783"/>
      <c r="I16" s="214">
        <f>+I15+1</f>
        <v>4</v>
      </c>
      <c r="J16" s="215">
        <f>+L16+N16+P16</f>
        <v>15</v>
      </c>
      <c r="K16" s="215">
        <f>+M16+O16+Q16</f>
        <v>0</v>
      </c>
      <c r="L16" s="216"/>
      <c r="M16" s="214"/>
      <c r="N16" s="214">
        <v>15</v>
      </c>
      <c r="O16" s="214"/>
      <c r="P16" s="214"/>
      <c r="Q16" s="214"/>
      <c r="R16" s="214">
        <v>15</v>
      </c>
      <c r="S16" s="214"/>
      <c r="T16" s="214"/>
      <c r="U16" s="214"/>
      <c r="V16" s="214">
        <v>15</v>
      </c>
      <c r="W16" s="214"/>
      <c r="X16" s="214"/>
      <c r="Y16" s="214"/>
      <c r="Z16" s="216"/>
      <c r="AA16" s="214"/>
      <c r="AB16" s="140" t="str">
        <f>+A16</f>
        <v>TC8211-20</v>
      </c>
      <c r="AC16" s="139" t="str">
        <f>+C16</f>
        <v>Автомашины засварчин</v>
      </c>
      <c r="AD16" s="214">
        <f>+I16</f>
        <v>4</v>
      </c>
      <c r="AE16" s="214"/>
      <c r="AF16" s="214"/>
      <c r="AG16" s="214"/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>
        <v>15</v>
      </c>
      <c r="AX16" s="214"/>
      <c r="AY16" s="214"/>
    </row>
    <row r="17" spans="1:51" s="208" customFormat="1" ht="14.25" customHeight="1">
      <c r="A17" s="825" t="s">
        <v>116</v>
      </c>
      <c r="B17" s="826"/>
      <c r="C17" s="751" t="s">
        <v>117</v>
      </c>
      <c r="D17" s="752"/>
      <c r="E17" s="752"/>
      <c r="F17" s="752"/>
      <c r="G17" s="752"/>
      <c r="H17" s="783"/>
      <c r="I17" s="214">
        <f t="shared" ref="I17:I80" si="8">+I16+1</f>
        <v>5</v>
      </c>
      <c r="J17" s="215">
        <f t="shared" ref="J17:K80" si="9">+L17+N17+P17</f>
        <v>11</v>
      </c>
      <c r="K17" s="215">
        <f t="shared" si="9"/>
        <v>0</v>
      </c>
      <c r="L17" s="216"/>
      <c r="M17" s="214"/>
      <c r="N17" s="214">
        <v>11</v>
      </c>
      <c r="O17" s="214"/>
      <c r="P17" s="214"/>
      <c r="Q17" s="214"/>
      <c r="R17" s="214">
        <v>11</v>
      </c>
      <c r="S17" s="214"/>
      <c r="T17" s="214"/>
      <c r="U17" s="214"/>
      <c r="V17" s="214">
        <v>11</v>
      </c>
      <c r="W17" s="214"/>
      <c r="X17" s="214"/>
      <c r="Y17" s="214"/>
      <c r="Z17" s="216"/>
      <c r="AA17" s="214"/>
      <c r="AB17" s="140" t="str">
        <f t="shared" ref="AB17:AB33" si="10">+A17</f>
        <v>CF7126-36</v>
      </c>
      <c r="AC17" s="139" t="str">
        <f t="shared" ref="AC17:AC33" si="11">+C17</f>
        <v>Барилгын сантехникч</v>
      </c>
      <c r="AD17" s="214">
        <f t="shared" ref="AD17:AD80" si="12">+I17</f>
        <v>5</v>
      </c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>
        <v>11</v>
      </c>
      <c r="AX17" s="214"/>
      <c r="AY17" s="214"/>
    </row>
    <row r="18" spans="1:51" s="208" customFormat="1" ht="25.5" customHeight="1">
      <c r="A18" s="787" t="s">
        <v>118</v>
      </c>
      <c r="B18" s="787"/>
      <c r="C18" s="751" t="s">
        <v>119</v>
      </c>
      <c r="D18" s="752"/>
      <c r="E18" s="752"/>
      <c r="F18" s="752"/>
      <c r="G18" s="752"/>
      <c r="H18" s="783"/>
      <c r="I18" s="214">
        <f t="shared" si="8"/>
        <v>6</v>
      </c>
      <c r="J18" s="215">
        <f t="shared" si="9"/>
        <v>24</v>
      </c>
      <c r="K18" s="215">
        <f t="shared" si="9"/>
        <v>7</v>
      </c>
      <c r="L18" s="216"/>
      <c r="M18" s="214"/>
      <c r="N18" s="214">
        <v>15</v>
      </c>
      <c r="O18" s="214">
        <v>6</v>
      </c>
      <c r="P18" s="214">
        <v>9</v>
      </c>
      <c r="Q18" s="214">
        <v>1</v>
      </c>
      <c r="R18" s="214">
        <v>24</v>
      </c>
      <c r="S18" s="214"/>
      <c r="T18" s="214"/>
      <c r="U18" s="214"/>
      <c r="V18" s="214"/>
      <c r="W18" s="214"/>
      <c r="X18" s="214"/>
      <c r="Y18" s="214"/>
      <c r="Z18" s="216"/>
      <c r="AA18" s="214"/>
      <c r="AB18" s="140" t="str">
        <f t="shared" si="10"/>
        <v>CF7123-20</v>
      </c>
      <c r="AC18" s="139" t="str">
        <f t="shared" si="11"/>
        <v>Барилгын засал-чимэглэлчин</v>
      </c>
      <c r="AD18" s="214">
        <f t="shared" si="12"/>
        <v>6</v>
      </c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>
        <v>24</v>
      </c>
      <c r="AR18" s="214">
        <v>7</v>
      </c>
      <c r="AS18" s="214">
        <v>1</v>
      </c>
      <c r="AT18" s="214">
        <v>1</v>
      </c>
      <c r="AU18" s="214"/>
      <c r="AV18" s="214">
        <v>17</v>
      </c>
      <c r="AW18" s="214">
        <v>4</v>
      </c>
      <c r="AX18" s="214">
        <v>1</v>
      </c>
      <c r="AY18" s="214"/>
    </row>
    <row r="19" spans="1:51" s="208" customFormat="1" ht="14.25" customHeight="1">
      <c r="A19" s="787" t="s">
        <v>120</v>
      </c>
      <c r="B19" s="787"/>
      <c r="C19" s="751" t="s">
        <v>121</v>
      </c>
      <c r="D19" s="752"/>
      <c r="E19" s="752"/>
      <c r="F19" s="752"/>
      <c r="G19" s="752"/>
      <c r="H19" s="783"/>
      <c r="I19" s="214">
        <f t="shared" si="8"/>
        <v>7</v>
      </c>
      <c r="J19" s="215">
        <f t="shared" si="9"/>
        <v>17</v>
      </c>
      <c r="K19" s="215">
        <f t="shared" si="9"/>
        <v>5</v>
      </c>
      <c r="L19" s="216"/>
      <c r="M19" s="214"/>
      <c r="N19" s="214">
        <v>17</v>
      </c>
      <c r="O19" s="214">
        <v>5</v>
      </c>
      <c r="P19" s="214"/>
      <c r="Q19" s="214"/>
      <c r="R19" s="214">
        <v>17</v>
      </c>
      <c r="S19" s="214"/>
      <c r="T19" s="214"/>
      <c r="U19" s="214"/>
      <c r="V19" s="214"/>
      <c r="W19" s="214"/>
      <c r="X19" s="214"/>
      <c r="Y19" s="214"/>
      <c r="Z19" s="216"/>
      <c r="AA19" s="214"/>
      <c r="AB19" s="140" t="str">
        <f t="shared" si="10"/>
        <v>CF7112-19</v>
      </c>
      <c r="AC19" s="139" t="str">
        <f t="shared" si="11"/>
        <v>Барилгын өрөг угсрагч</v>
      </c>
      <c r="AD19" s="214">
        <f t="shared" si="12"/>
        <v>7</v>
      </c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>
        <v>17</v>
      </c>
      <c r="AR19" s="214">
        <v>5</v>
      </c>
      <c r="AS19" s="214"/>
      <c r="AT19" s="214"/>
      <c r="AU19" s="214"/>
      <c r="AV19" s="214">
        <v>14</v>
      </c>
      <c r="AW19" s="214">
        <v>2</v>
      </c>
      <c r="AX19" s="214">
        <v>1</v>
      </c>
      <c r="AY19" s="214"/>
    </row>
    <row r="20" spans="1:51" s="208" customFormat="1" ht="14.25" customHeight="1">
      <c r="A20" s="787" t="s">
        <v>122</v>
      </c>
      <c r="B20" s="787"/>
      <c r="C20" s="751" t="s">
        <v>123</v>
      </c>
      <c r="D20" s="752"/>
      <c r="E20" s="752"/>
      <c r="F20" s="752"/>
      <c r="G20" s="752"/>
      <c r="H20" s="783"/>
      <c r="I20" s="214">
        <f t="shared" si="8"/>
        <v>8</v>
      </c>
      <c r="J20" s="215">
        <f t="shared" si="9"/>
        <v>30</v>
      </c>
      <c r="K20" s="215">
        <f t="shared" si="9"/>
        <v>4</v>
      </c>
      <c r="L20" s="216"/>
      <c r="M20" s="214"/>
      <c r="N20" s="214">
        <v>30</v>
      </c>
      <c r="O20" s="214">
        <v>4</v>
      </c>
      <c r="P20" s="214"/>
      <c r="Q20" s="214"/>
      <c r="R20" s="214">
        <v>30</v>
      </c>
      <c r="S20" s="214"/>
      <c r="T20" s="214"/>
      <c r="U20" s="214"/>
      <c r="V20" s="214"/>
      <c r="W20" s="214"/>
      <c r="X20" s="214"/>
      <c r="Y20" s="214"/>
      <c r="Z20" s="216"/>
      <c r="AA20" s="214"/>
      <c r="AB20" s="140" t="str">
        <f t="shared" si="10"/>
        <v>CF7411-12</v>
      </c>
      <c r="AC20" s="139" t="str">
        <f t="shared" si="11"/>
        <v>Барилгын цахилгаанчин</v>
      </c>
      <c r="AD20" s="214">
        <f t="shared" si="12"/>
        <v>8</v>
      </c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>
        <v>30</v>
      </c>
      <c r="AR20" s="214">
        <v>4</v>
      </c>
      <c r="AS20" s="214">
        <v>4</v>
      </c>
      <c r="AT20" s="214">
        <v>2</v>
      </c>
      <c r="AU20" s="214"/>
      <c r="AV20" s="214">
        <v>20</v>
      </c>
      <c r="AW20" s="214">
        <v>4</v>
      </c>
      <c r="AX20" s="214"/>
      <c r="AY20" s="214"/>
    </row>
    <row r="21" spans="1:51" s="208" customFormat="1" ht="14.25" customHeight="1">
      <c r="A21" s="825" t="s">
        <v>124</v>
      </c>
      <c r="B21" s="826"/>
      <c r="C21" s="702" t="s">
        <v>125</v>
      </c>
      <c r="D21" s="702"/>
      <c r="E21" s="702"/>
      <c r="F21" s="702"/>
      <c r="G21" s="702"/>
      <c r="H21" s="702"/>
      <c r="I21" s="214">
        <f t="shared" si="8"/>
        <v>9</v>
      </c>
      <c r="J21" s="215">
        <f t="shared" si="9"/>
        <v>37</v>
      </c>
      <c r="K21" s="215">
        <f t="shared" si="9"/>
        <v>1</v>
      </c>
      <c r="L21" s="216"/>
      <c r="M21" s="214"/>
      <c r="N21" s="214">
        <v>37</v>
      </c>
      <c r="O21" s="214">
        <v>1</v>
      </c>
      <c r="P21" s="214"/>
      <c r="Q21" s="214"/>
      <c r="R21" s="214">
        <v>37</v>
      </c>
      <c r="S21" s="214"/>
      <c r="T21" s="214"/>
      <c r="U21" s="214"/>
      <c r="V21" s="214">
        <v>11</v>
      </c>
      <c r="W21" s="214"/>
      <c r="X21" s="214"/>
      <c r="Y21" s="214"/>
      <c r="Z21" s="216"/>
      <c r="AA21" s="214"/>
      <c r="AB21" s="140" t="str">
        <f t="shared" si="10"/>
        <v>IM7212-14</v>
      </c>
      <c r="AC21" s="139" t="str">
        <f t="shared" si="11"/>
        <v>Гагнуурчин</v>
      </c>
      <c r="AD21" s="214">
        <f t="shared" si="12"/>
        <v>9</v>
      </c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>
        <v>26</v>
      </c>
      <c r="AR21" s="214">
        <v>1</v>
      </c>
      <c r="AS21" s="214"/>
      <c r="AT21" s="214"/>
      <c r="AU21" s="214">
        <v>1</v>
      </c>
      <c r="AV21" s="214">
        <v>25</v>
      </c>
      <c r="AW21" s="214">
        <v>11</v>
      </c>
      <c r="AX21" s="214"/>
      <c r="AY21" s="214"/>
    </row>
    <row r="22" spans="1:51" s="208" customFormat="1" ht="14.25" customHeight="1">
      <c r="A22" s="787" t="s">
        <v>126</v>
      </c>
      <c r="B22" s="787"/>
      <c r="C22" s="751" t="s">
        <v>127</v>
      </c>
      <c r="D22" s="752"/>
      <c r="E22" s="752"/>
      <c r="F22" s="752"/>
      <c r="G22" s="752"/>
      <c r="H22" s="783"/>
      <c r="I22" s="214">
        <f t="shared" si="8"/>
        <v>10</v>
      </c>
      <c r="J22" s="215">
        <f t="shared" si="9"/>
        <v>26</v>
      </c>
      <c r="K22" s="215">
        <f t="shared" si="9"/>
        <v>12</v>
      </c>
      <c r="L22" s="216"/>
      <c r="M22" s="214"/>
      <c r="N22" s="214">
        <v>26</v>
      </c>
      <c r="O22" s="214">
        <v>12</v>
      </c>
      <c r="P22" s="214"/>
      <c r="Q22" s="214"/>
      <c r="R22" s="214">
        <v>26</v>
      </c>
      <c r="S22" s="214"/>
      <c r="T22" s="214"/>
      <c r="U22" s="214"/>
      <c r="V22" s="214"/>
      <c r="W22" s="214"/>
      <c r="X22" s="214"/>
      <c r="Y22" s="214"/>
      <c r="Z22" s="216"/>
      <c r="AA22" s="214"/>
      <c r="AB22" s="140" t="str">
        <f t="shared" si="10"/>
        <v>AH6221-23</v>
      </c>
      <c r="AC22" s="139" t="str">
        <f t="shared" si="11"/>
        <v>Малын асаргаа</v>
      </c>
      <c r="AD22" s="214">
        <f t="shared" si="12"/>
        <v>10</v>
      </c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>
        <v>26</v>
      </c>
      <c r="AR22" s="214">
        <v>12</v>
      </c>
      <c r="AS22" s="214"/>
      <c r="AT22" s="214"/>
      <c r="AU22" s="214"/>
      <c r="AV22" s="214">
        <v>26</v>
      </c>
      <c r="AW22" s="214"/>
      <c r="AX22" s="214"/>
      <c r="AY22" s="214"/>
    </row>
    <row r="23" spans="1:51" s="208" customFormat="1" ht="14.25" customHeight="1">
      <c r="A23" s="787" t="s">
        <v>128</v>
      </c>
      <c r="B23" s="787"/>
      <c r="C23" s="751" t="s">
        <v>129</v>
      </c>
      <c r="D23" s="752"/>
      <c r="E23" s="752"/>
      <c r="F23" s="752"/>
      <c r="G23" s="752"/>
      <c r="H23" s="783"/>
      <c r="I23" s="214">
        <f t="shared" si="8"/>
        <v>11</v>
      </c>
      <c r="J23" s="215">
        <f t="shared" si="9"/>
        <v>15</v>
      </c>
      <c r="K23" s="215">
        <f t="shared" si="9"/>
        <v>1</v>
      </c>
      <c r="L23" s="216"/>
      <c r="M23" s="214"/>
      <c r="N23" s="214">
        <v>15</v>
      </c>
      <c r="O23" s="214">
        <v>1</v>
      </c>
      <c r="P23" s="214"/>
      <c r="Q23" s="214"/>
      <c r="R23" s="214">
        <v>15</v>
      </c>
      <c r="S23" s="214"/>
      <c r="T23" s="214"/>
      <c r="U23" s="214"/>
      <c r="V23" s="214"/>
      <c r="W23" s="214"/>
      <c r="X23" s="214"/>
      <c r="Y23" s="214"/>
      <c r="Z23" s="216"/>
      <c r="AA23" s="214"/>
      <c r="AB23" s="140" t="str">
        <f t="shared" si="10"/>
        <v>CF7115-24</v>
      </c>
      <c r="AC23" s="139" t="str">
        <f t="shared" si="11"/>
        <v>Модон эдлэлийн мужаан</v>
      </c>
      <c r="AD23" s="214">
        <f t="shared" si="12"/>
        <v>11</v>
      </c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>
        <v>15</v>
      </c>
      <c r="AR23" s="214">
        <v>1</v>
      </c>
      <c r="AS23" s="214"/>
      <c r="AT23" s="214"/>
      <c r="AU23" s="214"/>
      <c r="AV23" s="214">
        <v>10</v>
      </c>
      <c r="AW23" s="214">
        <v>3</v>
      </c>
      <c r="AX23" s="214">
        <v>2</v>
      </c>
      <c r="AY23" s="214"/>
    </row>
    <row r="24" spans="1:51" s="208" customFormat="1" ht="25.5" customHeight="1">
      <c r="A24" s="787" t="s">
        <v>130</v>
      </c>
      <c r="B24" s="787"/>
      <c r="C24" s="702" t="s">
        <v>131</v>
      </c>
      <c r="D24" s="702"/>
      <c r="E24" s="702"/>
      <c r="F24" s="702"/>
      <c r="G24" s="702"/>
      <c r="H24" s="702"/>
      <c r="I24" s="214">
        <f t="shared" si="8"/>
        <v>12</v>
      </c>
      <c r="J24" s="215">
        <f t="shared" si="9"/>
        <v>42</v>
      </c>
      <c r="K24" s="215">
        <f t="shared" si="9"/>
        <v>40</v>
      </c>
      <c r="L24" s="216"/>
      <c r="M24" s="214"/>
      <c r="N24" s="214">
        <v>42</v>
      </c>
      <c r="O24" s="214">
        <v>40</v>
      </c>
      <c r="P24" s="214"/>
      <c r="Q24" s="214"/>
      <c r="R24" s="214">
        <v>42</v>
      </c>
      <c r="S24" s="214"/>
      <c r="T24" s="214"/>
      <c r="U24" s="214"/>
      <c r="V24" s="214">
        <v>11</v>
      </c>
      <c r="W24" s="214">
        <v>11</v>
      </c>
      <c r="X24" s="214"/>
      <c r="Y24" s="214"/>
      <c r="Z24" s="216"/>
      <c r="AA24" s="214"/>
      <c r="AB24" s="140" t="str">
        <f t="shared" si="10"/>
        <v>IE7533-28</v>
      </c>
      <c r="AC24" s="139" t="str">
        <f t="shared" si="11"/>
        <v>Оёмол бүтээгдэхүүний оёдолчин</v>
      </c>
      <c r="AD24" s="214">
        <f t="shared" si="12"/>
        <v>12</v>
      </c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>
        <v>31</v>
      </c>
      <c r="AR24" s="214">
        <v>29</v>
      </c>
      <c r="AS24" s="214">
        <v>2</v>
      </c>
      <c r="AT24" s="214"/>
      <c r="AU24" s="214">
        <v>5</v>
      </c>
      <c r="AV24" s="214">
        <v>17</v>
      </c>
      <c r="AW24" s="214">
        <v>13</v>
      </c>
      <c r="AX24" s="214">
        <v>4</v>
      </c>
      <c r="AY24" s="214">
        <v>1</v>
      </c>
    </row>
    <row r="25" spans="1:51" s="208" customFormat="1" ht="25.5" customHeight="1">
      <c r="A25" s="825" t="s">
        <v>132</v>
      </c>
      <c r="B25" s="826"/>
      <c r="C25" s="751" t="s">
        <v>133</v>
      </c>
      <c r="D25" s="752"/>
      <c r="E25" s="752"/>
      <c r="F25" s="752"/>
      <c r="G25" s="752"/>
      <c r="H25" s="783"/>
      <c r="I25" s="214">
        <f t="shared" si="8"/>
        <v>13</v>
      </c>
      <c r="J25" s="215">
        <f t="shared" si="9"/>
        <v>17</v>
      </c>
      <c r="K25" s="215">
        <f t="shared" si="9"/>
        <v>9</v>
      </c>
      <c r="L25" s="216"/>
      <c r="M25" s="214"/>
      <c r="N25" s="214">
        <v>17</v>
      </c>
      <c r="O25" s="214">
        <v>9</v>
      </c>
      <c r="P25" s="214"/>
      <c r="Q25" s="214"/>
      <c r="R25" s="214">
        <v>17</v>
      </c>
      <c r="S25" s="214"/>
      <c r="T25" s="214"/>
      <c r="U25" s="214"/>
      <c r="V25" s="214"/>
      <c r="W25" s="214"/>
      <c r="X25" s="214"/>
      <c r="Y25" s="214"/>
      <c r="Z25" s="216"/>
      <c r="AA25" s="214"/>
      <c r="AB25" s="140" t="str">
        <f t="shared" si="10"/>
        <v>IO7421-16</v>
      </c>
      <c r="AC25" s="139" t="str">
        <f t="shared" si="11"/>
        <v>Цахим тоног төхөөрөмжийн үйлчилгээний ажилтан</v>
      </c>
      <c r="AD25" s="214">
        <f t="shared" si="12"/>
        <v>13</v>
      </c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>
        <v>17</v>
      </c>
      <c r="AR25" s="214">
        <v>9</v>
      </c>
      <c r="AS25" s="214">
        <v>5</v>
      </c>
      <c r="AT25" s="214"/>
      <c r="AU25" s="214"/>
      <c r="AV25" s="214">
        <v>11</v>
      </c>
      <c r="AW25" s="214">
        <v>1</v>
      </c>
      <c r="AX25" s="214"/>
      <c r="AY25" s="214"/>
    </row>
    <row r="26" spans="1:51" s="208" customFormat="1" ht="38.25" customHeight="1">
      <c r="A26" s="787" t="s">
        <v>134</v>
      </c>
      <c r="B26" s="787"/>
      <c r="C26" s="751" t="s">
        <v>135</v>
      </c>
      <c r="D26" s="752"/>
      <c r="E26" s="752"/>
      <c r="F26" s="752"/>
      <c r="G26" s="752"/>
      <c r="H26" s="783"/>
      <c r="I26" s="214">
        <f t="shared" si="8"/>
        <v>14</v>
      </c>
      <c r="J26" s="215">
        <f t="shared" si="9"/>
        <v>22</v>
      </c>
      <c r="K26" s="215">
        <f t="shared" si="9"/>
        <v>13</v>
      </c>
      <c r="L26" s="216"/>
      <c r="M26" s="214"/>
      <c r="N26" s="214">
        <v>22</v>
      </c>
      <c r="O26" s="214">
        <v>13</v>
      </c>
      <c r="P26" s="214"/>
      <c r="Q26" s="214"/>
      <c r="R26" s="214">
        <v>22</v>
      </c>
      <c r="S26" s="214"/>
      <c r="T26" s="214"/>
      <c r="U26" s="214"/>
      <c r="V26" s="214"/>
      <c r="W26" s="214"/>
      <c r="X26" s="214"/>
      <c r="Y26" s="214"/>
      <c r="Z26" s="216"/>
      <c r="AA26" s="214"/>
      <c r="AB26" s="140" t="str">
        <f t="shared" si="10"/>
        <v>IE8152-36</v>
      </c>
      <c r="AC26" s="139" t="str">
        <f t="shared" si="11"/>
        <v xml:space="preserve">Ноос, ноолуур боловсруулалтын технологийн ажилтан </v>
      </c>
      <c r="AD26" s="214">
        <f t="shared" si="12"/>
        <v>14</v>
      </c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>
        <v>22</v>
      </c>
      <c r="AR26" s="214">
        <v>13</v>
      </c>
      <c r="AS26" s="214">
        <v>2</v>
      </c>
      <c r="AT26" s="214"/>
      <c r="AU26" s="214"/>
      <c r="AV26" s="214">
        <v>17</v>
      </c>
      <c r="AW26" s="214">
        <v>3</v>
      </c>
      <c r="AX26" s="214"/>
      <c r="AY26" s="214"/>
    </row>
    <row r="27" spans="1:51" s="208" customFormat="1" ht="14.25" customHeight="1">
      <c r="A27" s="787" t="s">
        <v>136</v>
      </c>
      <c r="B27" s="787"/>
      <c r="C27" s="702" t="s">
        <v>137</v>
      </c>
      <c r="D27" s="702"/>
      <c r="E27" s="702"/>
      <c r="F27" s="702"/>
      <c r="G27" s="702"/>
      <c r="H27" s="702"/>
      <c r="I27" s="214">
        <f t="shared" si="8"/>
        <v>15</v>
      </c>
      <c r="J27" s="215">
        <f t="shared" si="9"/>
        <v>32</v>
      </c>
      <c r="K27" s="215">
        <f t="shared" si="9"/>
        <v>6</v>
      </c>
      <c r="L27" s="214"/>
      <c r="M27" s="214"/>
      <c r="N27" s="214">
        <v>32</v>
      </c>
      <c r="O27" s="214">
        <v>6</v>
      </c>
      <c r="P27" s="214"/>
      <c r="Q27" s="214"/>
      <c r="R27" s="214">
        <v>32</v>
      </c>
      <c r="S27" s="214"/>
      <c r="T27" s="214"/>
      <c r="U27" s="214"/>
      <c r="V27" s="214">
        <v>14</v>
      </c>
      <c r="W27" s="214">
        <v>1</v>
      </c>
      <c r="X27" s="214"/>
      <c r="Y27" s="214"/>
      <c r="Z27" s="214"/>
      <c r="AA27" s="214"/>
      <c r="AB27" s="140" t="str">
        <f t="shared" si="10"/>
        <v>NF6210-21</v>
      </c>
      <c r="AC27" s="139" t="str">
        <f t="shared" si="11"/>
        <v>Ойжуулагч</v>
      </c>
      <c r="AD27" s="214">
        <f t="shared" si="12"/>
        <v>15</v>
      </c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>
        <v>18</v>
      </c>
      <c r="AR27" s="214">
        <v>5</v>
      </c>
      <c r="AS27" s="214"/>
      <c r="AT27" s="214"/>
      <c r="AU27" s="214"/>
      <c r="AV27" s="214">
        <v>16</v>
      </c>
      <c r="AW27" s="214">
        <v>16</v>
      </c>
      <c r="AX27" s="214"/>
      <c r="AY27" s="214"/>
    </row>
    <row r="28" spans="1:51" s="208" customFormat="1" ht="14.25" customHeight="1">
      <c r="A28" s="825" t="s">
        <v>138</v>
      </c>
      <c r="B28" s="826"/>
      <c r="C28" s="712" t="s">
        <v>139</v>
      </c>
      <c r="D28" s="713"/>
      <c r="E28" s="713"/>
      <c r="F28" s="713"/>
      <c r="G28" s="713"/>
      <c r="H28" s="714"/>
      <c r="I28" s="214">
        <f t="shared" si="8"/>
        <v>16</v>
      </c>
      <c r="J28" s="215">
        <f t="shared" si="9"/>
        <v>14</v>
      </c>
      <c r="K28" s="215">
        <f t="shared" si="9"/>
        <v>11</v>
      </c>
      <c r="L28" s="214"/>
      <c r="M28" s="214"/>
      <c r="N28" s="214">
        <v>14</v>
      </c>
      <c r="O28" s="214">
        <v>11</v>
      </c>
      <c r="P28" s="214"/>
      <c r="Q28" s="214"/>
      <c r="R28" s="214">
        <v>14</v>
      </c>
      <c r="S28" s="214"/>
      <c r="T28" s="214"/>
      <c r="U28" s="214"/>
      <c r="V28" s="214">
        <v>14</v>
      </c>
      <c r="W28" s="214">
        <v>11</v>
      </c>
      <c r="X28" s="214"/>
      <c r="Y28" s="214"/>
      <c r="Z28" s="214"/>
      <c r="AA28" s="214"/>
      <c r="AB28" s="140" t="str">
        <f t="shared" si="10"/>
        <v>SO5141-11</v>
      </c>
      <c r="AC28" s="139" t="str">
        <f t="shared" si="11"/>
        <v>Үсчин</v>
      </c>
      <c r="AD28" s="214">
        <f t="shared" si="12"/>
        <v>16</v>
      </c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>
        <v>14</v>
      </c>
      <c r="AX28" s="214"/>
      <c r="AY28" s="214"/>
    </row>
    <row r="29" spans="1:51" s="208" customFormat="1" ht="25.5" customHeight="1">
      <c r="A29" s="825" t="s">
        <v>140</v>
      </c>
      <c r="B29" s="826"/>
      <c r="C29" s="751" t="s">
        <v>141</v>
      </c>
      <c r="D29" s="752"/>
      <c r="E29" s="752"/>
      <c r="F29" s="752"/>
      <c r="G29" s="752"/>
      <c r="H29" s="783"/>
      <c r="I29" s="214">
        <f t="shared" si="8"/>
        <v>17</v>
      </c>
      <c r="J29" s="215">
        <f t="shared" si="9"/>
        <v>34</v>
      </c>
      <c r="K29" s="215">
        <f t="shared" si="9"/>
        <v>27</v>
      </c>
      <c r="L29" s="214"/>
      <c r="M29" s="214"/>
      <c r="N29" s="214">
        <v>34</v>
      </c>
      <c r="O29" s="214">
        <v>27</v>
      </c>
      <c r="P29" s="214"/>
      <c r="Q29" s="214"/>
      <c r="R29" s="214">
        <v>34</v>
      </c>
      <c r="S29" s="214"/>
      <c r="T29" s="214"/>
      <c r="U29" s="214"/>
      <c r="V29" s="214"/>
      <c r="W29" s="214"/>
      <c r="X29" s="214"/>
      <c r="Y29" s="214"/>
      <c r="Z29" s="214"/>
      <c r="AA29" s="214"/>
      <c r="AB29" s="140" t="str">
        <f t="shared" si="10"/>
        <v>IF7513-23</v>
      </c>
      <c r="AC29" s="139" t="str">
        <f t="shared" si="11"/>
        <v>Сүү боловсруулах үйлдвэрлэлийн ажилтан</v>
      </c>
      <c r="AD29" s="214">
        <f t="shared" si="12"/>
        <v>17</v>
      </c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>
        <v>34</v>
      </c>
      <c r="AR29" s="214">
        <v>27</v>
      </c>
      <c r="AS29" s="214">
        <v>8</v>
      </c>
      <c r="AT29" s="214"/>
      <c r="AU29" s="214">
        <v>3</v>
      </c>
      <c r="AV29" s="214">
        <v>17</v>
      </c>
      <c r="AW29" s="214">
        <v>3</v>
      </c>
      <c r="AX29" s="214">
        <v>3</v>
      </c>
      <c r="AY29" s="214"/>
    </row>
    <row r="30" spans="1:51" s="208" customFormat="1" ht="14.25" customHeight="1">
      <c r="A30" s="825" t="s">
        <v>142</v>
      </c>
      <c r="B30" s="826"/>
      <c r="C30" s="712" t="s">
        <v>143</v>
      </c>
      <c r="D30" s="713"/>
      <c r="E30" s="713"/>
      <c r="F30" s="713"/>
      <c r="G30" s="713"/>
      <c r="H30" s="714"/>
      <c r="I30" s="214">
        <f t="shared" si="8"/>
        <v>18</v>
      </c>
      <c r="J30" s="215">
        <f t="shared" si="9"/>
        <v>15</v>
      </c>
      <c r="K30" s="215">
        <f t="shared" si="9"/>
        <v>9</v>
      </c>
      <c r="L30" s="214"/>
      <c r="M30" s="214"/>
      <c r="N30" s="214">
        <v>15</v>
      </c>
      <c r="O30" s="214">
        <v>9</v>
      </c>
      <c r="P30" s="214"/>
      <c r="Q30" s="214"/>
      <c r="R30" s="214">
        <v>15</v>
      </c>
      <c r="S30" s="214"/>
      <c r="T30" s="214"/>
      <c r="U30" s="214"/>
      <c r="V30" s="214"/>
      <c r="W30" s="214"/>
      <c r="X30" s="214"/>
      <c r="Y30" s="214"/>
      <c r="Z30" s="214"/>
      <c r="AA30" s="214"/>
      <c r="AB30" s="140" t="str">
        <f t="shared" si="10"/>
        <v>AF6112-24</v>
      </c>
      <c r="AC30" s="139" t="str">
        <f t="shared" si="11"/>
        <v>Хүнсний ногооны фермер</v>
      </c>
      <c r="AD30" s="214">
        <f t="shared" si="12"/>
        <v>18</v>
      </c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>
        <v>15</v>
      </c>
      <c r="AR30" s="214">
        <v>9</v>
      </c>
      <c r="AS30" s="214"/>
      <c r="AT30" s="214">
        <v>1</v>
      </c>
      <c r="AU30" s="214"/>
      <c r="AV30" s="214">
        <v>10</v>
      </c>
      <c r="AW30" s="214">
        <v>4</v>
      </c>
      <c r="AX30" s="214"/>
      <c r="AY30" s="214"/>
    </row>
    <row r="31" spans="1:51" s="208" customFormat="1" ht="14.25" customHeight="1">
      <c r="A31" s="825" t="s">
        <v>144</v>
      </c>
      <c r="B31" s="826"/>
      <c r="C31" s="712" t="s">
        <v>145</v>
      </c>
      <c r="D31" s="713"/>
      <c r="E31" s="713"/>
      <c r="F31" s="713"/>
      <c r="G31" s="713"/>
      <c r="H31" s="714"/>
      <c r="I31" s="214">
        <f t="shared" si="8"/>
        <v>19</v>
      </c>
      <c r="J31" s="215">
        <f t="shared" si="9"/>
        <v>40</v>
      </c>
      <c r="K31" s="215">
        <f t="shared" si="9"/>
        <v>37</v>
      </c>
      <c r="L31" s="214"/>
      <c r="M31" s="214"/>
      <c r="N31" s="214">
        <v>23</v>
      </c>
      <c r="O31" s="214">
        <v>20</v>
      </c>
      <c r="P31" s="214">
        <v>17</v>
      </c>
      <c r="Q31" s="214">
        <v>17</v>
      </c>
      <c r="R31" s="214">
        <v>40</v>
      </c>
      <c r="S31" s="214"/>
      <c r="T31" s="214"/>
      <c r="U31" s="214"/>
      <c r="V31" s="214"/>
      <c r="W31" s="214"/>
      <c r="X31" s="214"/>
      <c r="Y31" s="214"/>
      <c r="Z31" s="214"/>
      <c r="AA31" s="214"/>
      <c r="AB31" s="140" t="str">
        <f t="shared" si="10"/>
        <v>IF5120-11</v>
      </c>
      <c r="AC31" s="139" t="str">
        <f t="shared" si="11"/>
        <v>Тогооч</v>
      </c>
      <c r="AD31" s="214">
        <f t="shared" si="12"/>
        <v>19</v>
      </c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>
        <v>40</v>
      </c>
      <c r="AR31" s="214">
        <v>37</v>
      </c>
      <c r="AS31" s="214">
        <v>4</v>
      </c>
      <c r="AT31" s="214"/>
      <c r="AU31" s="214">
        <v>2</v>
      </c>
      <c r="AV31" s="214">
        <v>33</v>
      </c>
      <c r="AW31" s="214">
        <v>1</v>
      </c>
      <c r="AX31" s="214"/>
      <c r="AY31" s="214"/>
    </row>
    <row r="32" spans="1:51" s="208" customFormat="1" ht="25.5" customHeight="1">
      <c r="A32" s="825" t="s">
        <v>146</v>
      </c>
      <c r="B32" s="826"/>
      <c r="C32" s="751" t="s">
        <v>147</v>
      </c>
      <c r="D32" s="752"/>
      <c r="E32" s="752"/>
      <c r="F32" s="752"/>
      <c r="G32" s="752"/>
      <c r="H32" s="783"/>
      <c r="I32" s="214">
        <f t="shared" si="8"/>
        <v>20</v>
      </c>
      <c r="J32" s="215">
        <f t="shared" si="9"/>
        <v>15</v>
      </c>
      <c r="K32" s="215">
        <f t="shared" si="9"/>
        <v>0</v>
      </c>
      <c r="L32" s="214"/>
      <c r="M32" s="214"/>
      <c r="N32" s="214">
        <v>15</v>
      </c>
      <c r="O32" s="214"/>
      <c r="P32" s="214"/>
      <c r="Q32" s="214"/>
      <c r="R32" s="214">
        <v>15</v>
      </c>
      <c r="S32" s="214"/>
      <c r="T32" s="214"/>
      <c r="U32" s="214"/>
      <c r="V32" s="214"/>
      <c r="W32" s="214"/>
      <c r="X32" s="214"/>
      <c r="Y32" s="214"/>
      <c r="Z32" s="214"/>
      <c r="AA32" s="214"/>
      <c r="AB32" s="140" t="str">
        <f t="shared" si="10"/>
        <v>AT7231-20</v>
      </c>
      <c r="AC32" s="139" t="str">
        <f t="shared" si="11"/>
        <v>ХАА-н машин механизмын ашиглалт, засварчин</v>
      </c>
      <c r="AD32" s="214">
        <f t="shared" si="12"/>
        <v>20</v>
      </c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>
        <v>15</v>
      </c>
      <c r="AR32" s="214"/>
      <c r="AS32" s="214"/>
      <c r="AT32" s="214"/>
      <c r="AU32" s="214"/>
      <c r="AV32" s="214">
        <v>14</v>
      </c>
      <c r="AW32" s="214">
        <v>1</v>
      </c>
      <c r="AX32" s="214"/>
      <c r="AY32" s="214"/>
    </row>
    <row r="33" spans="1:51" s="208" customFormat="1" ht="14.25" customHeight="1">
      <c r="A33" s="787" t="s">
        <v>148</v>
      </c>
      <c r="B33" s="787"/>
      <c r="C33" s="751" t="s">
        <v>149</v>
      </c>
      <c r="D33" s="752"/>
      <c r="E33" s="752"/>
      <c r="F33" s="752"/>
      <c r="G33" s="752"/>
      <c r="H33" s="783"/>
      <c r="I33" s="214">
        <f t="shared" si="8"/>
        <v>21</v>
      </c>
      <c r="J33" s="215">
        <f t="shared" si="9"/>
        <v>16</v>
      </c>
      <c r="K33" s="215">
        <f t="shared" si="9"/>
        <v>5</v>
      </c>
      <c r="L33" s="214"/>
      <c r="M33" s="214"/>
      <c r="N33" s="214">
        <v>16</v>
      </c>
      <c r="O33" s="214">
        <v>5</v>
      </c>
      <c r="P33" s="214"/>
      <c r="Q33" s="214"/>
      <c r="R33" s="214">
        <v>16</v>
      </c>
      <c r="S33" s="214"/>
      <c r="T33" s="214"/>
      <c r="U33" s="214"/>
      <c r="V33" s="214"/>
      <c r="W33" s="214"/>
      <c r="X33" s="214"/>
      <c r="Y33" s="214"/>
      <c r="Z33" s="214"/>
      <c r="AA33" s="214"/>
      <c r="AB33" s="140" t="str">
        <f t="shared" si="10"/>
        <v>NT5113-13</v>
      </c>
      <c r="AC33" s="139" t="str">
        <f t="shared" si="11"/>
        <v>Аяллын хөтөч</v>
      </c>
      <c r="AD33" s="214">
        <f t="shared" si="12"/>
        <v>21</v>
      </c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>
        <v>16</v>
      </c>
      <c r="AR33" s="214">
        <v>5</v>
      </c>
      <c r="AS33" s="214">
        <v>2</v>
      </c>
      <c r="AT33" s="214"/>
      <c r="AU33" s="214"/>
      <c r="AV33" s="214">
        <v>13</v>
      </c>
      <c r="AW33" s="214">
        <v>1</v>
      </c>
      <c r="AX33" s="214"/>
      <c r="AY33" s="214"/>
    </row>
    <row r="34" spans="1:51" s="213" customFormat="1">
      <c r="A34" s="996" t="s">
        <v>150</v>
      </c>
      <c r="B34" s="997"/>
      <c r="C34" s="997"/>
      <c r="D34" s="997"/>
      <c r="E34" s="997"/>
      <c r="F34" s="997"/>
      <c r="G34" s="997"/>
      <c r="H34" s="998"/>
      <c r="I34" s="217">
        <f t="shared" si="8"/>
        <v>22</v>
      </c>
      <c r="J34" s="217">
        <f t="shared" ref="J34" si="13">SUM(J35:J51)</f>
        <v>450</v>
      </c>
      <c r="K34" s="217">
        <f t="shared" ref="K34:AA34" si="14">SUM(K35:K51)</f>
        <v>196</v>
      </c>
      <c r="L34" s="217">
        <f t="shared" si="14"/>
        <v>0</v>
      </c>
      <c r="M34" s="217">
        <f t="shared" si="14"/>
        <v>0</v>
      </c>
      <c r="N34" s="217">
        <f t="shared" si="14"/>
        <v>450</v>
      </c>
      <c r="O34" s="217">
        <f t="shared" si="14"/>
        <v>196</v>
      </c>
      <c r="P34" s="217">
        <f t="shared" si="14"/>
        <v>0</v>
      </c>
      <c r="Q34" s="217">
        <f t="shared" si="14"/>
        <v>0</v>
      </c>
      <c r="R34" s="217">
        <f t="shared" si="14"/>
        <v>450</v>
      </c>
      <c r="S34" s="217">
        <f t="shared" si="14"/>
        <v>0</v>
      </c>
      <c r="T34" s="217">
        <f t="shared" si="14"/>
        <v>0</v>
      </c>
      <c r="U34" s="217">
        <f t="shared" si="14"/>
        <v>0</v>
      </c>
      <c r="V34" s="217">
        <f t="shared" si="14"/>
        <v>195</v>
      </c>
      <c r="W34" s="217">
        <f t="shared" si="14"/>
        <v>55</v>
      </c>
      <c r="X34" s="217">
        <f t="shared" si="14"/>
        <v>101</v>
      </c>
      <c r="Y34" s="217">
        <f t="shared" si="14"/>
        <v>47</v>
      </c>
      <c r="Z34" s="217">
        <f t="shared" si="14"/>
        <v>2</v>
      </c>
      <c r="AA34" s="217">
        <f t="shared" si="14"/>
        <v>0</v>
      </c>
      <c r="AB34" s="999" t="str">
        <f>+A34</f>
        <v>2. Баян-Өлгий аймаг дахь МСҮТ</v>
      </c>
      <c r="AC34" s="1000"/>
      <c r="AD34" s="217">
        <f t="shared" si="12"/>
        <v>22</v>
      </c>
      <c r="AE34" s="217">
        <f t="shared" ref="AE34:AY34" si="15">SUM(AE35:AE51)</f>
        <v>0</v>
      </c>
      <c r="AF34" s="217">
        <f t="shared" si="15"/>
        <v>0</v>
      </c>
      <c r="AG34" s="217">
        <f t="shared" si="15"/>
        <v>50</v>
      </c>
      <c r="AH34" s="217">
        <f t="shared" si="15"/>
        <v>42</v>
      </c>
      <c r="AI34" s="217">
        <f t="shared" si="15"/>
        <v>0</v>
      </c>
      <c r="AJ34" s="217">
        <f t="shared" si="15"/>
        <v>0</v>
      </c>
      <c r="AK34" s="217">
        <f t="shared" si="15"/>
        <v>0</v>
      </c>
      <c r="AL34" s="217">
        <f t="shared" si="15"/>
        <v>0</v>
      </c>
      <c r="AM34" s="217">
        <f t="shared" si="15"/>
        <v>0</v>
      </c>
      <c r="AN34" s="217">
        <f t="shared" si="15"/>
        <v>0</v>
      </c>
      <c r="AO34" s="217">
        <f t="shared" si="15"/>
        <v>0</v>
      </c>
      <c r="AP34" s="217">
        <f t="shared" si="15"/>
        <v>0</v>
      </c>
      <c r="AQ34" s="217">
        <f t="shared" si="15"/>
        <v>102</v>
      </c>
      <c r="AR34" s="217">
        <f t="shared" si="15"/>
        <v>52</v>
      </c>
      <c r="AS34" s="217">
        <f t="shared" si="15"/>
        <v>50</v>
      </c>
      <c r="AT34" s="217">
        <f t="shared" si="15"/>
        <v>0</v>
      </c>
      <c r="AU34" s="217">
        <f t="shared" si="15"/>
        <v>2</v>
      </c>
      <c r="AV34" s="217">
        <f t="shared" si="15"/>
        <v>203</v>
      </c>
      <c r="AW34" s="217">
        <f t="shared" si="15"/>
        <v>195</v>
      </c>
      <c r="AX34" s="217">
        <f t="shared" si="15"/>
        <v>0</v>
      </c>
      <c r="AY34" s="217">
        <f t="shared" si="15"/>
        <v>0</v>
      </c>
    </row>
    <row r="35" spans="1:51" s="208" customFormat="1" ht="14.25" customHeight="1">
      <c r="A35" s="825" t="s">
        <v>114</v>
      </c>
      <c r="B35" s="826"/>
      <c r="C35" s="751" t="s">
        <v>115</v>
      </c>
      <c r="D35" s="752"/>
      <c r="E35" s="752"/>
      <c r="F35" s="752"/>
      <c r="G35" s="752"/>
      <c r="H35" s="783"/>
      <c r="I35" s="214">
        <f t="shared" si="8"/>
        <v>23</v>
      </c>
      <c r="J35" s="215">
        <f t="shared" si="9"/>
        <v>30</v>
      </c>
      <c r="K35" s="215">
        <f t="shared" si="9"/>
        <v>2</v>
      </c>
      <c r="L35" s="216"/>
      <c r="M35" s="214"/>
      <c r="N35" s="65">
        <v>30</v>
      </c>
      <c r="O35" s="65">
        <v>2</v>
      </c>
      <c r="P35" s="65"/>
      <c r="Q35" s="51"/>
      <c r="R35" s="65">
        <v>30</v>
      </c>
      <c r="S35" s="214"/>
      <c r="T35" s="214"/>
      <c r="U35" s="214"/>
      <c r="V35" s="214">
        <v>15</v>
      </c>
      <c r="W35" s="214">
        <v>1</v>
      </c>
      <c r="X35" s="216">
        <v>5</v>
      </c>
      <c r="Y35" s="214">
        <v>0</v>
      </c>
      <c r="Z35" s="216"/>
      <c r="AA35" s="214"/>
      <c r="AB35" s="140" t="str">
        <f>+A35</f>
        <v>TC8211-20</v>
      </c>
      <c r="AC35" s="139" t="str">
        <f>+C35</f>
        <v>Автомашины засварчин</v>
      </c>
      <c r="AD35" s="214">
        <f t="shared" si="12"/>
        <v>23</v>
      </c>
      <c r="AE35" s="214"/>
      <c r="AF35" s="214"/>
      <c r="AG35" s="216">
        <v>1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6">
        <v>9</v>
      </c>
      <c r="AR35" s="214">
        <v>1</v>
      </c>
      <c r="AS35" s="216">
        <v>1</v>
      </c>
      <c r="AT35" s="214"/>
      <c r="AU35" s="214"/>
      <c r="AV35" s="216">
        <v>14</v>
      </c>
      <c r="AW35" s="214">
        <v>15</v>
      </c>
      <c r="AX35" s="214"/>
      <c r="AY35" s="214"/>
    </row>
    <row r="36" spans="1:51" s="208" customFormat="1" ht="14.25" customHeight="1">
      <c r="A36" s="825" t="s">
        <v>151</v>
      </c>
      <c r="B36" s="826"/>
      <c r="C36" s="712" t="s">
        <v>152</v>
      </c>
      <c r="D36" s="713"/>
      <c r="E36" s="713"/>
      <c r="F36" s="713"/>
      <c r="G36" s="713"/>
      <c r="H36" s="714"/>
      <c r="I36" s="214">
        <f t="shared" si="8"/>
        <v>24</v>
      </c>
      <c r="J36" s="215">
        <f t="shared" si="9"/>
        <v>45</v>
      </c>
      <c r="K36" s="215">
        <f t="shared" si="9"/>
        <v>9</v>
      </c>
      <c r="L36" s="216"/>
      <c r="M36" s="214"/>
      <c r="N36" s="65">
        <v>45</v>
      </c>
      <c r="O36" s="65">
        <v>9</v>
      </c>
      <c r="P36" s="65"/>
      <c r="Q36" s="51"/>
      <c r="R36" s="65">
        <v>45</v>
      </c>
      <c r="S36" s="214"/>
      <c r="T36" s="214"/>
      <c r="U36" s="214"/>
      <c r="V36" s="214">
        <v>15</v>
      </c>
      <c r="W36" s="214">
        <v>0</v>
      </c>
      <c r="X36" s="216">
        <v>12</v>
      </c>
      <c r="Y36" s="214">
        <v>2</v>
      </c>
      <c r="Z36" s="216">
        <v>1</v>
      </c>
      <c r="AA36" s="214"/>
      <c r="AB36" s="140" t="str">
        <f t="shared" ref="AB36:AB51" si="16">+A36</f>
        <v>CF7115-22</v>
      </c>
      <c r="AC36" s="139" t="str">
        <f t="shared" ref="AC36:AC51" si="17">+C36</f>
        <v>Барилгын мужаан</v>
      </c>
      <c r="AD36" s="214">
        <f t="shared" si="12"/>
        <v>24</v>
      </c>
      <c r="AE36" s="214"/>
      <c r="AF36" s="214"/>
      <c r="AG36" s="216">
        <v>2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6">
        <v>15</v>
      </c>
      <c r="AR36" s="214">
        <v>7</v>
      </c>
      <c r="AS36" s="216">
        <v>2</v>
      </c>
      <c r="AT36" s="214"/>
      <c r="AU36" s="214">
        <v>1</v>
      </c>
      <c r="AV36" s="216">
        <v>27</v>
      </c>
      <c r="AW36" s="214">
        <v>15</v>
      </c>
      <c r="AX36" s="214"/>
      <c r="AY36" s="214"/>
    </row>
    <row r="37" spans="1:51" s="208" customFormat="1" ht="14.25" customHeight="1">
      <c r="A37" s="825" t="s">
        <v>116</v>
      </c>
      <c r="B37" s="826"/>
      <c r="C37" s="751" t="s">
        <v>117</v>
      </c>
      <c r="D37" s="752"/>
      <c r="E37" s="752"/>
      <c r="F37" s="752"/>
      <c r="G37" s="752"/>
      <c r="H37" s="783"/>
      <c r="I37" s="214">
        <f t="shared" si="8"/>
        <v>25</v>
      </c>
      <c r="J37" s="215">
        <f t="shared" si="9"/>
        <v>30</v>
      </c>
      <c r="K37" s="215">
        <f t="shared" si="9"/>
        <v>0</v>
      </c>
      <c r="L37" s="216"/>
      <c r="M37" s="214"/>
      <c r="N37" s="65">
        <v>30</v>
      </c>
      <c r="O37" s="65">
        <v>0</v>
      </c>
      <c r="P37" s="65"/>
      <c r="Q37" s="51"/>
      <c r="R37" s="65">
        <v>30</v>
      </c>
      <c r="S37" s="214"/>
      <c r="T37" s="214"/>
      <c r="U37" s="214"/>
      <c r="V37" s="214">
        <v>15</v>
      </c>
      <c r="W37" s="214">
        <v>0</v>
      </c>
      <c r="X37" s="216">
        <v>9</v>
      </c>
      <c r="Y37" s="214">
        <v>0</v>
      </c>
      <c r="Z37" s="216"/>
      <c r="AA37" s="214"/>
      <c r="AB37" s="140" t="str">
        <f t="shared" si="16"/>
        <v>CF7126-36</v>
      </c>
      <c r="AC37" s="139" t="str">
        <f t="shared" si="17"/>
        <v>Барилгын сантехникч</v>
      </c>
      <c r="AD37" s="214">
        <f t="shared" si="12"/>
        <v>25</v>
      </c>
      <c r="AE37" s="214"/>
      <c r="AF37" s="214"/>
      <c r="AG37" s="216">
        <v>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6">
        <v>5</v>
      </c>
      <c r="AR37" s="214"/>
      <c r="AS37" s="216">
        <v>1</v>
      </c>
      <c r="AT37" s="214"/>
      <c r="AU37" s="214"/>
      <c r="AV37" s="216">
        <v>14</v>
      </c>
      <c r="AW37" s="214">
        <v>15</v>
      </c>
      <c r="AX37" s="214"/>
      <c r="AY37" s="214"/>
    </row>
    <row r="38" spans="1:51" s="208" customFormat="1" ht="14.25" customHeight="1">
      <c r="A38" s="787" t="s">
        <v>120</v>
      </c>
      <c r="B38" s="787"/>
      <c r="C38" s="751" t="s">
        <v>121</v>
      </c>
      <c r="D38" s="752"/>
      <c r="E38" s="752"/>
      <c r="F38" s="752"/>
      <c r="G38" s="752"/>
      <c r="H38" s="783"/>
      <c r="I38" s="214">
        <f t="shared" si="8"/>
        <v>26</v>
      </c>
      <c r="J38" s="215">
        <f t="shared" si="9"/>
        <v>30</v>
      </c>
      <c r="K38" s="215">
        <f t="shared" si="9"/>
        <v>6</v>
      </c>
      <c r="L38" s="216"/>
      <c r="M38" s="214"/>
      <c r="N38" s="65">
        <v>30</v>
      </c>
      <c r="O38" s="65">
        <v>6</v>
      </c>
      <c r="P38" s="65"/>
      <c r="Q38" s="51"/>
      <c r="R38" s="65">
        <v>30</v>
      </c>
      <c r="S38" s="214"/>
      <c r="T38" s="214"/>
      <c r="U38" s="214"/>
      <c r="V38" s="214">
        <v>15</v>
      </c>
      <c r="W38" s="214">
        <v>0</v>
      </c>
      <c r="X38" s="216">
        <v>5</v>
      </c>
      <c r="Y38" s="214">
        <v>1</v>
      </c>
      <c r="Z38" s="216"/>
      <c r="AA38" s="214"/>
      <c r="AB38" s="140" t="str">
        <f t="shared" si="16"/>
        <v>CF7112-19</v>
      </c>
      <c r="AC38" s="139" t="str">
        <f t="shared" si="17"/>
        <v>Барилгын өрөг угсрагч</v>
      </c>
      <c r="AD38" s="214">
        <f t="shared" si="12"/>
        <v>26</v>
      </c>
      <c r="AE38" s="214"/>
      <c r="AF38" s="214"/>
      <c r="AG38" s="216"/>
      <c r="AH38" s="214"/>
      <c r="AI38" s="214"/>
      <c r="AJ38" s="214"/>
      <c r="AK38" s="214"/>
      <c r="AL38" s="214"/>
      <c r="AM38" s="214"/>
      <c r="AN38" s="214"/>
      <c r="AO38" s="214"/>
      <c r="AP38" s="214"/>
      <c r="AQ38" s="216">
        <v>10</v>
      </c>
      <c r="AR38" s="214">
        <v>5</v>
      </c>
      <c r="AS38" s="216"/>
      <c r="AT38" s="214"/>
      <c r="AU38" s="214"/>
      <c r="AV38" s="216">
        <v>15</v>
      </c>
      <c r="AW38" s="214">
        <v>15</v>
      </c>
      <c r="AX38" s="214"/>
      <c r="AY38" s="214"/>
    </row>
    <row r="39" spans="1:51" s="208" customFormat="1" ht="25.5" customHeight="1">
      <c r="A39" s="787" t="s">
        <v>118</v>
      </c>
      <c r="B39" s="787"/>
      <c r="C39" s="751" t="s">
        <v>119</v>
      </c>
      <c r="D39" s="752"/>
      <c r="E39" s="752"/>
      <c r="F39" s="752"/>
      <c r="G39" s="752"/>
      <c r="H39" s="783"/>
      <c r="I39" s="214">
        <f t="shared" si="8"/>
        <v>27</v>
      </c>
      <c r="J39" s="215">
        <f t="shared" si="9"/>
        <v>30</v>
      </c>
      <c r="K39" s="215">
        <f t="shared" si="9"/>
        <v>11</v>
      </c>
      <c r="L39" s="216"/>
      <c r="M39" s="214"/>
      <c r="N39" s="65">
        <v>30</v>
      </c>
      <c r="O39" s="65">
        <v>11</v>
      </c>
      <c r="P39" s="65"/>
      <c r="Q39" s="51"/>
      <c r="R39" s="65">
        <v>30</v>
      </c>
      <c r="S39" s="214"/>
      <c r="T39" s="214"/>
      <c r="U39" s="214"/>
      <c r="V39" s="214">
        <v>15</v>
      </c>
      <c r="W39" s="214">
        <v>1</v>
      </c>
      <c r="X39" s="216">
        <v>6</v>
      </c>
      <c r="Y39" s="214">
        <v>3</v>
      </c>
      <c r="Z39" s="216"/>
      <c r="AA39" s="214"/>
      <c r="AB39" s="140" t="str">
        <f t="shared" si="16"/>
        <v>CF7123-20</v>
      </c>
      <c r="AC39" s="139" t="str">
        <f t="shared" si="17"/>
        <v>Барилгын засал-чимэглэлчин</v>
      </c>
      <c r="AD39" s="214">
        <f t="shared" si="12"/>
        <v>27</v>
      </c>
      <c r="AE39" s="214"/>
      <c r="AF39" s="214"/>
      <c r="AG39" s="216">
        <v>1</v>
      </c>
      <c r="AH39" s="214">
        <v>1</v>
      </c>
      <c r="AI39" s="214"/>
      <c r="AJ39" s="214"/>
      <c r="AK39" s="214"/>
      <c r="AL39" s="214"/>
      <c r="AM39" s="214"/>
      <c r="AN39" s="214"/>
      <c r="AO39" s="214"/>
      <c r="AP39" s="214"/>
      <c r="AQ39" s="216">
        <v>8</v>
      </c>
      <c r="AR39" s="214">
        <v>6</v>
      </c>
      <c r="AS39" s="216">
        <v>1</v>
      </c>
      <c r="AT39" s="214"/>
      <c r="AU39" s="214"/>
      <c r="AV39" s="216">
        <v>14</v>
      </c>
      <c r="AW39" s="214">
        <v>15</v>
      </c>
      <c r="AX39" s="214"/>
      <c r="AY39" s="214"/>
    </row>
    <row r="40" spans="1:51" s="208" customFormat="1" ht="14.25" customHeight="1">
      <c r="A40" s="787" t="s">
        <v>122</v>
      </c>
      <c r="B40" s="787"/>
      <c r="C40" s="751" t="s">
        <v>123</v>
      </c>
      <c r="D40" s="752"/>
      <c r="E40" s="752"/>
      <c r="F40" s="752"/>
      <c r="G40" s="752"/>
      <c r="H40" s="783"/>
      <c r="I40" s="214">
        <f t="shared" si="8"/>
        <v>28</v>
      </c>
      <c r="J40" s="215">
        <f t="shared" si="9"/>
        <v>30</v>
      </c>
      <c r="K40" s="215">
        <f t="shared" si="9"/>
        <v>4</v>
      </c>
      <c r="L40" s="216"/>
      <c r="M40" s="214"/>
      <c r="N40" s="65">
        <v>30</v>
      </c>
      <c r="O40" s="65">
        <v>4</v>
      </c>
      <c r="P40" s="65"/>
      <c r="Q40" s="51"/>
      <c r="R40" s="65">
        <v>30</v>
      </c>
      <c r="S40" s="214"/>
      <c r="T40" s="214"/>
      <c r="U40" s="214"/>
      <c r="V40" s="214">
        <v>15</v>
      </c>
      <c r="W40" s="214">
        <v>0</v>
      </c>
      <c r="X40" s="216">
        <v>3</v>
      </c>
      <c r="Y40" s="214">
        <v>0</v>
      </c>
      <c r="Z40" s="216"/>
      <c r="AA40" s="214"/>
      <c r="AB40" s="140" t="str">
        <f t="shared" si="16"/>
        <v>CF7411-12</v>
      </c>
      <c r="AC40" s="139" t="str">
        <f t="shared" si="17"/>
        <v>Барилгын цахилгаанчин</v>
      </c>
      <c r="AD40" s="214">
        <f t="shared" si="12"/>
        <v>28</v>
      </c>
      <c r="AE40" s="214"/>
      <c r="AF40" s="214"/>
      <c r="AG40" s="216">
        <v>2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6">
        <v>10</v>
      </c>
      <c r="AR40" s="214">
        <v>4</v>
      </c>
      <c r="AS40" s="216">
        <v>2</v>
      </c>
      <c r="AT40" s="214"/>
      <c r="AU40" s="214"/>
      <c r="AV40" s="216">
        <v>13</v>
      </c>
      <c r="AW40" s="214">
        <v>15</v>
      </c>
      <c r="AX40" s="214"/>
      <c r="AY40" s="214"/>
    </row>
    <row r="41" spans="1:51" s="208" customFormat="1" ht="14.25" customHeight="1">
      <c r="A41" s="825" t="s">
        <v>124</v>
      </c>
      <c r="B41" s="826"/>
      <c r="C41" s="702" t="s">
        <v>125</v>
      </c>
      <c r="D41" s="702"/>
      <c r="E41" s="702"/>
      <c r="F41" s="702"/>
      <c r="G41" s="702"/>
      <c r="H41" s="702"/>
      <c r="I41" s="214">
        <f t="shared" si="8"/>
        <v>29</v>
      </c>
      <c r="J41" s="215">
        <f t="shared" si="9"/>
        <v>30</v>
      </c>
      <c r="K41" s="215">
        <f t="shared" si="9"/>
        <v>0</v>
      </c>
      <c r="L41" s="216"/>
      <c r="M41" s="214"/>
      <c r="N41" s="65">
        <v>30</v>
      </c>
      <c r="O41" s="65">
        <v>0</v>
      </c>
      <c r="P41" s="65"/>
      <c r="Q41" s="51"/>
      <c r="R41" s="65">
        <v>30</v>
      </c>
      <c r="S41" s="214"/>
      <c r="T41" s="214"/>
      <c r="U41" s="214"/>
      <c r="V41" s="214">
        <v>15</v>
      </c>
      <c r="W41" s="214">
        <v>0</v>
      </c>
      <c r="X41" s="216">
        <v>6</v>
      </c>
      <c r="Y41" s="214">
        <v>0</v>
      </c>
      <c r="Z41" s="216">
        <v>1</v>
      </c>
      <c r="AA41" s="214"/>
      <c r="AB41" s="140" t="str">
        <f t="shared" si="16"/>
        <v>IM7212-14</v>
      </c>
      <c r="AC41" s="139" t="str">
        <f t="shared" si="17"/>
        <v>Гагнуурчин</v>
      </c>
      <c r="AD41" s="214">
        <f t="shared" si="12"/>
        <v>29</v>
      </c>
      <c r="AE41" s="214"/>
      <c r="AF41" s="214"/>
      <c r="AG41" s="216">
        <v>1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6">
        <v>7</v>
      </c>
      <c r="AR41" s="214"/>
      <c r="AS41" s="216">
        <v>1</v>
      </c>
      <c r="AT41" s="214"/>
      <c r="AU41" s="214">
        <v>1</v>
      </c>
      <c r="AV41" s="216">
        <v>13</v>
      </c>
      <c r="AW41" s="214">
        <v>15</v>
      </c>
      <c r="AX41" s="214"/>
      <c r="AY41" s="214"/>
    </row>
    <row r="42" spans="1:51" s="208" customFormat="1" ht="14.25" customHeight="1">
      <c r="A42" s="825" t="s">
        <v>153</v>
      </c>
      <c r="B42" s="826"/>
      <c r="C42" s="712" t="s">
        <v>154</v>
      </c>
      <c r="D42" s="713"/>
      <c r="E42" s="713"/>
      <c r="F42" s="713"/>
      <c r="G42" s="713"/>
      <c r="H42" s="714"/>
      <c r="I42" s="214">
        <f t="shared" si="8"/>
        <v>30</v>
      </c>
      <c r="J42" s="215">
        <f t="shared" si="9"/>
        <v>15</v>
      </c>
      <c r="K42" s="215">
        <f t="shared" si="9"/>
        <v>15</v>
      </c>
      <c r="L42" s="216"/>
      <c r="M42" s="214"/>
      <c r="N42" s="65">
        <v>15</v>
      </c>
      <c r="O42" s="65">
        <v>15</v>
      </c>
      <c r="P42" s="65"/>
      <c r="Q42" s="51"/>
      <c r="R42" s="65">
        <v>15</v>
      </c>
      <c r="S42" s="214"/>
      <c r="T42" s="214"/>
      <c r="U42" s="214"/>
      <c r="V42" s="214">
        <v>0</v>
      </c>
      <c r="W42" s="214">
        <v>0</v>
      </c>
      <c r="X42" s="216">
        <v>4</v>
      </c>
      <c r="Y42" s="214">
        <v>4</v>
      </c>
      <c r="Z42" s="216"/>
      <c r="AA42" s="214"/>
      <c r="AB42" s="140" t="str">
        <f t="shared" si="16"/>
        <v>SO5142-11</v>
      </c>
      <c r="AC42" s="139" t="str">
        <f t="shared" si="17"/>
        <v>Гоо засалч</v>
      </c>
      <c r="AD42" s="214">
        <f t="shared" si="12"/>
        <v>30</v>
      </c>
      <c r="AE42" s="214"/>
      <c r="AF42" s="214"/>
      <c r="AG42" s="216">
        <v>6</v>
      </c>
      <c r="AH42" s="214">
        <v>6</v>
      </c>
      <c r="AI42" s="214"/>
      <c r="AJ42" s="214"/>
      <c r="AK42" s="214"/>
      <c r="AL42" s="214"/>
      <c r="AM42" s="214"/>
      <c r="AN42" s="214"/>
      <c r="AO42" s="214"/>
      <c r="AP42" s="214"/>
      <c r="AQ42" s="216">
        <v>5</v>
      </c>
      <c r="AR42" s="214">
        <v>5</v>
      </c>
      <c r="AS42" s="216">
        <v>6</v>
      </c>
      <c r="AT42" s="214"/>
      <c r="AU42" s="214"/>
      <c r="AV42" s="216">
        <v>9</v>
      </c>
      <c r="AW42" s="214"/>
      <c r="AX42" s="214"/>
      <c r="AY42" s="214"/>
    </row>
    <row r="43" spans="1:51" s="208" customFormat="1" ht="14.25" customHeight="1">
      <c r="A43" s="825" t="s">
        <v>155</v>
      </c>
      <c r="B43" s="826"/>
      <c r="C43" s="751" t="s">
        <v>156</v>
      </c>
      <c r="D43" s="752"/>
      <c r="E43" s="752"/>
      <c r="F43" s="752"/>
      <c r="G43" s="752"/>
      <c r="H43" s="783"/>
      <c r="I43" s="214">
        <f t="shared" si="8"/>
        <v>31</v>
      </c>
      <c r="J43" s="215">
        <f t="shared" si="9"/>
        <v>15</v>
      </c>
      <c r="K43" s="215">
        <f t="shared" si="9"/>
        <v>8</v>
      </c>
      <c r="L43" s="216"/>
      <c r="M43" s="214"/>
      <c r="N43" s="65">
        <v>15</v>
      </c>
      <c r="O43" s="65">
        <v>8</v>
      </c>
      <c r="P43" s="65"/>
      <c r="Q43" s="51"/>
      <c r="R43" s="65">
        <v>15</v>
      </c>
      <c r="S43" s="214"/>
      <c r="T43" s="214"/>
      <c r="U43" s="214"/>
      <c r="V43" s="214"/>
      <c r="W43" s="214"/>
      <c r="X43" s="216">
        <v>9</v>
      </c>
      <c r="Y43" s="214">
        <v>2</v>
      </c>
      <c r="Z43" s="216"/>
      <c r="AA43" s="214"/>
      <c r="AB43" s="140" t="str">
        <f t="shared" si="16"/>
        <v>IO4120-13</v>
      </c>
      <c r="AC43" s="139" t="str">
        <f t="shared" si="17"/>
        <v>Компьютерийн оператор</v>
      </c>
      <c r="AD43" s="214">
        <f t="shared" si="12"/>
        <v>31</v>
      </c>
      <c r="AE43" s="214"/>
      <c r="AF43" s="214"/>
      <c r="AG43" s="216">
        <v>1</v>
      </c>
      <c r="AH43" s="214">
        <v>1</v>
      </c>
      <c r="AI43" s="214"/>
      <c r="AJ43" s="214"/>
      <c r="AK43" s="214"/>
      <c r="AL43" s="214"/>
      <c r="AM43" s="214"/>
      <c r="AN43" s="214"/>
      <c r="AO43" s="214"/>
      <c r="AP43" s="214"/>
      <c r="AQ43" s="216">
        <v>5</v>
      </c>
      <c r="AR43" s="214">
        <v>5</v>
      </c>
      <c r="AS43" s="216">
        <v>1</v>
      </c>
      <c r="AT43" s="214"/>
      <c r="AU43" s="214"/>
      <c r="AV43" s="216">
        <v>14</v>
      </c>
      <c r="AW43" s="214"/>
      <c r="AX43" s="214"/>
      <c r="AY43" s="214"/>
    </row>
    <row r="44" spans="1:51" s="208" customFormat="1" ht="25.5" customHeight="1">
      <c r="A44" s="787" t="s">
        <v>130</v>
      </c>
      <c r="B44" s="787"/>
      <c r="C44" s="702" t="s">
        <v>131</v>
      </c>
      <c r="D44" s="702"/>
      <c r="E44" s="702"/>
      <c r="F44" s="702"/>
      <c r="G44" s="702"/>
      <c r="H44" s="702"/>
      <c r="I44" s="214">
        <f t="shared" si="8"/>
        <v>32</v>
      </c>
      <c r="J44" s="215">
        <f t="shared" si="9"/>
        <v>49</v>
      </c>
      <c r="K44" s="215">
        <f t="shared" si="9"/>
        <v>49</v>
      </c>
      <c r="L44" s="216"/>
      <c r="M44" s="214"/>
      <c r="N44" s="65">
        <v>49</v>
      </c>
      <c r="O44" s="65">
        <v>49</v>
      </c>
      <c r="P44" s="65"/>
      <c r="Q44" s="51"/>
      <c r="R44" s="65">
        <v>49</v>
      </c>
      <c r="S44" s="214"/>
      <c r="T44" s="214"/>
      <c r="U44" s="214"/>
      <c r="V44" s="214">
        <v>19</v>
      </c>
      <c r="W44" s="214">
        <v>19</v>
      </c>
      <c r="X44" s="216">
        <v>13</v>
      </c>
      <c r="Y44" s="214">
        <v>13</v>
      </c>
      <c r="Z44" s="216"/>
      <c r="AA44" s="214"/>
      <c r="AB44" s="140" t="str">
        <f t="shared" si="16"/>
        <v>IE7533-28</v>
      </c>
      <c r="AC44" s="139" t="str">
        <f t="shared" si="17"/>
        <v>Оёмол бүтээгдэхүүний оёдолчин</v>
      </c>
      <c r="AD44" s="214">
        <f t="shared" si="12"/>
        <v>32</v>
      </c>
      <c r="AE44" s="214"/>
      <c r="AF44" s="214"/>
      <c r="AG44" s="216">
        <v>12</v>
      </c>
      <c r="AH44" s="214">
        <v>12</v>
      </c>
      <c r="AI44" s="214"/>
      <c r="AJ44" s="214"/>
      <c r="AK44" s="214"/>
      <c r="AL44" s="214"/>
      <c r="AM44" s="214"/>
      <c r="AN44" s="214"/>
      <c r="AO44" s="214"/>
      <c r="AP44" s="214"/>
      <c r="AQ44" s="216">
        <v>5</v>
      </c>
      <c r="AR44" s="214">
        <v>5</v>
      </c>
      <c r="AS44" s="216">
        <v>12</v>
      </c>
      <c r="AT44" s="214"/>
      <c r="AU44" s="214"/>
      <c r="AV44" s="216">
        <v>18</v>
      </c>
      <c r="AW44" s="214">
        <v>19</v>
      </c>
      <c r="AX44" s="214"/>
      <c r="AY44" s="214"/>
    </row>
    <row r="45" spans="1:51" s="208" customFormat="1" ht="14.25" customHeight="1">
      <c r="A45" s="825" t="s">
        <v>144</v>
      </c>
      <c r="B45" s="826"/>
      <c r="C45" s="712" t="s">
        <v>145</v>
      </c>
      <c r="D45" s="713"/>
      <c r="E45" s="713"/>
      <c r="F45" s="713"/>
      <c r="G45" s="713"/>
      <c r="H45" s="714"/>
      <c r="I45" s="214">
        <f t="shared" si="8"/>
        <v>33</v>
      </c>
      <c r="J45" s="215">
        <f t="shared" si="9"/>
        <v>43</v>
      </c>
      <c r="K45" s="215">
        <f t="shared" si="9"/>
        <v>36</v>
      </c>
      <c r="L45" s="216"/>
      <c r="M45" s="214"/>
      <c r="N45" s="65">
        <v>43</v>
      </c>
      <c r="O45" s="65">
        <v>36</v>
      </c>
      <c r="P45" s="65"/>
      <c r="Q45" s="51"/>
      <c r="R45" s="65">
        <v>43</v>
      </c>
      <c r="S45" s="214"/>
      <c r="T45" s="214"/>
      <c r="U45" s="214"/>
      <c r="V45" s="214">
        <v>28</v>
      </c>
      <c r="W45" s="214">
        <v>21</v>
      </c>
      <c r="X45" s="214">
        <v>4</v>
      </c>
      <c r="Y45" s="214">
        <v>4</v>
      </c>
      <c r="Z45" s="216"/>
      <c r="AA45" s="214"/>
      <c r="AB45" s="140" t="str">
        <f t="shared" si="16"/>
        <v>IF5120-11</v>
      </c>
      <c r="AC45" s="139" t="str">
        <f t="shared" si="17"/>
        <v>Тогооч</v>
      </c>
      <c r="AD45" s="214">
        <f t="shared" si="12"/>
        <v>33</v>
      </c>
      <c r="AE45" s="214"/>
      <c r="AF45" s="214"/>
      <c r="AG45" s="214">
        <v>11</v>
      </c>
      <c r="AH45" s="214">
        <v>11</v>
      </c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>
        <v>11</v>
      </c>
      <c r="AT45" s="214"/>
      <c r="AU45" s="214"/>
      <c r="AV45" s="214">
        <v>4</v>
      </c>
      <c r="AW45" s="214">
        <v>28</v>
      </c>
      <c r="AX45" s="214"/>
      <c r="AY45" s="214"/>
    </row>
    <row r="46" spans="1:51" s="208" customFormat="1" ht="38.25" customHeight="1">
      <c r="A46" s="825" t="s">
        <v>157</v>
      </c>
      <c r="B46" s="826"/>
      <c r="C46" s="751" t="s">
        <v>158</v>
      </c>
      <c r="D46" s="752"/>
      <c r="E46" s="752"/>
      <c r="F46" s="752"/>
      <c r="G46" s="752"/>
      <c r="H46" s="783"/>
      <c r="I46" s="214">
        <f t="shared" si="8"/>
        <v>34</v>
      </c>
      <c r="J46" s="215">
        <f t="shared" si="9"/>
        <v>15</v>
      </c>
      <c r="K46" s="215">
        <f t="shared" si="9"/>
        <v>15</v>
      </c>
      <c r="L46" s="216"/>
      <c r="M46" s="214"/>
      <c r="N46" s="65">
        <v>15</v>
      </c>
      <c r="O46" s="65">
        <v>15</v>
      </c>
      <c r="P46" s="65"/>
      <c r="Q46" s="51"/>
      <c r="R46" s="65">
        <v>15</v>
      </c>
      <c r="S46" s="214"/>
      <c r="T46" s="214"/>
      <c r="U46" s="214"/>
      <c r="V46" s="214">
        <v>0</v>
      </c>
      <c r="W46" s="214">
        <v>0</v>
      </c>
      <c r="X46" s="214">
        <v>12</v>
      </c>
      <c r="Y46" s="214">
        <v>12</v>
      </c>
      <c r="Z46" s="216"/>
      <c r="AA46" s="214"/>
      <c r="AB46" s="140" t="str">
        <f t="shared" si="16"/>
        <v>IF7512-34</v>
      </c>
      <c r="AC46" s="139" t="str">
        <f t="shared" si="17"/>
        <v>Талх, нарийн боов үйлдвэрлэлийн технологийн ажилтан</v>
      </c>
      <c r="AD46" s="214">
        <f t="shared" si="12"/>
        <v>34</v>
      </c>
      <c r="AE46" s="214"/>
      <c r="AF46" s="214"/>
      <c r="AG46" s="214">
        <v>3</v>
      </c>
      <c r="AH46" s="214">
        <v>3</v>
      </c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>
        <v>3</v>
      </c>
      <c r="AT46" s="214"/>
      <c r="AU46" s="214"/>
      <c r="AV46" s="214">
        <v>12</v>
      </c>
      <c r="AW46" s="214"/>
      <c r="AX46" s="214"/>
      <c r="AY46" s="214"/>
    </row>
    <row r="47" spans="1:51" s="208" customFormat="1" ht="14.25" customHeight="1">
      <c r="A47" s="825" t="s">
        <v>138</v>
      </c>
      <c r="B47" s="826"/>
      <c r="C47" s="712" t="s">
        <v>139</v>
      </c>
      <c r="D47" s="713"/>
      <c r="E47" s="713"/>
      <c r="F47" s="713"/>
      <c r="G47" s="713"/>
      <c r="H47" s="714"/>
      <c r="I47" s="214">
        <f t="shared" si="8"/>
        <v>35</v>
      </c>
      <c r="J47" s="215">
        <f t="shared" si="9"/>
        <v>30</v>
      </c>
      <c r="K47" s="215">
        <f t="shared" si="9"/>
        <v>24</v>
      </c>
      <c r="L47" s="216"/>
      <c r="M47" s="214"/>
      <c r="N47" s="218">
        <v>30</v>
      </c>
      <c r="O47" s="218">
        <v>24</v>
      </c>
      <c r="P47" s="218"/>
      <c r="Q47" s="70"/>
      <c r="R47" s="218">
        <v>30</v>
      </c>
      <c r="S47" s="214"/>
      <c r="T47" s="214"/>
      <c r="U47" s="214"/>
      <c r="V47" s="214">
        <v>15</v>
      </c>
      <c r="W47" s="214">
        <v>10</v>
      </c>
      <c r="X47" s="214">
        <v>3</v>
      </c>
      <c r="Y47" s="214">
        <v>2</v>
      </c>
      <c r="Z47" s="216"/>
      <c r="AA47" s="214"/>
      <c r="AB47" s="140" t="str">
        <f t="shared" si="16"/>
        <v>SO5141-11</v>
      </c>
      <c r="AC47" s="139" t="str">
        <f t="shared" si="17"/>
        <v>Үсчин</v>
      </c>
      <c r="AD47" s="214">
        <f t="shared" si="12"/>
        <v>35</v>
      </c>
      <c r="AE47" s="214"/>
      <c r="AF47" s="214"/>
      <c r="AG47" s="214">
        <v>5</v>
      </c>
      <c r="AH47" s="214">
        <v>5</v>
      </c>
      <c r="AI47" s="214"/>
      <c r="AJ47" s="214"/>
      <c r="AK47" s="214"/>
      <c r="AL47" s="214"/>
      <c r="AM47" s="214"/>
      <c r="AN47" s="214"/>
      <c r="AO47" s="214"/>
      <c r="AP47" s="214"/>
      <c r="AQ47" s="214">
        <v>7</v>
      </c>
      <c r="AR47" s="214">
        <v>7</v>
      </c>
      <c r="AS47" s="214">
        <v>5</v>
      </c>
      <c r="AT47" s="214"/>
      <c r="AU47" s="214"/>
      <c r="AV47" s="214">
        <v>10</v>
      </c>
      <c r="AW47" s="214">
        <v>15</v>
      </c>
      <c r="AX47" s="214"/>
      <c r="AY47" s="214"/>
    </row>
    <row r="48" spans="1:51" s="208" customFormat="1" ht="25.5" customHeight="1">
      <c r="A48" s="825" t="s">
        <v>159</v>
      </c>
      <c r="B48" s="826"/>
      <c r="C48" s="751" t="s">
        <v>160</v>
      </c>
      <c r="D48" s="752"/>
      <c r="E48" s="752"/>
      <c r="F48" s="752"/>
      <c r="G48" s="752"/>
      <c r="H48" s="783"/>
      <c r="I48" s="214">
        <f t="shared" si="8"/>
        <v>36</v>
      </c>
      <c r="J48" s="215">
        <f t="shared" si="9"/>
        <v>14</v>
      </c>
      <c r="K48" s="215">
        <f t="shared" si="9"/>
        <v>2</v>
      </c>
      <c r="L48" s="214"/>
      <c r="M48" s="214"/>
      <c r="N48" s="218">
        <v>14</v>
      </c>
      <c r="O48" s="218">
        <v>2</v>
      </c>
      <c r="P48" s="218"/>
      <c r="Q48" s="70"/>
      <c r="R48" s="218">
        <v>14</v>
      </c>
      <c r="S48" s="214"/>
      <c r="T48" s="214"/>
      <c r="U48" s="214"/>
      <c r="V48" s="214">
        <v>14</v>
      </c>
      <c r="W48" s="214">
        <v>2</v>
      </c>
      <c r="X48" s="214">
        <v>0</v>
      </c>
      <c r="Y48" s="214">
        <v>0</v>
      </c>
      <c r="Z48" s="214"/>
      <c r="AA48" s="214"/>
      <c r="AB48" s="140" t="str">
        <f t="shared" si="16"/>
        <v>AF6330-11</v>
      </c>
      <c r="AC48" s="139" t="str">
        <f t="shared" si="17"/>
        <v>Фермерийн аж ахуй эрхлэгч /ГТ-МАА/</v>
      </c>
      <c r="AD48" s="214">
        <f t="shared" si="12"/>
        <v>36</v>
      </c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>
        <v>14</v>
      </c>
      <c r="AX48" s="214"/>
      <c r="AY48" s="214"/>
    </row>
    <row r="49" spans="1:51" s="208" customFormat="1" ht="25.5" customHeight="1">
      <c r="A49" s="1001" t="s">
        <v>161</v>
      </c>
      <c r="B49" s="1001"/>
      <c r="C49" s="751" t="s">
        <v>162</v>
      </c>
      <c r="D49" s="752"/>
      <c r="E49" s="752"/>
      <c r="F49" s="752"/>
      <c r="G49" s="752"/>
      <c r="H49" s="783"/>
      <c r="I49" s="214">
        <f t="shared" si="8"/>
        <v>37</v>
      </c>
      <c r="J49" s="215">
        <f t="shared" si="9"/>
        <v>15</v>
      </c>
      <c r="K49" s="215">
        <f t="shared" si="9"/>
        <v>0</v>
      </c>
      <c r="L49" s="214"/>
      <c r="M49" s="214"/>
      <c r="N49" s="218">
        <v>15</v>
      </c>
      <c r="O49" s="218">
        <v>0</v>
      </c>
      <c r="P49" s="218"/>
      <c r="Q49" s="70"/>
      <c r="R49" s="218">
        <v>15</v>
      </c>
      <c r="S49" s="214"/>
      <c r="T49" s="214"/>
      <c r="U49" s="214"/>
      <c r="V49" s="214">
        <v>0</v>
      </c>
      <c r="W49" s="214">
        <v>0</v>
      </c>
      <c r="X49" s="214">
        <v>5</v>
      </c>
      <c r="Y49" s="214">
        <v>0</v>
      </c>
      <c r="Z49" s="214"/>
      <c r="AA49" s="214"/>
      <c r="AB49" s="140" t="str">
        <f t="shared" si="16"/>
        <v>MT8111-35</v>
      </c>
      <c r="AC49" s="139" t="str">
        <f t="shared" si="17"/>
        <v>Хүнд машин механизмын оператор</v>
      </c>
      <c r="AD49" s="214">
        <f t="shared" si="12"/>
        <v>37</v>
      </c>
      <c r="AE49" s="214"/>
      <c r="AF49" s="214"/>
      <c r="AG49" s="214">
        <v>1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>
        <v>9</v>
      </c>
      <c r="AR49" s="214"/>
      <c r="AS49" s="214">
        <v>1</v>
      </c>
      <c r="AT49" s="214"/>
      <c r="AU49" s="214"/>
      <c r="AV49" s="214">
        <v>14</v>
      </c>
      <c r="AW49" s="214"/>
      <c r="AX49" s="214"/>
      <c r="AY49" s="214"/>
    </row>
    <row r="50" spans="1:51" s="208" customFormat="1" ht="14.25" customHeight="1">
      <c r="A50" s="1002" t="s">
        <v>163</v>
      </c>
      <c r="B50" s="1003"/>
      <c r="C50" s="751" t="s">
        <v>164</v>
      </c>
      <c r="D50" s="752"/>
      <c r="E50" s="752"/>
      <c r="F50" s="752"/>
      <c r="G50" s="752"/>
      <c r="H50" s="783"/>
      <c r="I50" s="214">
        <f t="shared" si="8"/>
        <v>38</v>
      </c>
      <c r="J50" s="215">
        <f t="shared" si="9"/>
        <v>15</v>
      </c>
      <c r="K50" s="215">
        <f t="shared" si="9"/>
        <v>14</v>
      </c>
      <c r="L50" s="214"/>
      <c r="M50" s="214"/>
      <c r="N50" s="218">
        <v>15</v>
      </c>
      <c r="O50" s="219">
        <v>14</v>
      </c>
      <c r="P50" s="218"/>
      <c r="Q50" s="70"/>
      <c r="R50" s="218">
        <v>15</v>
      </c>
      <c r="S50" s="214"/>
      <c r="T50" s="214"/>
      <c r="U50" s="214"/>
      <c r="V50" s="214">
        <v>0</v>
      </c>
      <c r="W50" s="214">
        <v>0</v>
      </c>
      <c r="X50" s="214">
        <v>5</v>
      </c>
      <c r="Y50" s="214">
        <v>4</v>
      </c>
      <c r="Z50" s="214"/>
      <c r="AA50" s="214"/>
      <c r="AB50" s="140" t="str">
        <f t="shared" si="16"/>
        <v>AF6112-25</v>
      </c>
      <c r="AC50" s="139" t="str">
        <f t="shared" si="17"/>
        <v>Хүлэмжийн аж ахуйн фермер</v>
      </c>
      <c r="AD50" s="214">
        <f t="shared" si="12"/>
        <v>38</v>
      </c>
      <c r="AE50" s="214"/>
      <c r="AF50" s="214"/>
      <c r="AG50" s="214">
        <v>3</v>
      </c>
      <c r="AH50" s="214">
        <v>3</v>
      </c>
      <c r="AI50" s="214"/>
      <c r="AJ50" s="214"/>
      <c r="AK50" s="214"/>
      <c r="AL50" s="214"/>
      <c r="AM50" s="214"/>
      <c r="AN50" s="214"/>
      <c r="AO50" s="214"/>
      <c r="AP50" s="214"/>
      <c r="AQ50" s="214">
        <v>7</v>
      </c>
      <c r="AR50" s="214">
        <v>7</v>
      </c>
      <c r="AS50" s="214">
        <v>3</v>
      </c>
      <c r="AT50" s="214"/>
      <c r="AU50" s="214"/>
      <c r="AV50" s="214">
        <v>12</v>
      </c>
      <c r="AW50" s="214"/>
      <c r="AX50" s="214"/>
      <c r="AY50" s="214"/>
    </row>
    <row r="51" spans="1:51" s="208" customFormat="1" ht="25.5" customHeight="1">
      <c r="A51" s="825" t="s">
        <v>132</v>
      </c>
      <c r="B51" s="826"/>
      <c r="C51" s="751" t="s">
        <v>133</v>
      </c>
      <c r="D51" s="752"/>
      <c r="E51" s="752"/>
      <c r="F51" s="752"/>
      <c r="G51" s="752"/>
      <c r="H51" s="783"/>
      <c r="I51" s="214">
        <f t="shared" si="8"/>
        <v>39</v>
      </c>
      <c r="J51" s="215">
        <f t="shared" si="9"/>
        <v>14</v>
      </c>
      <c r="K51" s="215">
        <f t="shared" si="9"/>
        <v>1</v>
      </c>
      <c r="L51" s="214"/>
      <c r="M51" s="214"/>
      <c r="N51" s="218">
        <v>14</v>
      </c>
      <c r="O51" s="218">
        <v>1</v>
      </c>
      <c r="P51" s="218"/>
      <c r="Q51" s="70"/>
      <c r="R51" s="218">
        <v>14</v>
      </c>
      <c r="S51" s="214"/>
      <c r="T51" s="214"/>
      <c r="U51" s="214"/>
      <c r="V51" s="214">
        <v>14</v>
      </c>
      <c r="W51" s="214">
        <v>1</v>
      </c>
      <c r="X51" s="214">
        <v>0</v>
      </c>
      <c r="Y51" s="214">
        <v>0</v>
      </c>
      <c r="Z51" s="214"/>
      <c r="AA51" s="214"/>
      <c r="AB51" s="140" t="str">
        <f t="shared" si="16"/>
        <v>IO7421-16</v>
      </c>
      <c r="AC51" s="139" t="str">
        <f t="shared" si="17"/>
        <v>Цахим тоног төхөөрөмжийн үйлчилгээний ажилтан</v>
      </c>
      <c r="AD51" s="214">
        <f t="shared" si="12"/>
        <v>39</v>
      </c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>
        <v>14</v>
      </c>
      <c r="AX51" s="214"/>
      <c r="AY51" s="214"/>
    </row>
    <row r="52" spans="1:51" s="213" customFormat="1">
      <c r="A52" s="996" t="s">
        <v>165</v>
      </c>
      <c r="B52" s="997"/>
      <c r="C52" s="997"/>
      <c r="D52" s="997"/>
      <c r="E52" s="997"/>
      <c r="F52" s="997"/>
      <c r="G52" s="997"/>
      <c r="H52" s="998"/>
      <c r="I52" s="217">
        <f t="shared" si="8"/>
        <v>40</v>
      </c>
      <c r="J52" s="220">
        <f t="shared" ref="J52:AA52" si="18">SUM(J53:J67)</f>
        <v>352</v>
      </c>
      <c r="K52" s="220">
        <f t="shared" si="18"/>
        <v>213</v>
      </c>
      <c r="L52" s="220">
        <f t="shared" si="18"/>
        <v>0</v>
      </c>
      <c r="M52" s="220">
        <f t="shared" si="18"/>
        <v>0</v>
      </c>
      <c r="N52" s="220">
        <f t="shared" si="18"/>
        <v>352</v>
      </c>
      <c r="O52" s="220">
        <f t="shared" si="18"/>
        <v>213</v>
      </c>
      <c r="P52" s="220">
        <f t="shared" si="18"/>
        <v>0</v>
      </c>
      <c r="Q52" s="220">
        <f t="shared" si="18"/>
        <v>0</v>
      </c>
      <c r="R52" s="220">
        <f t="shared" si="18"/>
        <v>352</v>
      </c>
      <c r="S52" s="220">
        <f t="shared" si="18"/>
        <v>0</v>
      </c>
      <c r="T52" s="220">
        <f t="shared" si="18"/>
        <v>0</v>
      </c>
      <c r="U52" s="220">
        <f t="shared" si="18"/>
        <v>0</v>
      </c>
      <c r="V52" s="220">
        <f t="shared" si="18"/>
        <v>24</v>
      </c>
      <c r="W52" s="220">
        <f t="shared" si="18"/>
        <v>1</v>
      </c>
      <c r="X52" s="220">
        <f t="shared" si="18"/>
        <v>0</v>
      </c>
      <c r="Y52" s="220">
        <f t="shared" si="18"/>
        <v>0</v>
      </c>
      <c r="Z52" s="220">
        <f t="shared" si="18"/>
        <v>0</v>
      </c>
      <c r="AA52" s="220">
        <f t="shared" si="18"/>
        <v>0</v>
      </c>
      <c r="AB52" s="999" t="str">
        <f>+A52</f>
        <v>3. Булган аймаг дахь МСҮТ</v>
      </c>
      <c r="AC52" s="1000"/>
      <c r="AD52" s="217">
        <f t="shared" si="12"/>
        <v>40</v>
      </c>
      <c r="AE52" s="220">
        <f t="shared" ref="AE52:AY52" si="19">SUM(AE53:AE67)</f>
        <v>0</v>
      </c>
      <c r="AF52" s="220">
        <f t="shared" si="19"/>
        <v>0</v>
      </c>
      <c r="AG52" s="220">
        <f t="shared" si="19"/>
        <v>0</v>
      </c>
      <c r="AH52" s="220">
        <f t="shared" si="19"/>
        <v>0</v>
      </c>
      <c r="AI52" s="220">
        <f t="shared" si="19"/>
        <v>9</v>
      </c>
      <c r="AJ52" s="220">
        <f t="shared" si="19"/>
        <v>7</v>
      </c>
      <c r="AK52" s="220">
        <f t="shared" si="19"/>
        <v>41</v>
      </c>
      <c r="AL52" s="220">
        <f t="shared" si="19"/>
        <v>20</v>
      </c>
      <c r="AM52" s="220">
        <f t="shared" si="19"/>
        <v>0</v>
      </c>
      <c r="AN52" s="220">
        <f t="shared" si="19"/>
        <v>0</v>
      </c>
      <c r="AO52" s="220">
        <f t="shared" si="19"/>
        <v>0</v>
      </c>
      <c r="AP52" s="220">
        <f t="shared" si="19"/>
        <v>0</v>
      </c>
      <c r="AQ52" s="220">
        <f t="shared" si="19"/>
        <v>278</v>
      </c>
      <c r="AR52" s="220">
        <f t="shared" si="19"/>
        <v>185</v>
      </c>
      <c r="AS52" s="220">
        <f t="shared" si="19"/>
        <v>146</v>
      </c>
      <c r="AT52" s="220">
        <f t="shared" si="19"/>
        <v>0</v>
      </c>
      <c r="AU52" s="220">
        <f t="shared" si="19"/>
        <v>3</v>
      </c>
      <c r="AV52" s="220">
        <f t="shared" si="19"/>
        <v>156</v>
      </c>
      <c r="AW52" s="220">
        <f t="shared" si="19"/>
        <v>43</v>
      </c>
      <c r="AX52" s="220">
        <f t="shared" si="19"/>
        <v>2</v>
      </c>
      <c r="AY52" s="220">
        <f t="shared" si="19"/>
        <v>2</v>
      </c>
    </row>
    <row r="53" spans="1:51" s="208" customFormat="1" ht="14.25" customHeight="1">
      <c r="A53" s="825" t="s">
        <v>144</v>
      </c>
      <c r="B53" s="826"/>
      <c r="C53" s="712" t="s">
        <v>145</v>
      </c>
      <c r="D53" s="713"/>
      <c r="E53" s="713"/>
      <c r="F53" s="713"/>
      <c r="G53" s="713"/>
      <c r="H53" s="714"/>
      <c r="I53" s="214">
        <f t="shared" si="8"/>
        <v>41</v>
      </c>
      <c r="J53" s="215">
        <f t="shared" si="9"/>
        <v>33</v>
      </c>
      <c r="K53" s="215">
        <f t="shared" si="9"/>
        <v>29</v>
      </c>
      <c r="L53" s="216"/>
      <c r="M53" s="214"/>
      <c r="N53" s="65">
        <v>33</v>
      </c>
      <c r="O53" s="65">
        <v>29</v>
      </c>
      <c r="P53" s="214"/>
      <c r="Q53" s="214"/>
      <c r="R53" s="214">
        <v>33</v>
      </c>
      <c r="S53" s="214"/>
      <c r="T53" s="214"/>
      <c r="U53" s="214"/>
      <c r="V53" s="214"/>
      <c r="W53" s="214"/>
      <c r="X53" s="214"/>
      <c r="Y53" s="214"/>
      <c r="Z53" s="216"/>
      <c r="AA53" s="214"/>
      <c r="AB53" s="140" t="str">
        <f>+A53</f>
        <v>IF5120-11</v>
      </c>
      <c r="AC53" s="139" t="str">
        <f>+C53</f>
        <v>Тогооч</v>
      </c>
      <c r="AD53" s="214">
        <f t="shared" si="12"/>
        <v>41</v>
      </c>
      <c r="AE53" s="214"/>
      <c r="AF53" s="214"/>
      <c r="AG53" s="65"/>
      <c r="AH53" s="65"/>
      <c r="AI53" s="214">
        <v>3</v>
      </c>
      <c r="AJ53" s="214">
        <v>3</v>
      </c>
      <c r="AK53" s="214">
        <v>7</v>
      </c>
      <c r="AL53" s="214">
        <v>6</v>
      </c>
      <c r="AM53" s="214"/>
      <c r="AN53" s="214"/>
      <c r="AO53" s="214"/>
      <c r="AP53" s="214"/>
      <c r="AQ53" s="214">
        <v>23</v>
      </c>
      <c r="AR53" s="214">
        <v>20</v>
      </c>
      <c r="AS53" s="214">
        <v>9</v>
      </c>
      <c r="AT53" s="214"/>
      <c r="AU53" s="214">
        <v>1</v>
      </c>
      <c r="AV53" s="214">
        <v>18</v>
      </c>
      <c r="AW53" s="214">
        <v>5</v>
      </c>
      <c r="AX53" s="214"/>
      <c r="AY53" s="214"/>
    </row>
    <row r="54" spans="1:51" s="208" customFormat="1" ht="14.25" customHeight="1">
      <c r="A54" s="825" t="s">
        <v>153</v>
      </c>
      <c r="B54" s="826"/>
      <c r="C54" s="712" t="s">
        <v>154</v>
      </c>
      <c r="D54" s="713"/>
      <c r="E54" s="713"/>
      <c r="F54" s="713"/>
      <c r="G54" s="713"/>
      <c r="H54" s="714"/>
      <c r="I54" s="214">
        <f t="shared" si="8"/>
        <v>42</v>
      </c>
      <c r="J54" s="215">
        <f t="shared" si="9"/>
        <v>23</v>
      </c>
      <c r="K54" s="215">
        <f t="shared" si="9"/>
        <v>23</v>
      </c>
      <c r="L54" s="216"/>
      <c r="M54" s="214"/>
      <c r="N54" s="65">
        <v>23</v>
      </c>
      <c r="O54" s="65">
        <v>23</v>
      </c>
      <c r="P54" s="214"/>
      <c r="Q54" s="214"/>
      <c r="R54" s="214">
        <v>23</v>
      </c>
      <c r="S54" s="214"/>
      <c r="T54" s="214"/>
      <c r="U54" s="214"/>
      <c r="V54" s="214"/>
      <c r="W54" s="214"/>
      <c r="X54" s="214"/>
      <c r="Y54" s="214"/>
      <c r="Z54" s="216"/>
      <c r="AA54" s="214"/>
      <c r="AB54" s="140" t="str">
        <f t="shared" ref="AB54:AB95" si="20">+A54</f>
        <v>SO5142-11</v>
      </c>
      <c r="AC54" s="139" t="str">
        <f t="shared" ref="AC54:AC67" si="21">+C54</f>
        <v>Гоо засалч</v>
      </c>
      <c r="AD54" s="214">
        <f t="shared" si="12"/>
        <v>42</v>
      </c>
      <c r="AE54" s="214"/>
      <c r="AF54" s="214"/>
      <c r="AG54" s="65"/>
      <c r="AH54" s="65"/>
      <c r="AI54" s="214"/>
      <c r="AJ54" s="214"/>
      <c r="AK54" s="214">
        <v>3</v>
      </c>
      <c r="AL54" s="214">
        <v>3</v>
      </c>
      <c r="AM54" s="214"/>
      <c r="AN54" s="214"/>
      <c r="AO54" s="214"/>
      <c r="AP54" s="214"/>
      <c r="AQ54" s="214">
        <v>20</v>
      </c>
      <c r="AR54" s="214">
        <v>20</v>
      </c>
      <c r="AS54" s="214">
        <v>16</v>
      </c>
      <c r="AT54" s="214"/>
      <c r="AU54" s="214"/>
      <c r="AV54" s="214">
        <v>7</v>
      </c>
      <c r="AW54" s="214"/>
      <c r="AX54" s="214"/>
      <c r="AY54" s="214"/>
    </row>
    <row r="55" spans="1:51" s="208" customFormat="1" ht="14.25" customHeight="1">
      <c r="A55" s="825" t="s">
        <v>155</v>
      </c>
      <c r="B55" s="826"/>
      <c r="C55" s="751" t="s">
        <v>156</v>
      </c>
      <c r="D55" s="752"/>
      <c r="E55" s="752"/>
      <c r="F55" s="752"/>
      <c r="G55" s="752"/>
      <c r="H55" s="783"/>
      <c r="I55" s="214">
        <f t="shared" si="8"/>
        <v>43</v>
      </c>
      <c r="J55" s="215">
        <f t="shared" si="9"/>
        <v>24</v>
      </c>
      <c r="K55" s="215">
        <f t="shared" si="9"/>
        <v>20</v>
      </c>
      <c r="L55" s="216"/>
      <c r="M55" s="214"/>
      <c r="N55" s="65">
        <v>24</v>
      </c>
      <c r="O55" s="65">
        <v>20</v>
      </c>
      <c r="P55" s="214"/>
      <c r="Q55" s="214"/>
      <c r="R55" s="214">
        <v>24</v>
      </c>
      <c r="S55" s="214"/>
      <c r="T55" s="214"/>
      <c r="U55" s="214"/>
      <c r="V55" s="214"/>
      <c r="W55" s="214"/>
      <c r="X55" s="214"/>
      <c r="Y55" s="214"/>
      <c r="Z55" s="216"/>
      <c r="AA55" s="214"/>
      <c r="AB55" s="140" t="str">
        <f t="shared" si="20"/>
        <v>IO4120-13</v>
      </c>
      <c r="AC55" s="139" t="str">
        <f t="shared" si="21"/>
        <v>Компьютерийн оператор</v>
      </c>
      <c r="AD55" s="214">
        <f t="shared" si="12"/>
        <v>43</v>
      </c>
      <c r="AE55" s="214"/>
      <c r="AF55" s="214"/>
      <c r="AG55" s="65"/>
      <c r="AH55" s="65"/>
      <c r="AI55" s="214"/>
      <c r="AJ55" s="214"/>
      <c r="AK55" s="214"/>
      <c r="AL55" s="214"/>
      <c r="AM55" s="214"/>
      <c r="AN55" s="214"/>
      <c r="AO55" s="214"/>
      <c r="AP55" s="214"/>
      <c r="AQ55" s="214">
        <v>24</v>
      </c>
      <c r="AR55" s="214">
        <v>20</v>
      </c>
      <c r="AS55" s="214">
        <v>13</v>
      </c>
      <c r="AT55" s="214"/>
      <c r="AU55" s="214"/>
      <c r="AV55" s="214">
        <v>11</v>
      </c>
      <c r="AW55" s="214"/>
      <c r="AX55" s="214"/>
      <c r="AY55" s="214"/>
    </row>
    <row r="56" spans="1:51" s="208" customFormat="1" ht="25.5" customHeight="1">
      <c r="A56" s="787" t="s">
        <v>130</v>
      </c>
      <c r="B56" s="787"/>
      <c r="C56" s="702" t="s">
        <v>131</v>
      </c>
      <c r="D56" s="702"/>
      <c r="E56" s="702"/>
      <c r="F56" s="702"/>
      <c r="G56" s="702"/>
      <c r="H56" s="702"/>
      <c r="I56" s="214">
        <f t="shared" si="8"/>
        <v>44</v>
      </c>
      <c r="J56" s="215">
        <f t="shared" si="9"/>
        <v>38</v>
      </c>
      <c r="K56" s="215">
        <f t="shared" si="9"/>
        <v>38</v>
      </c>
      <c r="L56" s="216"/>
      <c r="M56" s="214"/>
      <c r="N56" s="65">
        <v>38</v>
      </c>
      <c r="O56" s="65">
        <v>38</v>
      </c>
      <c r="P56" s="214"/>
      <c r="Q56" s="214"/>
      <c r="R56" s="214">
        <v>38</v>
      </c>
      <c r="S56" s="214"/>
      <c r="T56" s="214"/>
      <c r="U56" s="214"/>
      <c r="V56" s="214"/>
      <c r="W56" s="214"/>
      <c r="X56" s="214"/>
      <c r="Y56" s="214"/>
      <c r="Z56" s="216"/>
      <c r="AA56" s="214"/>
      <c r="AB56" s="140" t="str">
        <f t="shared" si="20"/>
        <v>IE7533-28</v>
      </c>
      <c r="AC56" s="139" t="str">
        <f t="shared" si="21"/>
        <v>Оёмол бүтээгдэхүүний оёдолчин</v>
      </c>
      <c r="AD56" s="214">
        <f t="shared" si="12"/>
        <v>44</v>
      </c>
      <c r="AE56" s="214"/>
      <c r="AF56" s="214"/>
      <c r="AG56" s="65"/>
      <c r="AH56" s="65"/>
      <c r="AI56" s="214"/>
      <c r="AJ56" s="214"/>
      <c r="AK56" s="214">
        <v>1</v>
      </c>
      <c r="AL56" s="214">
        <v>1</v>
      </c>
      <c r="AM56" s="214"/>
      <c r="AN56" s="214"/>
      <c r="AO56" s="214"/>
      <c r="AP56" s="214"/>
      <c r="AQ56" s="214">
        <v>37</v>
      </c>
      <c r="AR56" s="214">
        <v>37</v>
      </c>
      <c r="AS56" s="214">
        <v>18</v>
      </c>
      <c r="AT56" s="214"/>
      <c r="AU56" s="214">
        <v>1</v>
      </c>
      <c r="AV56" s="214">
        <v>15</v>
      </c>
      <c r="AW56" s="214">
        <v>2</v>
      </c>
      <c r="AX56" s="214">
        <v>1</v>
      </c>
      <c r="AY56" s="214">
        <v>1</v>
      </c>
    </row>
    <row r="57" spans="1:51" s="208" customFormat="1" ht="25.5" customHeight="1">
      <c r="A57" s="825" t="s">
        <v>132</v>
      </c>
      <c r="B57" s="826"/>
      <c r="C57" s="751" t="s">
        <v>133</v>
      </c>
      <c r="D57" s="752"/>
      <c r="E57" s="752"/>
      <c r="F57" s="752"/>
      <c r="G57" s="752"/>
      <c r="H57" s="783"/>
      <c r="I57" s="214">
        <f t="shared" si="8"/>
        <v>45</v>
      </c>
      <c r="J57" s="215">
        <f t="shared" si="9"/>
        <v>24</v>
      </c>
      <c r="K57" s="215">
        <f t="shared" si="9"/>
        <v>19</v>
      </c>
      <c r="L57" s="216"/>
      <c r="M57" s="214"/>
      <c r="N57" s="65">
        <v>24</v>
      </c>
      <c r="O57" s="65">
        <v>19</v>
      </c>
      <c r="P57" s="214"/>
      <c r="Q57" s="214"/>
      <c r="R57" s="214">
        <v>24</v>
      </c>
      <c r="S57" s="214"/>
      <c r="T57" s="214"/>
      <c r="U57" s="214"/>
      <c r="V57" s="214"/>
      <c r="W57" s="214"/>
      <c r="X57" s="214"/>
      <c r="Y57" s="214"/>
      <c r="Z57" s="216"/>
      <c r="AA57" s="214"/>
      <c r="AB57" s="140" t="str">
        <f t="shared" si="20"/>
        <v>IO7421-16</v>
      </c>
      <c r="AC57" s="139" t="str">
        <f t="shared" si="21"/>
        <v>Цахим тоног төхөөрөмжийн үйлчилгээний ажилтан</v>
      </c>
      <c r="AD57" s="214">
        <f t="shared" si="12"/>
        <v>45</v>
      </c>
      <c r="AE57" s="214"/>
      <c r="AF57" s="214"/>
      <c r="AG57" s="65"/>
      <c r="AH57" s="65"/>
      <c r="AI57" s="214"/>
      <c r="AJ57" s="214"/>
      <c r="AK57" s="214">
        <v>5</v>
      </c>
      <c r="AL57" s="214">
        <v>3</v>
      </c>
      <c r="AM57" s="214"/>
      <c r="AN57" s="214"/>
      <c r="AO57" s="214"/>
      <c r="AP57" s="214"/>
      <c r="AQ57" s="214">
        <v>19</v>
      </c>
      <c r="AR57" s="214">
        <v>16</v>
      </c>
      <c r="AS57" s="214">
        <v>17</v>
      </c>
      <c r="AT57" s="214"/>
      <c r="AU57" s="214"/>
      <c r="AV57" s="214">
        <v>7</v>
      </c>
      <c r="AW57" s="214"/>
      <c r="AX57" s="214"/>
      <c r="AY57" s="214"/>
    </row>
    <row r="58" spans="1:51" s="208" customFormat="1" ht="14.25" customHeight="1">
      <c r="A58" s="825" t="s">
        <v>138</v>
      </c>
      <c r="B58" s="826"/>
      <c r="C58" s="712" t="s">
        <v>139</v>
      </c>
      <c r="D58" s="713"/>
      <c r="E58" s="713"/>
      <c r="F58" s="713"/>
      <c r="G58" s="713"/>
      <c r="H58" s="714"/>
      <c r="I58" s="214">
        <f t="shared" si="8"/>
        <v>46</v>
      </c>
      <c r="J58" s="215">
        <f t="shared" si="9"/>
        <v>21</v>
      </c>
      <c r="K58" s="215">
        <f t="shared" si="9"/>
        <v>18</v>
      </c>
      <c r="L58" s="216"/>
      <c r="M58" s="214"/>
      <c r="N58" s="65">
        <v>21</v>
      </c>
      <c r="O58" s="65">
        <v>18</v>
      </c>
      <c r="P58" s="214"/>
      <c r="Q58" s="214"/>
      <c r="R58" s="214">
        <v>21</v>
      </c>
      <c r="S58" s="214"/>
      <c r="T58" s="214"/>
      <c r="U58" s="214"/>
      <c r="V58" s="214"/>
      <c r="W58" s="214"/>
      <c r="X58" s="214"/>
      <c r="Y58" s="214"/>
      <c r="Z58" s="216"/>
      <c r="AA58" s="214"/>
      <c r="AB58" s="140" t="str">
        <f t="shared" si="20"/>
        <v>SO5141-11</v>
      </c>
      <c r="AC58" s="139" t="str">
        <f t="shared" si="21"/>
        <v>Үсчин</v>
      </c>
      <c r="AD58" s="214">
        <f t="shared" si="12"/>
        <v>46</v>
      </c>
      <c r="AE58" s="214"/>
      <c r="AF58" s="214"/>
      <c r="AG58" s="65"/>
      <c r="AH58" s="65"/>
      <c r="AI58" s="214">
        <v>1</v>
      </c>
      <c r="AJ58" s="214">
        <v>1</v>
      </c>
      <c r="AK58" s="214">
        <v>3</v>
      </c>
      <c r="AL58" s="214">
        <v>2</v>
      </c>
      <c r="AM58" s="214"/>
      <c r="AN58" s="214"/>
      <c r="AO58" s="214"/>
      <c r="AP58" s="214"/>
      <c r="AQ58" s="214">
        <v>17</v>
      </c>
      <c r="AR58" s="214">
        <v>15</v>
      </c>
      <c r="AS58" s="214">
        <v>10</v>
      </c>
      <c r="AT58" s="214"/>
      <c r="AU58" s="214"/>
      <c r="AV58" s="214">
        <v>10</v>
      </c>
      <c r="AW58" s="214">
        <v>1</v>
      </c>
      <c r="AX58" s="214"/>
      <c r="AY58" s="214"/>
    </row>
    <row r="59" spans="1:51" s="208" customFormat="1" ht="14.25" customHeight="1">
      <c r="A59" s="825" t="s">
        <v>124</v>
      </c>
      <c r="B59" s="826"/>
      <c r="C59" s="702" t="s">
        <v>125</v>
      </c>
      <c r="D59" s="702"/>
      <c r="E59" s="702"/>
      <c r="F59" s="702"/>
      <c r="G59" s="702"/>
      <c r="H59" s="702"/>
      <c r="I59" s="214">
        <f t="shared" si="8"/>
        <v>47</v>
      </c>
      <c r="J59" s="215">
        <f t="shared" si="9"/>
        <v>34</v>
      </c>
      <c r="K59" s="215">
        <f t="shared" si="9"/>
        <v>2</v>
      </c>
      <c r="L59" s="216"/>
      <c r="M59" s="214"/>
      <c r="N59" s="65">
        <v>34</v>
      </c>
      <c r="O59" s="65">
        <v>2</v>
      </c>
      <c r="P59" s="214"/>
      <c r="Q59" s="214"/>
      <c r="R59" s="214">
        <v>34</v>
      </c>
      <c r="S59" s="214"/>
      <c r="T59" s="214"/>
      <c r="U59" s="214"/>
      <c r="V59" s="214">
        <v>11</v>
      </c>
      <c r="W59" s="214">
        <v>1</v>
      </c>
      <c r="X59" s="214"/>
      <c r="Y59" s="214"/>
      <c r="Z59" s="216"/>
      <c r="AA59" s="214"/>
      <c r="AB59" s="140" t="str">
        <f t="shared" si="20"/>
        <v>IM7212-14</v>
      </c>
      <c r="AC59" s="139" t="str">
        <f t="shared" si="21"/>
        <v>Гагнуурчин</v>
      </c>
      <c r="AD59" s="214">
        <f t="shared" si="12"/>
        <v>47</v>
      </c>
      <c r="AE59" s="214"/>
      <c r="AF59" s="214"/>
      <c r="AG59" s="65"/>
      <c r="AH59" s="65"/>
      <c r="AI59" s="214"/>
      <c r="AJ59" s="214"/>
      <c r="AK59" s="214">
        <v>10</v>
      </c>
      <c r="AL59" s="214"/>
      <c r="AM59" s="214"/>
      <c r="AN59" s="214"/>
      <c r="AO59" s="214"/>
      <c r="AP59" s="214"/>
      <c r="AQ59" s="214">
        <v>13</v>
      </c>
      <c r="AR59" s="214">
        <v>1</v>
      </c>
      <c r="AS59" s="214">
        <v>7</v>
      </c>
      <c r="AT59" s="214"/>
      <c r="AU59" s="214"/>
      <c r="AV59" s="214">
        <v>14</v>
      </c>
      <c r="AW59" s="214">
        <v>12</v>
      </c>
      <c r="AX59" s="214">
        <v>1</v>
      </c>
      <c r="AY59" s="214"/>
    </row>
    <row r="60" spans="1:51" s="208" customFormat="1" ht="14.25" customHeight="1">
      <c r="A60" s="825" t="s">
        <v>114</v>
      </c>
      <c r="B60" s="826"/>
      <c r="C60" s="751" t="s">
        <v>115</v>
      </c>
      <c r="D60" s="752"/>
      <c r="E60" s="752"/>
      <c r="F60" s="752"/>
      <c r="G60" s="752"/>
      <c r="H60" s="783"/>
      <c r="I60" s="214">
        <f t="shared" si="8"/>
        <v>48</v>
      </c>
      <c r="J60" s="215">
        <f t="shared" si="9"/>
        <v>16</v>
      </c>
      <c r="K60" s="215">
        <f t="shared" si="9"/>
        <v>2</v>
      </c>
      <c r="L60" s="216"/>
      <c r="M60" s="214"/>
      <c r="N60" s="65">
        <v>16</v>
      </c>
      <c r="O60" s="65">
        <v>2</v>
      </c>
      <c r="P60" s="214"/>
      <c r="Q60" s="214"/>
      <c r="R60" s="214">
        <v>16</v>
      </c>
      <c r="S60" s="214"/>
      <c r="T60" s="214"/>
      <c r="U60" s="214"/>
      <c r="V60" s="214"/>
      <c r="W60" s="214"/>
      <c r="X60" s="214"/>
      <c r="Y60" s="214"/>
      <c r="Z60" s="216"/>
      <c r="AA60" s="214"/>
      <c r="AB60" s="140" t="str">
        <f t="shared" si="20"/>
        <v>TC8211-20</v>
      </c>
      <c r="AC60" s="139" t="str">
        <f t="shared" si="21"/>
        <v>Автомашины засварчин</v>
      </c>
      <c r="AD60" s="214">
        <f t="shared" si="12"/>
        <v>48</v>
      </c>
      <c r="AE60" s="214"/>
      <c r="AF60" s="214"/>
      <c r="AG60" s="65"/>
      <c r="AH60" s="65"/>
      <c r="AI60" s="214"/>
      <c r="AJ60" s="214"/>
      <c r="AK60" s="214"/>
      <c r="AL60" s="214"/>
      <c r="AM60" s="214"/>
      <c r="AN60" s="214"/>
      <c r="AO60" s="214"/>
      <c r="AP60" s="214"/>
      <c r="AQ60" s="214">
        <v>16</v>
      </c>
      <c r="AR60" s="214">
        <v>2</v>
      </c>
      <c r="AS60" s="214">
        <v>4</v>
      </c>
      <c r="AT60" s="214"/>
      <c r="AU60" s="214">
        <v>1</v>
      </c>
      <c r="AV60" s="214">
        <v>9</v>
      </c>
      <c r="AW60" s="214">
        <v>2</v>
      </c>
      <c r="AX60" s="214"/>
      <c r="AY60" s="214"/>
    </row>
    <row r="61" spans="1:51" s="208" customFormat="1" ht="38.25" customHeight="1">
      <c r="A61" s="787" t="s">
        <v>166</v>
      </c>
      <c r="B61" s="787"/>
      <c r="C61" s="751" t="s">
        <v>167</v>
      </c>
      <c r="D61" s="752"/>
      <c r="E61" s="752"/>
      <c r="F61" s="752"/>
      <c r="G61" s="752"/>
      <c r="H61" s="783"/>
      <c r="I61" s="214">
        <f t="shared" si="8"/>
        <v>49</v>
      </c>
      <c r="J61" s="215">
        <f t="shared" si="9"/>
        <v>15</v>
      </c>
      <c r="K61" s="215">
        <f t="shared" si="9"/>
        <v>11</v>
      </c>
      <c r="L61" s="216"/>
      <c r="M61" s="214"/>
      <c r="N61" s="65">
        <v>15</v>
      </c>
      <c r="O61" s="65">
        <v>11</v>
      </c>
      <c r="P61" s="214"/>
      <c r="Q61" s="214"/>
      <c r="R61" s="214">
        <v>15</v>
      </c>
      <c r="S61" s="214"/>
      <c r="T61" s="214"/>
      <c r="U61" s="214"/>
      <c r="V61" s="214"/>
      <c r="W61" s="214"/>
      <c r="X61" s="214"/>
      <c r="Y61" s="214"/>
      <c r="Z61" s="216"/>
      <c r="AA61" s="214"/>
      <c r="AB61" s="140" t="str">
        <f t="shared" si="20"/>
        <v>IF5131-16</v>
      </c>
      <c r="AC61" s="139" t="str">
        <f t="shared" si="21"/>
        <v>Зочид буудал, зоогийн газрын үйлчилгээний ажилтан</v>
      </c>
      <c r="AD61" s="214">
        <f t="shared" si="12"/>
        <v>49</v>
      </c>
      <c r="AE61" s="214"/>
      <c r="AF61" s="214"/>
      <c r="AG61" s="51"/>
      <c r="AH61" s="51"/>
      <c r="AI61" s="214"/>
      <c r="AJ61" s="214"/>
      <c r="AK61" s="214">
        <v>3</v>
      </c>
      <c r="AL61" s="214">
        <v>2</v>
      </c>
      <c r="AM61" s="214"/>
      <c r="AN61" s="214"/>
      <c r="AO61" s="214"/>
      <c r="AP61" s="214"/>
      <c r="AQ61" s="65">
        <v>12</v>
      </c>
      <c r="AR61" s="65">
        <v>9</v>
      </c>
      <c r="AS61" s="214">
        <v>7</v>
      </c>
      <c r="AT61" s="214"/>
      <c r="AU61" s="214"/>
      <c r="AV61" s="214">
        <v>8</v>
      </c>
      <c r="AW61" s="214"/>
      <c r="AX61" s="214"/>
      <c r="AY61" s="214"/>
    </row>
    <row r="62" spans="1:51" s="208" customFormat="1" ht="14.25" customHeight="1">
      <c r="A62" s="787" t="s">
        <v>128</v>
      </c>
      <c r="B62" s="787"/>
      <c r="C62" s="751" t="s">
        <v>129</v>
      </c>
      <c r="D62" s="752"/>
      <c r="E62" s="752"/>
      <c r="F62" s="752"/>
      <c r="G62" s="752"/>
      <c r="H62" s="783"/>
      <c r="I62" s="214">
        <f t="shared" si="8"/>
        <v>50</v>
      </c>
      <c r="J62" s="215">
        <f t="shared" si="9"/>
        <v>18</v>
      </c>
      <c r="K62" s="215">
        <f t="shared" si="9"/>
        <v>0</v>
      </c>
      <c r="L62" s="216"/>
      <c r="M62" s="214"/>
      <c r="N62" s="65">
        <v>18</v>
      </c>
      <c r="O62" s="65"/>
      <c r="P62" s="214"/>
      <c r="Q62" s="214"/>
      <c r="R62" s="214">
        <v>18</v>
      </c>
      <c r="S62" s="214"/>
      <c r="T62" s="214"/>
      <c r="U62" s="214"/>
      <c r="V62" s="214"/>
      <c r="W62" s="214"/>
      <c r="X62" s="214"/>
      <c r="Y62" s="214"/>
      <c r="Z62" s="216"/>
      <c r="AA62" s="214"/>
      <c r="AB62" s="140" t="str">
        <f t="shared" si="20"/>
        <v>CF7115-24</v>
      </c>
      <c r="AC62" s="139" t="str">
        <f t="shared" si="21"/>
        <v>Модон эдлэлийн мужаан</v>
      </c>
      <c r="AD62" s="214">
        <f t="shared" si="12"/>
        <v>50</v>
      </c>
      <c r="AE62" s="214"/>
      <c r="AF62" s="214"/>
      <c r="AG62" s="51"/>
      <c r="AH62" s="51"/>
      <c r="AI62" s="214">
        <v>2</v>
      </c>
      <c r="AJ62" s="214"/>
      <c r="AK62" s="214"/>
      <c r="AL62" s="214"/>
      <c r="AM62" s="214"/>
      <c r="AN62" s="214"/>
      <c r="AO62" s="214"/>
      <c r="AP62" s="214"/>
      <c r="AQ62" s="65">
        <v>16</v>
      </c>
      <c r="AR62" s="65"/>
      <c r="AS62" s="214">
        <v>4</v>
      </c>
      <c r="AT62" s="214"/>
      <c r="AU62" s="214"/>
      <c r="AV62" s="214">
        <v>9</v>
      </c>
      <c r="AW62" s="214">
        <v>5</v>
      </c>
      <c r="AX62" s="214"/>
      <c r="AY62" s="214"/>
    </row>
    <row r="63" spans="1:51" s="208" customFormat="1" ht="25.5" customHeight="1">
      <c r="A63" s="765" t="s">
        <v>168</v>
      </c>
      <c r="B63" s="765"/>
      <c r="C63" s="751" t="s">
        <v>169</v>
      </c>
      <c r="D63" s="752"/>
      <c r="E63" s="752"/>
      <c r="F63" s="752"/>
      <c r="G63" s="752"/>
      <c r="H63" s="783"/>
      <c r="I63" s="214">
        <f t="shared" si="8"/>
        <v>51</v>
      </c>
      <c r="J63" s="215">
        <f t="shared" si="9"/>
        <v>21</v>
      </c>
      <c r="K63" s="215">
        <f t="shared" si="9"/>
        <v>18</v>
      </c>
      <c r="L63" s="216"/>
      <c r="M63" s="214"/>
      <c r="N63" s="65">
        <v>21</v>
      </c>
      <c r="O63" s="65">
        <v>18</v>
      </c>
      <c r="P63" s="214"/>
      <c r="Q63" s="214"/>
      <c r="R63" s="214">
        <v>21</v>
      </c>
      <c r="S63" s="214"/>
      <c r="T63" s="214"/>
      <c r="U63" s="214"/>
      <c r="V63" s="214"/>
      <c r="W63" s="214"/>
      <c r="X63" s="214"/>
      <c r="Y63" s="214"/>
      <c r="Z63" s="216"/>
      <c r="AA63" s="214"/>
      <c r="AB63" s="140" t="str">
        <f t="shared" si="20"/>
        <v>BT5223-15</v>
      </c>
      <c r="AC63" s="139" t="str">
        <f t="shared" si="21"/>
        <v>Худалдааны газрын үндсэн ажилтан /худалдагч/</v>
      </c>
      <c r="AD63" s="214">
        <f t="shared" si="12"/>
        <v>51</v>
      </c>
      <c r="AE63" s="214"/>
      <c r="AF63" s="214"/>
      <c r="AG63" s="65"/>
      <c r="AH63" s="65"/>
      <c r="AI63" s="214"/>
      <c r="AJ63" s="214"/>
      <c r="AK63" s="214"/>
      <c r="AL63" s="214"/>
      <c r="AM63" s="214"/>
      <c r="AN63" s="214"/>
      <c r="AO63" s="214"/>
      <c r="AP63" s="214"/>
      <c r="AQ63" s="65">
        <v>21</v>
      </c>
      <c r="AR63" s="65">
        <v>18</v>
      </c>
      <c r="AS63" s="214">
        <v>14</v>
      </c>
      <c r="AT63" s="214"/>
      <c r="AU63" s="214"/>
      <c r="AV63" s="214">
        <v>7</v>
      </c>
      <c r="AW63" s="214"/>
      <c r="AX63" s="214"/>
      <c r="AY63" s="214"/>
    </row>
    <row r="64" spans="1:51" s="208" customFormat="1" ht="14.25" customHeight="1">
      <c r="A64" s="765" t="s">
        <v>170</v>
      </c>
      <c r="B64" s="765"/>
      <c r="C64" s="751" t="s">
        <v>171</v>
      </c>
      <c r="D64" s="752"/>
      <c r="E64" s="752"/>
      <c r="F64" s="752"/>
      <c r="G64" s="752"/>
      <c r="H64" s="783"/>
      <c r="I64" s="214">
        <f t="shared" si="8"/>
        <v>52</v>
      </c>
      <c r="J64" s="215">
        <f t="shared" si="9"/>
        <v>32</v>
      </c>
      <c r="K64" s="215">
        <f t="shared" si="9"/>
        <v>4</v>
      </c>
      <c r="L64" s="216"/>
      <c r="M64" s="214"/>
      <c r="N64" s="65">
        <v>32</v>
      </c>
      <c r="O64" s="65">
        <v>4</v>
      </c>
      <c r="P64" s="214"/>
      <c r="Q64" s="214"/>
      <c r="R64" s="214">
        <v>32</v>
      </c>
      <c r="S64" s="214"/>
      <c r="T64" s="214"/>
      <c r="U64" s="214"/>
      <c r="V64" s="214">
        <v>13</v>
      </c>
      <c r="W64" s="214"/>
      <c r="X64" s="214"/>
      <c r="Y64" s="214"/>
      <c r="Z64" s="216"/>
      <c r="AA64" s="214"/>
      <c r="AB64" s="140" t="str">
        <f t="shared" si="20"/>
        <v>AT7231-18</v>
      </c>
      <c r="AC64" s="139" t="str">
        <f t="shared" si="21"/>
        <v>Тракторын механик</v>
      </c>
      <c r="AD64" s="214">
        <f t="shared" si="12"/>
        <v>52</v>
      </c>
      <c r="AE64" s="214"/>
      <c r="AF64" s="214"/>
      <c r="AG64" s="51"/>
      <c r="AH64" s="51"/>
      <c r="AI64" s="214"/>
      <c r="AJ64" s="214"/>
      <c r="AK64" s="214"/>
      <c r="AL64" s="214"/>
      <c r="AM64" s="214"/>
      <c r="AN64" s="214"/>
      <c r="AO64" s="214"/>
      <c r="AP64" s="214"/>
      <c r="AQ64" s="65">
        <v>19</v>
      </c>
      <c r="AR64" s="65">
        <v>4</v>
      </c>
      <c r="AS64" s="214">
        <v>4</v>
      </c>
      <c r="AT64" s="214"/>
      <c r="AU64" s="214"/>
      <c r="AV64" s="214">
        <v>15</v>
      </c>
      <c r="AW64" s="214">
        <v>13</v>
      </c>
      <c r="AX64" s="214"/>
      <c r="AY64" s="214"/>
    </row>
    <row r="65" spans="1:51" s="208" customFormat="1" ht="25.5" customHeight="1">
      <c r="A65" s="765" t="s">
        <v>172</v>
      </c>
      <c r="B65" s="765"/>
      <c r="C65" s="751" t="s">
        <v>173</v>
      </c>
      <c r="D65" s="752"/>
      <c r="E65" s="752"/>
      <c r="F65" s="752"/>
      <c r="G65" s="752"/>
      <c r="H65" s="783"/>
      <c r="I65" s="214">
        <f t="shared" si="8"/>
        <v>53</v>
      </c>
      <c r="J65" s="215">
        <f t="shared" si="9"/>
        <v>22</v>
      </c>
      <c r="K65" s="215">
        <f t="shared" si="9"/>
        <v>15</v>
      </c>
      <c r="L65" s="216"/>
      <c r="M65" s="214"/>
      <c r="N65" s="65">
        <v>22</v>
      </c>
      <c r="O65" s="65">
        <v>15</v>
      </c>
      <c r="P65" s="214"/>
      <c r="Q65" s="214"/>
      <c r="R65" s="214">
        <v>22</v>
      </c>
      <c r="S65" s="214"/>
      <c r="T65" s="214"/>
      <c r="U65" s="214"/>
      <c r="V65" s="214"/>
      <c r="W65" s="214"/>
      <c r="X65" s="214"/>
      <c r="Y65" s="214"/>
      <c r="Z65" s="216"/>
      <c r="AA65" s="214"/>
      <c r="AB65" s="140" t="str">
        <f t="shared" si="20"/>
        <v>AM7317-11</v>
      </c>
      <c r="AC65" s="139" t="str">
        <f t="shared" si="21"/>
        <v>Бэлэг дурсгалын зүйл урлаач</v>
      </c>
      <c r="AD65" s="214">
        <f t="shared" si="12"/>
        <v>53</v>
      </c>
      <c r="AE65" s="214"/>
      <c r="AF65" s="214"/>
      <c r="AG65" s="51"/>
      <c r="AH65" s="51"/>
      <c r="AI65" s="214">
        <v>3</v>
      </c>
      <c r="AJ65" s="214">
        <v>3</v>
      </c>
      <c r="AK65" s="214">
        <v>3</v>
      </c>
      <c r="AL65" s="214">
        <v>2</v>
      </c>
      <c r="AM65" s="214"/>
      <c r="AN65" s="214"/>
      <c r="AO65" s="214"/>
      <c r="AP65" s="214"/>
      <c r="AQ65" s="65">
        <v>16</v>
      </c>
      <c r="AR65" s="65">
        <v>10</v>
      </c>
      <c r="AS65" s="214">
        <v>12</v>
      </c>
      <c r="AT65" s="214"/>
      <c r="AU65" s="214"/>
      <c r="AV65" s="214">
        <v>10</v>
      </c>
      <c r="AW65" s="214"/>
      <c r="AX65" s="214"/>
      <c r="AY65" s="214"/>
    </row>
    <row r="66" spans="1:51" s="208" customFormat="1" ht="25.5" customHeight="1">
      <c r="A66" s="787" t="s">
        <v>118</v>
      </c>
      <c r="B66" s="787"/>
      <c r="C66" s="751" t="s">
        <v>119</v>
      </c>
      <c r="D66" s="752"/>
      <c r="E66" s="752"/>
      <c r="F66" s="752"/>
      <c r="G66" s="752"/>
      <c r="H66" s="783"/>
      <c r="I66" s="214">
        <f t="shared" si="8"/>
        <v>54</v>
      </c>
      <c r="J66" s="215">
        <f t="shared" si="9"/>
        <v>16</v>
      </c>
      <c r="K66" s="215">
        <f t="shared" si="9"/>
        <v>4</v>
      </c>
      <c r="L66" s="216"/>
      <c r="M66" s="214"/>
      <c r="N66" s="65">
        <v>16</v>
      </c>
      <c r="O66" s="65">
        <v>4</v>
      </c>
      <c r="P66" s="214"/>
      <c r="Q66" s="214"/>
      <c r="R66" s="214">
        <v>16</v>
      </c>
      <c r="S66" s="214"/>
      <c r="T66" s="214"/>
      <c r="U66" s="214"/>
      <c r="V66" s="214"/>
      <c r="W66" s="214"/>
      <c r="X66" s="214"/>
      <c r="Y66" s="214"/>
      <c r="Z66" s="216"/>
      <c r="AA66" s="214"/>
      <c r="AB66" s="140" t="str">
        <f t="shared" si="20"/>
        <v>CF7123-20</v>
      </c>
      <c r="AC66" s="139" t="str">
        <f t="shared" si="21"/>
        <v>Барилгын засал-чимэглэлчин</v>
      </c>
      <c r="AD66" s="214">
        <f t="shared" si="12"/>
        <v>54</v>
      </c>
      <c r="AE66" s="214"/>
      <c r="AF66" s="214"/>
      <c r="AG66" s="51"/>
      <c r="AH66" s="51"/>
      <c r="AI66" s="214"/>
      <c r="AJ66" s="214"/>
      <c r="AK66" s="214">
        <v>6</v>
      </c>
      <c r="AL66" s="214">
        <v>1</v>
      </c>
      <c r="AM66" s="214"/>
      <c r="AN66" s="214"/>
      <c r="AO66" s="214"/>
      <c r="AP66" s="214"/>
      <c r="AQ66" s="65">
        <v>10</v>
      </c>
      <c r="AR66" s="65">
        <v>3</v>
      </c>
      <c r="AS66" s="214">
        <v>5</v>
      </c>
      <c r="AT66" s="214"/>
      <c r="AU66" s="214"/>
      <c r="AV66" s="214">
        <v>7</v>
      </c>
      <c r="AW66" s="214">
        <v>3</v>
      </c>
      <c r="AX66" s="214"/>
      <c r="AY66" s="214">
        <v>1</v>
      </c>
    </row>
    <row r="67" spans="1:51" s="208" customFormat="1" ht="14.25" customHeight="1">
      <c r="A67" s="765" t="s">
        <v>174</v>
      </c>
      <c r="B67" s="765"/>
      <c r="C67" s="751" t="s">
        <v>175</v>
      </c>
      <c r="D67" s="752"/>
      <c r="E67" s="752"/>
      <c r="F67" s="752"/>
      <c r="G67" s="752"/>
      <c r="H67" s="783"/>
      <c r="I67" s="214">
        <f t="shared" si="8"/>
        <v>55</v>
      </c>
      <c r="J67" s="215">
        <f t="shared" si="9"/>
        <v>15</v>
      </c>
      <c r="K67" s="215">
        <f t="shared" si="9"/>
        <v>10</v>
      </c>
      <c r="L67" s="216"/>
      <c r="M67" s="214"/>
      <c r="N67" s="65">
        <v>15</v>
      </c>
      <c r="O67" s="65">
        <v>10</v>
      </c>
      <c r="P67" s="214"/>
      <c r="Q67" s="214"/>
      <c r="R67" s="214">
        <v>15</v>
      </c>
      <c r="S67" s="214"/>
      <c r="T67" s="214"/>
      <c r="U67" s="214"/>
      <c r="V67" s="214"/>
      <c r="W67" s="214"/>
      <c r="X67" s="214"/>
      <c r="Y67" s="214"/>
      <c r="Z67" s="216"/>
      <c r="AA67" s="214"/>
      <c r="AB67" s="140" t="str">
        <f t="shared" si="20"/>
        <v>IF5131-11</v>
      </c>
      <c r="AC67" s="139" t="str">
        <f t="shared" si="21"/>
        <v>Зөөгч, бармен</v>
      </c>
      <c r="AD67" s="214">
        <f t="shared" si="12"/>
        <v>55</v>
      </c>
      <c r="AE67" s="214"/>
      <c r="AF67" s="214"/>
      <c r="AG67" s="65"/>
      <c r="AH67" s="65"/>
      <c r="AI67" s="214"/>
      <c r="AJ67" s="214"/>
      <c r="AK67" s="214"/>
      <c r="AL67" s="214"/>
      <c r="AM67" s="214"/>
      <c r="AN67" s="214"/>
      <c r="AO67" s="214"/>
      <c r="AP67" s="214"/>
      <c r="AQ67" s="65">
        <v>15</v>
      </c>
      <c r="AR67" s="65">
        <v>10</v>
      </c>
      <c r="AS67" s="214">
        <v>6</v>
      </c>
      <c r="AT67" s="214"/>
      <c r="AU67" s="214"/>
      <c r="AV67" s="214">
        <v>9</v>
      </c>
      <c r="AW67" s="214"/>
      <c r="AX67" s="214"/>
      <c r="AY67" s="214"/>
    </row>
    <row r="68" spans="1:51" s="213" customFormat="1">
      <c r="A68" s="996" t="s">
        <v>176</v>
      </c>
      <c r="B68" s="997"/>
      <c r="C68" s="997"/>
      <c r="D68" s="997"/>
      <c r="E68" s="997"/>
      <c r="F68" s="997"/>
      <c r="G68" s="997"/>
      <c r="H68" s="998"/>
      <c r="I68" s="217">
        <f t="shared" si="8"/>
        <v>56</v>
      </c>
      <c r="J68" s="220">
        <f t="shared" ref="J68" si="22">SUM(J69:J77)</f>
        <v>146</v>
      </c>
      <c r="K68" s="220">
        <f t="shared" ref="K68:AA68" si="23">SUM(K69:K77)</f>
        <v>87</v>
      </c>
      <c r="L68" s="220">
        <f t="shared" si="23"/>
        <v>0</v>
      </c>
      <c r="M68" s="220">
        <f t="shared" si="23"/>
        <v>0</v>
      </c>
      <c r="N68" s="220">
        <f t="shared" si="23"/>
        <v>146</v>
      </c>
      <c r="O68" s="220">
        <f t="shared" si="23"/>
        <v>87</v>
      </c>
      <c r="P68" s="220">
        <f t="shared" si="23"/>
        <v>0</v>
      </c>
      <c r="Q68" s="220">
        <f t="shared" si="23"/>
        <v>0</v>
      </c>
      <c r="R68" s="220">
        <f t="shared" si="23"/>
        <v>146</v>
      </c>
      <c r="S68" s="220">
        <f t="shared" si="23"/>
        <v>0</v>
      </c>
      <c r="T68" s="220">
        <f t="shared" si="23"/>
        <v>0</v>
      </c>
      <c r="U68" s="220">
        <f t="shared" si="23"/>
        <v>0</v>
      </c>
      <c r="V68" s="220">
        <f t="shared" si="23"/>
        <v>0</v>
      </c>
      <c r="W68" s="220">
        <f t="shared" si="23"/>
        <v>0</v>
      </c>
      <c r="X68" s="220">
        <f t="shared" si="23"/>
        <v>0</v>
      </c>
      <c r="Y68" s="220">
        <f t="shared" si="23"/>
        <v>0</v>
      </c>
      <c r="Z68" s="220">
        <f t="shared" si="23"/>
        <v>0</v>
      </c>
      <c r="AA68" s="220">
        <f t="shared" si="23"/>
        <v>0</v>
      </c>
      <c r="AB68" s="999" t="str">
        <f t="shared" si="20"/>
        <v>4. Булган аймаг дахь ХАА-н МСҮТ</v>
      </c>
      <c r="AC68" s="1000"/>
      <c r="AD68" s="217">
        <f t="shared" si="12"/>
        <v>56</v>
      </c>
      <c r="AE68" s="220">
        <f t="shared" ref="AE68:AY68" si="24">SUM(AE69:AE77)</f>
        <v>0</v>
      </c>
      <c r="AF68" s="220">
        <f t="shared" si="24"/>
        <v>0</v>
      </c>
      <c r="AG68" s="220">
        <f t="shared" si="24"/>
        <v>0</v>
      </c>
      <c r="AH68" s="220">
        <f t="shared" si="24"/>
        <v>0</v>
      </c>
      <c r="AI68" s="220">
        <f t="shared" si="24"/>
        <v>0</v>
      </c>
      <c r="AJ68" s="220">
        <f t="shared" si="24"/>
        <v>0</v>
      </c>
      <c r="AK68" s="220">
        <f t="shared" si="24"/>
        <v>0</v>
      </c>
      <c r="AL68" s="220">
        <f t="shared" si="24"/>
        <v>0</v>
      </c>
      <c r="AM68" s="220">
        <f t="shared" si="24"/>
        <v>0</v>
      </c>
      <c r="AN68" s="220">
        <f t="shared" si="24"/>
        <v>0</v>
      </c>
      <c r="AO68" s="220">
        <f t="shared" si="24"/>
        <v>0</v>
      </c>
      <c r="AP68" s="220">
        <f t="shared" si="24"/>
        <v>0</v>
      </c>
      <c r="AQ68" s="220">
        <f t="shared" si="24"/>
        <v>146</v>
      </c>
      <c r="AR68" s="220">
        <f t="shared" si="24"/>
        <v>87</v>
      </c>
      <c r="AS68" s="220">
        <f t="shared" si="24"/>
        <v>39</v>
      </c>
      <c r="AT68" s="220">
        <f t="shared" si="24"/>
        <v>0</v>
      </c>
      <c r="AU68" s="220">
        <f t="shared" si="24"/>
        <v>0</v>
      </c>
      <c r="AV68" s="220">
        <f t="shared" si="24"/>
        <v>97</v>
      </c>
      <c r="AW68" s="220">
        <f t="shared" si="24"/>
        <v>7</v>
      </c>
      <c r="AX68" s="220">
        <f t="shared" si="24"/>
        <v>2</v>
      </c>
      <c r="AY68" s="220">
        <f t="shared" si="24"/>
        <v>1</v>
      </c>
    </row>
    <row r="69" spans="1:51" s="196" customFormat="1" ht="25.5" customHeight="1">
      <c r="A69" s="737" t="s">
        <v>177</v>
      </c>
      <c r="B69" s="738"/>
      <c r="C69" s="751" t="s">
        <v>178</v>
      </c>
      <c r="D69" s="752"/>
      <c r="E69" s="752"/>
      <c r="F69" s="752"/>
      <c r="G69" s="752"/>
      <c r="H69" s="783"/>
      <c r="I69" s="214">
        <f t="shared" si="8"/>
        <v>57</v>
      </c>
      <c r="J69" s="215">
        <f t="shared" si="9"/>
        <v>15</v>
      </c>
      <c r="K69" s="215">
        <f t="shared" si="9"/>
        <v>11</v>
      </c>
      <c r="L69" s="221"/>
      <c r="M69" s="199"/>
      <c r="N69" s="63">
        <v>15</v>
      </c>
      <c r="O69" s="63">
        <v>11</v>
      </c>
      <c r="P69" s="222"/>
      <c r="Q69" s="222"/>
      <c r="R69" s="63">
        <v>15</v>
      </c>
      <c r="S69" s="222"/>
      <c r="T69" s="222"/>
      <c r="U69" s="222"/>
      <c r="V69" s="214"/>
      <c r="W69" s="214"/>
      <c r="X69" s="222"/>
      <c r="Y69" s="223"/>
      <c r="Z69" s="224"/>
      <c r="AA69" s="223"/>
      <c r="AB69" s="140" t="str">
        <f t="shared" si="20"/>
        <v>AF6112-13</v>
      </c>
      <c r="AC69" s="139" t="str">
        <f t="shared" ref="AC69:AC77" si="25">+C69</f>
        <v>Жимс, жимсгэний аж ахуйн фермер</v>
      </c>
      <c r="AD69" s="214">
        <f t="shared" si="12"/>
        <v>57</v>
      </c>
      <c r="AE69" s="222"/>
      <c r="AF69" s="222"/>
      <c r="AG69" s="222"/>
      <c r="AH69" s="222"/>
      <c r="AI69" s="225"/>
      <c r="AJ69" s="225"/>
      <c r="AK69" s="222"/>
      <c r="AL69" s="222"/>
      <c r="AM69" s="222"/>
      <c r="AN69" s="222"/>
      <c r="AO69" s="222"/>
      <c r="AP69" s="222"/>
      <c r="AQ69" s="199">
        <v>15</v>
      </c>
      <c r="AR69" s="199">
        <v>11</v>
      </c>
      <c r="AS69" s="226">
        <v>7</v>
      </c>
      <c r="AT69" s="226"/>
      <c r="AU69" s="226"/>
      <c r="AV69" s="226">
        <v>7</v>
      </c>
      <c r="AW69" s="226"/>
      <c r="AX69" s="226">
        <v>1</v>
      </c>
      <c r="AY69" s="226"/>
    </row>
    <row r="70" spans="1:51" s="196" customFormat="1" ht="12.75" customHeight="1">
      <c r="A70" s="787" t="s">
        <v>136</v>
      </c>
      <c r="B70" s="787"/>
      <c r="C70" s="702" t="s">
        <v>137</v>
      </c>
      <c r="D70" s="702"/>
      <c r="E70" s="702"/>
      <c r="F70" s="702"/>
      <c r="G70" s="702"/>
      <c r="H70" s="702"/>
      <c r="I70" s="214">
        <f t="shared" si="8"/>
        <v>58</v>
      </c>
      <c r="J70" s="215">
        <f t="shared" si="9"/>
        <v>14</v>
      </c>
      <c r="K70" s="215">
        <f t="shared" si="9"/>
        <v>6</v>
      </c>
      <c r="L70" s="221"/>
      <c r="M70" s="199"/>
      <c r="N70" s="63">
        <v>14</v>
      </c>
      <c r="O70" s="63">
        <v>6</v>
      </c>
      <c r="P70" s="222"/>
      <c r="Q70" s="222"/>
      <c r="R70" s="63">
        <v>14</v>
      </c>
      <c r="S70" s="222"/>
      <c r="T70" s="222"/>
      <c r="U70" s="222"/>
      <c r="V70" s="214"/>
      <c r="W70" s="214"/>
      <c r="X70" s="222"/>
      <c r="Y70" s="223"/>
      <c r="Z70" s="224"/>
      <c r="AA70" s="223"/>
      <c r="AB70" s="140" t="str">
        <f t="shared" si="20"/>
        <v>NF6210-21</v>
      </c>
      <c r="AC70" s="139" t="str">
        <f t="shared" si="25"/>
        <v>Ойжуулагч</v>
      </c>
      <c r="AD70" s="214">
        <f t="shared" si="12"/>
        <v>58</v>
      </c>
      <c r="AE70" s="222"/>
      <c r="AF70" s="222"/>
      <c r="AG70" s="222"/>
      <c r="AH70" s="222"/>
      <c r="AI70" s="225"/>
      <c r="AJ70" s="225"/>
      <c r="AK70" s="222"/>
      <c r="AL70" s="222"/>
      <c r="AM70" s="222"/>
      <c r="AN70" s="222"/>
      <c r="AO70" s="222"/>
      <c r="AP70" s="222"/>
      <c r="AQ70" s="63">
        <v>14</v>
      </c>
      <c r="AR70" s="63">
        <v>6</v>
      </c>
      <c r="AS70" s="226">
        <v>3</v>
      </c>
      <c r="AT70" s="226"/>
      <c r="AU70" s="226"/>
      <c r="AV70" s="226">
        <v>9</v>
      </c>
      <c r="AW70" s="226">
        <v>2</v>
      </c>
      <c r="AX70" s="226"/>
      <c r="AY70" s="226"/>
    </row>
    <row r="71" spans="1:51" s="196" customFormat="1" ht="25.5" customHeight="1">
      <c r="A71" s="227" t="s">
        <v>140</v>
      </c>
      <c r="B71" s="228"/>
      <c r="C71" s="751" t="s">
        <v>141</v>
      </c>
      <c r="D71" s="752"/>
      <c r="E71" s="752"/>
      <c r="F71" s="752"/>
      <c r="G71" s="752"/>
      <c r="H71" s="783"/>
      <c r="I71" s="214">
        <f t="shared" si="8"/>
        <v>59</v>
      </c>
      <c r="J71" s="215">
        <f t="shared" si="9"/>
        <v>15</v>
      </c>
      <c r="K71" s="215">
        <f t="shared" si="9"/>
        <v>14</v>
      </c>
      <c r="L71" s="221"/>
      <c r="M71" s="199"/>
      <c r="N71" s="63">
        <v>15</v>
      </c>
      <c r="O71" s="63">
        <v>14</v>
      </c>
      <c r="P71" s="222"/>
      <c r="Q71" s="222"/>
      <c r="R71" s="63">
        <v>15</v>
      </c>
      <c r="S71" s="222"/>
      <c r="T71" s="222"/>
      <c r="U71" s="222"/>
      <c r="V71" s="214"/>
      <c r="W71" s="214"/>
      <c r="X71" s="222"/>
      <c r="Y71" s="223"/>
      <c r="Z71" s="224"/>
      <c r="AA71" s="223"/>
      <c r="AB71" s="140" t="str">
        <f t="shared" si="20"/>
        <v>IF7513-23</v>
      </c>
      <c r="AC71" s="139" t="str">
        <f t="shared" si="25"/>
        <v>Сүү боловсруулах үйлдвэрлэлийн ажилтан</v>
      </c>
      <c r="AD71" s="214">
        <f t="shared" si="12"/>
        <v>59</v>
      </c>
      <c r="AE71" s="222"/>
      <c r="AF71" s="222"/>
      <c r="AG71" s="222"/>
      <c r="AH71" s="222"/>
      <c r="AI71" s="225"/>
      <c r="AJ71" s="225"/>
      <c r="AK71" s="222"/>
      <c r="AL71" s="222"/>
      <c r="AM71" s="222"/>
      <c r="AN71" s="222"/>
      <c r="AO71" s="222"/>
      <c r="AP71" s="222"/>
      <c r="AQ71" s="63">
        <v>15</v>
      </c>
      <c r="AR71" s="63">
        <v>14</v>
      </c>
      <c r="AS71" s="226">
        <v>5</v>
      </c>
      <c r="AT71" s="226"/>
      <c r="AU71" s="226"/>
      <c r="AV71" s="226">
        <v>9</v>
      </c>
      <c r="AW71" s="226">
        <v>1</v>
      </c>
      <c r="AX71" s="226"/>
      <c r="AY71" s="226"/>
    </row>
    <row r="72" spans="1:51" s="196" customFormat="1" ht="12.75" customHeight="1">
      <c r="A72" s="227" t="s">
        <v>627</v>
      </c>
      <c r="B72" s="228"/>
      <c r="C72" s="751" t="s">
        <v>127</v>
      </c>
      <c r="D72" s="752"/>
      <c r="E72" s="752"/>
      <c r="F72" s="752"/>
      <c r="G72" s="752"/>
      <c r="H72" s="783"/>
      <c r="I72" s="214">
        <f t="shared" si="8"/>
        <v>60</v>
      </c>
      <c r="J72" s="215">
        <f t="shared" si="9"/>
        <v>15</v>
      </c>
      <c r="K72" s="215">
        <f t="shared" si="9"/>
        <v>8</v>
      </c>
      <c r="L72" s="221"/>
      <c r="M72" s="199"/>
      <c r="N72" s="63">
        <v>15</v>
      </c>
      <c r="O72" s="63">
        <v>8</v>
      </c>
      <c r="P72" s="222"/>
      <c r="Q72" s="222"/>
      <c r="R72" s="63">
        <v>15</v>
      </c>
      <c r="S72" s="222"/>
      <c r="T72" s="222"/>
      <c r="U72" s="222"/>
      <c r="V72" s="214"/>
      <c r="W72" s="214"/>
      <c r="X72" s="222"/>
      <c r="Y72" s="223"/>
      <c r="Z72" s="224"/>
      <c r="AA72" s="223"/>
      <c r="AB72" s="140" t="str">
        <f t="shared" si="20"/>
        <v>AH6121-23</v>
      </c>
      <c r="AC72" s="139" t="str">
        <f t="shared" si="25"/>
        <v>Малын асаргаа</v>
      </c>
      <c r="AD72" s="214">
        <f t="shared" si="12"/>
        <v>60</v>
      </c>
      <c r="AE72" s="222"/>
      <c r="AF72" s="222"/>
      <c r="AG72" s="222"/>
      <c r="AH72" s="222"/>
      <c r="AI72" s="225"/>
      <c r="AJ72" s="225"/>
      <c r="AK72" s="222"/>
      <c r="AL72" s="222"/>
      <c r="AM72" s="222"/>
      <c r="AN72" s="222"/>
      <c r="AO72" s="222"/>
      <c r="AP72" s="222"/>
      <c r="AQ72" s="63">
        <v>15</v>
      </c>
      <c r="AR72" s="63">
        <v>8</v>
      </c>
      <c r="AS72" s="226">
        <v>5</v>
      </c>
      <c r="AT72" s="226"/>
      <c r="AU72" s="226"/>
      <c r="AV72" s="226">
        <v>9</v>
      </c>
      <c r="AW72" s="226"/>
      <c r="AX72" s="226"/>
      <c r="AY72" s="226">
        <v>1</v>
      </c>
    </row>
    <row r="73" spans="1:51" s="196" customFormat="1" ht="12.75" customHeight="1">
      <c r="A73" s="1002" t="s">
        <v>163</v>
      </c>
      <c r="B73" s="1003"/>
      <c r="C73" s="751" t="s">
        <v>164</v>
      </c>
      <c r="D73" s="752"/>
      <c r="E73" s="752"/>
      <c r="F73" s="752"/>
      <c r="G73" s="752"/>
      <c r="H73" s="783"/>
      <c r="I73" s="214">
        <f t="shared" si="8"/>
        <v>61</v>
      </c>
      <c r="J73" s="215">
        <f t="shared" si="9"/>
        <v>22</v>
      </c>
      <c r="K73" s="215">
        <f t="shared" si="9"/>
        <v>13</v>
      </c>
      <c r="L73" s="221"/>
      <c r="M73" s="199"/>
      <c r="N73" s="63">
        <v>22</v>
      </c>
      <c r="O73" s="63">
        <v>13</v>
      </c>
      <c r="P73" s="222"/>
      <c r="Q73" s="222"/>
      <c r="R73" s="63">
        <v>22</v>
      </c>
      <c r="S73" s="222"/>
      <c r="T73" s="222"/>
      <c r="U73" s="222"/>
      <c r="V73" s="214"/>
      <c r="W73" s="214"/>
      <c r="X73" s="222"/>
      <c r="Y73" s="223"/>
      <c r="Z73" s="224"/>
      <c r="AA73" s="223"/>
      <c r="AB73" s="140" t="str">
        <f t="shared" si="20"/>
        <v>AF6112-25</v>
      </c>
      <c r="AC73" s="139" t="str">
        <f t="shared" si="25"/>
        <v>Хүлэмжийн аж ахуйн фермер</v>
      </c>
      <c r="AD73" s="214">
        <f t="shared" si="12"/>
        <v>61</v>
      </c>
      <c r="AE73" s="222"/>
      <c r="AF73" s="222"/>
      <c r="AG73" s="222"/>
      <c r="AH73" s="222"/>
      <c r="AI73" s="225"/>
      <c r="AJ73" s="225"/>
      <c r="AK73" s="222"/>
      <c r="AL73" s="222"/>
      <c r="AM73" s="222"/>
      <c r="AN73" s="222"/>
      <c r="AO73" s="222"/>
      <c r="AP73" s="222"/>
      <c r="AQ73" s="63">
        <v>22</v>
      </c>
      <c r="AR73" s="63">
        <v>13</v>
      </c>
      <c r="AS73" s="226">
        <v>6</v>
      </c>
      <c r="AT73" s="226"/>
      <c r="AU73" s="226"/>
      <c r="AV73" s="226">
        <v>16</v>
      </c>
      <c r="AW73" s="226"/>
      <c r="AX73" s="226"/>
      <c r="AY73" s="226"/>
    </row>
    <row r="74" spans="1:51" s="196" customFormat="1" ht="12.75" customHeight="1">
      <c r="A74" s="825" t="s">
        <v>142</v>
      </c>
      <c r="B74" s="826"/>
      <c r="C74" s="712" t="s">
        <v>143</v>
      </c>
      <c r="D74" s="713"/>
      <c r="E74" s="713"/>
      <c r="F74" s="713"/>
      <c r="G74" s="713"/>
      <c r="H74" s="714"/>
      <c r="I74" s="214">
        <f t="shared" si="8"/>
        <v>62</v>
      </c>
      <c r="J74" s="215">
        <f t="shared" si="9"/>
        <v>14</v>
      </c>
      <c r="K74" s="215">
        <f t="shared" si="9"/>
        <v>12</v>
      </c>
      <c r="L74" s="221"/>
      <c r="M74" s="199"/>
      <c r="N74" s="63">
        <v>14</v>
      </c>
      <c r="O74" s="63">
        <v>12</v>
      </c>
      <c r="P74" s="222"/>
      <c r="Q74" s="222"/>
      <c r="R74" s="63">
        <v>14</v>
      </c>
      <c r="S74" s="222"/>
      <c r="T74" s="222"/>
      <c r="U74" s="222"/>
      <c r="V74" s="214"/>
      <c r="W74" s="214"/>
      <c r="X74" s="222"/>
      <c r="Y74" s="223"/>
      <c r="Z74" s="224"/>
      <c r="AA74" s="223"/>
      <c r="AB74" s="140" t="str">
        <f t="shared" si="20"/>
        <v>AF6112-24</v>
      </c>
      <c r="AC74" s="139" t="str">
        <f t="shared" si="25"/>
        <v>Хүнсний ногооны фермер</v>
      </c>
      <c r="AD74" s="214">
        <f t="shared" si="12"/>
        <v>62</v>
      </c>
      <c r="AE74" s="222"/>
      <c r="AF74" s="222"/>
      <c r="AG74" s="222"/>
      <c r="AH74" s="222"/>
      <c r="AI74" s="225"/>
      <c r="AJ74" s="225"/>
      <c r="AK74" s="222"/>
      <c r="AL74" s="222"/>
      <c r="AM74" s="222"/>
      <c r="AN74" s="222"/>
      <c r="AO74" s="222"/>
      <c r="AP74" s="222"/>
      <c r="AQ74" s="63">
        <v>14</v>
      </c>
      <c r="AR74" s="63">
        <v>12</v>
      </c>
      <c r="AS74" s="226">
        <v>1</v>
      </c>
      <c r="AT74" s="226"/>
      <c r="AU74" s="226"/>
      <c r="AV74" s="226">
        <v>13</v>
      </c>
      <c r="AW74" s="226"/>
      <c r="AX74" s="226"/>
      <c r="AY74" s="226"/>
    </row>
    <row r="75" spans="1:51" s="196" customFormat="1" ht="12.75" customHeight="1">
      <c r="A75" s="765" t="s">
        <v>170</v>
      </c>
      <c r="B75" s="765"/>
      <c r="C75" s="751" t="s">
        <v>171</v>
      </c>
      <c r="D75" s="752"/>
      <c r="E75" s="752"/>
      <c r="F75" s="752"/>
      <c r="G75" s="752"/>
      <c r="H75" s="783"/>
      <c r="I75" s="214">
        <f t="shared" si="8"/>
        <v>63</v>
      </c>
      <c r="J75" s="215">
        <f t="shared" si="9"/>
        <v>11</v>
      </c>
      <c r="K75" s="215">
        <f t="shared" si="9"/>
        <v>1</v>
      </c>
      <c r="L75" s="221"/>
      <c r="M75" s="199"/>
      <c r="N75" s="63">
        <v>11</v>
      </c>
      <c r="O75" s="63">
        <v>1</v>
      </c>
      <c r="P75" s="222"/>
      <c r="Q75" s="222"/>
      <c r="R75" s="63">
        <v>11</v>
      </c>
      <c r="S75" s="222"/>
      <c r="T75" s="222"/>
      <c r="U75" s="222"/>
      <c r="V75" s="214"/>
      <c r="W75" s="214"/>
      <c r="X75" s="222"/>
      <c r="Y75" s="223"/>
      <c r="Z75" s="224"/>
      <c r="AA75" s="223"/>
      <c r="AB75" s="140" t="str">
        <f t="shared" si="20"/>
        <v>AT7231-18</v>
      </c>
      <c r="AC75" s="139" t="str">
        <f t="shared" si="25"/>
        <v>Тракторын механик</v>
      </c>
      <c r="AD75" s="214">
        <f t="shared" si="12"/>
        <v>63</v>
      </c>
      <c r="AE75" s="222"/>
      <c r="AF75" s="222"/>
      <c r="AG75" s="222"/>
      <c r="AH75" s="222"/>
      <c r="AI75" s="225"/>
      <c r="AJ75" s="225"/>
      <c r="AK75" s="222"/>
      <c r="AL75" s="222"/>
      <c r="AM75" s="222"/>
      <c r="AN75" s="222"/>
      <c r="AO75" s="222"/>
      <c r="AP75" s="222"/>
      <c r="AQ75" s="63">
        <v>11</v>
      </c>
      <c r="AR75" s="63">
        <v>1</v>
      </c>
      <c r="AS75" s="226">
        <v>2</v>
      </c>
      <c r="AT75" s="226"/>
      <c r="AU75" s="226"/>
      <c r="AV75" s="226">
        <v>6</v>
      </c>
      <c r="AW75" s="226">
        <v>2</v>
      </c>
      <c r="AX75" s="226">
        <v>1</v>
      </c>
      <c r="AY75" s="226"/>
    </row>
    <row r="76" spans="1:51" s="196" customFormat="1" ht="25.5" customHeight="1">
      <c r="A76" s="765" t="s">
        <v>179</v>
      </c>
      <c r="B76" s="765"/>
      <c r="C76" s="751" t="s">
        <v>180</v>
      </c>
      <c r="D76" s="752"/>
      <c r="E76" s="752"/>
      <c r="F76" s="752"/>
      <c r="G76" s="752"/>
      <c r="H76" s="783"/>
      <c r="I76" s="214">
        <f t="shared" si="8"/>
        <v>64</v>
      </c>
      <c r="J76" s="215">
        <f t="shared" si="9"/>
        <v>15</v>
      </c>
      <c r="K76" s="215">
        <f t="shared" si="9"/>
        <v>10</v>
      </c>
      <c r="L76" s="221"/>
      <c r="M76" s="199"/>
      <c r="N76" s="63">
        <v>15</v>
      </c>
      <c r="O76" s="63">
        <v>10</v>
      </c>
      <c r="P76" s="222"/>
      <c r="Q76" s="222"/>
      <c r="R76" s="63">
        <v>15</v>
      </c>
      <c r="S76" s="222"/>
      <c r="T76" s="222"/>
      <c r="U76" s="222"/>
      <c r="V76" s="214"/>
      <c r="W76" s="214"/>
      <c r="X76" s="222"/>
      <c r="Y76" s="223"/>
      <c r="Z76" s="224"/>
      <c r="AA76" s="223"/>
      <c r="AB76" s="140" t="str">
        <f t="shared" si="20"/>
        <v>AH6123-11</v>
      </c>
      <c r="AC76" s="139" t="str">
        <f t="shared" si="25"/>
        <v>Зөгийчин, зөгийн аж ахуй эрхлэгч</v>
      </c>
      <c r="AD76" s="214">
        <f t="shared" si="12"/>
        <v>64</v>
      </c>
      <c r="AE76" s="222"/>
      <c r="AF76" s="222"/>
      <c r="AG76" s="222"/>
      <c r="AH76" s="222"/>
      <c r="AI76" s="225"/>
      <c r="AJ76" s="225"/>
      <c r="AK76" s="222"/>
      <c r="AL76" s="222"/>
      <c r="AM76" s="222"/>
      <c r="AN76" s="222"/>
      <c r="AO76" s="222"/>
      <c r="AP76" s="222"/>
      <c r="AQ76" s="63">
        <v>15</v>
      </c>
      <c r="AR76" s="63">
        <v>10</v>
      </c>
      <c r="AS76" s="226">
        <v>7</v>
      </c>
      <c r="AT76" s="226"/>
      <c r="AU76" s="226"/>
      <c r="AV76" s="226">
        <v>6</v>
      </c>
      <c r="AW76" s="226">
        <v>2</v>
      </c>
      <c r="AX76" s="226"/>
      <c r="AY76" s="226"/>
    </row>
    <row r="77" spans="1:51" s="196" customFormat="1" ht="12.75" customHeight="1">
      <c r="A77" s="1004" t="s">
        <v>181</v>
      </c>
      <c r="B77" s="1005"/>
      <c r="C77" s="712" t="s">
        <v>182</v>
      </c>
      <c r="D77" s="713"/>
      <c r="E77" s="713"/>
      <c r="F77" s="713"/>
      <c r="G77" s="713"/>
      <c r="H77" s="714"/>
      <c r="I77" s="214">
        <f t="shared" si="8"/>
        <v>65</v>
      </c>
      <c r="J77" s="215">
        <f t="shared" si="9"/>
        <v>25</v>
      </c>
      <c r="K77" s="215">
        <f t="shared" si="9"/>
        <v>12</v>
      </c>
      <c r="L77" s="221"/>
      <c r="M77" s="199"/>
      <c r="N77" s="63">
        <v>25</v>
      </c>
      <c r="O77" s="63">
        <v>12</v>
      </c>
      <c r="P77" s="222"/>
      <c r="Q77" s="222"/>
      <c r="R77" s="63">
        <v>25</v>
      </c>
      <c r="S77" s="222"/>
      <c r="T77" s="222"/>
      <c r="U77" s="222"/>
      <c r="V77" s="214"/>
      <c r="W77" s="214"/>
      <c r="X77" s="199"/>
      <c r="Y77" s="223"/>
      <c r="Z77" s="224"/>
      <c r="AA77" s="223"/>
      <c r="AB77" s="140" t="str">
        <f t="shared" si="20"/>
        <v>AH6121-24</v>
      </c>
      <c r="AC77" s="139" t="str">
        <f t="shared" si="25"/>
        <v>Малчин</v>
      </c>
      <c r="AD77" s="214">
        <f t="shared" si="12"/>
        <v>65</v>
      </c>
      <c r="AE77" s="222"/>
      <c r="AF77" s="222"/>
      <c r="AG77" s="222"/>
      <c r="AH77" s="222"/>
      <c r="AI77" s="225"/>
      <c r="AJ77" s="225"/>
      <c r="AK77" s="222"/>
      <c r="AL77" s="222"/>
      <c r="AM77" s="222"/>
      <c r="AN77" s="222"/>
      <c r="AO77" s="222"/>
      <c r="AP77" s="222"/>
      <c r="AQ77" s="63">
        <v>25</v>
      </c>
      <c r="AR77" s="63">
        <v>12</v>
      </c>
      <c r="AS77" s="226">
        <v>3</v>
      </c>
      <c r="AT77" s="226"/>
      <c r="AU77" s="226"/>
      <c r="AV77" s="226">
        <v>22</v>
      </c>
      <c r="AW77" s="226"/>
      <c r="AX77" s="226"/>
      <c r="AY77" s="226"/>
    </row>
    <row r="78" spans="1:51" s="213" customFormat="1">
      <c r="A78" s="996" t="s">
        <v>183</v>
      </c>
      <c r="B78" s="997"/>
      <c r="C78" s="997"/>
      <c r="D78" s="997"/>
      <c r="E78" s="997"/>
      <c r="F78" s="997"/>
      <c r="G78" s="997"/>
      <c r="H78" s="998"/>
      <c r="I78" s="217">
        <f t="shared" si="8"/>
        <v>66</v>
      </c>
      <c r="J78" s="220">
        <f t="shared" si="9"/>
        <v>255</v>
      </c>
      <c r="K78" s="220">
        <f t="shared" si="9"/>
        <v>129</v>
      </c>
      <c r="L78" s="217">
        <f>SUM(L79:L95)</f>
        <v>0</v>
      </c>
      <c r="M78" s="217">
        <f t="shared" ref="M78:AA78" si="26">SUM(M79:M95)</f>
        <v>0</v>
      </c>
      <c r="N78" s="217">
        <f t="shared" si="26"/>
        <v>255</v>
      </c>
      <c r="O78" s="217">
        <f t="shared" si="26"/>
        <v>129</v>
      </c>
      <c r="P78" s="217">
        <f t="shared" si="26"/>
        <v>0</v>
      </c>
      <c r="Q78" s="217">
        <f t="shared" si="26"/>
        <v>0</v>
      </c>
      <c r="R78" s="217">
        <f t="shared" si="26"/>
        <v>255</v>
      </c>
      <c r="S78" s="217">
        <f t="shared" si="26"/>
        <v>0</v>
      </c>
      <c r="T78" s="217">
        <f t="shared" si="26"/>
        <v>0</v>
      </c>
      <c r="U78" s="217">
        <f t="shared" si="26"/>
        <v>0</v>
      </c>
      <c r="V78" s="217">
        <f t="shared" si="26"/>
        <v>113</v>
      </c>
      <c r="W78" s="217">
        <f t="shared" si="26"/>
        <v>41</v>
      </c>
      <c r="X78" s="217">
        <f t="shared" si="26"/>
        <v>0</v>
      </c>
      <c r="Y78" s="217">
        <f t="shared" si="26"/>
        <v>0</v>
      </c>
      <c r="Z78" s="217">
        <f t="shared" si="26"/>
        <v>0</v>
      </c>
      <c r="AA78" s="217">
        <f t="shared" si="26"/>
        <v>0</v>
      </c>
      <c r="AB78" s="999" t="str">
        <f t="shared" si="20"/>
        <v>5. Говь-Алтай аймаг дахь МСҮТ</v>
      </c>
      <c r="AC78" s="1000"/>
      <c r="AD78" s="217">
        <f t="shared" si="12"/>
        <v>66</v>
      </c>
      <c r="AE78" s="217">
        <f>SUM(AE79:AE95)</f>
        <v>0</v>
      </c>
      <c r="AF78" s="217">
        <f t="shared" ref="AF78:AT78" si="27">SUM(AF79:AF95)</f>
        <v>0</v>
      </c>
      <c r="AG78" s="217">
        <f t="shared" si="27"/>
        <v>0</v>
      </c>
      <c r="AH78" s="217">
        <f t="shared" si="27"/>
        <v>0</v>
      </c>
      <c r="AI78" s="217">
        <f t="shared" si="27"/>
        <v>0</v>
      </c>
      <c r="AJ78" s="217">
        <f t="shared" si="27"/>
        <v>0</v>
      </c>
      <c r="AK78" s="217">
        <f t="shared" si="27"/>
        <v>0</v>
      </c>
      <c r="AL78" s="217">
        <f t="shared" si="27"/>
        <v>0</v>
      </c>
      <c r="AM78" s="217">
        <f t="shared" si="27"/>
        <v>0</v>
      </c>
      <c r="AN78" s="217">
        <f t="shared" si="27"/>
        <v>0</v>
      </c>
      <c r="AO78" s="217">
        <f t="shared" si="27"/>
        <v>0</v>
      </c>
      <c r="AP78" s="217">
        <f t="shared" si="27"/>
        <v>0</v>
      </c>
      <c r="AQ78" s="217">
        <f t="shared" si="27"/>
        <v>142</v>
      </c>
      <c r="AR78" s="217">
        <f t="shared" si="27"/>
        <v>88</v>
      </c>
      <c r="AS78" s="217">
        <f t="shared" si="27"/>
        <v>28</v>
      </c>
      <c r="AT78" s="217">
        <f t="shared" si="27"/>
        <v>1</v>
      </c>
      <c r="AU78" s="217">
        <f>SUM(AU79:AU95)</f>
        <v>9</v>
      </c>
      <c r="AV78" s="217">
        <f t="shared" ref="AV78:AY78" si="28">SUM(AV79:AV95)</f>
        <v>94</v>
      </c>
      <c r="AW78" s="217">
        <f t="shared" si="28"/>
        <v>117</v>
      </c>
      <c r="AX78" s="217">
        <f t="shared" si="28"/>
        <v>6</v>
      </c>
      <c r="AY78" s="217">
        <f t="shared" si="28"/>
        <v>0</v>
      </c>
    </row>
    <row r="79" spans="1:51" s="196" customFormat="1" ht="25.5" customHeight="1">
      <c r="A79" s="787" t="s">
        <v>118</v>
      </c>
      <c r="B79" s="787"/>
      <c r="C79" s="751" t="s">
        <v>119</v>
      </c>
      <c r="D79" s="752"/>
      <c r="E79" s="752"/>
      <c r="F79" s="752"/>
      <c r="G79" s="752"/>
      <c r="H79" s="783"/>
      <c r="I79" s="214">
        <f t="shared" si="8"/>
        <v>67</v>
      </c>
      <c r="J79" s="215">
        <f t="shared" si="9"/>
        <v>29</v>
      </c>
      <c r="K79" s="215">
        <f t="shared" si="9"/>
        <v>13</v>
      </c>
      <c r="L79" s="221"/>
      <c r="M79" s="199"/>
      <c r="N79" s="199">
        <v>29</v>
      </c>
      <c r="O79" s="199">
        <v>13</v>
      </c>
      <c r="P79" s="222"/>
      <c r="Q79" s="222"/>
      <c r="R79" s="222">
        <v>29</v>
      </c>
      <c r="S79" s="222"/>
      <c r="T79" s="222"/>
      <c r="U79" s="222"/>
      <c r="V79" s="214">
        <v>16</v>
      </c>
      <c r="W79" s="214">
        <v>6</v>
      </c>
      <c r="X79" s="222"/>
      <c r="Y79" s="223"/>
      <c r="Z79" s="224"/>
      <c r="AA79" s="223"/>
      <c r="AB79" s="140" t="str">
        <f t="shared" si="20"/>
        <v>CF7123-20</v>
      </c>
      <c r="AC79" s="139" t="str">
        <f t="shared" ref="AC79:AC95" si="29">+C79</f>
        <v>Барилгын засал-чимэглэлчин</v>
      </c>
      <c r="AD79" s="214">
        <f t="shared" si="12"/>
        <v>67</v>
      </c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199">
        <v>13</v>
      </c>
      <c r="AR79" s="199">
        <v>7</v>
      </c>
      <c r="AS79" s="226"/>
      <c r="AT79" s="226">
        <v>1</v>
      </c>
      <c r="AU79" s="226">
        <v>2</v>
      </c>
      <c r="AV79" s="226">
        <v>5</v>
      </c>
      <c r="AW79" s="226">
        <v>17</v>
      </c>
      <c r="AX79" s="226">
        <v>4</v>
      </c>
      <c r="AY79" s="226"/>
    </row>
    <row r="80" spans="1:51" s="196" customFormat="1" ht="12.75" customHeight="1">
      <c r="A80" s="787" t="s">
        <v>120</v>
      </c>
      <c r="B80" s="787"/>
      <c r="C80" s="751" t="s">
        <v>121</v>
      </c>
      <c r="D80" s="752"/>
      <c r="E80" s="752"/>
      <c r="F80" s="752"/>
      <c r="G80" s="752"/>
      <c r="H80" s="783"/>
      <c r="I80" s="214">
        <f t="shared" si="8"/>
        <v>68</v>
      </c>
      <c r="J80" s="215">
        <f t="shared" si="9"/>
        <v>11</v>
      </c>
      <c r="K80" s="215">
        <f t="shared" si="9"/>
        <v>3</v>
      </c>
      <c r="L80" s="221"/>
      <c r="M80" s="199"/>
      <c r="N80" s="199">
        <v>11</v>
      </c>
      <c r="O80" s="199">
        <v>3</v>
      </c>
      <c r="P80" s="222"/>
      <c r="Q80" s="222"/>
      <c r="R80" s="222">
        <v>11</v>
      </c>
      <c r="S80" s="222"/>
      <c r="T80" s="222"/>
      <c r="U80" s="222"/>
      <c r="V80" s="214">
        <v>11</v>
      </c>
      <c r="W80" s="214">
        <v>3</v>
      </c>
      <c r="X80" s="222"/>
      <c r="Y80" s="223"/>
      <c r="Z80" s="224"/>
      <c r="AA80" s="223"/>
      <c r="AB80" s="140" t="str">
        <f t="shared" si="20"/>
        <v>CF7112-19</v>
      </c>
      <c r="AC80" s="139" t="str">
        <f t="shared" si="29"/>
        <v>Барилгын өрөг угсрагч</v>
      </c>
      <c r="AD80" s="214">
        <f t="shared" si="12"/>
        <v>68</v>
      </c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199"/>
      <c r="AR80" s="199"/>
      <c r="AS80" s="226"/>
      <c r="AT80" s="226"/>
      <c r="AU80" s="226"/>
      <c r="AV80" s="226"/>
      <c r="AW80" s="226">
        <v>11</v>
      </c>
      <c r="AX80" s="226"/>
      <c r="AY80" s="226"/>
    </row>
    <row r="81" spans="1:51" s="196" customFormat="1" ht="12.75" customHeight="1">
      <c r="A81" s="787" t="s">
        <v>128</v>
      </c>
      <c r="B81" s="787"/>
      <c r="C81" s="751" t="s">
        <v>129</v>
      </c>
      <c r="D81" s="752"/>
      <c r="E81" s="752"/>
      <c r="F81" s="752"/>
      <c r="G81" s="752"/>
      <c r="H81" s="783"/>
      <c r="I81" s="214">
        <f t="shared" ref="I81:I144" si="30">+I80+1</f>
        <v>69</v>
      </c>
      <c r="J81" s="215">
        <f t="shared" ref="J81:K127" si="31">+L81+N81+P81</f>
        <v>10</v>
      </c>
      <c r="K81" s="215">
        <f t="shared" si="31"/>
        <v>0</v>
      </c>
      <c r="L81" s="221"/>
      <c r="M81" s="199"/>
      <c r="N81" s="199">
        <v>10</v>
      </c>
      <c r="O81" s="199"/>
      <c r="P81" s="222"/>
      <c r="Q81" s="222"/>
      <c r="R81" s="222">
        <v>10</v>
      </c>
      <c r="S81" s="222"/>
      <c r="T81" s="222"/>
      <c r="U81" s="222"/>
      <c r="V81" s="214">
        <v>10</v>
      </c>
      <c r="W81" s="214"/>
      <c r="X81" s="222"/>
      <c r="Y81" s="223"/>
      <c r="Z81" s="224"/>
      <c r="AA81" s="223"/>
      <c r="AB81" s="140" t="str">
        <f t="shared" si="20"/>
        <v>CF7115-24</v>
      </c>
      <c r="AC81" s="139" t="str">
        <f t="shared" si="29"/>
        <v>Модон эдлэлийн мужаан</v>
      </c>
      <c r="AD81" s="214">
        <f t="shared" ref="AD81:AD144" si="32">+I81</f>
        <v>69</v>
      </c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199"/>
      <c r="AR81" s="199"/>
      <c r="AS81" s="226"/>
      <c r="AT81" s="226"/>
      <c r="AU81" s="226"/>
      <c r="AV81" s="226"/>
      <c r="AW81" s="226">
        <v>10</v>
      </c>
      <c r="AX81" s="226"/>
      <c r="AY81" s="226"/>
    </row>
    <row r="82" spans="1:51" s="196" customFormat="1" ht="12.75" customHeight="1">
      <c r="A82" s="825" t="s">
        <v>116</v>
      </c>
      <c r="B82" s="826"/>
      <c r="C82" s="751" t="s">
        <v>117</v>
      </c>
      <c r="D82" s="752"/>
      <c r="E82" s="752"/>
      <c r="F82" s="752"/>
      <c r="G82" s="752"/>
      <c r="H82" s="783"/>
      <c r="I82" s="214">
        <f t="shared" si="30"/>
        <v>70</v>
      </c>
      <c r="J82" s="215">
        <f t="shared" si="31"/>
        <v>12</v>
      </c>
      <c r="K82" s="215">
        <f t="shared" si="31"/>
        <v>0</v>
      </c>
      <c r="L82" s="221"/>
      <c r="M82" s="199"/>
      <c r="N82" s="199">
        <v>12</v>
      </c>
      <c r="O82" s="199"/>
      <c r="P82" s="222"/>
      <c r="Q82" s="222"/>
      <c r="R82" s="222">
        <v>12</v>
      </c>
      <c r="S82" s="222"/>
      <c r="T82" s="222"/>
      <c r="U82" s="222"/>
      <c r="V82" s="214">
        <v>12</v>
      </c>
      <c r="W82" s="214"/>
      <c r="X82" s="222"/>
      <c r="Y82" s="223"/>
      <c r="Z82" s="224"/>
      <c r="AA82" s="223"/>
      <c r="AB82" s="140" t="str">
        <f t="shared" si="20"/>
        <v>CF7126-36</v>
      </c>
      <c r="AC82" s="139" t="str">
        <f t="shared" si="29"/>
        <v>Барилгын сантехникч</v>
      </c>
      <c r="AD82" s="214">
        <f t="shared" si="32"/>
        <v>70</v>
      </c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199"/>
      <c r="AR82" s="199"/>
      <c r="AS82" s="226"/>
      <c r="AT82" s="226"/>
      <c r="AU82" s="226"/>
      <c r="AV82" s="226"/>
      <c r="AW82" s="226">
        <v>12</v>
      </c>
      <c r="AX82" s="226"/>
      <c r="AY82" s="226"/>
    </row>
    <row r="83" spans="1:51" s="196" customFormat="1" ht="12.75" customHeight="1">
      <c r="A83" s="825" t="s">
        <v>144</v>
      </c>
      <c r="B83" s="826"/>
      <c r="C83" s="712" t="s">
        <v>145</v>
      </c>
      <c r="D83" s="713"/>
      <c r="E83" s="713"/>
      <c r="F83" s="713"/>
      <c r="G83" s="713"/>
      <c r="H83" s="714"/>
      <c r="I83" s="214">
        <f t="shared" si="30"/>
        <v>71</v>
      </c>
      <c r="J83" s="215">
        <f t="shared" si="31"/>
        <v>14</v>
      </c>
      <c r="K83" s="215">
        <f t="shared" si="31"/>
        <v>12</v>
      </c>
      <c r="L83" s="221"/>
      <c r="M83" s="199"/>
      <c r="N83" s="199">
        <v>14</v>
      </c>
      <c r="O83" s="199">
        <v>12</v>
      </c>
      <c r="P83" s="222"/>
      <c r="Q83" s="222"/>
      <c r="R83" s="222">
        <v>14</v>
      </c>
      <c r="S83" s="222"/>
      <c r="T83" s="222"/>
      <c r="U83" s="222"/>
      <c r="V83" s="214"/>
      <c r="W83" s="214"/>
      <c r="X83" s="222"/>
      <c r="Y83" s="223"/>
      <c r="Z83" s="224"/>
      <c r="AA83" s="223"/>
      <c r="AB83" s="140" t="str">
        <f t="shared" si="20"/>
        <v>IF5120-11</v>
      </c>
      <c r="AC83" s="139" t="str">
        <f t="shared" si="29"/>
        <v>Тогооч</v>
      </c>
      <c r="AD83" s="214">
        <f t="shared" si="32"/>
        <v>71</v>
      </c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199">
        <v>14</v>
      </c>
      <c r="AR83" s="199">
        <v>12</v>
      </c>
      <c r="AS83" s="226">
        <v>2</v>
      </c>
      <c r="AT83" s="226"/>
      <c r="AU83" s="226"/>
      <c r="AV83" s="226">
        <v>12</v>
      </c>
      <c r="AW83" s="226"/>
      <c r="AX83" s="226"/>
      <c r="AY83" s="226"/>
    </row>
    <row r="84" spans="1:51" s="196" customFormat="1" ht="25.5" customHeight="1">
      <c r="A84" s="825" t="s">
        <v>132</v>
      </c>
      <c r="B84" s="826"/>
      <c r="C84" s="751" t="s">
        <v>133</v>
      </c>
      <c r="D84" s="752"/>
      <c r="E84" s="752"/>
      <c r="F84" s="752"/>
      <c r="G84" s="752"/>
      <c r="H84" s="783"/>
      <c r="I84" s="214">
        <f t="shared" si="30"/>
        <v>72</v>
      </c>
      <c r="J84" s="215">
        <f t="shared" si="31"/>
        <v>15</v>
      </c>
      <c r="K84" s="215">
        <f t="shared" si="31"/>
        <v>14</v>
      </c>
      <c r="L84" s="221"/>
      <c r="M84" s="199"/>
      <c r="N84" s="199">
        <v>15</v>
      </c>
      <c r="O84" s="199">
        <v>14</v>
      </c>
      <c r="P84" s="222"/>
      <c r="Q84" s="222"/>
      <c r="R84" s="222">
        <v>15</v>
      </c>
      <c r="S84" s="222"/>
      <c r="T84" s="222"/>
      <c r="U84" s="222"/>
      <c r="V84" s="214"/>
      <c r="W84" s="214"/>
      <c r="X84" s="222"/>
      <c r="Y84" s="223"/>
      <c r="Z84" s="224"/>
      <c r="AA84" s="223"/>
      <c r="AB84" s="140" t="str">
        <f t="shared" si="20"/>
        <v>IO7421-16</v>
      </c>
      <c r="AC84" s="139" t="str">
        <f t="shared" si="29"/>
        <v>Цахим тоног төхөөрөмжийн үйлчилгээний ажилтан</v>
      </c>
      <c r="AD84" s="214">
        <f t="shared" si="32"/>
        <v>72</v>
      </c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199">
        <v>15</v>
      </c>
      <c r="AR84" s="199">
        <v>14</v>
      </c>
      <c r="AS84" s="226">
        <v>10</v>
      </c>
      <c r="AT84" s="226"/>
      <c r="AU84" s="226"/>
      <c r="AV84" s="226">
        <v>5</v>
      </c>
      <c r="AW84" s="226"/>
      <c r="AX84" s="226"/>
      <c r="AY84" s="226"/>
    </row>
    <row r="85" spans="1:51" s="196" customFormat="1" ht="25.5" customHeight="1">
      <c r="A85" s="787" t="s">
        <v>130</v>
      </c>
      <c r="B85" s="787"/>
      <c r="C85" s="702" t="s">
        <v>131</v>
      </c>
      <c r="D85" s="702"/>
      <c r="E85" s="702"/>
      <c r="F85" s="702"/>
      <c r="G85" s="702"/>
      <c r="H85" s="702"/>
      <c r="I85" s="214">
        <f t="shared" si="30"/>
        <v>73</v>
      </c>
      <c r="J85" s="215">
        <f t="shared" si="31"/>
        <v>16</v>
      </c>
      <c r="K85" s="215">
        <f t="shared" si="31"/>
        <v>15</v>
      </c>
      <c r="L85" s="221"/>
      <c r="M85" s="199"/>
      <c r="N85" s="199">
        <v>16</v>
      </c>
      <c r="O85" s="199">
        <v>15</v>
      </c>
      <c r="P85" s="222"/>
      <c r="Q85" s="222"/>
      <c r="R85" s="222">
        <v>16</v>
      </c>
      <c r="S85" s="222"/>
      <c r="T85" s="222"/>
      <c r="U85" s="222"/>
      <c r="V85" s="214"/>
      <c r="W85" s="214"/>
      <c r="X85" s="222"/>
      <c r="Y85" s="223"/>
      <c r="Z85" s="224"/>
      <c r="AA85" s="223"/>
      <c r="AB85" s="140" t="str">
        <f t="shared" si="20"/>
        <v>IE7533-28</v>
      </c>
      <c r="AC85" s="139" t="str">
        <f t="shared" si="29"/>
        <v>Оёмол бүтээгдэхүүний оёдолчин</v>
      </c>
      <c r="AD85" s="214">
        <f t="shared" si="32"/>
        <v>73</v>
      </c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199">
        <v>16</v>
      </c>
      <c r="AR85" s="199">
        <v>15</v>
      </c>
      <c r="AS85" s="226">
        <v>2</v>
      </c>
      <c r="AT85" s="226"/>
      <c r="AU85" s="226">
        <v>3</v>
      </c>
      <c r="AV85" s="226">
        <v>11</v>
      </c>
      <c r="AW85" s="226"/>
      <c r="AX85" s="226"/>
      <c r="AY85" s="226"/>
    </row>
    <row r="86" spans="1:51" s="196" customFormat="1" ht="12.75" customHeight="1">
      <c r="A86" s="825" t="s">
        <v>114</v>
      </c>
      <c r="B86" s="826"/>
      <c r="C86" s="751" t="s">
        <v>115</v>
      </c>
      <c r="D86" s="752"/>
      <c r="E86" s="752"/>
      <c r="F86" s="752"/>
      <c r="G86" s="752"/>
      <c r="H86" s="783"/>
      <c r="I86" s="214">
        <f t="shared" si="30"/>
        <v>74</v>
      </c>
      <c r="J86" s="215">
        <f t="shared" si="31"/>
        <v>17</v>
      </c>
      <c r="K86" s="215">
        <f t="shared" si="31"/>
        <v>0</v>
      </c>
      <c r="L86" s="221"/>
      <c r="M86" s="199"/>
      <c r="N86" s="199">
        <v>17</v>
      </c>
      <c r="O86" s="199"/>
      <c r="P86" s="222"/>
      <c r="Q86" s="222"/>
      <c r="R86" s="222">
        <v>17</v>
      </c>
      <c r="S86" s="222"/>
      <c r="T86" s="222"/>
      <c r="U86" s="222"/>
      <c r="V86" s="214">
        <v>17</v>
      </c>
      <c r="W86" s="214"/>
      <c r="X86" s="222"/>
      <c r="Y86" s="223"/>
      <c r="Z86" s="224"/>
      <c r="AA86" s="223"/>
      <c r="AB86" s="140" t="str">
        <f t="shared" si="20"/>
        <v>TC8211-20</v>
      </c>
      <c r="AC86" s="139" t="str">
        <f t="shared" si="29"/>
        <v>Автомашины засварчин</v>
      </c>
      <c r="AD86" s="214">
        <f t="shared" si="32"/>
        <v>74</v>
      </c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199"/>
      <c r="AR86" s="199"/>
      <c r="AS86" s="226"/>
      <c r="AT86" s="226"/>
      <c r="AU86" s="226"/>
      <c r="AV86" s="226"/>
      <c r="AW86" s="226">
        <v>17</v>
      </c>
      <c r="AX86" s="226"/>
      <c r="AY86" s="226"/>
    </row>
    <row r="87" spans="1:51" s="196" customFormat="1" ht="12.75" customHeight="1">
      <c r="A87" s="825" t="s">
        <v>142</v>
      </c>
      <c r="B87" s="826"/>
      <c r="C87" s="712" t="s">
        <v>143</v>
      </c>
      <c r="D87" s="713"/>
      <c r="E87" s="713"/>
      <c r="F87" s="713"/>
      <c r="G87" s="713"/>
      <c r="H87" s="714"/>
      <c r="I87" s="214">
        <f t="shared" si="30"/>
        <v>75</v>
      </c>
      <c r="J87" s="215">
        <f t="shared" si="31"/>
        <v>10</v>
      </c>
      <c r="K87" s="215">
        <f t="shared" si="31"/>
        <v>8</v>
      </c>
      <c r="L87" s="221"/>
      <c r="M87" s="199"/>
      <c r="N87" s="199">
        <v>10</v>
      </c>
      <c r="O87" s="199">
        <v>8</v>
      </c>
      <c r="P87" s="222"/>
      <c r="Q87" s="222"/>
      <c r="R87" s="222">
        <v>10</v>
      </c>
      <c r="S87" s="222"/>
      <c r="T87" s="222"/>
      <c r="U87" s="222"/>
      <c r="V87" s="214">
        <v>10</v>
      </c>
      <c r="W87" s="214">
        <v>8</v>
      </c>
      <c r="X87" s="222"/>
      <c r="Y87" s="223"/>
      <c r="Z87" s="224"/>
      <c r="AA87" s="223"/>
      <c r="AB87" s="140" t="str">
        <f t="shared" si="20"/>
        <v>AF6112-24</v>
      </c>
      <c r="AC87" s="139" t="str">
        <f t="shared" si="29"/>
        <v>Хүнсний ногооны фермер</v>
      </c>
      <c r="AD87" s="214">
        <f t="shared" si="32"/>
        <v>75</v>
      </c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199"/>
      <c r="AR87" s="199"/>
      <c r="AS87" s="226"/>
      <c r="AT87" s="226"/>
      <c r="AU87" s="226"/>
      <c r="AV87" s="226"/>
      <c r="AW87" s="226">
        <v>10</v>
      </c>
      <c r="AX87" s="226"/>
      <c r="AY87" s="226"/>
    </row>
    <row r="88" spans="1:51" s="196" customFormat="1" ht="12.75" customHeight="1">
      <c r="A88" s="825" t="s">
        <v>138</v>
      </c>
      <c r="B88" s="826"/>
      <c r="C88" s="712" t="s">
        <v>139</v>
      </c>
      <c r="D88" s="713"/>
      <c r="E88" s="713"/>
      <c r="F88" s="713"/>
      <c r="G88" s="713"/>
      <c r="H88" s="714"/>
      <c r="I88" s="214">
        <f t="shared" si="30"/>
        <v>76</v>
      </c>
      <c r="J88" s="215">
        <f t="shared" si="31"/>
        <v>15</v>
      </c>
      <c r="K88" s="215">
        <f t="shared" si="31"/>
        <v>13</v>
      </c>
      <c r="L88" s="221"/>
      <c r="M88" s="199"/>
      <c r="N88" s="199">
        <v>15</v>
      </c>
      <c r="O88" s="199">
        <v>13</v>
      </c>
      <c r="P88" s="222"/>
      <c r="Q88" s="222"/>
      <c r="R88" s="222">
        <v>15</v>
      </c>
      <c r="S88" s="222"/>
      <c r="T88" s="222"/>
      <c r="U88" s="222"/>
      <c r="V88" s="214">
        <v>15</v>
      </c>
      <c r="W88" s="214">
        <v>13</v>
      </c>
      <c r="X88" s="222"/>
      <c r="Y88" s="223"/>
      <c r="Z88" s="224"/>
      <c r="AA88" s="223"/>
      <c r="AB88" s="140" t="str">
        <f t="shared" si="20"/>
        <v>SO5141-11</v>
      </c>
      <c r="AC88" s="139" t="str">
        <f t="shared" si="29"/>
        <v>Үсчин</v>
      </c>
      <c r="AD88" s="214">
        <f t="shared" si="32"/>
        <v>76</v>
      </c>
      <c r="AE88" s="222"/>
      <c r="AF88" s="222"/>
      <c r="AG88" s="222"/>
      <c r="AH88" s="222"/>
      <c r="AI88" s="222"/>
      <c r="AJ88" s="222"/>
      <c r="AK88" s="222"/>
      <c r="AL88" s="222"/>
      <c r="AM88" s="222"/>
      <c r="AN88" s="222"/>
      <c r="AO88" s="222"/>
      <c r="AP88" s="222"/>
      <c r="AQ88" s="199"/>
      <c r="AR88" s="199"/>
      <c r="AS88" s="226"/>
      <c r="AT88" s="226"/>
      <c r="AU88" s="226"/>
      <c r="AV88" s="226"/>
      <c r="AW88" s="226">
        <v>15</v>
      </c>
      <c r="AX88" s="226"/>
      <c r="AY88" s="226"/>
    </row>
    <row r="89" spans="1:51" s="196" customFormat="1" ht="12.75" customHeight="1">
      <c r="A89" s="825" t="s">
        <v>186</v>
      </c>
      <c r="B89" s="826"/>
      <c r="C89" s="712" t="s">
        <v>187</v>
      </c>
      <c r="D89" s="713"/>
      <c r="E89" s="713"/>
      <c r="F89" s="713"/>
      <c r="G89" s="713"/>
      <c r="H89" s="713"/>
      <c r="I89" s="214">
        <f t="shared" si="30"/>
        <v>77</v>
      </c>
      <c r="J89" s="215">
        <f t="shared" si="31"/>
        <v>7</v>
      </c>
      <c r="K89" s="215">
        <f t="shared" si="31"/>
        <v>7</v>
      </c>
      <c r="L89" s="221"/>
      <c r="M89" s="199"/>
      <c r="N89" s="199">
        <v>7</v>
      </c>
      <c r="O89" s="199">
        <v>7</v>
      </c>
      <c r="P89" s="222"/>
      <c r="Q89" s="222"/>
      <c r="R89" s="222">
        <v>7</v>
      </c>
      <c r="S89" s="222"/>
      <c r="T89" s="222"/>
      <c r="U89" s="222"/>
      <c r="V89" s="214">
        <v>7</v>
      </c>
      <c r="W89" s="214">
        <v>7</v>
      </c>
      <c r="X89" s="222"/>
      <c r="Y89" s="223"/>
      <c r="Z89" s="224"/>
      <c r="AA89" s="223"/>
      <c r="AB89" s="140" t="str">
        <f t="shared" si="20"/>
        <v>SO7536-21</v>
      </c>
      <c r="AC89" s="139" t="str">
        <f t="shared" si="29"/>
        <v>Захиалгын гуталчин</v>
      </c>
      <c r="AD89" s="214">
        <f t="shared" si="32"/>
        <v>77</v>
      </c>
      <c r="AE89" s="222"/>
      <c r="AF89" s="222"/>
      <c r="AG89" s="222"/>
      <c r="AH89" s="222"/>
      <c r="AI89" s="222"/>
      <c r="AJ89" s="222"/>
      <c r="AK89" s="222"/>
      <c r="AL89" s="222"/>
      <c r="AM89" s="222"/>
      <c r="AN89" s="222"/>
      <c r="AO89" s="222"/>
      <c r="AP89" s="222"/>
      <c r="AQ89" s="199"/>
      <c r="AR89" s="199"/>
      <c r="AS89" s="226"/>
      <c r="AT89" s="226"/>
      <c r="AU89" s="226"/>
      <c r="AV89" s="226"/>
      <c r="AW89" s="226">
        <v>7</v>
      </c>
      <c r="AX89" s="226"/>
      <c r="AY89" s="226"/>
    </row>
    <row r="90" spans="1:51" s="196" customFormat="1" ht="12.75" customHeight="1">
      <c r="A90" s="787" t="s">
        <v>122</v>
      </c>
      <c r="B90" s="787"/>
      <c r="C90" s="751" t="s">
        <v>123</v>
      </c>
      <c r="D90" s="752"/>
      <c r="E90" s="752"/>
      <c r="F90" s="752"/>
      <c r="G90" s="752"/>
      <c r="H90" s="783"/>
      <c r="I90" s="214">
        <f t="shared" si="30"/>
        <v>78</v>
      </c>
      <c r="J90" s="215">
        <f t="shared" si="31"/>
        <v>15</v>
      </c>
      <c r="K90" s="215">
        <f t="shared" si="31"/>
        <v>4</v>
      </c>
      <c r="L90" s="221"/>
      <c r="M90" s="199"/>
      <c r="N90" s="199">
        <v>15</v>
      </c>
      <c r="O90" s="199">
        <v>4</v>
      </c>
      <c r="P90" s="222"/>
      <c r="Q90" s="222"/>
      <c r="R90" s="222">
        <v>15</v>
      </c>
      <c r="S90" s="222"/>
      <c r="T90" s="222"/>
      <c r="U90" s="222"/>
      <c r="V90" s="214">
        <v>15</v>
      </c>
      <c r="W90" s="214">
        <v>4</v>
      </c>
      <c r="X90" s="222"/>
      <c r="Y90" s="223"/>
      <c r="Z90" s="224"/>
      <c r="AA90" s="223"/>
      <c r="AB90" s="140" t="str">
        <f t="shared" si="20"/>
        <v>CF7411-12</v>
      </c>
      <c r="AC90" s="139" t="str">
        <f t="shared" si="29"/>
        <v>Барилгын цахилгаанчин</v>
      </c>
      <c r="AD90" s="214">
        <f t="shared" si="32"/>
        <v>78</v>
      </c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199"/>
      <c r="AR90" s="199"/>
      <c r="AS90" s="226"/>
      <c r="AT90" s="226"/>
      <c r="AU90" s="226"/>
      <c r="AV90" s="226"/>
      <c r="AW90" s="226">
        <v>15</v>
      </c>
      <c r="AX90" s="226"/>
      <c r="AY90" s="226"/>
    </row>
    <row r="91" spans="1:51" s="196" customFormat="1" ht="25.5" customHeight="1">
      <c r="A91" s="765" t="s">
        <v>168</v>
      </c>
      <c r="B91" s="765"/>
      <c r="C91" s="751" t="s">
        <v>169</v>
      </c>
      <c r="D91" s="752"/>
      <c r="E91" s="752"/>
      <c r="F91" s="752"/>
      <c r="G91" s="752"/>
      <c r="H91" s="783"/>
      <c r="I91" s="214">
        <f t="shared" si="30"/>
        <v>79</v>
      </c>
      <c r="J91" s="215">
        <f t="shared" si="31"/>
        <v>15</v>
      </c>
      <c r="K91" s="215">
        <f t="shared" si="31"/>
        <v>15</v>
      </c>
      <c r="L91" s="221"/>
      <c r="M91" s="199"/>
      <c r="N91" s="199">
        <v>15</v>
      </c>
      <c r="O91" s="199">
        <v>15</v>
      </c>
      <c r="P91" s="222"/>
      <c r="Q91" s="222"/>
      <c r="R91" s="222">
        <v>15</v>
      </c>
      <c r="S91" s="222"/>
      <c r="T91" s="222"/>
      <c r="U91" s="222"/>
      <c r="V91" s="214"/>
      <c r="W91" s="214"/>
      <c r="X91" s="222"/>
      <c r="Y91" s="223"/>
      <c r="Z91" s="224"/>
      <c r="AA91" s="223"/>
      <c r="AB91" s="140" t="str">
        <f t="shared" si="20"/>
        <v>BT5223-15</v>
      </c>
      <c r="AC91" s="139" t="str">
        <f t="shared" si="29"/>
        <v>Худалдааны газрын үндсэн ажилтан /худалдагч/</v>
      </c>
      <c r="AD91" s="214">
        <f t="shared" si="32"/>
        <v>79</v>
      </c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199">
        <v>15</v>
      </c>
      <c r="AR91" s="199">
        <v>15</v>
      </c>
      <c r="AS91" s="226">
        <v>2</v>
      </c>
      <c r="AT91" s="226"/>
      <c r="AU91" s="226">
        <v>2</v>
      </c>
      <c r="AV91" s="226">
        <v>11</v>
      </c>
      <c r="AW91" s="226"/>
      <c r="AX91" s="226"/>
      <c r="AY91" s="226"/>
    </row>
    <row r="92" spans="1:51" s="196" customFormat="1" ht="25.5" customHeight="1">
      <c r="A92" s="1001" t="s">
        <v>161</v>
      </c>
      <c r="B92" s="1001"/>
      <c r="C92" s="751" t="s">
        <v>162</v>
      </c>
      <c r="D92" s="752"/>
      <c r="E92" s="752"/>
      <c r="F92" s="752"/>
      <c r="G92" s="752"/>
      <c r="H92" s="783"/>
      <c r="I92" s="214">
        <f t="shared" si="30"/>
        <v>80</v>
      </c>
      <c r="J92" s="215">
        <f t="shared" si="31"/>
        <v>16</v>
      </c>
      <c r="K92" s="215">
        <f t="shared" si="31"/>
        <v>0</v>
      </c>
      <c r="L92" s="221"/>
      <c r="M92" s="199"/>
      <c r="N92" s="199">
        <v>16</v>
      </c>
      <c r="O92" s="199"/>
      <c r="P92" s="222"/>
      <c r="Q92" s="222"/>
      <c r="R92" s="222">
        <v>16</v>
      </c>
      <c r="S92" s="222"/>
      <c r="T92" s="222"/>
      <c r="U92" s="222"/>
      <c r="V92" s="214"/>
      <c r="W92" s="214"/>
      <c r="X92" s="222"/>
      <c r="Y92" s="223"/>
      <c r="Z92" s="224"/>
      <c r="AA92" s="223"/>
      <c r="AB92" s="140" t="str">
        <f t="shared" si="20"/>
        <v>MT8111-35</v>
      </c>
      <c r="AC92" s="139" t="str">
        <f t="shared" si="29"/>
        <v>Хүнд машин механизмын оператор</v>
      </c>
      <c r="AD92" s="214">
        <f t="shared" si="32"/>
        <v>80</v>
      </c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199">
        <v>16</v>
      </c>
      <c r="AR92" s="199"/>
      <c r="AS92" s="226"/>
      <c r="AT92" s="226"/>
      <c r="AU92" s="226">
        <v>2</v>
      </c>
      <c r="AV92" s="226">
        <v>11</v>
      </c>
      <c r="AW92" s="226">
        <v>3</v>
      </c>
      <c r="AX92" s="226"/>
      <c r="AY92" s="226"/>
    </row>
    <row r="93" spans="1:51" s="196" customFormat="1" ht="12.75" customHeight="1">
      <c r="A93" s="1002" t="s">
        <v>163</v>
      </c>
      <c r="B93" s="1003"/>
      <c r="C93" s="751" t="s">
        <v>164</v>
      </c>
      <c r="D93" s="752"/>
      <c r="E93" s="752"/>
      <c r="F93" s="752"/>
      <c r="G93" s="752"/>
      <c r="H93" s="783"/>
      <c r="I93" s="214">
        <f t="shared" si="30"/>
        <v>81</v>
      </c>
      <c r="J93" s="215">
        <f t="shared" si="31"/>
        <v>16</v>
      </c>
      <c r="K93" s="215">
        <f t="shared" si="31"/>
        <v>14</v>
      </c>
      <c r="L93" s="221"/>
      <c r="M93" s="199"/>
      <c r="N93" s="199">
        <v>16</v>
      </c>
      <c r="O93" s="199">
        <v>14</v>
      </c>
      <c r="P93" s="222"/>
      <c r="Q93" s="222"/>
      <c r="R93" s="222">
        <v>16</v>
      </c>
      <c r="S93" s="222"/>
      <c r="T93" s="222"/>
      <c r="U93" s="222"/>
      <c r="V93" s="214"/>
      <c r="W93" s="214"/>
      <c r="X93" s="222"/>
      <c r="Y93" s="223"/>
      <c r="Z93" s="224"/>
      <c r="AA93" s="223"/>
      <c r="AB93" s="140" t="str">
        <f t="shared" si="20"/>
        <v>AF6112-25</v>
      </c>
      <c r="AC93" s="139" t="str">
        <f t="shared" si="29"/>
        <v>Хүлэмжийн аж ахуйн фермер</v>
      </c>
      <c r="AD93" s="214">
        <f t="shared" si="32"/>
        <v>81</v>
      </c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199">
        <v>16</v>
      </c>
      <c r="AR93" s="199">
        <v>14</v>
      </c>
      <c r="AS93" s="226">
        <v>8</v>
      </c>
      <c r="AT93" s="226"/>
      <c r="AU93" s="226"/>
      <c r="AV93" s="226">
        <v>8</v>
      </c>
      <c r="AW93" s="226"/>
      <c r="AX93" s="226"/>
      <c r="AY93" s="226"/>
    </row>
    <row r="94" spans="1:51" s="196" customFormat="1" ht="12.75" customHeight="1">
      <c r="A94" s="825" t="s">
        <v>188</v>
      </c>
      <c r="B94" s="826"/>
      <c r="C94" s="712" t="s">
        <v>189</v>
      </c>
      <c r="D94" s="713"/>
      <c r="E94" s="713"/>
      <c r="F94" s="713"/>
      <c r="G94" s="713"/>
      <c r="H94" s="713"/>
      <c r="I94" s="214">
        <f t="shared" si="30"/>
        <v>82</v>
      </c>
      <c r="J94" s="215">
        <f t="shared" si="31"/>
        <v>20</v>
      </c>
      <c r="K94" s="215">
        <f t="shared" si="31"/>
        <v>10</v>
      </c>
      <c r="L94" s="221"/>
      <c r="M94" s="199"/>
      <c r="N94" s="199">
        <v>20</v>
      </c>
      <c r="O94" s="199">
        <v>10</v>
      </c>
      <c r="P94" s="222"/>
      <c r="Q94" s="222"/>
      <c r="R94" s="222">
        <v>20</v>
      </c>
      <c r="S94" s="222"/>
      <c r="T94" s="222"/>
      <c r="U94" s="222"/>
      <c r="V94" s="214"/>
      <c r="W94" s="214"/>
      <c r="X94" s="222"/>
      <c r="Y94" s="223"/>
      <c r="Z94" s="224"/>
      <c r="AA94" s="223"/>
      <c r="AB94" s="140" t="str">
        <f t="shared" si="20"/>
        <v>TC8331-14</v>
      </c>
      <c r="AC94" s="139" t="str">
        <f t="shared" si="29"/>
        <v>Мэргэшсэн жолооч</v>
      </c>
      <c r="AD94" s="214">
        <f t="shared" si="32"/>
        <v>82</v>
      </c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199">
        <v>20</v>
      </c>
      <c r="AR94" s="199">
        <v>10</v>
      </c>
      <c r="AS94" s="226">
        <v>1</v>
      </c>
      <c r="AT94" s="226"/>
      <c r="AU94" s="226"/>
      <c r="AV94" s="226">
        <v>19</v>
      </c>
      <c r="AW94" s="226"/>
      <c r="AX94" s="226"/>
      <c r="AY94" s="226"/>
    </row>
    <row r="95" spans="1:51" s="196" customFormat="1" ht="25.5" customHeight="1">
      <c r="A95" s="1006" t="s">
        <v>190</v>
      </c>
      <c r="B95" s="1007"/>
      <c r="C95" s="751" t="s">
        <v>191</v>
      </c>
      <c r="D95" s="752"/>
      <c r="E95" s="752"/>
      <c r="F95" s="752"/>
      <c r="G95" s="752"/>
      <c r="H95" s="783"/>
      <c r="I95" s="214">
        <f t="shared" si="30"/>
        <v>83</v>
      </c>
      <c r="J95" s="215">
        <f t="shared" si="31"/>
        <v>17</v>
      </c>
      <c r="K95" s="215">
        <f t="shared" si="31"/>
        <v>1</v>
      </c>
      <c r="L95" s="221"/>
      <c r="M95" s="199"/>
      <c r="N95" s="199">
        <v>17</v>
      </c>
      <c r="O95" s="199">
        <v>1</v>
      </c>
      <c r="P95" s="222"/>
      <c r="Q95" s="222"/>
      <c r="R95" s="222">
        <v>17</v>
      </c>
      <c r="S95" s="222"/>
      <c r="T95" s="222"/>
      <c r="U95" s="222"/>
      <c r="V95" s="214"/>
      <c r="W95" s="214"/>
      <c r="X95" s="222"/>
      <c r="Y95" s="223"/>
      <c r="Z95" s="224"/>
      <c r="AA95" s="223"/>
      <c r="AB95" s="140" t="str">
        <f t="shared" si="20"/>
        <v>IM7233-18</v>
      </c>
      <c r="AC95" s="139" t="str">
        <f t="shared" si="29"/>
        <v>Үйлдвэрийн машин, тоног төхөөрөмжийн механик</v>
      </c>
      <c r="AD95" s="214">
        <f t="shared" si="32"/>
        <v>83</v>
      </c>
      <c r="AE95" s="222"/>
      <c r="AF95" s="222"/>
      <c r="AG95" s="222"/>
      <c r="AH95" s="222"/>
      <c r="AI95" s="222"/>
      <c r="AJ95" s="222"/>
      <c r="AK95" s="222"/>
      <c r="AL95" s="222"/>
      <c r="AM95" s="222"/>
      <c r="AN95" s="222"/>
      <c r="AO95" s="222"/>
      <c r="AP95" s="222"/>
      <c r="AQ95" s="199">
        <v>17</v>
      </c>
      <c r="AR95" s="199">
        <v>1</v>
      </c>
      <c r="AS95" s="226">
        <v>3</v>
      </c>
      <c r="AT95" s="226"/>
      <c r="AU95" s="226"/>
      <c r="AV95" s="226">
        <v>12</v>
      </c>
      <c r="AW95" s="226"/>
      <c r="AX95" s="226">
        <v>2</v>
      </c>
      <c r="AY95" s="226"/>
    </row>
    <row r="96" spans="1:51" s="213" customFormat="1">
      <c r="A96" s="996" t="s">
        <v>192</v>
      </c>
      <c r="B96" s="997"/>
      <c r="C96" s="997"/>
      <c r="D96" s="997"/>
      <c r="E96" s="997"/>
      <c r="F96" s="997"/>
      <c r="G96" s="997"/>
      <c r="H96" s="998"/>
      <c r="I96" s="217">
        <f t="shared" si="30"/>
        <v>84</v>
      </c>
      <c r="J96" s="220">
        <f t="shared" ref="J96:AA96" si="33">SUM(J97:J109)</f>
        <v>224</v>
      </c>
      <c r="K96" s="220">
        <f t="shared" si="33"/>
        <v>129</v>
      </c>
      <c r="L96" s="220">
        <f t="shared" si="33"/>
        <v>0</v>
      </c>
      <c r="M96" s="220">
        <f t="shared" si="33"/>
        <v>0</v>
      </c>
      <c r="N96" s="220">
        <f t="shared" si="33"/>
        <v>224</v>
      </c>
      <c r="O96" s="220">
        <f t="shared" si="33"/>
        <v>129</v>
      </c>
      <c r="P96" s="220">
        <f t="shared" si="33"/>
        <v>0</v>
      </c>
      <c r="Q96" s="220">
        <f t="shared" si="33"/>
        <v>0</v>
      </c>
      <c r="R96" s="220">
        <f t="shared" si="33"/>
        <v>224</v>
      </c>
      <c r="S96" s="220">
        <f t="shared" si="33"/>
        <v>0</v>
      </c>
      <c r="T96" s="220">
        <f t="shared" si="33"/>
        <v>0</v>
      </c>
      <c r="U96" s="220">
        <f t="shared" si="33"/>
        <v>0</v>
      </c>
      <c r="V96" s="220">
        <f t="shared" si="33"/>
        <v>50</v>
      </c>
      <c r="W96" s="220">
        <f t="shared" si="33"/>
        <v>11</v>
      </c>
      <c r="X96" s="220">
        <f t="shared" si="33"/>
        <v>10</v>
      </c>
      <c r="Y96" s="220">
        <f t="shared" si="33"/>
        <v>4</v>
      </c>
      <c r="Z96" s="220">
        <f t="shared" si="33"/>
        <v>2</v>
      </c>
      <c r="AA96" s="220">
        <f t="shared" si="33"/>
        <v>0</v>
      </c>
      <c r="AB96" s="999" t="str">
        <f>+A96</f>
        <v>6. Дорнод аймаг дахь МСҮТ</v>
      </c>
      <c r="AC96" s="1000"/>
      <c r="AD96" s="217">
        <f t="shared" si="32"/>
        <v>84</v>
      </c>
      <c r="AE96" s="220">
        <f t="shared" ref="AE96:AY96" si="34">SUM(AE97:AE109)</f>
        <v>1</v>
      </c>
      <c r="AF96" s="220">
        <f t="shared" si="34"/>
        <v>1</v>
      </c>
      <c r="AG96" s="220">
        <f t="shared" si="34"/>
        <v>1</v>
      </c>
      <c r="AH96" s="220">
        <f t="shared" si="34"/>
        <v>1</v>
      </c>
      <c r="AI96" s="220">
        <f t="shared" si="34"/>
        <v>0</v>
      </c>
      <c r="AJ96" s="220">
        <f t="shared" si="34"/>
        <v>0</v>
      </c>
      <c r="AK96" s="220">
        <f t="shared" si="34"/>
        <v>16</v>
      </c>
      <c r="AL96" s="220">
        <f t="shared" si="34"/>
        <v>11</v>
      </c>
      <c r="AM96" s="220">
        <f t="shared" si="34"/>
        <v>0</v>
      </c>
      <c r="AN96" s="220">
        <f t="shared" si="34"/>
        <v>0</v>
      </c>
      <c r="AO96" s="220">
        <f t="shared" si="34"/>
        <v>0</v>
      </c>
      <c r="AP96" s="220">
        <f t="shared" si="34"/>
        <v>0</v>
      </c>
      <c r="AQ96" s="220">
        <f t="shared" si="34"/>
        <v>144</v>
      </c>
      <c r="AR96" s="220">
        <f t="shared" si="34"/>
        <v>101</v>
      </c>
      <c r="AS96" s="220">
        <f t="shared" si="34"/>
        <v>57</v>
      </c>
      <c r="AT96" s="220">
        <f t="shared" si="34"/>
        <v>9</v>
      </c>
      <c r="AU96" s="220">
        <f t="shared" si="34"/>
        <v>27</v>
      </c>
      <c r="AV96" s="220">
        <f t="shared" si="34"/>
        <v>74</v>
      </c>
      <c r="AW96" s="220">
        <f t="shared" si="34"/>
        <v>57</v>
      </c>
      <c r="AX96" s="220">
        <f t="shared" si="34"/>
        <v>0</v>
      </c>
      <c r="AY96" s="220">
        <f t="shared" si="34"/>
        <v>0</v>
      </c>
    </row>
    <row r="97" spans="1:51" s="196" customFormat="1" ht="25.5" customHeight="1">
      <c r="A97" s="787" t="s">
        <v>118</v>
      </c>
      <c r="B97" s="787"/>
      <c r="C97" s="751" t="s">
        <v>119</v>
      </c>
      <c r="D97" s="752"/>
      <c r="E97" s="752"/>
      <c r="F97" s="752"/>
      <c r="G97" s="752"/>
      <c r="H97" s="783"/>
      <c r="I97" s="214">
        <f t="shared" si="30"/>
        <v>85</v>
      </c>
      <c r="J97" s="215">
        <f t="shared" si="31"/>
        <v>18</v>
      </c>
      <c r="K97" s="215">
        <f t="shared" si="31"/>
        <v>11</v>
      </c>
      <c r="L97" s="221"/>
      <c r="M97" s="199"/>
      <c r="N97" s="63">
        <v>18</v>
      </c>
      <c r="O97" s="63">
        <v>11</v>
      </c>
      <c r="P97" s="222"/>
      <c r="Q97" s="222"/>
      <c r="R97" s="63">
        <v>18</v>
      </c>
      <c r="S97" s="222"/>
      <c r="T97" s="222"/>
      <c r="U97" s="222"/>
      <c r="V97" s="214">
        <v>18</v>
      </c>
      <c r="W97" s="214">
        <v>11</v>
      </c>
      <c r="X97" s="199"/>
      <c r="Y97" s="199"/>
      <c r="Z97" s="221"/>
      <c r="AA97" s="199"/>
      <c r="AB97" s="140" t="str">
        <f t="shared" ref="AB97:AB109" si="35">+A97</f>
        <v>CF7123-20</v>
      </c>
      <c r="AC97" s="139" t="str">
        <f t="shared" ref="AC97:AC109" si="36">+C97</f>
        <v>Барилгын засал-чимэглэлчин</v>
      </c>
      <c r="AD97" s="214">
        <f t="shared" si="32"/>
        <v>85</v>
      </c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>
        <v>18</v>
      </c>
      <c r="AX97" s="199"/>
      <c r="AY97" s="199"/>
    </row>
    <row r="98" spans="1:51" s="196" customFormat="1" ht="12.75" customHeight="1">
      <c r="A98" s="787" t="s">
        <v>122</v>
      </c>
      <c r="B98" s="787"/>
      <c r="C98" s="751" t="s">
        <v>123</v>
      </c>
      <c r="D98" s="752"/>
      <c r="E98" s="752"/>
      <c r="F98" s="752"/>
      <c r="G98" s="752"/>
      <c r="H98" s="783"/>
      <c r="I98" s="214">
        <f t="shared" si="30"/>
        <v>86</v>
      </c>
      <c r="J98" s="215">
        <f t="shared" si="31"/>
        <v>17</v>
      </c>
      <c r="K98" s="215">
        <f t="shared" si="31"/>
        <v>0</v>
      </c>
      <c r="L98" s="221"/>
      <c r="M98" s="199"/>
      <c r="N98" s="63">
        <v>17</v>
      </c>
      <c r="O98" s="63"/>
      <c r="P98" s="222"/>
      <c r="Q98" s="222"/>
      <c r="R98" s="63">
        <v>17</v>
      </c>
      <c r="S98" s="222"/>
      <c r="T98" s="222"/>
      <c r="U98" s="222"/>
      <c r="V98" s="214"/>
      <c r="W98" s="214"/>
      <c r="X98" s="199">
        <v>2</v>
      </c>
      <c r="Y98" s="199"/>
      <c r="Z98" s="221"/>
      <c r="AA98" s="199"/>
      <c r="AB98" s="140" t="str">
        <f t="shared" si="35"/>
        <v>CF7411-12</v>
      </c>
      <c r="AC98" s="139" t="str">
        <f t="shared" si="36"/>
        <v>Барилгын цахилгаанчин</v>
      </c>
      <c r="AD98" s="214">
        <f t="shared" si="32"/>
        <v>86</v>
      </c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>
        <v>15</v>
      </c>
      <c r="AR98" s="199"/>
      <c r="AS98" s="199">
        <v>3</v>
      </c>
      <c r="AT98" s="199"/>
      <c r="AU98" s="199"/>
      <c r="AV98" s="199">
        <v>14</v>
      </c>
      <c r="AW98" s="199"/>
      <c r="AX98" s="199"/>
      <c r="AY98" s="199"/>
    </row>
    <row r="99" spans="1:51" s="196" customFormat="1" ht="12.75" customHeight="1">
      <c r="A99" s="825" t="s">
        <v>151</v>
      </c>
      <c r="B99" s="826"/>
      <c r="C99" s="712" t="s">
        <v>152</v>
      </c>
      <c r="D99" s="713"/>
      <c r="E99" s="713"/>
      <c r="F99" s="713"/>
      <c r="G99" s="713"/>
      <c r="H99" s="714"/>
      <c r="I99" s="214">
        <f t="shared" si="30"/>
        <v>87</v>
      </c>
      <c r="J99" s="215">
        <f t="shared" si="31"/>
        <v>16</v>
      </c>
      <c r="K99" s="215">
        <f t="shared" si="31"/>
        <v>0</v>
      </c>
      <c r="L99" s="221"/>
      <c r="M99" s="199"/>
      <c r="N99" s="63">
        <v>16</v>
      </c>
      <c r="O99" s="63"/>
      <c r="P99" s="222"/>
      <c r="Q99" s="222"/>
      <c r="R99" s="63">
        <v>16</v>
      </c>
      <c r="S99" s="222"/>
      <c r="T99" s="222"/>
      <c r="U99" s="222"/>
      <c r="V99" s="214"/>
      <c r="W99" s="214"/>
      <c r="X99" s="199">
        <v>1</v>
      </c>
      <c r="Y99" s="199"/>
      <c r="Z99" s="221">
        <v>1</v>
      </c>
      <c r="AA99" s="199"/>
      <c r="AB99" s="140" t="str">
        <f t="shared" si="35"/>
        <v>CF7115-22</v>
      </c>
      <c r="AC99" s="139" t="str">
        <f t="shared" si="36"/>
        <v>Барилгын мужаан</v>
      </c>
      <c r="AD99" s="214">
        <f t="shared" si="32"/>
        <v>87</v>
      </c>
      <c r="AE99" s="199"/>
      <c r="AF99" s="199"/>
      <c r="AG99" s="199"/>
      <c r="AH99" s="199"/>
      <c r="AI99" s="199"/>
      <c r="AJ99" s="199"/>
      <c r="AK99" s="199">
        <v>4</v>
      </c>
      <c r="AL99" s="199"/>
      <c r="AM99" s="199"/>
      <c r="AN99" s="199"/>
      <c r="AO99" s="199"/>
      <c r="AP99" s="199"/>
      <c r="AQ99" s="199">
        <v>10</v>
      </c>
      <c r="AR99" s="199"/>
      <c r="AS99" s="199">
        <v>4</v>
      </c>
      <c r="AT99" s="199">
        <v>1</v>
      </c>
      <c r="AU99" s="199">
        <v>6</v>
      </c>
      <c r="AV99" s="199">
        <v>3</v>
      </c>
      <c r="AW99" s="199">
        <v>2</v>
      </c>
      <c r="AX99" s="199"/>
      <c r="AY99" s="199"/>
    </row>
    <row r="100" spans="1:51" s="196" customFormat="1" ht="25.5" customHeight="1">
      <c r="A100" s="787" t="s">
        <v>130</v>
      </c>
      <c r="B100" s="787"/>
      <c r="C100" s="702" t="s">
        <v>131</v>
      </c>
      <c r="D100" s="702"/>
      <c r="E100" s="702"/>
      <c r="F100" s="702"/>
      <c r="G100" s="702"/>
      <c r="H100" s="702"/>
      <c r="I100" s="214">
        <f t="shared" si="30"/>
        <v>88</v>
      </c>
      <c r="J100" s="215">
        <f t="shared" si="31"/>
        <v>19</v>
      </c>
      <c r="K100" s="215">
        <f t="shared" si="31"/>
        <v>19</v>
      </c>
      <c r="L100" s="221"/>
      <c r="M100" s="199"/>
      <c r="N100" s="63">
        <v>19</v>
      </c>
      <c r="O100" s="63">
        <v>19</v>
      </c>
      <c r="P100" s="222"/>
      <c r="Q100" s="222"/>
      <c r="R100" s="63">
        <v>19</v>
      </c>
      <c r="S100" s="222"/>
      <c r="T100" s="222"/>
      <c r="U100" s="222"/>
      <c r="V100" s="214"/>
      <c r="W100" s="214"/>
      <c r="X100" s="199"/>
      <c r="Y100" s="199"/>
      <c r="Z100" s="221"/>
      <c r="AA100" s="199"/>
      <c r="AB100" s="140" t="str">
        <f t="shared" si="35"/>
        <v>IE7533-28</v>
      </c>
      <c r="AC100" s="139" t="str">
        <f t="shared" si="36"/>
        <v>Оёмол бүтээгдэхүүний оёдолчин</v>
      </c>
      <c r="AD100" s="214">
        <f t="shared" si="32"/>
        <v>88</v>
      </c>
      <c r="AE100" s="199"/>
      <c r="AF100" s="199"/>
      <c r="AG100" s="199"/>
      <c r="AH100" s="199"/>
      <c r="AI100" s="199"/>
      <c r="AJ100" s="199"/>
      <c r="AK100" s="199">
        <v>4</v>
      </c>
      <c r="AL100" s="199">
        <v>4</v>
      </c>
      <c r="AM100" s="199"/>
      <c r="AN100" s="199"/>
      <c r="AO100" s="199"/>
      <c r="AP100" s="199"/>
      <c r="AQ100" s="199">
        <v>15</v>
      </c>
      <c r="AR100" s="199">
        <v>15</v>
      </c>
      <c r="AS100" s="199">
        <v>10</v>
      </c>
      <c r="AT100" s="199"/>
      <c r="AU100" s="199">
        <v>2</v>
      </c>
      <c r="AV100" s="199">
        <v>6</v>
      </c>
      <c r="AW100" s="199">
        <v>1</v>
      </c>
      <c r="AX100" s="199"/>
      <c r="AY100" s="199"/>
    </row>
    <row r="101" spans="1:51" s="196" customFormat="1" ht="12.75" customHeight="1">
      <c r="A101" s="825" t="s">
        <v>124</v>
      </c>
      <c r="B101" s="826"/>
      <c r="C101" s="702" t="s">
        <v>125</v>
      </c>
      <c r="D101" s="702"/>
      <c r="E101" s="702"/>
      <c r="F101" s="702"/>
      <c r="G101" s="702"/>
      <c r="H101" s="702"/>
      <c r="I101" s="214">
        <f t="shared" si="30"/>
        <v>89</v>
      </c>
      <c r="J101" s="215">
        <f t="shared" si="31"/>
        <v>18</v>
      </c>
      <c r="K101" s="215">
        <f t="shared" si="31"/>
        <v>0</v>
      </c>
      <c r="L101" s="221"/>
      <c r="M101" s="199"/>
      <c r="N101" s="63">
        <v>18</v>
      </c>
      <c r="O101" s="63"/>
      <c r="P101" s="222"/>
      <c r="Q101" s="222"/>
      <c r="R101" s="63">
        <v>18</v>
      </c>
      <c r="S101" s="222"/>
      <c r="T101" s="222"/>
      <c r="U101" s="222"/>
      <c r="V101" s="214">
        <v>18</v>
      </c>
      <c r="W101" s="214"/>
      <c r="X101" s="199"/>
      <c r="Y101" s="199"/>
      <c r="Z101" s="221"/>
      <c r="AA101" s="199"/>
      <c r="AB101" s="140" t="str">
        <f t="shared" si="35"/>
        <v>IM7212-14</v>
      </c>
      <c r="AC101" s="139" t="str">
        <f t="shared" si="36"/>
        <v>Гагнуурчин</v>
      </c>
      <c r="AD101" s="214">
        <f t="shared" si="32"/>
        <v>89</v>
      </c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>
        <v>18</v>
      </c>
      <c r="AX101" s="199"/>
      <c r="AY101" s="199"/>
    </row>
    <row r="102" spans="1:51" s="196" customFormat="1" ht="12.75" customHeight="1">
      <c r="A102" s="825" t="s">
        <v>114</v>
      </c>
      <c r="B102" s="826"/>
      <c r="C102" s="751" t="s">
        <v>115</v>
      </c>
      <c r="D102" s="752"/>
      <c r="E102" s="752"/>
      <c r="F102" s="752"/>
      <c r="G102" s="752"/>
      <c r="H102" s="783"/>
      <c r="I102" s="214">
        <f t="shared" si="30"/>
        <v>90</v>
      </c>
      <c r="J102" s="215">
        <f t="shared" si="31"/>
        <v>14</v>
      </c>
      <c r="K102" s="215">
        <f t="shared" si="31"/>
        <v>0</v>
      </c>
      <c r="L102" s="221"/>
      <c r="M102" s="199"/>
      <c r="N102" s="63">
        <v>14</v>
      </c>
      <c r="O102" s="63"/>
      <c r="P102" s="222"/>
      <c r="Q102" s="222"/>
      <c r="R102" s="63">
        <v>14</v>
      </c>
      <c r="S102" s="222"/>
      <c r="T102" s="222"/>
      <c r="U102" s="222"/>
      <c r="V102" s="214">
        <v>14</v>
      </c>
      <c r="W102" s="214"/>
      <c r="X102" s="199"/>
      <c r="Y102" s="199"/>
      <c r="Z102" s="221"/>
      <c r="AA102" s="199"/>
      <c r="AB102" s="140" t="str">
        <f t="shared" si="35"/>
        <v>TC8211-20</v>
      </c>
      <c r="AC102" s="139" t="str">
        <f t="shared" si="36"/>
        <v>Автомашины засварчин</v>
      </c>
      <c r="AD102" s="214">
        <f t="shared" si="32"/>
        <v>90</v>
      </c>
      <c r="AE102" s="199"/>
      <c r="AF102" s="199"/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99"/>
      <c r="AR102" s="199"/>
      <c r="AS102" s="199"/>
      <c r="AT102" s="199"/>
      <c r="AU102" s="199"/>
      <c r="AV102" s="199"/>
      <c r="AW102" s="199">
        <v>14</v>
      </c>
      <c r="AX102" s="199"/>
      <c r="AY102" s="199"/>
    </row>
    <row r="103" spans="1:51" s="196" customFormat="1" ht="12.75" customHeight="1">
      <c r="A103" s="825" t="s">
        <v>193</v>
      </c>
      <c r="B103" s="826"/>
      <c r="C103" s="712" t="s">
        <v>194</v>
      </c>
      <c r="D103" s="713"/>
      <c r="E103" s="713"/>
      <c r="F103" s="713"/>
      <c r="G103" s="713"/>
      <c r="H103" s="714"/>
      <c r="I103" s="214">
        <f t="shared" si="30"/>
        <v>91</v>
      </c>
      <c r="J103" s="215">
        <f t="shared" si="31"/>
        <v>19</v>
      </c>
      <c r="K103" s="215">
        <f t="shared" si="31"/>
        <v>7</v>
      </c>
      <c r="L103" s="221"/>
      <c r="M103" s="199"/>
      <c r="N103" s="63">
        <v>19</v>
      </c>
      <c r="O103" s="63">
        <v>7</v>
      </c>
      <c r="P103" s="222"/>
      <c r="Q103" s="222"/>
      <c r="R103" s="63">
        <v>19</v>
      </c>
      <c r="S103" s="222"/>
      <c r="T103" s="222"/>
      <c r="U103" s="222"/>
      <c r="V103" s="214"/>
      <c r="W103" s="214"/>
      <c r="X103" s="199">
        <v>1</v>
      </c>
      <c r="Y103" s="199"/>
      <c r="Z103" s="221">
        <v>1</v>
      </c>
      <c r="AA103" s="199"/>
      <c r="AB103" s="140" t="str">
        <f t="shared" si="35"/>
        <v>TR4323-29</v>
      </c>
      <c r="AC103" s="139" t="str">
        <f t="shared" si="36"/>
        <v>Төмөр замын замчин</v>
      </c>
      <c r="AD103" s="214">
        <f t="shared" si="32"/>
        <v>91</v>
      </c>
      <c r="AE103" s="199"/>
      <c r="AF103" s="199"/>
      <c r="AG103" s="199"/>
      <c r="AH103" s="199"/>
      <c r="AI103" s="199"/>
      <c r="AJ103" s="199"/>
      <c r="AK103" s="199"/>
      <c r="AL103" s="199"/>
      <c r="AM103" s="199"/>
      <c r="AN103" s="199"/>
      <c r="AO103" s="199"/>
      <c r="AP103" s="199"/>
      <c r="AQ103" s="199">
        <v>17</v>
      </c>
      <c r="AR103" s="199">
        <v>7</v>
      </c>
      <c r="AS103" s="199"/>
      <c r="AT103" s="199"/>
      <c r="AU103" s="199">
        <v>2</v>
      </c>
      <c r="AV103" s="199">
        <v>15</v>
      </c>
      <c r="AW103" s="199">
        <v>2</v>
      </c>
      <c r="AX103" s="199"/>
      <c r="AY103" s="199"/>
    </row>
    <row r="104" spans="1:51" s="196" customFormat="1" ht="12.75" customHeight="1">
      <c r="A104" s="825" t="s">
        <v>155</v>
      </c>
      <c r="B104" s="826"/>
      <c r="C104" s="751" t="s">
        <v>156</v>
      </c>
      <c r="D104" s="752"/>
      <c r="E104" s="752"/>
      <c r="F104" s="752"/>
      <c r="G104" s="752"/>
      <c r="H104" s="783"/>
      <c r="I104" s="214">
        <f t="shared" si="30"/>
        <v>92</v>
      </c>
      <c r="J104" s="215">
        <f t="shared" si="31"/>
        <v>17</v>
      </c>
      <c r="K104" s="215">
        <f t="shared" si="31"/>
        <v>11</v>
      </c>
      <c r="L104" s="221"/>
      <c r="M104" s="199"/>
      <c r="N104" s="63">
        <v>17</v>
      </c>
      <c r="O104" s="63">
        <v>11</v>
      </c>
      <c r="P104" s="222"/>
      <c r="Q104" s="222"/>
      <c r="R104" s="63">
        <v>17</v>
      </c>
      <c r="S104" s="222"/>
      <c r="T104" s="222"/>
      <c r="U104" s="222"/>
      <c r="V104" s="214"/>
      <c r="W104" s="214"/>
      <c r="X104" s="199">
        <v>3</v>
      </c>
      <c r="Y104" s="199">
        <v>1</v>
      </c>
      <c r="Z104" s="221"/>
      <c r="AA104" s="199"/>
      <c r="AB104" s="140" t="str">
        <f t="shared" si="35"/>
        <v>IO4120-13</v>
      </c>
      <c r="AC104" s="139" t="str">
        <f t="shared" si="36"/>
        <v>Компьютерийн оператор</v>
      </c>
      <c r="AD104" s="214">
        <f t="shared" si="32"/>
        <v>92</v>
      </c>
      <c r="AE104" s="199"/>
      <c r="AF104" s="199"/>
      <c r="AG104" s="199">
        <v>1</v>
      </c>
      <c r="AH104" s="199">
        <v>1</v>
      </c>
      <c r="AI104" s="199"/>
      <c r="AJ104" s="199"/>
      <c r="AK104" s="199"/>
      <c r="AL104" s="199"/>
      <c r="AM104" s="199"/>
      <c r="AN104" s="199"/>
      <c r="AO104" s="199"/>
      <c r="AP104" s="199"/>
      <c r="AQ104" s="199">
        <v>13</v>
      </c>
      <c r="AR104" s="199">
        <v>9</v>
      </c>
      <c r="AS104" s="199">
        <v>7</v>
      </c>
      <c r="AT104" s="199">
        <v>1</v>
      </c>
      <c r="AU104" s="199"/>
      <c r="AV104" s="199">
        <v>7</v>
      </c>
      <c r="AW104" s="199">
        <v>2</v>
      </c>
      <c r="AX104" s="199"/>
      <c r="AY104" s="199"/>
    </row>
    <row r="105" spans="1:51" s="196" customFormat="1" ht="12.75" customHeight="1">
      <c r="A105" s="787" t="s">
        <v>148</v>
      </c>
      <c r="B105" s="787"/>
      <c r="C105" s="751" t="s">
        <v>149</v>
      </c>
      <c r="D105" s="752"/>
      <c r="E105" s="752"/>
      <c r="F105" s="752"/>
      <c r="G105" s="752"/>
      <c r="H105" s="783"/>
      <c r="I105" s="214">
        <f t="shared" si="30"/>
        <v>93</v>
      </c>
      <c r="J105" s="215">
        <f t="shared" si="31"/>
        <v>18</v>
      </c>
      <c r="K105" s="215">
        <f t="shared" si="31"/>
        <v>15</v>
      </c>
      <c r="L105" s="221"/>
      <c r="M105" s="199"/>
      <c r="N105" s="63">
        <v>18</v>
      </c>
      <c r="O105" s="63">
        <v>15</v>
      </c>
      <c r="P105" s="222"/>
      <c r="Q105" s="222"/>
      <c r="R105" s="63">
        <v>18</v>
      </c>
      <c r="S105" s="222"/>
      <c r="T105" s="222"/>
      <c r="U105" s="222"/>
      <c r="V105" s="214"/>
      <c r="W105" s="214"/>
      <c r="X105" s="199"/>
      <c r="Y105" s="199"/>
      <c r="Z105" s="221"/>
      <c r="AA105" s="199"/>
      <c r="AB105" s="140" t="str">
        <f t="shared" si="35"/>
        <v>NT5113-13</v>
      </c>
      <c r="AC105" s="139" t="str">
        <f t="shared" si="36"/>
        <v>Аяллын хөтөч</v>
      </c>
      <c r="AD105" s="214">
        <f t="shared" si="32"/>
        <v>93</v>
      </c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>
        <v>18</v>
      </c>
      <c r="AR105" s="199">
        <v>15</v>
      </c>
      <c r="AS105" s="199">
        <v>8</v>
      </c>
      <c r="AT105" s="199">
        <v>2</v>
      </c>
      <c r="AU105" s="199">
        <v>2</v>
      </c>
      <c r="AV105" s="199">
        <v>6</v>
      </c>
      <c r="AW105" s="199"/>
      <c r="AX105" s="199"/>
      <c r="AY105" s="199"/>
    </row>
    <row r="106" spans="1:51" s="196" customFormat="1" ht="25.5" customHeight="1">
      <c r="A106" s="765" t="s">
        <v>172</v>
      </c>
      <c r="B106" s="765"/>
      <c r="C106" s="751" t="s">
        <v>173</v>
      </c>
      <c r="D106" s="752"/>
      <c r="E106" s="752"/>
      <c r="F106" s="752"/>
      <c r="G106" s="752"/>
      <c r="H106" s="783"/>
      <c r="I106" s="214">
        <f t="shared" si="30"/>
        <v>94</v>
      </c>
      <c r="J106" s="215">
        <f t="shared" si="31"/>
        <v>15</v>
      </c>
      <c r="K106" s="215">
        <f t="shared" si="31"/>
        <v>14</v>
      </c>
      <c r="L106" s="221"/>
      <c r="M106" s="199"/>
      <c r="N106" s="63">
        <v>15</v>
      </c>
      <c r="O106" s="63">
        <v>14</v>
      </c>
      <c r="P106" s="222"/>
      <c r="Q106" s="222"/>
      <c r="R106" s="63">
        <v>15</v>
      </c>
      <c r="S106" s="222"/>
      <c r="T106" s="222"/>
      <c r="U106" s="222"/>
      <c r="V106" s="214"/>
      <c r="W106" s="214"/>
      <c r="X106" s="199"/>
      <c r="Y106" s="199"/>
      <c r="Z106" s="221"/>
      <c r="AA106" s="199"/>
      <c r="AB106" s="140" t="str">
        <f t="shared" si="35"/>
        <v>AM7317-11</v>
      </c>
      <c r="AC106" s="139" t="str">
        <f t="shared" si="36"/>
        <v>Бэлэг дурсгалын зүйл урлаач</v>
      </c>
      <c r="AD106" s="214">
        <f t="shared" si="32"/>
        <v>94</v>
      </c>
      <c r="AE106" s="199"/>
      <c r="AF106" s="199"/>
      <c r="AG106" s="199"/>
      <c r="AH106" s="199"/>
      <c r="AI106" s="199"/>
      <c r="AJ106" s="199"/>
      <c r="AK106" s="199">
        <v>2</v>
      </c>
      <c r="AL106" s="199">
        <v>2</v>
      </c>
      <c r="AM106" s="199"/>
      <c r="AN106" s="199"/>
      <c r="AO106" s="199"/>
      <c r="AP106" s="199"/>
      <c r="AQ106" s="199">
        <v>13</v>
      </c>
      <c r="AR106" s="199">
        <v>12</v>
      </c>
      <c r="AS106" s="199">
        <v>5</v>
      </c>
      <c r="AT106" s="199">
        <v>2</v>
      </c>
      <c r="AU106" s="199">
        <v>2</v>
      </c>
      <c r="AV106" s="199">
        <v>6</v>
      </c>
      <c r="AW106" s="199"/>
      <c r="AX106" s="199"/>
      <c r="AY106" s="199"/>
    </row>
    <row r="107" spans="1:51" s="196" customFormat="1" ht="25.5" customHeight="1">
      <c r="A107" s="825" t="s">
        <v>195</v>
      </c>
      <c r="B107" s="826"/>
      <c r="C107" s="751" t="s">
        <v>196</v>
      </c>
      <c r="D107" s="752"/>
      <c r="E107" s="752"/>
      <c r="F107" s="752"/>
      <c r="G107" s="752"/>
      <c r="H107" s="783"/>
      <c r="I107" s="214">
        <f t="shared" si="30"/>
        <v>95</v>
      </c>
      <c r="J107" s="215">
        <f t="shared" si="31"/>
        <v>16</v>
      </c>
      <c r="K107" s="215">
        <f t="shared" si="31"/>
        <v>16</v>
      </c>
      <c r="L107" s="221"/>
      <c r="M107" s="199"/>
      <c r="N107" s="63">
        <v>16</v>
      </c>
      <c r="O107" s="63">
        <v>16</v>
      </c>
      <c r="P107" s="222"/>
      <c r="Q107" s="222"/>
      <c r="R107" s="63">
        <v>16</v>
      </c>
      <c r="S107" s="222"/>
      <c r="T107" s="222"/>
      <c r="U107" s="222"/>
      <c r="V107" s="214"/>
      <c r="W107" s="214"/>
      <c r="X107" s="199"/>
      <c r="Y107" s="199"/>
      <c r="Z107" s="221"/>
      <c r="AA107" s="199"/>
      <c r="AB107" s="140" t="str">
        <f t="shared" si="35"/>
        <v>ID4120-11</v>
      </c>
      <c r="AC107" s="139" t="str">
        <f t="shared" si="36"/>
        <v>Нарийн бичгийн дарга-албан хэргийн ажилтан</v>
      </c>
      <c r="AD107" s="214">
        <f t="shared" si="32"/>
        <v>95</v>
      </c>
      <c r="AE107" s="199"/>
      <c r="AF107" s="199"/>
      <c r="AG107" s="199"/>
      <c r="AH107" s="199"/>
      <c r="AI107" s="199"/>
      <c r="AJ107" s="199"/>
      <c r="AK107" s="199">
        <v>5</v>
      </c>
      <c r="AL107" s="199">
        <v>5</v>
      </c>
      <c r="AM107" s="199"/>
      <c r="AN107" s="199"/>
      <c r="AO107" s="199"/>
      <c r="AP107" s="199"/>
      <c r="AQ107" s="199">
        <v>11</v>
      </c>
      <c r="AR107" s="199">
        <v>11</v>
      </c>
      <c r="AS107" s="199">
        <v>6</v>
      </c>
      <c r="AT107" s="199"/>
      <c r="AU107" s="199">
        <v>4</v>
      </c>
      <c r="AV107" s="199">
        <v>6</v>
      </c>
      <c r="AW107" s="199"/>
      <c r="AX107" s="199"/>
      <c r="AY107" s="199"/>
    </row>
    <row r="108" spans="1:51" s="196" customFormat="1" ht="38.25" customHeight="1">
      <c r="A108" s="825" t="s">
        <v>157</v>
      </c>
      <c r="B108" s="826"/>
      <c r="C108" s="751" t="s">
        <v>158</v>
      </c>
      <c r="D108" s="752"/>
      <c r="E108" s="752"/>
      <c r="F108" s="752"/>
      <c r="G108" s="752"/>
      <c r="H108" s="783"/>
      <c r="I108" s="214">
        <f t="shared" si="30"/>
        <v>96</v>
      </c>
      <c r="J108" s="215">
        <f t="shared" si="31"/>
        <v>16</v>
      </c>
      <c r="K108" s="215">
        <f t="shared" si="31"/>
        <v>16</v>
      </c>
      <c r="L108" s="221"/>
      <c r="M108" s="199"/>
      <c r="N108" s="63">
        <v>16</v>
      </c>
      <c r="O108" s="63">
        <v>16</v>
      </c>
      <c r="P108" s="222"/>
      <c r="Q108" s="222"/>
      <c r="R108" s="63">
        <v>16</v>
      </c>
      <c r="S108" s="222"/>
      <c r="T108" s="222"/>
      <c r="U108" s="222"/>
      <c r="V108" s="214"/>
      <c r="W108" s="214"/>
      <c r="X108" s="199">
        <v>1</v>
      </c>
      <c r="Y108" s="199">
        <v>1</v>
      </c>
      <c r="Z108" s="221"/>
      <c r="AA108" s="199"/>
      <c r="AB108" s="140" t="str">
        <f t="shared" si="35"/>
        <v>IF7512-34</v>
      </c>
      <c r="AC108" s="139" t="str">
        <f t="shared" si="36"/>
        <v>Талх, нарийн боов үйлдвэрлэлийн технологийн ажилтан</v>
      </c>
      <c r="AD108" s="214">
        <f t="shared" si="32"/>
        <v>96</v>
      </c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>
        <v>15</v>
      </c>
      <c r="AR108" s="199">
        <v>15</v>
      </c>
      <c r="AS108" s="199">
        <v>9</v>
      </c>
      <c r="AT108" s="199"/>
      <c r="AU108" s="199">
        <v>5</v>
      </c>
      <c r="AV108" s="199">
        <v>2</v>
      </c>
      <c r="AW108" s="199"/>
      <c r="AX108" s="199"/>
      <c r="AY108" s="199"/>
    </row>
    <row r="109" spans="1:51" s="196" customFormat="1" ht="12.75" customHeight="1">
      <c r="A109" s="1008" t="s">
        <v>197</v>
      </c>
      <c r="B109" s="1009"/>
      <c r="C109" s="751" t="s">
        <v>198</v>
      </c>
      <c r="D109" s="752"/>
      <c r="E109" s="752"/>
      <c r="F109" s="752"/>
      <c r="G109" s="752"/>
      <c r="H109" s="783"/>
      <c r="I109" s="214">
        <f t="shared" si="30"/>
        <v>97</v>
      </c>
      <c r="J109" s="215">
        <f t="shared" si="31"/>
        <v>21</v>
      </c>
      <c r="K109" s="215">
        <f t="shared" si="31"/>
        <v>20</v>
      </c>
      <c r="L109" s="221"/>
      <c r="M109" s="199"/>
      <c r="N109" s="63">
        <v>21</v>
      </c>
      <c r="O109" s="63">
        <v>20</v>
      </c>
      <c r="P109" s="222"/>
      <c r="Q109" s="222"/>
      <c r="R109" s="63">
        <v>21</v>
      </c>
      <c r="S109" s="222"/>
      <c r="T109" s="222"/>
      <c r="U109" s="222"/>
      <c r="V109" s="214"/>
      <c r="W109" s="214"/>
      <c r="X109" s="199">
        <v>2</v>
      </c>
      <c r="Y109" s="199">
        <v>2</v>
      </c>
      <c r="Z109" s="221"/>
      <c r="AA109" s="199"/>
      <c r="AB109" s="140" t="str">
        <f t="shared" si="35"/>
        <v>BT4321-17</v>
      </c>
      <c r="AC109" s="139" t="str">
        <f t="shared" si="36"/>
        <v>Хангамжийн нярав</v>
      </c>
      <c r="AD109" s="214">
        <f t="shared" si="32"/>
        <v>97</v>
      </c>
      <c r="AE109" s="199">
        <v>1</v>
      </c>
      <c r="AF109" s="199">
        <v>1</v>
      </c>
      <c r="AG109" s="199"/>
      <c r="AH109" s="199"/>
      <c r="AI109" s="199"/>
      <c r="AJ109" s="199"/>
      <c r="AK109" s="199">
        <v>1</v>
      </c>
      <c r="AL109" s="199"/>
      <c r="AM109" s="199"/>
      <c r="AN109" s="199"/>
      <c r="AO109" s="199"/>
      <c r="AP109" s="199"/>
      <c r="AQ109" s="199">
        <v>17</v>
      </c>
      <c r="AR109" s="199">
        <v>17</v>
      </c>
      <c r="AS109" s="229">
        <v>5</v>
      </c>
      <c r="AT109" s="229">
        <v>3</v>
      </c>
      <c r="AU109" s="229">
        <v>4</v>
      </c>
      <c r="AV109" s="229">
        <v>9</v>
      </c>
      <c r="AW109" s="229"/>
      <c r="AX109" s="229"/>
      <c r="AY109" s="229"/>
    </row>
    <row r="110" spans="1:51" s="213" customFormat="1">
      <c r="A110" s="996" t="s">
        <v>199</v>
      </c>
      <c r="B110" s="997"/>
      <c r="C110" s="997"/>
      <c r="D110" s="997"/>
      <c r="E110" s="997"/>
      <c r="F110" s="997"/>
      <c r="G110" s="997"/>
      <c r="H110" s="998"/>
      <c r="I110" s="217">
        <f t="shared" si="30"/>
        <v>98</v>
      </c>
      <c r="J110" s="217">
        <f t="shared" ref="J110:AA110" si="37">SUM(J111:J127)</f>
        <v>306</v>
      </c>
      <c r="K110" s="217">
        <f t="shared" si="37"/>
        <v>144</v>
      </c>
      <c r="L110" s="217">
        <f t="shared" si="37"/>
        <v>0</v>
      </c>
      <c r="M110" s="217">
        <f t="shared" si="37"/>
        <v>0</v>
      </c>
      <c r="N110" s="217">
        <f t="shared" si="37"/>
        <v>306</v>
      </c>
      <c r="O110" s="217">
        <f t="shared" si="37"/>
        <v>144</v>
      </c>
      <c r="P110" s="217">
        <f t="shared" si="37"/>
        <v>0</v>
      </c>
      <c r="Q110" s="217">
        <f t="shared" si="37"/>
        <v>0</v>
      </c>
      <c r="R110" s="217">
        <f t="shared" si="37"/>
        <v>306</v>
      </c>
      <c r="S110" s="217">
        <f t="shared" si="37"/>
        <v>0</v>
      </c>
      <c r="T110" s="217">
        <f t="shared" si="37"/>
        <v>0</v>
      </c>
      <c r="U110" s="217">
        <f t="shared" si="37"/>
        <v>0</v>
      </c>
      <c r="V110" s="217">
        <f t="shared" si="37"/>
        <v>90</v>
      </c>
      <c r="W110" s="217">
        <f t="shared" si="37"/>
        <v>28</v>
      </c>
      <c r="X110" s="217">
        <f t="shared" si="37"/>
        <v>5</v>
      </c>
      <c r="Y110" s="217">
        <f t="shared" si="37"/>
        <v>3</v>
      </c>
      <c r="Z110" s="217">
        <f t="shared" si="37"/>
        <v>0</v>
      </c>
      <c r="AA110" s="217">
        <f t="shared" si="37"/>
        <v>0</v>
      </c>
      <c r="AB110" s="999" t="str">
        <f>+A110</f>
        <v>7. Дундговь аймаг дахь МСҮТ</v>
      </c>
      <c r="AC110" s="1000"/>
      <c r="AD110" s="217">
        <f t="shared" si="32"/>
        <v>98</v>
      </c>
      <c r="AE110" s="217">
        <f t="shared" ref="AE110:AY110" si="38">SUM(AE111:AE127)</f>
        <v>0</v>
      </c>
      <c r="AF110" s="217">
        <f t="shared" si="38"/>
        <v>0</v>
      </c>
      <c r="AG110" s="217">
        <f t="shared" si="38"/>
        <v>0</v>
      </c>
      <c r="AH110" s="217">
        <f t="shared" si="38"/>
        <v>0</v>
      </c>
      <c r="AI110" s="217">
        <f t="shared" si="38"/>
        <v>0</v>
      </c>
      <c r="AJ110" s="217">
        <f t="shared" si="38"/>
        <v>0</v>
      </c>
      <c r="AK110" s="217">
        <f t="shared" si="38"/>
        <v>18</v>
      </c>
      <c r="AL110" s="217">
        <f t="shared" si="38"/>
        <v>11</v>
      </c>
      <c r="AM110" s="217">
        <f t="shared" si="38"/>
        <v>0</v>
      </c>
      <c r="AN110" s="217">
        <f t="shared" si="38"/>
        <v>0</v>
      </c>
      <c r="AO110" s="217">
        <f t="shared" si="38"/>
        <v>0</v>
      </c>
      <c r="AP110" s="217">
        <f t="shared" si="38"/>
        <v>0</v>
      </c>
      <c r="AQ110" s="217">
        <f t="shared" si="38"/>
        <v>193</v>
      </c>
      <c r="AR110" s="217">
        <f t="shared" si="38"/>
        <v>102</v>
      </c>
      <c r="AS110" s="217">
        <f t="shared" si="38"/>
        <v>50</v>
      </c>
      <c r="AT110" s="217">
        <f t="shared" si="38"/>
        <v>10</v>
      </c>
      <c r="AU110" s="217">
        <f t="shared" si="38"/>
        <v>24</v>
      </c>
      <c r="AV110" s="217">
        <f t="shared" si="38"/>
        <v>99</v>
      </c>
      <c r="AW110" s="217">
        <f t="shared" si="38"/>
        <v>113</v>
      </c>
      <c r="AX110" s="217">
        <f t="shared" si="38"/>
        <v>8</v>
      </c>
      <c r="AY110" s="217">
        <f t="shared" si="38"/>
        <v>2</v>
      </c>
    </row>
    <row r="111" spans="1:51" s="235" customFormat="1" ht="12.75" customHeight="1">
      <c r="A111" s="825" t="s">
        <v>144</v>
      </c>
      <c r="B111" s="826"/>
      <c r="C111" s="712" t="s">
        <v>145</v>
      </c>
      <c r="D111" s="713"/>
      <c r="E111" s="713"/>
      <c r="F111" s="713"/>
      <c r="G111" s="713"/>
      <c r="H111" s="714"/>
      <c r="I111" s="214">
        <f t="shared" si="30"/>
        <v>99</v>
      </c>
      <c r="J111" s="215">
        <f t="shared" si="31"/>
        <v>25</v>
      </c>
      <c r="K111" s="215">
        <f t="shared" si="31"/>
        <v>17</v>
      </c>
      <c r="L111" s="230"/>
      <c r="M111" s="143"/>
      <c r="N111" s="143">
        <v>25</v>
      </c>
      <c r="O111" s="143">
        <v>17</v>
      </c>
      <c r="P111" s="231"/>
      <c r="Q111" s="231"/>
      <c r="R111" s="143">
        <v>25</v>
      </c>
      <c r="S111" s="231"/>
      <c r="T111" s="231"/>
      <c r="U111" s="231"/>
      <c r="V111" s="232">
        <v>8</v>
      </c>
      <c r="W111" s="232">
        <v>4</v>
      </c>
      <c r="X111" s="143"/>
      <c r="Y111" s="143"/>
      <c r="Z111" s="233"/>
      <c r="AA111" s="234"/>
      <c r="AB111" s="140" t="str">
        <f t="shared" ref="AB111:AB127" si="39">+A111</f>
        <v>IF5120-11</v>
      </c>
      <c r="AC111" s="139" t="str">
        <f t="shared" ref="AC111:AC127" si="40">+C111</f>
        <v>Тогооч</v>
      </c>
      <c r="AD111" s="214">
        <f t="shared" si="32"/>
        <v>99</v>
      </c>
      <c r="AE111" s="231"/>
      <c r="AF111" s="231"/>
      <c r="AG111" s="231"/>
      <c r="AH111" s="231"/>
      <c r="AI111" s="231"/>
      <c r="AJ111" s="231"/>
      <c r="AK111" s="74">
        <v>2</v>
      </c>
      <c r="AL111" s="74">
        <v>2</v>
      </c>
      <c r="AM111" s="74"/>
      <c r="AN111" s="74"/>
      <c r="AO111" s="74"/>
      <c r="AP111" s="74"/>
      <c r="AQ111" s="74">
        <v>15</v>
      </c>
      <c r="AR111" s="74">
        <v>11</v>
      </c>
      <c r="AS111" s="74">
        <v>7</v>
      </c>
      <c r="AT111" s="74">
        <v>4</v>
      </c>
      <c r="AU111" s="74">
        <v>2</v>
      </c>
      <c r="AV111" s="74">
        <v>4</v>
      </c>
      <c r="AW111" s="74">
        <v>8</v>
      </c>
      <c r="AX111" s="74"/>
      <c r="AY111" s="74"/>
    </row>
    <row r="112" spans="1:51" s="235" customFormat="1" ht="25.5" customHeight="1">
      <c r="A112" s="787" t="s">
        <v>130</v>
      </c>
      <c r="B112" s="787"/>
      <c r="C112" s="702" t="s">
        <v>131</v>
      </c>
      <c r="D112" s="702"/>
      <c r="E112" s="702"/>
      <c r="F112" s="702"/>
      <c r="G112" s="702"/>
      <c r="H112" s="702"/>
      <c r="I112" s="214">
        <f t="shared" si="30"/>
        <v>100</v>
      </c>
      <c r="J112" s="215">
        <f t="shared" si="31"/>
        <v>34</v>
      </c>
      <c r="K112" s="215">
        <f t="shared" si="31"/>
        <v>34</v>
      </c>
      <c r="L112" s="230"/>
      <c r="M112" s="143"/>
      <c r="N112" s="143">
        <v>34</v>
      </c>
      <c r="O112" s="143">
        <v>34</v>
      </c>
      <c r="P112" s="231"/>
      <c r="Q112" s="231"/>
      <c r="R112" s="143">
        <v>34</v>
      </c>
      <c r="S112" s="231"/>
      <c r="T112" s="231"/>
      <c r="U112" s="231"/>
      <c r="V112" s="232">
        <v>14</v>
      </c>
      <c r="W112" s="232">
        <v>14</v>
      </c>
      <c r="X112" s="143">
        <v>1</v>
      </c>
      <c r="Y112" s="143">
        <v>1</v>
      </c>
      <c r="Z112" s="233"/>
      <c r="AA112" s="234"/>
      <c r="AB112" s="140" t="str">
        <f t="shared" si="39"/>
        <v>IE7533-28</v>
      </c>
      <c r="AC112" s="139" t="str">
        <f t="shared" si="40"/>
        <v>Оёмол бүтээгдэхүүний оёдолчин</v>
      </c>
      <c r="AD112" s="214">
        <f t="shared" si="32"/>
        <v>100</v>
      </c>
      <c r="AE112" s="231"/>
      <c r="AF112" s="231"/>
      <c r="AG112" s="231"/>
      <c r="AH112" s="231"/>
      <c r="AI112" s="231"/>
      <c r="AJ112" s="231"/>
      <c r="AK112" s="74">
        <v>3</v>
      </c>
      <c r="AL112" s="74">
        <v>3</v>
      </c>
      <c r="AM112" s="74"/>
      <c r="AN112" s="74"/>
      <c r="AO112" s="74"/>
      <c r="AP112" s="74"/>
      <c r="AQ112" s="74">
        <v>16</v>
      </c>
      <c r="AR112" s="74">
        <v>16</v>
      </c>
      <c r="AS112" s="74">
        <v>9</v>
      </c>
      <c r="AT112" s="74">
        <v>1</v>
      </c>
      <c r="AU112" s="74"/>
      <c r="AV112" s="74">
        <v>4</v>
      </c>
      <c r="AW112" s="74">
        <v>20</v>
      </c>
      <c r="AX112" s="74"/>
      <c r="AY112" s="74"/>
    </row>
    <row r="113" spans="1:51" s="235" customFormat="1" ht="12.75" customHeight="1">
      <c r="A113" s="825" t="s">
        <v>138</v>
      </c>
      <c r="B113" s="826"/>
      <c r="C113" s="712" t="s">
        <v>139</v>
      </c>
      <c r="D113" s="713"/>
      <c r="E113" s="713"/>
      <c r="F113" s="713"/>
      <c r="G113" s="713"/>
      <c r="H113" s="714"/>
      <c r="I113" s="214">
        <f t="shared" si="30"/>
        <v>101</v>
      </c>
      <c r="J113" s="215">
        <f t="shared" si="31"/>
        <v>23</v>
      </c>
      <c r="K113" s="215">
        <f t="shared" si="31"/>
        <v>22</v>
      </c>
      <c r="L113" s="230"/>
      <c r="M113" s="143"/>
      <c r="N113" s="143">
        <v>23</v>
      </c>
      <c r="O113" s="143">
        <v>22</v>
      </c>
      <c r="P113" s="231"/>
      <c r="Q113" s="231"/>
      <c r="R113" s="143">
        <v>23</v>
      </c>
      <c r="S113" s="231"/>
      <c r="T113" s="231"/>
      <c r="U113" s="231"/>
      <c r="V113" s="232"/>
      <c r="W113" s="232"/>
      <c r="X113" s="143">
        <v>2</v>
      </c>
      <c r="Y113" s="143">
        <v>1</v>
      </c>
      <c r="Z113" s="233"/>
      <c r="AA113" s="234"/>
      <c r="AB113" s="140" t="str">
        <f t="shared" si="39"/>
        <v>SO5141-11</v>
      </c>
      <c r="AC113" s="139" t="str">
        <f t="shared" si="40"/>
        <v>Үсчин</v>
      </c>
      <c r="AD113" s="214">
        <f t="shared" si="32"/>
        <v>101</v>
      </c>
      <c r="AE113" s="231"/>
      <c r="AF113" s="231"/>
      <c r="AG113" s="231"/>
      <c r="AH113" s="231"/>
      <c r="AI113" s="231"/>
      <c r="AJ113" s="231"/>
      <c r="AK113" s="74">
        <v>1</v>
      </c>
      <c r="AL113" s="74">
        <v>1</v>
      </c>
      <c r="AM113" s="74"/>
      <c r="AN113" s="74"/>
      <c r="AO113" s="74"/>
      <c r="AP113" s="74"/>
      <c r="AQ113" s="74">
        <v>20</v>
      </c>
      <c r="AR113" s="74">
        <v>20</v>
      </c>
      <c r="AS113" s="74">
        <v>5</v>
      </c>
      <c r="AT113" s="74"/>
      <c r="AU113" s="74">
        <v>6</v>
      </c>
      <c r="AV113" s="74">
        <v>10</v>
      </c>
      <c r="AW113" s="74"/>
      <c r="AX113" s="74">
        <v>2</v>
      </c>
      <c r="AY113" s="74"/>
    </row>
    <row r="114" spans="1:51" s="235" customFormat="1" ht="25.5" customHeight="1">
      <c r="A114" s="825" t="s">
        <v>132</v>
      </c>
      <c r="B114" s="826"/>
      <c r="C114" s="751" t="s">
        <v>133</v>
      </c>
      <c r="D114" s="752"/>
      <c r="E114" s="752"/>
      <c r="F114" s="752"/>
      <c r="G114" s="752"/>
      <c r="H114" s="783"/>
      <c r="I114" s="214">
        <f t="shared" si="30"/>
        <v>102</v>
      </c>
      <c r="J114" s="215">
        <f t="shared" si="31"/>
        <v>11</v>
      </c>
      <c r="K114" s="215">
        <f t="shared" si="31"/>
        <v>7</v>
      </c>
      <c r="L114" s="230"/>
      <c r="M114" s="143"/>
      <c r="N114" s="143">
        <v>11</v>
      </c>
      <c r="O114" s="143">
        <v>7</v>
      </c>
      <c r="P114" s="231"/>
      <c r="Q114" s="231"/>
      <c r="R114" s="143">
        <v>11</v>
      </c>
      <c r="S114" s="231"/>
      <c r="T114" s="231"/>
      <c r="U114" s="231"/>
      <c r="V114" s="232">
        <v>11</v>
      </c>
      <c r="W114" s="232">
        <v>7</v>
      </c>
      <c r="X114" s="143"/>
      <c r="Y114" s="143"/>
      <c r="Z114" s="233"/>
      <c r="AA114" s="234"/>
      <c r="AB114" s="140" t="str">
        <f t="shared" si="39"/>
        <v>IO7421-16</v>
      </c>
      <c r="AC114" s="139" t="str">
        <f t="shared" si="40"/>
        <v>Цахим тоног төхөөрөмжийн үйлчилгээний ажилтан</v>
      </c>
      <c r="AD114" s="214">
        <f t="shared" si="32"/>
        <v>102</v>
      </c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>
        <v>11</v>
      </c>
      <c r="AX114" s="74"/>
      <c r="AY114" s="74"/>
    </row>
    <row r="115" spans="1:51" s="235" customFormat="1" ht="12.75" customHeight="1">
      <c r="A115" s="825" t="s">
        <v>114</v>
      </c>
      <c r="B115" s="826"/>
      <c r="C115" s="751" t="s">
        <v>115</v>
      </c>
      <c r="D115" s="752"/>
      <c r="E115" s="752"/>
      <c r="F115" s="752"/>
      <c r="G115" s="752"/>
      <c r="H115" s="783"/>
      <c r="I115" s="214">
        <f t="shared" si="30"/>
        <v>103</v>
      </c>
      <c r="J115" s="215">
        <f t="shared" si="31"/>
        <v>12</v>
      </c>
      <c r="K115" s="215">
        <f t="shared" si="31"/>
        <v>1</v>
      </c>
      <c r="L115" s="230"/>
      <c r="M115" s="143"/>
      <c r="N115" s="143">
        <v>12</v>
      </c>
      <c r="O115" s="143">
        <v>1</v>
      </c>
      <c r="P115" s="231"/>
      <c r="Q115" s="231"/>
      <c r="R115" s="143">
        <v>12</v>
      </c>
      <c r="S115" s="231"/>
      <c r="T115" s="231"/>
      <c r="U115" s="231"/>
      <c r="V115" s="232">
        <v>12</v>
      </c>
      <c r="W115" s="232">
        <v>1</v>
      </c>
      <c r="X115" s="143"/>
      <c r="Y115" s="143"/>
      <c r="Z115" s="233"/>
      <c r="AA115" s="234"/>
      <c r="AB115" s="140" t="str">
        <f t="shared" si="39"/>
        <v>TC8211-20</v>
      </c>
      <c r="AC115" s="139" t="str">
        <f t="shared" si="40"/>
        <v>Автомашины засварчин</v>
      </c>
      <c r="AD115" s="214">
        <f t="shared" si="32"/>
        <v>103</v>
      </c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>
        <v>12</v>
      </c>
      <c r="AX115" s="74"/>
      <c r="AY115" s="74"/>
    </row>
    <row r="116" spans="1:51" s="235" customFormat="1" ht="12.75" customHeight="1">
      <c r="A116" s="825" t="s">
        <v>116</v>
      </c>
      <c r="B116" s="826"/>
      <c r="C116" s="751" t="s">
        <v>117</v>
      </c>
      <c r="D116" s="752"/>
      <c r="E116" s="752"/>
      <c r="F116" s="752"/>
      <c r="G116" s="752"/>
      <c r="H116" s="783"/>
      <c r="I116" s="214">
        <f t="shared" si="30"/>
        <v>104</v>
      </c>
      <c r="J116" s="215">
        <f t="shared" si="31"/>
        <v>5</v>
      </c>
      <c r="K116" s="215">
        <f t="shared" si="31"/>
        <v>0</v>
      </c>
      <c r="L116" s="230"/>
      <c r="M116" s="143"/>
      <c r="N116" s="143">
        <v>5</v>
      </c>
      <c r="O116" s="143">
        <v>0</v>
      </c>
      <c r="P116" s="231"/>
      <c r="Q116" s="231"/>
      <c r="R116" s="143">
        <v>5</v>
      </c>
      <c r="S116" s="231"/>
      <c r="T116" s="231"/>
      <c r="U116" s="231"/>
      <c r="V116" s="232">
        <v>5</v>
      </c>
      <c r="W116" s="232">
        <v>0</v>
      </c>
      <c r="X116" s="143"/>
      <c r="Y116" s="143"/>
      <c r="Z116" s="233"/>
      <c r="AA116" s="234"/>
      <c r="AB116" s="140" t="str">
        <f t="shared" si="39"/>
        <v>CF7126-36</v>
      </c>
      <c r="AC116" s="139" t="str">
        <f t="shared" si="40"/>
        <v>Барилгын сантехникч</v>
      </c>
      <c r="AD116" s="214">
        <f t="shared" si="32"/>
        <v>104</v>
      </c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>
        <v>5</v>
      </c>
      <c r="AX116" s="74"/>
      <c r="AY116" s="74"/>
    </row>
    <row r="117" spans="1:51" s="235" customFormat="1" ht="12.75" customHeight="1">
      <c r="A117" s="787" t="s">
        <v>122</v>
      </c>
      <c r="B117" s="787"/>
      <c r="C117" s="751" t="s">
        <v>123</v>
      </c>
      <c r="D117" s="752"/>
      <c r="E117" s="752"/>
      <c r="F117" s="752"/>
      <c r="G117" s="752"/>
      <c r="H117" s="783"/>
      <c r="I117" s="214">
        <f t="shared" si="30"/>
        <v>105</v>
      </c>
      <c r="J117" s="215">
        <f t="shared" si="31"/>
        <v>27</v>
      </c>
      <c r="K117" s="215">
        <f t="shared" si="31"/>
        <v>0</v>
      </c>
      <c r="L117" s="230"/>
      <c r="M117" s="143"/>
      <c r="N117" s="143">
        <v>27</v>
      </c>
      <c r="O117" s="143">
        <v>0</v>
      </c>
      <c r="P117" s="231"/>
      <c r="Q117" s="231"/>
      <c r="R117" s="143">
        <v>27</v>
      </c>
      <c r="S117" s="231"/>
      <c r="T117" s="231"/>
      <c r="U117" s="231"/>
      <c r="V117" s="232">
        <v>12</v>
      </c>
      <c r="W117" s="232">
        <v>0</v>
      </c>
      <c r="X117" s="143"/>
      <c r="Y117" s="143"/>
      <c r="Z117" s="233"/>
      <c r="AA117" s="234"/>
      <c r="AB117" s="140" t="str">
        <f t="shared" si="39"/>
        <v>CF7411-12</v>
      </c>
      <c r="AC117" s="139" t="str">
        <f t="shared" si="40"/>
        <v>Барилгын цахилгаанчин</v>
      </c>
      <c r="AD117" s="214">
        <f t="shared" si="32"/>
        <v>105</v>
      </c>
      <c r="AE117" s="74"/>
      <c r="AF117" s="74"/>
      <c r="AG117" s="74"/>
      <c r="AH117" s="74"/>
      <c r="AI117" s="74"/>
      <c r="AJ117" s="74"/>
      <c r="AK117" s="74">
        <v>3</v>
      </c>
      <c r="AL117" s="74">
        <v>0</v>
      </c>
      <c r="AM117" s="74"/>
      <c r="AN117" s="74"/>
      <c r="AO117" s="74"/>
      <c r="AP117" s="74"/>
      <c r="AQ117" s="74">
        <v>12</v>
      </c>
      <c r="AR117" s="74">
        <v>0</v>
      </c>
      <c r="AS117" s="74">
        <v>1</v>
      </c>
      <c r="AT117" s="74"/>
      <c r="AU117" s="74">
        <v>3</v>
      </c>
      <c r="AV117" s="74">
        <v>7</v>
      </c>
      <c r="AW117" s="74">
        <v>15</v>
      </c>
      <c r="AX117" s="74">
        <v>1</v>
      </c>
      <c r="AY117" s="74"/>
    </row>
    <row r="118" spans="1:51" s="235" customFormat="1" ht="25.5" customHeight="1">
      <c r="A118" s="787" t="s">
        <v>118</v>
      </c>
      <c r="B118" s="787"/>
      <c r="C118" s="751" t="s">
        <v>119</v>
      </c>
      <c r="D118" s="752"/>
      <c r="E118" s="752"/>
      <c r="F118" s="752"/>
      <c r="G118" s="752"/>
      <c r="H118" s="783"/>
      <c r="I118" s="214">
        <f t="shared" si="30"/>
        <v>106</v>
      </c>
      <c r="J118" s="215">
        <f t="shared" si="31"/>
        <v>28</v>
      </c>
      <c r="K118" s="215">
        <f t="shared" si="31"/>
        <v>10</v>
      </c>
      <c r="L118" s="230"/>
      <c r="M118" s="143"/>
      <c r="N118" s="143">
        <v>28</v>
      </c>
      <c r="O118" s="143">
        <v>10</v>
      </c>
      <c r="P118" s="231"/>
      <c r="Q118" s="231"/>
      <c r="R118" s="143">
        <v>28</v>
      </c>
      <c r="S118" s="231"/>
      <c r="T118" s="231"/>
      <c r="U118" s="231"/>
      <c r="V118" s="232">
        <v>10</v>
      </c>
      <c r="W118" s="232">
        <v>2</v>
      </c>
      <c r="X118" s="143"/>
      <c r="Y118" s="143"/>
      <c r="Z118" s="233"/>
      <c r="AA118" s="234"/>
      <c r="AB118" s="140" t="str">
        <f t="shared" si="39"/>
        <v>CF7123-20</v>
      </c>
      <c r="AC118" s="139" t="str">
        <f t="shared" si="40"/>
        <v>Барилгын засал-чимэглэлчин</v>
      </c>
      <c r="AD118" s="214">
        <f t="shared" si="32"/>
        <v>106</v>
      </c>
      <c r="AE118" s="74"/>
      <c r="AF118" s="74"/>
      <c r="AG118" s="74"/>
      <c r="AH118" s="74"/>
      <c r="AI118" s="74"/>
      <c r="AJ118" s="74"/>
      <c r="AK118" s="74">
        <v>0</v>
      </c>
      <c r="AL118" s="74">
        <v>0</v>
      </c>
      <c r="AM118" s="74"/>
      <c r="AN118" s="74"/>
      <c r="AO118" s="74"/>
      <c r="AP118" s="74"/>
      <c r="AQ118" s="74">
        <v>18</v>
      </c>
      <c r="AR118" s="74">
        <v>8</v>
      </c>
      <c r="AS118" s="74">
        <v>2</v>
      </c>
      <c r="AT118" s="74"/>
      <c r="AU118" s="74">
        <v>2</v>
      </c>
      <c r="AV118" s="74">
        <v>11</v>
      </c>
      <c r="AW118" s="74">
        <v>13</v>
      </c>
      <c r="AX118" s="74"/>
      <c r="AY118" s="74"/>
    </row>
    <row r="119" spans="1:51" s="235" customFormat="1" ht="12.75" customHeight="1">
      <c r="A119" s="1010" t="s">
        <v>200</v>
      </c>
      <c r="B119" s="1011"/>
      <c r="C119" s="1012" t="s">
        <v>201</v>
      </c>
      <c r="D119" s="1013"/>
      <c r="E119" s="1013"/>
      <c r="F119" s="1013"/>
      <c r="G119" s="1013"/>
      <c r="H119" s="1014"/>
      <c r="I119" s="214">
        <f t="shared" si="30"/>
        <v>107</v>
      </c>
      <c r="J119" s="215">
        <f t="shared" si="31"/>
        <v>7</v>
      </c>
      <c r="K119" s="215">
        <f t="shared" si="31"/>
        <v>0</v>
      </c>
      <c r="L119" s="230"/>
      <c r="M119" s="143"/>
      <c r="N119" s="143">
        <v>7</v>
      </c>
      <c r="O119" s="143">
        <v>0</v>
      </c>
      <c r="P119" s="231"/>
      <c r="Q119" s="231"/>
      <c r="R119" s="143">
        <v>7</v>
      </c>
      <c r="S119" s="231"/>
      <c r="T119" s="231"/>
      <c r="U119" s="231"/>
      <c r="V119" s="232">
        <v>7</v>
      </c>
      <c r="W119" s="232">
        <v>0</v>
      </c>
      <c r="X119" s="143"/>
      <c r="Y119" s="143"/>
      <c r="Z119" s="233"/>
      <c r="AA119" s="234"/>
      <c r="AB119" s="140" t="str">
        <f t="shared" si="39"/>
        <v>CF7115-11</v>
      </c>
      <c r="AC119" s="139" t="str">
        <f t="shared" si="40"/>
        <v>Барилга угсралтын мужаан</v>
      </c>
      <c r="AD119" s="214">
        <f t="shared" si="32"/>
        <v>107</v>
      </c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>
        <v>7</v>
      </c>
      <c r="AX119" s="74"/>
      <c r="AY119" s="74"/>
    </row>
    <row r="120" spans="1:51" s="235" customFormat="1" ht="12.75" customHeight="1">
      <c r="A120" s="825" t="s">
        <v>124</v>
      </c>
      <c r="B120" s="826"/>
      <c r="C120" s="702" t="s">
        <v>125</v>
      </c>
      <c r="D120" s="702"/>
      <c r="E120" s="702"/>
      <c r="F120" s="702"/>
      <c r="G120" s="702"/>
      <c r="H120" s="702"/>
      <c r="I120" s="214">
        <f t="shared" si="30"/>
        <v>108</v>
      </c>
      <c r="J120" s="215">
        <f t="shared" si="31"/>
        <v>11</v>
      </c>
      <c r="K120" s="215">
        <f t="shared" si="31"/>
        <v>0</v>
      </c>
      <c r="L120" s="230"/>
      <c r="M120" s="143"/>
      <c r="N120" s="143">
        <v>11</v>
      </c>
      <c r="O120" s="143">
        <v>0</v>
      </c>
      <c r="P120" s="231"/>
      <c r="Q120" s="231"/>
      <c r="R120" s="143">
        <v>11</v>
      </c>
      <c r="S120" s="231"/>
      <c r="T120" s="231"/>
      <c r="U120" s="231"/>
      <c r="V120" s="232">
        <v>11</v>
      </c>
      <c r="W120" s="232">
        <v>0</v>
      </c>
      <c r="X120" s="143"/>
      <c r="Y120" s="143"/>
      <c r="Z120" s="233"/>
      <c r="AA120" s="234"/>
      <c r="AB120" s="140" t="str">
        <f t="shared" si="39"/>
        <v>IM7212-14</v>
      </c>
      <c r="AC120" s="139" t="str">
        <f t="shared" si="40"/>
        <v>Гагнуурчин</v>
      </c>
      <c r="AD120" s="214">
        <f t="shared" si="32"/>
        <v>108</v>
      </c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>
        <v>11</v>
      </c>
      <c r="AX120" s="74"/>
      <c r="AY120" s="74"/>
    </row>
    <row r="121" spans="1:51" s="235" customFormat="1" ht="25.5" customHeight="1">
      <c r="A121" s="825" t="s">
        <v>195</v>
      </c>
      <c r="B121" s="826"/>
      <c r="C121" s="751" t="s">
        <v>196</v>
      </c>
      <c r="D121" s="752"/>
      <c r="E121" s="752"/>
      <c r="F121" s="752"/>
      <c r="G121" s="752"/>
      <c r="H121" s="783"/>
      <c r="I121" s="214">
        <f t="shared" si="30"/>
        <v>109</v>
      </c>
      <c r="J121" s="215">
        <f t="shared" si="31"/>
        <v>18</v>
      </c>
      <c r="K121" s="215">
        <f t="shared" si="31"/>
        <v>15</v>
      </c>
      <c r="L121" s="230"/>
      <c r="M121" s="143"/>
      <c r="N121" s="143">
        <v>18</v>
      </c>
      <c r="O121" s="143">
        <v>15</v>
      </c>
      <c r="P121" s="231"/>
      <c r="Q121" s="231"/>
      <c r="R121" s="143">
        <v>18</v>
      </c>
      <c r="S121" s="231"/>
      <c r="T121" s="231"/>
      <c r="U121" s="231"/>
      <c r="V121" s="232"/>
      <c r="W121" s="232"/>
      <c r="X121" s="143">
        <v>2</v>
      </c>
      <c r="Y121" s="143">
        <v>1</v>
      </c>
      <c r="Z121" s="233"/>
      <c r="AA121" s="234"/>
      <c r="AB121" s="140" t="str">
        <f t="shared" si="39"/>
        <v>ID4120-11</v>
      </c>
      <c r="AC121" s="139" t="str">
        <f t="shared" si="40"/>
        <v>Нарийн бичгийн дарга-албан хэргийн ажилтан</v>
      </c>
      <c r="AD121" s="214">
        <f t="shared" si="32"/>
        <v>109</v>
      </c>
      <c r="AE121" s="74"/>
      <c r="AF121" s="74"/>
      <c r="AG121" s="74"/>
      <c r="AH121" s="74"/>
      <c r="AI121" s="74"/>
      <c r="AJ121" s="74"/>
      <c r="AK121" s="74">
        <v>5</v>
      </c>
      <c r="AL121" s="74">
        <v>4</v>
      </c>
      <c r="AM121" s="74"/>
      <c r="AN121" s="74"/>
      <c r="AO121" s="74"/>
      <c r="AP121" s="74"/>
      <c r="AQ121" s="74">
        <v>11</v>
      </c>
      <c r="AR121" s="74">
        <v>10</v>
      </c>
      <c r="AS121" s="74">
        <v>4</v>
      </c>
      <c r="AT121" s="74">
        <v>1</v>
      </c>
      <c r="AU121" s="74"/>
      <c r="AV121" s="74">
        <v>13</v>
      </c>
      <c r="AW121" s="74"/>
      <c r="AX121" s="74"/>
      <c r="AY121" s="74"/>
    </row>
    <row r="122" spans="1:51" s="235" customFormat="1" ht="25.5" customHeight="1">
      <c r="A122" s="1001" t="s">
        <v>161</v>
      </c>
      <c r="B122" s="1001"/>
      <c r="C122" s="751" t="s">
        <v>162</v>
      </c>
      <c r="D122" s="752"/>
      <c r="E122" s="752"/>
      <c r="F122" s="752"/>
      <c r="G122" s="752"/>
      <c r="H122" s="783"/>
      <c r="I122" s="214">
        <f t="shared" si="30"/>
        <v>110</v>
      </c>
      <c r="J122" s="215">
        <f t="shared" si="31"/>
        <v>18</v>
      </c>
      <c r="K122" s="215">
        <f t="shared" si="31"/>
        <v>0</v>
      </c>
      <c r="L122" s="230"/>
      <c r="M122" s="143"/>
      <c r="N122" s="143">
        <v>18</v>
      </c>
      <c r="O122" s="143">
        <v>0</v>
      </c>
      <c r="P122" s="231"/>
      <c r="Q122" s="231"/>
      <c r="R122" s="143">
        <v>18</v>
      </c>
      <c r="S122" s="231"/>
      <c r="T122" s="231"/>
      <c r="U122" s="231"/>
      <c r="V122" s="232"/>
      <c r="W122" s="232"/>
      <c r="X122" s="143"/>
      <c r="Y122" s="143"/>
      <c r="Z122" s="233"/>
      <c r="AA122" s="234"/>
      <c r="AB122" s="140" t="str">
        <f t="shared" si="39"/>
        <v>MT8111-35</v>
      </c>
      <c r="AC122" s="139" t="str">
        <f t="shared" si="40"/>
        <v>Хүнд машин механизмын оператор</v>
      </c>
      <c r="AD122" s="214">
        <f t="shared" si="32"/>
        <v>110</v>
      </c>
      <c r="AE122" s="74"/>
      <c r="AF122" s="74"/>
      <c r="AG122" s="74"/>
      <c r="AH122" s="74"/>
      <c r="AI122" s="74"/>
      <c r="AJ122" s="74"/>
      <c r="AK122" s="74">
        <v>3</v>
      </c>
      <c r="AL122" s="74">
        <v>0</v>
      </c>
      <c r="AM122" s="74"/>
      <c r="AN122" s="74"/>
      <c r="AO122" s="74"/>
      <c r="AP122" s="74"/>
      <c r="AQ122" s="74">
        <v>15</v>
      </c>
      <c r="AR122" s="74">
        <v>0</v>
      </c>
      <c r="AS122" s="236">
        <v>4</v>
      </c>
      <c r="AT122" s="236">
        <v>1</v>
      </c>
      <c r="AU122" s="236">
        <v>4</v>
      </c>
      <c r="AV122" s="236">
        <v>7</v>
      </c>
      <c r="AW122" s="236">
        <v>2</v>
      </c>
      <c r="AX122" s="236"/>
      <c r="AY122" s="236"/>
    </row>
    <row r="123" spans="1:51" s="235" customFormat="1" ht="12.75" customHeight="1">
      <c r="A123" s="787" t="s">
        <v>136</v>
      </c>
      <c r="B123" s="787"/>
      <c r="C123" s="702" t="s">
        <v>137</v>
      </c>
      <c r="D123" s="702"/>
      <c r="E123" s="702"/>
      <c r="F123" s="702"/>
      <c r="G123" s="702"/>
      <c r="H123" s="702"/>
      <c r="I123" s="214">
        <f t="shared" si="30"/>
        <v>111</v>
      </c>
      <c r="J123" s="215">
        <f t="shared" si="31"/>
        <v>15</v>
      </c>
      <c r="K123" s="215">
        <f t="shared" si="31"/>
        <v>12</v>
      </c>
      <c r="L123" s="230"/>
      <c r="M123" s="143"/>
      <c r="N123" s="143">
        <v>15</v>
      </c>
      <c r="O123" s="143">
        <v>12</v>
      </c>
      <c r="P123" s="231"/>
      <c r="Q123" s="231"/>
      <c r="R123" s="143">
        <v>15</v>
      </c>
      <c r="S123" s="231"/>
      <c r="T123" s="231"/>
      <c r="U123" s="231"/>
      <c r="V123" s="232"/>
      <c r="W123" s="232"/>
      <c r="X123" s="143"/>
      <c r="Y123" s="143"/>
      <c r="Z123" s="233"/>
      <c r="AA123" s="234"/>
      <c r="AB123" s="140" t="str">
        <f t="shared" si="39"/>
        <v>NF6210-21</v>
      </c>
      <c r="AC123" s="139" t="str">
        <f t="shared" si="40"/>
        <v>Ойжуулагч</v>
      </c>
      <c r="AD123" s="214">
        <f t="shared" si="32"/>
        <v>111</v>
      </c>
      <c r="AE123" s="74"/>
      <c r="AF123" s="74"/>
      <c r="AG123" s="74"/>
      <c r="AH123" s="74"/>
      <c r="AI123" s="74"/>
      <c r="AJ123" s="74"/>
      <c r="AK123" s="74">
        <v>1</v>
      </c>
      <c r="AL123" s="74">
        <v>1</v>
      </c>
      <c r="AM123" s="74"/>
      <c r="AN123" s="74"/>
      <c r="AO123" s="74"/>
      <c r="AP123" s="74"/>
      <c r="AQ123" s="74">
        <v>14</v>
      </c>
      <c r="AR123" s="74">
        <v>11</v>
      </c>
      <c r="AS123" s="236">
        <v>2</v>
      </c>
      <c r="AT123" s="236"/>
      <c r="AU123" s="236">
        <v>2</v>
      </c>
      <c r="AV123" s="236">
        <v>8</v>
      </c>
      <c r="AW123" s="236"/>
      <c r="AX123" s="236">
        <v>3</v>
      </c>
      <c r="AY123" s="236"/>
    </row>
    <row r="124" spans="1:51" s="235" customFormat="1" ht="12.75" customHeight="1">
      <c r="A124" s="1010" t="s">
        <v>627</v>
      </c>
      <c r="B124" s="1011"/>
      <c r="C124" s="751" t="s">
        <v>127</v>
      </c>
      <c r="D124" s="752"/>
      <c r="E124" s="752"/>
      <c r="F124" s="752"/>
      <c r="G124" s="752"/>
      <c r="H124" s="783"/>
      <c r="I124" s="214">
        <f t="shared" si="30"/>
        <v>112</v>
      </c>
      <c r="J124" s="215">
        <f t="shared" si="31"/>
        <v>19</v>
      </c>
      <c r="K124" s="215">
        <f t="shared" si="31"/>
        <v>11</v>
      </c>
      <c r="L124" s="230"/>
      <c r="M124" s="143"/>
      <c r="N124" s="143">
        <v>19</v>
      </c>
      <c r="O124" s="143">
        <v>11</v>
      </c>
      <c r="P124" s="231"/>
      <c r="Q124" s="231"/>
      <c r="R124" s="143">
        <v>19</v>
      </c>
      <c r="S124" s="231"/>
      <c r="T124" s="231"/>
      <c r="U124" s="231"/>
      <c r="V124" s="232"/>
      <c r="W124" s="232"/>
      <c r="X124" s="143"/>
      <c r="Y124" s="143"/>
      <c r="Z124" s="233"/>
      <c r="AA124" s="234"/>
      <c r="AB124" s="140" t="str">
        <f t="shared" si="39"/>
        <v>AH6121-23</v>
      </c>
      <c r="AC124" s="139" t="str">
        <f t="shared" si="40"/>
        <v>Малын асаргаа</v>
      </c>
      <c r="AD124" s="214">
        <f t="shared" si="32"/>
        <v>112</v>
      </c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>
        <v>19</v>
      </c>
      <c r="AR124" s="74">
        <v>11</v>
      </c>
      <c r="AS124" s="236">
        <v>5</v>
      </c>
      <c r="AT124" s="236">
        <v>1</v>
      </c>
      <c r="AU124" s="236"/>
      <c r="AV124" s="236">
        <v>10</v>
      </c>
      <c r="AW124" s="236">
        <v>1</v>
      </c>
      <c r="AX124" s="236"/>
      <c r="AY124" s="236">
        <v>2</v>
      </c>
    </row>
    <row r="125" spans="1:51" s="235" customFormat="1" ht="12.75" customHeight="1">
      <c r="A125" s="1010" t="s">
        <v>181</v>
      </c>
      <c r="B125" s="1011"/>
      <c r="C125" s="712" t="s">
        <v>182</v>
      </c>
      <c r="D125" s="713"/>
      <c r="E125" s="713"/>
      <c r="F125" s="713"/>
      <c r="G125" s="713"/>
      <c r="H125" s="714"/>
      <c r="I125" s="214">
        <f t="shared" si="30"/>
        <v>113</v>
      </c>
      <c r="J125" s="215">
        <f t="shared" si="31"/>
        <v>20</v>
      </c>
      <c r="K125" s="215">
        <f t="shared" si="31"/>
        <v>7</v>
      </c>
      <c r="L125" s="230"/>
      <c r="M125" s="143"/>
      <c r="N125" s="143">
        <v>20</v>
      </c>
      <c r="O125" s="143">
        <v>7</v>
      </c>
      <c r="P125" s="231"/>
      <c r="Q125" s="231"/>
      <c r="R125" s="143">
        <v>20</v>
      </c>
      <c r="S125" s="231"/>
      <c r="T125" s="231"/>
      <c r="U125" s="231"/>
      <c r="V125" s="232"/>
      <c r="W125" s="232"/>
      <c r="X125" s="143"/>
      <c r="Y125" s="143"/>
      <c r="Z125" s="233"/>
      <c r="AA125" s="234"/>
      <c r="AB125" s="140" t="str">
        <f t="shared" si="39"/>
        <v>AH6121-24</v>
      </c>
      <c r="AC125" s="139" t="str">
        <f t="shared" si="40"/>
        <v>Малчин</v>
      </c>
      <c r="AD125" s="214">
        <f t="shared" si="32"/>
        <v>113</v>
      </c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>
        <v>20</v>
      </c>
      <c r="AR125" s="74">
        <v>7</v>
      </c>
      <c r="AS125" s="236">
        <v>3</v>
      </c>
      <c r="AT125" s="236"/>
      <c r="AU125" s="236">
        <v>5</v>
      </c>
      <c r="AV125" s="236">
        <v>9</v>
      </c>
      <c r="AW125" s="236">
        <v>2</v>
      </c>
      <c r="AX125" s="236">
        <v>1</v>
      </c>
      <c r="AY125" s="236"/>
    </row>
    <row r="126" spans="1:51" s="235" customFormat="1" ht="12.75" customHeight="1">
      <c r="A126" s="1010" t="s">
        <v>202</v>
      </c>
      <c r="B126" s="1011"/>
      <c r="C126" s="751" t="s">
        <v>203</v>
      </c>
      <c r="D126" s="752"/>
      <c r="E126" s="752"/>
      <c r="F126" s="752"/>
      <c r="G126" s="752"/>
      <c r="H126" s="783"/>
      <c r="I126" s="214">
        <f t="shared" si="30"/>
        <v>114</v>
      </c>
      <c r="J126" s="215">
        <f t="shared" si="31"/>
        <v>17</v>
      </c>
      <c r="K126" s="215">
        <f t="shared" si="31"/>
        <v>2</v>
      </c>
      <c r="L126" s="230"/>
      <c r="M126" s="143"/>
      <c r="N126" s="143">
        <v>17</v>
      </c>
      <c r="O126" s="143">
        <v>2</v>
      </c>
      <c r="P126" s="231"/>
      <c r="Q126" s="231"/>
      <c r="R126" s="143">
        <v>17</v>
      </c>
      <c r="S126" s="231"/>
      <c r="T126" s="231"/>
      <c r="U126" s="231"/>
      <c r="V126" s="232"/>
      <c r="W126" s="232"/>
      <c r="X126" s="143"/>
      <c r="Y126" s="143"/>
      <c r="Z126" s="233"/>
      <c r="AA126" s="234"/>
      <c r="AB126" s="140" t="str">
        <f t="shared" si="39"/>
        <v>CF7114-20</v>
      </c>
      <c r="AC126" s="139" t="str">
        <f t="shared" si="40"/>
        <v>Бетон арматурчин</v>
      </c>
      <c r="AD126" s="214">
        <f t="shared" si="32"/>
        <v>114</v>
      </c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>
        <v>17</v>
      </c>
      <c r="AR126" s="74">
        <v>2</v>
      </c>
      <c r="AS126" s="236">
        <v>2</v>
      </c>
      <c r="AT126" s="236"/>
      <c r="AU126" s="236"/>
      <c r="AV126" s="236">
        <v>9</v>
      </c>
      <c r="AW126" s="236">
        <v>5</v>
      </c>
      <c r="AX126" s="236">
        <v>1</v>
      </c>
      <c r="AY126" s="236"/>
    </row>
    <row r="127" spans="1:51" s="235" customFormat="1" ht="12.75" customHeight="1">
      <c r="A127" s="1010" t="s">
        <v>204</v>
      </c>
      <c r="B127" s="1011"/>
      <c r="C127" s="1015" t="s">
        <v>205</v>
      </c>
      <c r="D127" s="1013"/>
      <c r="E127" s="1013"/>
      <c r="F127" s="1013"/>
      <c r="G127" s="1013"/>
      <c r="H127" s="1014"/>
      <c r="I127" s="214">
        <f t="shared" si="30"/>
        <v>115</v>
      </c>
      <c r="J127" s="215">
        <f t="shared" si="31"/>
        <v>16</v>
      </c>
      <c r="K127" s="215">
        <f t="shared" si="31"/>
        <v>6</v>
      </c>
      <c r="L127" s="237"/>
      <c r="M127" s="74"/>
      <c r="N127" s="74">
        <v>16</v>
      </c>
      <c r="O127" s="74">
        <v>6</v>
      </c>
      <c r="P127" s="238"/>
      <c r="Q127" s="238"/>
      <c r="R127" s="74">
        <v>16</v>
      </c>
      <c r="S127" s="238"/>
      <c r="T127" s="238"/>
      <c r="U127" s="238"/>
      <c r="V127" s="236"/>
      <c r="W127" s="236"/>
      <c r="X127" s="74"/>
      <c r="Y127" s="74"/>
      <c r="Z127" s="239"/>
      <c r="AA127" s="240"/>
      <c r="AB127" s="140" t="str">
        <f t="shared" si="39"/>
        <v>CF7123-14</v>
      </c>
      <c r="AC127" s="139" t="str">
        <f t="shared" si="40"/>
        <v>Хуурай хийц угсрагч</v>
      </c>
      <c r="AD127" s="214">
        <f t="shared" si="32"/>
        <v>115</v>
      </c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>
        <v>16</v>
      </c>
      <c r="AR127" s="74">
        <v>6</v>
      </c>
      <c r="AS127" s="236">
        <v>6</v>
      </c>
      <c r="AT127" s="236">
        <v>2</v>
      </c>
      <c r="AU127" s="236"/>
      <c r="AV127" s="236">
        <v>7</v>
      </c>
      <c r="AW127" s="236">
        <v>1</v>
      </c>
      <c r="AX127" s="236"/>
      <c r="AY127" s="236"/>
    </row>
    <row r="128" spans="1:51" s="213" customFormat="1" ht="23.25" customHeight="1">
      <c r="A128" s="745" t="s">
        <v>206</v>
      </c>
      <c r="B128" s="746"/>
      <c r="C128" s="746"/>
      <c r="D128" s="746"/>
      <c r="E128" s="746"/>
      <c r="F128" s="746"/>
      <c r="G128" s="746"/>
      <c r="H128" s="747"/>
      <c r="I128" s="241">
        <f t="shared" si="30"/>
        <v>116</v>
      </c>
      <c r="J128" s="217">
        <f t="shared" ref="J128:AA128" si="41">SUM(J129:J137)</f>
        <v>153</v>
      </c>
      <c r="K128" s="217">
        <f t="shared" si="41"/>
        <v>87</v>
      </c>
      <c r="L128" s="217">
        <f t="shared" si="41"/>
        <v>0</v>
      </c>
      <c r="M128" s="217">
        <f t="shared" si="41"/>
        <v>0</v>
      </c>
      <c r="N128" s="217">
        <f t="shared" si="41"/>
        <v>153</v>
      </c>
      <c r="O128" s="217">
        <f t="shared" si="41"/>
        <v>87</v>
      </c>
      <c r="P128" s="217">
        <f t="shared" si="41"/>
        <v>0</v>
      </c>
      <c r="Q128" s="217">
        <f t="shared" si="41"/>
        <v>0</v>
      </c>
      <c r="R128" s="217">
        <f t="shared" si="41"/>
        <v>153</v>
      </c>
      <c r="S128" s="217">
        <f t="shared" si="41"/>
        <v>0</v>
      </c>
      <c r="T128" s="217">
        <f t="shared" si="41"/>
        <v>0</v>
      </c>
      <c r="U128" s="217">
        <f t="shared" si="41"/>
        <v>0</v>
      </c>
      <c r="V128" s="217">
        <f t="shared" si="41"/>
        <v>32</v>
      </c>
      <c r="W128" s="217">
        <f t="shared" si="41"/>
        <v>13</v>
      </c>
      <c r="X128" s="217">
        <f t="shared" si="41"/>
        <v>0</v>
      </c>
      <c r="Y128" s="217">
        <f t="shared" si="41"/>
        <v>0</v>
      </c>
      <c r="Z128" s="217">
        <f t="shared" si="41"/>
        <v>0</v>
      </c>
      <c r="AA128" s="217">
        <f t="shared" si="41"/>
        <v>0</v>
      </c>
      <c r="AB128" s="1016" t="str">
        <f>+A128</f>
        <v>8. Завхан аймгийн Тосонцэнгэл суман дахь МСҮТ</v>
      </c>
      <c r="AC128" s="1017"/>
      <c r="AD128" s="217">
        <f t="shared" si="32"/>
        <v>116</v>
      </c>
      <c r="AE128" s="217">
        <f t="shared" ref="AE128:AY128" si="42">SUM(AE129:AE137)</f>
        <v>0</v>
      </c>
      <c r="AF128" s="217">
        <f t="shared" si="42"/>
        <v>0</v>
      </c>
      <c r="AG128" s="217">
        <f t="shared" si="42"/>
        <v>1</v>
      </c>
      <c r="AH128" s="217">
        <f t="shared" si="42"/>
        <v>0</v>
      </c>
      <c r="AI128" s="217">
        <f t="shared" si="42"/>
        <v>0</v>
      </c>
      <c r="AJ128" s="217">
        <f t="shared" si="42"/>
        <v>0</v>
      </c>
      <c r="AK128" s="217">
        <f t="shared" si="42"/>
        <v>0</v>
      </c>
      <c r="AL128" s="217">
        <f t="shared" si="42"/>
        <v>0</v>
      </c>
      <c r="AM128" s="217">
        <f t="shared" si="42"/>
        <v>0</v>
      </c>
      <c r="AN128" s="217">
        <f t="shared" si="42"/>
        <v>0</v>
      </c>
      <c r="AO128" s="217">
        <f t="shared" si="42"/>
        <v>0</v>
      </c>
      <c r="AP128" s="217">
        <f t="shared" si="42"/>
        <v>0</v>
      </c>
      <c r="AQ128" s="217">
        <f t="shared" si="42"/>
        <v>120</v>
      </c>
      <c r="AR128" s="217">
        <f t="shared" si="42"/>
        <v>74</v>
      </c>
      <c r="AS128" s="217">
        <f t="shared" si="42"/>
        <v>24</v>
      </c>
      <c r="AT128" s="217">
        <f t="shared" si="42"/>
        <v>0</v>
      </c>
      <c r="AU128" s="217">
        <f t="shared" si="42"/>
        <v>2</v>
      </c>
      <c r="AV128" s="217">
        <f t="shared" si="42"/>
        <v>73</v>
      </c>
      <c r="AW128" s="217">
        <f t="shared" si="42"/>
        <v>46</v>
      </c>
      <c r="AX128" s="217">
        <f t="shared" si="42"/>
        <v>8</v>
      </c>
      <c r="AY128" s="217">
        <f t="shared" si="42"/>
        <v>0</v>
      </c>
    </row>
    <row r="129" spans="1:51" s="196" customFormat="1" ht="12.75" customHeight="1">
      <c r="A129" s="825" t="s">
        <v>124</v>
      </c>
      <c r="B129" s="826"/>
      <c r="C129" s="702" t="s">
        <v>125</v>
      </c>
      <c r="D129" s="702"/>
      <c r="E129" s="702"/>
      <c r="F129" s="702"/>
      <c r="G129" s="702"/>
      <c r="H129" s="702"/>
      <c r="I129" s="214">
        <f t="shared" si="30"/>
        <v>117</v>
      </c>
      <c r="J129" s="215">
        <f t="shared" ref="J129:K169" si="43">+L129+N129+P129</f>
        <v>13</v>
      </c>
      <c r="K129" s="215">
        <f t="shared" si="43"/>
        <v>0</v>
      </c>
      <c r="L129" s="221"/>
      <c r="M129" s="199"/>
      <c r="N129" s="199">
        <v>13</v>
      </c>
      <c r="O129" s="199">
        <v>0</v>
      </c>
      <c r="P129" s="222"/>
      <c r="Q129" s="222"/>
      <c r="R129" s="222">
        <v>13</v>
      </c>
      <c r="S129" s="222"/>
      <c r="T129" s="222"/>
      <c r="U129" s="222"/>
      <c r="V129" s="214">
        <v>12</v>
      </c>
      <c r="W129" s="214">
        <v>0</v>
      </c>
      <c r="X129" s="222"/>
      <c r="Y129" s="223"/>
      <c r="Z129" s="224"/>
      <c r="AA129" s="223"/>
      <c r="AB129" s="140" t="str">
        <f t="shared" ref="AB129:AB137" si="44">+A129</f>
        <v>IM7212-14</v>
      </c>
      <c r="AC129" s="139" t="str">
        <f t="shared" ref="AC129:AC137" si="45">+C129</f>
        <v>Гагнуурчин</v>
      </c>
      <c r="AD129" s="214">
        <f t="shared" si="32"/>
        <v>117</v>
      </c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2"/>
      <c r="AQ129" s="199">
        <v>1</v>
      </c>
      <c r="AR129" s="199">
        <v>0</v>
      </c>
      <c r="AS129" s="226"/>
      <c r="AT129" s="226"/>
      <c r="AU129" s="226"/>
      <c r="AV129" s="226"/>
      <c r="AW129" s="226">
        <v>13</v>
      </c>
      <c r="AX129" s="226"/>
      <c r="AY129" s="226"/>
    </row>
    <row r="130" spans="1:51" s="196" customFormat="1" ht="12.75" customHeight="1">
      <c r="A130" s="825" t="s">
        <v>153</v>
      </c>
      <c r="B130" s="826"/>
      <c r="C130" s="712" t="s">
        <v>154</v>
      </c>
      <c r="D130" s="713"/>
      <c r="E130" s="713"/>
      <c r="F130" s="713"/>
      <c r="G130" s="713"/>
      <c r="H130" s="714"/>
      <c r="I130" s="214">
        <f t="shared" si="30"/>
        <v>118</v>
      </c>
      <c r="J130" s="215">
        <f t="shared" si="43"/>
        <v>6</v>
      </c>
      <c r="K130" s="215">
        <f t="shared" si="43"/>
        <v>6</v>
      </c>
      <c r="L130" s="221"/>
      <c r="M130" s="199"/>
      <c r="N130" s="199">
        <v>6</v>
      </c>
      <c r="O130" s="199">
        <v>6</v>
      </c>
      <c r="P130" s="222"/>
      <c r="Q130" s="222"/>
      <c r="R130" s="222">
        <v>6</v>
      </c>
      <c r="S130" s="222"/>
      <c r="T130" s="222"/>
      <c r="U130" s="222"/>
      <c r="V130" s="214">
        <v>6</v>
      </c>
      <c r="W130" s="214">
        <v>6</v>
      </c>
      <c r="X130" s="222"/>
      <c r="Y130" s="223"/>
      <c r="Z130" s="224"/>
      <c r="AA130" s="223"/>
      <c r="AB130" s="140" t="str">
        <f t="shared" si="44"/>
        <v>SO5142-11</v>
      </c>
      <c r="AC130" s="139" t="str">
        <f t="shared" si="45"/>
        <v>Гоо засалч</v>
      </c>
      <c r="AD130" s="214">
        <f t="shared" si="32"/>
        <v>118</v>
      </c>
      <c r="AE130" s="222"/>
      <c r="AF130" s="222"/>
      <c r="AG130" s="222"/>
      <c r="AH130" s="222"/>
      <c r="AI130" s="222"/>
      <c r="AJ130" s="222"/>
      <c r="AK130" s="222"/>
      <c r="AL130" s="222"/>
      <c r="AM130" s="222"/>
      <c r="AN130" s="222"/>
      <c r="AO130" s="222"/>
      <c r="AP130" s="222"/>
      <c r="AQ130" s="199"/>
      <c r="AR130" s="199"/>
      <c r="AS130" s="226"/>
      <c r="AT130" s="226"/>
      <c r="AU130" s="226"/>
      <c r="AV130" s="226"/>
      <c r="AW130" s="226">
        <v>6</v>
      </c>
      <c r="AX130" s="226"/>
      <c r="AY130" s="226"/>
    </row>
    <row r="131" spans="1:51" s="196" customFormat="1" ht="12.75" customHeight="1">
      <c r="A131" s="787" t="s">
        <v>128</v>
      </c>
      <c r="B131" s="787"/>
      <c r="C131" s="751" t="s">
        <v>129</v>
      </c>
      <c r="D131" s="752"/>
      <c r="E131" s="752"/>
      <c r="F131" s="752"/>
      <c r="G131" s="752"/>
      <c r="H131" s="783"/>
      <c r="I131" s="214">
        <f t="shared" si="30"/>
        <v>119</v>
      </c>
      <c r="J131" s="215">
        <f t="shared" si="43"/>
        <v>7</v>
      </c>
      <c r="K131" s="215">
        <f t="shared" si="43"/>
        <v>0</v>
      </c>
      <c r="L131" s="221"/>
      <c r="M131" s="199"/>
      <c r="N131" s="199">
        <v>7</v>
      </c>
      <c r="O131" s="199">
        <v>0</v>
      </c>
      <c r="P131" s="222"/>
      <c r="Q131" s="222"/>
      <c r="R131" s="222">
        <v>7</v>
      </c>
      <c r="S131" s="222"/>
      <c r="T131" s="222"/>
      <c r="U131" s="222"/>
      <c r="V131" s="214">
        <v>7</v>
      </c>
      <c r="W131" s="214">
        <v>0</v>
      </c>
      <c r="X131" s="222"/>
      <c r="Y131" s="223"/>
      <c r="Z131" s="224"/>
      <c r="AA131" s="223"/>
      <c r="AB131" s="140" t="str">
        <f t="shared" si="44"/>
        <v>CF7115-24</v>
      </c>
      <c r="AC131" s="139" t="str">
        <f t="shared" si="45"/>
        <v>Модон эдлэлийн мужаан</v>
      </c>
      <c r="AD131" s="214">
        <f t="shared" si="32"/>
        <v>119</v>
      </c>
      <c r="AE131" s="222"/>
      <c r="AF131" s="222"/>
      <c r="AG131" s="222"/>
      <c r="AH131" s="222"/>
      <c r="AI131" s="222"/>
      <c r="AJ131" s="222"/>
      <c r="AK131" s="222"/>
      <c r="AL131" s="222"/>
      <c r="AM131" s="222"/>
      <c r="AN131" s="222"/>
      <c r="AO131" s="222"/>
      <c r="AP131" s="222"/>
      <c r="AQ131" s="199"/>
      <c r="AR131" s="199"/>
      <c r="AS131" s="226"/>
      <c r="AT131" s="226"/>
      <c r="AU131" s="226"/>
      <c r="AV131" s="226"/>
      <c r="AW131" s="226">
        <v>7</v>
      </c>
      <c r="AX131" s="226"/>
      <c r="AY131" s="226"/>
    </row>
    <row r="132" spans="1:51" s="196" customFormat="1" ht="25.5" customHeight="1">
      <c r="A132" s="787" t="s">
        <v>130</v>
      </c>
      <c r="B132" s="787"/>
      <c r="C132" s="702" t="s">
        <v>131</v>
      </c>
      <c r="D132" s="702"/>
      <c r="E132" s="702"/>
      <c r="F132" s="702"/>
      <c r="G132" s="702"/>
      <c r="H132" s="702"/>
      <c r="I132" s="214">
        <f t="shared" si="30"/>
        <v>120</v>
      </c>
      <c r="J132" s="215">
        <f t="shared" si="43"/>
        <v>27</v>
      </c>
      <c r="K132" s="215">
        <f t="shared" si="43"/>
        <v>27</v>
      </c>
      <c r="L132" s="221"/>
      <c r="M132" s="199"/>
      <c r="N132" s="199">
        <v>27</v>
      </c>
      <c r="O132" s="199">
        <v>27</v>
      </c>
      <c r="P132" s="222"/>
      <c r="Q132" s="222"/>
      <c r="R132" s="222">
        <v>27</v>
      </c>
      <c r="S132" s="222"/>
      <c r="T132" s="222"/>
      <c r="U132" s="222"/>
      <c r="V132" s="214">
        <v>7</v>
      </c>
      <c r="W132" s="214">
        <v>7</v>
      </c>
      <c r="X132" s="222"/>
      <c r="Y132" s="223"/>
      <c r="Z132" s="224"/>
      <c r="AA132" s="223"/>
      <c r="AB132" s="140" t="str">
        <f t="shared" si="44"/>
        <v>IE7533-28</v>
      </c>
      <c r="AC132" s="139" t="str">
        <f t="shared" si="45"/>
        <v>Оёмол бүтээгдэхүүний оёдолчин</v>
      </c>
      <c r="AD132" s="214">
        <f t="shared" si="32"/>
        <v>120</v>
      </c>
      <c r="AE132" s="222"/>
      <c r="AF132" s="222"/>
      <c r="AG132" s="222"/>
      <c r="AH132" s="222"/>
      <c r="AI132" s="222"/>
      <c r="AJ132" s="222"/>
      <c r="AK132" s="222"/>
      <c r="AL132" s="222"/>
      <c r="AM132" s="222"/>
      <c r="AN132" s="222"/>
      <c r="AO132" s="222"/>
      <c r="AP132" s="222"/>
      <c r="AQ132" s="199">
        <v>20</v>
      </c>
      <c r="AR132" s="199">
        <v>20</v>
      </c>
      <c r="AS132" s="226">
        <v>1</v>
      </c>
      <c r="AT132" s="226"/>
      <c r="AU132" s="226"/>
      <c r="AV132" s="226">
        <v>13</v>
      </c>
      <c r="AW132" s="226">
        <v>10</v>
      </c>
      <c r="AX132" s="226">
        <v>3</v>
      </c>
      <c r="AY132" s="226"/>
    </row>
    <row r="133" spans="1:51" s="196" customFormat="1" ht="12.75" customHeight="1">
      <c r="A133" s="825" t="s">
        <v>628</v>
      </c>
      <c r="B133" s="826"/>
      <c r="C133" s="712" t="s">
        <v>182</v>
      </c>
      <c r="D133" s="713"/>
      <c r="E133" s="713"/>
      <c r="F133" s="713"/>
      <c r="G133" s="713"/>
      <c r="H133" s="714"/>
      <c r="I133" s="214">
        <f t="shared" si="30"/>
        <v>121</v>
      </c>
      <c r="J133" s="215">
        <f t="shared" si="43"/>
        <v>30</v>
      </c>
      <c r="K133" s="215">
        <f t="shared" si="43"/>
        <v>8</v>
      </c>
      <c r="L133" s="221"/>
      <c r="M133" s="199"/>
      <c r="N133" s="199">
        <v>30</v>
      </c>
      <c r="O133" s="199">
        <v>8</v>
      </c>
      <c r="P133" s="222"/>
      <c r="Q133" s="222"/>
      <c r="R133" s="222">
        <v>30</v>
      </c>
      <c r="S133" s="222"/>
      <c r="T133" s="222"/>
      <c r="U133" s="222"/>
      <c r="V133" s="214"/>
      <c r="W133" s="214"/>
      <c r="X133" s="222"/>
      <c r="Y133" s="223"/>
      <c r="Z133" s="224"/>
      <c r="AA133" s="223"/>
      <c r="AB133" s="140" t="str">
        <f t="shared" si="44"/>
        <v>AH6121-14</v>
      </c>
      <c r="AC133" s="139" t="str">
        <f t="shared" si="45"/>
        <v>Малчин</v>
      </c>
      <c r="AD133" s="214">
        <f t="shared" si="32"/>
        <v>121</v>
      </c>
      <c r="AE133" s="222"/>
      <c r="AF133" s="222"/>
      <c r="AG133" s="199">
        <v>1</v>
      </c>
      <c r="AH133" s="199">
        <v>0</v>
      </c>
      <c r="AI133" s="222"/>
      <c r="AJ133" s="222"/>
      <c r="AK133" s="222"/>
      <c r="AL133" s="222"/>
      <c r="AM133" s="222"/>
      <c r="AN133" s="222"/>
      <c r="AO133" s="222"/>
      <c r="AP133" s="222"/>
      <c r="AQ133" s="199">
        <v>29</v>
      </c>
      <c r="AR133" s="199">
        <v>8</v>
      </c>
      <c r="AS133" s="226">
        <v>5</v>
      </c>
      <c r="AT133" s="226"/>
      <c r="AU133" s="226">
        <v>1</v>
      </c>
      <c r="AV133" s="226">
        <v>17</v>
      </c>
      <c r="AW133" s="226">
        <v>3</v>
      </c>
      <c r="AX133" s="226">
        <v>4</v>
      </c>
      <c r="AY133" s="226"/>
    </row>
    <row r="134" spans="1:51" s="196" customFormat="1" ht="25.5" customHeight="1">
      <c r="A134" s="825" t="s">
        <v>195</v>
      </c>
      <c r="B134" s="826"/>
      <c r="C134" s="751" t="s">
        <v>196</v>
      </c>
      <c r="D134" s="752"/>
      <c r="E134" s="752"/>
      <c r="F134" s="752"/>
      <c r="G134" s="752"/>
      <c r="H134" s="783"/>
      <c r="I134" s="214">
        <f t="shared" si="30"/>
        <v>122</v>
      </c>
      <c r="J134" s="215">
        <f t="shared" si="43"/>
        <v>20</v>
      </c>
      <c r="K134" s="215">
        <f t="shared" si="43"/>
        <v>16</v>
      </c>
      <c r="L134" s="221"/>
      <c r="M134" s="199"/>
      <c r="N134" s="199">
        <v>20</v>
      </c>
      <c r="O134" s="199">
        <v>16</v>
      </c>
      <c r="P134" s="222"/>
      <c r="Q134" s="222"/>
      <c r="R134" s="222">
        <v>20</v>
      </c>
      <c r="S134" s="222"/>
      <c r="T134" s="222"/>
      <c r="U134" s="222"/>
      <c r="V134" s="214"/>
      <c r="W134" s="214"/>
      <c r="X134" s="222"/>
      <c r="Y134" s="223"/>
      <c r="Z134" s="224"/>
      <c r="AA134" s="223"/>
      <c r="AB134" s="140" t="str">
        <f t="shared" si="44"/>
        <v>ID4120-11</v>
      </c>
      <c r="AC134" s="139" t="str">
        <f t="shared" si="45"/>
        <v>Нарийн бичгийн дарга-албан хэргийн ажилтан</v>
      </c>
      <c r="AD134" s="214">
        <f t="shared" si="32"/>
        <v>122</v>
      </c>
      <c r="AE134" s="222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199">
        <v>20</v>
      </c>
      <c r="AR134" s="199">
        <v>16</v>
      </c>
      <c r="AS134" s="226">
        <v>6</v>
      </c>
      <c r="AT134" s="226"/>
      <c r="AU134" s="226"/>
      <c r="AV134" s="226">
        <v>14</v>
      </c>
      <c r="AW134" s="226"/>
      <c r="AX134" s="226"/>
      <c r="AY134" s="226"/>
    </row>
    <row r="135" spans="1:51" s="196" customFormat="1" ht="25.5" customHeight="1">
      <c r="A135" s="825" t="s">
        <v>209</v>
      </c>
      <c r="B135" s="826"/>
      <c r="C135" s="712" t="s">
        <v>629</v>
      </c>
      <c r="D135" s="713"/>
      <c r="E135" s="713"/>
      <c r="F135" s="713"/>
      <c r="G135" s="713"/>
      <c r="H135" s="714"/>
      <c r="I135" s="214">
        <f t="shared" si="30"/>
        <v>123</v>
      </c>
      <c r="J135" s="215">
        <f t="shared" si="43"/>
        <v>15</v>
      </c>
      <c r="K135" s="215">
        <f t="shared" si="43"/>
        <v>4</v>
      </c>
      <c r="L135" s="221"/>
      <c r="M135" s="199"/>
      <c r="N135" s="199">
        <v>15</v>
      </c>
      <c r="O135" s="199">
        <v>4</v>
      </c>
      <c r="P135" s="222"/>
      <c r="Q135" s="222"/>
      <c r="R135" s="222">
        <v>15</v>
      </c>
      <c r="S135" s="222"/>
      <c r="T135" s="222"/>
      <c r="U135" s="222"/>
      <c r="V135" s="214"/>
      <c r="W135" s="214"/>
      <c r="X135" s="222"/>
      <c r="Y135" s="223"/>
      <c r="Z135" s="224"/>
      <c r="AA135" s="223"/>
      <c r="AB135" s="140" t="str">
        <f t="shared" si="44"/>
        <v>NF6210-27</v>
      </c>
      <c r="AC135" s="139" t="str">
        <f t="shared" si="45"/>
        <v xml:space="preserve">Ойн арчилгаа ашиглалтын ажилтан </v>
      </c>
      <c r="AD135" s="214">
        <f t="shared" si="32"/>
        <v>123</v>
      </c>
      <c r="AE135" s="222"/>
      <c r="AF135" s="222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199">
        <v>15</v>
      </c>
      <c r="AR135" s="199">
        <v>4</v>
      </c>
      <c r="AS135" s="226">
        <v>2</v>
      </c>
      <c r="AT135" s="226"/>
      <c r="AU135" s="226"/>
      <c r="AV135" s="226">
        <v>9</v>
      </c>
      <c r="AW135" s="226">
        <v>4</v>
      </c>
      <c r="AX135" s="226"/>
      <c r="AY135" s="226"/>
    </row>
    <row r="136" spans="1:51" s="196" customFormat="1" ht="12.75" customHeight="1">
      <c r="A136" s="825" t="s">
        <v>144</v>
      </c>
      <c r="B136" s="826"/>
      <c r="C136" s="712" t="s">
        <v>145</v>
      </c>
      <c r="D136" s="713"/>
      <c r="E136" s="713"/>
      <c r="F136" s="713"/>
      <c r="G136" s="713"/>
      <c r="H136" s="714"/>
      <c r="I136" s="214">
        <f t="shared" si="30"/>
        <v>124</v>
      </c>
      <c r="J136" s="215">
        <f t="shared" si="43"/>
        <v>20</v>
      </c>
      <c r="K136" s="215">
        <f t="shared" si="43"/>
        <v>17</v>
      </c>
      <c r="L136" s="221"/>
      <c r="M136" s="199"/>
      <c r="N136" s="199">
        <v>20</v>
      </c>
      <c r="O136" s="199">
        <v>17</v>
      </c>
      <c r="P136" s="222"/>
      <c r="Q136" s="222"/>
      <c r="R136" s="222">
        <v>20</v>
      </c>
      <c r="S136" s="222"/>
      <c r="T136" s="222"/>
      <c r="U136" s="222"/>
      <c r="V136" s="214"/>
      <c r="W136" s="214"/>
      <c r="X136" s="222"/>
      <c r="Y136" s="223"/>
      <c r="Z136" s="224"/>
      <c r="AA136" s="223"/>
      <c r="AB136" s="140" t="str">
        <f t="shared" si="44"/>
        <v>IF5120-11</v>
      </c>
      <c r="AC136" s="139" t="str">
        <f t="shared" si="45"/>
        <v>Тогооч</v>
      </c>
      <c r="AD136" s="214">
        <f t="shared" si="32"/>
        <v>124</v>
      </c>
      <c r="AE136" s="222"/>
      <c r="AF136" s="222"/>
      <c r="AG136" s="222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199">
        <v>20</v>
      </c>
      <c r="AR136" s="199">
        <v>17</v>
      </c>
      <c r="AS136" s="226">
        <v>4</v>
      </c>
      <c r="AT136" s="226"/>
      <c r="AU136" s="226"/>
      <c r="AV136" s="226">
        <v>12</v>
      </c>
      <c r="AW136" s="226">
        <v>3</v>
      </c>
      <c r="AX136" s="226">
        <v>1</v>
      </c>
      <c r="AY136" s="226"/>
    </row>
    <row r="137" spans="1:51" s="196" customFormat="1" ht="12.75" customHeight="1">
      <c r="A137" s="1002" t="s">
        <v>163</v>
      </c>
      <c r="B137" s="1003"/>
      <c r="C137" s="751" t="s">
        <v>164</v>
      </c>
      <c r="D137" s="752"/>
      <c r="E137" s="752"/>
      <c r="F137" s="752"/>
      <c r="G137" s="752"/>
      <c r="H137" s="783"/>
      <c r="I137" s="214">
        <f t="shared" si="30"/>
        <v>125</v>
      </c>
      <c r="J137" s="215">
        <f t="shared" si="43"/>
        <v>15</v>
      </c>
      <c r="K137" s="215">
        <f t="shared" si="43"/>
        <v>9</v>
      </c>
      <c r="L137" s="221"/>
      <c r="M137" s="199"/>
      <c r="N137" s="199">
        <v>15</v>
      </c>
      <c r="O137" s="199">
        <v>9</v>
      </c>
      <c r="P137" s="222"/>
      <c r="Q137" s="222"/>
      <c r="R137" s="222">
        <v>15</v>
      </c>
      <c r="S137" s="222"/>
      <c r="T137" s="222"/>
      <c r="U137" s="222"/>
      <c r="V137" s="214"/>
      <c r="W137" s="214"/>
      <c r="X137" s="222"/>
      <c r="Y137" s="223"/>
      <c r="Z137" s="224"/>
      <c r="AA137" s="223"/>
      <c r="AB137" s="140" t="str">
        <f t="shared" si="44"/>
        <v>AF6112-25</v>
      </c>
      <c r="AC137" s="139" t="str">
        <f t="shared" si="45"/>
        <v>Хүлэмжийн аж ахуйн фермер</v>
      </c>
      <c r="AD137" s="214">
        <f t="shared" si="32"/>
        <v>125</v>
      </c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199">
        <v>15</v>
      </c>
      <c r="AR137" s="199">
        <v>9</v>
      </c>
      <c r="AS137" s="226">
        <v>6</v>
      </c>
      <c r="AT137" s="226"/>
      <c r="AU137" s="226">
        <v>1</v>
      </c>
      <c r="AV137" s="226">
        <v>8</v>
      </c>
      <c r="AW137" s="226"/>
      <c r="AX137" s="226"/>
      <c r="AY137" s="226"/>
    </row>
    <row r="138" spans="1:51" s="213" customFormat="1">
      <c r="A138" s="745" t="s">
        <v>211</v>
      </c>
      <c r="B138" s="746"/>
      <c r="C138" s="746"/>
      <c r="D138" s="746"/>
      <c r="E138" s="746"/>
      <c r="F138" s="746"/>
      <c r="G138" s="746"/>
      <c r="H138" s="747"/>
      <c r="I138" s="217">
        <f t="shared" si="30"/>
        <v>126</v>
      </c>
      <c r="J138" s="220">
        <f t="shared" ref="J138:K138" si="46">SUM(J139:J153)</f>
        <v>419</v>
      </c>
      <c r="K138" s="220">
        <f t="shared" si="46"/>
        <v>185</v>
      </c>
      <c r="L138" s="220">
        <f>SUM(L139:L153)</f>
        <v>0</v>
      </c>
      <c r="M138" s="220">
        <f t="shared" ref="M138:AA138" si="47">SUM(M139:M153)</f>
        <v>0</v>
      </c>
      <c r="N138" s="220">
        <f t="shared" si="47"/>
        <v>419</v>
      </c>
      <c r="O138" s="220">
        <f t="shared" si="47"/>
        <v>185</v>
      </c>
      <c r="P138" s="220">
        <f t="shared" si="47"/>
        <v>0</v>
      </c>
      <c r="Q138" s="220">
        <f t="shared" si="47"/>
        <v>0</v>
      </c>
      <c r="R138" s="220">
        <f t="shared" si="47"/>
        <v>419</v>
      </c>
      <c r="S138" s="220">
        <f t="shared" si="47"/>
        <v>0</v>
      </c>
      <c r="T138" s="220">
        <f t="shared" si="47"/>
        <v>0</v>
      </c>
      <c r="U138" s="220">
        <f t="shared" si="47"/>
        <v>0</v>
      </c>
      <c r="V138" s="220">
        <f t="shared" si="47"/>
        <v>199</v>
      </c>
      <c r="W138" s="220">
        <f t="shared" si="47"/>
        <v>64</v>
      </c>
      <c r="X138" s="220">
        <f t="shared" si="47"/>
        <v>17</v>
      </c>
      <c r="Y138" s="220">
        <f t="shared" si="47"/>
        <v>10</v>
      </c>
      <c r="Z138" s="220">
        <f t="shared" si="47"/>
        <v>0</v>
      </c>
      <c r="AA138" s="220">
        <f t="shared" si="47"/>
        <v>0</v>
      </c>
      <c r="AB138" s="748" t="str">
        <f>+A138</f>
        <v>9. Орхон аймаг дахь МСҮТ</v>
      </c>
      <c r="AC138" s="750"/>
      <c r="AD138" s="217">
        <f t="shared" si="32"/>
        <v>126</v>
      </c>
      <c r="AE138" s="220">
        <f>SUM(AE139:AE153)</f>
        <v>0</v>
      </c>
      <c r="AF138" s="220">
        <f t="shared" ref="AF138:AT138" si="48">SUM(AF139:AF153)</f>
        <v>0</v>
      </c>
      <c r="AG138" s="220">
        <f t="shared" si="48"/>
        <v>2</v>
      </c>
      <c r="AH138" s="220">
        <f t="shared" si="48"/>
        <v>1</v>
      </c>
      <c r="AI138" s="220">
        <f t="shared" si="48"/>
        <v>0</v>
      </c>
      <c r="AJ138" s="220">
        <f t="shared" si="48"/>
        <v>0</v>
      </c>
      <c r="AK138" s="220">
        <f t="shared" si="48"/>
        <v>16</v>
      </c>
      <c r="AL138" s="220">
        <f t="shared" si="48"/>
        <v>1</v>
      </c>
      <c r="AM138" s="220">
        <f t="shared" si="48"/>
        <v>5</v>
      </c>
      <c r="AN138" s="220">
        <f t="shared" si="48"/>
        <v>0</v>
      </c>
      <c r="AO138" s="220">
        <f t="shared" si="48"/>
        <v>4</v>
      </c>
      <c r="AP138" s="220">
        <f t="shared" si="48"/>
        <v>0</v>
      </c>
      <c r="AQ138" s="220">
        <f t="shared" si="48"/>
        <v>176</v>
      </c>
      <c r="AR138" s="220">
        <f t="shared" si="48"/>
        <v>109</v>
      </c>
      <c r="AS138" s="220">
        <f t="shared" si="48"/>
        <v>59</v>
      </c>
      <c r="AT138" s="220">
        <f t="shared" si="48"/>
        <v>0</v>
      </c>
      <c r="AU138" s="220">
        <f>SUM(AU139:AU153)</f>
        <v>0</v>
      </c>
      <c r="AV138" s="220">
        <f t="shared" ref="AV138:AY138" si="49">SUM(AV139:AV153)</f>
        <v>147</v>
      </c>
      <c r="AW138" s="220">
        <f t="shared" si="49"/>
        <v>201</v>
      </c>
      <c r="AX138" s="220">
        <f t="shared" si="49"/>
        <v>12</v>
      </c>
      <c r="AY138" s="220">
        <f t="shared" si="49"/>
        <v>0</v>
      </c>
    </row>
    <row r="139" spans="1:51" s="196" customFormat="1" ht="12.75" customHeight="1">
      <c r="A139" s="825" t="s">
        <v>114</v>
      </c>
      <c r="B139" s="826"/>
      <c r="C139" s="751" t="s">
        <v>115</v>
      </c>
      <c r="D139" s="752"/>
      <c r="E139" s="752"/>
      <c r="F139" s="752"/>
      <c r="G139" s="752"/>
      <c r="H139" s="783"/>
      <c r="I139" s="214">
        <f t="shared" si="30"/>
        <v>127</v>
      </c>
      <c r="J139" s="215">
        <f t="shared" si="43"/>
        <v>39</v>
      </c>
      <c r="K139" s="215">
        <f t="shared" si="43"/>
        <v>1</v>
      </c>
      <c r="L139" s="221"/>
      <c r="M139" s="199"/>
      <c r="N139" s="63">
        <v>39</v>
      </c>
      <c r="O139" s="63">
        <v>1</v>
      </c>
      <c r="P139" s="222"/>
      <c r="Q139" s="222"/>
      <c r="R139" s="63">
        <v>39</v>
      </c>
      <c r="S139" s="222"/>
      <c r="T139" s="222"/>
      <c r="U139" s="222"/>
      <c r="V139" s="214">
        <v>19</v>
      </c>
      <c r="W139" s="214"/>
      <c r="X139" s="199">
        <v>2</v>
      </c>
      <c r="Y139" s="199"/>
      <c r="Z139" s="221"/>
      <c r="AA139" s="199"/>
      <c r="AB139" s="140" t="str">
        <f t="shared" ref="AB139:AB169" si="50">+A139</f>
        <v>TC8211-20</v>
      </c>
      <c r="AC139" s="139" t="str">
        <f t="shared" ref="AC139:AC153" si="51">+C139</f>
        <v>Автомашины засварчин</v>
      </c>
      <c r="AD139" s="214">
        <f t="shared" si="32"/>
        <v>127</v>
      </c>
      <c r="AE139" s="199"/>
      <c r="AF139" s="199"/>
      <c r="AG139" s="199">
        <v>1</v>
      </c>
      <c r="AH139" s="199"/>
      <c r="AI139" s="199"/>
      <c r="AJ139" s="199"/>
      <c r="AK139" s="199">
        <v>14</v>
      </c>
      <c r="AL139" s="199">
        <v>1</v>
      </c>
      <c r="AM139" s="199"/>
      <c r="AN139" s="199"/>
      <c r="AO139" s="199">
        <v>3</v>
      </c>
      <c r="AP139" s="199"/>
      <c r="AQ139" s="199"/>
      <c r="AR139" s="199"/>
      <c r="AS139" s="199">
        <v>6</v>
      </c>
      <c r="AT139" s="199"/>
      <c r="AU139" s="199"/>
      <c r="AV139" s="199">
        <v>14</v>
      </c>
      <c r="AW139" s="214">
        <v>19</v>
      </c>
      <c r="AX139" s="199"/>
      <c r="AY139" s="199"/>
    </row>
    <row r="140" spans="1:51" s="196" customFormat="1" ht="25.5" customHeight="1">
      <c r="A140" s="787" t="s">
        <v>118</v>
      </c>
      <c r="B140" s="787"/>
      <c r="C140" s="751" t="s">
        <v>119</v>
      </c>
      <c r="D140" s="752"/>
      <c r="E140" s="752"/>
      <c r="F140" s="752"/>
      <c r="G140" s="752"/>
      <c r="H140" s="783"/>
      <c r="I140" s="214">
        <f t="shared" si="30"/>
        <v>128</v>
      </c>
      <c r="J140" s="215">
        <f t="shared" si="43"/>
        <v>32</v>
      </c>
      <c r="K140" s="215">
        <f t="shared" si="43"/>
        <v>15</v>
      </c>
      <c r="L140" s="221"/>
      <c r="M140" s="199"/>
      <c r="N140" s="63">
        <v>32</v>
      </c>
      <c r="O140" s="63">
        <v>15</v>
      </c>
      <c r="P140" s="222"/>
      <c r="Q140" s="222"/>
      <c r="R140" s="63">
        <v>32</v>
      </c>
      <c r="S140" s="222"/>
      <c r="T140" s="222"/>
      <c r="U140" s="222"/>
      <c r="V140" s="214">
        <v>7</v>
      </c>
      <c r="W140" s="214">
        <v>2</v>
      </c>
      <c r="X140" s="199">
        <v>2</v>
      </c>
      <c r="Y140" s="199">
        <v>2</v>
      </c>
      <c r="Z140" s="221"/>
      <c r="AA140" s="199"/>
      <c r="AB140" s="140" t="str">
        <f t="shared" si="50"/>
        <v>CF7123-20</v>
      </c>
      <c r="AC140" s="139" t="str">
        <f t="shared" si="51"/>
        <v>Барилгын засал-чимэглэлчин</v>
      </c>
      <c r="AD140" s="214">
        <f t="shared" si="32"/>
        <v>128</v>
      </c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>
        <v>23</v>
      </c>
      <c r="AR140" s="199">
        <v>11</v>
      </c>
      <c r="AS140" s="199">
        <v>1</v>
      </c>
      <c r="AT140" s="199"/>
      <c r="AU140" s="199"/>
      <c r="AV140" s="199">
        <v>24</v>
      </c>
      <c r="AW140" s="214">
        <v>7</v>
      </c>
      <c r="AX140" s="199"/>
      <c r="AY140" s="199"/>
    </row>
    <row r="141" spans="1:51" s="196" customFormat="1" ht="12.75" customHeight="1">
      <c r="A141" s="825" t="s">
        <v>151</v>
      </c>
      <c r="B141" s="826"/>
      <c r="C141" s="712" t="s">
        <v>152</v>
      </c>
      <c r="D141" s="713"/>
      <c r="E141" s="713"/>
      <c r="F141" s="713"/>
      <c r="G141" s="713"/>
      <c r="H141" s="714"/>
      <c r="I141" s="214">
        <f t="shared" si="30"/>
        <v>129</v>
      </c>
      <c r="J141" s="215">
        <f t="shared" si="43"/>
        <v>25</v>
      </c>
      <c r="K141" s="215">
        <f t="shared" si="43"/>
        <v>9</v>
      </c>
      <c r="L141" s="221"/>
      <c r="M141" s="199"/>
      <c r="N141" s="63">
        <v>25</v>
      </c>
      <c r="O141" s="63">
        <v>9</v>
      </c>
      <c r="P141" s="222"/>
      <c r="Q141" s="222"/>
      <c r="R141" s="63">
        <v>25</v>
      </c>
      <c r="S141" s="222"/>
      <c r="T141" s="222"/>
      <c r="U141" s="222"/>
      <c r="V141" s="214"/>
      <c r="W141" s="214"/>
      <c r="X141" s="199">
        <v>2</v>
      </c>
      <c r="Y141" s="199">
        <v>1</v>
      </c>
      <c r="Z141" s="221"/>
      <c r="AA141" s="199"/>
      <c r="AB141" s="140" t="str">
        <f t="shared" si="50"/>
        <v>CF7115-22</v>
      </c>
      <c r="AC141" s="139" t="str">
        <f t="shared" si="51"/>
        <v>Барилгын мужаан</v>
      </c>
      <c r="AD141" s="214">
        <f t="shared" si="32"/>
        <v>129</v>
      </c>
      <c r="AE141" s="199"/>
      <c r="AF141" s="199"/>
      <c r="AG141" s="199"/>
      <c r="AH141" s="199"/>
      <c r="AI141" s="199"/>
      <c r="AJ141" s="199"/>
      <c r="AK141" s="199"/>
      <c r="AL141" s="199"/>
      <c r="AM141" s="199">
        <v>5</v>
      </c>
      <c r="AN141" s="199"/>
      <c r="AO141" s="199">
        <v>1</v>
      </c>
      <c r="AP141" s="199"/>
      <c r="AQ141" s="199">
        <v>17</v>
      </c>
      <c r="AR141" s="199">
        <v>8</v>
      </c>
      <c r="AS141" s="199">
        <v>4</v>
      </c>
      <c r="AT141" s="199"/>
      <c r="AU141" s="199"/>
      <c r="AV141" s="199">
        <v>11</v>
      </c>
      <c r="AW141" s="214"/>
      <c r="AX141" s="199">
        <v>10</v>
      </c>
      <c r="AY141" s="199"/>
    </row>
    <row r="142" spans="1:51" s="196" customFormat="1" ht="12.75" customHeight="1">
      <c r="A142" s="825" t="s">
        <v>116</v>
      </c>
      <c r="B142" s="826"/>
      <c r="C142" s="751" t="s">
        <v>117</v>
      </c>
      <c r="D142" s="752"/>
      <c r="E142" s="752"/>
      <c r="F142" s="752"/>
      <c r="G142" s="752"/>
      <c r="H142" s="783"/>
      <c r="I142" s="214">
        <f t="shared" si="30"/>
        <v>130</v>
      </c>
      <c r="J142" s="215">
        <f t="shared" si="43"/>
        <v>25</v>
      </c>
      <c r="K142" s="215">
        <f t="shared" si="43"/>
        <v>7</v>
      </c>
      <c r="L142" s="221"/>
      <c r="M142" s="199"/>
      <c r="N142" s="63">
        <v>25</v>
      </c>
      <c r="O142" s="63">
        <v>7</v>
      </c>
      <c r="P142" s="222"/>
      <c r="Q142" s="222"/>
      <c r="R142" s="63">
        <v>25</v>
      </c>
      <c r="S142" s="222"/>
      <c r="T142" s="222"/>
      <c r="U142" s="222"/>
      <c r="V142" s="214"/>
      <c r="W142" s="214"/>
      <c r="X142" s="199"/>
      <c r="Y142" s="199"/>
      <c r="Z142" s="221"/>
      <c r="AA142" s="199"/>
      <c r="AB142" s="140" t="str">
        <f t="shared" si="50"/>
        <v>CF7126-36</v>
      </c>
      <c r="AC142" s="139" t="str">
        <f t="shared" si="51"/>
        <v>Барилгын сантехникч</v>
      </c>
      <c r="AD142" s="214">
        <f t="shared" si="32"/>
        <v>130</v>
      </c>
      <c r="AE142" s="199"/>
      <c r="AF142" s="199"/>
      <c r="AG142" s="199"/>
      <c r="AH142" s="199"/>
      <c r="AI142" s="199"/>
      <c r="AJ142" s="199"/>
      <c r="AK142" s="199">
        <v>2</v>
      </c>
      <c r="AL142" s="199"/>
      <c r="AM142" s="199"/>
      <c r="AN142" s="199"/>
      <c r="AO142" s="199"/>
      <c r="AP142" s="199"/>
      <c r="AQ142" s="199">
        <v>23</v>
      </c>
      <c r="AR142" s="199">
        <v>7</v>
      </c>
      <c r="AS142" s="199">
        <v>2</v>
      </c>
      <c r="AT142" s="199"/>
      <c r="AU142" s="199"/>
      <c r="AV142" s="199">
        <v>21</v>
      </c>
      <c r="AW142" s="214"/>
      <c r="AX142" s="199">
        <v>2</v>
      </c>
      <c r="AY142" s="199"/>
    </row>
    <row r="143" spans="1:51" s="196" customFormat="1" ht="12.75" customHeight="1">
      <c r="A143" s="825" t="s">
        <v>124</v>
      </c>
      <c r="B143" s="826"/>
      <c r="C143" s="702" t="s">
        <v>125</v>
      </c>
      <c r="D143" s="702"/>
      <c r="E143" s="702"/>
      <c r="F143" s="702"/>
      <c r="G143" s="702"/>
      <c r="H143" s="702"/>
      <c r="I143" s="214">
        <f t="shared" si="30"/>
        <v>131</v>
      </c>
      <c r="J143" s="215">
        <f t="shared" si="43"/>
        <v>54</v>
      </c>
      <c r="K143" s="215">
        <f t="shared" si="43"/>
        <v>2</v>
      </c>
      <c r="L143" s="221"/>
      <c r="M143" s="199"/>
      <c r="N143" s="63">
        <v>54</v>
      </c>
      <c r="O143" s="63">
        <v>2</v>
      </c>
      <c r="P143" s="222"/>
      <c r="Q143" s="222"/>
      <c r="R143" s="63">
        <v>54</v>
      </c>
      <c r="S143" s="222"/>
      <c r="T143" s="222"/>
      <c r="U143" s="222"/>
      <c r="V143" s="214">
        <v>29</v>
      </c>
      <c r="W143" s="214"/>
      <c r="X143" s="199">
        <v>4</v>
      </c>
      <c r="Y143" s="199"/>
      <c r="Z143" s="221"/>
      <c r="AA143" s="199"/>
      <c r="AB143" s="140" t="str">
        <f t="shared" si="50"/>
        <v>IM7212-14</v>
      </c>
      <c r="AC143" s="139" t="str">
        <f t="shared" si="51"/>
        <v>Гагнуурчин</v>
      </c>
      <c r="AD143" s="214">
        <f t="shared" si="32"/>
        <v>131</v>
      </c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>
        <v>21</v>
      </c>
      <c r="AR143" s="199">
        <v>2</v>
      </c>
      <c r="AS143" s="199">
        <v>5</v>
      </c>
      <c r="AT143" s="199"/>
      <c r="AU143" s="199"/>
      <c r="AV143" s="199">
        <v>20</v>
      </c>
      <c r="AW143" s="214">
        <v>29</v>
      </c>
      <c r="AX143" s="199"/>
      <c r="AY143" s="199"/>
    </row>
    <row r="144" spans="1:51" s="196" customFormat="1" ht="12.75" customHeight="1">
      <c r="A144" s="825" t="s">
        <v>153</v>
      </c>
      <c r="B144" s="826"/>
      <c r="C144" s="712" t="s">
        <v>154</v>
      </c>
      <c r="D144" s="713"/>
      <c r="E144" s="713"/>
      <c r="F144" s="713"/>
      <c r="G144" s="713"/>
      <c r="H144" s="714"/>
      <c r="I144" s="214">
        <f t="shared" si="30"/>
        <v>132</v>
      </c>
      <c r="J144" s="215">
        <f t="shared" si="43"/>
        <v>25</v>
      </c>
      <c r="K144" s="215">
        <f t="shared" si="43"/>
        <v>25</v>
      </c>
      <c r="L144" s="221"/>
      <c r="M144" s="199"/>
      <c r="N144" s="63">
        <v>25</v>
      </c>
      <c r="O144" s="63">
        <v>25</v>
      </c>
      <c r="P144" s="222"/>
      <c r="Q144" s="222"/>
      <c r="R144" s="63">
        <v>25</v>
      </c>
      <c r="S144" s="222"/>
      <c r="T144" s="222"/>
      <c r="U144" s="222"/>
      <c r="V144" s="214"/>
      <c r="W144" s="214"/>
      <c r="X144" s="199">
        <v>4</v>
      </c>
      <c r="Y144" s="199">
        <v>4</v>
      </c>
      <c r="Z144" s="221"/>
      <c r="AA144" s="199"/>
      <c r="AB144" s="140" t="str">
        <f t="shared" si="50"/>
        <v>SO5142-11</v>
      </c>
      <c r="AC144" s="139" t="str">
        <f t="shared" si="51"/>
        <v>Гоо засалч</v>
      </c>
      <c r="AD144" s="214">
        <f t="shared" si="32"/>
        <v>132</v>
      </c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>
        <v>21</v>
      </c>
      <c r="AR144" s="199">
        <v>21</v>
      </c>
      <c r="AS144" s="199">
        <v>13</v>
      </c>
      <c r="AT144" s="199"/>
      <c r="AU144" s="199"/>
      <c r="AV144" s="199">
        <v>12</v>
      </c>
      <c r="AW144" s="214"/>
      <c r="AX144" s="199"/>
      <c r="AY144" s="199"/>
    </row>
    <row r="145" spans="1:51" s="196" customFormat="1" ht="25.5" customHeight="1">
      <c r="A145" s="787" t="s">
        <v>212</v>
      </c>
      <c r="B145" s="787"/>
      <c r="C145" s="751" t="s">
        <v>213</v>
      </c>
      <c r="D145" s="752"/>
      <c r="E145" s="752"/>
      <c r="F145" s="752"/>
      <c r="G145" s="752"/>
      <c r="H145" s="783"/>
      <c r="I145" s="214">
        <f t="shared" ref="I145:I208" si="52">+I144+1</f>
        <v>133</v>
      </c>
      <c r="J145" s="215">
        <f t="shared" si="43"/>
        <v>26</v>
      </c>
      <c r="K145" s="215">
        <f t="shared" si="43"/>
        <v>1</v>
      </c>
      <c r="L145" s="221"/>
      <c r="M145" s="199"/>
      <c r="N145" s="63">
        <v>26</v>
      </c>
      <c r="O145" s="63">
        <v>1</v>
      </c>
      <c r="P145" s="222"/>
      <c r="Q145" s="222"/>
      <c r="R145" s="63">
        <v>26</v>
      </c>
      <c r="S145" s="222"/>
      <c r="T145" s="222"/>
      <c r="U145" s="222"/>
      <c r="V145" s="214">
        <v>26</v>
      </c>
      <c r="W145" s="214">
        <v>1</v>
      </c>
      <c r="X145" s="199"/>
      <c r="Y145" s="199"/>
      <c r="Z145" s="221"/>
      <c r="AA145" s="199"/>
      <c r="AB145" s="140" t="str">
        <f t="shared" si="50"/>
        <v>IM7223-17</v>
      </c>
      <c r="AC145" s="139" t="str">
        <f t="shared" si="51"/>
        <v>Метал боловсруулах машины оператор /токарь-фрезер/</v>
      </c>
      <c r="AD145" s="214">
        <f t="shared" ref="AD145:AD208" si="53">+I145</f>
        <v>133</v>
      </c>
      <c r="AE145" s="199"/>
      <c r="AF145" s="199"/>
      <c r="AG145" s="199"/>
      <c r="AH145" s="199"/>
      <c r="AI145" s="199"/>
      <c r="AJ145" s="199"/>
      <c r="AK145" s="199"/>
      <c r="AL145" s="199"/>
      <c r="AM145" s="199"/>
      <c r="AN145" s="199"/>
      <c r="AO145" s="199"/>
      <c r="AP145" s="199"/>
      <c r="AQ145" s="199"/>
      <c r="AR145" s="199"/>
      <c r="AS145" s="199"/>
      <c r="AT145" s="199"/>
      <c r="AU145" s="199"/>
      <c r="AV145" s="199"/>
      <c r="AW145" s="214">
        <v>26</v>
      </c>
      <c r="AX145" s="199"/>
      <c r="AY145" s="199"/>
    </row>
    <row r="146" spans="1:51" s="196" customFormat="1" ht="38.25" customHeight="1">
      <c r="A146" s="787" t="s">
        <v>134</v>
      </c>
      <c r="B146" s="787"/>
      <c r="C146" s="751" t="s">
        <v>135</v>
      </c>
      <c r="D146" s="752"/>
      <c r="E146" s="752"/>
      <c r="F146" s="752"/>
      <c r="G146" s="752"/>
      <c r="H146" s="783"/>
      <c r="I146" s="214">
        <f t="shared" si="52"/>
        <v>134</v>
      </c>
      <c r="J146" s="215">
        <f t="shared" si="43"/>
        <v>25</v>
      </c>
      <c r="K146" s="215">
        <f t="shared" si="43"/>
        <v>23</v>
      </c>
      <c r="L146" s="221"/>
      <c r="M146" s="199"/>
      <c r="N146" s="63">
        <v>25</v>
      </c>
      <c r="O146" s="63">
        <v>23</v>
      </c>
      <c r="P146" s="222"/>
      <c r="Q146" s="222"/>
      <c r="R146" s="63">
        <v>25</v>
      </c>
      <c r="S146" s="222"/>
      <c r="T146" s="222"/>
      <c r="U146" s="222"/>
      <c r="V146" s="214"/>
      <c r="W146" s="214"/>
      <c r="X146" s="199"/>
      <c r="Y146" s="199"/>
      <c r="Z146" s="221"/>
      <c r="AA146" s="199"/>
      <c r="AB146" s="140" t="str">
        <f t="shared" si="50"/>
        <v>IE8152-36</v>
      </c>
      <c r="AC146" s="139" t="str">
        <f t="shared" si="51"/>
        <v xml:space="preserve">Ноос, ноолуур боловсруулалтын технологийн ажилтан </v>
      </c>
      <c r="AD146" s="214">
        <f t="shared" si="53"/>
        <v>134</v>
      </c>
      <c r="AE146" s="199"/>
      <c r="AF146" s="199"/>
      <c r="AG146" s="199"/>
      <c r="AH146" s="199"/>
      <c r="AI146" s="199"/>
      <c r="AJ146" s="199"/>
      <c r="AK146" s="199"/>
      <c r="AL146" s="199"/>
      <c r="AM146" s="199"/>
      <c r="AN146" s="199"/>
      <c r="AO146" s="199"/>
      <c r="AP146" s="199"/>
      <c r="AQ146" s="199">
        <v>25</v>
      </c>
      <c r="AR146" s="199">
        <v>23</v>
      </c>
      <c r="AS146" s="199">
        <v>7</v>
      </c>
      <c r="AT146" s="199"/>
      <c r="AU146" s="199"/>
      <c r="AV146" s="199">
        <v>18</v>
      </c>
      <c r="AW146" s="214"/>
      <c r="AX146" s="199"/>
      <c r="AY146" s="199"/>
    </row>
    <row r="147" spans="1:51" s="196" customFormat="1" ht="25.5" customHeight="1">
      <c r="A147" s="787" t="s">
        <v>130</v>
      </c>
      <c r="B147" s="787"/>
      <c r="C147" s="702" t="s">
        <v>131</v>
      </c>
      <c r="D147" s="702"/>
      <c r="E147" s="702"/>
      <c r="F147" s="702"/>
      <c r="G147" s="702"/>
      <c r="H147" s="702"/>
      <c r="I147" s="214">
        <f t="shared" si="52"/>
        <v>135</v>
      </c>
      <c r="J147" s="215">
        <f t="shared" si="43"/>
        <v>18</v>
      </c>
      <c r="K147" s="215">
        <f t="shared" si="43"/>
        <v>18</v>
      </c>
      <c r="L147" s="221"/>
      <c r="M147" s="199"/>
      <c r="N147" s="63">
        <v>18</v>
      </c>
      <c r="O147" s="63">
        <v>18</v>
      </c>
      <c r="P147" s="222"/>
      <c r="Q147" s="222"/>
      <c r="R147" s="63">
        <v>18</v>
      </c>
      <c r="S147" s="222"/>
      <c r="T147" s="222"/>
      <c r="U147" s="222"/>
      <c r="V147" s="214">
        <v>18</v>
      </c>
      <c r="W147" s="214">
        <v>18</v>
      </c>
      <c r="X147" s="199"/>
      <c r="Y147" s="199"/>
      <c r="Z147" s="221"/>
      <c r="AA147" s="199"/>
      <c r="AB147" s="140" t="str">
        <f t="shared" si="50"/>
        <v>IE7533-28</v>
      </c>
      <c r="AC147" s="139" t="str">
        <f t="shared" si="51"/>
        <v>Оёмол бүтээгдэхүүний оёдолчин</v>
      </c>
      <c r="AD147" s="214">
        <f t="shared" si="53"/>
        <v>135</v>
      </c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214">
        <v>18</v>
      </c>
      <c r="AX147" s="199"/>
      <c r="AY147" s="199"/>
    </row>
    <row r="148" spans="1:51" s="196" customFormat="1" ht="38.25" customHeight="1">
      <c r="A148" s="825" t="s">
        <v>157</v>
      </c>
      <c r="B148" s="826"/>
      <c r="C148" s="751" t="s">
        <v>158</v>
      </c>
      <c r="D148" s="752"/>
      <c r="E148" s="752"/>
      <c r="F148" s="752"/>
      <c r="G148" s="752"/>
      <c r="H148" s="783"/>
      <c r="I148" s="214">
        <f t="shared" si="52"/>
        <v>136</v>
      </c>
      <c r="J148" s="215">
        <f t="shared" si="43"/>
        <v>21</v>
      </c>
      <c r="K148" s="215">
        <f t="shared" si="43"/>
        <v>16</v>
      </c>
      <c r="L148" s="221"/>
      <c r="M148" s="199"/>
      <c r="N148" s="63">
        <v>21</v>
      </c>
      <c r="O148" s="63">
        <v>16</v>
      </c>
      <c r="P148" s="222"/>
      <c r="Q148" s="222"/>
      <c r="R148" s="63">
        <v>21</v>
      </c>
      <c r="S148" s="222"/>
      <c r="T148" s="222"/>
      <c r="U148" s="222"/>
      <c r="V148" s="214">
        <v>21</v>
      </c>
      <c r="W148" s="214">
        <v>16</v>
      </c>
      <c r="X148" s="199"/>
      <c r="Y148" s="199"/>
      <c r="Z148" s="221"/>
      <c r="AA148" s="199"/>
      <c r="AB148" s="140" t="str">
        <f t="shared" si="50"/>
        <v>IF7512-34</v>
      </c>
      <c r="AC148" s="139" t="str">
        <f t="shared" si="51"/>
        <v>Талх, нарийн боов үйлдвэрлэлийн технологийн ажилтан</v>
      </c>
      <c r="AD148" s="214">
        <f t="shared" si="53"/>
        <v>136</v>
      </c>
      <c r="AE148" s="199"/>
      <c r="AF148" s="199"/>
      <c r="AG148" s="199"/>
      <c r="AH148" s="199"/>
      <c r="AI148" s="199"/>
      <c r="AJ148" s="199"/>
      <c r="AK148" s="199"/>
      <c r="AL148" s="199"/>
      <c r="AM148" s="199"/>
      <c r="AN148" s="199"/>
      <c r="AO148" s="199"/>
      <c r="AP148" s="199"/>
      <c r="AQ148" s="199"/>
      <c r="AR148" s="199"/>
      <c r="AS148" s="199"/>
      <c r="AT148" s="199"/>
      <c r="AU148" s="199"/>
      <c r="AV148" s="199"/>
      <c r="AW148" s="214">
        <v>21</v>
      </c>
      <c r="AX148" s="199"/>
      <c r="AY148" s="199"/>
    </row>
    <row r="149" spans="1:51" s="196" customFormat="1" ht="12.75" customHeight="1">
      <c r="A149" s="825" t="s">
        <v>144</v>
      </c>
      <c r="B149" s="826"/>
      <c r="C149" s="712" t="s">
        <v>145</v>
      </c>
      <c r="D149" s="713"/>
      <c r="E149" s="713"/>
      <c r="F149" s="713"/>
      <c r="G149" s="713"/>
      <c r="H149" s="714"/>
      <c r="I149" s="214">
        <f t="shared" si="52"/>
        <v>137</v>
      </c>
      <c r="J149" s="215">
        <f t="shared" si="43"/>
        <v>26</v>
      </c>
      <c r="K149" s="215">
        <f t="shared" si="43"/>
        <v>16</v>
      </c>
      <c r="L149" s="221"/>
      <c r="M149" s="199"/>
      <c r="N149" s="63">
        <v>26</v>
      </c>
      <c r="O149" s="63">
        <v>16</v>
      </c>
      <c r="P149" s="222"/>
      <c r="Q149" s="222"/>
      <c r="R149" s="63">
        <v>26</v>
      </c>
      <c r="S149" s="222"/>
      <c r="T149" s="222"/>
      <c r="U149" s="222"/>
      <c r="V149" s="214">
        <v>26</v>
      </c>
      <c r="W149" s="214">
        <v>16</v>
      </c>
      <c r="X149" s="199"/>
      <c r="Y149" s="199"/>
      <c r="Z149" s="221"/>
      <c r="AA149" s="199"/>
      <c r="AB149" s="140" t="str">
        <f t="shared" si="50"/>
        <v>IF5120-11</v>
      </c>
      <c r="AC149" s="139" t="str">
        <f t="shared" si="51"/>
        <v>Тогооч</v>
      </c>
      <c r="AD149" s="214">
        <f t="shared" si="53"/>
        <v>137</v>
      </c>
      <c r="AE149" s="199"/>
      <c r="AF149" s="199"/>
      <c r="AG149" s="199"/>
      <c r="AH149" s="199"/>
      <c r="AI149" s="199"/>
      <c r="AJ149" s="199"/>
      <c r="AK149" s="199"/>
      <c r="AL149" s="199"/>
      <c r="AM149" s="199"/>
      <c r="AN149" s="199"/>
      <c r="AO149" s="199"/>
      <c r="AP149" s="199"/>
      <c r="AQ149" s="199"/>
      <c r="AR149" s="199"/>
      <c r="AS149" s="199"/>
      <c r="AT149" s="199"/>
      <c r="AU149" s="199"/>
      <c r="AV149" s="199"/>
      <c r="AW149" s="214">
        <v>26</v>
      </c>
      <c r="AX149" s="199"/>
      <c r="AY149" s="199"/>
    </row>
    <row r="150" spans="1:51" s="196" customFormat="1" ht="12.75" customHeight="1">
      <c r="A150" s="825" t="s">
        <v>214</v>
      </c>
      <c r="B150" s="826"/>
      <c r="C150" s="751" t="s">
        <v>215</v>
      </c>
      <c r="D150" s="752"/>
      <c r="E150" s="752"/>
      <c r="F150" s="752"/>
      <c r="G150" s="752"/>
      <c r="H150" s="783"/>
      <c r="I150" s="214">
        <f t="shared" si="52"/>
        <v>138</v>
      </c>
      <c r="J150" s="215">
        <f t="shared" si="43"/>
        <v>30</v>
      </c>
      <c r="K150" s="215">
        <f t="shared" si="43"/>
        <v>1</v>
      </c>
      <c r="L150" s="221"/>
      <c r="M150" s="199"/>
      <c r="N150" s="63">
        <v>30</v>
      </c>
      <c r="O150" s="63">
        <v>1</v>
      </c>
      <c r="P150" s="222"/>
      <c r="Q150" s="222"/>
      <c r="R150" s="63">
        <v>30</v>
      </c>
      <c r="S150" s="222"/>
      <c r="T150" s="222"/>
      <c r="U150" s="222"/>
      <c r="V150" s="214">
        <v>30</v>
      </c>
      <c r="W150" s="214">
        <v>1</v>
      </c>
      <c r="X150" s="199"/>
      <c r="Y150" s="199"/>
      <c r="Z150" s="221"/>
      <c r="AA150" s="199"/>
      <c r="AB150" s="140" t="str">
        <f t="shared" si="50"/>
        <v>IM7411-13</v>
      </c>
      <c r="AC150" s="139" t="str">
        <f t="shared" si="51"/>
        <v>Үйлдвэрийн цахилгаанчин</v>
      </c>
      <c r="AD150" s="214">
        <f t="shared" si="53"/>
        <v>138</v>
      </c>
      <c r="AE150" s="199"/>
      <c r="AF150" s="199"/>
      <c r="AG150" s="199"/>
      <c r="AH150" s="199"/>
      <c r="AI150" s="199"/>
      <c r="AJ150" s="199"/>
      <c r="AK150" s="199"/>
      <c r="AL150" s="199"/>
      <c r="AM150" s="199"/>
      <c r="AN150" s="199"/>
      <c r="AO150" s="199"/>
      <c r="AP150" s="199"/>
      <c r="AQ150" s="199"/>
      <c r="AR150" s="199"/>
      <c r="AS150" s="199"/>
      <c r="AT150" s="199"/>
      <c r="AU150" s="199"/>
      <c r="AV150" s="199"/>
      <c r="AW150" s="214">
        <v>30</v>
      </c>
      <c r="AX150" s="199"/>
      <c r="AY150" s="199"/>
    </row>
    <row r="151" spans="1:51" s="196" customFormat="1" ht="12.75" customHeight="1">
      <c r="A151" s="825" t="s">
        <v>138</v>
      </c>
      <c r="B151" s="826"/>
      <c r="C151" s="712" t="s">
        <v>139</v>
      </c>
      <c r="D151" s="713"/>
      <c r="E151" s="713"/>
      <c r="F151" s="713"/>
      <c r="G151" s="713"/>
      <c r="H151" s="714"/>
      <c r="I151" s="214">
        <f t="shared" si="52"/>
        <v>139</v>
      </c>
      <c r="J151" s="215">
        <f t="shared" si="43"/>
        <v>25</v>
      </c>
      <c r="K151" s="215">
        <f t="shared" si="43"/>
        <v>25</v>
      </c>
      <c r="L151" s="221"/>
      <c r="M151" s="199"/>
      <c r="N151" s="63">
        <v>25</v>
      </c>
      <c r="O151" s="63">
        <v>25</v>
      </c>
      <c r="P151" s="222"/>
      <c r="Q151" s="222"/>
      <c r="R151" s="63">
        <v>25</v>
      </c>
      <c r="S151" s="222"/>
      <c r="T151" s="222"/>
      <c r="U151" s="222"/>
      <c r="V151" s="214"/>
      <c r="W151" s="214"/>
      <c r="X151" s="199">
        <v>3</v>
      </c>
      <c r="Y151" s="199">
        <v>3</v>
      </c>
      <c r="Z151" s="221"/>
      <c r="AA151" s="199"/>
      <c r="AB151" s="140" t="str">
        <f t="shared" si="50"/>
        <v>SO5141-11</v>
      </c>
      <c r="AC151" s="139" t="str">
        <f t="shared" si="51"/>
        <v>Үсчин</v>
      </c>
      <c r="AD151" s="214">
        <f t="shared" si="53"/>
        <v>139</v>
      </c>
      <c r="AE151" s="199"/>
      <c r="AF151" s="199"/>
      <c r="AG151" s="199"/>
      <c r="AH151" s="199"/>
      <c r="AI151" s="199"/>
      <c r="AJ151" s="199"/>
      <c r="AK151" s="199"/>
      <c r="AL151" s="199"/>
      <c r="AM151" s="199"/>
      <c r="AN151" s="199"/>
      <c r="AO151" s="199"/>
      <c r="AP151" s="199"/>
      <c r="AQ151" s="199">
        <v>22</v>
      </c>
      <c r="AR151" s="199">
        <v>22</v>
      </c>
      <c r="AS151" s="199">
        <v>11</v>
      </c>
      <c r="AT151" s="199"/>
      <c r="AU151" s="199"/>
      <c r="AV151" s="199">
        <v>14</v>
      </c>
      <c r="AW151" s="214"/>
      <c r="AX151" s="199"/>
      <c r="AY151" s="199"/>
    </row>
    <row r="152" spans="1:51" s="196" customFormat="1" ht="12.75" customHeight="1">
      <c r="A152" s="1010" t="s">
        <v>204</v>
      </c>
      <c r="B152" s="1011"/>
      <c r="C152" s="1015" t="s">
        <v>205</v>
      </c>
      <c r="D152" s="1013"/>
      <c r="E152" s="1013"/>
      <c r="F152" s="1013"/>
      <c r="G152" s="1013"/>
      <c r="H152" s="1014"/>
      <c r="I152" s="214">
        <f t="shared" si="52"/>
        <v>140</v>
      </c>
      <c r="J152" s="215">
        <f t="shared" si="43"/>
        <v>25</v>
      </c>
      <c r="K152" s="215">
        <f t="shared" si="43"/>
        <v>16</v>
      </c>
      <c r="L152" s="221"/>
      <c r="M152" s="199"/>
      <c r="N152" s="63">
        <v>25</v>
      </c>
      <c r="O152" s="63">
        <v>16</v>
      </c>
      <c r="P152" s="222"/>
      <c r="Q152" s="222"/>
      <c r="R152" s="63">
        <v>25</v>
      </c>
      <c r="S152" s="222"/>
      <c r="T152" s="222"/>
      <c r="U152" s="222"/>
      <c r="V152" s="214"/>
      <c r="W152" s="214"/>
      <c r="X152" s="199"/>
      <c r="Y152" s="199"/>
      <c r="Z152" s="221"/>
      <c r="AA152" s="199"/>
      <c r="AB152" s="140" t="str">
        <f t="shared" si="50"/>
        <v>CF7123-14</v>
      </c>
      <c r="AC152" s="139" t="str">
        <f t="shared" si="51"/>
        <v>Хуурай хийц угсрагч</v>
      </c>
      <c r="AD152" s="214">
        <f t="shared" si="53"/>
        <v>140</v>
      </c>
      <c r="AE152" s="199"/>
      <c r="AF152" s="199"/>
      <c r="AG152" s="199">
        <v>1</v>
      </c>
      <c r="AH152" s="199">
        <v>1</v>
      </c>
      <c r="AI152" s="199"/>
      <c r="AJ152" s="199"/>
      <c r="AK152" s="199"/>
      <c r="AL152" s="199"/>
      <c r="AM152" s="199"/>
      <c r="AN152" s="199"/>
      <c r="AO152" s="199"/>
      <c r="AP152" s="199"/>
      <c r="AQ152" s="199">
        <v>24</v>
      </c>
      <c r="AR152" s="199">
        <v>15</v>
      </c>
      <c r="AS152" s="199">
        <v>10</v>
      </c>
      <c r="AT152" s="229"/>
      <c r="AU152" s="229"/>
      <c r="AV152" s="199">
        <v>13</v>
      </c>
      <c r="AW152" s="214">
        <v>2</v>
      </c>
      <c r="AX152" s="229"/>
      <c r="AY152" s="229"/>
    </row>
    <row r="153" spans="1:51" s="196" customFormat="1" ht="12.75" customHeight="1">
      <c r="A153" s="825" t="s">
        <v>218</v>
      </c>
      <c r="B153" s="826"/>
      <c r="C153" s="751" t="s">
        <v>219</v>
      </c>
      <c r="D153" s="752"/>
      <c r="E153" s="752"/>
      <c r="F153" s="752"/>
      <c r="G153" s="752"/>
      <c r="H153" s="783"/>
      <c r="I153" s="214">
        <f t="shared" si="52"/>
        <v>141</v>
      </c>
      <c r="J153" s="215">
        <f t="shared" si="43"/>
        <v>23</v>
      </c>
      <c r="K153" s="215">
        <f t="shared" si="43"/>
        <v>10</v>
      </c>
      <c r="L153" s="221"/>
      <c r="M153" s="199"/>
      <c r="N153" s="63">
        <v>23</v>
      </c>
      <c r="O153" s="63">
        <v>10</v>
      </c>
      <c r="P153" s="222"/>
      <c r="Q153" s="222"/>
      <c r="R153" s="63">
        <v>23</v>
      </c>
      <c r="S153" s="222"/>
      <c r="T153" s="222"/>
      <c r="U153" s="222"/>
      <c r="V153" s="214">
        <v>23</v>
      </c>
      <c r="W153" s="214">
        <v>10</v>
      </c>
      <c r="X153" s="199"/>
      <c r="Y153" s="199"/>
      <c r="Z153" s="221"/>
      <c r="AA153" s="199"/>
      <c r="AB153" s="140" t="str">
        <f t="shared" si="50"/>
        <v>AD7321-11</v>
      </c>
      <c r="AC153" s="139" t="str">
        <f t="shared" si="51"/>
        <v>Хэвлэлийн график дизайнч</v>
      </c>
      <c r="AD153" s="214">
        <f t="shared" si="53"/>
        <v>141</v>
      </c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229"/>
      <c r="AT153" s="229"/>
      <c r="AU153" s="229"/>
      <c r="AV153" s="229"/>
      <c r="AW153" s="214">
        <v>23</v>
      </c>
      <c r="AX153" s="229"/>
      <c r="AY153" s="229"/>
    </row>
    <row r="154" spans="1:51" s="213" customFormat="1">
      <c r="A154" s="745" t="s">
        <v>220</v>
      </c>
      <c r="B154" s="746"/>
      <c r="C154" s="746"/>
      <c r="D154" s="746"/>
      <c r="E154" s="746"/>
      <c r="F154" s="746"/>
      <c r="G154" s="746"/>
      <c r="H154" s="747"/>
      <c r="I154" s="217">
        <f t="shared" si="52"/>
        <v>142</v>
      </c>
      <c r="J154" s="217">
        <f t="shared" ref="J154:AA154" si="54">SUM(J155:J160)</f>
        <v>190</v>
      </c>
      <c r="K154" s="217">
        <f t="shared" si="54"/>
        <v>74</v>
      </c>
      <c r="L154" s="217">
        <f t="shared" si="54"/>
        <v>0</v>
      </c>
      <c r="M154" s="217">
        <f t="shared" si="54"/>
        <v>0</v>
      </c>
      <c r="N154" s="217">
        <f t="shared" si="54"/>
        <v>190</v>
      </c>
      <c r="O154" s="217">
        <f t="shared" si="54"/>
        <v>74</v>
      </c>
      <c r="P154" s="217">
        <f t="shared" si="54"/>
        <v>0</v>
      </c>
      <c r="Q154" s="217">
        <f t="shared" si="54"/>
        <v>0</v>
      </c>
      <c r="R154" s="217">
        <f t="shared" si="54"/>
        <v>190</v>
      </c>
      <c r="S154" s="217">
        <f t="shared" si="54"/>
        <v>0</v>
      </c>
      <c r="T154" s="217">
        <f t="shared" si="54"/>
        <v>0</v>
      </c>
      <c r="U154" s="217">
        <f t="shared" si="54"/>
        <v>0</v>
      </c>
      <c r="V154" s="217">
        <f t="shared" si="54"/>
        <v>65</v>
      </c>
      <c r="W154" s="217">
        <f t="shared" si="54"/>
        <v>2</v>
      </c>
      <c r="X154" s="217">
        <f t="shared" si="54"/>
        <v>0</v>
      </c>
      <c r="Y154" s="217">
        <f t="shared" si="54"/>
        <v>0</v>
      </c>
      <c r="Z154" s="217">
        <f t="shared" si="54"/>
        <v>0</v>
      </c>
      <c r="AA154" s="217">
        <f t="shared" si="54"/>
        <v>0</v>
      </c>
      <c r="AB154" s="748" t="str">
        <f t="shared" si="50"/>
        <v>10. Орхон аймаг дахь ХАА-н МСҮТ</v>
      </c>
      <c r="AC154" s="750"/>
      <c r="AD154" s="217">
        <f t="shared" si="53"/>
        <v>142</v>
      </c>
      <c r="AE154" s="217">
        <f t="shared" ref="AE154:AY154" si="55">SUM(AE155:AE160)</f>
        <v>0</v>
      </c>
      <c r="AF154" s="217">
        <f t="shared" si="55"/>
        <v>0</v>
      </c>
      <c r="AG154" s="217">
        <f t="shared" si="55"/>
        <v>1</v>
      </c>
      <c r="AH154" s="217">
        <f t="shared" si="55"/>
        <v>0</v>
      </c>
      <c r="AI154" s="217">
        <f t="shared" si="55"/>
        <v>24</v>
      </c>
      <c r="AJ154" s="217">
        <f t="shared" si="55"/>
        <v>12</v>
      </c>
      <c r="AK154" s="217">
        <f t="shared" si="55"/>
        <v>0</v>
      </c>
      <c r="AL154" s="217">
        <f t="shared" si="55"/>
        <v>0</v>
      </c>
      <c r="AM154" s="217">
        <f t="shared" si="55"/>
        <v>2</v>
      </c>
      <c r="AN154" s="217">
        <f t="shared" si="55"/>
        <v>0</v>
      </c>
      <c r="AO154" s="217">
        <f t="shared" si="55"/>
        <v>0</v>
      </c>
      <c r="AP154" s="217">
        <f t="shared" si="55"/>
        <v>0</v>
      </c>
      <c r="AQ154" s="217">
        <f t="shared" si="55"/>
        <v>98</v>
      </c>
      <c r="AR154" s="217">
        <f t="shared" si="55"/>
        <v>60</v>
      </c>
      <c r="AS154" s="217">
        <f t="shared" si="55"/>
        <v>23</v>
      </c>
      <c r="AT154" s="217">
        <f t="shared" si="55"/>
        <v>3</v>
      </c>
      <c r="AU154" s="217">
        <f t="shared" si="55"/>
        <v>2</v>
      </c>
      <c r="AV154" s="217">
        <f t="shared" si="55"/>
        <v>82</v>
      </c>
      <c r="AW154" s="217">
        <f t="shared" si="55"/>
        <v>79</v>
      </c>
      <c r="AX154" s="217">
        <f t="shared" si="55"/>
        <v>0</v>
      </c>
      <c r="AY154" s="217">
        <f t="shared" si="55"/>
        <v>1</v>
      </c>
    </row>
    <row r="155" spans="1:51" s="196" customFormat="1" ht="12.75" customHeight="1">
      <c r="A155" s="787" t="s">
        <v>122</v>
      </c>
      <c r="B155" s="787"/>
      <c r="C155" s="751" t="s">
        <v>123</v>
      </c>
      <c r="D155" s="752"/>
      <c r="E155" s="752"/>
      <c r="F155" s="752"/>
      <c r="G155" s="752"/>
      <c r="H155" s="783"/>
      <c r="I155" s="214">
        <f t="shared" si="52"/>
        <v>143</v>
      </c>
      <c r="J155" s="215">
        <f t="shared" si="43"/>
        <v>19</v>
      </c>
      <c r="K155" s="215">
        <f t="shared" si="43"/>
        <v>2</v>
      </c>
      <c r="L155" s="221"/>
      <c r="M155" s="199"/>
      <c r="N155" s="199">
        <v>19</v>
      </c>
      <c r="O155" s="199">
        <v>2</v>
      </c>
      <c r="P155" s="222"/>
      <c r="Q155" s="222"/>
      <c r="R155" s="222">
        <v>19</v>
      </c>
      <c r="S155" s="222"/>
      <c r="T155" s="222"/>
      <c r="U155" s="222"/>
      <c r="V155" s="214">
        <v>19</v>
      </c>
      <c r="W155" s="214">
        <v>2</v>
      </c>
      <c r="X155" s="222"/>
      <c r="Y155" s="223"/>
      <c r="Z155" s="224"/>
      <c r="AA155" s="223"/>
      <c r="AB155" s="140" t="str">
        <f t="shared" si="50"/>
        <v>CF7411-12</v>
      </c>
      <c r="AC155" s="139" t="str">
        <f t="shared" ref="AC155:AC160" si="56">+C155</f>
        <v>Барилгын цахилгаанчин</v>
      </c>
      <c r="AD155" s="214">
        <f t="shared" si="53"/>
        <v>143</v>
      </c>
      <c r="AE155" s="222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>
        <v>19</v>
      </c>
      <c r="AX155" s="199"/>
      <c r="AY155" s="199"/>
    </row>
    <row r="156" spans="1:51" s="196" customFormat="1" ht="12.75" customHeight="1">
      <c r="A156" s="825" t="s">
        <v>114</v>
      </c>
      <c r="B156" s="826"/>
      <c r="C156" s="751" t="s">
        <v>115</v>
      </c>
      <c r="D156" s="752"/>
      <c r="E156" s="752"/>
      <c r="F156" s="752"/>
      <c r="G156" s="752"/>
      <c r="H156" s="783"/>
      <c r="I156" s="214">
        <f t="shared" si="52"/>
        <v>144</v>
      </c>
      <c r="J156" s="215">
        <f t="shared" si="43"/>
        <v>45</v>
      </c>
      <c r="K156" s="215">
        <f t="shared" si="43"/>
        <v>3</v>
      </c>
      <c r="L156" s="221"/>
      <c r="M156" s="199"/>
      <c r="N156" s="199">
        <v>45</v>
      </c>
      <c r="O156" s="199">
        <v>3</v>
      </c>
      <c r="P156" s="199"/>
      <c r="Q156" s="199"/>
      <c r="R156" s="222">
        <v>45</v>
      </c>
      <c r="S156" s="222"/>
      <c r="T156" s="222"/>
      <c r="U156" s="222"/>
      <c r="V156" s="214">
        <v>23</v>
      </c>
      <c r="W156" s="214"/>
      <c r="X156" s="222"/>
      <c r="Y156" s="223"/>
      <c r="Z156" s="224"/>
      <c r="AA156" s="223"/>
      <c r="AB156" s="140" t="str">
        <f t="shared" si="50"/>
        <v>TC8211-20</v>
      </c>
      <c r="AC156" s="139" t="str">
        <f t="shared" si="56"/>
        <v>Автомашины засварчин</v>
      </c>
      <c r="AD156" s="214">
        <f t="shared" si="53"/>
        <v>144</v>
      </c>
      <c r="AE156" s="199"/>
      <c r="AF156" s="222"/>
      <c r="AG156" s="199">
        <v>1</v>
      </c>
      <c r="AH156" s="199"/>
      <c r="AI156" s="199">
        <v>4</v>
      </c>
      <c r="AJ156" s="199">
        <v>1</v>
      </c>
      <c r="AK156" s="199"/>
      <c r="AL156" s="199"/>
      <c r="AM156" s="199"/>
      <c r="AN156" s="199"/>
      <c r="AO156" s="199"/>
      <c r="AP156" s="199"/>
      <c r="AQ156" s="199">
        <v>17</v>
      </c>
      <c r="AR156" s="199">
        <v>2</v>
      </c>
      <c r="AS156" s="199">
        <v>1</v>
      </c>
      <c r="AT156" s="199"/>
      <c r="AU156" s="226"/>
      <c r="AV156" s="199">
        <v>19</v>
      </c>
      <c r="AW156" s="199">
        <v>24</v>
      </c>
      <c r="AX156" s="199"/>
      <c r="AY156" s="199">
        <v>1</v>
      </c>
    </row>
    <row r="157" spans="1:51" s="196" customFormat="1" ht="12.75" customHeight="1">
      <c r="A157" s="765" t="s">
        <v>170</v>
      </c>
      <c r="B157" s="765"/>
      <c r="C157" s="751" t="s">
        <v>171</v>
      </c>
      <c r="D157" s="752"/>
      <c r="E157" s="752"/>
      <c r="F157" s="752"/>
      <c r="G157" s="752"/>
      <c r="H157" s="783"/>
      <c r="I157" s="214">
        <f t="shared" si="52"/>
        <v>145</v>
      </c>
      <c r="J157" s="215">
        <f t="shared" si="43"/>
        <v>44</v>
      </c>
      <c r="K157" s="215">
        <f t="shared" si="43"/>
        <v>7</v>
      </c>
      <c r="L157" s="221"/>
      <c r="M157" s="199"/>
      <c r="N157" s="199">
        <v>44</v>
      </c>
      <c r="O157" s="199">
        <v>7</v>
      </c>
      <c r="P157" s="199"/>
      <c r="Q157" s="199"/>
      <c r="R157" s="222">
        <v>44</v>
      </c>
      <c r="S157" s="222"/>
      <c r="T157" s="222"/>
      <c r="U157" s="222"/>
      <c r="V157" s="214">
        <v>23</v>
      </c>
      <c r="W157" s="214"/>
      <c r="X157" s="222"/>
      <c r="Y157" s="223"/>
      <c r="Z157" s="224"/>
      <c r="AA157" s="223"/>
      <c r="AB157" s="140" t="str">
        <f t="shared" si="50"/>
        <v>AT7231-18</v>
      </c>
      <c r="AC157" s="139" t="str">
        <f t="shared" si="56"/>
        <v>Тракторын механик</v>
      </c>
      <c r="AD157" s="214">
        <f t="shared" si="53"/>
        <v>145</v>
      </c>
      <c r="AE157" s="199"/>
      <c r="AF157" s="222"/>
      <c r="AG157" s="199"/>
      <c r="AH157" s="199"/>
      <c r="AI157" s="199">
        <v>9</v>
      </c>
      <c r="AJ157" s="199">
        <v>3</v>
      </c>
      <c r="AK157" s="199"/>
      <c r="AL157" s="199"/>
      <c r="AM157" s="199"/>
      <c r="AN157" s="199"/>
      <c r="AO157" s="199"/>
      <c r="AP157" s="199"/>
      <c r="AQ157" s="199">
        <v>12</v>
      </c>
      <c r="AR157" s="199">
        <v>4</v>
      </c>
      <c r="AS157" s="199">
        <v>4</v>
      </c>
      <c r="AT157" s="199">
        <v>3</v>
      </c>
      <c r="AU157" s="226"/>
      <c r="AV157" s="199">
        <v>14</v>
      </c>
      <c r="AW157" s="199">
        <v>23</v>
      </c>
      <c r="AX157" s="199"/>
      <c r="AY157" s="199"/>
    </row>
    <row r="158" spans="1:51" s="196" customFormat="1" ht="12.75" customHeight="1">
      <c r="A158" s="1002" t="s">
        <v>163</v>
      </c>
      <c r="B158" s="1003"/>
      <c r="C158" s="751" t="s">
        <v>164</v>
      </c>
      <c r="D158" s="752"/>
      <c r="E158" s="752"/>
      <c r="F158" s="752"/>
      <c r="G158" s="752"/>
      <c r="H158" s="783"/>
      <c r="I158" s="214">
        <f t="shared" si="52"/>
        <v>146</v>
      </c>
      <c r="J158" s="215">
        <f t="shared" si="43"/>
        <v>28</v>
      </c>
      <c r="K158" s="215">
        <f t="shared" si="43"/>
        <v>26</v>
      </c>
      <c r="L158" s="221"/>
      <c r="M158" s="199"/>
      <c r="N158" s="199">
        <v>28</v>
      </c>
      <c r="O158" s="199">
        <v>26</v>
      </c>
      <c r="P158" s="199"/>
      <c r="Q158" s="199"/>
      <c r="R158" s="222">
        <v>28</v>
      </c>
      <c r="S158" s="222"/>
      <c r="T158" s="222"/>
      <c r="U158" s="222"/>
      <c r="V158" s="214"/>
      <c r="W158" s="214"/>
      <c r="X158" s="222"/>
      <c r="Y158" s="223"/>
      <c r="Z158" s="224"/>
      <c r="AA158" s="223"/>
      <c r="AB158" s="140" t="str">
        <f t="shared" si="50"/>
        <v>AF6112-25</v>
      </c>
      <c r="AC158" s="139" t="str">
        <f t="shared" si="56"/>
        <v>Хүлэмжийн аж ахуйн фермер</v>
      </c>
      <c r="AD158" s="214">
        <f t="shared" si="53"/>
        <v>146</v>
      </c>
      <c r="AE158" s="199"/>
      <c r="AF158" s="222"/>
      <c r="AG158" s="199"/>
      <c r="AH158" s="199"/>
      <c r="AI158" s="199">
        <v>2</v>
      </c>
      <c r="AJ158" s="199">
        <v>1</v>
      </c>
      <c r="AK158" s="199"/>
      <c r="AL158" s="199"/>
      <c r="AM158" s="199"/>
      <c r="AN158" s="199"/>
      <c r="AO158" s="199"/>
      <c r="AP158" s="199"/>
      <c r="AQ158" s="199">
        <v>26</v>
      </c>
      <c r="AR158" s="199">
        <v>25</v>
      </c>
      <c r="AS158" s="199">
        <v>14</v>
      </c>
      <c r="AT158" s="199"/>
      <c r="AU158" s="226"/>
      <c r="AV158" s="199">
        <v>12</v>
      </c>
      <c r="AW158" s="199">
        <v>2</v>
      </c>
      <c r="AX158" s="226"/>
      <c r="AY158" s="199"/>
    </row>
    <row r="159" spans="1:51" s="196" customFormat="1" ht="12.75" customHeight="1">
      <c r="A159" s="825" t="s">
        <v>142</v>
      </c>
      <c r="B159" s="826"/>
      <c r="C159" s="712" t="s">
        <v>143</v>
      </c>
      <c r="D159" s="713"/>
      <c r="E159" s="713"/>
      <c r="F159" s="713"/>
      <c r="G159" s="713"/>
      <c r="H159" s="714"/>
      <c r="I159" s="214">
        <f t="shared" si="52"/>
        <v>147</v>
      </c>
      <c r="J159" s="215">
        <f t="shared" si="43"/>
        <v>26</v>
      </c>
      <c r="K159" s="215">
        <f t="shared" si="43"/>
        <v>25</v>
      </c>
      <c r="L159" s="221"/>
      <c r="M159" s="199"/>
      <c r="N159" s="199">
        <v>26</v>
      </c>
      <c r="O159" s="199">
        <v>25</v>
      </c>
      <c r="P159" s="199"/>
      <c r="Q159" s="199"/>
      <c r="R159" s="222">
        <v>26</v>
      </c>
      <c r="S159" s="222"/>
      <c r="T159" s="222"/>
      <c r="U159" s="222"/>
      <c r="V159" s="214"/>
      <c r="W159" s="214"/>
      <c r="X159" s="222"/>
      <c r="Y159" s="223"/>
      <c r="Z159" s="224"/>
      <c r="AA159" s="223"/>
      <c r="AB159" s="140" t="str">
        <f t="shared" si="50"/>
        <v>AF6112-24</v>
      </c>
      <c r="AC159" s="139" t="str">
        <f t="shared" si="56"/>
        <v>Хүнсний ногооны фермер</v>
      </c>
      <c r="AD159" s="214">
        <f t="shared" si="53"/>
        <v>147</v>
      </c>
      <c r="AE159" s="199"/>
      <c r="AF159" s="222"/>
      <c r="AG159" s="199"/>
      <c r="AH159" s="199"/>
      <c r="AI159" s="199">
        <v>6</v>
      </c>
      <c r="AJ159" s="199">
        <v>6</v>
      </c>
      <c r="AK159" s="199"/>
      <c r="AL159" s="199"/>
      <c r="AM159" s="199"/>
      <c r="AN159" s="199"/>
      <c r="AO159" s="199"/>
      <c r="AP159" s="199"/>
      <c r="AQ159" s="199">
        <v>20</v>
      </c>
      <c r="AR159" s="199">
        <v>19</v>
      </c>
      <c r="AS159" s="199"/>
      <c r="AT159" s="199"/>
      <c r="AU159" s="226"/>
      <c r="AV159" s="199">
        <v>15</v>
      </c>
      <c r="AW159" s="199">
        <v>11</v>
      </c>
      <c r="AX159" s="226"/>
      <c r="AY159" s="199"/>
    </row>
    <row r="160" spans="1:51" s="196" customFormat="1" ht="25.5" customHeight="1">
      <c r="A160" s="1002" t="s">
        <v>221</v>
      </c>
      <c r="B160" s="1003"/>
      <c r="C160" s="751" t="s">
        <v>222</v>
      </c>
      <c r="D160" s="752"/>
      <c r="E160" s="752"/>
      <c r="F160" s="752"/>
      <c r="G160" s="752"/>
      <c r="H160" s="783"/>
      <c r="I160" s="214">
        <f t="shared" si="52"/>
        <v>148</v>
      </c>
      <c r="J160" s="215">
        <f t="shared" si="43"/>
        <v>28</v>
      </c>
      <c r="K160" s="215">
        <f t="shared" si="43"/>
        <v>11</v>
      </c>
      <c r="L160" s="221"/>
      <c r="M160" s="199"/>
      <c r="N160" s="199">
        <v>28</v>
      </c>
      <c r="O160" s="199">
        <v>11</v>
      </c>
      <c r="P160" s="199"/>
      <c r="Q160" s="199"/>
      <c r="R160" s="222">
        <v>28</v>
      </c>
      <c r="S160" s="222"/>
      <c r="T160" s="222"/>
      <c r="U160" s="222"/>
      <c r="V160" s="214"/>
      <c r="W160" s="214"/>
      <c r="X160" s="222"/>
      <c r="Y160" s="223"/>
      <c r="Z160" s="224"/>
      <c r="AA160" s="223"/>
      <c r="AB160" s="140" t="str">
        <f t="shared" si="50"/>
        <v>PL7412-21</v>
      </c>
      <c r="AC160" s="139" t="str">
        <f t="shared" si="56"/>
        <v>Цахилгаан тоног төхөөрөмжийн засварчин</v>
      </c>
      <c r="AD160" s="214">
        <f t="shared" si="53"/>
        <v>148</v>
      </c>
      <c r="AE160" s="199"/>
      <c r="AF160" s="222"/>
      <c r="AG160" s="199"/>
      <c r="AH160" s="199"/>
      <c r="AI160" s="199">
        <v>3</v>
      </c>
      <c r="AJ160" s="199">
        <v>1</v>
      </c>
      <c r="AK160" s="199"/>
      <c r="AL160" s="199"/>
      <c r="AM160" s="199">
        <v>2</v>
      </c>
      <c r="AN160" s="199"/>
      <c r="AO160" s="199"/>
      <c r="AP160" s="199"/>
      <c r="AQ160" s="199">
        <v>23</v>
      </c>
      <c r="AR160" s="199">
        <v>10</v>
      </c>
      <c r="AS160" s="199">
        <v>4</v>
      </c>
      <c r="AT160" s="199"/>
      <c r="AU160" s="199">
        <v>2</v>
      </c>
      <c r="AV160" s="199">
        <v>22</v>
      </c>
      <c r="AW160" s="226"/>
      <c r="AX160" s="226"/>
      <c r="AY160" s="226"/>
    </row>
    <row r="161" spans="1:51" s="213" customFormat="1">
      <c r="A161" s="745" t="s">
        <v>223</v>
      </c>
      <c r="B161" s="746"/>
      <c r="C161" s="746"/>
      <c r="D161" s="746"/>
      <c r="E161" s="746"/>
      <c r="F161" s="746"/>
      <c r="G161" s="746"/>
      <c r="H161" s="747"/>
      <c r="I161" s="217">
        <f t="shared" si="52"/>
        <v>149</v>
      </c>
      <c r="J161" s="220">
        <f t="shared" ref="J161" si="57">SUM(J162:J169)</f>
        <v>212</v>
      </c>
      <c r="K161" s="220">
        <f t="shared" ref="K161:AA161" si="58">SUM(K162:K169)</f>
        <v>89</v>
      </c>
      <c r="L161" s="220">
        <f t="shared" si="58"/>
        <v>0</v>
      </c>
      <c r="M161" s="220">
        <f t="shared" si="58"/>
        <v>0</v>
      </c>
      <c r="N161" s="220">
        <f t="shared" si="58"/>
        <v>212</v>
      </c>
      <c r="O161" s="220">
        <f t="shared" si="58"/>
        <v>89</v>
      </c>
      <c r="P161" s="220">
        <f t="shared" si="58"/>
        <v>0</v>
      </c>
      <c r="Q161" s="220">
        <f t="shared" si="58"/>
        <v>0</v>
      </c>
      <c r="R161" s="220">
        <f t="shared" si="58"/>
        <v>212</v>
      </c>
      <c r="S161" s="220">
        <f t="shared" si="58"/>
        <v>0</v>
      </c>
      <c r="T161" s="220">
        <f t="shared" si="58"/>
        <v>0</v>
      </c>
      <c r="U161" s="220">
        <f t="shared" si="58"/>
        <v>0</v>
      </c>
      <c r="V161" s="220">
        <f t="shared" si="58"/>
        <v>92</v>
      </c>
      <c r="W161" s="220">
        <f t="shared" si="58"/>
        <v>31</v>
      </c>
      <c r="X161" s="220">
        <f t="shared" si="58"/>
        <v>0</v>
      </c>
      <c r="Y161" s="220">
        <f t="shared" si="58"/>
        <v>0</v>
      </c>
      <c r="Z161" s="220">
        <f t="shared" si="58"/>
        <v>0</v>
      </c>
      <c r="AA161" s="220">
        <f t="shared" si="58"/>
        <v>0</v>
      </c>
      <c r="AB161" s="748" t="str">
        <f t="shared" si="50"/>
        <v>11. Сүхбаатар аймаг дахь МСҮТ</v>
      </c>
      <c r="AC161" s="750"/>
      <c r="AD161" s="217">
        <f t="shared" si="53"/>
        <v>149</v>
      </c>
      <c r="AE161" s="220">
        <f t="shared" ref="AE161:AY161" si="59">SUM(AE162:AE169)</f>
        <v>0</v>
      </c>
      <c r="AF161" s="220">
        <f t="shared" si="59"/>
        <v>0</v>
      </c>
      <c r="AG161" s="220">
        <f t="shared" si="59"/>
        <v>0</v>
      </c>
      <c r="AH161" s="220">
        <f t="shared" si="59"/>
        <v>0</v>
      </c>
      <c r="AI161" s="220">
        <f t="shared" si="59"/>
        <v>0</v>
      </c>
      <c r="AJ161" s="220">
        <f t="shared" si="59"/>
        <v>0</v>
      </c>
      <c r="AK161" s="220">
        <f t="shared" si="59"/>
        <v>0</v>
      </c>
      <c r="AL161" s="220">
        <f t="shared" si="59"/>
        <v>0</v>
      </c>
      <c r="AM161" s="220">
        <f t="shared" si="59"/>
        <v>0</v>
      </c>
      <c r="AN161" s="220">
        <f t="shared" si="59"/>
        <v>0</v>
      </c>
      <c r="AO161" s="220">
        <f t="shared" si="59"/>
        <v>0</v>
      </c>
      <c r="AP161" s="220">
        <f t="shared" si="59"/>
        <v>0</v>
      </c>
      <c r="AQ161" s="220">
        <f t="shared" si="59"/>
        <v>120</v>
      </c>
      <c r="AR161" s="220">
        <f t="shared" si="59"/>
        <v>58</v>
      </c>
      <c r="AS161" s="220">
        <f t="shared" si="59"/>
        <v>18</v>
      </c>
      <c r="AT161" s="220">
        <f t="shared" si="59"/>
        <v>5</v>
      </c>
      <c r="AU161" s="220">
        <f t="shared" si="59"/>
        <v>0</v>
      </c>
      <c r="AV161" s="220">
        <f t="shared" si="59"/>
        <v>89</v>
      </c>
      <c r="AW161" s="220">
        <f t="shared" si="59"/>
        <v>100</v>
      </c>
      <c r="AX161" s="220">
        <f t="shared" si="59"/>
        <v>0</v>
      </c>
      <c r="AY161" s="220">
        <f t="shared" si="59"/>
        <v>0</v>
      </c>
    </row>
    <row r="162" spans="1:51" s="196" customFormat="1" ht="12.75" customHeight="1">
      <c r="A162" s="825" t="s">
        <v>144</v>
      </c>
      <c r="B162" s="826"/>
      <c r="C162" s="712" t="s">
        <v>145</v>
      </c>
      <c r="D162" s="713"/>
      <c r="E162" s="713"/>
      <c r="F162" s="713"/>
      <c r="G162" s="713"/>
      <c r="H162" s="714"/>
      <c r="I162" s="214">
        <f t="shared" si="52"/>
        <v>150</v>
      </c>
      <c r="J162" s="215">
        <f t="shared" si="43"/>
        <v>23</v>
      </c>
      <c r="K162" s="215">
        <f t="shared" si="43"/>
        <v>18</v>
      </c>
      <c r="L162" s="221"/>
      <c r="M162" s="199"/>
      <c r="N162" s="199">
        <v>23</v>
      </c>
      <c r="O162" s="214">
        <v>18</v>
      </c>
      <c r="P162" s="222"/>
      <c r="Q162" s="222"/>
      <c r="R162" s="199">
        <v>23</v>
      </c>
      <c r="S162" s="222"/>
      <c r="T162" s="222"/>
      <c r="U162" s="222"/>
      <c r="V162" s="214">
        <v>23</v>
      </c>
      <c r="W162" s="214">
        <v>18</v>
      </c>
      <c r="X162" s="222"/>
      <c r="Y162" s="223"/>
      <c r="Z162" s="224"/>
      <c r="AA162" s="223"/>
      <c r="AB162" s="140" t="str">
        <f t="shared" si="50"/>
        <v>IF5120-11</v>
      </c>
      <c r="AC162" s="139" t="str">
        <f t="shared" ref="AC162:AC169" si="60">+C162</f>
        <v>Тогооч</v>
      </c>
      <c r="AD162" s="214">
        <f t="shared" si="53"/>
        <v>150</v>
      </c>
      <c r="AE162" s="222"/>
      <c r="AF162" s="222"/>
      <c r="AG162" s="222"/>
      <c r="AH162" s="222"/>
      <c r="AI162" s="222"/>
      <c r="AJ162" s="222"/>
      <c r="AK162" s="222"/>
      <c r="AL162" s="222"/>
      <c r="AM162" s="222"/>
      <c r="AN162" s="222"/>
      <c r="AO162" s="222"/>
      <c r="AP162" s="222"/>
      <c r="AQ162" s="199"/>
      <c r="AR162" s="199"/>
      <c r="AS162" s="226"/>
      <c r="AT162" s="226"/>
      <c r="AU162" s="226"/>
      <c r="AV162" s="226"/>
      <c r="AW162" s="226">
        <v>23</v>
      </c>
      <c r="AX162" s="226"/>
      <c r="AY162" s="226"/>
    </row>
    <row r="163" spans="1:51" s="196" customFormat="1" ht="12.75" customHeight="1">
      <c r="A163" s="787" t="s">
        <v>120</v>
      </c>
      <c r="B163" s="787"/>
      <c r="C163" s="751" t="s">
        <v>121</v>
      </c>
      <c r="D163" s="752"/>
      <c r="E163" s="752"/>
      <c r="F163" s="752"/>
      <c r="G163" s="752"/>
      <c r="H163" s="783"/>
      <c r="I163" s="214">
        <f t="shared" si="52"/>
        <v>151</v>
      </c>
      <c r="J163" s="215">
        <f t="shared" si="43"/>
        <v>11</v>
      </c>
      <c r="K163" s="215">
        <f t="shared" si="43"/>
        <v>1</v>
      </c>
      <c r="L163" s="221"/>
      <c r="M163" s="199"/>
      <c r="N163" s="199">
        <v>11</v>
      </c>
      <c r="O163" s="214">
        <v>1</v>
      </c>
      <c r="P163" s="222"/>
      <c r="Q163" s="222"/>
      <c r="R163" s="199">
        <v>11</v>
      </c>
      <c r="S163" s="222"/>
      <c r="T163" s="222"/>
      <c r="U163" s="222"/>
      <c r="V163" s="214">
        <v>11</v>
      </c>
      <c r="W163" s="214">
        <v>1</v>
      </c>
      <c r="X163" s="222"/>
      <c r="Y163" s="223"/>
      <c r="Z163" s="224"/>
      <c r="AA163" s="223"/>
      <c r="AB163" s="140" t="str">
        <f t="shared" si="50"/>
        <v>CF7112-19</v>
      </c>
      <c r="AC163" s="139" t="str">
        <f t="shared" si="60"/>
        <v>Барилгын өрөг угсрагч</v>
      </c>
      <c r="AD163" s="214">
        <f t="shared" si="53"/>
        <v>151</v>
      </c>
      <c r="AE163" s="222"/>
      <c r="AF163" s="222"/>
      <c r="AG163" s="222"/>
      <c r="AH163" s="222"/>
      <c r="AI163" s="222"/>
      <c r="AJ163" s="222"/>
      <c r="AK163" s="222"/>
      <c r="AL163" s="222"/>
      <c r="AM163" s="222"/>
      <c r="AN163" s="222"/>
      <c r="AO163" s="222"/>
      <c r="AP163" s="222"/>
      <c r="AQ163" s="199"/>
      <c r="AR163" s="199"/>
      <c r="AS163" s="226"/>
      <c r="AT163" s="226"/>
      <c r="AU163" s="226"/>
      <c r="AV163" s="226"/>
      <c r="AW163" s="226">
        <v>11</v>
      </c>
      <c r="AX163" s="226"/>
      <c r="AY163" s="226"/>
    </row>
    <row r="164" spans="1:51" s="196" customFormat="1" ht="12.75" customHeight="1">
      <c r="A164" s="787" t="s">
        <v>118</v>
      </c>
      <c r="B164" s="787"/>
      <c r="C164" s="751" t="s">
        <v>119</v>
      </c>
      <c r="D164" s="752"/>
      <c r="E164" s="752"/>
      <c r="F164" s="752"/>
      <c r="G164" s="752"/>
      <c r="H164" s="783"/>
      <c r="I164" s="214">
        <f t="shared" si="52"/>
        <v>152</v>
      </c>
      <c r="J164" s="215">
        <f t="shared" si="43"/>
        <v>51</v>
      </c>
      <c r="K164" s="215">
        <f t="shared" si="43"/>
        <v>23</v>
      </c>
      <c r="L164" s="221"/>
      <c r="M164" s="199"/>
      <c r="N164" s="199">
        <v>51</v>
      </c>
      <c r="O164" s="214">
        <v>23</v>
      </c>
      <c r="P164" s="222"/>
      <c r="Q164" s="222"/>
      <c r="R164" s="199">
        <v>51</v>
      </c>
      <c r="S164" s="222"/>
      <c r="T164" s="222"/>
      <c r="U164" s="222"/>
      <c r="V164" s="214">
        <v>21</v>
      </c>
      <c r="W164" s="214">
        <v>10</v>
      </c>
      <c r="X164" s="222"/>
      <c r="Y164" s="223"/>
      <c r="Z164" s="224"/>
      <c r="AA164" s="223"/>
      <c r="AB164" s="140" t="str">
        <f t="shared" si="50"/>
        <v>CF7123-20</v>
      </c>
      <c r="AC164" s="139" t="str">
        <f t="shared" si="60"/>
        <v>Барилгын засал-чимэглэлчин</v>
      </c>
      <c r="AD164" s="214">
        <f t="shared" si="53"/>
        <v>152</v>
      </c>
      <c r="AE164" s="222"/>
      <c r="AF164" s="222"/>
      <c r="AG164" s="222"/>
      <c r="AH164" s="222"/>
      <c r="AI164" s="222"/>
      <c r="AJ164" s="222"/>
      <c r="AK164" s="222"/>
      <c r="AL164" s="222"/>
      <c r="AM164" s="222"/>
      <c r="AN164" s="222"/>
      <c r="AO164" s="222"/>
      <c r="AP164" s="222"/>
      <c r="AQ164" s="199">
        <v>30</v>
      </c>
      <c r="AR164" s="199">
        <v>13</v>
      </c>
      <c r="AS164" s="226">
        <v>4</v>
      </c>
      <c r="AT164" s="226">
        <v>2</v>
      </c>
      <c r="AU164" s="226"/>
      <c r="AV164" s="226">
        <v>22</v>
      </c>
      <c r="AW164" s="226">
        <v>23</v>
      </c>
      <c r="AX164" s="226"/>
      <c r="AY164" s="226"/>
    </row>
    <row r="165" spans="1:51" s="196" customFormat="1" ht="12.75" customHeight="1">
      <c r="A165" s="787" t="s">
        <v>122</v>
      </c>
      <c r="B165" s="787"/>
      <c r="C165" s="751" t="s">
        <v>123</v>
      </c>
      <c r="D165" s="752"/>
      <c r="E165" s="752"/>
      <c r="F165" s="752"/>
      <c r="G165" s="752"/>
      <c r="H165" s="783"/>
      <c r="I165" s="214">
        <f t="shared" si="52"/>
        <v>153</v>
      </c>
      <c r="J165" s="215">
        <f t="shared" si="43"/>
        <v>22</v>
      </c>
      <c r="K165" s="215">
        <f t="shared" si="43"/>
        <v>2</v>
      </c>
      <c r="L165" s="221"/>
      <c r="M165" s="199"/>
      <c r="N165" s="199">
        <v>22</v>
      </c>
      <c r="O165" s="214">
        <v>2</v>
      </c>
      <c r="P165" s="222"/>
      <c r="Q165" s="222"/>
      <c r="R165" s="199">
        <v>22</v>
      </c>
      <c r="S165" s="222"/>
      <c r="T165" s="222"/>
      <c r="U165" s="222"/>
      <c r="V165" s="214">
        <v>22</v>
      </c>
      <c r="W165" s="214">
        <v>2</v>
      </c>
      <c r="X165" s="222"/>
      <c r="Y165" s="223"/>
      <c r="Z165" s="224"/>
      <c r="AA165" s="223"/>
      <c r="AB165" s="140" t="str">
        <f t="shared" si="50"/>
        <v>CF7411-12</v>
      </c>
      <c r="AC165" s="139" t="str">
        <f t="shared" si="60"/>
        <v>Барилгын цахилгаанчин</v>
      </c>
      <c r="AD165" s="214">
        <f t="shared" si="53"/>
        <v>153</v>
      </c>
      <c r="AE165" s="222"/>
      <c r="AF165" s="222"/>
      <c r="AG165" s="222"/>
      <c r="AH165" s="222"/>
      <c r="AI165" s="222"/>
      <c r="AJ165" s="222"/>
      <c r="AK165" s="222"/>
      <c r="AL165" s="222"/>
      <c r="AM165" s="222"/>
      <c r="AN165" s="222"/>
      <c r="AO165" s="222"/>
      <c r="AP165" s="222"/>
      <c r="AQ165" s="199"/>
      <c r="AR165" s="199"/>
      <c r="AS165" s="226"/>
      <c r="AT165" s="226"/>
      <c r="AU165" s="226"/>
      <c r="AV165" s="226"/>
      <c r="AW165" s="226">
        <v>22</v>
      </c>
      <c r="AX165" s="226"/>
      <c r="AY165" s="226"/>
    </row>
    <row r="166" spans="1:51" s="196" customFormat="1" ht="12.75" customHeight="1">
      <c r="A166" s="787" t="s">
        <v>128</v>
      </c>
      <c r="B166" s="787"/>
      <c r="C166" s="751" t="s">
        <v>129</v>
      </c>
      <c r="D166" s="752"/>
      <c r="E166" s="752"/>
      <c r="F166" s="752"/>
      <c r="G166" s="752"/>
      <c r="H166" s="783"/>
      <c r="I166" s="214">
        <f t="shared" si="52"/>
        <v>154</v>
      </c>
      <c r="J166" s="215">
        <f t="shared" si="43"/>
        <v>15</v>
      </c>
      <c r="K166" s="215">
        <f t="shared" si="43"/>
        <v>0</v>
      </c>
      <c r="L166" s="221"/>
      <c r="M166" s="199"/>
      <c r="N166" s="199">
        <v>15</v>
      </c>
      <c r="O166" s="214">
        <v>0</v>
      </c>
      <c r="P166" s="222"/>
      <c r="Q166" s="222"/>
      <c r="R166" s="199">
        <v>15</v>
      </c>
      <c r="S166" s="222"/>
      <c r="T166" s="222"/>
      <c r="U166" s="222"/>
      <c r="V166" s="214">
        <v>15</v>
      </c>
      <c r="W166" s="214">
        <v>0</v>
      </c>
      <c r="X166" s="222"/>
      <c r="Y166" s="223"/>
      <c r="Z166" s="224"/>
      <c r="AA166" s="223"/>
      <c r="AB166" s="140" t="str">
        <f t="shared" si="50"/>
        <v>CF7115-24</v>
      </c>
      <c r="AC166" s="139" t="str">
        <f t="shared" si="60"/>
        <v>Модон эдлэлийн мужаан</v>
      </c>
      <c r="AD166" s="214">
        <f t="shared" si="53"/>
        <v>154</v>
      </c>
      <c r="AE166" s="222"/>
      <c r="AF166" s="222"/>
      <c r="AG166" s="222"/>
      <c r="AH166" s="222"/>
      <c r="AI166" s="222"/>
      <c r="AJ166" s="222"/>
      <c r="AK166" s="222"/>
      <c r="AL166" s="222"/>
      <c r="AM166" s="222"/>
      <c r="AN166" s="222"/>
      <c r="AO166" s="222"/>
      <c r="AP166" s="222"/>
      <c r="AQ166" s="199"/>
      <c r="AR166" s="199"/>
      <c r="AS166" s="226"/>
      <c r="AT166" s="226"/>
      <c r="AU166" s="226"/>
      <c r="AV166" s="226"/>
      <c r="AW166" s="226">
        <v>15</v>
      </c>
      <c r="AX166" s="226"/>
      <c r="AY166" s="226"/>
    </row>
    <row r="167" spans="1:51" s="196" customFormat="1" ht="12.75" customHeight="1">
      <c r="A167" s="825" t="s">
        <v>226</v>
      </c>
      <c r="B167" s="826"/>
      <c r="C167" s="712" t="s">
        <v>227</v>
      </c>
      <c r="D167" s="713"/>
      <c r="E167" s="713"/>
      <c r="F167" s="713"/>
      <c r="G167" s="713"/>
      <c r="H167" s="714"/>
      <c r="I167" s="214">
        <f t="shared" si="52"/>
        <v>155</v>
      </c>
      <c r="J167" s="215">
        <f t="shared" si="43"/>
        <v>30</v>
      </c>
      <c r="K167" s="215">
        <f t="shared" si="43"/>
        <v>12</v>
      </c>
      <c r="L167" s="221"/>
      <c r="M167" s="199"/>
      <c r="N167" s="199">
        <v>30</v>
      </c>
      <c r="O167" s="214">
        <v>12</v>
      </c>
      <c r="P167" s="222"/>
      <c r="Q167" s="222"/>
      <c r="R167" s="199">
        <v>30</v>
      </c>
      <c r="S167" s="222"/>
      <c r="T167" s="222"/>
      <c r="U167" s="222"/>
      <c r="V167" s="214"/>
      <c r="W167" s="214"/>
      <c r="X167" s="222"/>
      <c r="Y167" s="223"/>
      <c r="Z167" s="224"/>
      <c r="AA167" s="223"/>
      <c r="AB167" s="140" t="str">
        <f t="shared" si="50"/>
        <v>TR7117-19</v>
      </c>
      <c r="AC167" s="139" t="str">
        <f t="shared" si="60"/>
        <v>Төмөр замын барилгачин</v>
      </c>
      <c r="AD167" s="214">
        <f t="shared" si="53"/>
        <v>155</v>
      </c>
      <c r="AE167" s="222"/>
      <c r="AF167" s="222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199">
        <v>30</v>
      </c>
      <c r="AR167" s="199">
        <v>12</v>
      </c>
      <c r="AS167" s="226">
        <v>2</v>
      </c>
      <c r="AT167" s="226">
        <v>1</v>
      </c>
      <c r="AU167" s="226"/>
      <c r="AV167" s="226">
        <v>27</v>
      </c>
      <c r="AW167" s="226"/>
      <c r="AX167" s="226"/>
      <c r="AY167" s="226"/>
    </row>
    <row r="168" spans="1:51" s="196" customFormat="1" ht="25.5" customHeight="1">
      <c r="A168" s="787" t="s">
        <v>130</v>
      </c>
      <c r="B168" s="787"/>
      <c r="C168" s="702" t="s">
        <v>131</v>
      </c>
      <c r="D168" s="702"/>
      <c r="E168" s="702"/>
      <c r="F168" s="702"/>
      <c r="G168" s="702"/>
      <c r="H168" s="702"/>
      <c r="I168" s="214">
        <f t="shared" si="52"/>
        <v>156</v>
      </c>
      <c r="J168" s="215">
        <f t="shared" si="43"/>
        <v>30</v>
      </c>
      <c r="K168" s="215">
        <f t="shared" si="43"/>
        <v>29</v>
      </c>
      <c r="L168" s="221"/>
      <c r="M168" s="199"/>
      <c r="N168" s="199">
        <v>30</v>
      </c>
      <c r="O168" s="214">
        <v>29</v>
      </c>
      <c r="P168" s="222"/>
      <c r="Q168" s="222"/>
      <c r="R168" s="199">
        <v>30</v>
      </c>
      <c r="S168" s="222"/>
      <c r="T168" s="222"/>
      <c r="U168" s="222"/>
      <c r="V168" s="214"/>
      <c r="W168" s="214"/>
      <c r="X168" s="222"/>
      <c r="Y168" s="223"/>
      <c r="Z168" s="224"/>
      <c r="AA168" s="223"/>
      <c r="AB168" s="140" t="str">
        <f t="shared" si="50"/>
        <v>IE7533-28</v>
      </c>
      <c r="AC168" s="139" t="str">
        <f t="shared" si="60"/>
        <v>Оёмол бүтээгдэхүүний оёдолчин</v>
      </c>
      <c r="AD168" s="214">
        <f t="shared" si="53"/>
        <v>156</v>
      </c>
      <c r="AE168" s="222"/>
      <c r="AF168" s="222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199">
        <v>30</v>
      </c>
      <c r="AR168" s="199">
        <v>29</v>
      </c>
      <c r="AS168" s="226">
        <v>11</v>
      </c>
      <c r="AT168" s="226">
        <v>2</v>
      </c>
      <c r="AU168" s="226"/>
      <c r="AV168" s="226">
        <v>16</v>
      </c>
      <c r="AW168" s="226">
        <v>1</v>
      </c>
      <c r="AX168" s="226"/>
      <c r="AY168" s="226"/>
    </row>
    <row r="169" spans="1:51" s="196" customFormat="1" ht="12.75" customHeight="1">
      <c r="A169" s="825" t="s">
        <v>124</v>
      </c>
      <c r="B169" s="826"/>
      <c r="C169" s="702" t="s">
        <v>125</v>
      </c>
      <c r="D169" s="702"/>
      <c r="E169" s="702"/>
      <c r="F169" s="702"/>
      <c r="G169" s="702"/>
      <c r="H169" s="702"/>
      <c r="I169" s="214">
        <f t="shared" si="52"/>
        <v>157</v>
      </c>
      <c r="J169" s="215">
        <f t="shared" si="43"/>
        <v>30</v>
      </c>
      <c r="K169" s="215">
        <f t="shared" si="43"/>
        <v>4</v>
      </c>
      <c r="L169" s="221"/>
      <c r="M169" s="199"/>
      <c r="N169" s="199">
        <v>30</v>
      </c>
      <c r="O169" s="214">
        <v>4</v>
      </c>
      <c r="P169" s="222"/>
      <c r="Q169" s="222"/>
      <c r="R169" s="199">
        <v>30</v>
      </c>
      <c r="S169" s="222"/>
      <c r="T169" s="222"/>
      <c r="U169" s="222"/>
      <c r="V169" s="214"/>
      <c r="W169" s="214"/>
      <c r="X169" s="222"/>
      <c r="Y169" s="223"/>
      <c r="Z169" s="224"/>
      <c r="AA169" s="223"/>
      <c r="AB169" s="140" t="str">
        <f t="shared" si="50"/>
        <v>IM7212-14</v>
      </c>
      <c r="AC169" s="139" t="str">
        <f t="shared" si="60"/>
        <v>Гагнуурчин</v>
      </c>
      <c r="AD169" s="214">
        <f t="shared" si="53"/>
        <v>157</v>
      </c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199">
        <v>30</v>
      </c>
      <c r="AR169" s="199">
        <v>4</v>
      </c>
      <c r="AS169" s="226">
        <v>1</v>
      </c>
      <c r="AT169" s="226"/>
      <c r="AU169" s="226"/>
      <c r="AV169" s="226">
        <v>24</v>
      </c>
      <c r="AW169" s="226">
        <v>5</v>
      </c>
      <c r="AX169" s="226"/>
      <c r="AY169" s="226"/>
    </row>
    <row r="170" spans="1:51" s="213" customFormat="1">
      <c r="A170" s="745" t="s">
        <v>228</v>
      </c>
      <c r="B170" s="746"/>
      <c r="C170" s="746"/>
      <c r="D170" s="746"/>
      <c r="E170" s="746"/>
      <c r="F170" s="746"/>
      <c r="G170" s="746"/>
      <c r="H170" s="747"/>
      <c r="I170" s="217">
        <f t="shared" si="52"/>
        <v>158</v>
      </c>
      <c r="J170" s="220">
        <f t="shared" ref="J170:K170" si="61">SUM(J171:J178)</f>
        <v>176</v>
      </c>
      <c r="K170" s="220">
        <f t="shared" si="61"/>
        <v>85</v>
      </c>
      <c r="L170" s="220">
        <f>SUM(L171:L178)</f>
        <v>0</v>
      </c>
      <c r="M170" s="220">
        <f t="shared" ref="M170:AA170" si="62">SUM(M171:M178)</f>
        <v>0</v>
      </c>
      <c r="N170" s="220">
        <f t="shared" si="62"/>
        <v>176</v>
      </c>
      <c r="O170" s="220">
        <f t="shared" si="62"/>
        <v>85</v>
      </c>
      <c r="P170" s="220">
        <f t="shared" si="62"/>
        <v>0</v>
      </c>
      <c r="Q170" s="220">
        <f t="shared" si="62"/>
        <v>0</v>
      </c>
      <c r="R170" s="220">
        <f t="shared" si="62"/>
        <v>176</v>
      </c>
      <c r="S170" s="220">
        <f t="shared" si="62"/>
        <v>0</v>
      </c>
      <c r="T170" s="220">
        <f t="shared" si="62"/>
        <v>0</v>
      </c>
      <c r="U170" s="220">
        <f t="shared" si="62"/>
        <v>0</v>
      </c>
      <c r="V170" s="220">
        <f t="shared" si="62"/>
        <v>50</v>
      </c>
      <c r="W170" s="220">
        <f t="shared" si="62"/>
        <v>11</v>
      </c>
      <c r="X170" s="220">
        <f t="shared" si="62"/>
        <v>2</v>
      </c>
      <c r="Y170" s="220">
        <f t="shared" si="62"/>
        <v>2</v>
      </c>
      <c r="Z170" s="220">
        <f t="shared" si="62"/>
        <v>0</v>
      </c>
      <c r="AA170" s="220">
        <f t="shared" si="62"/>
        <v>0</v>
      </c>
      <c r="AB170" s="748" t="str">
        <f>+A170</f>
        <v>12. Сэлэнгэ аймаг дахь МСҮТ</v>
      </c>
      <c r="AC170" s="750"/>
      <c r="AD170" s="217">
        <f t="shared" si="53"/>
        <v>158</v>
      </c>
      <c r="AE170" s="220">
        <f>SUM(AE171:AE178)</f>
        <v>0</v>
      </c>
      <c r="AF170" s="220">
        <f t="shared" ref="AF170:AT170" si="63">SUM(AF171:AF178)</f>
        <v>0</v>
      </c>
      <c r="AG170" s="220">
        <f t="shared" si="63"/>
        <v>2</v>
      </c>
      <c r="AH170" s="220">
        <f t="shared" si="63"/>
        <v>2</v>
      </c>
      <c r="AI170" s="220">
        <f t="shared" si="63"/>
        <v>6</v>
      </c>
      <c r="AJ170" s="220">
        <f t="shared" si="63"/>
        <v>3</v>
      </c>
      <c r="AK170" s="220">
        <f t="shared" si="63"/>
        <v>24</v>
      </c>
      <c r="AL170" s="220">
        <f t="shared" si="63"/>
        <v>3</v>
      </c>
      <c r="AM170" s="220">
        <f t="shared" si="63"/>
        <v>0</v>
      </c>
      <c r="AN170" s="220">
        <f t="shared" si="63"/>
        <v>0</v>
      </c>
      <c r="AO170" s="220">
        <f t="shared" si="63"/>
        <v>0</v>
      </c>
      <c r="AP170" s="220">
        <f t="shared" si="63"/>
        <v>0</v>
      </c>
      <c r="AQ170" s="220">
        <f t="shared" si="63"/>
        <v>92</v>
      </c>
      <c r="AR170" s="220">
        <f t="shared" si="63"/>
        <v>64</v>
      </c>
      <c r="AS170" s="220">
        <f t="shared" si="63"/>
        <v>21</v>
      </c>
      <c r="AT170" s="220">
        <f t="shared" si="63"/>
        <v>4</v>
      </c>
      <c r="AU170" s="220">
        <f>SUM(AU171:AU178)</f>
        <v>6</v>
      </c>
      <c r="AV170" s="220">
        <f t="shared" ref="AV170:AY170" si="64">SUM(AV171:AV178)</f>
        <v>88</v>
      </c>
      <c r="AW170" s="220">
        <f t="shared" si="64"/>
        <v>57</v>
      </c>
      <c r="AX170" s="220">
        <f t="shared" si="64"/>
        <v>0</v>
      </c>
      <c r="AY170" s="220">
        <f t="shared" si="64"/>
        <v>0</v>
      </c>
    </row>
    <row r="171" spans="1:51" s="242" customFormat="1" ht="25.5" customHeight="1">
      <c r="A171" s="787" t="s">
        <v>118</v>
      </c>
      <c r="B171" s="787"/>
      <c r="C171" s="751" t="s">
        <v>119</v>
      </c>
      <c r="D171" s="752"/>
      <c r="E171" s="752"/>
      <c r="F171" s="752"/>
      <c r="G171" s="752"/>
      <c r="H171" s="783"/>
      <c r="I171" s="214">
        <f t="shared" si="52"/>
        <v>159</v>
      </c>
      <c r="J171" s="215">
        <f t="shared" ref="J171:K205" si="65">+L171+N171+P171</f>
        <v>15</v>
      </c>
      <c r="K171" s="215">
        <f t="shared" si="65"/>
        <v>7</v>
      </c>
      <c r="L171" s="221"/>
      <c r="M171" s="199"/>
      <c r="N171" s="199">
        <v>15</v>
      </c>
      <c r="O171" s="199">
        <v>7</v>
      </c>
      <c r="P171" s="222"/>
      <c r="Q171" s="222"/>
      <c r="R171" s="199">
        <v>15</v>
      </c>
      <c r="S171" s="222"/>
      <c r="T171" s="222"/>
      <c r="U171" s="222"/>
      <c r="V171" s="214"/>
      <c r="W171" s="214"/>
      <c r="X171" s="199"/>
      <c r="Y171" s="199"/>
      <c r="Z171" s="221"/>
      <c r="AA171" s="199"/>
      <c r="AB171" s="140" t="str">
        <f t="shared" ref="AB171:AB178" si="66">+A171</f>
        <v>CF7123-20</v>
      </c>
      <c r="AC171" s="139" t="str">
        <f t="shared" ref="AC171:AC178" si="67">+C171</f>
        <v>Барилгын засал-чимэглэлчин</v>
      </c>
      <c r="AD171" s="214">
        <f t="shared" si="53"/>
        <v>159</v>
      </c>
      <c r="AE171" s="199"/>
      <c r="AF171" s="199"/>
      <c r="AG171" s="199"/>
      <c r="AH171" s="199"/>
      <c r="AI171" s="199">
        <v>1</v>
      </c>
      <c r="AJ171" s="199"/>
      <c r="AK171" s="199"/>
      <c r="AL171" s="199"/>
      <c r="AM171" s="199"/>
      <c r="AN171" s="199"/>
      <c r="AO171" s="199"/>
      <c r="AP171" s="199"/>
      <c r="AQ171" s="199">
        <v>14</v>
      </c>
      <c r="AR171" s="199">
        <v>7</v>
      </c>
      <c r="AS171" s="199">
        <v>3</v>
      </c>
      <c r="AT171" s="199"/>
      <c r="AU171" s="199"/>
      <c r="AV171" s="199">
        <v>12</v>
      </c>
      <c r="AW171" s="199"/>
      <c r="AX171" s="199"/>
      <c r="AY171" s="199"/>
    </row>
    <row r="172" spans="1:51" s="242" customFormat="1" ht="12.75" customHeight="1">
      <c r="A172" s="825" t="s">
        <v>144</v>
      </c>
      <c r="B172" s="826"/>
      <c r="C172" s="712" t="s">
        <v>145</v>
      </c>
      <c r="D172" s="713"/>
      <c r="E172" s="713"/>
      <c r="F172" s="713"/>
      <c r="G172" s="713"/>
      <c r="H172" s="714"/>
      <c r="I172" s="214">
        <f t="shared" si="52"/>
        <v>160</v>
      </c>
      <c r="J172" s="215">
        <f t="shared" si="65"/>
        <v>21</v>
      </c>
      <c r="K172" s="215">
        <f t="shared" si="65"/>
        <v>19</v>
      </c>
      <c r="L172" s="221"/>
      <c r="M172" s="199"/>
      <c r="N172" s="199">
        <v>21</v>
      </c>
      <c r="O172" s="199">
        <v>19</v>
      </c>
      <c r="P172" s="222"/>
      <c r="Q172" s="222"/>
      <c r="R172" s="199">
        <v>21</v>
      </c>
      <c r="S172" s="222"/>
      <c r="T172" s="222"/>
      <c r="U172" s="222"/>
      <c r="V172" s="214"/>
      <c r="W172" s="214"/>
      <c r="X172" s="199"/>
      <c r="Y172" s="199"/>
      <c r="Z172" s="221"/>
      <c r="AA172" s="199"/>
      <c r="AB172" s="140" t="str">
        <f t="shared" si="66"/>
        <v>IF5120-11</v>
      </c>
      <c r="AC172" s="139" t="str">
        <f t="shared" si="67"/>
        <v>Тогооч</v>
      </c>
      <c r="AD172" s="214">
        <f t="shared" si="53"/>
        <v>160</v>
      </c>
      <c r="AE172" s="199"/>
      <c r="AF172" s="199"/>
      <c r="AG172" s="199">
        <v>2</v>
      </c>
      <c r="AH172" s="199">
        <v>2</v>
      </c>
      <c r="AI172" s="199">
        <v>1</v>
      </c>
      <c r="AJ172" s="199">
        <v>1</v>
      </c>
      <c r="AK172" s="199"/>
      <c r="AL172" s="199"/>
      <c r="AM172" s="199"/>
      <c r="AN172" s="199"/>
      <c r="AO172" s="199"/>
      <c r="AP172" s="199"/>
      <c r="AQ172" s="199">
        <v>18</v>
      </c>
      <c r="AR172" s="199">
        <v>16</v>
      </c>
      <c r="AS172" s="199">
        <v>3</v>
      </c>
      <c r="AT172" s="199">
        <v>1</v>
      </c>
      <c r="AU172" s="199">
        <v>2</v>
      </c>
      <c r="AV172" s="199">
        <v>15</v>
      </c>
      <c r="AW172" s="199"/>
      <c r="AX172" s="199"/>
      <c r="AY172" s="199"/>
    </row>
    <row r="173" spans="1:51" s="242" customFormat="1" ht="12.75" customHeight="1">
      <c r="A173" s="825" t="s">
        <v>114</v>
      </c>
      <c r="B173" s="826"/>
      <c r="C173" s="751" t="s">
        <v>115</v>
      </c>
      <c r="D173" s="752"/>
      <c r="E173" s="752"/>
      <c r="F173" s="752"/>
      <c r="G173" s="752"/>
      <c r="H173" s="783"/>
      <c r="I173" s="214">
        <f t="shared" si="52"/>
        <v>161</v>
      </c>
      <c r="J173" s="215">
        <f t="shared" si="65"/>
        <v>14</v>
      </c>
      <c r="K173" s="215">
        <f t="shared" si="65"/>
        <v>1</v>
      </c>
      <c r="L173" s="221"/>
      <c r="M173" s="199"/>
      <c r="N173" s="199">
        <v>14</v>
      </c>
      <c r="O173" s="199">
        <v>1</v>
      </c>
      <c r="P173" s="222"/>
      <c r="Q173" s="222"/>
      <c r="R173" s="199">
        <v>14</v>
      </c>
      <c r="S173" s="222"/>
      <c r="T173" s="222"/>
      <c r="U173" s="222"/>
      <c r="V173" s="214">
        <v>14</v>
      </c>
      <c r="W173" s="214">
        <v>1</v>
      </c>
      <c r="X173" s="199"/>
      <c r="Y173" s="199"/>
      <c r="Z173" s="221"/>
      <c r="AA173" s="199"/>
      <c r="AB173" s="140" t="str">
        <f t="shared" si="66"/>
        <v>TC8211-20</v>
      </c>
      <c r="AC173" s="139" t="str">
        <f t="shared" si="67"/>
        <v>Автомашины засварчин</v>
      </c>
      <c r="AD173" s="214">
        <f t="shared" si="53"/>
        <v>161</v>
      </c>
      <c r="AE173" s="199"/>
      <c r="AF173" s="199"/>
      <c r="AG173" s="199"/>
      <c r="AH173" s="199"/>
      <c r="AI173" s="199"/>
      <c r="AJ173" s="199"/>
      <c r="AK173" s="199"/>
      <c r="AL173" s="199"/>
      <c r="AM173" s="199"/>
      <c r="AN173" s="199"/>
      <c r="AO173" s="199"/>
      <c r="AP173" s="199"/>
      <c r="AQ173" s="199"/>
      <c r="AR173" s="199"/>
      <c r="AS173" s="199"/>
      <c r="AT173" s="199"/>
      <c r="AU173" s="199"/>
      <c r="AV173" s="199"/>
      <c r="AW173" s="199">
        <v>14</v>
      </c>
      <c r="AX173" s="199"/>
      <c r="AY173" s="199"/>
    </row>
    <row r="174" spans="1:51" s="242" customFormat="1" ht="12.75" customHeight="1">
      <c r="A174" s="825" t="s">
        <v>124</v>
      </c>
      <c r="B174" s="826"/>
      <c r="C174" s="702" t="s">
        <v>125</v>
      </c>
      <c r="D174" s="702"/>
      <c r="E174" s="702"/>
      <c r="F174" s="702"/>
      <c r="G174" s="702"/>
      <c r="H174" s="702"/>
      <c r="I174" s="214">
        <f t="shared" si="52"/>
        <v>162</v>
      </c>
      <c r="J174" s="215">
        <f t="shared" si="65"/>
        <v>39</v>
      </c>
      <c r="K174" s="215">
        <f t="shared" si="65"/>
        <v>1</v>
      </c>
      <c r="L174" s="221"/>
      <c r="M174" s="199"/>
      <c r="N174" s="199">
        <v>39</v>
      </c>
      <c r="O174" s="199">
        <v>1</v>
      </c>
      <c r="P174" s="222"/>
      <c r="Q174" s="222"/>
      <c r="R174" s="199">
        <v>39</v>
      </c>
      <c r="S174" s="222"/>
      <c r="T174" s="222"/>
      <c r="U174" s="222"/>
      <c r="V174" s="214">
        <v>19</v>
      </c>
      <c r="W174" s="214">
        <v>1</v>
      </c>
      <c r="X174" s="199"/>
      <c r="Y174" s="199"/>
      <c r="Z174" s="221"/>
      <c r="AA174" s="199"/>
      <c r="AB174" s="140" t="str">
        <f t="shared" si="66"/>
        <v>IM7212-14</v>
      </c>
      <c r="AC174" s="139" t="str">
        <f t="shared" si="67"/>
        <v>Гагнуурчин</v>
      </c>
      <c r="AD174" s="214">
        <f t="shared" si="53"/>
        <v>162</v>
      </c>
      <c r="AE174" s="199"/>
      <c r="AF174" s="199"/>
      <c r="AG174" s="199"/>
      <c r="AH174" s="199"/>
      <c r="AI174" s="199">
        <v>2</v>
      </c>
      <c r="AJ174" s="199"/>
      <c r="AK174" s="199"/>
      <c r="AL174" s="199"/>
      <c r="AM174" s="199"/>
      <c r="AN174" s="199"/>
      <c r="AO174" s="199"/>
      <c r="AP174" s="199"/>
      <c r="AQ174" s="199">
        <v>18</v>
      </c>
      <c r="AR174" s="199"/>
      <c r="AS174" s="199">
        <v>4</v>
      </c>
      <c r="AT174" s="199"/>
      <c r="AU174" s="199"/>
      <c r="AV174" s="199">
        <v>14</v>
      </c>
      <c r="AW174" s="199">
        <v>21</v>
      </c>
      <c r="AX174" s="199"/>
      <c r="AY174" s="199"/>
    </row>
    <row r="175" spans="1:51" s="242" customFormat="1" ht="25.5" customHeight="1">
      <c r="A175" s="825" t="s">
        <v>195</v>
      </c>
      <c r="B175" s="826"/>
      <c r="C175" s="751" t="s">
        <v>196</v>
      </c>
      <c r="D175" s="752"/>
      <c r="E175" s="752"/>
      <c r="F175" s="752"/>
      <c r="G175" s="752"/>
      <c r="H175" s="783"/>
      <c r="I175" s="214">
        <f t="shared" si="52"/>
        <v>163</v>
      </c>
      <c r="J175" s="215">
        <f t="shared" si="65"/>
        <v>27</v>
      </c>
      <c r="K175" s="215">
        <f t="shared" si="65"/>
        <v>26</v>
      </c>
      <c r="L175" s="221"/>
      <c r="M175" s="199"/>
      <c r="N175" s="199">
        <v>27</v>
      </c>
      <c r="O175" s="199">
        <v>26</v>
      </c>
      <c r="P175" s="222"/>
      <c r="Q175" s="222"/>
      <c r="R175" s="199">
        <v>27</v>
      </c>
      <c r="S175" s="222"/>
      <c r="T175" s="222"/>
      <c r="U175" s="222"/>
      <c r="V175" s="214"/>
      <c r="W175" s="214"/>
      <c r="X175" s="199">
        <v>2</v>
      </c>
      <c r="Y175" s="199">
        <v>2</v>
      </c>
      <c r="Z175" s="221"/>
      <c r="AA175" s="199"/>
      <c r="AB175" s="140" t="str">
        <f t="shared" si="66"/>
        <v>ID4120-11</v>
      </c>
      <c r="AC175" s="139" t="str">
        <f t="shared" si="67"/>
        <v>Нарийн бичгийн дарга-албан хэргийн ажилтан</v>
      </c>
      <c r="AD175" s="214">
        <f t="shared" si="53"/>
        <v>163</v>
      </c>
      <c r="AE175" s="199"/>
      <c r="AF175" s="199"/>
      <c r="AG175" s="199"/>
      <c r="AH175" s="199"/>
      <c r="AI175" s="199"/>
      <c r="AJ175" s="199"/>
      <c r="AK175" s="199"/>
      <c r="AL175" s="199"/>
      <c r="AM175" s="199"/>
      <c r="AN175" s="199"/>
      <c r="AO175" s="199"/>
      <c r="AP175" s="199"/>
      <c r="AQ175" s="199">
        <v>25</v>
      </c>
      <c r="AR175" s="199">
        <v>24</v>
      </c>
      <c r="AS175" s="199">
        <v>3</v>
      </c>
      <c r="AT175" s="199">
        <v>3</v>
      </c>
      <c r="AU175" s="199">
        <v>1</v>
      </c>
      <c r="AV175" s="199">
        <v>20</v>
      </c>
      <c r="AW175" s="199"/>
      <c r="AX175" s="199"/>
      <c r="AY175" s="199"/>
    </row>
    <row r="176" spans="1:51" s="242" customFormat="1" ht="25.5" customHeight="1">
      <c r="A176" s="787" t="s">
        <v>130</v>
      </c>
      <c r="B176" s="787"/>
      <c r="C176" s="702" t="s">
        <v>131</v>
      </c>
      <c r="D176" s="702"/>
      <c r="E176" s="702"/>
      <c r="F176" s="702"/>
      <c r="G176" s="702"/>
      <c r="H176" s="702"/>
      <c r="I176" s="214">
        <f t="shared" si="52"/>
        <v>164</v>
      </c>
      <c r="J176" s="215">
        <f t="shared" si="65"/>
        <v>19</v>
      </c>
      <c r="K176" s="215">
        <f t="shared" si="65"/>
        <v>19</v>
      </c>
      <c r="L176" s="221"/>
      <c r="M176" s="199"/>
      <c r="N176" s="199">
        <v>19</v>
      </c>
      <c r="O176" s="199">
        <v>19</v>
      </c>
      <c r="P176" s="222"/>
      <c r="Q176" s="222"/>
      <c r="R176" s="199">
        <v>19</v>
      </c>
      <c r="S176" s="222"/>
      <c r="T176" s="222"/>
      <c r="U176" s="222"/>
      <c r="V176" s="214"/>
      <c r="W176" s="214"/>
      <c r="X176" s="199"/>
      <c r="Y176" s="199"/>
      <c r="Z176" s="221"/>
      <c r="AA176" s="199"/>
      <c r="AB176" s="140" t="str">
        <f t="shared" si="66"/>
        <v>IE7533-28</v>
      </c>
      <c r="AC176" s="139" t="str">
        <f t="shared" si="67"/>
        <v>Оёмол бүтээгдэхүүний оёдолчин</v>
      </c>
      <c r="AD176" s="214">
        <f t="shared" si="53"/>
        <v>164</v>
      </c>
      <c r="AE176" s="199"/>
      <c r="AF176" s="199"/>
      <c r="AG176" s="199"/>
      <c r="AH176" s="199"/>
      <c r="AI176" s="199">
        <v>2</v>
      </c>
      <c r="AJ176" s="199">
        <v>2</v>
      </c>
      <c r="AK176" s="199"/>
      <c r="AL176" s="199"/>
      <c r="AM176" s="199"/>
      <c r="AN176" s="199"/>
      <c r="AO176" s="199"/>
      <c r="AP176" s="199"/>
      <c r="AQ176" s="199">
        <v>17</v>
      </c>
      <c r="AR176" s="199">
        <v>17</v>
      </c>
      <c r="AS176" s="199">
        <v>4</v>
      </c>
      <c r="AT176" s="199"/>
      <c r="AU176" s="199">
        <v>3</v>
      </c>
      <c r="AV176" s="199">
        <v>11</v>
      </c>
      <c r="AW176" s="199">
        <v>1</v>
      </c>
      <c r="AX176" s="199"/>
      <c r="AY176" s="199"/>
    </row>
    <row r="177" spans="1:51" s="242" customFormat="1" ht="12.75" customHeight="1">
      <c r="A177" s="787" t="s">
        <v>136</v>
      </c>
      <c r="B177" s="787"/>
      <c r="C177" s="702" t="s">
        <v>137</v>
      </c>
      <c r="D177" s="702"/>
      <c r="E177" s="702"/>
      <c r="F177" s="702"/>
      <c r="G177" s="702"/>
      <c r="H177" s="702"/>
      <c r="I177" s="214">
        <f t="shared" si="52"/>
        <v>165</v>
      </c>
      <c r="J177" s="215">
        <f t="shared" si="65"/>
        <v>24</v>
      </c>
      <c r="K177" s="215">
        <f t="shared" si="65"/>
        <v>3</v>
      </c>
      <c r="L177" s="221"/>
      <c r="M177" s="199"/>
      <c r="N177" s="199">
        <v>24</v>
      </c>
      <c r="O177" s="199">
        <v>3</v>
      </c>
      <c r="P177" s="222"/>
      <c r="Q177" s="222"/>
      <c r="R177" s="199">
        <v>24</v>
      </c>
      <c r="S177" s="222"/>
      <c r="T177" s="222"/>
      <c r="U177" s="222"/>
      <c r="V177" s="214"/>
      <c r="W177" s="214"/>
      <c r="X177" s="199"/>
      <c r="Y177" s="199"/>
      <c r="Z177" s="221"/>
      <c r="AA177" s="199"/>
      <c r="AB177" s="140" t="str">
        <f t="shared" si="66"/>
        <v>NF6210-21</v>
      </c>
      <c r="AC177" s="139" t="str">
        <f t="shared" si="67"/>
        <v>Ойжуулагч</v>
      </c>
      <c r="AD177" s="214">
        <f t="shared" si="53"/>
        <v>165</v>
      </c>
      <c r="AE177" s="199"/>
      <c r="AF177" s="199"/>
      <c r="AG177" s="199"/>
      <c r="AH177" s="199"/>
      <c r="AI177" s="199"/>
      <c r="AJ177" s="199"/>
      <c r="AK177" s="199">
        <v>24</v>
      </c>
      <c r="AL177" s="199">
        <v>3</v>
      </c>
      <c r="AM177" s="199"/>
      <c r="AN177" s="199"/>
      <c r="AO177" s="199"/>
      <c r="AP177" s="199"/>
      <c r="AQ177" s="199"/>
      <c r="AR177" s="199"/>
      <c r="AS177" s="199">
        <v>4</v>
      </c>
      <c r="AT177" s="199"/>
      <c r="AU177" s="199"/>
      <c r="AV177" s="199">
        <v>16</v>
      </c>
      <c r="AW177" s="199">
        <v>4</v>
      </c>
      <c r="AX177" s="199"/>
      <c r="AY177" s="199"/>
    </row>
    <row r="178" spans="1:51" s="242" customFormat="1" ht="12.75" customHeight="1">
      <c r="A178" s="825" t="s">
        <v>155</v>
      </c>
      <c r="B178" s="826"/>
      <c r="C178" s="751" t="s">
        <v>156</v>
      </c>
      <c r="D178" s="752"/>
      <c r="E178" s="752"/>
      <c r="F178" s="752"/>
      <c r="G178" s="752"/>
      <c r="H178" s="783"/>
      <c r="I178" s="214">
        <f t="shared" si="52"/>
        <v>166</v>
      </c>
      <c r="J178" s="215">
        <f t="shared" si="65"/>
        <v>17</v>
      </c>
      <c r="K178" s="215">
        <f t="shared" si="65"/>
        <v>9</v>
      </c>
      <c r="L178" s="221"/>
      <c r="M178" s="199"/>
      <c r="N178" s="199">
        <v>17</v>
      </c>
      <c r="O178" s="199">
        <v>9</v>
      </c>
      <c r="P178" s="222"/>
      <c r="Q178" s="222"/>
      <c r="R178" s="199">
        <v>17</v>
      </c>
      <c r="S178" s="222"/>
      <c r="T178" s="222"/>
      <c r="U178" s="222"/>
      <c r="V178" s="214">
        <v>17</v>
      </c>
      <c r="W178" s="214">
        <v>9</v>
      </c>
      <c r="X178" s="199"/>
      <c r="Y178" s="199"/>
      <c r="Z178" s="221"/>
      <c r="AA178" s="199"/>
      <c r="AB178" s="140" t="str">
        <f t="shared" si="66"/>
        <v>IO4120-13</v>
      </c>
      <c r="AC178" s="139" t="str">
        <f t="shared" si="67"/>
        <v>Компьютерийн оператор</v>
      </c>
      <c r="AD178" s="214">
        <f t="shared" si="53"/>
        <v>166</v>
      </c>
      <c r="AE178" s="199"/>
      <c r="AF178" s="199"/>
      <c r="AG178" s="199"/>
      <c r="AH178" s="199"/>
      <c r="AI178" s="199"/>
      <c r="AJ178" s="199"/>
      <c r="AK178" s="199"/>
      <c r="AL178" s="199"/>
      <c r="AM178" s="199"/>
      <c r="AN178" s="199"/>
      <c r="AO178" s="199"/>
      <c r="AP178" s="199"/>
      <c r="AQ178" s="199"/>
      <c r="AR178" s="199"/>
      <c r="AS178" s="199"/>
      <c r="AT178" s="199"/>
      <c r="AU178" s="199"/>
      <c r="AV178" s="199"/>
      <c r="AW178" s="199">
        <v>17</v>
      </c>
      <c r="AX178" s="199"/>
      <c r="AY178" s="199"/>
    </row>
    <row r="179" spans="1:51" s="213" customFormat="1">
      <c r="A179" s="745" t="s">
        <v>229</v>
      </c>
      <c r="B179" s="746"/>
      <c r="C179" s="746"/>
      <c r="D179" s="746"/>
      <c r="E179" s="746"/>
      <c r="F179" s="746"/>
      <c r="G179" s="746"/>
      <c r="H179" s="747"/>
      <c r="I179" s="217">
        <f t="shared" si="52"/>
        <v>167</v>
      </c>
      <c r="J179" s="220">
        <f t="shared" ref="J179:AA179" si="68">SUM(J180:J187)</f>
        <v>146</v>
      </c>
      <c r="K179" s="220">
        <f t="shared" si="68"/>
        <v>83</v>
      </c>
      <c r="L179" s="220">
        <f t="shared" si="68"/>
        <v>0</v>
      </c>
      <c r="M179" s="220">
        <f t="shared" si="68"/>
        <v>0</v>
      </c>
      <c r="N179" s="220">
        <f t="shared" si="68"/>
        <v>146</v>
      </c>
      <c r="O179" s="220">
        <f t="shared" si="68"/>
        <v>83</v>
      </c>
      <c r="P179" s="220">
        <f t="shared" si="68"/>
        <v>0</v>
      </c>
      <c r="Q179" s="220">
        <f t="shared" si="68"/>
        <v>0</v>
      </c>
      <c r="R179" s="220">
        <f t="shared" si="68"/>
        <v>146</v>
      </c>
      <c r="S179" s="220">
        <f t="shared" si="68"/>
        <v>0</v>
      </c>
      <c r="T179" s="220">
        <f t="shared" si="68"/>
        <v>0</v>
      </c>
      <c r="U179" s="220">
        <f t="shared" si="68"/>
        <v>0</v>
      </c>
      <c r="V179" s="220">
        <f t="shared" si="68"/>
        <v>0</v>
      </c>
      <c r="W179" s="220">
        <f t="shared" si="68"/>
        <v>0</v>
      </c>
      <c r="X179" s="220">
        <f t="shared" si="68"/>
        <v>0</v>
      </c>
      <c r="Y179" s="220">
        <f t="shared" si="68"/>
        <v>0</v>
      </c>
      <c r="Z179" s="220">
        <f t="shared" si="68"/>
        <v>0</v>
      </c>
      <c r="AA179" s="220">
        <f t="shared" si="68"/>
        <v>0</v>
      </c>
      <c r="AB179" s="748" t="str">
        <f>+A179</f>
        <v>13. Сэлэнгэ аймгийн Шаамар суман дахь МСҮТ</v>
      </c>
      <c r="AC179" s="750"/>
      <c r="AD179" s="217">
        <f t="shared" si="53"/>
        <v>167</v>
      </c>
      <c r="AE179" s="220">
        <f t="shared" ref="AE179:AY179" si="69">SUM(AE180:AE187)</f>
        <v>0</v>
      </c>
      <c r="AF179" s="220">
        <f t="shared" si="69"/>
        <v>0</v>
      </c>
      <c r="AG179" s="220">
        <f t="shared" si="69"/>
        <v>0</v>
      </c>
      <c r="AH179" s="220">
        <f t="shared" si="69"/>
        <v>0</v>
      </c>
      <c r="AI179" s="220">
        <f t="shared" si="69"/>
        <v>12</v>
      </c>
      <c r="AJ179" s="220">
        <f t="shared" si="69"/>
        <v>4</v>
      </c>
      <c r="AK179" s="220">
        <f t="shared" si="69"/>
        <v>0</v>
      </c>
      <c r="AL179" s="220">
        <f t="shared" si="69"/>
        <v>0</v>
      </c>
      <c r="AM179" s="220">
        <f t="shared" si="69"/>
        <v>0</v>
      </c>
      <c r="AN179" s="220">
        <f t="shared" si="69"/>
        <v>0</v>
      </c>
      <c r="AO179" s="220">
        <f t="shared" si="69"/>
        <v>0</v>
      </c>
      <c r="AP179" s="220">
        <f t="shared" si="69"/>
        <v>0</v>
      </c>
      <c r="AQ179" s="220">
        <f t="shared" si="69"/>
        <v>134</v>
      </c>
      <c r="AR179" s="220">
        <f t="shared" si="69"/>
        <v>79</v>
      </c>
      <c r="AS179" s="220">
        <f t="shared" si="69"/>
        <v>25</v>
      </c>
      <c r="AT179" s="220">
        <f t="shared" si="69"/>
        <v>7</v>
      </c>
      <c r="AU179" s="220">
        <f t="shared" si="69"/>
        <v>0</v>
      </c>
      <c r="AV179" s="220">
        <f t="shared" si="69"/>
        <v>102</v>
      </c>
      <c r="AW179" s="220">
        <f t="shared" si="69"/>
        <v>10</v>
      </c>
      <c r="AX179" s="220">
        <f t="shared" si="69"/>
        <v>2</v>
      </c>
      <c r="AY179" s="220">
        <f t="shared" si="69"/>
        <v>0</v>
      </c>
    </row>
    <row r="180" spans="1:51" s="196" customFormat="1" ht="12.75" customHeight="1">
      <c r="A180" s="825" t="s">
        <v>114</v>
      </c>
      <c r="B180" s="826"/>
      <c r="C180" s="751" t="s">
        <v>115</v>
      </c>
      <c r="D180" s="752"/>
      <c r="E180" s="752"/>
      <c r="F180" s="752"/>
      <c r="G180" s="752"/>
      <c r="H180" s="783"/>
      <c r="I180" s="214">
        <f t="shared" si="52"/>
        <v>168</v>
      </c>
      <c r="J180" s="215">
        <f t="shared" si="65"/>
        <v>16</v>
      </c>
      <c r="K180" s="215">
        <f t="shared" si="65"/>
        <v>3</v>
      </c>
      <c r="L180" s="221"/>
      <c r="M180" s="199"/>
      <c r="N180" s="63">
        <v>16</v>
      </c>
      <c r="O180" s="63">
        <v>3</v>
      </c>
      <c r="P180" s="222"/>
      <c r="Q180" s="222"/>
      <c r="R180" s="63">
        <v>16</v>
      </c>
      <c r="S180" s="222"/>
      <c r="T180" s="222"/>
      <c r="U180" s="222"/>
      <c r="V180" s="214"/>
      <c r="W180" s="214"/>
      <c r="X180" s="222"/>
      <c r="Y180" s="223"/>
      <c r="Z180" s="224"/>
      <c r="AA180" s="223"/>
      <c r="AB180" s="140" t="str">
        <f t="shared" ref="AB180:AB191" si="70">+A180</f>
        <v>TC8211-20</v>
      </c>
      <c r="AC180" s="139" t="str">
        <f t="shared" ref="AC180:AC187" si="71">+C180</f>
        <v>Автомашины засварчин</v>
      </c>
      <c r="AD180" s="214">
        <f t="shared" si="53"/>
        <v>168</v>
      </c>
      <c r="AE180" s="222"/>
      <c r="AF180" s="222"/>
      <c r="AG180" s="222"/>
      <c r="AH180" s="222"/>
      <c r="AI180" s="199">
        <v>2</v>
      </c>
      <c r="AJ180" s="199"/>
      <c r="AK180" s="222"/>
      <c r="AL180" s="222"/>
      <c r="AM180" s="222"/>
      <c r="AN180" s="222"/>
      <c r="AO180" s="222"/>
      <c r="AP180" s="222"/>
      <c r="AQ180" s="199">
        <v>14</v>
      </c>
      <c r="AR180" s="199">
        <v>3</v>
      </c>
      <c r="AS180" s="199">
        <v>1</v>
      </c>
      <c r="AT180" s="226"/>
      <c r="AU180" s="226"/>
      <c r="AV180" s="199">
        <v>11</v>
      </c>
      <c r="AW180" s="199">
        <v>4</v>
      </c>
      <c r="AX180" s="226"/>
      <c r="AY180" s="226"/>
    </row>
    <row r="181" spans="1:51" s="196" customFormat="1" ht="12.75" customHeight="1">
      <c r="A181" s="825" t="s">
        <v>144</v>
      </c>
      <c r="B181" s="826"/>
      <c r="C181" s="712" t="s">
        <v>145</v>
      </c>
      <c r="D181" s="713"/>
      <c r="E181" s="713"/>
      <c r="F181" s="713"/>
      <c r="G181" s="713"/>
      <c r="H181" s="714"/>
      <c r="I181" s="214">
        <f t="shared" si="52"/>
        <v>169</v>
      </c>
      <c r="J181" s="215">
        <f t="shared" si="65"/>
        <v>17</v>
      </c>
      <c r="K181" s="215">
        <f t="shared" si="65"/>
        <v>16</v>
      </c>
      <c r="L181" s="221"/>
      <c r="M181" s="199"/>
      <c r="N181" s="63">
        <v>17</v>
      </c>
      <c r="O181" s="63">
        <v>16</v>
      </c>
      <c r="P181" s="222"/>
      <c r="Q181" s="222"/>
      <c r="R181" s="63">
        <v>17</v>
      </c>
      <c r="S181" s="222"/>
      <c r="T181" s="222"/>
      <c r="U181" s="222"/>
      <c r="V181" s="214"/>
      <c r="W181" s="214"/>
      <c r="X181" s="222"/>
      <c r="Y181" s="223"/>
      <c r="Z181" s="224"/>
      <c r="AA181" s="223"/>
      <c r="AB181" s="140" t="str">
        <f t="shared" si="70"/>
        <v>IF5120-11</v>
      </c>
      <c r="AC181" s="139" t="str">
        <f t="shared" si="71"/>
        <v>Тогооч</v>
      </c>
      <c r="AD181" s="214">
        <f t="shared" si="53"/>
        <v>169</v>
      </c>
      <c r="AE181" s="222"/>
      <c r="AF181" s="222"/>
      <c r="AG181" s="222"/>
      <c r="AH181" s="222"/>
      <c r="AI181" s="199">
        <v>2</v>
      </c>
      <c r="AJ181" s="199">
        <v>2</v>
      </c>
      <c r="AK181" s="222"/>
      <c r="AL181" s="222"/>
      <c r="AM181" s="222"/>
      <c r="AN181" s="222"/>
      <c r="AO181" s="222"/>
      <c r="AP181" s="222"/>
      <c r="AQ181" s="199">
        <v>15</v>
      </c>
      <c r="AR181" s="199">
        <v>14</v>
      </c>
      <c r="AS181" s="199">
        <v>1</v>
      </c>
      <c r="AT181" s="226"/>
      <c r="AU181" s="226"/>
      <c r="AV181" s="199">
        <v>13</v>
      </c>
      <c r="AW181" s="199">
        <v>1</v>
      </c>
      <c r="AX181" s="199">
        <v>2</v>
      </c>
      <c r="AY181" s="226"/>
    </row>
    <row r="182" spans="1:51" s="196" customFormat="1" ht="12.75" customHeight="1">
      <c r="A182" s="825" t="s">
        <v>138</v>
      </c>
      <c r="B182" s="826"/>
      <c r="C182" s="712" t="s">
        <v>139</v>
      </c>
      <c r="D182" s="713"/>
      <c r="E182" s="713"/>
      <c r="F182" s="713"/>
      <c r="G182" s="713"/>
      <c r="H182" s="714"/>
      <c r="I182" s="214">
        <f t="shared" si="52"/>
        <v>170</v>
      </c>
      <c r="J182" s="215">
        <f t="shared" si="65"/>
        <v>16</v>
      </c>
      <c r="K182" s="215">
        <f t="shared" si="65"/>
        <v>14</v>
      </c>
      <c r="L182" s="221"/>
      <c r="M182" s="199"/>
      <c r="N182" s="63">
        <v>16</v>
      </c>
      <c r="O182" s="63">
        <v>14</v>
      </c>
      <c r="P182" s="222"/>
      <c r="Q182" s="222"/>
      <c r="R182" s="63">
        <v>16</v>
      </c>
      <c r="S182" s="222"/>
      <c r="T182" s="222"/>
      <c r="U182" s="222"/>
      <c r="V182" s="214"/>
      <c r="W182" s="214"/>
      <c r="X182" s="222"/>
      <c r="Y182" s="223"/>
      <c r="Z182" s="224"/>
      <c r="AA182" s="223"/>
      <c r="AB182" s="140" t="str">
        <f t="shared" si="70"/>
        <v>SO5141-11</v>
      </c>
      <c r="AC182" s="139" t="str">
        <f t="shared" si="71"/>
        <v>Үсчин</v>
      </c>
      <c r="AD182" s="214">
        <f t="shared" si="53"/>
        <v>170</v>
      </c>
      <c r="AE182" s="222"/>
      <c r="AF182" s="222"/>
      <c r="AG182" s="222"/>
      <c r="AH182" s="222"/>
      <c r="AI182" s="199">
        <v>1</v>
      </c>
      <c r="AJ182" s="199"/>
      <c r="AK182" s="222"/>
      <c r="AL182" s="222"/>
      <c r="AM182" s="222"/>
      <c r="AN182" s="222"/>
      <c r="AO182" s="222"/>
      <c r="AP182" s="222"/>
      <c r="AQ182" s="199">
        <v>15</v>
      </c>
      <c r="AR182" s="199">
        <v>14</v>
      </c>
      <c r="AS182" s="199">
        <v>3</v>
      </c>
      <c r="AT182" s="226"/>
      <c r="AU182" s="226"/>
      <c r="AV182" s="199">
        <v>11</v>
      </c>
      <c r="AW182" s="199">
        <v>2</v>
      </c>
      <c r="AX182" s="226"/>
      <c r="AY182" s="226"/>
    </row>
    <row r="183" spans="1:51" s="196" customFormat="1" ht="25.5" customHeight="1">
      <c r="A183" s="765" t="s">
        <v>179</v>
      </c>
      <c r="B183" s="765"/>
      <c r="C183" s="751" t="s">
        <v>180</v>
      </c>
      <c r="D183" s="752"/>
      <c r="E183" s="752"/>
      <c r="F183" s="752"/>
      <c r="G183" s="752"/>
      <c r="H183" s="783"/>
      <c r="I183" s="214">
        <f t="shared" si="52"/>
        <v>171</v>
      </c>
      <c r="J183" s="215">
        <f t="shared" si="65"/>
        <v>20</v>
      </c>
      <c r="K183" s="215">
        <f t="shared" si="65"/>
        <v>18</v>
      </c>
      <c r="L183" s="221"/>
      <c r="M183" s="199"/>
      <c r="N183" s="63">
        <v>20</v>
      </c>
      <c r="O183" s="63">
        <v>18</v>
      </c>
      <c r="P183" s="222"/>
      <c r="Q183" s="222"/>
      <c r="R183" s="63">
        <v>20</v>
      </c>
      <c r="S183" s="222"/>
      <c r="T183" s="222"/>
      <c r="U183" s="222"/>
      <c r="V183" s="214"/>
      <c r="W183" s="214"/>
      <c r="X183" s="222"/>
      <c r="Y183" s="223"/>
      <c r="Z183" s="224"/>
      <c r="AA183" s="223"/>
      <c r="AB183" s="140" t="str">
        <f t="shared" si="70"/>
        <v>AH6123-11</v>
      </c>
      <c r="AC183" s="139" t="str">
        <f t="shared" si="71"/>
        <v>Зөгийчин, зөгийн аж ахуй эрхлэгч</v>
      </c>
      <c r="AD183" s="214">
        <f t="shared" si="53"/>
        <v>171</v>
      </c>
      <c r="AE183" s="222"/>
      <c r="AF183" s="222"/>
      <c r="AG183" s="222"/>
      <c r="AH183" s="222"/>
      <c r="AI183" s="199"/>
      <c r="AJ183" s="199"/>
      <c r="AK183" s="222"/>
      <c r="AL183" s="222"/>
      <c r="AM183" s="222"/>
      <c r="AN183" s="222"/>
      <c r="AO183" s="222"/>
      <c r="AP183" s="222"/>
      <c r="AQ183" s="199">
        <v>20</v>
      </c>
      <c r="AR183" s="199">
        <v>18</v>
      </c>
      <c r="AS183" s="199">
        <v>4</v>
      </c>
      <c r="AT183" s="199">
        <v>3</v>
      </c>
      <c r="AU183" s="226"/>
      <c r="AV183" s="199">
        <v>13</v>
      </c>
      <c r="AW183" s="199"/>
      <c r="AX183" s="226"/>
      <c r="AY183" s="226"/>
    </row>
    <row r="184" spans="1:51" s="196" customFormat="1" ht="25.5" customHeight="1">
      <c r="A184" s="1001" t="s">
        <v>161</v>
      </c>
      <c r="B184" s="1001"/>
      <c r="C184" s="751" t="s">
        <v>162</v>
      </c>
      <c r="D184" s="752"/>
      <c r="E184" s="752"/>
      <c r="F184" s="752"/>
      <c r="G184" s="752"/>
      <c r="H184" s="783"/>
      <c r="I184" s="214">
        <f t="shared" si="52"/>
        <v>172</v>
      </c>
      <c r="J184" s="215">
        <f t="shared" si="65"/>
        <v>20</v>
      </c>
      <c r="K184" s="215">
        <f t="shared" si="65"/>
        <v>1</v>
      </c>
      <c r="L184" s="221"/>
      <c r="M184" s="199"/>
      <c r="N184" s="63">
        <v>20</v>
      </c>
      <c r="O184" s="63">
        <v>1</v>
      </c>
      <c r="P184" s="222"/>
      <c r="Q184" s="222"/>
      <c r="R184" s="63">
        <v>20</v>
      </c>
      <c r="S184" s="222"/>
      <c r="T184" s="222"/>
      <c r="U184" s="222"/>
      <c r="V184" s="214"/>
      <c r="W184" s="214"/>
      <c r="X184" s="222"/>
      <c r="Y184" s="223"/>
      <c r="Z184" s="224"/>
      <c r="AA184" s="223"/>
      <c r="AB184" s="140" t="str">
        <f t="shared" si="70"/>
        <v>MT8111-35</v>
      </c>
      <c r="AC184" s="139" t="str">
        <f t="shared" si="71"/>
        <v>Хүнд машин механизмын оператор</v>
      </c>
      <c r="AD184" s="214">
        <f t="shared" si="53"/>
        <v>172</v>
      </c>
      <c r="AE184" s="222"/>
      <c r="AF184" s="222"/>
      <c r="AG184" s="222"/>
      <c r="AH184" s="222"/>
      <c r="AI184" s="199">
        <v>3</v>
      </c>
      <c r="AJ184" s="199"/>
      <c r="AK184" s="222"/>
      <c r="AL184" s="222"/>
      <c r="AM184" s="222"/>
      <c r="AN184" s="222"/>
      <c r="AO184" s="222"/>
      <c r="AP184" s="222"/>
      <c r="AQ184" s="199">
        <v>17</v>
      </c>
      <c r="AR184" s="199">
        <v>1</v>
      </c>
      <c r="AS184" s="199">
        <v>1</v>
      </c>
      <c r="AT184" s="199"/>
      <c r="AU184" s="226"/>
      <c r="AV184" s="199">
        <v>18</v>
      </c>
      <c r="AW184" s="199">
        <v>1</v>
      </c>
      <c r="AX184" s="226"/>
      <c r="AY184" s="226"/>
    </row>
    <row r="185" spans="1:51" s="196" customFormat="1" ht="25.5" customHeight="1">
      <c r="A185" s="765" t="s">
        <v>230</v>
      </c>
      <c r="B185" s="765"/>
      <c r="C185" s="751" t="s">
        <v>231</v>
      </c>
      <c r="D185" s="752"/>
      <c r="E185" s="752"/>
      <c r="F185" s="752"/>
      <c r="G185" s="752"/>
      <c r="H185" s="783"/>
      <c r="I185" s="214">
        <f t="shared" si="52"/>
        <v>173</v>
      </c>
      <c r="J185" s="215">
        <f t="shared" si="65"/>
        <v>15</v>
      </c>
      <c r="K185" s="215">
        <f t="shared" si="65"/>
        <v>11</v>
      </c>
      <c r="L185" s="221"/>
      <c r="M185" s="199"/>
      <c r="N185" s="63">
        <v>15</v>
      </c>
      <c r="O185" s="63">
        <v>11</v>
      </c>
      <c r="P185" s="222"/>
      <c r="Q185" s="222"/>
      <c r="R185" s="63">
        <v>15</v>
      </c>
      <c r="S185" s="222"/>
      <c r="T185" s="222"/>
      <c r="U185" s="222"/>
      <c r="V185" s="214"/>
      <c r="W185" s="214"/>
      <c r="X185" s="222"/>
      <c r="Y185" s="223"/>
      <c r="Z185" s="224"/>
      <c r="AA185" s="223"/>
      <c r="AB185" s="140" t="str">
        <f t="shared" si="70"/>
        <v>BT4311-14</v>
      </c>
      <c r="AC185" s="139" t="str">
        <f t="shared" si="71"/>
        <v>Нягтлан бодохын бүртгэл, тооцооны ажилтан</v>
      </c>
      <c r="AD185" s="214">
        <f t="shared" si="53"/>
        <v>173</v>
      </c>
      <c r="AE185" s="222"/>
      <c r="AF185" s="222"/>
      <c r="AG185" s="222"/>
      <c r="AH185" s="222"/>
      <c r="AI185" s="199">
        <v>2</v>
      </c>
      <c r="AJ185" s="199">
        <v>1</v>
      </c>
      <c r="AK185" s="222"/>
      <c r="AL185" s="222"/>
      <c r="AM185" s="222"/>
      <c r="AN185" s="222"/>
      <c r="AO185" s="222"/>
      <c r="AP185" s="222"/>
      <c r="AQ185" s="199">
        <v>13</v>
      </c>
      <c r="AR185" s="199">
        <v>10</v>
      </c>
      <c r="AS185" s="199">
        <v>4</v>
      </c>
      <c r="AT185" s="199">
        <v>1</v>
      </c>
      <c r="AU185" s="226"/>
      <c r="AV185" s="199">
        <v>10</v>
      </c>
      <c r="AW185" s="199"/>
      <c r="AX185" s="226"/>
      <c r="AY185" s="226"/>
    </row>
    <row r="186" spans="1:51" s="196" customFormat="1" ht="25.5" customHeight="1">
      <c r="A186" s="765" t="s">
        <v>232</v>
      </c>
      <c r="B186" s="765"/>
      <c r="C186" s="1018" t="s">
        <v>233</v>
      </c>
      <c r="D186" s="1018"/>
      <c r="E186" s="1018"/>
      <c r="F186" s="1018"/>
      <c r="G186" s="1018"/>
      <c r="H186" s="1018"/>
      <c r="I186" s="214">
        <f t="shared" si="52"/>
        <v>174</v>
      </c>
      <c r="J186" s="215">
        <f t="shared" si="65"/>
        <v>25</v>
      </c>
      <c r="K186" s="215">
        <f t="shared" si="65"/>
        <v>15</v>
      </c>
      <c r="L186" s="221"/>
      <c r="M186" s="199"/>
      <c r="N186" s="63">
        <v>25</v>
      </c>
      <c r="O186" s="63">
        <v>15</v>
      </c>
      <c r="P186" s="222"/>
      <c r="Q186" s="222"/>
      <c r="R186" s="63">
        <v>25</v>
      </c>
      <c r="S186" s="222"/>
      <c r="T186" s="222"/>
      <c r="U186" s="222"/>
      <c r="V186" s="214"/>
      <c r="W186" s="214"/>
      <c r="X186" s="222"/>
      <c r="Y186" s="223"/>
      <c r="Z186" s="224"/>
      <c r="AA186" s="223"/>
      <c r="AB186" s="140" t="str">
        <f t="shared" si="70"/>
        <v>UD6113-16</v>
      </c>
      <c r="AC186" s="139" t="str">
        <f t="shared" si="71"/>
        <v>Цэцэрлэгт хүрээлэнгийн цэцэрлэгч</v>
      </c>
      <c r="AD186" s="214">
        <f t="shared" si="53"/>
        <v>174</v>
      </c>
      <c r="AE186" s="222"/>
      <c r="AF186" s="222"/>
      <c r="AG186" s="222"/>
      <c r="AH186" s="222"/>
      <c r="AI186" s="199">
        <v>1</v>
      </c>
      <c r="AJ186" s="199">
        <v>1</v>
      </c>
      <c r="AK186" s="222"/>
      <c r="AL186" s="222"/>
      <c r="AM186" s="222"/>
      <c r="AN186" s="222"/>
      <c r="AO186" s="222"/>
      <c r="AP186" s="222"/>
      <c r="AQ186" s="199">
        <v>24</v>
      </c>
      <c r="AR186" s="199">
        <v>14</v>
      </c>
      <c r="AS186" s="199">
        <v>7</v>
      </c>
      <c r="AT186" s="199">
        <v>3</v>
      </c>
      <c r="AU186" s="226"/>
      <c r="AV186" s="199">
        <v>13</v>
      </c>
      <c r="AW186" s="199">
        <v>2</v>
      </c>
      <c r="AX186" s="226"/>
      <c r="AY186" s="226"/>
    </row>
    <row r="187" spans="1:51" s="196" customFormat="1" ht="12.75" customHeight="1">
      <c r="A187" s="765" t="s">
        <v>627</v>
      </c>
      <c r="B187" s="765"/>
      <c r="C187" s="751" t="s">
        <v>127</v>
      </c>
      <c r="D187" s="752"/>
      <c r="E187" s="752"/>
      <c r="F187" s="752"/>
      <c r="G187" s="752"/>
      <c r="H187" s="783"/>
      <c r="I187" s="214">
        <f t="shared" si="52"/>
        <v>175</v>
      </c>
      <c r="J187" s="215">
        <f t="shared" si="65"/>
        <v>17</v>
      </c>
      <c r="K187" s="215">
        <f t="shared" si="65"/>
        <v>5</v>
      </c>
      <c r="L187" s="221"/>
      <c r="M187" s="199"/>
      <c r="N187" s="63">
        <v>17</v>
      </c>
      <c r="O187" s="63">
        <v>5</v>
      </c>
      <c r="P187" s="222"/>
      <c r="Q187" s="222"/>
      <c r="R187" s="63">
        <v>17</v>
      </c>
      <c r="S187" s="222"/>
      <c r="T187" s="222"/>
      <c r="U187" s="222"/>
      <c r="V187" s="214"/>
      <c r="W187" s="214"/>
      <c r="X187" s="222"/>
      <c r="Y187" s="223"/>
      <c r="Z187" s="224"/>
      <c r="AA187" s="223"/>
      <c r="AB187" s="140" t="str">
        <f t="shared" si="70"/>
        <v>AH6121-23</v>
      </c>
      <c r="AC187" s="139" t="str">
        <f t="shared" si="71"/>
        <v>Малын асаргаа</v>
      </c>
      <c r="AD187" s="214">
        <f t="shared" si="53"/>
        <v>175</v>
      </c>
      <c r="AE187" s="222"/>
      <c r="AF187" s="222"/>
      <c r="AG187" s="222"/>
      <c r="AH187" s="222"/>
      <c r="AI187" s="199">
        <v>1</v>
      </c>
      <c r="AJ187" s="222"/>
      <c r="AK187" s="222"/>
      <c r="AL187" s="222"/>
      <c r="AM187" s="222"/>
      <c r="AN187" s="222"/>
      <c r="AO187" s="222"/>
      <c r="AP187" s="222"/>
      <c r="AQ187" s="199">
        <v>16</v>
      </c>
      <c r="AR187" s="199">
        <v>5</v>
      </c>
      <c r="AS187" s="199">
        <v>4</v>
      </c>
      <c r="AT187" s="226"/>
      <c r="AU187" s="226"/>
      <c r="AV187" s="199">
        <v>13</v>
      </c>
      <c r="AW187" s="226"/>
      <c r="AX187" s="226"/>
      <c r="AY187" s="226"/>
    </row>
    <row r="188" spans="1:51" s="213" customFormat="1">
      <c r="A188" s="745" t="s">
        <v>234</v>
      </c>
      <c r="B188" s="746"/>
      <c r="C188" s="746"/>
      <c r="D188" s="746"/>
      <c r="E188" s="746"/>
      <c r="F188" s="746"/>
      <c r="G188" s="746"/>
      <c r="H188" s="747"/>
      <c r="I188" s="217">
        <f t="shared" si="52"/>
        <v>176</v>
      </c>
      <c r="J188" s="217">
        <f t="shared" ref="J188:AA188" si="72">SUM(J189:J191)</f>
        <v>56</v>
      </c>
      <c r="K188" s="217">
        <f t="shared" si="72"/>
        <v>37</v>
      </c>
      <c r="L188" s="217">
        <f t="shared" si="72"/>
        <v>0</v>
      </c>
      <c r="M188" s="217">
        <f t="shared" si="72"/>
        <v>0</v>
      </c>
      <c r="N188" s="217">
        <f t="shared" si="72"/>
        <v>56</v>
      </c>
      <c r="O188" s="217">
        <f t="shared" si="72"/>
        <v>37</v>
      </c>
      <c r="P188" s="217">
        <f t="shared" si="72"/>
        <v>0</v>
      </c>
      <c r="Q188" s="217">
        <f t="shared" si="72"/>
        <v>0</v>
      </c>
      <c r="R188" s="217">
        <f t="shared" si="72"/>
        <v>56</v>
      </c>
      <c r="S188" s="217">
        <f t="shared" si="72"/>
        <v>0</v>
      </c>
      <c r="T188" s="217">
        <f t="shared" si="72"/>
        <v>0</v>
      </c>
      <c r="U188" s="217">
        <f t="shared" si="72"/>
        <v>0</v>
      </c>
      <c r="V188" s="217">
        <f t="shared" si="72"/>
        <v>2</v>
      </c>
      <c r="W188" s="217">
        <f t="shared" si="72"/>
        <v>0</v>
      </c>
      <c r="X188" s="217">
        <f t="shared" si="72"/>
        <v>2</v>
      </c>
      <c r="Y188" s="217">
        <f t="shared" si="72"/>
        <v>1</v>
      </c>
      <c r="Z188" s="217">
        <f t="shared" si="72"/>
        <v>0</v>
      </c>
      <c r="AA188" s="217">
        <f t="shared" si="72"/>
        <v>0</v>
      </c>
      <c r="AB188" s="748" t="str">
        <f t="shared" si="70"/>
        <v>14. Сэргээн Засалт, Сургалт Үйлдвэрлэлийн Төвийн Мэргэжлийн Боловсрол, Ур Чадвар Олгох Сургууль</v>
      </c>
      <c r="AC188" s="750"/>
      <c r="AD188" s="217">
        <f t="shared" si="53"/>
        <v>176</v>
      </c>
      <c r="AE188" s="217">
        <f t="shared" ref="AE188:AY188" si="73">SUM(AE189:AE191)</f>
        <v>0</v>
      </c>
      <c r="AF188" s="217">
        <f t="shared" si="73"/>
        <v>0</v>
      </c>
      <c r="AG188" s="217">
        <f t="shared" si="73"/>
        <v>0</v>
      </c>
      <c r="AH188" s="217">
        <f t="shared" si="73"/>
        <v>0</v>
      </c>
      <c r="AI188" s="217">
        <f t="shared" si="73"/>
        <v>0</v>
      </c>
      <c r="AJ188" s="217">
        <f t="shared" si="73"/>
        <v>0</v>
      </c>
      <c r="AK188" s="217">
        <f t="shared" si="73"/>
        <v>0</v>
      </c>
      <c r="AL188" s="217">
        <f t="shared" si="73"/>
        <v>0</v>
      </c>
      <c r="AM188" s="217">
        <f t="shared" si="73"/>
        <v>0</v>
      </c>
      <c r="AN188" s="217">
        <f t="shared" si="73"/>
        <v>0</v>
      </c>
      <c r="AO188" s="217">
        <f t="shared" si="73"/>
        <v>0</v>
      </c>
      <c r="AP188" s="217">
        <f t="shared" si="73"/>
        <v>0</v>
      </c>
      <c r="AQ188" s="217">
        <f t="shared" si="73"/>
        <v>52</v>
      </c>
      <c r="AR188" s="217">
        <f t="shared" si="73"/>
        <v>36</v>
      </c>
      <c r="AS188" s="217">
        <f t="shared" si="73"/>
        <v>10</v>
      </c>
      <c r="AT188" s="217">
        <f t="shared" si="73"/>
        <v>0</v>
      </c>
      <c r="AU188" s="217">
        <f t="shared" si="73"/>
        <v>0</v>
      </c>
      <c r="AV188" s="217">
        <f t="shared" si="73"/>
        <v>30</v>
      </c>
      <c r="AW188" s="217">
        <f t="shared" si="73"/>
        <v>9</v>
      </c>
      <c r="AX188" s="217">
        <f t="shared" si="73"/>
        <v>0</v>
      </c>
      <c r="AY188" s="217">
        <f t="shared" si="73"/>
        <v>7</v>
      </c>
    </row>
    <row r="189" spans="1:51" s="196" customFormat="1" ht="25.5" customHeight="1">
      <c r="A189" s="825" t="s">
        <v>132</v>
      </c>
      <c r="B189" s="826"/>
      <c r="C189" s="751" t="s">
        <v>133</v>
      </c>
      <c r="D189" s="752"/>
      <c r="E189" s="752"/>
      <c r="F189" s="752"/>
      <c r="G189" s="752"/>
      <c r="H189" s="783"/>
      <c r="I189" s="214">
        <f t="shared" si="52"/>
        <v>177</v>
      </c>
      <c r="J189" s="215">
        <f t="shared" si="65"/>
        <v>25</v>
      </c>
      <c r="K189" s="215">
        <f t="shared" si="65"/>
        <v>13</v>
      </c>
      <c r="L189" s="221"/>
      <c r="M189" s="199"/>
      <c r="N189" s="63">
        <v>25</v>
      </c>
      <c r="O189" s="63">
        <v>13</v>
      </c>
      <c r="P189" s="222"/>
      <c r="Q189" s="222"/>
      <c r="R189" s="63">
        <v>25</v>
      </c>
      <c r="S189" s="222"/>
      <c r="T189" s="222"/>
      <c r="U189" s="222"/>
      <c r="V189" s="199">
        <v>1</v>
      </c>
      <c r="W189" s="63"/>
      <c r="X189" s="199">
        <v>2</v>
      </c>
      <c r="Y189" s="199">
        <v>1</v>
      </c>
      <c r="Z189" s="221"/>
      <c r="AA189" s="199"/>
      <c r="AB189" s="140" t="str">
        <f t="shared" si="70"/>
        <v>IO7421-16</v>
      </c>
      <c r="AC189" s="139" t="str">
        <f t="shared" ref="AC189:AC191" si="74">+C189</f>
        <v>Цахим тоног төхөөрөмжийн үйлчилгээний ажилтан</v>
      </c>
      <c r="AD189" s="214">
        <f t="shared" si="53"/>
        <v>177</v>
      </c>
      <c r="AE189" s="222"/>
      <c r="AF189" s="222"/>
      <c r="AG189" s="222"/>
      <c r="AH189" s="222"/>
      <c r="AI189" s="225"/>
      <c r="AJ189" s="225"/>
      <c r="AK189" s="222"/>
      <c r="AL189" s="222"/>
      <c r="AM189" s="222"/>
      <c r="AN189" s="222"/>
      <c r="AO189" s="222"/>
      <c r="AP189" s="222"/>
      <c r="AQ189" s="63">
        <v>22</v>
      </c>
      <c r="AR189" s="63">
        <v>12</v>
      </c>
      <c r="AS189" s="199">
        <v>9</v>
      </c>
      <c r="AT189" s="199"/>
      <c r="AU189" s="199"/>
      <c r="AV189" s="199">
        <v>12</v>
      </c>
      <c r="AW189" s="199">
        <v>4</v>
      </c>
      <c r="AX189" s="199"/>
      <c r="AY189" s="199"/>
    </row>
    <row r="190" spans="1:51" s="196" customFormat="1" ht="25.5" customHeight="1">
      <c r="A190" s="825" t="s">
        <v>195</v>
      </c>
      <c r="B190" s="826"/>
      <c r="C190" s="751" t="s">
        <v>196</v>
      </c>
      <c r="D190" s="752"/>
      <c r="E190" s="752"/>
      <c r="F190" s="752"/>
      <c r="G190" s="752"/>
      <c r="H190" s="783"/>
      <c r="I190" s="214">
        <f t="shared" si="52"/>
        <v>178</v>
      </c>
      <c r="J190" s="215">
        <f t="shared" si="65"/>
        <v>14</v>
      </c>
      <c r="K190" s="215">
        <f t="shared" si="65"/>
        <v>11</v>
      </c>
      <c r="L190" s="221"/>
      <c r="M190" s="199"/>
      <c r="N190" s="63">
        <v>14</v>
      </c>
      <c r="O190" s="63">
        <v>11</v>
      </c>
      <c r="P190" s="222"/>
      <c r="Q190" s="222"/>
      <c r="R190" s="63">
        <v>14</v>
      </c>
      <c r="S190" s="222"/>
      <c r="T190" s="222"/>
      <c r="U190" s="222"/>
      <c r="V190" s="199"/>
      <c r="W190" s="63"/>
      <c r="X190" s="199"/>
      <c r="Y190" s="199"/>
      <c r="Z190" s="221"/>
      <c r="AA190" s="199"/>
      <c r="AB190" s="140" t="str">
        <f t="shared" si="70"/>
        <v>ID4120-11</v>
      </c>
      <c r="AC190" s="139" t="str">
        <f t="shared" si="74"/>
        <v>Нарийн бичгийн дарга-албан хэргийн ажилтан</v>
      </c>
      <c r="AD190" s="214">
        <f t="shared" si="53"/>
        <v>178</v>
      </c>
      <c r="AE190" s="222"/>
      <c r="AF190" s="222"/>
      <c r="AG190" s="222"/>
      <c r="AH190" s="222"/>
      <c r="AI190" s="225"/>
      <c r="AJ190" s="225"/>
      <c r="AK190" s="222"/>
      <c r="AL190" s="222"/>
      <c r="AM190" s="222"/>
      <c r="AN190" s="222"/>
      <c r="AO190" s="222"/>
      <c r="AP190" s="222"/>
      <c r="AQ190" s="63">
        <v>14</v>
      </c>
      <c r="AR190" s="63">
        <v>11</v>
      </c>
      <c r="AS190" s="199">
        <v>1</v>
      </c>
      <c r="AT190" s="199"/>
      <c r="AU190" s="199"/>
      <c r="AV190" s="199">
        <v>11</v>
      </c>
      <c r="AW190" s="199">
        <v>1</v>
      </c>
      <c r="AX190" s="199"/>
      <c r="AY190" s="199">
        <v>1</v>
      </c>
    </row>
    <row r="191" spans="1:51" s="196" customFormat="1" ht="25.5" customHeight="1">
      <c r="A191" s="787" t="s">
        <v>130</v>
      </c>
      <c r="B191" s="787"/>
      <c r="C191" s="702" t="s">
        <v>131</v>
      </c>
      <c r="D191" s="702"/>
      <c r="E191" s="702"/>
      <c r="F191" s="702"/>
      <c r="G191" s="702"/>
      <c r="H191" s="702"/>
      <c r="I191" s="214">
        <f t="shared" si="52"/>
        <v>179</v>
      </c>
      <c r="J191" s="215">
        <f t="shared" si="65"/>
        <v>17</v>
      </c>
      <c r="K191" s="215">
        <f t="shared" si="65"/>
        <v>13</v>
      </c>
      <c r="L191" s="221"/>
      <c r="M191" s="199"/>
      <c r="N191" s="63">
        <v>17</v>
      </c>
      <c r="O191" s="63">
        <v>13</v>
      </c>
      <c r="P191" s="222"/>
      <c r="Q191" s="222"/>
      <c r="R191" s="63">
        <v>17</v>
      </c>
      <c r="S191" s="222"/>
      <c r="T191" s="222"/>
      <c r="U191" s="222"/>
      <c r="V191" s="199">
        <v>1</v>
      </c>
      <c r="W191" s="63"/>
      <c r="X191" s="199"/>
      <c r="Y191" s="199"/>
      <c r="Z191" s="221"/>
      <c r="AA191" s="199"/>
      <c r="AB191" s="140" t="str">
        <f t="shared" si="70"/>
        <v>IE7533-28</v>
      </c>
      <c r="AC191" s="139" t="str">
        <f t="shared" si="74"/>
        <v>Оёмол бүтээгдэхүүний оёдолчин</v>
      </c>
      <c r="AD191" s="214">
        <f t="shared" si="53"/>
        <v>179</v>
      </c>
      <c r="AE191" s="222"/>
      <c r="AF191" s="222"/>
      <c r="AG191" s="222"/>
      <c r="AH191" s="222"/>
      <c r="AI191" s="225"/>
      <c r="AJ191" s="225"/>
      <c r="AK191" s="222"/>
      <c r="AL191" s="222"/>
      <c r="AM191" s="222"/>
      <c r="AN191" s="222"/>
      <c r="AO191" s="222"/>
      <c r="AP191" s="222"/>
      <c r="AQ191" s="63">
        <v>16</v>
      </c>
      <c r="AR191" s="63">
        <v>13</v>
      </c>
      <c r="AS191" s="199"/>
      <c r="AT191" s="199"/>
      <c r="AU191" s="199"/>
      <c r="AV191" s="199">
        <v>7</v>
      </c>
      <c r="AW191" s="199">
        <v>4</v>
      </c>
      <c r="AX191" s="199"/>
      <c r="AY191" s="199">
        <v>6</v>
      </c>
    </row>
    <row r="192" spans="1:51" s="213" customFormat="1">
      <c r="A192" s="745" t="s">
        <v>239</v>
      </c>
      <c r="B192" s="746"/>
      <c r="C192" s="746"/>
      <c r="D192" s="746"/>
      <c r="E192" s="746"/>
      <c r="F192" s="746"/>
      <c r="G192" s="746"/>
      <c r="H192" s="747"/>
      <c r="I192" s="217">
        <f t="shared" si="52"/>
        <v>180</v>
      </c>
      <c r="J192" s="217">
        <f t="shared" ref="J192:K192" si="75">SUM(J193:J205)</f>
        <v>286</v>
      </c>
      <c r="K192" s="217">
        <f t="shared" si="75"/>
        <v>121</v>
      </c>
      <c r="L192" s="217">
        <f>SUM(L193:L205)</f>
        <v>0</v>
      </c>
      <c r="M192" s="217">
        <f t="shared" ref="M192:AA192" si="76">SUM(M193:M205)</f>
        <v>0</v>
      </c>
      <c r="N192" s="217">
        <f t="shared" si="76"/>
        <v>286</v>
      </c>
      <c r="O192" s="217">
        <f t="shared" si="76"/>
        <v>121</v>
      </c>
      <c r="P192" s="217">
        <f t="shared" si="76"/>
        <v>0</v>
      </c>
      <c r="Q192" s="217">
        <f t="shared" si="76"/>
        <v>0</v>
      </c>
      <c r="R192" s="217">
        <f t="shared" si="76"/>
        <v>286</v>
      </c>
      <c r="S192" s="217">
        <f t="shared" si="76"/>
        <v>0</v>
      </c>
      <c r="T192" s="217">
        <f t="shared" si="76"/>
        <v>0</v>
      </c>
      <c r="U192" s="217">
        <f t="shared" si="76"/>
        <v>0</v>
      </c>
      <c r="V192" s="217">
        <f t="shared" si="76"/>
        <v>40</v>
      </c>
      <c r="W192" s="217">
        <f t="shared" si="76"/>
        <v>12</v>
      </c>
      <c r="X192" s="217">
        <f t="shared" si="76"/>
        <v>23</v>
      </c>
      <c r="Y192" s="217">
        <f t="shared" si="76"/>
        <v>11</v>
      </c>
      <c r="Z192" s="217">
        <f t="shared" si="76"/>
        <v>2</v>
      </c>
      <c r="AA192" s="217">
        <f t="shared" si="76"/>
        <v>0</v>
      </c>
      <c r="AB192" s="748" t="str">
        <f>+A192</f>
        <v>15. Төв аймгийн Заамар суман дахь МСҮТ</v>
      </c>
      <c r="AC192" s="750"/>
      <c r="AD192" s="217">
        <f t="shared" si="53"/>
        <v>180</v>
      </c>
      <c r="AE192" s="217">
        <f>SUM(AE193:AE205)</f>
        <v>0</v>
      </c>
      <c r="AF192" s="217">
        <f t="shared" ref="AF192:AT192" si="77">SUM(AF193:AF205)</f>
        <v>0</v>
      </c>
      <c r="AG192" s="217">
        <f t="shared" si="77"/>
        <v>0</v>
      </c>
      <c r="AH192" s="217">
        <f t="shared" si="77"/>
        <v>0</v>
      </c>
      <c r="AI192" s="217">
        <f t="shared" si="77"/>
        <v>0</v>
      </c>
      <c r="AJ192" s="217">
        <f t="shared" si="77"/>
        <v>0</v>
      </c>
      <c r="AK192" s="217">
        <f t="shared" si="77"/>
        <v>5</v>
      </c>
      <c r="AL192" s="217">
        <f t="shared" si="77"/>
        <v>2</v>
      </c>
      <c r="AM192" s="217">
        <f t="shared" si="77"/>
        <v>0</v>
      </c>
      <c r="AN192" s="217">
        <f t="shared" si="77"/>
        <v>0</v>
      </c>
      <c r="AO192" s="217">
        <f t="shared" si="77"/>
        <v>0</v>
      </c>
      <c r="AP192" s="217">
        <f t="shared" si="77"/>
        <v>0</v>
      </c>
      <c r="AQ192" s="217">
        <f t="shared" si="77"/>
        <v>216</v>
      </c>
      <c r="AR192" s="217">
        <f t="shared" si="77"/>
        <v>96</v>
      </c>
      <c r="AS192" s="217">
        <f t="shared" si="77"/>
        <v>38</v>
      </c>
      <c r="AT192" s="217">
        <f t="shared" si="77"/>
        <v>0</v>
      </c>
      <c r="AU192" s="217">
        <f>SUM(AU193:AU205)</f>
        <v>6</v>
      </c>
      <c r="AV192" s="217">
        <f t="shared" ref="AV192:AY192" si="78">SUM(AV193:AV205)</f>
        <v>184</v>
      </c>
      <c r="AW192" s="217">
        <f t="shared" si="78"/>
        <v>57</v>
      </c>
      <c r="AX192" s="217">
        <f t="shared" si="78"/>
        <v>1</v>
      </c>
      <c r="AY192" s="217">
        <f t="shared" si="78"/>
        <v>0</v>
      </c>
    </row>
    <row r="193" spans="1:51" s="196" customFormat="1" ht="12.75" customHeight="1">
      <c r="A193" s="825" t="s">
        <v>124</v>
      </c>
      <c r="B193" s="826"/>
      <c r="C193" s="702" t="s">
        <v>125</v>
      </c>
      <c r="D193" s="702"/>
      <c r="E193" s="702"/>
      <c r="F193" s="702"/>
      <c r="G193" s="702"/>
      <c r="H193" s="702"/>
      <c r="I193" s="214">
        <f t="shared" si="52"/>
        <v>181</v>
      </c>
      <c r="J193" s="215">
        <f t="shared" si="65"/>
        <v>33</v>
      </c>
      <c r="K193" s="215">
        <f t="shared" si="65"/>
        <v>0</v>
      </c>
      <c r="L193" s="221"/>
      <c r="M193" s="199"/>
      <c r="N193" s="243">
        <v>33</v>
      </c>
      <c r="O193" s="63"/>
      <c r="P193" s="222"/>
      <c r="Q193" s="222"/>
      <c r="R193" s="222">
        <v>33</v>
      </c>
      <c r="S193" s="222"/>
      <c r="T193" s="222"/>
      <c r="U193" s="222"/>
      <c r="V193" s="214">
        <v>11</v>
      </c>
      <c r="W193" s="214"/>
      <c r="X193" s="222"/>
      <c r="Y193" s="223"/>
      <c r="Z193" s="224"/>
      <c r="AA193" s="223"/>
      <c r="AB193" s="140" t="str">
        <f t="shared" ref="AB193:AB205" si="79">+A193</f>
        <v>IM7212-14</v>
      </c>
      <c r="AC193" s="139" t="str">
        <f t="shared" ref="AC193:AC205" si="80">+C193</f>
        <v>Гагнуурчин</v>
      </c>
      <c r="AD193" s="214">
        <f t="shared" si="53"/>
        <v>181</v>
      </c>
      <c r="AE193" s="222">
        <f>'[4]З-ТМБ-4'!AE257</f>
        <v>0</v>
      </c>
      <c r="AF193" s="222">
        <f>'[4]З-ТМБ-4'!AF257</f>
        <v>0</v>
      </c>
      <c r="AG193" s="222">
        <f>'[4]З-ТМБ-4'!AG257</f>
        <v>0</v>
      </c>
      <c r="AH193" s="222">
        <f>'[4]З-ТМБ-4'!AH257</f>
        <v>0</v>
      </c>
      <c r="AI193" s="222">
        <f>'[4]З-ТМБ-4'!AI257</f>
        <v>0</v>
      </c>
      <c r="AJ193" s="222"/>
      <c r="AK193" s="222"/>
      <c r="AL193" s="222"/>
      <c r="AM193" s="222"/>
      <c r="AN193" s="222"/>
      <c r="AO193" s="222"/>
      <c r="AP193" s="222"/>
      <c r="AQ193" s="199">
        <v>22</v>
      </c>
      <c r="AR193" s="199"/>
      <c r="AS193" s="226">
        <v>2</v>
      </c>
      <c r="AT193" s="226"/>
      <c r="AU193" s="226"/>
      <c r="AV193" s="226">
        <v>20</v>
      </c>
      <c r="AW193" s="214">
        <v>11</v>
      </c>
      <c r="AX193" s="226"/>
      <c r="AY193" s="226"/>
    </row>
    <row r="194" spans="1:51" s="196" customFormat="1" ht="12.75" customHeight="1">
      <c r="A194" s="787" t="s">
        <v>627</v>
      </c>
      <c r="B194" s="787"/>
      <c r="C194" s="751" t="s">
        <v>127</v>
      </c>
      <c r="D194" s="752"/>
      <c r="E194" s="752"/>
      <c r="F194" s="752"/>
      <c r="G194" s="752"/>
      <c r="H194" s="783"/>
      <c r="I194" s="214">
        <f t="shared" si="52"/>
        <v>182</v>
      </c>
      <c r="J194" s="215">
        <f t="shared" si="65"/>
        <v>19</v>
      </c>
      <c r="K194" s="215">
        <f t="shared" si="65"/>
        <v>9</v>
      </c>
      <c r="L194" s="221"/>
      <c r="M194" s="199"/>
      <c r="N194" s="63">
        <v>19</v>
      </c>
      <c r="O194" s="243">
        <v>9</v>
      </c>
      <c r="P194" s="222"/>
      <c r="Q194" s="222"/>
      <c r="R194" s="222">
        <v>19</v>
      </c>
      <c r="S194" s="222"/>
      <c r="T194" s="222"/>
      <c r="U194" s="222"/>
      <c r="V194" s="214"/>
      <c r="W194" s="214"/>
      <c r="X194" s="222">
        <v>1</v>
      </c>
      <c r="Y194" s="223"/>
      <c r="Z194" s="224"/>
      <c r="AA194" s="223"/>
      <c r="AB194" s="140" t="str">
        <f t="shared" si="79"/>
        <v>AH6121-23</v>
      </c>
      <c r="AC194" s="139" t="str">
        <f t="shared" si="80"/>
        <v>Малын асаргаа</v>
      </c>
      <c r="AD194" s="214">
        <f t="shared" si="53"/>
        <v>182</v>
      </c>
      <c r="AE194" s="222">
        <f>'[4]З-ТМБ-4'!AE260</f>
        <v>0</v>
      </c>
      <c r="AF194" s="222">
        <f>'[4]З-ТМБ-4'!AF260</f>
        <v>0</v>
      </c>
      <c r="AG194" s="222">
        <f>'[4]З-ТМБ-4'!AG260</f>
        <v>0</v>
      </c>
      <c r="AH194" s="222">
        <f>'[4]З-ТМБ-4'!AH260</f>
        <v>0</v>
      </c>
      <c r="AI194" s="222">
        <f>'[4]З-ТМБ-4'!AI260</f>
        <v>0</v>
      </c>
      <c r="AJ194" s="222"/>
      <c r="AK194" s="222"/>
      <c r="AL194" s="222"/>
      <c r="AM194" s="222"/>
      <c r="AN194" s="222"/>
      <c r="AO194" s="222"/>
      <c r="AP194" s="222"/>
      <c r="AQ194" s="199">
        <v>18</v>
      </c>
      <c r="AR194" s="199">
        <v>9</v>
      </c>
      <c r="AS194" s="226"/>
      <c r="AT194" s="226"/>
      <c r="AU194" s="226"/>
      <c r="AV194" s="226">
        <v>9</v>
      </c>
      <c r="AW194" s="214">
        <v>10</v>
      </c>
      <c r="AX194" s="226"/>
      <c r="AY194" s="226"/>
    </row>
    <row r="195" spans="1:51" s="196" customFormat="1" ht="25.5" customHeight="1">
      <c r="A195" s="787" t="s">
        <v>118</v>
      </c>
      <c r="B195" s="787"/>
      <c r="C195" s="751" t="s">
        <v>119</v>
      </c>
      <c r="D195" s="752"/>
      <c r="E195" s="752"/>
      <c r="F195" s="752"/>
      <c r="G195" s="752"/>
      <c r="H195" s="783"/>
      <c r="I195" s="214">
        <f t="shared" si="52"/>
        <v>183</v>
      </c>
      <c r="J195" s="215">
        <f t="shared" si="65"/>
        <v>20</v>
      </c>
      <c r="K195" s="215">
        <f t="shared" si="65"/>
        <v>8</v>
      </c>
      <c r="L195" s="221"/>
      <c r="M195" s="199"/>
      <c r="N195" s="63">
        <v>20</v>
      </c>
      <c r="O195" s="243">
        <v>8</v>
      </c>
      <c r="P195" s="222"/>
      <c r="Q195" s="222"/>
      <c r="R195" s="222">
        <v>20</v>
      </c>
      <c r="S195" s="222"/>
      <c r="T195" s="222"/>
      <c r="U195" s="222"/>
      <c r="V195" s="214"/>
      <c r="W195" s="214"/>
      <c r="X195" s="222">
        <v>1</v>
      </c>
      <c r="Y195" s="223"/>
      <c r="Z195" s="224"/>
      <c r="AA195" s="223"/>
      <c r="AB195" s="140" t="str">
        <f t="shared" si="79"/>
        <v>CF7123-20</v>
      </c>
      <c r="AC195" s="139" t="str">
        <f t="shared" si="80"/>
        <v>Барилгын засал-чимэглэлчин</v>
      </c>
      <c r="AD195" s="214">
        <f t="shared" si="53"/>
        <v>183</v>
      </c>
      <c r="AE195" s="222">
        <f>'[4]З-ТМБ-4'!AE261</f>
        <v>0</v>
      </c>
      <c r="AF195" s="222">
        <f>'[4]З-ТМБ-4'!AF261</f>
        <v>0</v>
      </c>
      <c r="AG195" s="222">
        <f>'[4]З-ТМБ-4'!AG261</f>
        <v>0</v>
      </c>
      <c r="AH195" s="222">
        <f>'[4]З-ТМБ-4'!AH261</f>
        <v>0</v>
      </c>
      <c r="AI195" s="222">
        <f>'[4]З-ТМБ-4'!AI261</f>
        <v>0</v>
      </c>
      <c r="AJ195" s="222"/>
      <c r="AK195" s="222"/>
      <c r="AL195" s="222"/>
      <c r="AM195" s="222"/>
      <c r="AN195" s="222"/>
      <c r="AO195" s="222"/>
      <c r="AP195" s="222"/>
      <c r="AQ195" s="199">
        <v>19</v>
      </c>
      <c r="AR195" s="199">
        <v>8</v>
      </c>
      <c r="AS195" s="226">
        <v>2</v>
      </c>
      <c r="AT195" s="226"/>
      <c r="AU195" s="226">
        <v>1</v>
      </c>
      <c r="AV195" s="226">
        <v>17</v>
      </c>
      <c r="AW195" s="214"/>
      <c r="AX195" s="226"/>
      <c r="AY195" s="226"/>
    </row>
    <row r="196" spans="1:51" s="196" customFormat="1" ht="12.75" customHeight="1">
      <c r="A196" s="787" t="s">
        <v>240</v>
      </c>
      <c r="B196" s="787"/>
      <c r="C196" s="751" t="s">
        <v>185</v>
      </c>
      <c r="D196" s="752"/>
      <c r="E196" s="752"/>
      <c r="F196" s="752"/>
      <c r="G196" s="752"/>
      <c r="H196" s="783"/>
      <c r="I196" s="214">
        <f t="shared" si="52"/>
        <v>184</v>
      </c>
      <c r="J196" s="215">
        <f t="shared" si="65"/>
        <v>16</v>
      </c>
      <c r="K196" s="215">
        <f t="shared" si="65"/>
        <v>10</v>
      </c>
      <c r="L196" s="221"/>
      <c r="M196" s="199"/>
      <c r="N196" s="63">
        <v>16</v>
      </c>
      <c r="O196" s="243">
        <v>10</v>
      </c>
      <c r="P196" s="222"/>
      <c r="Q196" s="222"/>
      <c r="R196" s="222">
        <v>16</v>
      </c>
      <c r="S196" s="222"/>
      <c r="T196" s="222"/>
      <c r="U196" s="222"/>
      <c r="V196" s="214"/>
      <c r="W196" s="214"/>
      <c r="X196" s="222">
        <v>16</v>
      </c>
      <c r="Y196" s="223">
        <v>10</v>
      </c>
      <c r="Z196" s="224"/>
      <c r="AA196" s="223"/>
      <c r="AB196" s="140" t="str">
        <f t="shared" si="79"/>
        <v>AH6320-12</v>
      </c>
      <c r="AC196" s="139" t="str">
        <f t="shared" si="80"/>
        <v>Фермерийн аж ахуй эрхлэгч /МАА-ГТ/</v>
      </c>
      <c r="AD196" s="214">
        <f t="shared" si="53"/>
        <v>184</v>
      </c>
      <c r="AE196" s="222">
        <f>'[4]З-ТМБ-4'!AE262</f>
        <v>0</v>
      </c>
      <c r="AF196" s="222">
        <f>'[4]З-ТМБ-4'!AF262</f>
        <v>0</v>
      </c>
      <c r="AG196" s="222">
        <f>'[4]З-ТМБ-4'!AG262</f>
        <v>0</v>
      </c>
      <c r="AH196" s="222">
        <f>'[4]З-ТМБ-4'!AH262</f>
        <v>0</v>
      </c>
      <c r="AI196" s="222">
        <f>'[4]З-ТМБ-4'!AI262</f>
        <v>0</v>
      </c>
      <c r="AJ196" s="222"/>
      <c r="AK196" s="222"/>
      <c r="AL196" s="222"/>
      <c r="AM196" s="222"/>
      <c r="AN196" s="222"/>
      <c r="AO196" s="222"/>
      <c r="AP196" s="222"/>
      <c r="AQ196" s="199"/>
      <c r="AR196" s="199"/>
      <c r="AS196" s="226"/>
      <c r="AT196" s="226"/>
      <c r="AU196" s="226"/>
      <c r="AV196" s="226">
        <v>16</v>
      </c>
      <c r="AW196" s="214"/>
      <c r="AX196" s="226"/>
      <c r="AY196" s="226"/>
    </row>
    <row r="197" spans="1:51" s="196" customFormat="1" ht="12.75" customHeight="1">
      <c r="A197" s="825" t="s">
        <v>114</v>
      </c>
      <c r="B197" s="826"/>
      <c r="C197" s="751" t="s">
        <v>115</v>
      </c>
      <c r="D197" s="752"/>
      <c r="E197" s="752"/>
      <c r="F197" s="752"/>
      <c r="G197" s="752"/>
      <c r="H197" s="783"/>
      <c r="I197" s="214">
        <f t="shared" si="52"/>
        <v>185</v>
      </c>
      <c r="J197" s="215">
        <f t="shared" si="65"/>
        <v>30</v>
      </c>
      <c r="K197" s="215">
        <f t="shared" si="65"/>
        <v>1</v>
      </c>
      <c r="L197" s="221"/>
      <c r="M197" s="199"/>
      <c r="N197" s="63">
        <v>30</v>
      </c>
      <c r="O197" s="243">
        <v>1</v>
      </c>
      <c r="P197" s="222"/>
      <c r="Q197" s="222"/>
      <c r="R197" s="222">
        <v>30</v>
      </c>
      <c r="S197" s="222"/>
      <c r="T197" s="222"/>
      <c r="U197" s="222"/>
      <c r="V197" s="214">
        <v>14</v>
      </c>
      <c r="W197" s="214">
        <v>1</v>
      </c>
      <c r="X197" s="222"/>
      <c r="Y197" s="223"/>
      <c r="Z197" s="224"/>
      <c r="AA197" s="223"/>
      <c r="AB197" s="140" t="str">
        <f t="shared" si="79"/>
        <v>TC8211-20</v>
      </c>
      <c r="AC197" s="139" t="str">
        <f t="shared" si="80"/>
        <v>Автомашины засварчин</v>
      </c>
      <c r="AD197" s="214">
        <f t="shared" si="53"/>
        <v>185</v>
      </c>
      <c r="AE197" s="222">
        <f>'[4]З-ТМБ-4'!AE263</f>
        <v>0</v>
      </c>
      <c r="AF197" s="222">
        <f>'[4]З-ТМБ-4'!AF263</f>
        <v>0</v>
      </c>
      <c r="AG197" s="222">
        <f>'[4]З-ТМБ-4'!AG263</f>
        <v>0</v>
      </c>
      <c r="AH197" s="222">
        <f>'[4]З-ТМБ-4'!AH263</f>
        <v>0</v>
      </c>
      <c r="AI197" s="222">
        <f>'[4]З-ТМБ-4'!AI263</f>
        <v>0</v>
      </c>
      <c r="AJ197" s="222"/>
      <c r="AK197" s="222"/>
      <c r="AL197" s="222"/>
      <c r="AM197" s="222"/>
      <c r="AN197" s="222"/>
      <c r="AO197" s="222"/>
      <c r="AP197" s="222"/>
      <c r="AQ197" s="199">
        <v>16</v>
      </c>
      <c r="AR197" s="199"/>
      <c r="AS197" s="226">
        <v>2</v>
      </c>
      <c r="AT197" s="226"/>
      <c r="AU197" s="226"/>
      <c r="AV197" s="226">
        <v>14</v>
      </c>
      <c r="AW197" s="214">
        <v>14</v>
      </c>
      <c r="AX197" s="226"/>
      <c r="AY197" s="226"/>
    </row>
    <row r="198" spans="1:51" s="196" customFormat="1" ht="12.75" customHeight="1">
      <c r="A198" s="825" t="s">
        <v>144</v>
      </c>
      <c r="B198" s="826"/>
      <c r="C198" s="712" t="s">
        <v>145</v>
      </c>
      <c r="D198" s="713"/>
      <c r="E198" s="713"/>
      <c r="F198" s="713"/>
      <c r="G198" s="713"/>
      <c r="H198" s="714"/>
      <c r="I198" s="214">
        <f t="shared" si="52"/>
        <v>186</v>
      </c>
      <c r="J198" s="215">
        <f t="shared" si="65"/>
        <v>30</v>
      </c>
      <c r="K198" s="215">
        <f t="shared" si="65"/>
        <v>25</v>
      </c>
      <c r="L198" s="221"/>
      <c r="M198" s="199"/>
      <c r="N198" s="63">
        <v>30</v>
      </c>
      <c r="O198" s="243">
        <v>25</v>
      </c>
      <c r="P198" s="222"/>
      <c r="Q198" s="222"/>
      <c r="R198" s="222">
        <v>30</v>
      </c>
      <c r="S198" s="222"/>
      <c r="T198" s="222"/>
      <c r="U198" s="222"/>
      <c r="V198" s="214">
        <v>15</v>
      </c>
      <c r="W198" s="214">
        <v>11</v>
      </c>
      <c r="X198" s="222">
        <v>2</v>
      </c>
      <c r="Y198" s="223">
        <v>1</v>
      </c>
      <c r="Z198" s="224"/>
      <c r="AA198" s="223"/>
      <c r="AB198" s="140" t="str">
        <f t="shared" si="79"/>
        <v>IF5120-11</v>
      </c>
      <c r="AC198" s="139" t="str">
        <f t="shared" si="80"/>
        <v>Тогооч</v>
      </c>
      <c r="AD198" s="214">
        <f t="shared" si="53"/>
        <v>186</v>
      </c>
      <c r="AE198" s="222">
        <f>'[4]З-ТМБ-4'!AE264</f>
        <v>0</v>
      </c>
      <c r="AF198" s="222">
        <f>'[4]З-ТМБ-4'!AF264</f>
        <v>0</v>
      </c>
      <c r="AG198" s="222">
        <f>'[4]З-ТМБ-4'!AG264</f>
        <v>0</v>
      </c>
      <c r="AH198" s="222">
        <f>'[4]З-ТМБ-4'!AH264</f>
        <v>0</v>
      </c>
      <c r="AI198" s="222">
        <f>'[4]З-ТМБ-4'!AI264</f>
        <v>0</v>
      </c>
      <c r="AJ198" s="222"/>
      <c r="AK198" s="222"/>
      <c r="AL198" s="222"/>
      <c r="AM198" s="222"/>
      <c r="AN198" s="222"/>
      <c r="AO198" s="222"/>
      <c r="AP198" s="222"/>
      <c r="AQ198" s="199">
        <v>13</v>
      </c>
      <c r="AR198" s="199">
        <v>13</v>
      </c>
      <c r="AS198" s="226">
        <v>5</v>
      </c>
      <c r="AT198" s="226"/>
      <c r="AU198" s="226">
        <v>1</v>
      </c>
      <c r="AV198" s="226">
        <v>9</v>
      </c>
      <c r="AW198" s="214">
        <v>15</v>
      </c>
      <c r="AX198" s="226"/>
      <c r="AY198" s="226"/>
    </row>
    <row r="199" spans="1:51" s="196" customFormat="1" ht="25.5" customHeight="1">
      <c r="A199" s="1001" t="s">
        <v>161</v>
      </c>
      <c r="B199" s="1001"/>
      <c r="C199" s="751" t="s">
        <v>162</v>
      </c>
      <c r="D199" s="752"/>
      <c r="E199" s="752"/>
      <c r="F199" s="752"/>
      <c r="G199" s="752"/>
      <c r="H199" s="783"/>
      <c r="I199" s="214">
        <f t="shared" si="52"/>
        <v>187</v>
      </c>
      <c r="J199" s="215">
        <f t="shared" si="65"/>
        <v>25</v>
      </c>
      <c r="K199" s="215">
        <f t="shared" si="65"/>
        <v>1</v>
      </c>
      <c r="L199" s="221"/>
      <c r="M199" s="199"/>
      <c r="N199" s="63">
        <v>25</v>
      </c>
      <c r="O199" s="243">
        <v>1</v>
      </c>
      <c r="P199" s="222"/>
      <c r="Q199" s="222"/>
      <c r="R199" s="222">
        <v>25</v>
      </c>
      <c r="S199" s="222"/>
      <c r="T199" s="222"/>
      <c r="U199" s="222"/>
      <c r="V199" s="214"/>
      <c r="W199" s="214"/>
      <c r="X199" s="222">
        <v>1</v>
      </c>
      <c r="Y199" s="223"/>
      <c r="Z199" s="224"/>
      <c r="AA199" s="223"/>
      <c r="AB199" s="140" t="str">
        <f t="shared" si="79"/>
        <v>MT8111-35</v>
      </c>
      <c r="AC199" s="139" t="str">
        <f t="shared" si="80"/>
        <v>Хүнд машин механизмын оператор</v>
      </c>
      <c r="AD199" s="214">
        <f t="shared" si="53"/>
        <v>187</v>
      </c>
      <c r="AE199" s="222">
        <f>'[4]З-ТМБ-4'!AE265</f>
        <v>0</v>
      </c>
      <c r="AF199" s="222">
        <f>'[4]З-ТМБ-4'!AF265</f>
        <v>0</v>
      </c>
      <c r="AG199" s="222">
        <f>'[4]З-ТМБ-4'!AG265</f>
        <v>0</v>
      </c>
      <c r="AH199" s="222">
        <f>'[4]З-ТМБ-4'!AH265</f>
        <v>0</v>
      </c>
      <c r="AI199" s="222">
        <f>'[4]З-ТМБ-4'!AI265</f>
        <v>0</v>
      </c>
      <c r="AJ199" s="222"/>
      <c r="AK199" s="222">
        <v>2</v>
      </c>
      <c r="AL199" s="222"/>
      <c r="AM199" s="222"/>
      <c r="AN199" s="222"/>
      <c r="AO199" s="222"/>
      <c r="AP199" s="222"/>
      <c r="AQ199" s="199">
        <v>22</v>
      </c>
      <c r="AR199" s="199">
        <v>1</v>
      </c>
      <c r="AS199" s="226">
        <v>4</v>
      </c>
      <c r="AT199" s="226"/>
      <c r="AU199" s="226"/>
      <c r="AV199" s="226">
        <v>21</v>
      </c>
      <c r="AW199" s="226"/>
      <c r="AX199" s="226"/>
      <c r="AY199" s="226"/>
    </row>
    <row r="200" spans="1:51" s="196" customFormat="1" ht="25.5" customHeight="1">
      <c r="A200" s="825" t="s">
        <v>146</v>
      </c>
      <c r="B200" s="826"/>
      <c r="C200" s="751" t="s">
        <v>147</v>
      </c>
      <c r="D200" s="752"/>
      <c r="E200" s="752"/>
      <c r="F200" s="752"/>
      <c r="G200" s="752"/>
      <c r="H200" s="783"/>
      <c r="I200" s="214">
        <f t="shared" si="52"/>
        <v>188</v>
      </c>
      <c r="J200" s="215">
        <f t="shared" si="65"/>
        <v>19</v>
      </c>
      <c r="K200" s="215">
        <f t="shared" si="65"/>
        <v>1</v>
      </c>
      <c r="L200" s="221"/>
      <c r="M200" s="199"/>
      <c r="N200" s="63">
        <v>19</v>
      </c>
      <c r="O200" s="243">
        <v>1</v>
      </c>
      <c r="P200" s="222"/>
      <c r="Q200" s="222"/>
      <c r="R200" s="222">
        <v>19</v>
      </c>
      <c r="S200" s="222"/>
      <c r="T200" s="222"/>
      <c r="U200" s="222"/>
      <c r="V200" s="214"/>
      <c r="W200" s="214"/>
      <c r="X200" s="222"/>
      <c r="Y200" s="223"/>
      <c r="Z200" s="224"/>
      <c r="AA200" s="223"/>
      <c r="AB200" s="140" t="str">
        <f t="shared" si="79"/>
        <v>AT7231-20</v>
      </c>
      <c r="AC200" s="139" t="str">
        <f t="shared" si="80"/>
        <v>ХАА-н машин механизмын ашиглалт, засварчин</v>
      </c>
      <c r="AD200" s="214">
        <f t="shared" si="53"/>
        <v>188</v>
      </c>
      <c r="AE200" s="222">
        <f>'[4]З-ТМБ-4'!AE266</f>
        <v>0</v>
      </c>
      <c r="AF200" s="222">
        <f>'[4]З-ТМБ-4'!AF266</f>
        <v>0</v>
      </c>
      <c r="AG200" s="222">
        <f>'[4]З-ТМБ-4'!AG266</f>
        <v>0</v>
      </c>
      <c r="AH200" s="222">
        <f>'[4]З-ТМБ-4'!AH266</f>
        <v>0</v>
      </c>
      <c r="AI200" s="222">
        <f>'[4]З-ТМБ-4'!AI266</f>
        <v>0</v>
      </c>
      <c r="AJ200" s="222"/>
      <c r="AK200" s="222">
        <v>1</v>
      </c>
      <c r="AL200" s="222"/>
      <c r="AM200" s="222"/>
      <c r="AN200" s="222"/>
      <c r="AO200" s="222"/>
      <c r="AP200" s="222"/>
      <c r="AQ200" s="199">
        <v>18</v>
      </c>
      <c r="AR200" s="199">
        <v>1</v>
      </c>
      <c r="AS200" s="226">
        <v>2</v>
      </c>
      <c r="AT200" s="226"/>
      <c r="AU200" s="226">
        <v>2</v>
      </c>
      <c r="AV200" s="226">
        <v>8</v>
      </c>
      <c r="AW200" s="226">
        <v>6</v>
      </c>
      <c r="AX200" s="226">
        <v>1</v>
      </c>
      <c r="AY200" s="226"/>
    </row>
    <row r="201" spans="1:51" s="196" customFormat="1" ht="25.5" customHeight="1">
      <c r="A201" s="787" t="s">
        <v>130</v>
      </c>
      <c r="B201" s="787"/>
      <c r="C201" s="702" t="s">
        <v>131</v>
      </c>
      <c r="D201" s="702"/>
      <c r="E201" s="702"/>
      <c r="F201" s="702"/>
      <c r="G201" s="702"/>
      <c r="H201" s="702"/>
      <c r="I201" s="214">
        <f t="shared" si="52"/>
        <v>189</v>
      </c>
      <c r="J201" s="215">
        <f t="shared" si="65"/>
        <v>16</v>
      </c>
      <c r="K201" s="215">
        <f t="shared" si="65"/>
        <v>16</v>
      </c>
      <c r="L201" s="221"/>
      <c r="M201" s="199"/>
      <c r="N201" s="63">
        <v>16</v>
      </c>
      <c r="O201" s="243">
        <v>16</v>
      </c>
      <c r="P201" s="222"/>
      <c r="Q201" s="222"/>
      <c r="R201" s="222">
        <v>16</v>
      </c>
      <c r="S201" s="222"/>
      <c r="T201" s="222"/>
      <c r="U201" s="222"/>
      <c r="V201" s="214"/>
      <c r="W201" s="214"/>
      <c r="X201" s="222"/>
      <c r="Y201" s="223"/>
      <c r="Z201" s="224"/>
      <c r="AA201" s="223"/>
      <c r="AB201" s="140" t="str">
        <f t="shared" si="79"/>
        <v>IE7533-28</v>
      </c>
      <c r="AC201" s="139" t="str">
        <f t="shared" si="80"/>
        <v>Оёмол бүтээгдэхүүний оёдолчин</v>
      </c>
      <c r="AD201" s="214">
        <f t="shared" si="53"/>
        <v>189</v>
      </c>
      <c r="AE201" s="222">
        <f>'[4]З-ТМБ-4'!AE267</f>
        <v>0</v>
      </c>
      <c r="AF201" s="222">
        <f>'[4]З-ТМБ-4'!AF267</f>
        <v>0</v>
      </c>
      <c r="AG201" s="222">
        <f>'[4]З-ТМБ-4'!AG267</f>
        <v>0</v>
      </c>
      <c r="AH201" s="222">
        <f>'[4]З-ТМБ-4'!AH267</f>
        <v>0</v>
      </c>
      <c r="AI201" s="222">
        <f>'[4]З-ТМБ-4'!AI267</f>
        <v>0</v>
      </c>
      <c r="AJ201" s="222"/>
      <c r="AK201" s="222"/>
      <c r="AL201" s="222"/>
      <c r="AM201" s="222"/>
      <c r="AN201" s="222"/>
      <c r="AO201" s="222"/>
      <c r="AP201" s="222"/>
      <c r="AQ201" s="199">
        <v>16</v>
      </c>
      <c r="AR201" s="199">
        <v>16</v>
      </c>
      <c r="AS201" s="226">
        <v>2</v>
      </c>
      <c r="AT201" s="226"/>
      <c r="AU201" s="226"/>
      <c r="AV201" s="226">
        <v>14</v>
      </c>
      <c r="AW201" s="226"/>
      <c r="AX201" s="226"/>
      <c r="AY201" s="226"/>
    </row>
    <row r="202" spans="1:51" s="196" customFormat="1" ht="25.5" customHeight="1">
      <c r="A202" s="825" t="s">
        <v>195</v>
      </c>
      <c r="B202" s="826"/>
      <c r="C202" s="751" t="s">
        <v>196</v>
      </c>
      <c r="D202" s="752"/>
      <c r="E202" s="752"/>
      <c r="F202" s="752"/>
      <c r="G202" s="752"/>
      <c r="H202" s="783"/>
      <c r="I202" s="214">
        <f t="shared" si="52"/>
        <v>190</v>
      </c>
      <c r="J202" s="215">
        <f t="shared" si="65"/>
        <v>21</v>
      </c>
      <c r="K202" s="215">
        <f t="shared" si="65"/>
        <v>20</v>
      </c>
      <c r="L202" s="221"/>
      <c r="M202" s="199"/>
      <c r="N202" s="63">
        <v>21</v>
      </c>
      <c r="O202" s="243">
        <v>20</v>
      </c>
      <c r="P202" s="222"/>
      <c r="Q202" s="222"/>
      <c r="R202" s="222">
        <v>21</v>
      </c>
      <c r="S202" s="222"/>
      <c r="T202" s="222"/>
      <c r="U202" s="222"/>
      <c r="V202" s="214"/>
      <c r="W202" s="214"/>
      <c r="X202" s="222"/>
      <c r="Y202" s="223"/>
      <c r="Z202" s="224"/>
      <c r="AA202" s="223"/>
      <c r="AB202" s="140" t="str">
        <f t="shared" si="79"/>
        <v>ID4120-11</v>
      </c>
      <c r="AC202" s="139" t="str">
        <f t="shared" si="80"/>
        <v>Нарийн бичгийн дарга-албан хэргийн ажилтан</v>
      </c>
      <c r="AD202" s="214">
        <f t="shared" si="53"/>
        <v>190</v>
      </c>
      <c r="AE202" s="222">
        <f>'[4]З-ТМБ-4'!AE268</f>
        <v>0</v>
      </c>
      <c r="AF202" s="222">
        <f>'[4]З-ТМБ-4'!AF268</f>
        <v>0</v>
      </c>
      <c r="AG202" s="222"/>
      <c r="AH202" s="222"/>
      <c r="AI202" s="222"/>
      <c r="AJ202" s="222"/>
      <c r="AK202" s="222">
        <v>2</v>
      </c>
      <c r="AL202" s="222">
        <v>2</v>
      </c>
      <c r="AM202" s="222"/>
      <c r="AN202" s="222"/>
      <c r="AO202" s="222"/>
      <c r="AP202" s="222"/>
      <c r="AQ202" s="199">
        <v>19</v>
      </c>
      <c r="AR202" s="199">
        <v>18</v>
      </c>
      <c r="AS202" s="229">
        <v>10</v>
      </c>
      <c r="AT202" s="229"/>
      <c r="AU202" s="229">
        <v>1</v>
      </c>
      <c r="AV202" s="229">
        <v>10</v>
      </c>
      <c r="AW202" s="229"/>
      <c r="AX202" s="229"/>
      <c r="AY202" s="229"/>
    </row>
    <row r="203" spans="1:51" s="196" customFormat="1" ht="12.75" customHeight="1">
      <c r="A203" s="1002" t="s">
        <v>241</v>
      </c>
      <c r="B203" s="1003"/>
      <c r="C203" s="751" t="s">
        <v>242</v>
      </c>
      <c r="D203" s="752"/>
      <c r="E203" s="752"/>
      <c r="F203" s="752"/>
      <c r="G203" s="752"/>
      <c r="H203" s="783"/>
      <c r="I203" s="214">
        <f t="shared" si="52"/>
        <v>191</v>
      </c>
      <c r="J203" s="215">
        <f t="shared" si="65"/>
        <v>23</v>
      </c>
      <c r="K203" s="215">
        <f t="shared" si="65"/>
        <v>14</v>
      </c>
      <c r="L203" s="221"/>
      <c r="M203" s="199"/>
      <c r="N203" s="63">
        <v>23</v>
      </c>
      <c r="O203" s="243">
        <v>14</v>
      </c>
      <c r="P203" s="222"/>
      <c r="Q203" s="222"/>
      <c r="R203" s="222">
        <v>23</v>
      </c>
      <c r="S203" s="222"/>
      <c r="T203" s="222"/>
      <c r="U203" s="222"/>
      <c r="V203" s="214"/>
      <c r="W203" s="214"/>
      <c r="X203" s="222"/>
      <c r="Y203" s="223"/>
      <c r="Z203" s="224"/>
      <c r="AA203" s="223"/>
      <c r="AB203" s="140" t="str">
        <f t="shared" si="79"/>
        <v>MG6210-28</v>
      </c>
      <c r="AC203" s="139" t="str">
        <f t="shared" si="80"/>
        <v>Уул, уурхайн нөхөн сэргээгч</v>
      </c>
      <c r="AD203" s="214">
        <f t="shared" si="53"/>
        <v>191</v>
      </c>
      <c r="AE203" s="222">
        <f>'[4]З-ТМБ-4'!AE269</f>
        <v>0</v>
      </c>
      <c r="AF203" s="222">
        <f>'[4]З-ТМБ-4'!AF269</f>
        <v>0</v>
      </c>
      <c r="AG203" s="222">
        <f>'[4]З-ТМБ-4'!AG269</f>
        <v>0</v>
      </c>
      <c r="AH203" s="222">
        <f>'[4]З-ТМБ-4'!AH269</f>
        <v>0</v>
      </c>
      <c r="AI203" s="222">
        <f>'[4]З-ТМБ-4'!AI269</f>
        <v>0</v>
      </c>
      <c r="AJ203" s="222"/>
      <c r="AK203" s="222"/>
      <c r="AL203" s="222"/>
      <c r="AM203" s="222"/>
      <c r="AN203" s="222"/>
      <c r="AO203" s="222"/>
      <c r="AP203" s="222"/>
      <c r="AQ203" s="199">
        <v>23</v>
      </c>
      <c r="AR203" s="199">
        <v>14</v>
      </c>
      <c r="AS203" s="229">
        <v>4</v>
      </c>
      <c r="AT203" s="229"/>
      <c r="AU203" s="229"/>
      <c r="AV203" s="229">
        <v>18</v>
      </c>
      <c r="AW203" s="229">
        <v>1</v>
      </c>
      <c r="AX203" s="229"/>
      <c r="AY203" s="229"/>
    </row>
    <row r="204" spans="1:51" s="196" customFormat="1" ht="12.75" customHeight="1">
      <c r="A204" s="825" t="s">
        <v>138</v>
      </c>
      <c r="B204" s="826"/>
      <c r="C204" s="712" t="s">
        <v>139</v>
      </c>
      <c r="D204" s="713"/>
      <c r="E204" s="713"/>
      <c r="F204" s="713"/>
      <c r="G204" s="713"/>
      <c r="H204" s="714"/>
      <c r="I204" s="214">
        <f t="shared" si="52"/>
        <v>192</v>
      </c>
      <c r="J204" s="215">
        <f t="shared" si="65"/>
        <v>17</v>
      </c>
      <c r="K204" s="215">
        <f t="shared" si="65"/>
        <v>16</v>
      </c>
      <c r="L204" s="221"/>
      <c r="M204" s="199"/>
      <c r="N204" s="63">
        <v>17</v>
      </c>
      <c r="O204" s="243">
        <v>16</v>
      </c>
      <c r="P204" s="222"/>
      <c r="Q204" s="222"/>
      <c r="R204" s="222">
        <v>17</v>
      </c>
      <c r="S204" s="222"/>
      <c r="T204" s="222"/>
      <c r="U204" s="222"/>
      <c r="V204" s="214"/>
      <c r="W204" s="214"/>
      <c r="X204" s="222"/>
      <c r="Y204" s="223"/>
      <c r="Z204" s="224"/>
      <c r="AA204" s="223"/>
      <c r="AB204" s="140" t="str">
        <f t="shared" si="79"/>
        <v>SO5141-11</v>
      </c>
      <c r="AC204" s="139" t="str">
        <f t="shared" si="80"/>
        <v>Үсчин</v>
      </c>
      <c r="AD204" s="214">
        <f t="shared" si="53"/>
        <v>192</v>
      </c>
      <c r="AE204" s="222">
        <f>'[4]З-ТМБ-4'!AE270</f>
        <v>0</v>
      </c>
      <c r="AF204" s="222">
        <f>'[4]З-ТМБ-4'!AF270</f>
        <v>0</v>
      </c>
      <c r="AG204" s="222">
        <f>'[4]З-ТМБ-4'!AG270</f>
        <v>0</v>
      </c>
      <c r="AH204" s="222">
        <f>'[4]З-ТМБ-4'!AH270</f>
        <v>0</v>
      </c>
      <c r="AI204" s="222">
        <f>'[4]З-ТМБ-4'!AI270</f>
        <v>0</v>
      </c>
      <c r="AJ204" s="222"/>
      <c r="AK204" s="222"/>
      <c r="AL204" s="222"/>
      <c r="AM204" s="222"/>
      <c r="AN204" s="222"/>
      <c r="AO204" s="222"/>
      <c r="AP204" s="222"/>
      <c r="AQ204" s="199">
        <v>17</v>
      </c>
      <c r="AR204" s="199">
        <v>16</v>
      </c>
      <c r="AS204" s="229">
        <v>3</v>
      </c>
      <c r="AT204" s="229"/>
      <c r="AU204" s="229">
        <v>1</v>
      </c>
      <c r="AV204" s="229">
        <v>13</v>
      </c>
      <c r="AW204" s="229"/>
      <c r="AX204" s="229"/>
      <c r="AY204" s="229"/>
    </row>
    <row r="205" spans="1:51" s="196" customFormat="1" ht="25.5" customHeight="1">
      <c r="A205" s="787" t="s">
        <v>243</v>
      </c>
      <c r="B205" s="787"/>
      <c r="C205" s="751" t="s">
        <v>244</v>
      </c>
      <c r="D205" s="752"/>
      <c r="E205" s="752"/>
      <c r="F205" s="752"/>
      <c r="G205" s="752"/>
      <c r="H205" s="783"/>
      <c r="I205" s="214">
        <f t="shared" si="52"/>
        <v>193</v>
      </c>
      <c r="J205" s="215">
        <f t="shared" si="65"/>
        <v>17</v>
      </c>
      <c r="K205" s="215">
        <f t="shared" si="65"/>
        <v>0</v>
      </c>
      <c r="L205" s="221"/>
      <c r="M205" s="199"/>
      <c r="N205" s="63">
        <v>17</v>
      </c>
      <c r="O205" s="243"/>
      <c r="P205" s="222"/>
      <c r="Q205" s="222"/>
      <c r="R205" s="222">
        <v>17</v>
      </c>
      <c r="S205" s="222"/>
      <c r="T205" s="222"/>
      <c r="U205" s="222"/>
      <c r="V205" s="214"/>
      <c r="W205" s="214"/>
      <c r="X205" s="222">
        <v>2</v>
      </c>
      <c r="Y205" s="223"/>
      <c r="Z205" s="224">
        <v>2</v>
      </c>
      <c r="AA205" s="223"/>
      <c r="AB205" s="140" t="str">
        <f t="shared" si="79"/>
        <v>MT7233-45</v>
      </c>
      <c r="AC205" s="139" t="str">
        <f t="shared" si="80"/>
        <v>Хүнд машин механизмын засварчин</v>
      </c>
      <c r="AD205" s="214">
        <f t="shared" si="53"/>
        <v>193</v>
      </c>
      <c r="AE205" s="222">
        <f>'[4]З-ТМБ-4'!AE271</f>
        <v>0</v>
      </c>
      <c r="AF205" s="222">
        <f>'[4]З-ТМБ-4'!AF271</f>
        <v>0</v>
      </c>
      <c r="AG205" s="222">
        <f>'[4]З-ТМБ-4'!AG271</f>
        <v>0</v>
      </c>
      <c r="AH205" s="222">
        <f>'[4]З-ТМБ-4'!AH271</f>
        <v>0</v>
      </c>
      <c r="AI205" s="222">
        <f>'[4]З-ТМБ-4'!AI271</f>
        <v>0</v>
      </c>
      <c r="AJ205" s="222"/>
      <c r="AK205" s="222"/>
      <c r="AL205" s="222"/>
      <c r="AM205" s="222"/>
      <c r="AN205" s="222"/>
      <c r="AO205" s="222"/>
      <c r="AP205" s="222"/>
      <c r="AQ205" s="199">
        <v>13</v>
      </c>
      <c r="AR205" s="199"/>
      <c r="AS205" s="229">
        <v>2</v>
      </c>
      <c r="AT205" s="229"/>
      <c r="AU205" s="229"/>
      <c r="AV205" s="229">
        <v>15</v>
      </c>
      <c r="AW205" s="229"/>
      <c r="AX205" s="229"/>
      <c r="AY205" s="229"/>
    </row>
    <row r="206" spans="1:51" s="213" customFormat="1">
      <c r="A206" s="745" t="s">
        <v>245</v>
      </c>
      <c r="B206" s="746"/>
      <c r="C206" s="746"/>
      <c r="D206" s="746"/>
      <c r="E206" s="746"/>
      <c r="F206" s="746"/>
      <c r="G206" s="746"/>
      <c r="H206" s="747"/>
      <c r="I206" s="217">
        <f t="shared" si="52"/>
        <v>194</v>
      </c>
      <c r="J206" s="220">
        <f t="shared" ref="J206:K206" si="81">SUM(J207:J219)</f>
        <v>219</v>
      </c>
      <c r="K206" s="220">
        <f t="shared" si="81"/>
        <v>85</v>
      </c>
      <c r="L206" s="220">
        <f>SUM(L207:L219)</f>
        <v>0</v>
      </c>
      <c r="M206" s="220">
        <f t="shared" ref="M206:AA206" si="82">SUM(M207:M219)</f>
        <v>0</v>
      </c>
      <c r="N206" s="220">
        <f t="shared" si="82"/>
        <v>212</v>
      </c>
      <c r="O206" s="220">
        <f t="shared" si="82"/>
        <v>81</v>
      </c>
      <c r="P206" s="220">
        <f t="shared" si="82"/>
        <v>7</v>
      </c>
      <c r="Q206" s="220">
        <f t="shared" si="82"/>
        <v>4</v>
      </c>
      <c r="R206" s="220">
        <f t="shared" si="82"/>
        <v>212</v>
      </c>
      <c r="S206" s="220">
        <f t="shared" si="82"/>
        <v>0</v>
      </c>
      <c r="T206" s="220">
        <f t="shared" si="82"/>
        <v>7</v>
      </c>
      <c r="U206" s="220">
        <f t="shared" si="82"/>
        <v>0</v>
      </c>
      <c r="V206" s="220">
        <f t="shared" si="82"/>
        <v>43</v>
      </c>
      <c r="W206" s="220">
        <f t="shared" si="82"/>
        <v>8</v>
      </c>
      <c r="X206" s="220">
        <f t="shared" si="82"/>
        <v>1</v>
      </c>
      <c r="Y206" s="220">
        <f t="shared" si="82"/>
        <v>0</v>
      </c>
      <c r="Z206" s="220">
        <f t="shared" si="82"/>
        <v>2</v>
      </c>
      <c r="AA206" s="220">
        <f t="shared" si="82"/>
        <v>0</v>
      </c>
      <c r="AB206" s="748" t="str">
        <f>+A206</f>
        <v>16. Төв аймгийн Эрдэнэ суман дахь МСҮТ</v>
      </c>
      <c r="AC206" s="750"/>
      <c r="AD206" s="217">
        <f t="shared" si="53"/>
        <v>194</v>
      </c>
      <c r="AE206" s="220">
        <f>SUM(AE207:AE219)</f>
        <v>0</v>
      </c>
      <c r="AF206" s="220">
        <f t="shared" ref="AF206:AT206" si="83">SUM(AF207:AF219)</f>
        <v>0</v>
      </c>
      <c r="AG206" s="220">
        <f t="shared" si="83"/>
        <v>0</v>
      </c>
      <c r="AH206" s="220">
        <f t="shared" si="83"/>
        <v>0</v>
      </c>
      <c r="AI206" s="220">
        <f t="shared" si="83"/>
        <v>1</v>
      </c>
      <c r="AJ206" s="220">
        <f t="shared" si="83"/>
        <v>0</v>
      </c>
      <c r="AK206" s="220">
        <f t="shared" si="83"/>
        <v>92</v>
      </c>
      <c r="AL206" s="220">
        <f t="shared" si="83"/>
        <v>30</v>
      </c>
      <c r="AM206" s="220">
        <f t="shared" si="83"/>
        <v>0</v>
      </c>
      <c r="AN206" s="220">
        <f t="shared" si="83"/>
        <v>0</v>
      </c>
      <c r="AO206" s="220">
        <f t="shared" si="83"/>
        <v>0</v>
      </c>
      <c r="AP206" s="220">
        <f t="shared" si="83"/>
        <v>0</v>
      </c>
      <c r="AQ206" s="220">
        <f t="shared" si="83"/>
        <v>80</v>
      </c>
      <c r="AR206" s="220">
        <f t="shared" si="83"/>
        <v>47</v>
      </c>
      <c r="AS206" s="220">
        <f t="shared" si="83"/>
        <v>30</v>
      </c>
      <c r="AT206" s="220">
        <f t="shared" si="83"/>
        <v>2</v>
      </c>
      <c r="AU206" s="220">
        <f>SUM(AU207:AU219)</f>
        <v>8</v>
      </c>
      <c r="AV206" s="220">
        <f t="shared" ref="AV206:AY206" si="84">SUM(AV207:AV219)</f>
        <v>89</v>
      </c>
      <c r="AW206" s="220">
        <f t="shared" si="84"/>
        <v>87</v>
      </c>
      <c r="AX206" s="220">
        <f t="shared" si="84"/>
        <v>2</v>
      </c>
      <c r="AY206" s="220">
        <f t="shared" si="84"/>
        <v>1</v>
      </c>
    </row>
    <row r="207" spans="1:51" s="196" customFormat="1" ht="25.5" customHeight="1">
      <c r="A207" s="787" t="s">
        <v>130</v>
      </c>
      <c r="B207" s="787"/>
      <c r="C207" s="702" t="s">
        <v>131</v>
      </c>
      <c r="D207" s="702"/>
      <c r="E207" s="702"/>
      <c r="F207" s="702"/>
      <c r="G207" s="702"/>
      <c r="H207" s="702"/>
      <c r="I207" s="214">
        <f t="shared" si="52"/>
        <v>195</v>
      </c>
      <c r="J207" s="215">
        <f t="shared" ref="J207:K254" si="85">+L207+N207+P207</f>
        <v>26</v>
      </c>
      <c r="K207" s="215">
        <f t="shared" si="85"/>
        <v>26</v>
      </c>
      <c r="L207" s="221"/>
      <c r="M207" s="199"/>
      <c r="N207" s="199">
        <v>26</v>
      </c>
      <c r="O207" s="199">
        <v>26</v>
      </c>
      <c r="P207" s="199"/>
      <c r="Q207" s="199"/>
      <c r="R207" s="199">
        <v>26</v>
      </c>
      <c r="S207" s="199"/>
      <c r="T207" s="199"/>
      <c r="U207" s="199"/>
      <c r="V207" s="214">
        <v>6</v>
      </c>
      <c r="W207" s="214">
        <v>6</v>
      </c>
      <c r="X207" s="199"/>
      <c r="Y207" s="199"/>
      <c r="Z207" s="221"/>
      <c r="AA207" s="199"/>
      <c r="AB207" s="140" t="str">
        <f t="shared" ref="AB207:AB219" si="86">+A207</f>
        <v>IE7533-28</v>
      </c>
      <c r="AC207" s="139" t="str">
        <f t="shared" ref="AC207:AC219" si="87">+C207</f>
        <v>Оёмол бүтээгдэхүүний оёдолчин</v>
      </c>
      <c r="AD207" s="214">
        <f t="shared" si="53"/>
        <v>195</v>
      </c>
      <c r="AE207" s="199"/>
      <c r="AF207" s="199"/>
      <c r="AG207" s="199"/>
      <c r="AH207" s="199"/>
      <c r="AI207" s="199"/>
      <c r="AJ207" s="199"/>
      <c r="AK207" s="199">
        <v>2</v>
      </c>
      <c r="AL207" s="199">
        <v>2</v>
      </c>
      <c r="AM207" s="199"/>
      <c r="AN207" s="199"/>
      <c r="AO207" s="199"/>
      <c r="AP207" s="199"/>
      <c r="AQ207" s="199">
        <v>18</v>
      </c>
      <c r="AR207" s="199">
        <v>18</v>
      </c>
      <c r="AS207" s="199">
        <v>7</v>
      </c>
      <c r="AT207" s="199"/>
      <c r="AU207" s="199"/>
      <c r="AV207" s="199">
        <v>11</v>
      </c>
      <c r="AW207" s="199">
        <v>8</v>
      </c>
      <c r="AX207" s="199"/>
      <c r="AY207" s="199"/>
    </row>
    <row r="208" spans="1:51" s="196" customFormat="1" ht="12.75" customHeight="1">
      <c r="A208" s="825" t="s">
        <v>144</v>
      </c>
      <c r="B208" s="826"/>
      <c r="C208" s="712" t="s">
        <v>145</v>
      </c>
      <c r="D208" s="713"/>
      <c r="E208" s="713"/>
      <c r="F208" s="713"/>
      <c r="G208" s="713"/>
      <c r="H208" s="714"/>
      <c r="I208" s="214">
        <f t="shared" si="52"/>
        <v>196</v>
      </c>
      <c r="J208" s="215">
        <f t="shared" si="85"/>
        <v>23</v>
      </c>
      <c r="K208" s="215">
        <f t="shared" si="85"/>
        <v>17</v>
      </c>
      <c r="L208" s="221"/>
      <c r="M208" s="199"/>
      <c r="N208" s="199">
        <v>23</v>
      </c>
      <c r="O208" s="199">
        <v>17</v>
      </c>
      <c r="P208" s="222"/>
      <c r="Q208" s="222"/>
      <c r="R208" s="199">
        <v>23</v>
      </c>
      <c r="S208" s="222"/>
      <c r="T208" s="222"/>
      <c r="U208" s="222"/>
      <c r="V208" s="214">
        <v>6</v>
      </c>
      <c r="W208" s="214">
        <v>2</v>
      </c>
      <c r="X208" s="222"/>
      <c r="Y208" s="223"/>
      <c r="Z208" s="224"/>
      <c r="AA208" s="223"/>
      <c r="AB208" s="140" t="str">
        <f t="shared" si="86"/>
        <v>IF5120-11</v>
      </c>
      <c r="AC208" s="139" t="str">
        <f t="shared" si="87"/>
        <v>Тогооч</v>
      </c>
      <c r="AD208" s="214">
        <f t="shared" si="53"/>
        <v>196</v>
      </c>
      <c r="AE208" s="199"/>
      <c r="AF208" s="199"/>
      <c r="AG208" s="199"/>
      <c r="AH208" s="199"/>
      <c r="AI208" s="199"/>
      <c r="AJ208" s="199"/>
      <c r="AK208" s="199">
        <v>5</v>
      </c>
      <c r="AL208" s="199">
        <v>5</v>
      </c>
      <c r="AM208" s="199"/>
      <c r="AN208" s="199"/>
      <c r="AO208" s="199"/>
      <c r="AP208" s="199"/>
      <c r="AQ208" s="199">
        <v>12</v>
      </c>
      <c r="AR208" s="199">
        <v>10</v>
      </c>
      <c r="AS208" s="199">
        <v>4</v>
      </c>
      <c r="AT208" s="199"/>
      <c r="AU208" s="199"/>
      <c r="AV208" s="199">
        <v>9</v>
      </c>
      <c r="AW208" s="199">
        <v>9</v>
      </c>
      <c r="AX208" s="199">
        <v>1</v>
      </c>
      <c r="AY208" s="199"/>
    </row>
    <row r="209" spans="1:51" s="196" customFormat="1" ht="12.75" customHeight="1">
      <c r="A209" s="825" t="s">
        <v>124</v>
      </c>
      <c r="B209" s="826"/>
      <c r="C209" s="702" t="s">
        <v>125</v>
      </c>
      <c r="D209" s="702"/>
      <c r="E209" s="702"/>
      <c r="F209" s="702"/>
      <c r="G209" s="702"/>
      <c r="H209" s="702"/>
      <c r="I209" s="214">
        <f t="shared" ref="I209:I272" si="88">+I208+1</f>
        <v>197</v>
      </c>
      <c r="J209" s="215">
        <f t="shared" si="85"/>
        <v>26</v>
      </c>
      <c r="K209" s="215">
        <f t="shared" si="85"/>
        <v>0</v>
      </c>
      <c r="L209" s="221"/>
      <c r="M209" s="199"/>
      <c r="N209" s="199">
        <v>26</v>
      </c>
      <c r="O209" s="199"/>
      <c r="P209" s="222"/>
      <c r="Q209" s="222"/>
      <c r="R209" s="199">
        <v>26</v>
      </c>
      <c r="S209" s="222"/>
      <c r="T209" s="222"/>
      <c r="U209" s="222"/>
      <c r="V209" s="214">
        <v>6</v>
      </c>
      <c r="W209" s="214"/>
      <c r="X209" s="222">
        <v>1</v>
      </c>
      <c r="Y209" s="223"/>
      <c r="Z209" s="224"/>
      <c r="AA209" s="223"/>
      <c r="AB209" s="140" t="str">
        <f t="shared" si="86"/>
        <v>IM7212-14</v>
      </c>
      <c r="AC209" s="139" t="str">
        <f t="shared" si="87"/>
        <v>Гагнуурчин</v>
      </c>
      <c r="AD209" s="214">
        <f t="shared" ref="AD209:AD272" si="89">+I209</f>
        <v>197</v>
      </c>
      <c r="AE209" s="199"/>
      <c r="AF209" s="199"/>
      <c r="AG209" s="199"/>
      <c r="AH209" s="199"/>
      <c r="AI209" s="199">
        <v>1</v>
      </c>
      <c r="AJ209" s="199"/>
      <c r="AK209" s="199">
        <v>9</v>
      </c>
      <c r="AL209" s="199"/>
      <c r="AM209" s="199"/>
      <c r="AN209" s="199"/>
      <c r="AO209" s="199"/>
      <c r="AP209" s="199"/>
      <c r="AQ209" s="199">
        <v>9</v>
      </c>
      <c r="AR209" s="199"/>
      <c r="AS209" s="199">
        <v>2</v>
      </c>
      <c r="AT209" s="199"/>
      <c r="AU209" s="199">
        <v>1</v>
      </c>
      <c r="AV209" s="199">
        <v>11</v>
      </c>
      <c r="AW209" s="199">
        <v>12</v>
      </c>
      <c r="AX209" s="199"/>
      <c r="AY209" s="199"/>
    </row>
    <row r="210" spans="1:51" s="196" customFormat="1" ht="12.75" customHeight="1">
      <c r="A210" s="825" t="s">
        <v>114</v>
      </c>
      <c r="B210" s="826"/>
      <c r="C210" s="751" t="s">
        <v>115</v>
      </c>
      <c r="D210" s="752"/>
      <c r="E210" s="752"/>
      <c r="F210" s="752"/>
      <c r="G210" s="752"/>
      <c r="H210" s="783"/>
      <c r="I210" s="214">
        <f t="shared" si="88"/>
        <v>198</v>
      </c>
      <c r="J210" s="215">
        <f t="shared" si="85"/>
        <v>7</v>
      </c>
      <c r="K210" s="215">
        <f t="shared" si="85"/>
        <v>0</v>
      </c>
      <c r="L210" s="221"/>
      <c r="M210" s="199"/>
      <c r="N210" s="199">
        <v>7</v>
      </c>
      <c r="O210" s="199"/>
      <c r="P210" s="222"/>
      <c r="Q210" s="222"/>
      <c r="R210" s="199">
        <v>7</v>
      </c>
      <c r="S210" s="222"/>
      <c r="T210" s="222"/>
      <c r="U210" s="222"/>
      <c r="V210" s="214">
        <v>7</v>
      </c>
      <c r="W210" s="214"/>
      <c r="X210" s="222"/>
      <c r="Y210" s="223"/>
      <c r="Z210" s="224"/>
      <c r="AA210" s="223"/>
      <c r="AB210" s="140" t="str">
        <f t="shared" si="86"/>
        <v>TC8211-20</v>
      </c>
      <c r="AC210" s="139" t="str">
        <f t="shared" si="87"/>
        <v>Автомашины засварчин</v>
      </c>
      <c r="AD210" s="214">
        <f t="shared" si="89"/>
        <v>198</v>
      </c>
      <c r="AE210" s="199"/>
      <c r="AF210" s="199"/>
      <c r="AG210" s="199"/>
      <c r="AH210" s="199"/>
      <c r="AI210" s="199"/>
      <c r="AJ210" s="199"/>
      <c r="AK210" s="199"/>
      <c r="AL210" s="199"/>
      <c r="AM210" s="199"/>
      <c r="AN210" s="199"/>
      <c r="AO210" s="199"/>
      <c r="AP210" s="199"/>
      <c r="AQ210" s="199"/>
      <c r="AR210" s="199"/>
      <c r="AS210" s="199"/>
      <c r="AT210" s="199"/>
      <c r="AU210" s="199"/>
      <c r="AV210" s="199"/>
      <c r="AW210" s="199">
        <v>7</v>
      </c>
      <c r="AX210" s="199"/>
      <c r="AY210" s="199"/>
    </row>
    <row r="211" spans="1:51" s="196" customFormat="1" ht="25.5" customHeight="1">
      <c r="A211" s="1001" t="s">
        <v>161</v>
      </c>
      <c r="B211" s="1001"/>
      <c r="C211" s="751" t="s">
        <v>162</v>
      </c>
      <c r="D211" s="752"/>
      <c r="E211" s="752"/>
      <c r="F211" s="752"/>
      <c r="G211" s="752"/>
      <c r="H211" s="783"/>
      <c r="I211" s="214">
        <f t="shared" si="88"/>
        <v>199</v>
      </c>
      <c r="J211" s="215">
        <f t="shared" si="85"/>
        <v>24</v>
      </c>
      <c r="K211" s="215">
        <f t="shared" si="85"/>
        <v>0</v>
      </c>
      <c r="L211" s="221"/>
      <c r="M211" s="199"/>
      <c r="N211" s="199">
        <v>24</v>
      </c>
      <c r="O211" s="199"/>
      <c r="P211" s="222"/>
      <c r="Q211" s="222"/>
      <c r="R211" s="199">
        <v>24</v>
      </c>
      <c r="S211" s="222"/>
      <c r="T211" s="222"/>
      <c r="U211" s="222"/>
      <c r="V211" s="214">
        <v>3</v>
      </c>
      <c r="W211" s="214"/>
      <c r="X211" s="222"/>
      <c r="Y211" s="223"/>
      <c r="Z211" s="224">
        <v>2</v>
      </c>
      <c r="AA211" s="223"/>
      <c r="AB211" s="140" t="str">
        <f t="shared" si="86"/>
        <v>MT8111-35</v>
      </c>
      <c r="AC211" s="139" t="str">
        <f t="shared" si="87"/>
        <v>Хүнд машин механизмын оператор</v>
      </c>
      <c r="AD211" s="214">
        <f t="shared" si="89"/>
        <v>199</v>
      </c>
      <c r="AE211" s="199"/>
      <c r="AF211" s="199"/>
      <c r="AG211" s="199"/>
      <c r="AH211" s="199"/>
      <c r="AI211" s="199"/>
      <c r="AJ211" s="199"/>
      <c r="AK211" s="199">
        <v>7</v>
      </c>
      <c r="AL211" s="199"/>
      <c r="AM211" s="199"/>
      <c r="AN211" s="199"/>
      <c r="AO211" s="199"/>
      <c r="AP211" s="199"/>
      <c r="AQ211" s="199">
        <v>12</v>
      </c>
      <c r="AR211" s="199"/>
      <c r="AS211" s="199"/>
      <c r="AT211" s="199"/>
      <c r="AU211" s="199"/>
      <c r="AV211" s="199">
        <v>12</v>
      </c>
      <c r="AW211" s="199">
        <v>12</v>
      </c>
      <c r="AX211" s="199"/>
      <c r="AY211" s="199"/>
    </row>
    <row r="212" spans="1:51" s="196" customFormat="1" ht="12.75" customHeight="1">
      <c r="A212" s="825" t="s">
        <v>116</v>
      </c>
      <c r="B212" s="826"/>
      <c r="C212" s="751" t="s">
        <v>117</v>
      </c>
      <c r="D212" s="752"/>
      <c r="E212" s="752"/>
      <c r="F212" s="752"/>
      <c r="G212" s="752"/>
      <c r="H212" s="783"/>
      <c r="I212" s="214">
        <f t="shared" si="88"/>
        <v>200</v>
      </c>
      <c r="J212" s="215">
        <f t="shared" si="85"/>
        <v>8</v>
      </c>
      <c r="K212" s="215">
        <f t="shared" si="85"/>
        <v>0</v>
      </c>
      <c r="L212" s="221"/>
      <c r="M212" s="199"/>
      <c r="N212" s="199">
        <v>8</v>
      </c>
      <c r="O212" s="199"/>
      <c r="P212" s="222"/>
      <c r="Q212" s="222"/>
      <c r="R212" s="199">
        <v>8</v>
      </c>
      <c r="S212" s="222"/>
      <c r="T212" s="222"/>
      <c r="U212" s="222"/>
      <c r="V212" s="214"/>
      <c r="W212" s="214"/>
      <c r="X212" s="222"/>
      <c r="Y212" s="223"/>
      <c r="Z212" s="224"/>
      <c r="AA212" s="223"/>
      <c r="AB212" s="140" t="str">
        <f t="shared" si="86"/>
        <v>CF7126-36</v>
      </c>
      <c r="AC212" s="139" t="str">
        <f t="shared" si="87"/>
        <v>Барилгын сантехникч</v>
      </c>
      <c r="AD212" s="214">
        <f t="shared" si="89"/>
        <v>200</v>
      </c>
      <c r="AE212" s="199"/>
      <c r="AF212" s="199"/>
      <c r="AG212" s="199"/>
      <c r="AH212" s="199"/>
      <c r="AI212" s="199"/>
      <c r="AJ212" s="199"/>
      <c r="AK212" s="199">
        <v>2</v>
      </c>
      <c r="AL212" s="199"/>
      <c r="AM212" s="199"/>
      <c r="AN212" s="199"/>
      <c r="AO212" s="199"/>
      <c r="AP212" s="199"/>
      <c r="AQ212" s="199">
        <v>6</v>
      </c>
      <c r="AR212" s="199"/>
      <c r="AS212" s="199"/>
      <c r="AT212" s="199"/>
      <c r="AU212" s="199"/>
      <c r="AV212" s="199">
        <v>4</v>
      </c>
      <c r="AW212" s="199">
        <v>2</v>
      </c>
      <c r="AX212" s="199">
        <v>1</v>
      </c>
      <c r="AY212" s="199">
        <v>1</v>
      </c>
    </row>
    <row r="213" spans="1:51" s="196" customFormat="1" ht="12.75" customHeight="1">
      <c r="A213" s="787" t="s">
        <v>136</v>
      </c>
      <c r="B213" s="787"/>
      <c r="C213" s="702" t="s">
        <v>137</v>
      </c>
      <c r="D213" s="702"/>
      <c r="E213" s="702"/>
      <c r="F213" s="702"/>
      <c r="G213" s="702"/>
      <c r="H213" s="702"/>
      <c r="I213" s="214">
        <f t="shared" si="88"/>
        <v>201</v>
      </c>
      <c r="J213" s="215">
        <f t="shared" si="85"/>
        <v>15</v>
      </c>
      <c r="K213" s="215">
        <f t="shared" si="85"/>
        <v>8</v>
      </c>
      <c r="L213" s="221"/>
      <c r="M213" s="199"/>
      <c r="N213" s="199">
        <v>15</v>
      </c>
      <c r="O213" s="199">
        <v>8</v>
      </c>
      <c r="P213" s="222"/>
      <c r="Q213" s="222"/>
      <c r="R213" s="199">
        <v>15</v>
      </c>
      <c r="S213" s="222"/>
      <c r="T213" s="222"/>
      <c r="U213" s="222"/>
      <c r="V213" s="214"/>
      <c r="W213" s="214"/>
      <c r="X213" s="222"/>
      <c r="Y213" s="223"/>
      <c r="Z213" s="224"/>
      <c r="AA213" s="223"/>
      <c r="AB213" s="140" t="str">
        <f t="shared" si="86"/>
        <v>NF6210-21</v>
      </c>
      <c r="AC213" s="139" t="str">
        <f t="shared" si="87"/>
        <v>Ойжуулагч</v>
      </c>
      <c r="AD213" s="214">
        <f t="shared" si="89"/>
        <v>201</v>
      </c>
      <c r="AE213" s="199"/>
      <c r="AF213" s="199"/>
      <c r="AG213" s="199"/>
      <c r="AH213" s="199"/>
      <c r="AI213" s="199"/>
      <c r="AJ213" s="199"/>
      <c r="AK213" s="199">
        <v>15</v>
      </c>
      <c r="AL213" s="199">
        <v>8</v>
      </c>
      <c r="AM213" s="199"/>
      <c r="AN213" s="199"/>
      <c r="AO213" s="199"/>
      <c r="AP213" s="199"/>
      <c r="AQ213" s="199"/>
      <c r="AR213" s="199"/>
      <c r="AS213" s="199"/>
      <c r="AT213" s="199"/>
      <c r="AU213" s="199"/>
      <c r="AV213" s="199"/>
      <c r="AW213" s="199">
        <v>15</v>
      </c>
      <c r="AX213" s="199"/>
      <c r="AY213" s="199"/>
    </row>
    <row r="214" spans="1:51" s="196" customFormat="1" ht="25.5" customHeight="1">
      <c r="A214" s="182" t="s">
        <v>140</v>
      </c>
      <c r="B214" s="244"/>
      <c r="C214" s="751" t="s">
        <v>141</v>
      </c>
      <c r="D214" s="752"/>
      <c r="E214" s="752"/>
      <c r="F214" s="752"/>
      <c r="G214" s="752"/>
      <c r="H214" s="783"/>
      <c r="I214" s="214">
        <f t="shared" si="88"/>
        <v>202</v>
      </c>
      <c r="J214" s="215">
        <f t="shared" si="85"/>
        <v>11</v>
      </c>
      <c r="K214" s="215">
        <f t="shared" si="85"/>
        <v>11</v>
      </c>
      <c r="L214" s="221"/>
      <c r="M214" s="199"/>
      <c r="N214" s="199">
        <v>11</v>
      </c>
      <c r="O214" s="199">
        <v>11</v>
      </c>
      <c r="P214" s="222"/>
      <c r="Q214" s="222"/>
      <c r="R214" s="199">
        <v>11</v>
      </c>
      <c r="S214" s="222"/>
      <c r="T214" s="222"/>
      <c r="U214" s="222"/>
      <c r="V214" s="214"/>
      <c r="W214" s="214"/>
      <c r="X214" s="222"/>
      <c r="Y214" s="223"/>
      <c r="Z214" s="224"/>
      <c r="AA214" s="223"/>
      <c r="AB214" s="140" t="str">
        <f t="shared" si="86"/>
        <v>IF7513-23</v>
      </c>
      <c r="AC214" s="139" t="str">
        <f t="shared" si="87"/>
        <v>Сүү боловсруулах үйлдвэрлэлийн ажилтан</v>
      </c>
      <c r="AD214" s="214">
        <f t="shared" si="89"/>
        <v>202</v>
      </c>
      <c r="AE214" s="199"/>
      <c r="AF214" s="199"/>
      <c r="AG214" s="199"/>
      <c r="AH214" s="199"/>
      <c r="AI214" s="199"/>
      <c r="AJ214" s="199"/>
      <c r="AK214" s="199"/>
      <c r="AL214" s="199"/>
      <c r="AM214" s="199"/>
      <c r="AN214" s="199"/>
      <c r="AO214" s="199"/>
      <c r="AP214" s="199"/>
      <c r="AQ214" s="199">
        <v>11</v>
      </c>
      <c r="AR214" s="199">
        <v>11</v>
      </c>
      <c r="AS214" s="199"/>
      <c r="AT214" s="199"/>
      <c r="AU214" s="199"/>
      <c r="AV214" s="199">
        <v>11</v>
      </c>
      <c r="AW214" s="199"/>
      <c r="AX214" s="199"/>
      <c r="AY214" s="199"/>
    </row>
    <row r="215" spans="1:51" s="196" customFormat="1" ht="25.5" customHeight="1">
      <c r="A215" s="825" t="s">
        <v>146</v>
      </c>
      <c r="B215" s="826"/>
      <c r="C215" s="751" t="s">
        <v>147</v>
      </c>
      <c r="D215" s="752"/>
      <c r="E215" s="752"/>
      <c r="F215" s="752"/>
      <c r="G215" s="752"/>
      <c r="H215" s="783"/>
      <c r="I215" s="214">
        <f t="shared" si="88"/>
        <v>203</v>
      </c>
      <c r="J215" s="215">
        <f t="shared" si="85"/>
        <v>20</v>
      </c>
      <c r="K215" s="215">
        <f t="shared" si="85"/>
        <v>1</v>
      </c>
      <c r="L215" s="221"/>
      <c r="M215" s="199"/>
      <c r="N215" s="199">
        <v>20</v>
      </c>
      <c r="O215" s="199">
        <v>1</v>
      </c>
      <c r="P215" s="222"/>
      <c r="Q215" s="222"/>
      <c r="R215" s="199">
        <v>20</v>
      </c>
      <c r="S215" s="222"/>
      <c r="T215" s="222"/>
      <c r="U215" s="222"/>
      <c r="V215" s="214"/>
      <c r="W215" s="214"/>
      <c r="X215" s="222"/>
      <c r="Y215" s="223"/>
      <c r="Z215" s="224"/>
      <c r="AA215" s="223"/>
      <c r="AB215" s="140" t="str">
        <f t="shared" si="86"/>
        <v>AT7231-20</v>
      </c>
      <c r="AC215" s="139" t="str">
        <f t="shared" si="87"/>
        <v>ХАА-н машин механизмын ашиглалт, засварчин</v>
      </c>
      <c r="AD215" s="214">
        <f t="shared" si="89"/>
        <v>203</v>
      </c>
      <c r="AE215" s="199"/>
      <c r="AF215" s="199"/>
      <c r="AG215" s="199"/>
      <c r="AH215" s="199"/>
      <c r="AI215" s="199"/>
      <c r="AJ215" s="199"/>
      <c r="AK215" s="199">
        <v>20</v>
      </c>
      <c r="AL215" s="199">
        <v>1</v>
      </c>
      <c r="AM215" s="199"/>
      <c r="AN215" s="199"/>
      <c r="AO215" s="199"/>
      <c r="AP215" s="199"/>
      <c r="AQ215" s="199"/>
      <c r="AR215" s="199"/>
      <c r="AS215" s="229">
        <v>5</v>
      </c>
      <c r="AT215" s="229">
        <v>1</v>
      </c>
      <c r="AU215" s="229"/>
      <c r="AV215" s="229">
        <v>12</v>
      </c>
      <c r="AW215" s="229">
        <v>2</v>
      </c>
      <c r="AX215" s="199"/>
      <c r="AY215" s="199"/>
    </row>
    <row r="216" spans="1:51" s="196" customFormat="1" ht="25.5" customHeight="1">
      <c r="A216" s="182" t="s">
        <v>246</v>
      </c>
      <c r="B216" s="244"/>
      <c r="C216" s="751" t="s">
        <v>247</v>
      </c>
      <c r="D216" s="752"/>
      <c r="E216" s="752"/>
      <c r="F216" s="752"/>
      <c r="G216" s="752"/>
      <c r="H216" s="783"/>
      <c r="I216" s="214">
        <f t="shared" si="88"/>
        <v>204</v>
      </c>
      <c r="J216" s="215">
        <f t="shared" si="85"/>
        <v>17</v>
      </c>
      <c r="K216" s="215">
        <f t="shared" si="85"/>
        <v>12</v>
      </c>
      <c r="L216" s="221"/>
      <c r="M216" s="199"/>
      <c r="N216" s="199">
        <v>17</v>
      </c>
      <c r="O216" s="199">
        <v>12</v>
      </c>
      <c r="P216" s="222"/>
      <c r="Q216" s="222"/>
      <c r="R216" s="199">
        <v>17</v>
      </c>
      <c r="S216" s="222"/>
      <c r="T216" s="222"/>
      <c r="U216" s="222"/>
      <c r="V216" s="214">
        <v>1</v>
      </c>
      <c r="W216" s="214"/>
      <c r="X216" s="222"/>
      <c r="Y216" s="223"/>
      <c r="Z216" s="224"/>
      <c r="AA216" s="223"/>
      <c r="AB216" s="140" t="str">
        <f t="shared" si="86"/>
        <v>IF7511-11</v>
      </c>
      <c r="AC216" s="139" t="str">
        <f t="shared" si="87"/>
        <v>Мах боловсруулах үйлдвэрлэлийн  ажилтан</v>
      </c>
      <c r="AD216" s="214">
        <f t="shared" si="89"/>
        <v>204</v>
      </c>
      <c r="AE216" s="199"/>
      <c r="AF216" s="199"/>
      <c r="AG216" s="199"/>
      <c r="AH216" s="199"/>
      <c r="AI216" s="199"/>
      <c r="AJ216" s="199"/>
      <c r="AK216" s="199">
        <v>8</v>
      </c>
      <c r="AL216" s="199">
        <v>5</v>
      </c>
      <c r="AM216" s="199"/>
      <c r="AN216" s="199"/>
      <c r="AO216" s="199"/>
      <c r="AP216" s="199"/>
      <c r="AQ216" s="199">
        <v>8</v>
      </c>
      <c r="AR216" s="199">
        <v>7</v>
      </c>
      <c r="AS216" s="199">
        <v>4</v>
      </c>
      <c r="AT216" s="199"/>
      <c r="AU216" s="199">
        <v>1</v>
      </c>
      <c r="AV216" s="199">
        <v>11</v>
      </c>
      <c r="AW216" s="199">
        <v>1</v>
      </c>
      <c r="AX216" s="199"/>
      <c r="AY216" s="199"/>
    </row>
    <row r="217" spans="1:51" s="196" customFormat="1" ht="12.75" customHeight="1">
      <c r="A217" s="737" t="s">
        <v>181</v>
      </c>
      <c r="B217" s="738"/>
      <c r="C217" s="712" t="s">
        <v>182</v>
      </c>
      <c r="D217" s="713"/>
      <c r="E217" s="713"/>
      <c r="F217" s="713"/>
      <c r="G217" s="713"/>
      <c r="H217" s="714"/>
      <c r="I217" s="214">
        <f t="shared" si="88"/>
        <v>205</v>
      </c>
      <c r="J217" s="215">
        <f t="shared" si="85"/>
        <v>21</v>
      </c>
      <c r="K217" s="215">
        <f t="shared" si="85"/>
        <v>6</v>
      </c>
      <c r="L217" s="221"/>
      <c r="M217" s="199"/>
      <c r="N217" s="199">
        <v>21</v>
      </c>
      <c r="O217" s="199">
        <v>6</v>
      </c>
      <c r="P217" s="222"/>
      <c r="Q217" s="222"/>
      <c r="R217" s="199">
        <v>21</v>
      </c>
      <c r="S217" s="222"/>
      <c r="T217" s="222"/>
      <c r="U217" s="222"/>
      <c r="V217" s="214"/>
      <c r="W217" s="214"/>
      <c r="X217" s="222"/>
      <c r="Y217" s="223"/>
      <c r="Z217" s="224"/>
      <c r="AA217" s="223"/>
      <c r="AB217" s="140" t="str">
        <f t="shared" si="86"/>
        <v>AH6121-24</v>
      </c>
      <c r="AC217" s="139" t="str">
        <f t="shared" si="87"/>
        <v>Малчин</v>
      </c>
      <c r="AD217" s="214">
        <f t="shared" si="89"/>
        <v>205</v>
      </c>
      <c r="AE217" s="199"/>
      <c r="AF217" s="199"/>
      <c r="AG217" s="199"/>
      <c r="AH217" s="199"/>
      <c r="AI217" s="199"/>
      <c r="AJ217" s="199"/>
      <c r="AK217" s="199">
        <v>20</v>
      </c>
      <c r="AL217" s="199">
        <v>6</v>
      </c>
      <c r="AM217" s="199"/>
      <c r="AN217" s="199"/>
      <c r="AO217" s="199"/>
      <c r="AP217" s="199"/>
      <c r="AQ217" s="199">
        <v>1</v>
      </c>
      <c r="AR217" s="199"/>
      <c r="AS217" s="229">
        <v>6</v>
      </c>
      <c r="AT217" s="229">
        <v>1</v>
      </c>
      <c r="AU217" s="229">
        <v>6</v>
      </c>
      <c r="AV217" s="229">
        <v>6</v>
      </c>
      <c r="AW217" s="229">
        <v>2</v>
      </c>
      <c r="AX217" s="229"/>
      <c r="AY217" s="229"/>
    </row>
    <row r="218" spans="1:51" s="196" customFormat="1" ht="25.5" customHeight="1">
      <c r="A218" s="787" t="s">
        <v>243</v>
      </c>
      <c r="B218" s="787"/>
      <c r="C218" s="751" t="s">
        <v>244</v>
      </c>
      <c r="D218" s="752"/>
      <c r="E218" s="752"/>
      <c r="F218" s="752"/>
      <c r="G218" s="752"/>
      <c r="H218" s="783"/>
      <c r="I218" s="214">
        <f t="shared" si="88"/>
        <v>206</v>
      </c>
      <c r="J218" s="215">
        <f t="shared" si="85"/>
        <v>14</v>
      </c>
      <c r="K218" s="215">
        <f t="shared" si="85"/>
        <v>0</v>
      </c>
      <c r="L218" s="221"/>
      <c r="M218" s="199"/>
      <c r="N218" s="199">
        <v>14</v>
      </c>
      <c r="O218" s="199"/>
      <c r="P218" s="222"/>
      <c r="Q218" s="222"/>
      <c r="R218" s="199">
        <v>14</v>
      </c>
      <c r="S218" s="222"/>
      <c r="T218" s="222"/>
      <c r="U218" s="222"/>
      <c r="V218" s="214">
        <v>14</v>
      </c>
      <c r="W218" s="214"/>
      <c r="X218" s="222"/>
      <c r="Y218" s="223"/>
      <c r="Z218" s="224"/>
      <c r="AA218" s="223"/>
      <c r="AB218" s="140" t="str">
        <f t="shared" si="86"/>
        <v>MT7233-45</v>
      </c>
      <c r="AC218" s="139" t="str">
        <f t="shared" si="87"/>
        <v>Хүнд машин механизмын засварчин</v>
      </c>
      <c r="AD218" s="214">
        <f t="shared" si="89"/>
        <v>206</v>
      </c>
      <c r="AE218" s="199"/>
      <c r="AF218" s="199"/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199"/>
      <c r="AS218" s="229"/>
      <c r="AT218" s="229"/>
      <c r="AU218" s="229"/>
      <c r="AV218" s="229"/>
      <c r="AW218" s="229">
        <v>14</v>
      </c>
      <c r="AX218" s="229"/>
      <c r="AY218" s="229"/>
    </row>
    <row r="219" spans="1:51" s="196" customFormat="1" ht="12.75" customHeight="1">
      <c r="A219" s="245"/>
      <c r="B219" s="228"/>
      <c r="C219" s="712" t="s">
        <v>248</v>
      </c>
      <c r="D219" s="713"/>
      <c r="E219" s="713"/>
      <c r="F219" s="713"/>
      <c r="G219" s="713"/>
      <c r="H219" s="714"/>
      <c r="I219" s="214">
        <f t="shared" si="88"/>
        <v>207</v>
      </c>
      <c r="J219" s="215">
        <f t="shared" si="85"/>
        <v>7</v>
      </c>
      <c r="K219" s="215">
        <f t="shared" si="85"/>
        <v>4</v>
      </c>
      <c r="L219" s="221"/>
      <c r="M219" s="199"/>
      <c r="N219" s="199"/>
      <c r="O219" s="199"/>
      <c r="P219" s="222">
        <v>7</v>
      </c>
      <c r="Q219" s="222">
        <v>4</v>
      </c>
      <c r="R219" s="199"/>
      <c r="S219" s="222"/>
      <c r="T219" s="222">
        <v>7</v>
      </c>
      <c r="U219" s="222"/>
      <c r="V219" s="214"/>
      <c r="W219" s="214"/>
      <c r="X219" s="222"/>
      <c r="Y219" s="223"/>
      <c r="Z219" s="224"/>
      <c r="AA219" s="223"/>
      <c r="AB219" s="140">
        <f t="shared" si="86"/>
        <v>0</v>
      </c>
      <c r="AC219" s="139" t="str">
        <f t="shared" si="87"/>
        <v>В ангилалын жолооч</v>
      </c>
      <c r="AD219" s="214">
        <f t="shared" si="89"/>
        <v>207</v>
      </c>
      <c r="AE219" s="199"/>
      <c r="AF219" s="199"/>
      <c r="AG219" s="199"/>
      <c r="AH219" s="199"/>
      <c r="AI219" s="199"/>
      <c r="AJ219" s="199"/>
      <c r="AK219" s="199">
        <v>4</v>
      </c>
      <c r="AL219" s="199">
        <v>3</v>
      </c>
      <c r="AM219" s="199"/>
      <c r="AN219" s="199"/>
      <c r="AO219" s="199"/>
      <c r="AP219" s="199"/>
      <c r="AQ219" s="199">
        <v>3</v>
      </c>
      <c r="AR219" s="199">
        <v>1</v>
      </c>
      <c r="AS219" s="229">
        <v>2</v>
      </c>
      <c r="AT219" s="229"/>
      <c r="AU219" s="229"/>
      <c r="AV219" s="229">
        <v>2</v>
      </c>
      <c r="AW219" s="229">
        <v>3</v>
      </c>
      <c r="AX219" s="229"/>
      <c r="AY219" s="229"/>
    </row>
    <row r="220" spans="1:51" s="213" customFormat="1">
      <c r="A220" s="745" t="s">
        <v>249</v>
      </c>
      <c r="B220" s="746"/>
      <c r="C220" s="746"/>
      <c r="D220" s="746"/>
      <c r="E220" s="746"/>
      <c r="F220" s="746"/>
      <c r="G220" s="746"/>
      <c r="H220" s="747"/>
      <c r="I220" s="217">
        <f t="shared" si="88"/>
        <v>208</v>
      </c>
      <c r="J220" s="217">
        <f t="shared" ref="J220:K220" si="90">SUM(J221:J235)</f>
        <v>207</v>
      </c>
      <c r="K220" s="217">
        <f t="shared" si="90"/>
        <v>100</v>
      </c>
      <c r="L220" s="217">
        <f>SUM(L221:L235)</f>
        <v>0</v>
      </c>
      <c r="M220" s="217">
        <f t="shared" ref="M220:AA220" si="91">SUM(M221:M235)</f>
        <v>0</v>
      </c>
      <c r="N220" s="217">
        <f t="shared" si="91"/>
        <v>207</v>
      </c>
      <c r="O220" s="217">
        <f t="shared" si="91"/>
        <v>100</v>
      </c>
      <c r="P220" s="217">
        <f t="shared" si="91"/>
        <v>0</v>
      </c>
      <c r="Q220" s="217">
        <f t="shared" si="91"/>
        <v>0</v>
      </c>
      <c r="R220" s="217">
        <f t="shared" si="91"/>
        <v>207</v>
      </c>
      <c r="S220" s="217">
        <f t="shared" si="91"/>
        <v>0</v>
      </c>
      <c r="T220" s="217">
        <f t="shared" si="91"/>
        <v>0</v>
      </c>
      <c r="U220" s="217">
        <f t="shared" si="91"/>
        <v>0</v>
      </c>
      <c r="V220" s="217">
        <f t="shared" si="91"/>
        <v>135</v>
      </c>
      <c r="W220" s="217">
        <f t="shared" si="91"/>
        <v>52</v>
      </c>
      <c r="X220" s="217">
        <f t="shared" si="91"/>
        <v>14</v>
      </c>
      <c r="Y220" s="217">
        <f t="shared" si="91"/>
        <v>8</v>
      </c>
      <c r="Z220" s="217">
        <f t="shared" si="91"/>
        <v>0</v>
      </c>
      <c r="AA220" s="217">
        <f t="shared" si="91"/>
        <v>0</v>
      </c>
      <c r="AB220" s="748" t="str">
        <f>+A220</f>
        <v>17. Хөвсгөл аймаг дахь МСҮТ</v>
      </c>
      <c r="AC220" s="750"/>
      <c r="AD220" s="217">
        <f t="shared" si="89"/>
        <v>208</v>
      </c>
      <c r="AE220" s="217">
        <f>SUM(AE221:AE235)</f>
        <v>0</v>
      </c>
      <c r="AF220" s="217">
        <f t="shared" ref="AF220:AT220" si="92">SUM(AF221:AF235)</f>
        <v>0</v>
      </c>
      <c r="AG220" s="217">
        <f t="shared" si="92"/>
        <v>0</v>
      </c>
      <c r="AH220" s="217">
        <f t="shared" si="92"/>
        <v>0</v>
      </c>
      <c r="AI220" s="217">
        <f t="shared" si="92"/>
        <v>6</v>
      </c>
      <c r="AJ220" s="217">
        <f t="shared" si="92"/>
        <v>2</v>
      </c>
      <c r="AK220" s="217">
        <f t="shared" si="92"/>
        <v>0</v>
      </c>
      <c r="AL220" s="217">
        <f t="shared" si="92"/>
        <v>0</v>
      </c>
      <c r="AM220" s="217">
        <f t="shared" si="92"/>
        <v>0</v>
      </c>
      <c r="AN220" s="217">
        <f t="shared" si="92"/>
        <v>0</v>
      </c>
      <c r="AO220" s="217">
        <f t="shared" si="92"/>
        <v>0</v>
      </c>
      <c r="AP220" s="217">
        <f t="shared" si="92"/>
        <v>0</v>
      </c>
      <c r="AQ220" s="217">
        <f t="shared" si="92"/>
        <v>52</v>
      </c>
      <c r="AR220" s="217">
        <f t="shared" si="92"/>
        <v>38</v>
      </c>
      <c r="AS220" s="217">
        <f t="shared" si="92"/>
        <v>14</v>
      </c>
      <c r="AT220" s="217">
        <f t="shared" si="92"/>
        <v>3</v>
      </c>
      <c r="AU220" s="217">
        <f>SUM(AU221:AU235)</f>
        <v>3</v>
      </c>
      <c r="AV220" s="217">
        <f t="shared" ref="AV220:AY220" si="93">SUM(AV221:AV235)</f>
        <v>50</v>
      </c>
      <c r="AW220" s="217">
        <f t="shared" si="93"/>
        <v>135</v>
      </c>
      <c r="AX220" s="217">
        <f t="shared" si="93"/>
        <v>2</v>
      </c>
      <c r="AY220" s="217">
        <f t="shared" si="93"/>
        <v>0</v>
      </c>
    </row>
    <row r="221" spans="1:51" s="196" customFormat="1" ht="25.5" customHeight="1">
      <c r="A221" s="787" t="s">
        <v>118</v>
      </c>
      <c r="B221" s="787"/>
      <c r="C221" s="751" t="s">
        <v>119</v>
      </c>
      <c r="D221" s="752"/>
      <c r="E221" s="752"/>
      <c r="F221" s="752"/>
      <c r="G221" s="752"/>
      <c r="H221" s="783"/>
      <c r="I221" s="214">
        <f t="shared" si="88"/>
        <v>209</v>
      </c>
      <c r="J221" s="215">
        <f t="shared" si="85"/>
        <v>12</v>
      </c>
      <c r="K221" s="215">
        <f t="shared" si="85"/>
        <v>3</v>
      </c>
      <c r="L221" s="221"/>
      <c r="M221" s="199"/>
      <c r="N221" s="63">
        <v>12</v>
      </c>
      <c r="O221" s="63">
        <v>3</v>
      </c>
      <c r="P221" s="199"/>
      <c r="Q221" s="199"/>
      <c r="R221" s="199">
        <v>12</v>
      </c>
      <c r="S221" s="199"/>
      <c r="T221" s="199"/>
      <c r="U221" s="199"/>
      <c r="V221" s="229">
        <v>12</v>
      </c>
      <c r="W221" s="229">
        <v>3</v>
      </c>
      <c r="X221" s="199"/>
      <c r="Y221" s="199"/>
      <c r="Z221" s="224"/>
      <c r="AA221" s="223"/>
      <c r="AB221" s="140" t="str">
        <f t="shared" ref="AB221:AB235" si="94">+A221</f>
        <v>CF7123-20</v>
      </c>
      <c r="AC221" s="139" t="str">
        <f t="shared" ref="AC221:AC235" si="95">+C221</f>
        <v>Барилгын засал-чимэглэлчин</v>
      </c>
      <c r="AD221" s="214">
        <f t="shared" si="89"/>
        <v>209</v>
      </c>
      <c r="AE221" s="199"/>
      <c r="AF221" s="199"/>
      <c r="AG221" s="199"/>
      <c r="AH221" s="199"/>
      <c r="AI221" s="199"/>
      <c r="AJ221" s="199"/>
      <c r="AK221" s="199"/>
      <c r="AL221" s="199"/>
      <c r="AM221" s="199"/>
      <c r="AN221" s="199"/>
      <c r="AO221" s="199"/>
      <c r="AP221" s="199"/>
      <c r="AQ221" s="214"/>
      <c r="AR221" s="214"/>
      <c r="AS221" s="214"/>
      <c r="AT221" s="214"/>
      <c r="AU221" s="214"/>
      <c r="AV221" s="214"/>
      <c r="AW221" s="214">
        <v>12</v>
      </c>
      <c r="AX221" s="214"/>
      <c r="AY221" s="214"/>
    </row>
    <row r="222" spans="1:51" s="196" customFormat="1" ht="12.75" customHeight="1">
      <c r="A222" s="787" t="s">
        <v>122</v>
      </c>
      <c r="B222" s="787"/>
      <c r="C222" s="751" t="s">
        <v>123</v>
      </c>
      <c r="D222" s="752"/>
      <c r="E222" s="752"/>
      <c r="F222" s="752"/>
      <c r="G222" s="752"/>
      <c r="H222" s="783"/>
      <c r="I222" s="214">
        <f t="shared" si="88"/>
        <v>210</v>
      </c>
      <c r="J222" s="215">
        <f t="shared" si="85"/>
        <v>23</v>
      </c>
      <c r="K222" s="215">
        <f t="shared" si="85"/>
        <v>2</v>
      </c>
      <c r="L222" s="221"/>
      <c r="M222" s="199"/>
      <c r="N222" s="63">
        <v>23</v>
      </c>
      <c r="O222" s="63">
        <v>2</v>
      </c>
      <c r="P222" s="199"/>
      <c r="Q222" s="199"/>
      <c r="R222" s="199">
        <v>23</v>
      </c>
      <c r="S222" s="199"/>
      <c r="T222" s="199"/>
      <c r="U222" s="199"/>
      <c r="V222" s="229">
        <v>19</v>
      </c>
      <c r="W222" s="229">
        <v>1</v>
      </c>
      <c r="X222" s="199">
        <v>1</v>
      </c>
      <c r="Y222" s="199">
        <v>1</v>
      </c>
      <c r="Z222" s="224"/>
      <c r="AA222" s="223"/>
      <c r="AB222" s="140" t="str">
        <f t="shared" si="94"/>
        <v>CF7411-12</v>
      </c>
      <c r="AC222" s="139" t="str">
        <f t="shared" si="95"/>
        <v>Барилгын цахилгаанчин</v>
      </c>
      <c r="AD222" s="214">
        <f t="shared" si="89"/>
        <v>210</v>
      </c>
      <c r="AE222" s="199"/>
      <c r="AF222" s="199"/>
      <c r="AG222" s="199"/>
      <c r="AH222" s="199"/>
      <c r="AI222" s="199"/>
      <c r="AJ222" s="199"/>
      <c r="AK222" s="199"/>
      <c r="AL222" s="199"/>
      <c r="AM222" s="199"/>
      <c r="AN222" s="199"/>
      <c r="AO222" s="199"/>
      <c r="AP222" s="199"/>
      <c r="AQ222" s="214">
        <v>3</v>
      </c>
      <c r="AR222" s="214"/>
      <c r="AS222" s="214"/>
      <c r="AT222" s="214"/>
      <c r="AU222" s="214"/>
      <c r="AV222" s="214">
        <v>4</v>
      </c>
      <c r="AW222" s="214">
        <v>19</v>
      </c>
      <c r="AX222" s="214"/>
      <c r="AY222" s="214"/>
    </row>
    <row r="223" spans="1:51" s="196" customFormat="1" ht="12.75" customHeight="1">
      <c r="A223" s="825" t="s">
        <v>116</v>
      </c>
      <c r="B223" s="826"/>
      <c r="C223" s="751" t="s">
        <v>117</v>
      </c>
      <c r="D223" s="752"/>
      <c r="E223" s="752"/>
      <c r="F223" s="752"/>
      <c r="G223" s="752"/>
      <c r="H223" s="783"/>
      <c r="I223" s="214">
        <f t="shared" si="88"/>
        <v>211</v>
      </c>
      <c r="J223" s="215">
        <f t="shared" si="85"/>
        <v>14</v>
      </c>
      <c r="K223" s="215">
        <f t="shared" si="85"/>
        <v>0</v>
      </c>
      <c r="L223" s="221"/>
      <c r="M223" s="199"/>
      <c r="N223" s="63">
        <v>14</v>
      </c>
      <c r="O223" s="63"/>
      <c r="P223" s="199"/>
      <c r="Q223" s="199"/>
      <c r="R223" s="199">
        <v>14</v>
      </c>
      <c r="S223" s="199"/>
      <c r="T223" s="199"/>
      <c r="U223" s="199"/>
      <c r="V223" s="229">
        <v>14</v>
      </c>
      <c r="W223" s="229"/>
      <c r="X223" s="199"/>
      <c r="Y223" s="199"/>
      <c r="Z223" s="224"/>
      <c r="AA223" s="223"/>
      <c r="AB223" s="140" t="str">
        <f t="shared" si="94"/>
        <v>CF7126-36</v>
      </c>
      <c r="AC223" s="139" t="str">
        <f t="shared" si="95"/>
        <v>Барилгын сантехникч</v>
      </c>
      <c r="AD223" s="214">
        <f t="shared" si="89"/>
        <v>211</v>
      </c>
      <c r="AE223" s="199"/>
      <c r="AF223" s="199"/>
      <c r="AG223" s="199"/>
      <c r="AH223" s="199"/>
      <c r="AI223" s="199"/>
      <c r="AJ223" s="199"/>
      <c r="AK223" s="199"/>
      <c r="AL223" s="199"/>
      <c r="AM223" s="199"/>
      <c r="AN223" s="199"/>
      <c r="AO223" s="199"/>
      <c r="AP223" s="199"/>
      <c r="AQ223" s="214"/>
      <c r="AR223" s="214"/>
      <c r="AS223" s="214"/>
      <c r="AT223" s="214"/>
      <c r="AU223" s="214"/>
      <c r="AV223" s="214"/>
      <c r="AW223" s="214">
        <v>14</v>
      </c>
      <c r="AX223" s="214"/>
      <c r="AY223" s="214"/>
    </row>
    <row r="224" spans="1:51" s="196" customFormat="1" ht="12.75" customHeight="1">
      <c r="A224" s="787" t="s">
        <v>128</v>
      </c>
      <c r="B224" s="787"/>
      <c r="C224" s="751" t="s">
        <v>129</v>
      </c>
      <c r="D224" s="752"/>
      <c r="E224" s="752"/>
      <c r="F224" s="752"/>
      <c r="G224" s="752"/>
      <c r="H224" s="783"/>
      <c r="I224" s="214">
        <f t="shared" si="88"/>
        <v>212</v>
      </c>
      <c r="J224" s="215">
        <f t="shared" si="85"/>
        <v>14</v>
      </c>
      <c r="K224" s="215">
        <f t="shared" si="85"/>
        <v>0</v>
      </c>
      <c r="L224" s="221"/>
      <c r="M224" s="199"/>
      <c r="N224" s="63">
        <v>14</v>
      </c>
      <c r="O224" s="63"/>
      <c r="P224" s="199"/>
      <c r="Q224" s="199"/>
      <c r="R224" s="199">
        <v>14</v>
      </c>
      <c r="S224" s="199"/>
      <c r="T224" s="199"/>
      <c r="U224" s="199"/>
      <c r="V224" s="229">
        <v>10</v>
      </c>
      <c r="W224" s="229"/>
      <c r="X224" s="199">
        <v>2</v>
      </c>
      <c r="Y224" s="199"/>
      <c r="Z224" s="224"/>
      <c r="AA224" s="223"/>
      <c r="AB224" s="140" t="str">
        <f t="shared" si="94"/>
        <v>CF7115-24</v>
      </c>
      <c r="AC224" s="139" t="str">
        <f t="shared" si="95"/>
        <v>Модон эдлэлийн мужаан</v>
      </c>
      <c r="AD224" s="214">
        <f t="shared" si="89"/>
        <v>212</v>
      </c>
      <c r="AE224" s="199"/>
      <c r="AF224" s="199"/>
      <c r="AG224" s="199"/>
      <c r="AH224" s="199"/>
      <c r="AI224" s="199"/>
      <c r="AJ224" s="199"/>
      <c r="AK224" s="199"/>
      <c r="AL224" s="199"/>
      <c r="AM224" s="199"/>
      <c r="AN224" s="199"/>
      <c r="AO224" s="199"/>
      <c r="AP224" s="199"/>
      <c r="AQ224" s="214">
        <v>2</v>
      </c>
      <c r="AR224" s="214"/>
      <c r="AS224" s="214"/>
      <c r="AT224" s="214"/>
      <c r="AU224" s="214"/>
      <c r="AV224" s="214">
        <v>4</v>
      </c>
      <c r="AW224" s="214">
        <v>10</v>
      </c>
      <c r="AX224" s="214"/>
      <c r="AY224" s="214"/>
    </row>
    <row r="225" spans="1:51" s="196" customFormat="1" ht="12.75" customHeight="1">
      <c r="A225" s="825" t="s">
        <v>250</v>
      </c>
      <c r="B225" s="826"/>
      <c r="C225" s="1019" t="s">
        <v>251</v>
      </c>
      <c r="D225" s="1020"/>
      <c r="E225" s="1020"/>
      <c r="F225" s="1020"/>
      <c r="G225" s="1020"/>
      <c r="H225" s="1021"/>
      <c r="I225" s="214">
        <f t="shared" si="88"/>
        <v>213</v>
      </c>
      <c r="J225" s="215">
        <f t="shared" si="85"/>
        <v>6</v>
      </c>
      <c r="K225" s="215">
        <f t="shared" si="85"/>
        <v>2</v>
      </c>
      <c r="L225" s="221"/>
      <c r="M225" s="199"/>
      <c r="N225" s="63">
        <v>6</v>
      </c>
      <c r="O225" s="63">
        <v>2</v>
      </c>
      <c r="P225" s="199"/>
      <c r="Q225" s="199"/>
      <c r="R225" s="199">
        <v>6</v>
      </c>
      <c r="S225" s="199"/>
      <c r="T225" s="199"/>
      <c r="U225" s="199"/>
      <c r="V225" s="229">
        <v>6</v>
      </c>
      <c r="W225" s="229">
        <v>2</v>
      </c>
      <c r="X225" s="199"/>
      <c r="Y225" s="199"/>
      <c r="Z225" s="224"/>
      <c r="AA225" s="223"/>
      <c r="AB225" s="140" t="str">
        <f t="shared" si="94"/>
        <v>NF6210-25</v>
      </c>
      <c r="AC225" s="139" t="str">
        <f t="shared" si="95"/>
        <v>Ойн аж ахуйн ажилтан</v>
      </c>
      <c r="AD225" s="214">
        <f t="shared" si="89"/>
        <v>213</v>
      </c>
      <c r="AE225" s="199"/>
      <c r="AF225" s="199"/>
      <c r="AG225" s="199"/>
      <c r="AH225" s="199"/>
      <c r="AI225" s="199"/>
      <c r="AJ225" s="199"/>
      <c r="AK225" s="199"/>
      <c r="AL225" s="199"/>
      <c r="AM225" s="199"/>
      <c r="AN225" s="199"/>
      <c r="AO225" s="199"/>
      <c r="AP225" s="199"/>
      <c r="AQ225" s="214"/>
      <c r="AR225" s="214"/>
      <c r="AS225" s="214"/>
      <c r="AT225" s="214"/>
      <c r="AU225" s="214"/>
      <c r="AV225" s="214"/>
      <c r="AW225" s="214">
        <v>6</v>
      </c>
      <c r="AX225" s="214"/>
      <c r="AY225" s="214"/>
    </row>
    <row r="226" spans="1:51" s="196" customFormat="1" ht="25.5" customHeight="1">
      <c r="A226" s="765" t="s">
        <v>172</v>
      </c>
      <c r="B226" s="765"/>
      <c r="C226" s="751" t="s">
        <v>173</v>
      </c>
      <c r="D226" s="752"/>
      <c r="E226" s="752"/>
      <c r="F226" s="752"/>
      <c r="G226" s="752"/>
      <c r="H226" s="783"/>
      <c r="I226" s="214">
        <f t="shared" si="88"/>
        <v>214</v>
      </c>
      <c r="J226" s="215">
        <f t="shared" si="85"/>
        <v>14</v>
      </c>
      <c r="K226" s="215">
        <f t="shared" si="85"/>
        <v>8</v>
      </c>
      <c r="L226" s="221"/>
      <c r="M226" s="199"/>
      <c r="N226" s="63">
        <v>14</v>
      </c>
      <c r="O226" s="63">
        <v>8</v>
      </c>
      <c r="P226" s="199"/>
      <c r="Q226" s="199"/>
      <c r="R226" s="199">
        <v>14</v>
      </c>
      <c r="S226" s="199"/>
      <c r="T226" s="199"/>
      <c r="U226" s="199"/>
      <c r="V226" s="229"/>
      <c r="W226" s="214"/>
      <c r="X226" s="214"/>
      <c r="Y226" s="214"/>
      <c r="Z226" s="246"/>
      <c r="AA226" s="247"/>
      <c r="AB226" s="140" t="str">
        <f t="shared" si="94"/>
        <v>AM7317-11</v>
      </c>
      <c r="AC226" s="139" t="str">
        <f t="shared" si="95"/>
        <v>Бэлэг дурсгалын зүйл урлаач</v>
      </c>
      <c r="AD226" s="214">
        <f t="shared" si="89"/>
        <v>214</v>
      </c>
      <c r="AE226" s="214"/>
      <c r="AF226" s="214"/>
      <c r="AG226" s="214"/>
      <c r="AH226" s="214"/>
      <c r="AI226" s="214">
        <v>4</v>
      </c>
      <c r="AJ226" s="214"/>
      <c r="AK226" s="214"/>
      <c r="AL226" s="214"/>
      <c r="AM226" s="214"/>
      <c r="AN226" s="214"/>
      <c r="AO226" s="214"/>
      <c r="AP226" s="214"/>
      <c r="AQ226" s="214">
        <v>10</v>
      </c>
      <c r="AR226" s="214">
        <v>8</v>
      </c>
      <c r="AS226" s="214">
        <v>2</v>
      </c>
      <c r="AT226" s="214">
        <v>2</v>
      </c>
      <c r="AU226" s="214">
        <v>2</v>
      </c>
      <c r="AV226" s="214">
        <v>8</v>
      </c>
      <c r="AW226" s="214"/>
      <c r="AX226" s="214"/>
      <c r="AY226" s="214"/>
    </row>
    <row r="227" spans="1:51" s="196" customFormat="1" ht="25.5" customHeight="1">
      <c r="A227" s="787" t="s">
        <v>130</v>
      </c>
      <c r="B227" s="787"/>
      <c r="C227" s="702" t="s">
        <v>131</v>
      </c>
      <c r="D227" s="702"/>
      <c r="E227" s="702"/>
      <c r="F227" s="702"/>
      <c r="G227" s="702"/>
      <c r="H227" s="702"/>
      <c r="I227" s="214">
        <f t="shared" si="88"/>
        <v>215</v>
      </c>
      <c r="J227" s="215">
        <f t="shared" si="85"/>
        <v>21</v>
      </c>
      <c r="K227" s="215">
        <f t="shared" si="85"/>
        <v>21</v>
      </c>
      <c r="L227" s="221"/>
      <c r="M227" s="199"/>
      <c r="N227" s="63">
        <v>21</v>
      </c>
      <c r="O227" s="63">
        <v>21</v>
      </c>
      <c r="P227" s="199"/>
      <c r="Q227" s="199"/>
      <c r="R227" s="199">
        <v>21</v>
      </c>
      <c r="S227" s="199"/>
      <c r="T227" s="199"/>
      <c r="U227" s="199"/>
      <c r="V227" s="229">
        <v>21</v>
      </c>
      <c r="W227" s="229">
        <v>21</v>
      </c>
      <c r="X227" s="199"/>
      <c r="Y227" s="199"/>
      <c r="Z227" s="224"/>
      <c r="AA227" s="223"/>
      <c r="AB227" s="140" t="str">
        <f t="shared" si="94"/>
        <v>IE7533-28</v>
      </c>
      <c r="AC227" s="139" t="str">
        <f t="shared" si="95"/>
        <v>Оёмол бүтээгдэхүүний оёдолчин</v>
      </c>
      <c r="AD227" s="214">
        <f t="shared" si="89"/>
        <v>215</v>
      </c>
      <c r="AE227" s="199"/>
      <c r="AF227" s="199"/>
      <c r="AG227" s="199"/>
      <c r="AH227" s="199"/>
      <c r="AI227" s="199"/>
      <c r="AJ227" s="199"/>
      <c r="AK227" s="199"/>
      <c r="AL227" s="199"/>
      <c r="AM227" s="199"/>
      <c r="AN227" s="199"/>
      <c r="AO227" s="199"/>
      <c r="AP227" s="199"/>
      <c r="AQ227" s="214"/>
      <c r="AR227" s="214"/>
      <c r="AS227" s="214"/>
      <c r="AT227" s="214"/>
      <c r="AU227" s="214"/>
      <c r="AV227" s="214"/>
      <c r="AW227" s="214">
        <v>21</v>
      </c>
      <c r="AX227" s="214"/>
      <c r="AY227" s="214"/>
    </row>
    <row r="228" spans="1:51" s="196" customFormat="1" ht="12.75" customHeight="1">
      <c r="A228" s="825" t="s">
        <v>114</v>
      </c>
      <c r="B228" s="826"/>
      <c r="C228" s="751" t="s">
        <v>115</v>
      </c>
      <c r="D228" s="752"/>
      <c r="E228" s="752"/>
      <c r="F228" s="752"/>
      <c r="G228" s="752"/>
      <c r="H228" s="783"/>
      <c r="I228" s="214">
        <f t="shared" si="88"/>
        <v>216</v>
      </c>
      <c r="J228" s="215">
        <f t="shared" si="85"/>
        <v>20</v>
      </c>
      <c r="K228" s="215">
        <f t="shared" si="85"/>
        <v>0</v>
      </c>
      <c r="L228" s="221"/>
      <c r="M228" s="199"/>
      <c r="N228" s="63">
        <v>20</v>
      </c>
      <c r="O228" s="63"/>
      <c r="P228" s="199"/>
      <c r="Q228" s="199"/>
      <c r="R228" s="199">
        <v>20</v>
      </c>
      <c r="S228" s="199"/>
      <c r="T228" s="199"/>
      <c r="U228" s="199"/>
      <c r="V228" s="229">
        <v>20</v>
      </c>
      <c r="W228" s="229"/>
      <c r="X228" s="199"/>
      <c r="Y228" s="199"/>
      <c r="Z228" s="224"/>
      <c r="AA228" s="223"/>
      <c r="AB228" s="140" t="str">
        <f t="shared" si="94"/>
        <v>TC8211-20</v>
      </c>
      <c r="AC228" s="139" t="str">
        <f t="shared" si="95"/>
        <v>Автомашины засварчин</v>
      </c>
      <c r="AD228" s="214">
        <f t="shared" si="89"/>
        <v>216</v>
      </c>
      <c r="AE228" s="199"/>
      <c r="AF228" s="199"/>
      <c r="AG228" s="199"/>
      <c r="AH228" s="199"/>
      <c r="AI228" s="199"/>
      <c r="AJ228" s="199"/>
      <c r="AK228" s="199"/>
      <c r="AL228" s="199"/>
      <c r="AM228" s="199"/>
      <c r="AN228" s="199"/>
      <c r="AO228" s="199"/>
      <c r="AP228" s="199"/>
      <c r="AQ228" s="214"/>
      <c r="AR228" s="214"/>
      <c r="AS228" s="214"/>
      <c r="AT228" s="214"/>
      <c r="AU228" s="214"/>
      <c r="AV228" s="214"/>
      <c r="AW228" s="214">
        <v>20</v>
      </c>
      <c r="AX228" s="214"/>
      <c r="AY228" s="214"/>
    </row>
    <row r="229" spans="1:51" s="196" customFormat="1" ht="12.75" customHeight="1">
      <c r="A229" s="825" t="s">
        <v>153</v>
      </c>
      <c r="B229" s="826"/>
      <c r="C229" s="712" t="s">
        <v>154</v>
      </c>
      <c r="D229" s="713"/>
      <c r="E229" s="713"/>
      <c r="F229" s="713"/>
      <c r="G229" s="713"/>
      <c r="H229" s="714"/>
      <c r="I229" s="214">
        <f t="shared" si="88"/>
        <v>217</v>
      </c>
      <c r="J229" s="215">
        <f t="shared" si="85"/>
        <v>20</v>
      </c>
      <c r="K229" s="215">
        <f t="shared" si="85"/>
        <v>20</v>
      </c>
      <c r="L229" s="221"/>
      <c r="M229" s="199"/>
      <c r="N229" s="63">
        <v>20</v>
      </c>
      <c r="O229" s="63">
        <v>20</v>
      </c>
      <c r="P229" s="199"/>
      <c r="Q229" s="199"/>
      <c r="R229" s="199">
        <v>20</v>
      </c>
      <c r="S229" s="199"/>
      <c r="T229" s="199"/>
      <c r="U229" s="199"/>
      <c r="V229" s="229">
        <v>20</v>
      </c>
      <c r="W229" s="229">
        <v>20</v>
      </c>
      <c r="X229" s="199"/>
      <c r="Y229" s="199"/>
      <c r="Z229" s="224"/>
      <c r="AA229" s="223"/>
      <c r="AB229" s="140" t="str">
        <f t="shared" si="94"/>
        <v>SO5142-11</v>
      </c>
      <c r="AC229" s="139" t="str">
        <f t="shared" si="95"/>
        <v>Гоо засалч</v>
      </c>
      <c r="AD229" s="214">
        <f t="shared" si="89"/>
        <v>217</v>
      </c>
      <c r="AE229" s="199"/>
      <c r="AF229" s="199"/>
      <c r="AG229" s="199"/>
      <c r="AH229" s="199"/>
      <c r="AI229" s="199"/>
      <c r="AJ229" s="199"/>
      <c r="AK229" s="199"/>
      <c r="AL229" s="199"/>
      <c r="AM229" s="199"/>
      <c r="AN229" s="199"/>
      <c r="AO229" s="199"/>
      <c r="AP229" s="199"/>
      <c r="AQ229" s="214"/>
      <c r="AR229" s="214"/>
      <c r="AS229" s="214"/>
      <c r="AT229" s="214"/>
      <c r="AU229" s="214"/>
      <c r="AV229" s="214"/>
      <c r="AW229" s="214">
        <v>20</v>
      </c>
      <c r="AX229" s="214"/>
      <c r="AY229" s="214"/>
    </row>
    <row r="230" spans="1:51" s="196" customFormat="1" ht="12.75" customHeight="1">
      <c r="A230" s="825" t="s">
        <v>124</v>
      </c>
      <c r="B230" s="826"/>
      <c r="C230" s="702" t="s">
        <v>125</v>
      </c>
      <c r="D230" s="702"/>
      <c r="E230" s="702"/>
      <c r="F230" s="702"/>
      <c r="G230" s="702"/>
      <c r="H230" s="702"/>
      <c r="I230" s="214">
        <f t="shared" si="88"/>
        <v>218</v>
      </c>
      <c r="J230" s="215">
        <f t="shared" si="85"/>
        <v>5</v>
      </c>
      <c r="K230" s="215">
        <f t="shared" si="85"/>
        <v>0</v>
      </c>
      <c r="L230" s="221"/>
      <c r="M230" s="199"/>
      <c r="N230" s="63">
        <v>5</v>
      </c>
      <c r="O230" s="63"/>
      <c r="P230" s="199"/>
      <c r="Q230" s="199"/>
      <c r="R230" s="199">
        <v>5</v>
      </c>
      <c r="S230" s="199"/>
      <c r="T230" s="199"/>
      <c r="U230" s="199"/>
      <c r="V230" s="229"/>
      <c r="W230" s="229"/>
      <c r="X230" s="199">
        <v>2</v>
      </c>
      <c r="Y230" s="199"/>
      <c r="Z230" s="224"/>
      <c r="AA230" s="223"/>
      <c r="AB230" s="140" t="str">
        <f t="shared" si="94"/>
        <v>IM7212-14</v>
      </c>
      <c r="AC230" s="139" t="str">
        <f t="shared" si="95"/>
        <v>Гагнуурчин</v>
      </c>
      <c r="AD230" s="214">
        <f t="shared" si="89"/>
        <v>218</v>
      </c>
      <c r="AE230" s="199"/>
      <c r="AF230" s="199"/>
      <c r="AG230" s="199"/>
      <c r="AH230" s="199"/>
      <c r="AI230" s="199"/>
      <c r="AJ230" s="199"/>
      <c r="AK230" s="199"/>
      <c r="AL230" s="199"/>
      <c r="AM230" s="199"/>
      <c r="AN230" s="199"/>
      <c r="AO230" s="199"/>
      <c r="AP230" s="199"/>
      <c r="AQ230" s="214">
        <v>3</v>
      </c>
      <c r="AR230" s="214"/>
      <c r="AS230" s="214"/>
      <c r="AT230" s="214"/>
      <c r="AU230" s="214">
        <v>1</v>
      </c>
      <c r="AV230" s="214">
        <v>3</v>
      </c>
      <c r="AW230" s="214"/>
      <c r="AX230" s="214">
        <v>1</v>
      </c>
      <c r="AY230" s="214"/>
    </row>
    <row r="231" spans="1:51" s="196" customFormat="1" ht="12.75" customHeight="1">
      <c r="A231" s="787" t="s">
        <v>148</v>
      </c>
      <c r="B231" s="787"/>
      <c r="C231" s="751" t="s">
        <v>149</v>
      </c>
      <c r="D231" s="752"/>
      <c r="E231" s="752"/>
      <c r="F231" s="752"/>
      <c r="G231" s="752"/>
      <c r="H231" s="783"/>
      <c r="I231" s="214">
        <f t="shared" si="88"/>
        <v>219</v>
      </c>
      <c r="J231" s="215">
        <f t="shared" si="85"/>
        <v>13</v>
      </c>
      <c r="K231" s="215">
        <f t="shared" si="85"/>
        <v>5</v>
      </c>
      <c r="L231" s="221"/>
      <c r="M231" s="199"/>
      <c r="N231" s="63">
        <v>13</v>
      </c>
      <c r="O231" s="63">
        <v>5</v>
      </c>
      <c r="P231" s="199"/>
      <c r="Q231" s="199"/>
      <c r="R231" s="199">
        <v>13</v>
      </c>
      <c r="S231" s="199"/>
      <c r="T231" s="199"/>
      <c r="U231" s="199"/>
      <c r="V231" s="229">
        <v>13</v>
      </c>
      <c r="W231" s="229">
        <v>5</v>
      </c>
      <c r="X231" s="199"/>
      <c r="Y231" s="199"/>
      <c r="Z231" s="224"/>
      <c r="AA231" s="223"/>
      <c r="AB231" s="140" t="str">
        <f t="shared" si="94"/>
        <v>NT5113-13</v>
      </c>
      <c r="AC231" s="139" t="str">
        <f t="shared" si="95"/>
        <v>Аяллын хөтөч</v>
      </c>
      <c r="AD231" s="214">
        <f t="shared" si="89"/>
        <v>219</v>
      </c>
      <c r="AE231" s="199"/>
      <c r="AF231" s="199"/>
      <c r="AG231" s="199"/>
      <c r="AH231" s="199"/>
      <c r="AI231" s="199"/>
      <c r="AJ231" s="199"/>
      <c r="AK231" s="199"/>
      <c r="AL231" s="199"/>
      <c r="AM231" s="199"/>
      <c r="AN231" s="199"/>
      <c r="AO231" s="199"/>
      <c r="AP231" s="199"/>
      <c r="AQ231" s="214"/>
      <c r="AR231" s="214"/>
      <c r="AS231" s="214"/>
      <c r="AT231" s="214"/>
      <c r="AU231" s="214"/>
      <c r="AV231" s="214"/>
      <c r="AW231" s="214">
        <v>13</v>
      </c>
      <c r="AX231" s="214"/>
      <c r="AY231" s="214"/>
    </row>
    <row r="232" spans="1:51" s="196" customFormat="1" ht="12.75" customHeight="1">
      <c r="A232" s="825" t="s">
        <v>144</v>
      </c>
      <c r="B232" s="826"/>
      <c r="C232" s="712" t="s">
        <v>145</v>
      </c>
      <c r="D232" s="713"/>
      <c r="E232" s="713"/>
      <c r="F232" s="713"/>
      <c r="G232" s="713"/>
      <c r="H232" s="714"/>
      <c r="I232" s="214">
        <f t="shared" si="88"/>
        <v>220</v>
      </c>
      <c r="J232" s="215">
        <f t="shared" si="85"/>
        <v>15</v>
      </c>
      <c r="K232" s="215">
        <f t="shared" si="85"/>
        <v>12</v>
      </c>
      <c r="L232" s="221"/>
      <c r="M232" s="199"/>
      <c r="N232" s="63">
        <v>15</v>
      </c>
      <c r="O232" s="63">
        <v>12</v>
      </c>
      <c r="P232" s="199"/>
      <c r="Q232" s="199"/>
      <c r="R232" s="199">
        <v>15</v>
      </c>
      <c r="S232" s="199"/>
      <c r="T232" s="199"/>
      <c r="U232" s="199"/>
      <c r="V232" s="229"/>
      <c r="W232" s="229"/>
      <c r="X232" s="199">
        <v>5</v>
      </c>
      <c r="Y232" s="199">
        <v>3</v>
      </c>
      <c r="Z232" s="224"/>
      <c r="AA232" s="223"/>
      <c r="AB232" s="140" t="str">
        <f t="shared" si="94"/>
        <v>IF5120-11</v>
      </c>
      <c r="AC232" s="139" t="str">
        <f t="shared" si="95"/>
        <v>Тогооч</v>
      </c>
      <c r="AD232" s="214">
        <f t="shared" si="89"/>
        <v>220</v>
      </c>
      <c r="AE232" s="199"/>
      <c r="AF232" s="199"/>
      <c r="AG232" s="199"/>
      <c r="AH232" s="199"/>
      <c r="AI232" s="199"/>
      <c r="AJ232" s="199"/>
      <c r="AK232" s="199"/>
      <c r="AL232" s="199"/>
      <c r="AM232" s="199"/>
      <c r="AN232" s="199"/>
      <c r="AO232" s="199"/>
      <c r="AP232" s="199"/>
      <c r="AQ232" s="214">
        <v>10</v>
      </c>
      <c r="AR232" s="214">
        <v>9</v>
      </c>
      <c r="AS232" s="214">
        <v>2</v>
      </c>
      <c r="AT232" s="214">
        <v>1</v>
      </c>
      <c r="AU232" s="214"/>
      <c r="AV232" s="214">
        <v>11</v>
      </c>
      <c r="AW232" s="214"/>
      <c r="AX232" s="214">
        <v>1</v>
      </c>
      <c r="AY232" s="214"/>
    </row>
    <row r="233" spans="1:51" s="196" customFormat="1" ht="18" customHeight="1">
      <c r="A233" s="825" t="s">
        <v>142</v>
      </c>
      <c r="B233" s="826"/>
      <c r="C233" s="712" t="s">
        <v>143</v>
      </c>
      <c r="D233" s="713"/>
      <c r="E233" s="713"/>
      <c r="F233" s="713"/>
      <c r="G233" s="713"/>
      <c r="H233" s="714"/>
      <c r="I233" s="214">
        <f t="shared" si="88"/>
        <v>221</v>
      </c>
      <c r="J233" s="215">
        <f t="shared" si="85"/>
        <v>10</v>
      </c>
      <c r="K233" s="215">
        <f t="shared" si="85"/>
        <v>9</v>
      </c>
      <c r="L233" s="221"/>
      <c r="M233" s="199"/>
      <c r="N233" s="63">
        <v>10</v>
      </c>
      <c r="O233" s="63">
        <v>9</v>
      </c>
      <c r="P233" s="199"/>
      <c r="Q233" s="199"/>
      <c r="R233" s="199">
        <v>10</v>
      </c>
      <c r="S233" s="199"/>
      <c r="T233" s="199"/>
      <c r="U233" s="199"/>
      <c r="V233" s="229"/>
      <c r="W233" s="229"/>
      <c r="X233" s="199">
        <v>2</v>
      </c>
      <c r="Y233" s="199">
        <v>2</v>
      </c>
      <c r="Z233" s="224"/>
      <c r="AA233" s="223"/>
      <c r="AB233" s="140" t="str">
        <f t="shared" si="94"/>
        <v>AF6112-24</v>
      </c>
      <c r="AC233" s="139" t="str">
        <f t="shared" si="95"/>
        <v>Хүнсний ногооны фермер</v>
      </c>
      <c r="AD233" s="214">
        <f t="shared" si="89"/>
        <v>221</v>
      </c>
      <c r="AE233" s="199"/>
      <c r="AF233" s="199"/>
      <c r="AG233" s="199"/>
      <c r="AH233" s="199"/>
      <c r="AI233" s="199"/>
      <c r="AJ233" s="199"/>
      <c r="AK233" s="199"/>
      <c r="AL233" s="199"/>
      <c r="AM233" s="199"/>
      <c r="AN233" s="199"/>
      <c r="AO233" s="199"/>
      <c r="AP233" s="199"/>
      <c r="AQ233" s="214">
        <v>8</v>
      </c>
      <c r="AR233" s="214">
        <v>7</v>
      </c>
      <c r="AS233" s="214">
        <v>3</v>
      </c>
      <c r="AT233" s="214"/>
      <c r="AU233" s="214"/>
      <c r="AV233" s="214">
        <v>7</v>
      </c>
      <c r="AW233" s="214"/>
      <c r="AX233" s="214"/>
      <c r="AY233" s="214"/>
    </row>
    <row r="234" spans="1:51" s="196" customFormat="1" ht="18" customHeight="1">
      <c r="A234" s="1002" t="s">
        <v>163</v>
      </c>
      <c r="B234" s="1003"/>
      <c r="C234" s="751" t="s">
        <v>164</v>
      </c>
      <c r="D234" s="752"/>
      <c r="E234" s="752"/>
      <c r="F234" s="752"/>
      <c r="G234" s="752"/>
      <c r="H234" s="783"/>
      <c r="I234" s="214">
        <f t="shared" si="88"/>
        <v>222</v>
      </c>
      <c r="J234" s="215">
        <f t="shared" si="85"/>
        <v>14</v>
      </c>
      <c r="K234" s="215">
        <f t="shared" si="85"/>
        <v>12</v>
      </c>
      <c r="L234" s="221"/>
      <c r="M234" s="199"/>
      <c r="N234" s="63">
        <v>14</v>
      </c>
      <c r="O234" s="63">
        <v>12</v>
      </c>
      <c r="P234" s="199"/>
      <c r="Q234" s="199"/>
      <c r="R234" s="199">
        <v>14</v>
      </c>
      <c r="S234" s="199"/>
      <c r="T234" s="199"/>
      <c r="U234" s="199"/>
      <c r="V234" s="229"/>
      <c r="W234" s="229"/>
      <c r="X234" s="199"/>
      <c r="Y234" s="199"/>
      <c r="Z234" s="224"/>
      <c r="AA234" s="223"/>
      <c r="AB234" s="140" t="str">
        <f t="shared" si="94"/>
        <v>AF6112-25</v>
      </c>
      <c r="AC234" s="139" t="str">
        <f t="shared" si="95"/>
        <v>Хүлэмжийн аж ахуйн фермер</v>
      </c>
      <c r="AD234" s="214">
        <f t="shared" si="89"/>
        <v>222</v>
      </c>
      <c r="AE234" s="199"/>
      <c r="AF234" s="199"/>
      <c r="AG234" s="199"/>
      <c r="AH234" s="199"/>
      <c r="AI234" s="199"/>
      <c r="AJ234" s="199"/>
      <c r="AK234" s="199"/>
      <c r="AL234" s="199"/>
      <c r="AM234" s="199"/>
      <c r="AN234" s="199"/>
      <c r="AO234" s="199"/>
      <c r="AP234" s="199"/>
      <c r="AQ234" s="214">
        <v>14</v>
      </c>
      <c r="AR234" s="214">
        <v>12</v>
      </c>
      <c r="AS234" s="214">
        <v>5</v>
      </c>
      <c r="AT234" s="214"/>
      <c r="AU234" s="214"/>
      <c r="AV234" s="214">
        <v>9</v>
      </c>
      <c r="AW234" s="214"/>
      <c r="AX234" s="214"/>
      <c r="AY234" s="214"/>
    </row>
    <row r="235" spans="1:51" s="196" customFormat="1" ht="38.25" customHeight="1">
      <c r="A235" s="737" t="s">
        <v>630</v>
      </c>
      <c r="B235" s="738"/>
      <c r="C235" s="751" t="s">
        <v>141</v>
      </c>
      <c r="D235" s="752"/>
      <c r="E235" s="752"/>
      <c r="F235" s="752"/>
      <c r="G235" s="752"/>
      <c r="H235" s="783"/>
      <c r="I235" s="214">
        <f t="shared" si="88"/>
        <v>223</v>
      </c>
      <c r="J235" s="215">
        <f t="shared" si="85"/>
        <v>6</v>
      </c>
      <c r="K235" s="215">
        <f t="shared" si="85"/>
        <v>6</v>
      </c>
      <c r="L235" s="221"/>
      <c r="M235" s="199"/>
      <c r="N235" s="63">
        <v>6</v>
      </c>
      <c r="O235" s="63">
        <v>6</v>
      </c>
      <c r="P235" s="199"/>
      <c r="Q235" s="199"/>
      <c r="R235" s="199">
        <v>6</v>
      </c>
      <c r="S235" s="199"/>
      <c r="T235" s="199"/>
      <c r="U235" s="199"/>
      <c r="V235" s="229"/>
      <c r="W235" s="229"/>
      <c r="X235" s="199">
        <v>2</v>
      </c>
      <c r="Y235" s="199">
        <v>2</v>
      </c>
      <c r="Z235" s="224"/>
      <c r="AA235" s="223"/>
      <c r="AB235" s="140" t="str">
        <f t="shared" si="94"/>
        <v>IF 7513-23</v>
      </c>
      <c r="AC235" s="139" t="str">
        <f t="shared" si="95"/>
        <v>Сүү боловсруулах үйлдвэрлэлийн ажилтан</v>
      </c>
      <c r="AD235" s="214">
        <f t="shared" si="89"/>
        <v>223</v>
      </c>
      <c r="AE235" s="199"/>
      <c r="AF235" s="199"/>
      <c r="AG235" s="199"/>
      <c r="AH235" s="199"/>
      <c r="AI235" s="199">
        <v>2</v>
      </c>
      <c r="AJ235" s="199">
        <v>2</v>
      </c>
      <c r="AK235" s="199"/>
      <c r="AL235" s="199"/>
      <c r="AM235" s="199"/>
      <c r="AN235" s="199"/>
      <c r="AO235" s="199"/>
      <c r="AP235" s="199"/>
      <c r="AQ235" s="214">
        <v>2</v>
      </c>
      <c r="AR235" s="214">
        <v>2</v>
      </c>
      <c r="AS235" s="214">
        <v>2</v>
      </c>
      <c r="AT235" s="214"/>
      <c r="AU235" s="214"/>
      <c r="AV235" s="214">
        <v>4</v>
      </c>
      <c r="AW235" s="214"/>
      <c r="AX235" s="214"/>
      <c r="AY235" s="214"/>
    </row>
    <row r="236" spans="1:51" s="213" customFormat="1">
      <c r="A236" s="745" t="s">
        <v>631</v>
      </c>
      <c r="B236" s="746"/>
      <c r="C236" s="746"/>
      <c r="D236" s="746"/>
      <c r="E236" s="746"/>
      <c r="F236" s="746"/>
      <c r="G236" s="746"/>
      <c r="H236" s="747"/>
      <c r="I236" s="217">
        <f t="shared" si="88"/>
        <v>224</v>
      </c>
      <c r="J236" s="217">
        <f t="shared" ref="J236:K236" si="96">SUM(J237:J248)</f>
        <v>212</v>
      </c>
      <c r="K236" s="217">
        <f t="shared" si="96"/>
        <v>104</v>
      </c>
      <c r="L236" s="217">
        <f>SUM(L237:L248)</f>
        <v>0</v>
      </c>
      <c r="M236" s="217">
        <f t="shared" ref="M236:AA236" si="97">SUM(M237:M248)</f>
        <v>0</v>
      </c>
      <c r="N236" s="217">
        <f t="shared" si="97"/>
        <v>212</v>
      </c>
      <c r="O236" s="217">
        <f t="shared" si="97"/>
        <v>104</v>
      </c>
      <c r="P236" s="217">
        <f t="shared" si="97"/>
        <v>0</v>
      </c>
      <c r="Q236" s="217">
        <f t="shared" si="97"/>
        <v>0</v>
      </c>
      <c r="R236" s="217">
        <f t="shared" si="97"/>
        <v>212</v>
      </c>
      <c r="S236" s="217">
        <f t="shared" si="97"/>
        <v>0</v>
      </c>
      <c r="T236" s="217">
        <f t="shared" si="97"/>
        <v>0</v>
      </c>
      <c r="U236" s="217">
        <f t="shared" si="97"/>
        <v>0</v>
      </c>
      <c r="V236" s="217">
        <f t="shared" si="97"/>
        <v>37</v>
      </c>
      <c r="W236" s="217">
        <f t="shared" si="97"/>
        <v>10</v>
      </c>
      <c r="X236" s="217">
        <f t="shared" si="97"/>
        <v>0</v>
      </c>
      <c r="Y236" s="217">
        <f t="shared" si="97"/>
        <v>0</v>
      </c>
      <c r="Z236" s="217">
        <f t="shared" si="97"/>
        <v>0</v>
      </c>
      <c r="AA236" s="217">
        <f t="shared" si="97"/>
        <v>0</v>
      </c>
      <c r="AB236" s="748" t="str">
        <f>+A236</f>
        <v>18. Хэнтий аймгийн Бор-Өндөр суман дахь МСҮТ</v>
      </c>
      <c r="AC236" s="750"/>
      <c r="AD236" s="217">
        <f t="shared" si="89"/>
        <v>224</v>
      </c>
      <c r="AE236" s="217">
        <f>SUM(AE237:AE248)</f>
        <v>1</v>
      </c>
      <c r="AF236" s="217">
        <f t="shared" ref="AF236:AT236" si="98">SUM(AF237:AF248)</f>
        <v>1</v>
      </c>
      <c r="AG236" s="217">
        <f t="shared" si="98"/>
        <v>5</v>
      </c>
      <c r="AH236" s="217">
        <f t="shared" si="98"/>
        <v>3</v>
      </c>
      <c r="AI236" s="217">
        <f t="shared" si="98"/>
        <v>0</v>
      </c>
      <c r="AJ236" s="217">
        <f t="shared" si="98"/>
        <v>0</v>
      </c>
      <c r="AK236" s="217">
        <f t="shared" si="98"/>
        <v>33</v>
      </c>
      <c r="AL236" s="217">
        <f t="shared" si="98"/>
        <v>11</v>
      </c>
      <c r="AM236" s="217">
        <f t="shared" si="98"/>
        <v>0</v>
      </c>
      <c r="AN236" s="217">
        <f t="shared" si="98"/>
        <v>0</v>
      </c>
      <c r="AO236" s="217">
        <f t="shared" si="98"/>
        <v>0</v>
      </c>
      <c r="AP236" s="217">
        <f t="shared" si="98"/>
        <v>0</v>
      </c>
      <c r="AQ236" s="217">
        <f t="shared" si="98"/>
        <v>136</v>
      </c>
      <c r="AR236" s="217">
        <f t="shared" si="98"/>
        <v>79</v>
      </c>
      <c r="AS236" s="217">
        <f t="shared" si="98"/>
        <v>27</v>
      </c>
      <c r="AT236" s="217">
        <f t="shared" si="98"/>
        <v>7</v>
      </c>
      <c r="AU236" s="217">
        <f>SUM(AU237:AU248)</f>
        <v>6</v>
      </c>
      <c r="AV236" s="217">
        <f t="shared" ref="AV236:AY236" si="99">SUM(AV237:AV248)</f>
        <v>134</v>
      </c>
      <c r="AW236" s="217">
        <f t="shared" si="99"/>
        <v>37</v>
      </c>
      <c r="AX236" s="217">
        <f t="shared" si="99"/>
        <v>1</v>
      </c>
      <c r="AY236" s="217">
        <f t="shared" si="99"/>
        <v>0</v>
      </c>
    </row>
    <row r="237" spans="1:51" s="196" customFormat="1" ht="12.75" customHeight="1">
      <c r="A237" s="825" t="s">
        <v>257</v>
      </c>
      <c r="B237" s="826"/>
      <c r="C237" s="712" t="s">
        <v>258</v>
      </c>
      <c r="D237" s="713"/>
      <c r="E237" s="713"/>
      <c r="F237" s="713"/>
      <c r="G237" s="713"/>
      <c r="H237" s="714"/>
      <c r="I237" s="214">
        <f t="shared" si="88"/>
        <v>225</v>
      </c>
      <c r="J237" s="215">
        <f t="shared" si="85"/>
        <v>9</v>
      </c>
      <c r="K237" s="215">
        <f t="shared" si="85"/>
        <v>4</v>
      </c>
      <c r="L237" s="221"/>
      <c r="M237" s="199"/>
      <c r="N237" s="199">
        <v>9</v>
      </c>
      <c r="O237" s="199">
        <v>4</v>
      </c>
      <c r="P237" s="222"/>
      <c r="Q237" s="222"/>
      <c r="R237" s="199">
        <v>9</v>
      </c>
      <c r="S237" s="222"/>
      <c r="T237" s="222"/>
      <c r="U237" s="222"/>
      <c r="V237" s="214">
        <v>9</v>
      </c>
      <c r="W237" s="214">
        <v>4</v>
      </c>
      <c r="X237" s="248"/>
      <c r="Y237" s="247"/>
      <c r="Z237" s="246"/>
      <c r="AA237" s="247"/>
      <c r="AB237" s="140" t="str">
        <f t="shared" ref="AB237:AB248" si="100">+A237</f>
        <v>IM7411-11</v>
      </c>
      <c r="AC237" s="139" t="str">
        <f t="shared" ref="AC237:AC248" si="101">+C237</f>
        <v xml:space="preserve">Цахилгаанчин </v>
      </c>
      <c r="AD237" s="214">
        <f t="shared" si="89"/>
        <v>225</v>
      </c>
      <c r="AE237" s="248"/>
      <c r="AF237" s="248"/>
      <c r="AG237" s="248"/>
      <c r="AH237" s="248"/>
      <c r="AI237" s="248"/>
      <c r="AJ237" s="248"/>
      <c r="AK237" s="248"/>
      <c r="AL237" s="248"/>
      <c r="AM237" s="248"/>
      <c r="AN237" s="248"/>
      <c r="AO237" s="248"/>
      <c r="AP237" s="248"/>
      <c r="AQ237" s="214"/>
      <c r="AR237" s="214"/>
      <c r="AS237" s="214"/>
      <c r="AT237" s="214"/>
      <c r="AU237" s="214"/>
      <c r="AV237" s="214"/>
      <c r="AW237" s="214">
        <v>9</v>
      </c>
      <c r="AX237" s="214"/>
      <c r="AY237" s="249"/>
    </row>
    <row r="238" spans="1:51" s="196" customFormat="1" ht="12.75" customHeight="1">
      <c r="A238" s="825" t="s">
        <v>124</v>
      </c>
      <c r="B238" s="826"/>
      <c r="C238" s="702" t="s">
        <v>125</v>
      </c>
      <c r="D238" s="702"/>
      <c r="E238" s="702"/>
      <c r="F238" s="702"/>
      <c r="G238" s="702"/>
      <c r="H238" s="702"/>
      <c r="I238" s="214">
        <f t="shared" si="88"/>
        <v>226</v>
      </c>
      <c r="J238" s="215">
        <f t="shared" si="85"/>
        <v>10</v>
      </c>
      <c r="K238" s="215">
        <f t="shared" si="85"/>
        <v>1</v>
      </c>
      <c r="L238" s="221"/>
      <c r="M238" s="199"/>
      <c r="N238" s="199">
        <v>10</v>
      </c>
      <c r="O238" s="199">
        <v>1</v>
      </c>
      <c r="P238" s="222"/>
      <c r="Q238" s="222"/>
      <c r="R238" s="199">
        <v>10</v>
      </c>
      <c r="S238" s="222"/>
      <c r="T238" s="222"/>
      <c r="U238" s="222"/>
      <c r="V238" s="214">
        <v>10</v>
      </c>
      <c r="W238" s="214">
        <v>1</v>
      </c>
      <c r="X238" s="248"/>
      <c r="Y238" s="247"/>
      <c r="Z238" s="246"/>
      <c r="AA238" s="247"/>
      <c r="AB238" s="140" t="str">
        <f t="shared" si="100"/>
        <v>IM7212-14</v>
      </c>
      <c r="AC238" s="139" t="str">
        <f t="shared" si="101"/>
        <v>Гагнуурчин</v>
      </c>
      <c r="AD238" s="214">
        <f t="shared" si="89"/>
        <v>226</v>
      </c>
      <c r="AE238" s="248"/>
      <c r="AF238" s="248"/>
      <c r="AG238" s="248"/>
      <c r="AH238" s="248"/>
      <c r="AI238" s="248"/>
      <c r="AJ238" s="248"/>
      <c r="AK238" s="248"/>
      <c r="AL238" s="248"/>
      <c r="AM238" s="248"/>
      <c r="AN238" s="248"/>
      <c r="AO238" s="248"/>
      <c r="AP238" s="248"/>
      <c r="AQ238" s="214"/>
      <c r="AR238" s="214"/>
      <c r="AS238" s="214"/>
      <c r="AT238" s="214"/>
      <c r="AU238" s="214"/>
      <c r="AV238" s="214"/>
      <c r="AW238" s="214">
        <v>10</v>
      </c>
      <c r="AX238" s="214"/>
      <c r="AY238" s="249"/>
    </row>
    <row r="239" spans="1:51" s="196" customFormat="1" ht="25.5" customHeight="1">
      <c r="A239" s="1022" t="s">
        <v>259</v>
      </c>
      <c r="B239" s="1023"/>
      <c r="C239" s="751" t="s">
        <v>260</v>
      </c>
      <c r="D239" s="752"/>
      <c r="E239" s="752"/>
      <c r="F239" s="752"/>
      <c r="G239" s="752"/>
      <c r="H239" s="783"/>
      <c r="I239" s="214">
        <f t="shared" si="88"/>
        <v>227</v>
      </c>
      <c r="J239" s="215">
        <f t="shared" si="85"/>
        <v>10</v>
      </c>
      <c r="K239" s="215">
        <f t="shared" si="85"/>
        <v>0</v>
      </c>
      <c r="L239" s="221"/>
      <c r="M239" s="199"/>
      <c r="N239" s="199">
        <v>10</v>
      </c>
      <c r="O239" s="199"/>
      <c r="P239" s="222"/>
      <c r="Q239" s="222"/>
      <c r="R239" s="199">
        <v>10</v>
      </c>
      <c r="S239" s="222"/>
      <c r="T239" s="222"/>
      <c r="U239" s="222"/>
      <c r="V239" s="214">
        <v>10</v>
      </c>
      <c r="W239" s="214"/>
      <c r="X239" s="248"/>
      <c r="Y239" s="247"/>
      <c r="Z239" s="246"/>
      <c r="AA239" s="247"/>
      <c r="AB239" s="140" t="str">
        <f t="shared" si="100"/>
        <v>MT7233-17</v>
      </c>
      <c r="AC239" s="139" t="str">
        <f t="shared" si="101"/>
        <v>Уул уурхайн машин, тоног төхөөрөмжийн механик</v>
      </c>
      <c r="AD239" s="214">
        <f t="shared" si="89"/>
        <v>227</v>
      </c>
      <c r="AE239" s="248"/>
      <c r="AF239" s="248"/>
      <c r="AG239" s="248"/>
      <c r="AH239" s="248"/>
      <c r="AI239" s="248"/>
      <c r="AJ239" s="248"/>
      <c r="AK239" s="248"/>
      <c r="AL239" s="248"/>
      <c r="AM239" s="248"/>
      <c r="AN239" s="248"/>
      <c r="AO239" s="248"/>
      <c r="AP239" s="248"/>
      <c r="AQ239" s="214"/>
      <c r="AR239" s="214"/>
      <c r="AS239" s="214"/>
      <c r="AT239" s="214"/>
      <c r="AU239" s="214"/>
      <c r="AV239" s="214"/>
      <c r="AW239" s="214">
        <v>10</v>
      </c>
      <c r="AX239" s="214"/>
      <c r="AY239" s="249"/>
    </row>
    <row r="240" spans="1:51" s="196" customFormat="1" ht="25.5" customHeight="1">
      <c r="A240" s="787" t="s">
        <v>212</v>
      </c>
      <c r="B240" s="787"/>
      <c r="C240" s="751" t="s">
        <v>213</v>
      </c>
      <c r="D240" s="752"/>
      <c r="E240" s="752"/>
      <c r="F240" s="752"/>
      <c r="G240" s="752"/>
      <c r="H240" s="783"/>
      <c r="I240" s="214">
        <f t="shared" si="88"/>
        <v>228</v>
      </c>
      <c r="J240" s="215">
        <f t="shared" si="85"/>
        <v>6</v>
      </c>
      <c r="K240" s="215">
        <f t="shared" si="85"/>
        <v>5</v>
      </c>
      <c r="L240" s="221"/>
      <c r="M240" s="199"/>
      <c r="N240" s="199">
        <v>6</v>
      </c>
      <c r="O240" s="199">
        <v>5</v>
      </c>
      <c r="P240" s="222"/>
      <c r="Q240" s="222"/>
      <c r="R240" s="199">
        <v>6</v>
      </c>
      <c r="S240" s="222"/>
      <c r="T240" s="222"/>
      <c r="U240" s="222"/>
      <c r="V240" s="214">
        <v>6</v>
      </c>
      <c r="W240" s="214">
        <v>5</v>
      </c>
      <c r="X240" s="248"/>
      <c r="Y240" s="247"/>
      <c r="Z240" s="246"/>
      <c r="AA240" s="247"/>
      <c r="AB240" s="140" t="str">
        <f t="shared" si="100"/>
        <v>IM7223-17</v>
      </c>
      <c r="AC240" s="139" t="str">
        <f t="shared" si="101"/>
        <v>Метал боловсруулах машины оператор /токарь-фрезер/</v>
      </c>
      <c r="AD240" s="214">
        <f t="shared" si="89"/>
        <v>228</v>
      </c>
      <c r="AE240" s="248"/>
      <c r="AF240" s="248"/>
      <c r="AG240" s="248"/>
      <c r="AH240" s="248"/>
      <c r="AI240" s="248"/>
      <c r="AJ240" s="248"/>
      <c r="AK240" s="248"/>
      <c r="AL240" s="248"/>
      <c r="AM240" s="248"/>
      <c r="AN240" s="248"/>
      <c r="AO240" s="248"/>
      <c r="AP240" s="248"/>
      <c r="AQ240" s="214"/>
      <c r="AR240" s="214"/>
      <c r="AS240" s="214"/>
      <c r="AT240" s="214"/>
      <c r="AU240" s="214"/>
      <c r="AV240" s="214"/>
      <c r="AW240" s="214">
        <v>6</v>
      </c>
      <c r="AX240" s="214"/>
      <c r="AY240" s="249"/>
    </row>
    <row r="241" spans="1:51" s="196" customFormat="1" ht="12.75" customHeight="1">
      <c r="A241" s="825" t="s">
        <v>261</v>
      </c>
      <c r="B241" s="826"/>
      <c r="C241" s="712" t="s">
        <v>262</v>
      </c>
      <c r="D241" s="713"/>
      <c r="E241" s="713"/>
      <c r="F241" s="713"/>
      <c r="G241" s="713"/>
      <c r="H241" s="714"/>
      <c r="I241" s="214">
        <f t="shared" si="88"/>
        <v>229</v>
      </c>
      <c r="J241" s="215">
        <f t="shared" si="85"/>
        <v>29</v>
      </c>
      <c r="K241" s="215">
        <f t="shared" si="85"/>
        <v>18</v>
      </c>
      <c r="L241" s="221"/>
      <c r="M241" s="199"/>
      <c r="N241" s="199">
        <v>29</v>
      </c>
      <c r="O241" s="199">
        <v>18</v>
      </c>
      <c r="P241" s="222"/>
      <c r="Q241" s="222"/>
      <c r="R241" s="199">
        <v>29</v>
      </c>
      <c r="S241" s="222"/>
      <c r="T241" s="222"/>
      <c r="U241" s="222"/>
      <c r="V241" s="214"/>
      <c r="W241" s="214"/>
      <c r="X241" s="214"/>
      <c r="Y241" s="214"/>
      <c r="Z241" s="246"/>
      <c r="AA241" s="247"/>
      <c r="AB241" s="140" t="str">
        <f t="shared" si="100"/>
        <v>MR8111-36</v>
      </c>
      <c r="AC241" s="139" t="str">
        <f t="shared" si="101"/>
        <v xml:space="preserve">Уурхайн цахилгаанчин </v>
      </c>
      <c r="AD241" s="214">
        <f t="shared" si="89"/>
        <v>229</v>
      </c>
      <c r="AE241" s="214"/>
      <c r="AF241" s="214"/>
      <c r="AG241" s="214"/>
      <c r="AH241" s="214"/>
      <c r="AI241" s="214"/>
      <c r="AJ241" s="214"/>
      <c r="AK241" s="214"/>
      <c r="AL241" s="214"/>
      <c r="AM241" s="214"/>
      <c r="AN241" s="214"/>
      <c r="AO241" s="214"/>
      <c r="AP241" s="214"/>
      <c r="AQ241" s="214">
        <v>29</v>
      </c>
      <c r="AR241" s="214">
        <v>18</v>
      </c>
      <c r="AS241" s="214">
        <v>3</v>
      </c>
      <c r="AT241" s="214">
        <v>5</v>
      </c>
      <c r="AU241" s="214">
        <v>3</v>
      </c>
      <c r="AV241" s="214">
        <v>18</v>
      </c>
      <c r="AW241" s="214"/>
      <c r="AX241" s="214"/>
      <c r="AY241" s="249"/>
    </row>
    <row r="242" spans="1:51" s="196" customFormat="1" ht="12.75" customHeight="1">
      <c r="A242" s="825" t="s">
        <v>124</v>
      </c>
      <c r="B242" s="826"/>
      <c r="C242" s="702" t="s">
        <v>125</v>
      </c>
      <c r="D242" s="702"/>
      <c r="E242" s="702"/>
      <c r="F242" s="702"/>
      <c r="G242" s="702"/>
      <c r="H242" s="702"/>
      <c r="I242" s="214">
        <f t="shared" si="88"/>
        <v>230</v>
      </c>
      <c r="J242" s="215">
        <f t="shared" si="85"/>
        <v>31</v>
      </c>
      <c r="K242" s="215">
        <f t="shared" si="85"/>
        <v>6</v>
      </c>
      <c r="L242" s="221"/>
      <c r="M242" s="199"/>
      <c r="N242" s="199">
        <v>31</v>
      </c>
      <c r="O242" s="199">
        <v>6</v>
      </c>
      <c r="P242" s="222"/>
      <c r="Q242" s="222"/>
      <c r="R242" s="199">
        <v>31</v>
      </c>
      <c r="S242" s="222"/>
      <c r="T242" s="222"/>
      <c r="U242" s="222"/>
      <c r="V242" s="214"/>
      <c r="W242" s="214"/>
      <c r="X242" s="214"/>
      <c r="Y242" s="214"/>
      <c r="Z242" s="246"/>
      <c r="AA242" s="247"/>
      <c r="AB242" s="140" t="str">
        <f t="shared" si="100"/>
        <v>IM7212-14</v>
      </c>
      <c r="AC242" s="139" t="str">
        <f t="shared" si="101"/>
        <v>Гагнуурчин</v>
      </c>
      <c r="AD242" s="214">
        <f t="shared" si="89"/>
        <v>230</v>
      </c>
      <c r="AE242" s="214"/>
      <c r="AF242" s="214"/>
      <c r="AG242" s="214">
        <v>3</v>
      </c>
      <c r="AH242" s="214">
        <v>2</v>
      </c>
      <c r="AI242" s="214"/>
      <c r="AJ242" s="214"/>
      <c r="AK242" s="214">
        <v>6</v>
      </c>
      <c r="AL242" s="214"/>
      <c r="AM242" s="214"/>
      <c r="AN242" s="214"/>
      <c r="AO242" s="214"/>
      <c r="AP242" s="214"/>
      <c r="AQ242" s="214">
        <v>22</v>
      </c>
      <c r="AR242" s="214">
        <v>4</v>
      </c>
      <c r="AS242" s="214">
        <v>3</v>
      </c>
      <c r="AT242" s="214"/>
      <c r="AU242" s="214">
        <v>1</v>
      </c>
      <c r="AV242" s="214">
        <v>26</v>
      </c>
      <c r="AW242" s="214"/>
      <c r="AX242" s="214">
        <v>1</v>
      </c>
      <c r="AY242" s="249"/>
    </row>
    <row r="243" spans="1:51" s="196" customFormat="1" ht="25.5" customHeight="1">
      <c r="A243" s="825" t="s">
        <v>263</v>
      </c>
      <c r="B243" s="826"/>
      <c r="C243" s="751" t="s">
        <v>264</v>
      </c>
      <c r="D243" s="752"/>
      <c r="E243" s="752"/>
      <c r="F243" s="752"/>
      <c r="G243" s="752"/>
      <c r="H243" s="783"/>
      <c r="I243" s="214">
        <f t="shared" si="88"/>
        <v>231</v>
      </c>
      <c r="J243" s="215">
        <f t="shared" si="85"/>
        <v>30</v>
      </c>
      <c r="K243" s="215">
        <f t="shared" si="85"/>
        <v>29</v>
      </c>
      <c r="L243" s="221"/>
      <c r="M243" s="199"/>
      <c r="N243" s="199">
        <v>30</v>
      </c>
      <c r="O243" s="199">
        <v>29</v>
      </c>
      <c r="P243" s="222"/>
      <c r="Q243" s="222"/>
      <c r="R243" s="199">
        <v>30</v>
      </c>
      <c r="S243" s="222"/>
      <c r="T243" s="222"/>
      <c r="U243" s="222"/>
      <c r="V243" s="214"/>
      <c r="W243" s="214"/>
      <c r="X243" s="214"/>
      <c r="Y243" s="214"/>
      <c r="Z243" s="246"/>
      <c r="AA243" s="247"/>
      <c r="AB243" s="140" t="str">
        <f t="shared" si="100"/>
        <v>MR8111-15</v>
      </c>
      <c r="AC243" s="139" t="str">
        <f t="shared" si="101"/>
        <v>Хөвүүлэн баяжуулахын оператор</v>
      </c>
      <c r="AD243" s="214">
        <f t="shared" si="89"/>
        <v>231</v>
      </c>
      <c r="AE243" s="214"/>
      <c r="AF243" s="214"/>
      <c r="AG243" s="214"/>
      <c r="AH243" s="214"/>
      <c r="AI243" s="214"/>
      <c r="AJ243" s="214"/>
      <c r="AK243" s="214">
        <v>7</v>
      </c>
      <c r="AL243" s="214">
        <v>7</v>
      </c>
      <c r="AM243" s="214"/>
      <c r="AN243" s="214"/>
      <c r="AO243" s="214"/>
      <c r="AP243" s="214"/>
      <c r="AQ243" s="214">
        <v>23</v>
      </c>
      <c r="AR243" s="214">
        <v>22</v>
      </c>
      <c r="AS243" s="214">
        <v>5</v>
      </c>
      <c r="AT243" s="214">
        <v>1</v>
      </c>
      <c r="AU243" s="214">
        <v>2</v>
      </c>
      <c r="AV243" s="214">
        <v>22</v>
      </c>
      <c r="AW243" s="214"/>
      <c r="AX243" s="214"/>
      <c r="AY243" s="249"/>
    </row>
    <row r="244" spans="1:51" s="196" customFormat="1" ht="12.75" customHeight="1">
      <c r="A244" s="825" t="s">
        <v>265</v>
      </c>
      <c r="B244" s="826"/>
      <c r="C244" s="751" t="s">
        <v>266</v>
      </c>
      <c r="D244" s="752"/>
      <c r="E244" s="752"/>
      <c r="F244" s="752"/>
      <c r="G244" s="752"/>
      <c r="H244" s="783"/>
      <c r="I244" s="214">
        <f t="shared" si="88"/>
        <v>232</v>
      </c>
      <c r="J244" s="215">
        <f t="shared" si="85"/>
        <v>16</v>
      </c>
      <c r="K244" s="215">
        <f t="shared" si="85"/>
        <v>4</v>
      </c>
      <c r="L244" s="221"/>
      <c r="M244" s="199"/>
      <c r="N244" s="199">
        <v>16</v>
      </c>
      <c r="O244" s="199">
        <v>4</v>
      </c>
      <c r="P244" s="222"/>
      <c r="Q244" s="222"/>
      <c r="R244" s="199">
        <v>16</v>
      </c>
      <c r="S244" s="222"/>
      <c r="T244" s="222"/>
      <c r="U244" s="222"/>
      <c r="V244" s="214"/>
      <c r="W244" s="214"/>
      <c r="X244" s="214"/>
      <c r="Y244" s="214"/>
      <c r="Z244" s="246"/>
      <c r="AA244" s="247"/>
      <c r="AB244" s="140" t="str">
        <f t="shared" si="100"/>
        <v>MR8111-23</v>
      </c>
      <c r="AC244" s="139" t="str">
        <f t="shared" si="101"/>
        <v>Уурхайн механик</v>
      </c>
      <c r="AD244" s="214">
        <f t="shared" si="89"/>
        <v>232</v>
      </c>
      <c r="AE244" s="214"/>
      <c r="AF244" s="214"/>
      <c r="AG244" s="214"/>
      <c r="AH244" s="214"/>
      <c r="AI244" s="214"/>
      <c r="AJ244" s="214"/>
      <c r="AK244" s="214">
        <v>3</v>
      </c>
      <c r="AL244" s="214"/>
      <c r="AM244" s="214"/>
      <c r="AN244" s="214"/>
      <c r="AO244" s="214"/>
      <c r="AP244" s="214"/>
      <c r="AQ244" s="214">
        <v>13</v>
      </c>
      <c r="AR244" s="214">
        <v>4</v>
      </c>
      <c r="AS244" s="214">
        <v>1</v>
      </c>
      <c r="AT244" s="214"/>
      <c r="AU244" s="214"/>
      <c r="AV244" s="214">
        <v>15</v>
      </c>
      <c r="AW244" s="214"/>
      <c r="AX244" s="214"/>
      <c r="AY244" s="214"/>
    </row>
    <row r="245" spans="1:51" s="196" customFormat="1" ht="12.75" customHeight="1">
      <c r="A245" s="825" t="s">
        <v>114</v>
      </c>
      <c r="B245" s="826"/>
      <c r="C245" s="751" t="s">
        <v>115</v>
      </c>
      <c r="D245" s="752"/>
      <c r="E245" s="752"/>
      <c r="F245" s="752"/>
      <c r="G245" s="752"/>
      <c r="H245" s="783"/>
      <c r="I245" s="214">
        <f t="shared" si="88"/>
        <v>233</v>
      </c>
      <c r="J245" s="215">
        <f t="shared" si="85"/>
        <v>2</v>
      </c>
      <c r="K245" s="215">
        <f t="shared" si="85"/>
        <v>0</v>
      </c>
      <c r="L245" s="221"/>
      <c r="M245" s="199"/>
      <c r="N245" s="199">
        <v>2</v>
      </c>
      <c r="O245" s="199"/>
      <c r="P245" s="222"/>
      <c r="Q245" s="222"/>
      <c r="R245" s="199">
        <v>2</v>
      </c>
      <c r="S245" s="222"/>
      <c r="T245" s="222"/>
      <c r="U245" s="222"/>
      <c r="V245" s="214">
        <v>2</v>
      </c>
      <c r="W245" s="214"/>
      <c r="X245" s="248"/>
      <c r="Y245" s="247"/>
      <c r="Z245" s="246"/>
      <c r="AA245" s="247"/>
      <c r="AB245" s="140" t="str">
        <f t="shared" si="100"/>
        <v>TC8211-20</v>
      </c>
      <c r="AC245" s="139" t="str">
        <f t="shared" si="101"/>
        <v>Автомашины засварчин</v>
      </c>
      <c r="AD245" s="214">
        <f t="shared" si="89"/>
        <v>233</v>
      </c>
      <c r="AE245" s="214"/>
      <c r="AF245" s="214"/>
      <c r="AG245" s="214"/>
      <c r="AH245" s="214"/>
      <c r="AI245" s="214"/>
      <c r="AJ245" s="214"/>
      <c r="AK245" s="214"/>
      <c r="AL245" s="214"/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>
        <v>2</v>
      </c>
      <c r="AX245" s="214"/>
      <c r="AY245" s="249"/>
    </row>
    <row r="246" spans="1:51" s="196" customFormat="1" ht="12.75" customHeight="1">
      <c r="A246" s="1002" t="s">
        <v>241</v>
      </c>
      <c r="B246" s="1003"/>
      <c r="C246" s="751" t="s">
        <v>242</v>
      </c>
      <c r="D246" s="752"/>
      <c r="E246" s="752"/>
      <c r="F246" s="752"/>
      <c r="G246" s="752"/>
      <c r="H246" s="783"/>
      <c r="I246" s="214">
        <f t="shared" si="88"/>
        <v>234</v>
      </c>
      <c r="J246" s="215">
        <f t="shared" si="85"/>
        <v>22</v>
      </c>
      <c r="K246" s="215">
        <f t="shared" si="85"/>
        <v>20</v>
      </c>
      <c r="L246" s="221"/>
      <c r="M246" s="199"/>
      <c r="N246" s="199">
        <v>22</v>
      </c>
      <c r="O246" s="199">
        <v>20</v>
      </c>
      <c r="P246" s="222"/>
      <c r="Q246" s="222"/>
      <c r="R246" s="199">
        <v>22</v>
      </c>
      <c r="S246" s="222"/>
      <c r="T246" s="222"/>
      <c r="U246" s="222"/>
      <c r="V246" s="214"/>
      <c r="W246" s="214"/>
      <c r="X246" s="214"/>
      <c r="Y246" s="214"/>
      <c r="Z246" s="246"/>
      <c r="AA246" s="247"/>
      <c r="AB246" s="140" t="str">
        <f t="shared" si="100"/>
        <v>MG6210-28</v>
      </c>
      <c r="AC246" s="139" t="str">
        <f t="shared" si="101"/>
        <v>Уул, уурхайн нөхөн сэргээгч</v>
      </c>
      <c r="AD246" s="214">
        <f t="shared" si="89"/>
        <v>234</v>
      </c>
      <c r="AE246" s="214"/>
      <c r="AF246" s="214"/>
      <c r="AG246" s="214"/>
      <c r="AH246" s="214"/>
      <c r="AI246" s="214"/>
      <c r="AJ246" s="214"/>
      <c r="AK246" s="214">
        <v>4</v>
      </c>
      <c r="AL246" s="214">
        <v>4</v>
      </c>
      <c r="AM246" s="214"/>
      <c r="AN246" s="214"/>
      <c r="AO246" s="214"/>
      <c r="AP246" s="214"/>
      <c r="AQ246" s="214">
        <v>18</v>
      </c>
      <c r="AR246" s="214">
        <v>16</v>
      </c>
      <c r="AS246" s="214">
        <v>8</v>
      </c>
      <c r="AT246" s="214"/>
      <c r="AU246" s="214"/>
      <c r="AV246" s="214">
        <v>14</v>
      </c>
      <c r="AW246" s="214"/>
      <c r="AX246" s="214"/>
      <c r="AY246" s="249"/>
    </row>
    <row r="247" spans="1:51" s="196" customFormat="1" ht="12.75" customHeight="1">
      <c r="A247" s="825" t="s">
        <v>267</v>
      </c>
      <c r="B247" s="826"/>
      <c r="C247" s="712" t="s">
        <v>602</v>
      </c>
      <c r="D247" s="713"/>
      <c r="E247" s="713"/>
      <c r="F247" s="713"/>
      <c r="G247" s="713"/>
      <c r="H247" s="714"/>
      <c r="I247" s="214">
        <f t="shared" si="88"/>
        <v>235</v>
      </c>
      <c r="J247" s="215">
        <f t="shared" si="85"/>
        <v>21</v>
      </c>
      <c r="K247" s="215">
        <f t="shared" si="85"/>
        <v>17</v>
      </c>
      <c r="L247" s="221"/>
      <c r="M247" s="199"/>
      <c r="N247" s="199">
        <v>21</v>
      </c>
      <c r="O247" s="199">
        <v>17</v>
      </c>
      <c r="P247" s="222"/>
      <c r="Q247" s="222"/>
      <c r="R247" s="199">
        <v>21</v>
      </c>
      <c r="S247" s="222"/>
      <c r="T247" s="222"/>
      <c r="U247" s="222"/>
      <c r="V247" s="214"/>
      <c r="W247" s="214"/>
      <c r="X247" s="214"/>
      <c r="Y247" s="214"/>
      <c r="Z247" s="246"/>
      <c r="AA247" s="247"/>
      <c r="AB247" s="140" t="str">
        <f t="shared" si="100"/>
        <v>MT8111-37</v>
      </c>
      <c r="AC247" s="139" t="str">
        <f t="shared" si="101"/>
        <v xml:space="preserve">Тээрэм бутлуурын операторч </v>
      </c>
      <c r="AD247" s="214">
        <f t="shared" si="89"/>
        <v>235</v>
      </c>
      <c r="AE247" s="214">
        <v>1</v>
      </c>
      <c r="AF247" s="214">
        <v>1</v>
      </c>
      <c r="AG247" s="214">
        <v>1</v>
      </c>
      <c r="AH247" s="214">
        <v>1</v>
      </c>
      <c r="AI247" s="214"/>
      <c r="AJ247" s="214"/>
      <c r="AK247" s="214">
        <v>4</v>
      </c>
      <c r="AL247" s="214"/>
      <c r="AM247" s="214"/>
      <c r="AN247" s="214"/>
      <c r="AO247" s="214"/>
      <c r="AP247" s="214"/>
      <c r="AQ247" s="214">
        <v>15</v>
      </c>
      <c r="AR247" s="214">
        <v>15</v>
      </c>
      <c r="AS247" s="214">
        <v>5</v>
      </c>
      <c r="AT247" s="214">
        <v>1</v>
      </c>
      <c r="AU247" s="214"/>
      <c r="AV247" s="214">
        <v>15</v>
      </c>
      <c r="AW247" s="214"/>
      <c r="AX247" s="214"/>
      <c r="AY247" s="249"/>
    </row>
    <row r="248" spans="1:51" s="196" customFormat="1" ht="25.5" customHeight="1">
      <c r="A248" s="1001" t="s">
        <v>161</v>
      </c>
      <c r="B248" s="1001"/>
      <c r="C248" s="751" t="s">
        <v>162</v>
      </c>
      <c r="D248" s="752"/>
      <c r="E248" s="752"/>
      <c r="F248" s="752"/>
      <c r="G248" s="752"/>
      <c r="H248" s="783"/>
      <c r="I248" s="214">
        <f t="shared" si="88"/>
        <v>236</v>
      </c>
      <c r="J248" s="215">
        <f t="shared" si="85"/>
        <v>26</v>
      </c>
      <c r="K248" s="215">
        <f t="shared" si="85"/>
        <v>0</v>
      </c>
      <c r="L248" s="221"/>
      <c r="M248" s="199"/>
      <c r="N248" s="199">
        <v>26</v>
      </c>
      <c r="O248" s="199"/>
      <c r="P248" s="222"/>
      <c r="Q248" s="222"/>
      <c r="R248" s="199">
        <v>26</v>
      </c>
      <c r="S248" s="222"/>
      <c r="T248" s="222"/>
      <c r="U248" s="222"/>
      <c r="V248" s="214">
        <f>T247</f>
        <v>0</v>
      </c>
      <c r="W248" s="214">
        <f t="shared" ref="W248" si="102">+Y248+AA248+AF248+AH248+AJ248+AL248+AN248+AP248+AR248</f>
        <v>0</v>
      </c>
      <c r="X248" s="214"/>
      <c r="Y248" s="247"/>
      <c r="Z248" s="246"/>
      <c r="AA248" s="247"/>
      <c r="AB248" s="140" t="str">
        <f t="shared" si="100"/>
        <v>MT8111-35</v>
      </c>
      <c r="AC248" s="139" t="str">
        <f t="shared" si="101"/>
        <v>Хүнд машин механизмын оператор</v>
      </c>
      <c r="AD248" s="214">
        <f t="shared" si="89"/>
        <v>236</v>
      </c>
      <c r="AE248" s="214"/>
      <c r="AF248" s="214"/>
      <c r="AG248" s="214">
        <v>1</v>
      </c>
      <c r="AH248" s="214"/>
      <c r="AI248" s="214"/>
      <c r="AJ248" s="214"/>
      <c r="AK248" s="214">
        <v>9</v>
      </c>
      <c r="AL248" s="214"/>
      <c r="AM248" s="214"/>
      <c r="AN248" s="214"/>
      <c r="AO248" s="214"/>
      <c r="AP248" s="214"/>
      <c r="AQ248" s="214">
        <v>16</v>
      </c>
      <c r="AR248" s="214"/>
      <c r="AS248" s="214">
        <v>2</v>
      </c>
      <c r="AT248" s="214"/>
      <c r="AU248" s="214"/>
      <c r="AV248" s="214">
        <v>24</v>
      </c>
      <c r="AW248" s="214"/>
      <c r="AX248" s="214"/>
      <c r="AY248" s="214"/>
    </row>
    <row r="249" spans="1:51" s="213" customFormat="1" ht="20.25" customHeight="1">
      <c r="A249" s="1024" t="s">
        <v>269</v>
      </c>
      <c r="B249" s="1025"/>
      <c r="C249" s="1025"/>
      <c r="D249" s="1025"/>
      <c r="E249" s="1025"/>
      <c r="F249" s="1025"/>
      <c r="G249" s="1025"/>
      <c r="H249" s="1026"/>
      <c r="I249" s="250">
        <f t="shared" si="88"/>
        <v>237</v>
      </c>
      <c r="J249" s="251">
        <f>+J250+J262+J269+J273+J283+J287+J290+J298+J303+J309+J317+J322+J330+J337+J341+J348+J358+J363+J371+J377+J382+J385+J389+J395+J396</f>
        <v>4278</v>
      </c>
      <c r="K249" s="251">
        <f t="shared" ref="K249:AA249" si="103">+K250+K262+K269+K273+K283+K287+K290+K298+K303+K309+K317+K322+K330+K337+K341+K348+K358+K363+K371+K377+K382+K385+K389+K395+K396</f>
        <v>2498</v>
      </c>
      <c r="L249" s="251">
        <f t="shared" si="103"/>
        <v>0</v>
      </c>
      <c r="M249" s="251">
        <f t="shared" si="103"/>
        <v>0</v>
      </c>
      <c r="N249" s="251">
        <f t="shared" si="103"/>
        <v>4211</v>
      </c>
      <c r="O249" s="251">
        <f t="shared" si="103"/>
        <v>2479</v>
      </c>
      <c r="P249" s="251">
        <f t="shared" si="103"/>
        <v>67</v>
      </c>
      <c r="Q249" s="251">
        <f t="shared" si="103"/>
        <v>19</v>
      </c>
      <c r="R249" s="251">
        <f t="shared" si="103"/>
        <v>1517</v>
      </c>
      <c r="S249" s="251">
        <f t="shared" si="103"/>
        <v>62</v>
      </c>
      <c r="T249" s="251">
        <f t="shared" si="103"/>
        <v>2630</v>
      </c>
      <c r="U249" s="251">
        <f t="shared" si="103"/>
        <v>69</v>
      </c>
      <c r="V249" s="251">
        <f t="shared" si="103"/>
        <v>705</v>
      </c>
      <c r="W249" s="251">
        <f t="shared" si="103"/>
        <v>429</v>
      </c>
      <c r="X249" s="251">
        <f t="shared" si="103"/>
        <v>375</v>
      </c>
      <c r="Y249" s="251">
        <f t="shared" si="103"/>
        <v>200</v>
      </c>
      <c r="Z249" s="251">
        <f t="shared" si="103"/>
        <v>16</v>
      </c>
      <c r="AA249" s="251">
        <f t="shared" si="103"/>
        <v>6</v>
      </c>
      <c r="AB249" s="1027" t="str">
        <f>+A249</f>
        <v>Төрийн бус өмчийн МСҮТ-25</v>
      </c>
      <c r="AC249" s="1028"/>
      <c r="AD249" s="250">
        <f t="shared" si="89"/>
        <v>237</v>
      </c>
      <c r="AE249" s="251">
        <f>+AE250+AE262+AE269+AE273+AE283+AE287+AE290+AE298+AE303+AE309+AE317+AE322+AE330+AE337+AE341+AE348+AE358+AE363+AE371+AE377+AE382+AE385+AE389+AE395+AE396</f>
        <v>2</v>
      </c>
      <c r="AF249" s="251">
        <f t="shared" ref="AF249:AV249" si="104">+AF250+AF262+AF269+AF273+AF283+AF287+AF290+AF298+AF303+AF309+AF317+AF322+AF330+AF337+AF341+AF348+AF358+AF363+AF371+AF377+AF382+AF385+AF389+AF395+AF396</f>
        <v>1</v>
      </c>
      <c r="AG249" s="251">
        <f t="shared" si="104"/>
        <v>22</v>
      </c>
      <c r="AH249" s="251">
        <f t="shared" si="104"/>
        <v>11</v>
      </c>
      <c r="AI249" s="251">
        <f t="shared" si="104"/>
        <v>160</v>
      </c>
      <c r="AJ249" s="251">
        <f t="shared" si="104"/>
        <v>106</v>
      </c>
      <c r="AK249" s="251">
        <f t="shared" si="104"/>
        <v>133</v>
      </c>
      <c r="AL249" s="251">
        <f t="shared" si="104"/>
        <v>47</v>
      </c>
      <c r="AM249" s="251">
        <f t="shared" si="104"/>
        <v>1</v>
      </c>
      <c r="AN249" s="251">
        <f t="shared" si="104"/>
        <v>0</v>
      </c>
      <c r="AO249" s="251">
        <f t="shared" si="104"/>
        <v>0</v>
      </c>
      <c r="AP249" s="251">
        <f t="shared" si="104"/>
        <v>0</v>
      </c>
      <c r="AQ249" s="251">
        <f t="shared" si="104"/>
        <v>2864</v>
      </c>
      <c r="AR249" s="251">
        <f t="shared" si="104"/>
        <v>1698</v>
      </c>
      <c r="AS249" s="251">
        <f t="shared" si="104"/>
        <v>524</v>
      </c>
      <c r="AT249" s="251">
        <f t="shared" si="104"/>
        <v>50</v>
      </c>
      <c r="AU249" s="251">
        <f t="shared" si="104"/>
        <v>160</v>
      </c>
      <c r="AV249" s="251">
        <f t="shared" si="104"/>
        <v>2403</v>
      </c>
      <c r="AW249" s="251">
        <f>+AW250+AW262+AW269+AW273+AW283+AW287+AW290+AW298+AW303+AW309+AW317+AW322+AW330+AW337+AW341+AW348+AW358+AW363+AW371+AW377+AW382+AW385+AW389+AW395+AW396</f>
        <v>1057</v>
      </c>
      <c r="AX249" s="251">
        <f t="shared" ref="AX249:AY249" si="105">+AX250+AX262+AX269+AX273+AX283+AX287+AX290+AX298+AX303+AX309+AX317+AX322+AX330+AX337+AX341+AX348+AX358+AX363+AX371+AX377+AX382+AX385+AX389+AX395+AX396</f>
        <v>74</v>
      </c>
      <c r="AY249" s="251">
        <f t="shared" si="105"/>
        <v>10</v>
      </c>
    </row>
    <row r="250" spans="1:51" s="213" customFormat="1" ht="20.25" customHeight="1">
      <c r="A250" s="745" t="s">
        <v>270</v>
      </c>
      <c r="B250" s="746"/>
      <c r="C250" s="746"/>
      <c r="D250" s="746"/>
      <c r="E250" s="746"/>
      <c r="F250" s="746"/>
      <c r="G250" s="746"/>
      <c r="H250" s="747"/>
      <c r="I250" s="217">
        <f t="shared" si="88"/>
        <v>238</v>
      </c>
      <c r="J250" s="252">
        <f t="shared" ref="J250:K250" si="106">SUM(J251:J261)</f>
        <v>315</v>
      </c>
      <c r="K250" s="252">
        <f t="shared" si="106"/>
        <v>187</v>
      </c>
      <c r="L250" s="252">
        <f>SUM(L251:L261)</f>
        <v>0</v>
      </c>
      <c r="M250" s="252">
        <f t="shared" ref="M250:AA250" si="107">SUM(M251:M261)</f>
        <v>0</v>
      </c>
      <c r="N250" s="252">
        <f t="shared" si="107"/>
        <v>315</v>
      </c>
      <c r="O250" s="252">
        <f t="shared" si="107"/>
        <v>187</v>
      </c>
      <c r="P250" s="252">
        <f t="shared" si="107"/>
        <v>0</v>
      </c>
      <c r="Q250" s="252">
        <f t="shared" si="107"/>
        <v>0</v>
      </c>
      <c r="R250" s="252">
        <f t="shared" si="107"/>
        <v>315</v>
      </c>
      <c r="S250" s="252">
        <f t="shared" si="107"/>
        <v>0</v>
      </c>
      <c r="T250" s="252">
        <f t="shared" si="107"/>
        <v>0</v>
      </c>
      <c r="U250" s="252">
        <f t="shared" si="107"/>
        <v>0</v>
      </c>
      <c r="V250" s="252">
        <f t="shared" si="107"/>
        <v>20</v>
      </c>
      <c r="W250" s="252">
        <f t="shared" si="107"/>
        <v>7</v>
      </c>
      <c r="X250" s="252">
        <f t="shared" si="107"/>
        <v>0</v>
      </c>
      <c r="Y250" s="252">
        <f t="shared" si="107"/>
        <v>0</v>
      </c>
      <c r="Z250" s="252">
        <f t="shared" si="107"/>
        <v>0</v>
      </c>
      <c r="AA250" s="252">
        <f t="shared" si="107"/>
        <v>0</v>
      </c>
      <c r="AB250" s="748" t="str">
        <f>+A250</f>
        <v>1. Архангай аймаг дахь "Булган" МСҮТ</v>
      </c>
      <c r="AC250" s="750"/>
      <c r="AD250" s="217">
        <f t="shared" si="89"/>
        <v>238</v>
      </c>
      <c r="AE250" s="252">
        <f>SUM(AE251:AE261)</f>
        <v>0</v>
      </c>
      <c r="AF250" s="252">
        <f t="shared" ref="AF250:AT250" si="108">SUM(AF251:AF261)</f>
        <v>0</v>
      </c>
      <c r="AG250" s="252">
        <f t="shared" si="108"/>
        <v>0</v>
      </c>
      <c r="AH250" s="252">
        <f t="shared" si="108"/>
        <v>0</v>
      </c>
      <c r="AI250" s="252">
        <f t="shared" si="108"/>
        <v>0</v>
      </c>
      <c r="AJ250" s="252">
        <f t="shared" si="108"/>
        <v>0</v>
      </c>
      <c r="AK250" s="252">
        <f t="shared" si="108"/>
        <v>0</v>
      </c>
      <c r="AL250" s="252">
        <f t="shared" si="108"/>
        <v>0</v>
      </c>
      <c r="AM250" s="252">
        <f t="shared" si="108"/>
        <v>0</v>
      </c>
      <c r="AN250" s="252">
        <f t="shared" si="108"/>
        <v>0</v>
      </c>
      <c r="AO250" s="252">
        <f t="shared" si="108"/>
        <v>0</v>
      </c>
      <c r="AP250" s="252">
        <f t="shared" si="108"/>
        <v>0</v>
      </c>
      <c r="AQ250" s="252">
        <f t="shared" si="108"/>
        <v>295</v>
      </c>
      <c r="AR250" s="252">
        <f t="shared" si="108"/>
        <v>180</v>
      </c>
      <c r="AS250" s="252">
        <f t="shared" si="108"/>
        <v>68</v>
      </c>
      <c r="AT250" s="252">
        <f t="shared" si="108"/>
        <v>0</v>
      </c>
      <c r="AU250" s="252">
        <f>SUM(AU251:AU261)</f>
        <v>0</v>
      </c>
      <c r="AV250" s="252">
        <f t="shared" ref="AV250:AY250" si="109">SUM(AV251:AV261)</f>
        <v>227</v>
      </c>
      <c r="AW250" s="252">
        <f t="shared" si="109"/>
        <v>20</v>
      </c>
      <c r="AX250" s="252">
        <f t="shared" si="109"/>
        <v>0</v>
      </c>
      <c r="AY250" s="252">
        <f t="shared" si="109"/>
        <v>0</v>
      </c>
    </row>
    <row r="251" spans="1:51" s="196" customFormat="1" ht="25.5" customHeight="1">
      <c r="A251" s="787" t="s">
        <v>118</v>
      </c>
      <c r="B251" s="787"/>
      <c r="C251" s="751" t="s">
        <v>119</v>
      </c>
      <c r="D251" s="752"/>
      <c r="E251" s="752"/>
      <c r="F251" s="752"/>
      <c r="G251" s="752"/>
      <c r="H251" s="783"/>
      <c r="I251" s="214">
        <f t="shared" si="88"/>
        <v>239</v>
      </c>
      <c r="J251" s="215">
        <f t="shared" si="85"/>
        <v>45</v>
      </c>
      <c r="K251" s="215">
        <f t="shared" si="85"/>
        <v>10</v>
      </c>
      <c r="L251" s="221"/>
      <c r="M251" s="199"/>
      <c r="N251" s="67">
        <v>45</v>
      </c>
      <c r="O251" s="63">
        <v>10</v>
      </c>
      <c r="P251" s="222"/>
      <c r="Q251" s="222"/>
      <c r="R251" s="67">
        <v>45</v>
      </c>
      <c r="S251" s="222"/>
      <c r="T251" s="222"/>
      <c r="U251" s="222"/>
      <c r="V251" s="214">
        <v>20</v>
      </c>
      <c r="W251" s="214">
        <v>7</v>
      </c>
      <c r="X251" s="248"/>
      <c r="Y251" s="247"/>
      <c r="Z251" s="246"/>
      <c r="AA251" s="247"/>
      <c r="AB251" s="140" t="str">
        <f t="shared" ref="AB251:AB261" si="110">+A251</f>
        <v>CF7123-20</v>
      </c>
      <c r="AC251" s="139" t="str">
        <f t="shared" ref="AC251:AC261" si="111">+C251</f>
        <v>Барилгын засал-чимэглэлчин</v>
      </c>
      <c r="AD251" s="214">
        <f t="shared" si="89"/>
        <v>239</v>
      </c>
      <c r="AE251" s="248"/>
      <c r="AF251" s="248"/>
      <c r="AG251" s="248"/>
      <c r="AH251" s="248"/>
      <c r="AI251" s="248"/>
      <c r="AJ251" s="248"/>
      <c r="AK251" s="248"/>
      <c r="AL251" s="248"/>
      <c r="AM251" s="248"/>
      <c r="AN251" s="248"/>
      <c r="AO251" s="248"/>
      <c r="AP251" s="248"/>
      <c r="AQ251" s="88">
        <v>25</v>
      </c>
      <c r="AR251" s="65">
        <v>3</v>
      </c>
      <c r="AS251" s="249">
        <v>3</v>
      </c>
      <c r="AT251" s="249"/>
      <c r="AU251" s="249"/>
      <c r="AV251" s="249">
        <v>22</v>
      </c>
      <c r="AW251" s="249">
        <v>20</v>
      </c>
      <c r="AX251" s="226"/>
      <c r="AY251" s="226"/>
    </row>
    <row r="252" spans="1:51" s="196" customFormat="1" ht="12.75" customHeight="1">
      <c r="A252" s="825" t="s">
        <v>116</v>
      </c>
      <c r="B252" s="826"/>
      <c r="C252" s="751" t="s">
        <v>117</v>
      </c>
      <c r="D252" s="752"/>
      <c r="E252" s="752"/>
      <c r="F252" s="752"/>
      <c r="G252" s="752"/>
      <c r="H252" s="783"/>
      <c r="I252" s="214">
        <f t="shared" si="88"/>
        <v>240</v>
      </c>
      <c r="J252" s="215">
        <f t="shared" si="85"/>
        <v>20</v>
      </c>
      <c r="K252" s="215">
        <f t="shared" si="85"/>
        <v>1</v>
      </c>
      <c r="L252" s="221"/>
      <c r="M252" s="199"/>
      <c r="N252" s="67">
        <v>20</v>
      </c>
      <c r="O252" s="63">
        <v>1</v>
      </c>
      <c r="P252" s="222"/>
      <c r="Q252" s="222"/>
      <c r="R252" s="67">
        <v>20</v>
      </c>
      <c r="S252" s="222"/>
      <c r="T252" s="222"/>
      <c r="U252" s="222"/>
      <c r="V252" s="214"/>
      <c r="W252" s="214"/>
      <c r="X252" s="222"/>
      <c r="Y252" s="223"/>
      <c r="Z252" s="224"/>
      <c r="AA252" s="223"/>
      <c r="AB252" s="140" t="str">
        <f t="shared" si="110"/>
        <v>CF7126-36</v>
      </c>
      <c r="AC252" s="139" t="str">
        <f t="shared" si="111"/>
        <v>Барилгын сантехникч</v>
      </c>
      <c r="AD252" s="214">
        <f t="shared" si="89"/>
        <v>240</v>
      </c>
      <c r="AE252" s="222"/>
      <c r="AF252" s="222"/>
      <c r="AG252" s="222"/>
      <c r="AH252" s="222"/>
      <c r="AI252" s="222"/>
      <c r="AJ252" s="222"/>
      <c r="AK252" s="222"/>
      <c r="AL252" s="222"/>
      <c r="AM252" s="222"/>
      <c r="AN252" s="222"/>
      <c r="AO252" s="222"/>
      <c r="AP252" s="222"/>
      <c r="AQ252" s="67">
        <v>20</v>
      </c>
      <c r="AR252" s="63">
        <v>1</v>
      </c>
      <c r="AS252" s="226">
        <v>3</v>
      </c>
      <c r="AT252" s="226"/>
      <c r="AU252" s="226"/>
      <c r="AV252" s="226">
        <v>17</v>
      </c>
      <c r="AW252" s="226"/>
      <c r="AX252" s="226"/>
      <c r="AY252" s="226"/>
    </row>
    <row r="253" spans="1:51" s="196" customFormat="1" ht="12.75" customHeight="1">
      <c r="A253" s="787" t="s">
        <v>122</v>
      </c>
      <c r="B253" s="787"/>
      <c r="C253" s="751" t="s">
        <v>123</v>
      </c>
      <c r="D253" s="752"/>
      <c r="E253" s="752"/>
      <c r="F253" s="752"/>
      <c r="G253" s="752"/>
      <c r="H253" s="783"/>
      <c r="I253" s="214">
        <f t="shared" si="88"/>
        <v>241</v>
      </c>
      <c r="J253" s="215">
        <f t="shared" si="85"/>
        <v>20</v>
      </c>
      <c r="K253" s="215">
        <f t="shared" si="85"/>
        <v>10</v>
      </c>
      <c r="L253" s="221"/>
      <c r="M253" s="199"/>
      <c r="N253" s="67">
        <v>20</v>
      </c>
      <c r="O253" s="63">
        <v>10</v>
      </c>
      <c r="P253" s="222"/>
      <c r="Q253" s="222"/>
      <c r="R253" s="67">
        <v>20</v>
      </c>
      <c r="S253" s="222"/>
      <c r="T253" s="222"/>
      <c r="U253" s="222"/>
      <c r="V253" s="214"/>
      <c r="W253" s="214"/>
      <c r="X253" s="222"/>
      <c r="Y253" s="223"/>
      <c r="Z253" s="224"/>
      <c r="AA253" s="223"/>
      <c r="AB253" s="140" t="str">
        <f t="shared" si="110"/>
        <v>CF7411-12</v>
      </c>
      <c r="AC253" s="139" t="str">
        <f t="shared" si="111"/>
        <v>Барилгын цахилгаанчин</v>
      </c>
      <c r="AD253" s="214">
        <f t="shared" si="89"/>
        <v>241</v>
      </c>
      <c r="AE253" s="222"/>
      <c r="AF253" s="222"/>
      <c r="AG253" s="222"/>
      <c r="AH253" s="222"/>
      <c r="AI253" s="222"/>
      <c r="AJ253" s="222"/>
      <c r="AK253" s="222"/>
      <c r="AL253" s="222"/>
      <c r="AM253" s="222"/>
      <c r="AN253" s="222"/>
      <c r="AO253" s="222"/>
      <c r="AP253" s="222"/>
      <c r="AQ253" s="67">
        <v>20</v>
      </c>
      <c r="AR253" s="63">
        <v>10</v>
      </c>
      <c r="AS253" s="226">
        <v>5</v>
      </c>
      <c r="AT253" s="226"/>
      <c r="AU253" s="226"/>
      <c r="AV253" s="226">
        <v>15</v>
      </c>
      <c r="AW253" s="226"/>
      <c r="AX253" s="226"/>
      <c r="AY253" s="226"/>
    </row>
    <row r="254" spans="1:51" s="196" customFormat="1" ht="25.5" customHeight="1">
      <c r="A254" s="825" t="s">
        <v>132</v>
      </c>
      <c r="B254" s="826"/>
      <c r="C254" s="751" t="s">
        <v>133</v>
      </c>
      <c r="D254" s="752"/>
      <c r="E254" s="752"/>
      <c r="F254" s="752"/>
      <c r="G254" s="752"/>
      <c r="H254" s="783"/>
      <c r="I254" s="214">
        <f t="shared" si="88"/>
        <v>242</v>
      </c>
      <c r="J254" s="215">
        <f t="shared" si="85"/>
        <v>20</v>
      </c>
      <c r="K254" s="215">
        <f t="shared" si="85"/>
        <v>10</v>
      </c>
      <c r="L254" s="221"/>
      <c r="M254" s="199"/>
      <c r="N254" s="67">
        <v>20</v>
      </c>
      <c r="O254" s="63">
        <v>10</v>
      </c>
      <c r="P254" s="222"/>
      <c r="Q254" s="222"/>
      <c r="R254" s="67">
        <v>20</v>
      </c>
      <c r="S254" s="222"/>
      <c r="T254" s="222"/>
      <c r="U254" s="222"/>
      <c r="V254" s="214"/>
      <c r="W254" s="214"/>
      <c r="X254" s="222"/>
      <c r="Y254" s="223"/>
      <c r="Z254" s="224"/>
      <c r="AA254" s="223"/>
      <c r="AB254" s="140" t="str">
        <f t="shared" si="110"/>
        <v>IO7421-16</v>
      </c>
      <c r="AC254" s="139" t="str">
        <f t="shared" si="111"/>
        <v>Цахим тоног төхөөрөмжийн үйлчилгээний ажилтан</v>
      </c>
      <c r="AD254" s="214">
        <f t="shared" si="89"/>
        <v>242</v>
      </c>
      <c r="AE254" s="222"/>
      <c r="AF254" s="222"/>
      <c r="AG254" s="222"/>
      <c r="AH254" s="222"/>
      <c r="AI254" s="222"/>
      <c r="AJ254" s="222"/>
      <c r="AK254" s="222"/>
      <c r="AL254" s="222"/>
      <c r="AM254" s="222"/>
      <c r="AN254" s="222"/>
      <c r="AO254" s="222"/>
      <c r="AP254" s="222"/>
      <c r="AQ254" s="67">
        <v>20</v>
      </c>
      <c r="AR254" s="63">
        <v>10</v>
      </c>
      <c r="AS254" s="226">
        <v>7</v>
      </c>
      <c r="AT254" s="226"/>
      <c r="AU254" s="226"/>
      <c r="AV254" s="226">
        <v>13</v>
      </c>
      <c r="AW254" s="226"/>
      <c r="AX254" s="226"/>
      <c r="AY254" s="226"/>
    </row>
    <row r="255" spans="1:51" s="196" customFormat="1" ht="25.5" customHeight="1">
      <c r="A255" s="787" t="s">
        <v>130</v>
      </c>
      <c r="B255" s="787"/>
      <c r="C255" s="702" t="s">
        <v>131</v>
      </c>
      <c r="D255" s="702"/>
      <c r="E255" s="702"/>
      <c r="F255" s="702"/>
      <c r="G255" s="702"/>
      <c r="H255" s="702"/>
      <c r="I255" s="214">
        <f t="shared" si="88"/>
        <v>243</v>
      </c>
      <c r="J255" s="215">
        <f t="shared" ref="J255:K314" si="112">+L255+N255+P255</f>
        <v>30</v>
      </c>
      <c r="K255" s="215">
        <f t="shared" si="112"/>
        <v>30</v>
      </c>
      <c r="L255" s="221"/>
      <c r="M255" s="199"/>
      <c r="N255" s="67">
        <v>30</v>
      </c>
      <c r="O255" s="63">
        <v>30</v>
      </c>
      <c r="P255" s="222"/>
      <c r="Q255" s="222"/>
      <c r="R255" s="67">
        <v>30</v>
      </c>
      <c r="S255" s="222"/>
      <c r="T255" s="222"/>
      <c r="U255" s="222"/>
      <c r="V255" s="214"/>
      <c r="W255" s="214"/>
      <c r="X255" s="222"/>
      <c r="Y255" s="223"/>
      <c r="Z255" s="224"/>
      <c r="AA255" s="223"/>
      <c r="AB255" s="140" t="str">
        <f t="shared" si="110"/>
        <v>IE7533-28</v>
      </c>
      <c r="AC255" s="139" t="str">
        <f t="shared" si="111"/>
        <v>Оёмол бүтээгдэхүүний оёдолчин</v>
      </c>
      <c r="AD255" s="214">
        <f t="shared" si="89"/>
        <v>243</v>
      </c>
      <c r="AE255" s="222"/>
      <c r="AF255" s="222"/>
      <c r="AG255" s="222"/>
      <c r="AH255" s="222"/>
      <c r="AI255" s="222"/>
      <c r="AJ255" s="222"/>
      <c r="AK255" s="222"/>
      <c r="AL255" s="222"/>
      <c r="AM255" s="222"/>
      <c r="AN255" s="222"/>
      <c r="AO255" s="222"/>
      <c r="AP255" s="222"/>
      <c r="AQ255" s="67">
        <v>30</v>
      </c>
      <c r="AR255" s="63">
        <v>30</v>
      </c>
      <c r="AS255" s="226">
        <v>3</v>
      </c>
      <c r="AT255" s="226"/>
      <c r="AU255" s="226"/>
      <c r="AV255" s="226">
        <v>27</v>
      </c>
      <c r="AW255" s="226"/>
      <c r="AX255" s="226"/>
      <c r="AY255" s="226"/>
    </row>
    <row r="256" spans="1:51" s="196" customFormat="1" ht="12.75" customHeight="1">
      <c r="A256" s="825" t="s">
        <v>138</v>
      </c>
      <c r="B256" s="826"/>
      <c r="C256" s="712" t="s">
        <v>139</v>
      </c>
      <c r="D256" s="713"/>
      <c r="E256" s="713"/>
      <c r="F256" s="713"/>
      <c r="G256" s="713"/>
      <c r="H256" s="714"/>
      <c r="I256" s="214">
        <f t="shared" si="88"/>
        <v>244</v>
      </c>
      <c r="J256" s="215">
        <f t="shared" si="112"/>
        <v>30</v>
      </c>
      <c r="K256" s="215">
        <f t="shared" si="112"/>
        <v>29</v>
      </c>
      <c r="L256" s="221"/>
      <c r="M256" s="199"/>
      <c r="N256" s="67">
        <v>30</v>
      </c>
      <c r="O256" s="63">
        <v>29</v>
      </c>
      <c r="P256" s="222"/>
      <c r="Q256" s="222"/>
      <c r="R256" s="67">
        <v>30</v>
      </c>
      <c r="S256" s="222"/>
      <c r="T256" s="222"/>
      <c r="U256" s="222"/>
      <c r="V256" s="214"/>
      <c r="W256" s="214"/>
      <c r="X256" s="222"/>
      <c r="Y256" s="223"/>
      <c r="Z256" s="224"/>
      <c r="AA256" s="223"/>
      <c r="AB256" s="140" t="str">
        <f t="shared" si="110"/>
        <v>SO5141-11</v>
      </c>
      <c r="AC256" s="139" t="str">
        <f t="shared" si="111"/>
        <v>Үсчин</v>
      </c>
      <c r="AD256" s="214">
        <f t="shared" si="89"/>
        <v>244</v>
      </c>
      <c r="AE256" s="222"/>
      <c r="AF256" s="222"/>
      <c r="AG256" s="222"/>
      <c r="AH256" s="222"/>
      <c r="AI256" s="222"/>
      <c r="AJ256" s="222"/>
      <c r="AK256" s="222"/>
      <c r="AL256" s="222"/>
      <c r="AM256" s="222"/>
      <c r="AN256" s="222"/>
      <c r="AO256" s="222"/>
      <c r="AP256" s="222"/>
      <c r="AQ256" s="67">
        <v>30</v>
      </c>
      <c r="AR256" s="63">
        <v>29</v>
      </c>
      <c r="AS256" s="226">
        <v>5</v>
      </c>
      <c r="AT256" s="226"/>
      <c r="AU256" s="226"/>
      <c r="AV256" s="226">
        <v>25</v>
      </c>
      <c r="AW256" s="226"/>
      <c r="AX256" s="226"/>
      <c r="AY256" s="226"/>
    </row>
    <row r="257" spans="1:51" s="196" customFormat="1" ht="12.75" customHeight="1">
      <c r="A257" s="825" t="s">
        <v>153</v>
      </c>
      <c r="B257" s="826"/>
      <c r="C257" s="712" t="s">
        <v>154</v>
      </c>
      <c r="D257" s="713"/>
      <c r="E257" s="713"/>
      <c r="F257" s="713"/>
      <c r="G257" s="713"/>
      <c r="H257" s="714"/>
      <c r="I257" s="214">
        <f t="shared" si="88"/>
        <v>245</v>
      </c>
      <c r="J257" s="215">
        <f t="shared" si="112"/>
        <v>30</v>
      </c>
      <c r="K257" s="215">
        <f t="shared" si="112"/>
        <v>28</v>
      </c>
      <c r="L257" s="221"/>
      <c r="M257" s="199"/>
      <c r="N257" s="67">
        <v>30</v>
      </c>
      <c r="O257" s="63">
        <v>28</v>
      </c>
      <c r="P257" s="222"/>
      <c r="Q257" s="222"/>
      <c r="R257" s="67">
        <v>30</v>
      </c>
      <c r="S257" s="222"/>
      <c r="T257" s="222"/>
      <c r="U257" s="222"/>
      <c r="V257" s="214"/>
      <c r="W257" s="214"/>
      <c r="X257" s="222"/>
      <c r="Y257" s="223"/>
      <c r="Z257" s="224"/>
      <c r="AA257" s="223"/>
      <c r="AB257" s="140" t="str">
        <f t="shared" si="110"/>
        <v>SO5142-11</v>
      </c>
      <c r="AC257" s="139" t="str">
        <f t="shared" si="111"/>
        <v>Гоо засалч</v>
      </c>
      <c r="AD257" s="214">
        <f t="shared" si="89"/>
        <v>245</v>
      </c>
      <c r="AE257" s="222"/>
      <c r="AF257" s="222"/>
      <c r="AG257" s="222"/>
      <c r="AH257" s="222"/>
      <c r="AI257" s="222"/>
      <c r="AJ257" s="222"/>
      <c r="AK257" s="222"/>
      <c r="AL257" s="222"/>
      <c r="AM257" s="222"/>
      <c r="AN257" s="222"/>
      <c r="AO257" s="222"/>
      <c r="AP257" s="222"/>
      <c r="AQ257" s="67">
        <v>30</v>
      </c>
      <c r="AR257" s="63">
        <v>28</v>
      </c>
      <c r="AS257" s="226">
        <v>10</v>
      </c>
      <c r="AT257" s="226"/>
      <c r="AU257" s="226"/>
      <c r="AV257" s="226">
        <v>20</v>
      </c>
      <c r="AW257" s="226"/>
      <c r="AX257" s="226"/>
      <c r="AY257" s="226"/>
    </row>
    <row r="258" spans="1:51" s="196" customFormat="1" ht="12.75" customHeight="1">
      <c r="A258" s="825" t="s">
        <v>144</v>
      </c>
      <c r="B258" s="826"/>
      <c r="C258" s="712" t="s">
        <v>145</v>
      </c>
      <c r="D258" s="713"/>
      <c r="E258" s="713"/>
      <c r="F258" s="713"/>
      <c r="G258" s="713"/>
      <c r="H258" s="714"/>
      <c r="I258" s="214">
        <f t="shared" si="88"/>
        <v>246</v>
      </c>
      <c r="J258" s="215">
        <f t="shared" si="112"/>
        <v>30</v>
      </c>
      <c r="K258" s="215">
        <f t="shared" si="112"/>
        <v>23</v>
      </c>
      <c r="L258" s="221"/>
      <c r="M258" s="199"/>
      <c r="N258" s="67">
        <v>30</v>
      </c>
      <c r="O258" s="63">
        <v>23</v>
      </c>
      <c r="P258" s="222"/>
      <c r="Q258" s="222"/>
      <c r="R258" s="67">
        <v>30</v>
      </c>
      <c r="S258" s="222"/>
      <c r="T258" s="222"/>
      <c r="U258" s="222"/>
      <c r="V258" s="214"/>
      <c r="W258" s="214"/>
      <c r="X258" s="222"/>
      <c r="Y258" s="223"/>
      <c r="Z258" s="224"/>
      <c r="AA258" s="223"/>
      <c r="AB258" s="140" t="str">
        <f t="shared" si="110"/>
        <v>IF5120-11</v>
      </c>
      <c r="AC258" s="139" t="str">
        <f t="shared" si="111"/>
        <v>Тогооч</v>
      </c>
      <c r="AD258" s="214">
        <f t="shared" si="89"/>
        <v>246</v>
      </c>
      <c r="AE258" s="222"/>
      <c r="AF258" s="222"/>
      <c r="AG258" s="222"/>
      <c r="AH258" s="222"/>
      <c r="AI258" s="222"/>
      <c r="AJ258" s="222"/>
      <c r="AK258" s="222"/>
      <c r="AL258" s="222"/>
      <c r="AM258" s="222"/>
      <c r="AN258" s="222"/>
      <c r="AO258" s="222"/>
      <c r="AP258" s="222"/>
      <c r="AQ258" s="67">
        <v>30</v>
      </c>
      <c r="AR258" s="63">
        <v>23</v>
      </c>
      <c r="AS258" s="226">
        <v>10</v>
      </c>
      <c r="AT258" s="226"/>
      <c r="AU258" s="226"/>
      <c r="AV258" s="226">
        <v>20</v>
      </c>
      <c r="AW258" s="226"/>
      <c r="AX258" s="226"/>
      <c r="AY258" s="226"/>
    </row>
    <row r="259" spans="1:51" s="196" customFormat="1" ht="25.5" customHeight="1">
      <c r="A259" s="765" t="s">
        <v>168</v>
      </c>
      <c r="B259" s="765"/>
      <c r="C259" s="751" t="s">
        <v>169</v>
      </c>
      <c r="D259" s="752"/>
      <c r="E259" s="752"/>
      <c r="F259" s="752"/>
      <c r="G259" s="752"/>
      <c r="H259" s="783"/>
      <c r="I259" s="214">
        <f t="shared" si="88"/>
        <v>247</v>
      </c>
      <c r="J259" s="215">
        <f t="shared" si="112"/>
        <v>30</v>
      </c>
      <c r="K259" s="215">
        <f t="shared" si="112"/>
        <v>21</v>
      </c>
      <c r="L259" s="221"/>
      <c r="M259" s="199"/>
      <c r="N259" s="67">
        <v>30</v>
      </c>
      <c r="O259" s="63">
        <v>21</v>
      </c>
      <c r="P259" s="222"/>
      <c r="Q259" s="222"/>
      <c r="R259" s="67">
        <v>30</v>
      </c>
      <c r="S259" s="222"/>
      <c r="T259" s="222"/>
      <c r="U259" s="222"/>
      <c r="V259" s="214"/>
      <c r="W259" s="214"/>
      <c r="X259" s="222"/>
      <c r="Y259" s="223"/>
      <c r="Z259" s="224"/>
      <c r="AA259" s="223"/>
      <c r="AB259" s="140" t="str">
        <f t="shared" si="110"/>
        <v>BT5223-15</v>
      </c>
      <c r="AC259" s="139" t="str">
        <f t="shared" si="111"/>
        <v>Худалдааны газрын үндсэн ажилтан /худалдагч/</v>
      </c>
      <c r="AD259" s="214">
        <f t="shared" si="89"/>
        <v>247</v>
      </c>
      <c r="AE259" s="222"/>
      <c r="AF259" s="222"/>
      <c r="AG259" s="222"/>
      <c r="AH259" s="222"/>
      <c r="AI259" s="222"/>
      <c r="AJ259" s="222"/>
      <c r="AK259" s="222"/>
      <c r="AL259" s="222"/>
      <c r="AM259" s="222"/>
      <c r="AN259" s="222"/>
      <c r="AO259" s="222"/>
      <c r="AP259" s="222"/>
      <c r="AQ259" s="67">
        <v>30</v>
      </c>
      <c r="AR259" s="63">
        <v>21</v>
      </c>
      <c r="AS259" s="226">
        <v>13</v>
      </c>
      <c r="AT259" s="226"/>
      <c r="AU259" s="226"/>
      <c r="AV259" s="226">
        <v>17</v>
      </c>
      <c r="AW259" s="226"/>
      <c r="AX259" s="226"/>
      <c r="AY259" s="226"/>
    </row>
    <row r="260" spans="1:51" s="196" customFormat="1" ht="38.25" customHeight="1">
      <c r="A260" s="825" t="s">
        <v>157</v>
      </c>
      <c r="B260" s="826"/>
      <c r="C260" s="751" t="s">
        <v>158</v>
      </c>
      <c r="D260" s="752"/>
      <c r="E260" s="752"/>
      <c r="F260" s="752"/>
      <c r="G260" s="752"/>
      <c r="H260" s="783"/>
      <c r="I260" s="214">
        <f t="shared" si="88"/>
        <v>248</v>
      </c>
      <c r="J260" s="215">
        <f t="shared" si="112"/>
        <v>30</v>
      </c>
      <c r="K260" s="215">
        <f t="shared" si="112"/>
        <v>25</v>
      </c>
      <c r="L260" s="221"/>
      <c r="M260" s="199"/>
      <c r="N260" s="67">
        <v>30</v>
      </c>
      <c r="O260" s="63">
        <v>25</v>
      </c>
      <c r="P260" s="222"/>
      <c r="Q260" s="222"/>
      <c r="R260" s="67">
        <v>30</v>
      </c>
      <c r="S260" s="222"/>
      <c r="T260" s="222"/>
      <c r="U260" s="222"/>
      <c r="V260" s="214"/>
      <c r="W260" s="214"/>
      <c r="X260" s="222"/>
      <c r="Y260" s="223"/>
      <c r="Z260" s="224"/>
      <c r="AA260" s="223"/>
      <c r="AB260" s="140" t="str">
        <f t="shared" si="110"/>
        <v>IF7512-34</v>
      </c>
      <c r="AC260" s="139" t="str">
        <f t="shared" si="111"/>
        <v>Талх, нарийн боов үйлдвэрлэлийн технологийн ажилтан</v>
      </c>
      <c r="AD260" s="214">
        <f t="shared" si="89"/>
        <v>248</v>
      </c>
      <c r="AE260" s="222"/>
      <c r="AF260" s="222"/>
      <c r="AG260" s="222"/>
      <c r="AH260" s="222"/>
      <c r="AI260" s="222"/>
      <c r="AJ260" s="222"/>
      <c r="AK260" s="222"/>
      <c r="AL260" s="222"/>
      <c r="AM260" s="222"/>
      <c r="AN260" s="222"/>
      <c r="AO260" s="222"/>
      <c r="AP260" s="222"/>
      <c r="AQ260" s="67">
        <v>30</v>
      </c>
      <c r="AR260" s="63">
        <v>25</v>
      </c>
      <c r="AS260" s="226">
        <v>5</v>
      </c>
      <c r="AT260" s="226"/>
      <c r="AU260" s="226"/>
      <c r="AV260" s="226">
        <v>25</v>
      </c>
      <c r="AW260" s="226"/>
      <c r="AX260" s="226"/>
      <c r="AY260" s="226"/>
    </row>
    <row r="261" spans="1:51" s="196" customFormat="1" ht="12.75" customHeight="1">
      <c r="A261" s="787" t="s">
        <v>128</v>
      </c>
      <c r="B261" s="787"/>
      <c r="C261" s="751" t="s">
        <v>129</v>
      </c>
      <c r="D261" s="752"/>
      <c r="E261" s="752"/>
      <c r="F261" s="752"/>
      <c r="G261" s="752"/>
      <c r="H261" s="783"/>
      <c r="I261" s="214">
        <f t="shared" si="88"/>
        <v>249</v>
      </c>
      <c r="J261" s="215">
        <f t="shared" si="112"/>
        <v>30</v>
      </c>
      <c r="K261" s="215">
        <f t="shared" si="112"/>
        <v>0</v>
      </c>
      <c r="L261" s="221"/>
      <c r="M261" s="199"/>
      <c r="N261" s="67">
        <v>30</v>
      </c>
      <c r="O261" s="63"/>
      <c r="P261" s="222"/>
      <c r="Q261" s="222"/>
      <c r="R261" s="67">
        <v>30</v>
      </c>
      <c r="S261" s="222"/>
      <c r="T261" s="222"/>
      <c r="U261" s="222"/>
      <c r="V261" s="214"/>
      <c r="W261" s="214"/>
      <c r="X261" s="222"/>
      <c r="Y261" s="223"/>
      <c r="Z261" s="224"/>
      <c r="AA261" s="223"/>
      <c r="AB261" s="140" t="str">
        <f t="shared" si="110"/>
        <v>CF7115-24</v>
      </c>
      <c r="AC261" s="139" t="str">
        <f t="shared" si="111"/>
        <v>Модон эдлэлийн мужаан</v>
      </c>
      <c r="AD261" s="214">
        <f t="shared" si="89"/>
        <v>249</v>
      </c>
      <c r="AE261" s="222"/>
      <c r="AF261" s="222"/>
      <c r="AG261" s="222"/>
      <c r="AH261" s="222"/>
      <c r="AI261" s="222"/>
      <c r="AJ261" s="222"/>
      <c r="AK261" s="222"/>
      <c r="AL261" s="222"/>
      <c r="AM261" s="222"/>
      <c r="AN261" s="222"/>
      <c r="AO261" s="222"/>
      <c r="AP261" s="222"/>
      <c r="AQ261" s="67">
        <v>30</v>
      </c>
      <c r="AR261" s="63"/>
      <c r="AS261" s="226">
        <v>4</v>
      </c>
      <c r="AT261" s="226"/>
      <c r="AU261" s="226"/>
      <c r="AV261" s="226">
        <v>26</v>
      </c>
      <c r="AW261" s="226"/>
      <c r="AX261" s="226"/>
      <c r="AY261" s="226"/>
    </row>
    <row r="262" spans="1:51" s="213" customFormat="1">
      <c r="A262" s="745" t="s">
        <v>271</v>
      </c>
      <c r="B262" s="746"/>
      <c r="C262" s="746"/>
      <c r="D262" s="746"/>
      <c r="E262" s="746"/>
      <c r="F262" s="746"/>
      <c r="G262" s="746"/>
      <c r="H262" s="747"/>
      <c r="I262" s="217">
        <f t="shared" si="88"/>
        <v>250</v>
      </c>
      <c r="J262" s="217">
        <f t="shared" ref="J262:K262" si="113">SUM(J263:J268)</f>
        <v>210</v>
      </c>
      <c r="K262" s="217">
        <f t="shared" si="113"/>
        <v>133</v>
      </c>
      <c r="L262" s="217">
        <f>SUM(L263:L268)</f>
        <v>0</v>
      </c>
      <c r="M262" s="217">
        <f t="shared" ref="M262:AA262" si="114">SUM(M263:M268)</f>
        <v>0</v>
      </c>
      <c r="N262" s="217">
        <f t="shared" si="114"/>
        <v>210</v>
      </c>
      <c r="O262" s="217">
        <f t="shared" si="114"/>
        <v>133</v>
      </c>
      <c r="P262" s="217">
        <f t="shared" si="114"/>
        <v>0</v>
      </c>
      <c r="Q262" s="217">
        <f t="shared" si="114"/>
        <v>0</v>
      </c>
      <c r="R262" s="217">
        <f t="shared" si="114"/>
        <v>210</v>
      </c>
      <c r="S262" s="217">
        <f t="shared" si="114"/>
        <v>0</v>
      </c>
      <c r="T262" s="217">
        <f t="shared" si="114"/>
        <v>0</v>
      </c>
      <c r="U262" s="217">
        <f t="shared" si="114"/>
        <v>0</v>
      </c>
      <c r="V262" s="217">
        <f t="shared" si="114"/>
        <v>0</v>
      </c>
      <c r="W262" s="217">
        <f t="shared" si="114"/>
        <v>0</v>
      </c>
      <c r="X262" s="217">
        <f t="shared" si="114"/>
        <v>0</v>
      </c>
      <c r="Y262" s="217">
        <f t="shared" si="114"/>
        <v>0</v>
      </c>
      <c r="Z262" s="217">
        <f t="shared" si="114"/>
        <v>0</v>
      </c>
      <c r="AA262" s="217">
        <f t="shared" si="114"/>
        <v>0</v>
      </c>
      <c r="AB262" s="999" t="str">
        <f>+A262</f>
        <v>2. Архангай аймаг дахь "Гурван тамир" МСҮТ</v>
      </c>
      <c r="AC262" s="1000"/>
      <c r="AD262" s="217">
        <f t="shared" si="89"/>
        <v>250</v>
      </c>
      <c r="AE262" s="217">
        <f t="shared" ref="AE262:AF262" si="115">SUM(AE263:AE268)</f>
        <v>0</v>
      </c>
      <c r="AF262" s="217">
        <f t="shared" si="115"/>
        <v>0</v>
      </c>
      <c r="AG262" s="217">
        <f>SUM(AG263:AG268)</f>
        <v>0</v>
      </c>
      <c r="AH262" s="217">
        <f t="shared" ref="AH262:AX262" si="116">SUM(AH263:AH268)</f>
        <v>0</v>
      </c>
      <c r="AI262" s="217">
        <f t="shared" si="116"/>
        <v>0</v>
      </c>
      <c r="AJ262" s="217">
        <f t="shared" si="116"/>
        <v>0</v>
      </c>
      <c r="AK262" s="217">
        <f t="shared" si="116"/>
        <v>0</v>
      </c>
      <c r="AL262" s="217">
        <f t="shared" si="116"/>
        <v>0</v>
      </c>
      <c r="AM262" s="217">
        <f t="shared" si="116"/>
        <v>0</v>
      </c>
      <c r="AN262" s="217">
        <f t="shared" si="116"/>
        <v>0</v>
      </c>
      <c r="AO262" s="217">
        <f t="shared" si="116"/>
        <v>0</v>
      </c>
      <c r="AP262" s="217">
        <f t="shared" si="116"/>
        <v>0</v>
      </c>
      <c r="AQ262" s="217">
        <f t="shared" si="116"/>
        <v>210</v>
      </c>
      <c r="AR262" s="217">
        <f t="shared" si="116"/>
        <v>133</v>
      </c>
      <c r="AS262" s="217">
        <f t="shared" si="116"/>
        <v>37</v>
      </c>
      <c r="AT262" s="217">
        <f t="shared" si="116"/>
        <v>7</v>
      </c>
      <c r="AU262" s="217">
        <f t="shared" si="116"/>
        <v>22</v>
      </c>
      <c r="AV262" s="217">
        <f t="shared" si="116"/>
        <v>66</v>
      </c>
      <c r="AW262" s="217">
        <f t="shared" si="116"/>
        <v>47</v>
      </c>
      <c r="AX262" s="217">
        <f t="shared" si="116"/>
        <v>31</v>
      </c>
      <c r="AY262" s="217">
        <f>SUM(AY263:AY268)</f>
        <v>0</v>
      </c>
    </row>
    <row r="263" spans="1:51" s="196" customFormat="1" ht="38.25" customHeight="1">
      <c r="A263" s="1006" t="s">
        <v>272</v>
      </c>
      <c r="B263" s="1007"/>
      <c r="C263" s="751" t="s">
        <v>273</v>
      </c>
      <c r="D263" s="752"/>
      <c r="E263" s="752"/>
      <c r="F263" s="752"/>
      <c r="G263" s="752"/>
      <c r="H263" s="783"/>
      <c r="I263" s="214">
        <f t="shared" si="88"/>
        <v>251</v>
      </c>
      <c r="J263" s="215">
        <f t="shared" si="112"/>
        <v>35</v>
      </c>
      <c r="K263" s="215">
        <f t="shared" si="112"/>
        <v>23</v>
      </c>
      <c r="L263" s="221"/>
      <c r="M263" s="199"/>
      <c r="N263" s="63">
        <v>35</v>
      </c>
      <c r="O263" s="63">
        <v>23</v>
      </c>
      <c r="P263" s="222"/>
      <c r="Q263" s="222"/>
      <c r="R263" s="63">
        <v>35</v>
      </c>
      <c r="S263" s="222"/>
      <c r="T263" s="222"/>
      <c r="U263" s="222"/>
      <c r="V263" s="214"/>
      <c r="W263" s="214"/>
      <c r="X263" s="222"/>
      <c r="Y263" s="223"/>
      <c r="Z263" s="224"/>
      <c r="AA263" s="223"/>
      <c r="AB263" s="140" t="str">
        <f t="shared" ref="AB263:AB326" si="117">+A263</f>
        <v>NT5111-19</v>
      </c>
      <c r="AC263" s="139" t="str">
        <f t="shared" ref="AC263:AC268" si="118">+C263</f>
        <v>Зочид буудал, жуулчны баазын үйлчилгээний ажилтан</v>
      </c>
      <c r="AD263" s="214">
        <f t="shared" si="89"/>
        <v>251</v>
      </c>
      <c r="AE263" s="222"/>
      <c r="AF263" s="222"/>
      <c r="AG263" s="222"/>
      <c r="AH263" s="222"/>
      <c r="AI263" s="222"/>
      <c r="AJ263" s="222"/>
      <c r="AK263" s="222"/>
      <c r="AL263" s="222"/>
      <c r="AM263" s="222"/>
      <c r="AN263" s="222"/>
      <c r="AO263" s="222"/>
      <c r="AP263" s="222"/>
      <c r="AQ263" s="199">
        <v>35</v>
      </c>
      <c r="AR263" s="199">
        <v>23</v>
      </c>
      <c r="AS263" s="199">
        <v>5</v>
      </c>
      <c r="AT263" s="199">
        <v>0</v>
      </c>
      <c r="AU263" s="199">
        <v>3</v>
      </c>
      <c r="AV263" s="199">
        <v>10</v>
      </c>
      <c r="AW263" s="199">
        <v>15</v>
      </c>
      <c r="AX263" s="199">
        <v>2</v>
      </c>
      <c r="AY263" s="226"/>
    </row>
    <row r="264" spans="1:51" s="196" customFormat="1" ht="12.75" customHeight="1">
      <c r="A264" s="1002" t="s">
        <v>163</v>
      </c>
      <c r="B264" s="1003"/>
      <c r="C264" s="751" t="s">
        <v>164</v>
      </c>
      <c r="D264" s="752"/>
      <c r="E264" s="752"/>
      <c r="F264" s="752"/>
      <c r="G264" s="752"/>
      <c r="H264" s="783"/>
      <c r="I264" s="214">
        <f t="shared" si="88"/>
        <v>252</v>
      </c>
      <c r="J264" s="215">
        <f t="shared" si="112"/>
        <v>35</v>
      </c>
      <c r="K264" s="215">
        <f t="shared" si="112"/>
        <v>21</v>
      </c>
      <c r="L264" s="221"/>
      <c r="M264" s="199"/>
      <c r="N264" s="78">
        <v>35</v>
      </c>
      <c r="O264" s="78">
        <v>21</v>
      </c>
      <c r="P264" s="222"/>
      <c r="Q264" s="222"/>
      <c r="R264" s="78">
        <v>35</v>
      </c>
      <c r="S264" s="222"/>
      <c r="T264" s="222"/>
      <c r="U264" s="222"/>
      <c r="V264" s="214"/>
      <c r="W264" s="214"/>
      <c r="X264" s="222"/>
      <c r="Y264" s="223"/>
      <c r="Z264" s="224"/>
      <c r="AA264" s="223"/>
      <c r="AB264" s="140" t="str">
        <f t="shared" si="117"/>
        <v>AF6112-25</v>
      </c>
      <c r="AC264" s="139" t="str">
        <f t="shared" si="118"/>
        <v>Хүлэмжийн аж ахуйн фермер</v>
      </c>
      <c r="AD264" s="214">
        <f t="shared" si="89"/>
        <v>252</v>
      </c>
      <c r="AE264" s="222"/>
      <c r="AF264" s="222"/>
      <c r="AG264" s="222"/>
      <c r="AH264" s="222"/>
      <c r="AI264" s="222"/>
      <c r="AJ264" s="222"/>
      <c r="AK264" s="222"/>
      <c r="AL264" s="222"/>
      <c r="AM264" s="222"/>
      <c r="AN264" s="222"/>
      <c r="AO264" s="222"/>
      <c r="AP264" s="222"/>
      <c r="AQ264" s="199">
        <v>35</v>
      </c>
      <c r="AR264" s="199">
        <v>21</v>
      </c>
      <c r="AS264" s="199">
        <v>3</v>
      </c>
      <c r="AT264" s="199">
        <v>2</v>
      </c>
      <c r="AU264" s="199">
        <v>4</v>
      </c>
      <c r="AV264" s="199">
        <v>8</v>
      </c>
      <c r="AW264" s="199">
        <v>8</v>
      </c>
      <c r="AX264" s="199">
        <v>10</v>
      </c>
      <c r="AY264" s="226"/>
    </row>
    <row r="265" spans="1:51" s="196" customFormat="1" ht="12.75" customHeight="1">
      <c r="A265" s="1002" t="s">
        <v>159</v>
      </c>
      <c r="B265" s="1003"/>
      <c r="C265" s="751" t="s">
        <v>160</v>
      </c>
      <c r="D265" s="752"/>
      <c r="E265" s="752"/>
      <c r="F265" s="752"/>
      <c r="G265" s="752"/>
      <c r="H265" s="783"/>
      <c r="I265" s="214">
        <f t="shared" si="88"/>
        <v>253</v>
      </c>
      <c r="J265" s="215">
        <f t="shared" si="112"/>
        <v>30</v>
      </c>
      <c r="K265" s="215">
        <f t="shared" si="112"/>
        <v>15</v>
      </c>
      <c r="L265" s="221"/>
      <c r="M265" s="199"/>
      <c r="N265" s="78">
        <v>30</v>
      </c>
      <c r="O265" s="78">
        <v>15</v>
      </c>
      <c r="P265" s="222"/>
      <c r="Q265" s="222"/>
      <c r="R265" s="78">
        <v>30</v>
      </c>
      <c r="S265" s="222"/>
      <c r="T265" s="222"/>
      <c r="U265" s="222"/>
      <c r="V265" s="214"/>
      <c r="W265" s="214"/>
      <c r="X265" s="222"/>
      <c r="Y265" s="223"/>
      <c r="Z265" s="224"/>
      <c r="AA265" s="223"/>
      <c r="AB265" s="140" t="str">
        <f t="shared" si="117"/>
        <v>AF6330-11</v>
      </c>
      <c r="AC265" s="139" t="str">
        <f t="shared" si="118"/>
        <v>Фермерийн аж ахуй эрхлэгч /ГТ-МАА/</v>
      </c>
      <c r="AD265" s="214">
        <f t="shared" si="89"/>
        <v>253</v>
      </c>
      <c r="AE265" s="222"/>
      <c r="AF265" s="222"/>
      <c r="AG265" s="222"/>
      <c r="AH265" s="222"/>
      <c r="AI265" s="222"/>
      <c r="AJ265" s="222"/>
      <c r="AK265" s="222"/>
      <c r="AL265" s="222"/>
      <c r="AM265" s="222"/>
      <c r="AN265" s="222"/>
      <c r="AO265" s="222"/>
      <c r="AP265" s="222"/>
      <c r="AQ265" s="199">
        <v>30</v>
      </c>
      <c r="AR265" s="199">
        <v>15</v>
      </c>
      <c r="AS265" s="199">
        <v>8</v>
      </c>
      <c r="AT265" s="199">
        <v>3</v>
      </c>
      <c r="AU265" s="199">
        <v>2</v>
      </c>
      <c r="AV265" s="199">
        <v>7</v>
      </c>
      <c r="AW265" s="199">
        <v>8</v>
      </c>
      <c r="AX265" s="199">
        <v>2</v>
      </c>
      <c r="AY265" s="226"/>
    </row>
    <row r="266" spans="1:51" s="196" customFormat="1" ht="25.5" customHeight="1">
      <c r="A266" s="765" t="s">
        <v>230</v>
      </c>
      <c r="B266" s="765"/>
      <c r="C266" s="751" t="s">
        <v>231</v>
      </c>
      <c r="D266" s="752"/>
      <c r="E266" s="752"/>
      <c r="F266" s="752"/>
      <c r="G266" s="752"/>
      <c r="H266" s="783"/>
      <c r="I266" s="214">
        <f t="shared" si="88"/>
        <v>254</v>
      </c>
      <c r="J266" s="215">
        <f t="shared" si="112"/>
        <v>40</v>
      </c>
      <c r="K266" s="215">
        <f t="shared" si="112"/>
        <v>30</v>
      </c>
      <c r="L266" s="221"/>
      <c r="M266" s="199"/>
      <c r="N266" s="78">
        <v>40</v>
      </c>
      <c r="O266" s="78">
        <v>30</v>
      </c>
      <c r="P266" s="222"/>
      <c r="Q266" s="222"/>
      <c r="R266" s="78">
        <v>40</v>
      </c>
      <c r="S266" s="222"/>
      <c r="T266" s="222"/>
      <c r="U266" s="222"/>
      <c r="V266" s="214"/>
      <c r="W266" s="214"/>
      <c r="X266" s="199"/>
      <c r="Y266" s="199"/>
      <c r="Z266" s="224"/>
      <c r="AA266" s="223"/>
      <c r="AB266" s="140" t="str">
        <f t="shared" si="117"/>
        <v>BT4311-14</v>
      </c>
      <c r="AC266" s="139" t="str">
        <f t="shared" si="118"/>
        <v>Нягтлан бодохын бүртгэл, тооцооны ажилтан</v>
      </c>
      <c r="AD266" s="214">
        <f t="shared" si="89"/>
        <v>254</v>
      </c>
      <c r="AE266" s="222"/>
      <c r="AF266" s="222"/>
      <c r="AG266" s="222"/>
      <c r="AH266" s="222"/>
      <c r="AI266" s="222"/>
      <c r="AJ266" s="222"/>
      <c r="AK266" s="222"/>
      <c r="AL266" s="222"/>
      <c r="AM266" s="222"/>
      <c r="AN266" s="222"/>
      <c r="AO266" s="222"/>
      <c r="AP266" s="222"/>
      <c r="AQ266" s="199">
        <v>40</v>
      </c>
      <c r="AR266" s="199">
        <v>30</v>
      </c>
      <c r="AS266" s="199">
        <v>20</v>
      </c>
      <c r="AT266" s="199">
        <v>1</v>
      </c>
      <c r="AU266" s="199">
        <v>6</v>
      </c>
      <c r="AV266" s="199">
        <v>13</v>
      </c>
      <c r="AW266" s="199">
        <v>0</v>
      </c>
      <c r="AX266" s="199">
        <v>0</v>
      </c>
      <c r="AY266" s="226"/>
    </row>
    <row r="267" spans="1:51" s="196" customFormat="1" ht="25.5" customHeight="1">
      <c r="A267" s="825" t="s">
        <v>140</v>
      </c>
      <c r="B267" s="826"/>
      <c r="C267" s="751" t="s">
        <v>141</v>
      </c>
      <c r="D267" s="752"/>
      <c r="E267" s="752"/>
      <c r="F267" s="752"/>
      <c r="G267" s="752"/>
      <c r="H267" s="783"/>
      <c r="I267" s="214">
        <f t="shared" si="88"/>
        <v>255</v>
      </c>
      <c r="J267" s="215">
        <f t="shared" si="112"/>
        <v>30</v>
      </c>
      <c r="K267" s="215">
        <f t="shared" si="112"/>
        <v>29</v>
      </c>
      <c r="L267" s="221"/>
      <c r="M267" s="199"/>
      <c r="N267" s="78">
        <v>30</v>
      </c>
      <c r="O267" s="78">
        <v>29</v>
      </c>
      <c r="P267" s="222"/>
      <c r="Q267" s="222"/>
      <c r="R267" s="78">
        <v>30</v>
      </c>
      <c r="S267" s="222"/>
      <c r="T267" s="222"/>
      <c r="U267" s="222"/>
      <c r="V267" s="214"/>
      <c r="W267" s="214"/>
      <c r="X267" s="199"/>
      <c r="Y267" s="199"/>
      <c r="Z267" s="224"/>
      <c r="AA267" s="223"/>
      <c r="AB267" s="140" t="str">
        <f t="shared" si="117"/>
        <v>IF7513-23</v>
      </c>
      <c r="AC267" s="139" t="str">
        <f t="shared" si="118"/>
        <v>Сүү боловсруулах үйлдвэрлэлийн ажилтан</v>
      </c>
      <c r="AD267" s="214">
        <f t="shared" si="89"/>
        <v>255</v>
      </c>
      <c r="AE267" s="222"/>
      <c r="AF267" s="222"/>
      <c r="AG267" s="222"/>
      <c r="AH267" s="222"/>
      <c r="AI267" s="222"/>
      <c r="AJ267" s="222"/>
      <c r="AK267" s="222"/>
      <c r="AL267" s="222"/>
      <c r="AM267" s="222"/>
      <c r="AN267" s="222"/>
      <c r="AO267" s="222"/>
      <c r="AP267" s="222"/>
      <c r="AQ267" s="199">
        <v>30</v>
      </c>
      <c r="AR267" s="199">
        <v>29</v>
      </c>
      <c r="AS267" s="199">
        <v>1</v>
      </c>
      <c r="AT267" s="199">
        <v>0</v>
      </c>
      <c r="AU267" s="199">
        <v>5</v>
      </c>
      <c r="AV267" s="199">
        <v>8</v>
      </c>
      <c r="AW267" s="199">
        <v>8</v>
      </c>
      <c r="AX267" s="199">
        <v>8</v>
      </c>
      <c r="AY267" s="226"/>
    </row>
    <row r="268" spans="1:51" s="196" customFormat="1" ht="12.75" customHeight="1">
      <c r="A268" s="825" t="s">
        <v>126</v>
      </c>
      <c r="B268" s="826"/>
      <c r="C268" s="751" t="s">
        <v>127</v>
      </c>
      <c r="D268" s="752"/>
      <c r="E268" s="752"/>
      <c r="F268" s="752"/>
      <c r="G268" s="752"/>
      <c r="H268" s="783"/>
      <c r="I268" s="214">
        <f t="shared" si="88"/>
        <v>256</v>
      </c>
      <c r="J268" s="215">
        <f t="shared" si="112"/>
        <v>40</v>
      </c>
      <c r="K268" s="215">
        <f t="shared" si="112"/>
        <v>15</v>
      </c>
      <c r="L268" s="221"/>
      <c r="M268" s="199"/>
      <c r="N268" s="78">
        <v>40</v>
      </c>
      <c r="O268" s="78">
        <v>15</v>
      </c>
      <c r="P268" s="222"/>
      <c r="Q268" s="222"/>
      <c r="R268" s="78">
        <v>40</v>
      </c>
      <c r="S268" s="222"/>
      <c r="T268" s="222"/>
      <c r="U268" s="222"/>
      <c r="V268" s="214"/>
      <c r="W268" s="214"/>
      <c r="X268" s="199"/>
      <c r="Y268" s="199"/>
      <c r="Z268" s="224"/>
      <c r="AA268" s="223"/>
      <c r="AB268" s="140" t="str">
        <f t="shared" si="117"/>
        <v>AH6221-23</v>
      </c>
      <c r="AC268" s="139" t="str">
        <f t="shared" si="118"/>
        <v>Малын асаргаа</v>
      </c>
      <c r="AD268" s="214">
        <f t="shared" si="89"/>
        <v>256</v>
      </c>
      <c r="AE268" s="222"/>
      <c r="AF268" s="222"/>
      <c r="AG268" s="222"/>
      <c r="AH268" s="222"/>
      <c r="AI268" s="222"/>
      <c r="AJ268" s="222"/>
      <c r="AK268" s="222"/>
      <c r="AL268" s="222"/>
      <c r="AM268" s="222"/>
      <c r="AN268" s="222"/>
      <c r="AO268" s="222"/>
      <c r="AP268" s="222"/>
      <c r="AQ268" s="199">
        <v>40</v>
      </c>
      <c r="AR268" s="199">
        <v>15</v>
      </c>
      <c r="AS268" s="199">
        <v>0</v>
      </c>
      <c r="AT268" s="199">
        <v>1</v>
      </c>
      <c r="AU268" s="199">
        <v>2</v>
      </c>
      <c r="AV268" s="199">
        <v>20</v>
      </c>
      <c r="AW268" s="199">
        <v>8</v>
      </c>
      <c r="AX268" s="199">
        <v>9</v>
      </c>
      <c r="AY268" s="226"/>
    </row>
    <row r="269" spans="1:51" s="213" customFormat="1">
      <c r="A269" s="745" t="s">
        <v>274</v>
      </c>
      <c r="B269" s="746"/>
      <c r="C269" s="746"/>
      <c r="D269" s="746"/>
      <c r="E269" s="746"/>
      <c r="F269" s="746"/>
      <c r="G269" s="746"/>
      <c r="H269" s="747"/>
      <c r="I269" s="217">
        <f t="shared" si="88"/>
        <v>257</v>
      </c>
      <c r="J269" s="217">
        <f t="shared" ref="J269:AA269" si="119">SUM(J270:J272)</f>
        <v>75</v>
      </c>
      <c r="K269" s="217">
        <f t="shared" si="119"/>
        <v>46</v>
      </c>
      <c r="L269" s="217">
        <f t="shared" si="119"/>
        <v>0</v>
      </c>
      <c r="M269" s="217">
        <f t="shared" si="119"/>
        <v>0</v>
      </c>
      <c r="N269" s="217">
        <f t="shared" si="119"/>
        <v>75</v>
      </c>
      <c r="O269" s="217">
        <f t="shared" si="119"/>
        <v>46</v>
      </c>
      <c r="P269" s="217">
        <f t="shared" si="119"/>
        <v>0</v>
      </c>
      <c r="Q269" s="217">
        <f t="shared" si="119"/>
        <v>0</v>
      </c>
      <c r="R269" s="217">
        <f t="shared" si="119"/>
        <v>0</v>
      </c>
      <c r="S269" s="217">
        <f t="shared" si="119"/>
        <v>0</v>
      </c>
      <c r="T269" s="217">
        <f t="shared" si="119"/>
        <v>75</v>
      </c>
      <c r="U269" s="217">
        <f t="shared" si="119"/>
        <v>0</v>
      </c>
      <c r="V269" s="217">
        <f t="shared" si="119"/>
        <v>0</v>
      </c>
      <c r="W269" s="217">
        <f t="shared" si="119"/>
        <v>0</v>
      </c>
      <c r="X269" s="217">
        <f t="shared" si="119"/>
        <v>1</v>
      </c>
      <c r="Y269" s="217">
        <f t="shared" si="119"/>
        <v>0</v>
      </c>
      <c r="Z269" s="217">
        <f t="shared" si="119"/>
        <v>0</v>
      </c>
      <c r="AA269" s="217">
        <f t="shared" si="119"/>
        <v>0</v>
      </c>
      <c r="AB269" s="999" t="str">
        <f t="shared" si="117"/>
        <v>3. Аялал жуулчлалын ур чадварын МСҮТ</v>
      </c>
      <c r="AC269" s="1000"/>
      <c r="AD269" s="217">
        <f t="shared" si="89"/>
        <v>257</v>
      </c>
      <c r="AE269" s="217">
        <f t="shared" ref="AE269:AY269" si="120">SUM(AE270:AE272)</f>
        <v>0</v>
      </c>
      <c r="AF269" s="217">
        <f t="shared" si="120"/>
        <v>0</v>
      </c>
      <c r="AG269" s="217">
        <f t="shared" si="120"/>
        <v>0</v>
      </c>
      <c r="AH269" s="217">
        <f t="shared" si="120"/>
        <v>0</v>
      </c>
      <c r="AI269" s="217">
        <f t="shared" si="120"/>
        <v>0</v>
      </c>
      <c r="AJ269" s="217">
        <f t="shared" si="120"/>
        <v>0</v>
      </c>
      <c r="AK269" s="217">
        <f t="shared" si="120"/>
        <v>0</v>
      </c>
      <c r="AL269" s="217">
        <f t="shared" si="120"/>
        <v>0</v>
      </c>
      <c r="AM269" s="217">
        <f t="shared" si="120"/>
        <v>0</v>
      </c>
      <c r="AN269" s="217">
        <f t="shared" si="120"/>
        <v>0</v>
      </c>
      <c r="AO269" s="217">
        <f t="shared" si="120"/>
        <v>0</v>
      </c>
      <c r="AP269" s="217">
        <f t="shared" si="120"/>
        <v>0</v>
      </c>
      <c r="AQ269" s="217">
        <f t="shared" si="120"/>
        <v>74</v>
      </c>
      <c r="AR269" s="217">
        <f t="shared" si="120"/>
        <v>46</v>
      </c>
      <c r="AS269" s="217">
        <f t="shared" si="120"/>
        <v>5</v>
      </c>
      <c r="AT269" s="217">
        <f t="shared" si="120"/>
        <v>0</v>
      </c>
      <c r="AU269" s="217">
        <f t="shared" si="120"/>
        <v>30</v>
      </c>
      <c r="AV269" s="217">
        <f t="shared" si="120"/>
        <v>40</v>
      </c>
      <c r="AW269" s="217">
        <f t="shared" si="120"/>
        <v>0</v>
      </c>
      <c r="AX269" s="217">
        <f t="shared" si="120"/>
        <v>0</v>
      </c>
      <c r="AY269" s="217">
        <f t="shared" si="120"/>
        <v>0</v>
      </c>
    </row>
    <row r="270" spans="1:51" s="196" customFormat="1" ht="12.75" customHeight="1">
      <c r="A270" s="825" t="s">
        <v>144</v>
      </c>
      <c r="B270" s="826"/>
      <c r="C270" s="712" t="s">
        <v>145</v>
      </c>
      <c r="D270" s="713"/>
      <c r="E270" s="713"/>
      <c r="F270" s="713"/>
      <c r="G270" s="713"/>
      <c r="H270" s="714"/>
      <c r="I270" s="214">
        <f t="shared" si="88"/>
        <v>258</v>
      </c>
      <c r="J270" s="215">
        <f t="shared" si="112"/>
        <v>30</v>
      </c>
      <c r="K270" s="215">
        <f t="shared" si="112"/>
        <v>25</v>
      </c>
      <c r="L270" s="221"/>
      <c r="M270" s="199"/>
      <c r="N270" s="253">
        <v>30</v>
      </c>
      <c r="O270" s="253">
        <v>25</v>
      </c>
      <c r="P270" s="222"/>
      <c r="Q270" s="222"/>
      <c r="R270" s="222"/>
      <c r="S270" s="222"/>
      <c r="T270" s="253">
        <v>30</v>
      </c>
      <c r="U270" s="222"/>
      <c r="V270" s="214"/>
      <c r="W270" s="214"/>
      <c r="X270" s="199">
        <v>1</v>
      </c>
      <c r="Y270" s="199">
        <v>0</v>
      </c>
      <c r="Z270" s="224"/>
      <c r="AA270" s="223"/>
      <c r="AB270" s="140" t="str">
        <f t="shared" si="117"/>
        <v>IF5120-11</v>
      </c>
      <c r="AC270" s="139" t="str">
        <f t="shared" ref="AC270:AC272" si="121">+C270</f>
        <v>Тогооч</v>
      </c>
      <c r="AD270" s="214">
        <f t="shared" si="89"/>
        <v>258</v>
      </c>
      <c r="AE270" s="222"/>
      <c r="AF270" s="222"/>
      <c r="AG270" s="222"/>
      <c r="AH270" s="222"/>
      <c r="AI270" s="222"/>
      <c r="AJ270" s="222"/>
      <c r="AK270" s="222"/>
      <c r="AL270" s="222"/>
      <c r="AM270" s="222"/>
      <c r="AN270" s="222"/>
      <c r="AO270" s="222"/>
      <c r="AP270" s="222"/>
      <c r="AQ270" s="199">
        <v>29</v>
      </c>
      <c r="AR270" s="199">
        <v>25</v>
      </c>
      <c r="AS270" s="199">
        <v>3</v>
      </c>
      <c r="AT270" s="199"/>
      <c r="AU270" s="199">
        <v>15</v>
      </c>
      <c r="AV270" s="199">
        <v>12</v>
      </c>
      <c r="AW270" s="199"/>
      <c r="AX270" s="199"/>
      <c r="AY270" s="226"/>
    </row>
    <row r="271" spans="1:51" s="196" customFormat="1" ht="38.25" customHeight="1">
      <c r="A271" s="1006" t="s">
        <v>272</v>
      </c>
      <c r="B271" s="1007"/>
      <c r="C271" s="751" t="s">
        <v>273</v>
      </c>
      <c r="D271" s="752"/>
      <c r="E271" s="752"/>
      <c r="F271" s="752"/>
      <c r="G271" s="752"/>
      <c r="H271" s="783"/>
      <c r="I271" s="214">
        <f t="shared" si="88"/>
        <v>259</v>
      </c>
      <c r="J271" s="215">
        <f t="shared" si="112"/>
        <v>27</v>
      </c>
      <c r="K271" s="215">
        <f t="shared" si="112"/>
        <v>12</v>
      </c>
      <c r="L271" s="221"/>
      <c r="M271" s="199"/>
      <c r="N271" s="253">
        <v>27</v>
      </c>
      <c r="O271" s="253">
        <v>12</v>
      </c>
      <c r="P271" s="222"/>
      <c r="Q271" s="222"/>
      <c r="R271" s="222"/>
      <c r="S271" s="222"/>
      <c r="T271" s="253">
        <v>27</v>
      </c>
      <c r="U271" s="222"/>
      <c r="V271" s="214"/>
      <c r="W271" s="214"/>
      <c r="X271" s="199"/>
      <c r="Y271" s="199"/>
      <c r="Z271" s="224"/>
      <c r="AA271" s="223"/>
      <c r="AB271" s="140" t="str">
        <f t="shared" si="117"/>
        <v>NT5111-19</v>
      </c>
      <c r="AC271" s="139" t="str">
        <f t="shared" si="121"/>
        <v>Зочид буудал, жуулчны баазын үйлчилгээний ажилтан</v>
      </c>
      <c r="AD271" s="214">
        <f t="shared" si="89"/>
        <v>259</v>
      </c>
      <c r="AE271" s="222"/>
      <c r="AF271" s="222"/>
      <c r="AG271" s="222"/>
      <c r="AH271" s="222"/>
      <c r="AI271" s="222"/>
      <c r="AJ271" s="222"/>
      <c r="AK271" s="222"/>
      <c r="AL271" s="222"/>
      <c r="AM271" s="222"/>
      <c r="AN271" s="222"/>
      <c r="AO271" s="222"/>
      <c r="AP271" s="222"/>
      <c r="AQ271" s="199">
        <v>27</v>
      </c>
      <c r="AR271" s="199">
        <v>12</v>
      </c>
      <c r="AS271" s="199">
        <v>2</v>
      </c>
      <c r="AT271" s="199"/>
      <c r="AU271" s="199">
        <v>10</v>
      </c>
      <c r="AV271" s="199">
        <v>15</v>
      </c>
      <c r="AW271" s="199"/>
      <c r="AX271" s="199"/>
      <c r="AY271" s="226"/>
    </row>
    <row r="272" spans="1:51" s="196" customFormat="1" ht="12.75" customHeight="1">
      <c r="A272" s="765" t="s">
        <v>174</v>
      </c>
      <c r="B272" s="765"/>
      <c r="C272" s="751" t="s">
        <v>175</v>
      </c>
      <c r="D272" s="752"/>
      <c r="E272" s="752"/>
      <c r="F272" s="752"/>
      <c r="G272" s="752"/>
      <c r="H272" s="783"/>
      <c r="I272" s="214">
        <f t="shared" si="88"/>
        <v>260</v>
      </c>
      <c r="J272" s="215">
        <f t="shared" si="112"/>
        <v>18</v>
      </c>
      <c r="K272" s="215">
        <f t="shared" si="112"/>
        <v>9</v>
      </c>
      <c r="L272" s="221"/>
      <c r="M272" s="199"/>
      <c r="N272" s="253">
        <v>18</v>
      </c>
      <c r="O272" s="253">
        <v>9</v>
      </c>
      <c r="P272" s="222"/>
      <c r="Q272" s="222"/>
      <c r="R272" s="222"/>
      <c r="S272" s="222"/>
      <c r="T272" s="253">
        <v>18</v>
      </c>
      <c r="U272" s="222"/>
      <c r="V272" s="214"/>
      <c r="W272" s="214"/>
      <c r="X272" s="199"/>
      <c r="Y272" s="199"/>
      <c r="Z272" s="224"/>
      <c r="AA272" s="223"/>
      <c r="AB272" s="140" t="str">
        <f t="shared" si="117"/>
        <v>IF5131-11</v>
      </c>
      <c r="AC272" s="139" t="str">
        <f t="shared" si="121"/>
        <v>Зөөгч, бармен</v>
      </c>
      <c r="AD272" s="214">
        <f t="shared" si="89"/>
        <v>260</v>
      </c>
      <c r="AE272" s="222"/>
      <c r="AF272" s="222"/>
      <c r="AG272" s="222"/>
      <c r="AH272" s="222"/>
      <c r="AI272" s="222"/>
      <c r="AJ272" s="222"/>
      <c r="AK272" s="222"/>
      <c r="AL272" s="222"/>
      <c r="AM272" s="222"/>
      <c r="AN272" s="222"/>
      <c r="AO272" s="222"/>
      <c r="AP272" s="222"/>
      <c r="AQ272" s="199">
        <v>18</v>
      </c>
      <c r="AR272" s="199">
        <v>9</v>
      </c>
      <c r="AS272" s="199"/>
      <c r="AT272" s="199"/>
      <c r="AU272" s="199">
        <v>5</v>
      </c>
      <c r="AV272" s="199">
        <v>13</v>
      </c>
      <c r="AW272" s="199"/>
      <c r="AX272" s="199"/>
      <c r="AY272" s="226"/>
    </row>
    <row r="273" spans="1:51" s="213" customFormat="1">
      <c r="A273" s="745" t="s">
        <v>275</v>
      </c>
      <c r="B273" s="746"/>
      <c r="C273" s="746"/>
      <c r="D273" s="746"/>
      <c r="E273" s="746"/>
      <c r="F273" s="746"/>
      <c r="G273" s="746"/>
      <c r="H273" s="747"/>
      <c r="I273" s="217">
        <f t="shared" ref="I273:I336" si="122">+I272+1</f>
        <v>261</v>
      </c>
      <c r="J273" s="217">
        <f t="shared" ref="J273:AA273" si="123">SUM(J274:J282)</f>
        <v>251</v>
      </c>
      <c r="K273" s="217">
        <f t="shared" si="123"/>
        <v>166</v>
      </c>
      <c r="L273" s="217">
        <f t="shared" si="123"/>
        <v>0</v>
      </c>
      <c r="M273" s="217">
        <f t="shared" si="123"/>
        <v>0</v>
      </c>
      <c r="N273" s="217">
        <f t="shared" si="123"/>
        <v>251</v>
      </c>
      <c r="O273" s="217">
        <f t="shared" si="123"/>
        <v>166</v>
      </c>
      <c r="P273" s="217">
        <f t="shared" si="123"/>
        <v>0</v>
      </c>
      <c r="Q273" s="217">
        <f t="shared" si="123"/>
        <v>0</v>
      </c>
      <c r="R273" s="217">
        <f t="shared" si="123"/>
        <v>251</v>
      </c>
      <c r="S273" s="217">
        <f t="shared" si="123"/>
        <v>0</v>
      </c>
      <c r="T273" s="217">
        <f t="shared" si="123"/>
        <v>0</v>
      </c>
      <c r="U273" s="217">
        <f t="shared" si="123"/>
        <v>0</v>
      </c>
      <c r="V273" s="217">
        <f t="shared" si="123"/>
        <v>31</v>
      </c>
      <c r="W273" s="217">
        <f t="shared" si="123"/>
        <v>17</v>
      </c>
      <c r="X273" s="217">
        <f t="shared" si="123"/>
        <v>0</v>
      </c>
      <c r="Y273" s="217">
        <f t="shared" si="123"/>
        <v>0</v>
      </c>
      <c r="Z273" s="217">
        <f t="shared" si="123"/>
        <v>0</v>
      </c>
      <c r="AA273" s="217">
        <f t="shared" si="123"/>
        <v>0</v>
      </c>
      <c r="AB273" s="999" t="str">
        <f t="shared" si="117"/>
        <v>4. Барилгын Бүтээцийн Үйлдвэрлэл МСҮТ</v>
      </c>
      <c r="AC273" s="1000"/>
      <c r="AD273" s="217">
        <f t="shared" ref="AD273:AD336" si="124">+I273</f>
        <v>261</v>
      </c>
      <c r="AE273" s="217">
        <f t="shared" ref="AE273:AY273" si="125">SUM(AE274:AE282)</f>
        <v>0</v>
      </c>
      <c r="AF273" s="217">
        <f t="shared" si="125"/>
        <v>0</v>
      </c>
      <c r="AG273" s="217">
        <f t="shared" si="125"/>
        <v>0</v>
      </c>
      <c r="AH273" s="217">
        <f t="shared" si="125"/>
        <v>0</v>
      </c>
      <c r="AI273" s="217">
        <f t="shared" si="125"/>
        <v>0</v>
      </c>
      <c r="AJ273" s="217">
        <f t="shared" si="125"/>
        <v>0</v>
      </c>
      <c r="AK273" s="217">
        <f t="shared" si="125"/>
        <v>0</v>
      </c>
      <c r="AL273" s="217">
        <f t="shared" si="125"/>
        <v>0</v>
      </c>
      <c r="AM273" s="217">
        <f t="shared" si="125"/>
        <v>0</v>
      </c>
      <c r="AN273" s="217">
        <f t="shared" si="125"/>
        <v>0</v>
      </c>
      <c r="AO273" s="217">
        <f t="shared" si="125"/>
        <v>0</v>
      </c>
      <c r="AP273" s="217">
        <f t="shared" si="125"/>
        <v>0</v>
      </c>
      <c r="AQ273" s="217">
        <f t="shared" si="125"/>
        <v>220</v>
      </c>
      <c r="AR273" s="217">
        <f t="shared" si="125"/>
        <v>149</v>
      </c>
      <c r="AS273" s="217">
        <f t="shared" si="125"/>
        <v>63</v>
      </c>
      <c r="AT273" s="217">
        <f t="shared" si="125"/>
        <v>0</v>
      </c>
      <c r="AU273" s="217">
        <f t="shared" si="125"/>
        <v>0</v>
      </c>
      <c r="AV273" s="217">
        <f t="shared" si="125"/>
        <v>126</v>
      </c>
      <c r="AW273" s="217">
        <f t="shared" si="125"/>
        <v>62</v>
      </c>
      <c r="AX273" s="217">
        <f t="shared" si="125"/>
        <v>0</v>
      </c>
      <c r="AY273" s="217">
        <f t="shared" si="125"/>
        <v>0</v>
      </c>
    </row>
    <row r="274" spans="1:51" s="196" customFormat="1" ht="25.5" customHeight="1">
      <c r="A274" s="787" t="s">
        <v>118</v>
      </c>
      <c r="B274" s="787"/>
      <c r="C274" s="751" t="s">
        <v>119</v>
      </c>
      <c r="D274" s="752"/>
      <c r="E274" s="752"/>
      <c r="F274" s="752"/>
      <c r="G274" s="752"/>
      <c r="H274" s="783"/>
      <c r="I274" s="214">
        <f t="shared" si="122"/>
        <v>262</v>
      </c>
      <c r="J274" s="215">
        <f t="shared" si="112"/>
        <v>23</v>
      </c>
      <c r="K274" s="215">
        <f t="shared" si="112"/>
        <v>12</v>
      </c>
      <c r="L274" s="221"/>
      <c r="M274" s="199"/>
      <c r="N274" s="199">
        <v>23</v>
      </c>
      <c r="O274" s="199">
        <v>12</v>
      </c>
      <c r="P274" s="222"/>
      <c r="Q274" s="222"/>
      <c r="R274" s="199">
        <f>+J274</f>
        <v>23</v>
      </c>
      <c r="S274" s="222"/>
      <c r="T274" s="222"/>
      <c r="U274" s="222"/>
      <c r="V274" s="214">
        <v>3</v>
      </c>
      <c r="W274" s="214">
        <v>2</v>
      </c>
      <c r="X274" s="222"/>
      <c r="Y274" s="223"/>
      <c r="Z274" s="224"/>
      <c r="AA274" s="223"/>
      <c r="AB274" s="140" t="str">
        <f t="shared" si="117"/>
        <v>CF7123-20</v>
      </c>
      <c r="AC274" s="139" t="str">
        <f t="shared" ref="AC274:AC282" si="126">+C274</f>
        <v>Барилгын засал-чимэглэлчин</v>
      </c>
      <c r="AD274" s="214">
        <f t="shared" si="124"/>
        <v>262</v>
      </c>
      <c r="AE274" s="222"/>
      <c r="AF274" s="222"/>
      <c r="AG274" s="222"/>
      <c r="AH274" s="222"/>
      <c r="AI274" s="222"/>
      <c r="AJ274" s="222"/>
      <c r="AK274" s="222"/>
      <c r="AL274" s="222"/>
      <c r="AM274" s="222"/>
      <c r="AN274" s="222"/>
      <c r="AO274" s="222"/>
      <c r="AP274" s="222"/>
      <c r="AQ274" s="67">
        <v>20</v>
      </c>
      <c r="AR274" s="67">
        <v>10</v>
      </c>
      <c r="AS274" s="226">
        <v>3</v>
      </c>
      <c r="AT274" s="226"/>
      <c r="AU274" s="226"/>
      <c r="AV274" s="226">
        <v>15</v>
      </c>
      <c r="AW274" s="226">
        <v>5</v>
      </c>
      <c r="AX274" s="226"/>
      <c r="AY274" s="226"/>
    </row>
    <row r="275" spans="1:51" s="196" customFormat="1" ht="12.75" customHeight="1">
      <c r="A275" s="825" t="s">
        <v>116</v>
      </c>
      <c r="B275" s="826"/>
      <c r="C275" s="751" t="s">
        <v>117</v>
      </c>
      <c r="D275" s="752"/>
      <c r="E275" s="752"/>
      <c r="F275" s="752"/>
      <c r="G275" s="752"/>
      <c r="H275" s="783"/>
      <c r="I275" s="214">
        <f t="shared" si="122"/>
        <v>263</v>
      </c>
      <c r="J275" s="215">
        <f t="shared" si="112"/>
        <v>26</v>
      </c>
      <c r="K275" s="215">
        <f t="shared" si="112"/>
        <v>3</v>
      </c>
      <c r="L275" s="221"/>
      <c r="M275" s="199"/>
      <c r="N275" s="199">
        <v>26</v>
      </c>
      <c r="O275" s="199">
        <v>3</v>
      </c>
      <c r="P275" s="222"/>
      <c r="Q275" s="222"/>
      <c r="R275" s="199">
        <f t="shared" ref="R275:R282" si="127">+J275</f>
        <v>26</v>
      </c>
      <c r="S275" s="222"/>
      <c r="T275" s="222"/>
      <c r="U275" s="222"/>
      <c r="V275" s="214">
        <v>6</v>
      </c>
      <c r="W275" s="214"/>
      <c r="X275" s="222"/>
      <c r="Y275" s="223"/>
      <c r="Z275" s="224"/>
      <c r="AA275" s="223"/>
      <c r="AB275" s="140" t="str">
        <f t="shared" si="117"/>
        <v>CF7126-36</v>
      </c>
      <c r="AC275" s="139" t="str">
        <f t="shared" si="126"/>
        <v>Барилгын сантехникч</v>
      </c>
      <c r="AD275" s="214">
        <f t="shared" si="124"/>
        <v>263</v>
      </c>
      <c r="AE275" s="222"/>
      <c r="AF275" s="222"/>
      <c r="AG275" s="222"/>
      <c r="AH275" s="222"/>
      <c r="AI275" s="222"/>
      <c r="AJ275" s="222"/>
      <c r="AK275" s="222"/>
      <c r="AL275" s="222"/>
      <c r="AM275" s="222"/>
      <c r="AN275" s="222"/>
      <c r="AO275" s="222"/>
      <c r="AP275" s="222"/>
      <c r="AQ275" s="67">
        <v>20</v>
      </c>
      <c r="AR275" s="67">
        <v>3</v>
      </c>
      <c r="AS275" s="226">
        <v>3</v>
      </c>
      <c r="AT275" s="226"/>
      <c r="AU275" s="226"/>
      <c r="AV275" s="226">
        <v>15</v>
      </c>
      <c r="AW275" s="226">
        <v>8</v>
      </c>
      <c r="AX275" s="226"/>
      <c r="AY275" s="226"/>
    </row>
    <row r="276" spans="1:51" s="196" customFormat="1" ht="12.75" customHeight="1">
      <c r="A276" s="825" t="s">
        <v>138</v>
      </c>
      <c r="B276" s="826"/>
      <c r="C276" s="712" t="s">
        <v>139</v>
      </c>
      <c r="D276" s="713"/>
      <c r="E276" s="713"/>
      <c r="F276" s="713"/>
      <c r="G276" s="713"/>
      <c r="H276" s="714"/>
      <c r="I276" s="214">
        <f t="shared" si="122"/>
        <v>264</v>
      </c>
      <c r="J276" s="215">
        <f t="shared" si="112"/>
        <v>35</v>
      </c>
      <c r="K276" s="215">
        <f t="shared" si="112"/>
        <v>26</v>
      </c>
      <c r="L276" s="221"/>
      <c r="M276" s="199"/>
      <c r="N276" s="199">
        <v>35</v>
      </c>
      <c r="O276" s="199">
        <v>26</v>
      </c>
      <c r="P276" s="222"/>
      <c r="Q276" s="222"/>
      <c r="R276" s="199">
        <f t="shared" si="127"/>
        <v>35</v>
      </c>
      <c r="S276" s="222"/>
      <c r="T276" s="222"/>
      <c r="U276" s="222"/>
      <c r="V276" s="214">
        <v>15</v>
      </c>
      <c r="W276" s="214">
        <v>10</v>
      </c>
      <c r="X276" s="222"/>
      <c r="Y276" s="223"/>
      <c r="Z276" s="224"/>
      <c r="AA276" s="223"/>
      <c r="AB276" s="140" t="str">
        <f t="shared" si="117"/>
        <v>SO5141-11</v>
      </c>
      <c r="AC276" s="139" t="str">
        <f t="shared" si="126"/>
        <v>Үсчин</v>
      </c>
      <c r="AD276" s="214">
        <f t="shared" si="124"/>
        <v>264</v>
      </c>
      <c r="AE276" s="222"/>
      <c r="AF276" s="222"/>
      <c r="AG276" s="222"/>
      <c r="AH276" s="222"/>
      <c r="AI276" s="222"/>
      <c r="AJ276" s="222"/>
      <c r="AK276" s="222"/>
      <c r="AL276" s="222"/>
      <c r="AM276" s="222"/>
      <c r="AN276" s="222"/>
      <c r="AO276" s="222"/>
      <c r="AP276" s="222"/>
      <c r="AQ276" s="67">
        <v>20</v>
      </c>
      <c r="AR276" s="67">
        <v>16</v>
      </c>
      <c r="AS276" s="226">
        <v>3</v>
      </c>
      <c r="AT276" s="226"/>
      <c r="AU276" s="226"/>
      <c r="AV276" s="226">
        <v>15</v>
      </c>
      <c r="AW276" s="226">
        <v>17</v>
      </c>
      <c r="AX276" s="226"/>
      <c r="AY276" s="226"/>
    </row>
    <row r="277" spans="1:51" s="196" customFormat="1" ht="12.75" customHeight="1">
      <c r="A277" s="825" t="s">
        <v>144</v>
      </c>
      <c r="B277" s="826"/>
      <c r="C277" s="712" t="s">
        <v>145</v>
      </c>
      <c r="D277" s="713"/>
      <c r="E277" s="713"/>
      <c r="F277" s="713"/>
      <c r="G277" s="713"/>
      <c r="H277" s="714"/>
      <c r="I277" s="214">
        <f t="shared" si="122"/>
        <v>265</v>
      </c>
      <c r="J277" s="215">
        <f t="shared" si="112"/>
        <v>27</v>
      </c>
      <c r="K277" s="215">
        <f t="shared" si="112"/>
        <v>17</v>
      </c>
      <c r="L277" s="221"/>
      <c r="M277" s="199"/>
      <c r="N277" s="199">
        <v>27</v>
      </c>
      <c r="O277" s="199">
        <v>17</v>
      </c>
      <c r="P277" s="222"/>
      <c r="Q277" s="222"/>
      <c r="R277" s="199">
        <f t="shared" si="127"/>
        <v>27</v>
      </c>
      <c r="S277" s="222"/>
      <c r="T277" s="222"/>
      <c r="U277" s="222"/>
      <c r="V277" s="214">
        <v>7</v>
      </c>
      <c r="W277" s="214">
        <v>5</v>
      </c>
      <c r="X277" s="222"/>
      <c r="Y277" s="223"/>
      <c r="Z277" s="224"/>
      <c r="AA277" s="223"/>
      <c r="AB277" s="140" t="str">
        <f t="shared" si="117"/>
        <v>IF5120-11</v>
      </c>
      <c r="AC277" s="139" t="str">
        <f t="shared" si="126"/>
        <v>Тогооч</v>
      </c>
      <c r="AD277" s="214">
        <f t="shared" si="124"/>
        <v>265</v>
      </c>
      <c r="AE277" s="222"/>
      <c r="AF277" s="222"/>
      <c r="AG277" s="222"/>
      <c r="AH277" s="222"/>
      <c r="AI277" s="222"/>
      <c r="AJ277" s="222"/>
      <c r="AK277" s="222"/>
      <c r="AL277" s="222"/>
      <c r="AM277" s="222"/>
      <c r="AN277" s="222"/>
      <c r="AO277" s="222"/>
      <c r="AP277" s="222"/>
      <c r="AQ277" s="67">
        <v>20</v>
      </c>
      <c r="AR277" s="67">
        <v>12</v>
      </c>
      <c r="AS277" s="226">
        <v>5</v>
      </c>
      <c r="AT277" s="226"/>
      <c r="AU277" s="226"/>
      <c r="AV277" s="226">
        <v>13</v>
      </c>
      <c r="AW277" s="226">
        <v>9</v>
      </c>
      <c r="AX277" s="226"/>
      <c r="AY277" s="226"/>
    </row>
    <row r="278" spans="1:51" s="196" customFormat="1" ht="12.75" customHeight="1">
      <c r="A278" s="787" t="s">
        <v>128</v>
      </c>
      <c r="B278" s="787"/>
      <c r="C278" s="751" t="s">
        <v>129</v>
      </c>
      <c r="D278" s="752"/>
      <c r="E278" s="752"/>
      <c r="F278" s="752"/>
      <c r="G278" s="752"/>
      <c r="H278" s="783"/>
      <c r="I278" s="214">
        <f t="shared" si="122"/>
        <v>266</v>
      </c>
      <c r="J278" s="215">
        <f t="shared" si="112"/>
        <v>20</v>
      </c>
      <c r="K278" s="215">
        <f t="shared" si="112"/>
        <v>3</v>
      </c>
      <c r="L278" s="221"/>
      <c r="M278" s="199"/>
      <c r="N278" s="65">
        <v>20</v>
      </c>
      <c r="O278" s="65">
        <v>3</v>
      </c>
      <c r="P278" s="222"/>
      <c r="Q278" s="222"/>
      <c r="R278" s="199">
        <f t="shared" si="127"/>
        <v>20</v>
      </c>
      <c r="S278" s="222"/>
      <c r="T278" s="222"/>
      <c r="U278" s="222"/>
      <c r="V278" s="214"/>
      <c r="W278" s="214"/>
      <c r="X278" s="222"/>
      <c r="Y278" s="223"/>
      <c r="Z278" s="224"/>
      <c r="AA278" s="223"/>
      <c r="AB278" s="140" t="str">
        <f t="shared" si="117"/>
        <v>CF7115-24</v>
      </c>
      <c r="AC278" s="139" t="str">
        <f t="shared" si="126"/>
        <v>Модон эдлэлийн мужаан</v>
      </c>
      <c r="AD278" s="214">
        <f t="shared" si="124"/>
        <v>266</v>
      </c>
      <c r="AE278" s="222"/>
      <c r="AF278" s="222"/>
      <c r="AG278" s="222"/>
      <c r="AH278" s="222"/>
      <c r="AI278" s="222"/>
      <c r="AJ278" s="222"/>
      <c r="AK278" s="222"/>
      <c r="AL278" s="222"/>
      <c r="AM278" s="222"/>
      <c r="AN278" s="222"/>
      <c r="AO278" s="222"/>
      <c r="AP278" s="222"/>
      <c r="AQ278" s="67">
        <v>20</v>
      </c>
      <c r="AR278" s="67">
        <v>3</v>
      </c>
      <c r="AS278" s="226">
        <v>8</v>
      </c>
      <c r="AT278" s="226"/>
      <c r="AU278" s="226"/>
      <c r="AV278" s="226">
        <v>8</v>
      </c>
      <c r="AW278" s="226">
        <v>4</v>
      </c>
      <c r="AX278" s="226"/>
      <c r="AY278" s="226"/>
    </row>
    <row r="279" spans="1:51" s="196" customFormat="1" ht="25.5" customHeight="1">
      <c r="A279" s="787" t="s">
        <v>130</v>
      </c>
      <c r="B279" s="787"/>
      <c r="C279" s="702" t="s">
        <v>131</v>
      </c>
      <c r="D279" s="702"/>
      <c r="E279" s="702"/>
      <c r="F279" s="702"/>
      <c r="G279" s="702"/>
      <c r="H279" s="702"/>
      <c r="I279" s="214">
        <f t="shared" si="122"/>
        <v>267</v>
      </c>
      <c r="J279" s="215">
        <f t="shared" si="112"/>
        <v>60</v>
      </c>
      <c r="K279" s="215">
        <f t="shared" si="112"/>
        <v>60</v>
      </c>
      <c r="L279" s="221"/>
      <c r="M279" s="199"/>
      <c r="N279" s="65">
        <v>60</v>
      </c>
      <c r="O279" s="65">
        <v>60</v>
      </c>
      <c r="P279" s="222"/>
      <c r="Q279" s="222"/>
      <c r="R279" s="199">
        <f t="shared" si="127"/>
        <v>60</v>
      </c>
      <c r="S279" s="222"/>
      <c r="T279" s="222"/>
      <c r="U279" s="222"/>
      <c r="V279" s="214"/>
      <c r="W279" s="214"/>
      <c r="X279" s="222"/>
      <c r="Y279" s="223"/>
      <c r="Z279" s="224"/>
      <c r="AA279" s="223"/>
      <c r="AB279" s="140" t="str">
        <f t="shared" si="117"/>
        <v>IE7533-28</v>
      </c>
      <c r="AC279" s="139" t="str">
        <f t="shared" si="126"/>
        <v>Оёмол бүтээгдэхүүний оёдолчин</v>
      </c>
      <c r="AD279" s="214">
        <f t="shared" si="124"/>
        <v>267</v>
      </c>
      <c r="AE279" s="222"/>
      <c r="AF279" s="222"/>
      <c r="AG279" s="222"/>
      <c r="AH279" s="222"/>
      <c r="AI279" s="222"/>
      <c r="AJ279" s="222"/>
      <c r="AK279" s="222"/>
      <c r="AL279" s="222"/>
      <c r="AM279" s="222"/>
      <c r="AN279" s="222"/>
      <c r="AO279" s="222"/>
      <c r="AP279" s="222"/>
      <c r="AQ279" s="67">
        <v>60</v>
      </c>
      <c r="AR279" s="67">
        <v>60</v>
      </c>
      <c r="AS279" s="226">
        <v>12</v>
      </c>
      <c r="AT279" s="226"/>
      <c r="AU279" s="226"/>
      <c r="AV279" s="226">
        <v>37</v>
      </c>
      <c r="AW279" s="226">
        <v>11</v>
      </c>
      <c r="AX279" s="226"/>
      <c r="AY279" s="226"/>
    </row>
    <row r="280" spans="1:51" s="196" customFormat="1" ht="25.5" customHeight="1">
      <c r="A280" s="765" t="s">
        <v>168</v>
      </c>
      <c r="B280" s="765"/>
      <c r="C280" s="751" t="s">
        <v>169</v>
      </c>
      <c r="D280" s="752"/>
      <c r="E280" s="752"/>
      <c r="F280" s="752"/>
      <c r="G280" s="752"/>
      <c r="H280" s="783"/>
      <c r="I280" s="214">
        <f t="shared" si="122"/>
        <v>268</v>
      </c>
      <c r="J280" s="215">
        <f t="shared" si="112"/>
        <v>20</v>
      </c>
      <c r="K280" s="215">
        <f t="shared" si="112"/>
        <v>16</v>
      </c>
      <c r="L280" s="221"/>
      <c r="M280" s="199"/>
      <c r="N280" s="65">
        <v>20</v>
      </c>
      <c r="O280" s="65">
        <v>16</v>
      </c>
      <c r="P280" s="222"/>
      <c r="Q280" s="222"/>
      <c r="R280" s="199">
        <f t="shared" si="127"/>
        <v>20</v>
      </c>
      <c r="S280" s="222"/>
      <c r="T280" s="222"/>
      <c r="U280" s="222"/>
      <c r="V280" s="214"/>
      <c r="W280" s="214"/>
      <c r="X280" s="222"/>
      <c r="Y280" s="223"/>
      <c r="Z280" s="224"/>
      <c r="AA280" s="223"/>
      <c r="AB280" s="140" t="str">
        <f t="shared" si="117"/>
        <v>BT5223-15</v>
      </c>
      <c r="AC280" s="139" t="str">
        <f t="shared" si="126"/>
        <v>Худалдааны газрын үндсэн ажилтан /худалдагч/</v>
      </c>
      <c r="AD280" s="214">
        <f t="shared" si="124"/>
        <v>268</v>
      </c>
      <c r="AE280" s="222"/>
      <c r="AF280" s="222"/>
      <c r="AG280" s="222"/>
      <c r="AH280" s="222"/>
      <c r="AI280" s="222"/>
      <c r="AJ280" s="222"/>
      <c r="AK280" s="222"/>
      <c r="AL280" s="222"/>
      <c r="AM280" s="222"/>
      <c r="AN280" s="222"/>
      <c r="AO280" s="222"/>
      <c r="AP280" s="222"/>
      <c r="AQ280" s="67">
        <v>20</v>
      </c>
      <c r="AR280" s="67">
        <v>16</v>
      </c>
      <c r="AS280" s="226">
        <v>8</v>
      </c>
      <c r="AT280" s="226"/>
      <c r="AU280" s="226"/>
      <c r="AV280" s="226">
        <v>5</v>
      </c>
      <c r="AW280" s="226">
        <v>7</v>
      </c>
      <c r="AX280" s="226"/>
      <c r="AY280" s="226"/>
    </row>
    <row r="281" spans="1:51" s="196" customFormat="1" ht="25.5" customHeight="1">
      <c r="A281" s="737" t="s">
        <v>177</v>
      </c>
      <c r="B281" s="738"/>
      <c r="C281" s="751" t="s">
        <v>178</v>
      </c>
      <c r="D281" s="752"/>
      <c r="E281" s="752"/>
      <c r="F281" s="752"/>
      <c r="G281" s="752"/>
      <c r="H281" s="783"/>
      <c r="I281" s="214">
        <f t="shared" si="122"/>
        <v>269</v>
      </c>
      <c r="J281" s="215">
        <f t="shared" si="112"/>
        <v>20</v>
      </c>
      <c r="K281" s="215">
        <f t="shared" si="112"/>
        <v>15</v>
      </c>
      <c r="L281" s="221"/>
      <c r="M281" s="199"/>
      <c r="N281" s="65">
        <v>20</v>
      </c>
      <c r="O281" s="65">
        <v>15</v>
      </c>
      <c r="P281" s="222"/>
      <c r="Q281" s="222"/>
      <c r="R281" s="199">
        <f t="shared" si="127"/>
        <v>20</v>
      </c>
      <c r="S281" s="222"/>
      <c r="T281" s="222"/>
      <c r="U281" s="222"/>
      <c r="V281" s="214"/>
      <c r="W281" s="214"/>
      <c r="X281" s="222"/>
      <c r="Y281" s="223"/>
      <c r="Z281" s="224"/>
      <c r="AA281" s="223"/>
      <c r="AB281" s="140" t="str">
        <f t="shared" si="117"/>
        <v>AF6112-13</v>
      </c>
      <c r="AC281" s="139" t="str">
        <f t="shared" si="126"/>
        <v>Жимс, жимсгэний аж ахуйн фермер</v>
      </c>
      <c r="AD281" s="214">
        <f t="shared" si="124"/>
        <v>269</v>
      </c>
      <c r="AE281" s="222"/>
      <c r="AF281" s="222"/>
      <c r="AG281" s="222"/>
      <c r="AH281" s="222"/>
      <c r="AI281" s="222"/>
      <c r="AJ281" s="222"/>
      <c r="AK281" s="222"/>
      <c r="AL281" s="222"/>
      <c r="AM281" s="222"/>
      <c r="AN281" s="222"/>
      <c r="AO281" s="222"/>
      <c r="AP281" s="222"/>
      <c r="AQ281" s="67">
        <v>20</v>
      </c>
      <c r="AR281" s="67">
        <v>15</v>
      </c>
      <c r="AS281" s="226">
        <v>14</v>
      </c>
      <c r="AT281" s="226"/>
      <c r="AU281" s="226"/>
      <c r="AV281" s="226">
        <v>6</v>
      </c>
      <c r="AW281" s="226"/>
      <c r="AX281" s="226"/>
      <c r="AY281" s="226"/>
    </row>
    <row r="282" spans="1:51" s="196" customFormat="1" ht="25.5" customHeight="1">
      <c r="A282" s="825" t="s">
        <v>159</v>
      </c>
      <c r="B282" s="826"/>
      <c r="C282" s="751" t="s">
        <v>160</v>
      </c>
      <c r="D282" s="752"/>
      <c r="E282" s="752"/>
      <c r="F282" s="752"/>
      <c r="G282" s="752"/>
      <c r="H282" s="783"/>
      <c r="I282" s="214">
        <f t="shared" si="122"/>
        <v>270</v>
      </c>
      <c r="J282" s="215">
        <f t="shared" si="112"/>
        <v>20</v>
      </c>
      <c r="K282" s="215">
        <f t="shared" si="112"/>
        <v>14</v>
      </c>
      <c r="L282" s="221"/>
      <c r="M282" s="199"/>
      <c r="N282" s="65">
        <v>20</v>
      </c>
      <c r="O282" s="65">
        <v>14</v>
      </c>
      <c r="P282" s="222"/>
      <c r="Q282" s="222"/>
      <c r="R282" s="199">
        <f t="shared" si="127"/>
        <v>20</v>
      </c>
      <c r="S282" s="222"/>
      <c r="T282" s="222"/>
      <c r="U282" s="222"/>
      <c r="V282" s="214"/>
      <c r="W282" s="214"/>
      <c r="X282" s="222"/>
      <c r="Y282" s="223"/>
      <c r="Z282" s="224"/>
      <c r="AA282" s="223"/>
      <c r="AB282" s="140" t="str">
        <f t="shared" si="117"/>
        <v>AF6330-11</v>
      </c>
      <c r="AC282" s="139" t="str">
        <f t="shared" si="126"/>
        <v>Фермерийн аж ахуй эрхлэгч /ГТ-МАА/</v>
      </c>
      <c r="AD282" s="214">
        <f t="shared" si="124"/>
        <v>270</v>
      </c>
      <c r="AE282" s="222"/>
      <c r="AF282" s="222"/>
      <c r="AG282" s="222"/>
      <c r="AH282" s="222"/>
      <c r="AI282" s="222"/>
      <c r="AJ282" s="222"/>
      <c r="AK282" s="222"/>
      <c r="AL282" s="222"/>
      <c r="AM282" s="222"/>
      <c r="AN282" s="222"/>
      <c r="AO282" s="222"/>
      <c r="AP282" s="222"/>
      <c r="AQ282" s="67">
        <v>20</v>
      </c>
      <c r="AR282" s="67">
        <v>14</v>
      </c>
      <c r="AS282" s="226">
        <v>7</v>
      </c>
      <c r="AT282" s="226"/>
      <c r="AU282" s="226"/>
      <c r="AV282" s="226">
        <v>12</v>
      </c>
      <c r="AW282" s="226">
        <v>1</v>
      </c>
      <c r="AX282" s="226"/>
      <c r="AY282" s="226"/>
    </row>
    <row r="283" spans="1:51" s="213" customFormat="1">
      <c r="A283" s="745" t="s">
        <v>276</v>
      </c>
      <c r="B283" s="746"/>
      <c r="C283" s="746"/>
      <c r="D283" s="746"/>
      <c r="E283" s="746"/>
      <c r="F283" s="746"/>
      <c r="G283" s="746"/>
      <c r="H283" s="747"/>
      <c r="I283" s="217">
        <f t="shared" si="122"/>
        <v>271</v>
      </c>
      <c r="J283" s="220">
        <f t="shared" ref="J283:AA283" si="128">SUM(J284:J286)</f>
        <v>400</v>
      </c>
      <c r="K283" s="220">
        <f t="shared" si="128"/>
        <v>273</v>
      </c>
      <c r="L283" s="220">
        <f t="shared" si="128"/>
        <v>0</v>
      </c>
      <c r="M283" s="220">
        <f t="shared" si="128"/>
        <v>0</v>
      </c>
      <c r="N283" s="220">
        <f t="shared" si="128"/>
        <v>400</v>
      </c>
      <c r="O283" s="220">
        <f t="shared" si="128"/>
        <v>273</v>
      </c>
      <c r="P283" s="220">
        <f t="shared" si="128"/>
        <v>0</v>
      </c>
      <c r="Q283" s="220">
        <f t="shared" si="128"/>
        <v>0</v>
      </c>
      <c r="R283" s="220">
        <f t="shared" si="128"/>
        <v>400</v>
      </c>
      <c r="S283" s="220">
        <f t="shared" si="128"/>
        <v>0</v>
      </c>
      <c r="T283" s="220">
        <f t="shared" si="128"/>
        <v>0</v>
      </c>
      <c r="U283" s="220">
        <f t="shared" si="128"/>
        <v>0</v>
      </c>
      <c r="V283" s="220">
        <f t="shared" si="128"/>
        <v>0</v>
      </c>
      <c r="W283" s="220">
        <f t="shared" si="128"/>
        <v>0</v>
      </c>
      <c r="X283" s="220">
        <f t="shared" si="128"/>
        <v>0</v>
      </c>
      <c r="Y283" s="220">
        <f t="shared" si="128"/>
        <v>0</v>
      </c>
      <c r="Z283" s="220">
        <f t="shared" si="128"/>
        <v>0</v>
      </c>
      <c r="AA283" s="220">
        <f t="shared" si="128"/>
        <v>0</v>
      </c>
      <c r="AB283" s="999" t="str">
        <f t="shared" si="117"/>
        <v>5. Баянхонгор аймаг дахь Өлзийт МСҮТ</v>
      </c>
      <c r="AC283" s="1000"/>
      <c r="AD283" s="217">
        <f t="shared" si="124"/>
        <v>271</v>
      </c>
      <c r="AE283" s="220">
        <f t="shared" ref="AE283:AY283" si="129">SUM(AE284:AE286)</f>
        <v>0</v>
      </c>
      <c r="AF283" s="220">
        <f t="shared" si="129"/>
        <v>0</v>
      </c>
      <c r="AG283" s="220">
        <f t="shared" si="129"/>
        <v>0</v>
      </c>
      <c r="AH283" s="220">
        <f t="shared" si="129"/>
        <v>0</v>
      </c>
      <c r="AI283" s="220">
        <f t="shared" si="129"/>
        <v>0</v>
      </c>
      <c r="AJ283" s="220">
        <f t="shared" si="129"/>
        <v>0</v>
      </c>
      <c r="AK283" s="220">
        <f t="shared" si="129"/>
        <v>0</v>
      </c>
      <c r="AL283" s="220">
        <f t="shared" si="129"/>
        <v>0</v>
      </c>
      <c r="AM283" s="220">
        <f t="shared" si="129"/>
        <v>0</v>
      </c>
      <c r="AN283" s="220">
        <f t="shared" si="129"/>
        <v>0</v>
      </c>
      <c r="AO283" s="220">
        <f t="shared" si="129"/>
        <v>0</v>
      </c>
      <c r="AP283" s="220">
        <f t="shared" si="129"/>
        <v>0</v>
      </c>
      <c r="AQ283" s="220">
        <f t="shared" si="129"/>
        <v>400</v>
      </c>
      <c r="AR283" s="220">
        <f t="shared" si="129"/>
        <v>273</v>
      </c>
      <c r="AS283" s="220">
        <f t="shared" si="129"/>
        <v>80</v>
      </c>
      <c r="AT283" s="220">
        <f t="shared" si="129"/>
        <v>0</v>
      </c>
      <c r="AU283" s="220">
        <f t="shared" si="129"/>
        <v>4</v>
      </c>
      <c r="AV283" s="220">
        <f t="shared" si="129"/>
        <v>186</v>
      </c>
      <c r="AW283" s="220">
        <f t="shared" si="129"/>
        <v>130</v>
      </c>
      <c r="AX283" s="220">
        <f t="shared" si="129"/>
        <v>0</v>
      </c>
      <c r="AY283" s="220">
        <f t="shared" si="129"/>
        <v>0</v>
      </c>
    </row>
    <row r="284" spans="1:51" s="196" customFormat="1" ht="25.5" customHeight="1">
      <c r="A284" s="787" t="s">
        <v>632</v>
      </c>
      <c r="B284" s="787"/>
      <c r="C284" s="751" t="s">
        <v>141</v>
      </c>
      <c r="D284" s="752"/>
      <c r="E284" s="752"/>
      <c r="F284" s="752"/>
      <c r="G284" s="752"/>
      <c r="H284" s="783"/>
      <c r="I284" s="214">
        <f t="shared" si="122"/>
        <v>272</v>
      </c>
      <c r="J284" s="215">
        <f t="shared" si="112"/>
        <v>134</v>
      </c>
      <c r="K284" s="215">
        <f t="shared" si="112"/>
        <v>100</v>
      </c>
      <c r="L284" s="221"/>
      <c r="M284" s="199"/>
      <c r="N284" s="199">
        <v>134</v>
      </c>
      <c r="O284" s="63">
        <v>100</v>
      </c>
      <c r="P284" s="222"/>
      <c r="Q284" s="222"/>
      <c r="R284" s="222">
        <v>134</v>
      </c>
      <c r="S284" s="222"/>
      <c r="T284" s="222"/>
      <c r="U284" s="222"/>
      <c r="V284" s="214"/>
      <c r="W284" s="214"/>
      <c r="X284" s="222"/>
      <c r="Y284" s="223"/>
      <c r="Z284" s="224"/>
      <c r="AA284" s="223"/>
      <c r="AB284" s="140" t="str">
        <f t="shared" si="117"/>
        <v>IF751323</v>
      </c>
      <c r="AC284" s="139" t="str">
        <f t="shared" ref="AC284:AC286" si="130">+C284</f>
        <v>Сүү боловсруулах үйлдвэрлэлийн ажилтан</v>
      </c>
      <c r="AD284" s="214">
        <f t="shared" si="124"/>
        <v>272</v>
      </c>
      <c r="AE284" s="222"/>
      <c r="AF284" s="222"/>
      <c r="AG284" s="222"/>
      <c r="AH284" s="222"/>
      <c r="AI284" s="222"/>
      <c r="AJ284" s="222"/>
      <c r="AK284" s="222"/>
      <c r="AL284" s="222"/>
      <c r="AM284" s="222"/>
      <c r="AN284" s="222"/>
      <c r="AO284" s="222"/>
      <c r="AP284" s="222"/>
      <c r="AQ284" s="199">
        <v>134</v>
      </c>
      <c r="AR284" s="199">
        <v>100</v>
      </c>
      <c r="AS284" s="199">
        <v>7</v>
      </c>
      <c r="AT284" s="199"/>
      <c r="AU284" s="199">
        <v>3</v>
      </c>
      <c r="AV284" s="199">
        <v>16</v>
      </c>
      <c r="AW284" s="199">
        <v>108</v>
      </c>
      <c r="AX284" s="226"/>
      <c r="AY284" s="226"/>
    </row>
    <row r="285" spans="1:51" s="196" customFormat="1" ht="12.75" customHeight="1">
      <c r="A285" s="787" t="s">
        <v>136</v>
      </c>
      <c r="B285" s="787"/>
      <c r="C285" s="702" t="s">
        <v>137</v>
      </c>
      <c r="D285" s="702"/>
      <c r="E285" s="702"/>
      <c r="F285" s="702"/>
      <c r="G285" s="702"/>
      <c r="H285" s="702"/>
      <c r="I285" s="214">
        <f t="shared" si="122"/>
        <v>273</v>
      </c>
      <c r="J285" s="215">
        <f t="shared" si="112"/>
        <v>134</v>
      </c>
      <c r="K285" s="215">
        <f t="shared" si="112"/>
        <v>81</v>
      </c>
      <c r="L285" s="221"/>
      <c r="M285" s="199"/>
      <c r="N285" s="199">
        <v>134</v>
      </c>
      <c r="O285" s="63">
        <v>81</v>
      </c>
      <c r="P285" s="222"/>
      <c r="Q285" s="222"/>
      <c r="R285" s="222">
        <v>134</v>
      </c>
      <c r="S285" s="222"/>
      <c r="T285" s="222"/>
      <c r="U285" s="222"/>
      <c r="V285" s="214"/>
      <c r="W285" s="214"/>
      <c r="X285" s="222"/>
      <c r="Y285" s="223"/>
      <c r="Z285" s="224"/>
      <c r="AA285" s="223"/>
      <c r="AB285" s="140" t="str">
        <f t="shared" si="117"/>
        <v>NF6210-21</v>
      </c>
      <c r="AC285" s="139" t="str">
        <f t="shared" si="130"/>
        <v>Ойжуулагч</v>
      </c>
      <c r="AD285" s="214">
        <f t="shared" si="124"/>
        <v>273</v>
      </c>
      <c r="AE285" s="222"/>
      <c r="AF285" s="222"/>
      <c r="AG285" s="222"/>
      <c r="AH285" s="222"/>
      <c r="AI285" s="222"/>
      <c r="AJ285" s="222"/>
      <c r="AK285" s="222"/>
      <c r="AL285" s="222"/>
      <c r="AM285" s="222"/>
      <c r="AN285" s="222"/>
      <c r="AO285" s="222"/>
      <c r="AP285" s="222"/>
      <c r="AQ285" s="199">
        <v>134</v>
      </c>
      <c r="AR285" s="199">
        <v>81</v>
      </c>
      <c r="AS285" s="199">
        <v>36</v>
      </c>
      <c r="AT285" s="199"/>
      <c r="AU285" s="199"/>
      <c r="AV285" s="199">
        <v>81</v>
      </c>
      <c r="AW285" s="199">
        <v>17</v>
      </c>
      <c r="AX285" s="226"/>
      <c r="AY285" s="226"/>
    </row>
    <row r="286" spans="1:51" s="196" customFormat="1" ht="12.75" customHeight="1">
      <c r="A286" s="825" t="s">
        <v>142</v>
      </c>
      <c r="B286" s="826"/>
      <c r="C286" s="712" t="s">
        <v>143</v>
      </c>
      <c r="D286" s="713"/>
      <c r="E286" s="713"/>
      <c r="F286" s="713"/>
      <c r="G286" s="713"/>
      <c r="H286" s="714"/>
      <c r="I286" s="214">
        <f t="shared" si="122"/>
        <v>274</v>
      </c>
      <c r="J286" s="215">
        <f t="shared" si="112"/>
        <v>132</v>
      </c>
      <c r="K286" s="215">
        <f t="shared" si="112"/>
        <v>92</v>
      </c>
      <c r="L286" s="221"/>
      <c r="M286" s="199"/>
      <c r="N286" s="199">
        <v>132</v>
      </c>
      <c r="O286" s="63">
        <v>92</v>
      </c>
      <c r="P286" s="222"/>
      <c r="Q286" s="222"/>
      <c r="R286" s="222">
        <v>132</v>
      </c>
      <c r="S286" s="222"/>
      <c r="T286" s="222"/>
      <c r="U286" s="222"/>
      <c r="V286" s="214"/>
      <c r="W286" s="214"/>
      <c r="X286" s="222"/>
      <c r="Y286" s="223"/>
      <c r="Z286" s="224"/>
      <c r="AA286" s="223"/>
      <c r="AB286" s="140" t="str">
        <f t="shared" si="117"/>
        <v>AF6112-24</v>
      </c>
      <c r="AC286" s="139" t="str">
        <f t="shared" si="130"/>
        <v>Хүнсний ногооны фермер</v>
      </c>
      <c r="AD286" s="214">
        <f t="shared" si="124"/>
        <v>274</v>
      </c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2"/>
      <c r="AQ286" s="199">
        <v>132</v>
      </c>
      <c r="AR286" s="199">
        <v>92</v>
      </c>
      <c r="AS286" s="199">
        <v>37</v>
      </c>
      <c r="AT286" s="199"/>
      <c r="AU286" s="199">
        <v>1</v>
      </c>
      <c r="AV286" s="199">
        <v>89</v>
      </c>
      <c r="AW286" s="199">
        <v>5</v>
      </c>
      <c r="AX286" s="226"/>
      <c r="AY286" s="226"/>
    </row>
    <row r="287" spans="1:51" s="213" customFormat="1">
      <c r="A287" s="745" t="s">
        <v>277</v>
      </c>
      <c r="B287" s="746"/>
      <c r="C287" s="746"/>
      <c r="D287" s="746"/>
      <c r="E287" s="746"/>
      <c r="F287" s="746"/>
      <c r="G287" s="746"/>
      <c r="H287" s="747"/>
      <c r="I287" s="217">
        <f t="shared" si="122"/>
        <v>275</v>
      </c>
      <c r="J287" s="217">
        <f t="shared" ref="J287:AA287" si="131">SUM(J288:J289)</f>
        <v>54</v>
      </c>
      <c r="K287" s="217">
        <f t="shared" si="131"/>
        <v>1</v>
      </c>
      <c r="L287" s="217">
        <f t="shared" si="131"/>
        <v>0</v>
      </c>
      <c r="M287" s="217">
        <f t="shared" si="131"/>
        <v>0</v>
      </c>
      <c r="N287" s="217">
        <f t="shared" si="131"/>
        <v>42</v>
      </c>
      <c r="O287" s="217">
        <f t="shared" si="131"/>
        <v>1</v>
      </c>
      <c r="P287" s="217">
        <f t="shared" si="131"/>
        <v>12</v>
      </c>
      <c r="Q287" s="217">
        <f t="shared" si="131"/>
        <v>0</v>
      </c>
      <c r="R287" s="217">
        <f t="shared" si="131"/>
        <v>0</v>
      </c>
      <c r="S287" s="217">
        <f t="shared" si="131"/>
        <v>7</v>
      </c>
      <c r="T287" s="217">
        <f t="shared" si="131"/>
        <v>47</v>
      </c>
      <c r="U287" s="217">
        <f t="shared" si="131"/>
        <v>0</v>
      </c>
      <c r="V287" s="217">
        <f t="shared" si="131"/>
        <v>12</v>
      </c>
      <c r="W287" s="217">
        <f t="shared" si="131"/>
        <v>0</v>
      </c>
      <c r="X287" s="217">
        <f t="shared" si="131"/>
        <v>34</v>
      </c>
      <c r="Y287" s="217">
        <f t="shared" si="131"/>
        <v>1</v>
      </c>
      <c r="Z287" s="217">
        <f t="shared" si="131"/>
        <v>3</v>
      </c>
      <c r="AA287" s="217">
        <f t="shared" si="131"/>
        <v>0</v>
      </c>
      <c r="AB287" s="999" t="str">
        <f t="shared" si="117"/>
        <v>6. Герман-Монгол МСҮТ</v>
      </c>
      <c r="AC287" s="1000"/>
      <c r="AD287" s="217">
        <f t="shared" si="124"/>
        <v>275</v>
      </c>
      <c r="AE287" s="217">
        <f t="shared" ref="AE287:AY287" si="132">SUM(AE288:AE289)</f>
        <v>0</v>
      </c>
      <c r="AF287" s="217">
        <f t="shared" si="132"/>
        <v>0</v>
      </c>
      <c r="AG287" s="217">
        <f t="shared" si="132"/>
        <v>5</v>
      </c>
      <c r="AH287" s="217">
        <f t="shared" si="132"/>
        <v>0</v>
      </c>
      <c r="AI287" s="217">
        <f t="shared" si="132"/>
        <v>0</v>
      </c>
      <c r="AJ287" s="217">
        <f t="shared" si="132"/>
        <v>0</v>
      </c>
      <c r="AK287" s="217">
        <f t="shared" si="132"/>
        <v>0</v>
      </c>
      <c r="AL287" s="217">
        <f t="shared" si="132"/>
        <v>0</v>
      </c>
      <c r="AM287" s="217">
        <f t="shared" si="132"/>
        <v>0</v>
      </c>
      <c r="AN287" s="217">
        <f t="shared" si="132"/>
        <v>0</v>
      </c>
      <c r="AO287" s="217">
        <f t="shared" si="132"/>
        <v>0</v>
      </c>
      <c r="AP287" s="217">
        <f t="shared" si="132"/>
        <v>0</v>
      </c>
      <c r="AQ287" s="217">
        <f t="shared" si="132"/>
        <v>0</v>
      </c>
      <c r="AR287" s="217">
        <f t="shared" si="132"/>
        <v>0</v>
      </c>
      <c r="AS287" s="217">
        <f t="shared" si="132"/>
        <v>5</v>
      </c>
      <c r="AT287" s="217">
        <f t="shared" si="132"/>
        <v>0</v>
      </c>
      <c r="AU287" s="217">
        <f t="shared" si="132"/>
        <v>3</v>
      </c>
      <c r="AV287" s="217">
        <f t="shared" si="132"/>
        <v>34</v>
      </c>
      <c r="AW287" s="217">
        <f t="shared" si="132"/>
        <v>12</v>
      </c>
      <c r="AX287" s="217">
        <f t="shared" si="132"/>
        <v>0</v>
      </c>
      <c r="AY287" s="217">
        <f t="shared" si="132"/>
        <v>0</v>
      </c>
    </row>
    <row r="288" spans="1:51" s="255" customFormat="1" ht="12.75" customHeight="1">
      <c r="A288" s="825" t="s">
        <v>124</v>
      </c>
      <c r="B288" s="826"/>
      <c r="C288" s="702" t="s">
        <v>125</v>
      </c>
      <c r="D288" s="702"/>
      <c r="E288" s="702"/>
      <c r="F288" s="702"/>
      <c r="G288" s="702"/>
      <c r="H288" s="702"/>
      <c r="I288" s="214">
        <f t="shared" si="122"/>
        <v>276</v>
      </c>
      <c r="J288" s="254">
        <f t="shared" si="112"/>
        <v>44</v>
      </c>
      <c r="K288" s="254">
        <f t="shared" si="112"/>
        <v>1</v>
      </c>
      <c r="L288" s="216"/>
      <c r="M288" s="214"/>
      <c r="N288" s="214">
        <v>32</v>
      </c>
      <c r="O288" s="214">
        <v>1</v>
      </c>
      <c r="P288" s="248">
        <v>12</v>
      </c>
      <c r="Q288" s="248"/>
      <c r="R288" s="248"/>
      <c r="S288" s="248"/>
      <c r="T288" s="248">
        <v>44</v>
      </c>
      <c r="U288" s="248"/>
      <c r="V288" s="214">
        <v>11</v>
      </c>
      <c r="W288" s="214"/>
      <c r="X288" s="248">
        <v>29</v>
      </c>
      <c r="Y288" s="214">
        <v>1</v>
      </c>
      <c r="Z288" s="216">
        <v>2</v>
      </c>
      <c r="AA288" s="247"/>
      <c r="AB288" s="140" t="str">
        <f t="shared" si="117"/>
        <v>IM7212-14</v>
      </c>
      <c r="AC288" s="139" t="str">
        <f t="shared" ref="AC288:AC289" si="133">+C288</f>
        <v>Гагнуурчин</v>
      </c>
      <c r="AD288" s="214">
        <f t="shared" si="124"/>
        <v>276</v>
      </c>
      <c r="AE288" s="248"/>
      <c r="AF288" s="248"/>
      <c r="AG288" s="248">
        <v>2</v>
      </c>
      <c r="AH288" s="248"/>
      <c r="AI288" s="248"/>
      <c r="AJ288" s="248"/>
      <c r="AK288" s="248"/>
      <c r="AL288" s="248"/>
      <c r="AM288" s="248"/>
      <c r="AN288" s="248"/>
      <c r="AO288" s="248"/>
      <c r="AP288" s="248"/>
      <c r="AQ288" s="214"/>
      <c r="AR288" s="214"/>
      <c r="AS288" s="249">
        <v>2</v>
      </c>
      <c r="AT288" s="249"/>
      <c r="AU288" s="249">
        <v>2</v>
      </c>
      <c r="AV288" s="249">
        <v>29</v>
      </c>
      <c r="AW288" s="249">
        <v>11</v>
      </c>
      <c r="AX288" s="249"/>
      <c r="AY288" s="249"/>
    </row>
    <row r="289" spans="1:51" s="255" customFormat="1" ht="12.75" customHeight="1">
      <c r="A289" s="787" t="s">
        <v>122</v>
      </c>
      <c r="B289" s="787"/>
      <c r="C289" s="751" t="s">
        <v>123</v>
      </c>
      <c r="D289" s="752"/>
      <c r="E289" s="752"/>
      <c r="F289" s="752"/>
      <c r="G289" s="752"/>
      <c r="H289" s="783"/>
      <c r="I289" s="214">
        <f t="shared" si="122"/>
        <v>277</v>
      </c>
      <c r="J289" s="254">
        <f t="shared" si="112"/>
        <v>10</v>
      </c>
      <c r="K289" s="254">
        <f t="shared" si="112"/>
        <v>0</v>
      </c>
      <c r="L289" s="216"/>
      <c r="M289" s="214"/>
      <c r="N289" s="214">
        <v>10</v>
      </c>
      <c r="O289" s="214"/>
      <c r="P289" s="248"/>
      <c r="Q289" s="248"/>
      <c r="S289" s="248">
        <v>7</v>
      </c>
      <c r="T289" s="248">
        <v>3</v>
      </c>
      <c r="U289" s="248"/>
      <c r="V289" s="214">
        <v>1</v>
      </c>
      <c r="W289" s="214"/>
      <c r="X289" s="248">
        <v>5</v>
      </c>
      <c r="Y289" s="247"/>
      <c r="Z289" s="216">
        <v>1</v>
      </c>
      <c r="AA289" s="247"/>
      <c r="AB289" s="140" t="str">
        <f t="shared" si="117"/>
        <v>CF7411-12</v>
      </c>
      <c r="AC289" s="139" t="str">
        <f t="shared" si="133"/>
        <v>Барилгын цахилгаанчин</v>
      </c>
      <c r="AD289" s="214">
        <f t="shared" si="124"/>
        <v>277</v>
      </c>
      <c r="AE289" s="248"/>
      <c r="AF289" s="248"/>
      <c r="AG289" s="248">
        <v>3</v>
      </c>
      <c r="AH289" s="248"/>
      <c r="AI289" s="248"/>
      <c r="AJ289" s="248"/>
      <c r="AK289" s="248"/>
      <c r="AL289" s="248"/>
      <c r="AM289" s="248"/>
      <c r="AN289" s="248"/>
      <c r="AO289" s="248"/>
      <c r="AP289" s="248"/>
      <c r="AQ289" s="214"/>
      <c r="AR289" s="214"/>
      <c r="AS289" s="249">
        <v>3</v>
      </c>
      <c r="AT289" s="249"/>
      <c r="AU289" s="249">
        <v>1</v>
      </c>
      <c r="AV289" s="249">
        <v>5</v>
      </c>
      <c r="AW289" s="249">
        <v>1</v>
      </c>
      <c r="AX289" s="249"/>
      <c r="AY289" s="249"/>
    </row>
    <row r="290" spans="1:51" s="213" customFormat="1">
      <c r="A290" s="745" t="s">
        <v>278</v>
      </c>
      <c r="B290" s="746"/>
      <c r="C290" s="746"/>
      <c r="D290" s="746"/>
      <c r="E290" s="746"/>
      <c r="F290" s="746"/>
      <c r="G290" s="746"/>
      <c r="H290" s="747"/>
      <c r="I290" s="217">
        <f t="shared" si="122"/>
        <v>278</v>
      </c>
      <c r="J290" s="217">
        <f t="shared" ref="J290:K290" si="134">SUM(J291:J297)</f>
        <v>136</v>
      </c>
      <c r="K290" s="217">
        <f t="shared" si="134"/>
        <v>72</v>
      </c>
      <c r="L290" s="217">
        <f>SUM(L291:L297)</f>
        <v>0</v>
      </c>
      <c r="M290" s="217">
        <f t="shared" ref="M290:AA290" si="135">SUM(M291:M297)</f>
        <v>0</v>
      </c>
      <c r="N290" s="217">
        <f t="shared" si="135"/>
        <v>136</v>
      </c>
      <c r="O290" s="217">
        <f t="shared" si="135"/>
        <v>72</v>
      </c>
      <c r="P290" s="217">
        <f t="shared" si="135"/>
        <v>0</v>
      </c>
      <c r="Q290" s="217">
        <f t="shared" si="135"/>
        <v>0</v>
      </c>
      <c r="R290" s="217">
        <f t="shared" si="135"/>
        <v>0</v>
      </c>
      <c r="S290" s="217">
        <f t="shared" si="135"/>
        <v>0</v>
      </c>
      <c r="T290" s="217">
        <f t="shared" si="135"/>
        <v>136</v>
      </c>
      <c r="U290" s="217">
        <f t="shared" si="135"/>
        <v>0</v>
      </c>
      <c r="V290" s="217">
        <f t="shared" si="135"/>
        <v>31</v>
      </c>
      <c r="W290" s="217">
        <f t="shared" si="135"/>
        <v>4</v>
      </c>
      <c r="X290" s="217">
        <f t="shared" si="135"/>
        <v>4</v>
      </c>
      <c r="Y290" s="217">
        <f t="shared" si="135"/>
        <v>0</v>
      </c>
      <c r="Z290" s="217">
        <f t="shared" si="135"/>
        <v>1</v>
      </c>
      <c r="AA290" s="217">
        <f t="shared" si="135"/>
        <v>0</v>
      </c>
      <c r="AB290" s="999" t="str">
        <f t="shared" si="117"/>
        <v>7. "Гэрэлт-Ирээдүй" МСҮТ</v>
      </c>
      <c r="AC290" s="1000"/>
      <c r="AD290" s="217">
        <f t="shared" si="124"/>
        <v>278</v>
      </c>
      <c r="AE290" s="217">
        <f t="shared" ref="AE290:AF290" si="136">SUM(AE291:AE297)</f>
        <v>0</v>
      </c>
      <c r="AF290" s="217">
        <f t="shared" si="136"/>
        <v>0</v>
      </c>
      <c r="AG290" s="217">
        <f>SUM(AG291:AG297)</f>
        <v>0</v>
      </c>
      <c r="AH290" s="217">
        <f t="shared" ref="AH290:AX290" si="137">SUM(AH291:AH297)</f>
        <v>0</v>
      </c>
      <c r="AI290" s="217">
        <f t="shared" si="137"/>
        <v>0</v>
      </c>
      <c r="AJ290" s="217">
        <f t="shared" si="137"/>
        <v>0</v>
      </c>
      <c r="AK290" s="217">
        <f t="shared" si="137"/>
        <v>0</v>
      </c>
      <c r="AL290" s="217">
        <f t="shared" si="137"/>
        <v>0</v>
      </c>
      <c r="AM290" s="217">
        <f t="shared" si="137"/>
        <v>0</v>
      </c>
      <c r="AN290" s="217">
        <f t="shared" si="137"/>
        <v>0</v>
      </c>
      <c r="AO290" s="217">
        <f t="shared" si="137"/>
        <v>0</v>
      </c>
      <c r="AP290" s="217">
        <f t="shared" si="137"/>
        <v>0</v>
      </c>
      <c r="AQ290" s="217">
        <f t="shared" si="137"/>
        <v>100</v>
      </c>
      <c r="AR290" s="217">
        <f t="shared" si="137"/>
        <v>68</v>
      </c>
      <c r="AS290" s="217">
        <f t="shared" si="137"/>
        <v>28</v>
      </c>
      <c r="AT290" s="217">
        <f t="shared" si="137"/>
        <v>17</v>
      </c>
      <c r="AU290" s="217">
        <f t="shared" si="137"/>
        <v>13</v>
      </c>
      <c r="AV290" s="217">
        <f t="shared" si="137"/>
        <v>47</v>
      </c>
      <c r="AW290" s="217">
        <f t="shared" si="137"/>
        <v>31</v>
      </c>
      <c r="AX290" s="217">
        <f t="shared" si="137"/>
        <v>0</v>
      </c>
      <c r="AY290" s="217">
        <f>SUM(AY291:AY297)</f>
        <v>0</v>
      </c>
    </row>
    <row r="291" spans="1:51" s="196" customFormat="1" ht="25.5" customHeight="1">
      <c r="A291" s="787" t="s">
        <v>118</v>
      </c>
      <c r="B291" s="787"/>
      <c r="C291" s="751" t="s">
        <v>119</v>
      </c>
      <c r="D291" s="752"/>
      <c r="E291" s="752"/>
      <c r="F291" s="752"/>
      <c r="G291" s="752"/>
      <c r="H291" s="783"/>
      <c r="I291" s="214">
        <f t="shared" si="122"/>
        <v>279</v>
      </c>
      <c r="J291" s="215">
        <f t="shared" si="112"/>
        <v>15</v>
      </c>
      <c r="K291" s="215">
        <f t="shared" si="112"/>
        <v>14</v>
      </c>
      <c r="L291" s="221"/>
      <c r="M291" s="199"/>
      <c r="N291" s="253">
        <v>15</v>
      </c>
      <c r="O291" s="253">
        <v>14</v>
      </c>
      <c r="P291" s="222"/>
      <c r="Q291" s="222"/>
      <c r="R291" s="222"/>
      <c r="S291" s="222"/>
      <c r="T291" s="199">
        <v>15</v>
      </c>
      <c r="U291" s="222"/>
      <c r="V291" s="256"/>
      <c r="W291" s="256"/>
      <c r="X291" s="222"/>
      <c r="Y291" s="223"/>
      <c r="Z291" s="224"/>
      <c r="AA291" s="223"/>
      <c r="AB291" s="140" t="str">
        <f t="shared" si="117"/>
        <v>CF7123-20</v>
      </c>
      <c r="AC291" s="139" t="str">
        <f t="shared" ref="AC291:AC297" si="138">+C291</f>
        <v>Барилгын засал-чимэглэлчин</v>
      </c>
      <c r="AD291" s="214">
        <f t="shared" si="124"/>
        <v>279</v>
      </c>
      <c r="AE291" s="222"/>
      <c r="AF291" s="222"/>
      <c r="AG291" s="222"/>
      <c r="AH291" s="222"/>
      <c r="AI291" s="222"/>
      <c r="AJ291" s="222"/>
      <c r="AK291" s="222"/>
      <c r="AL291" s="222"/>
      <c r="AM291" s="222"/>
      <c r="AN291" s="222"/>
      <c r="AO291" s="222"/>
      <c r="AP291" s="222"/>
      <c r="AQ291" s="199">
        <v>15</v>
      </c>
      <c r="AR291" s="199">
        <v>14</v>
      </c>
      <c r="AS291" s="226">
        <v>5</v>
      </c>
      <c r="AT291" s="226">
        <v>2</v>
      </c>
      <c r="AU291" s="226">
        <v>2</v>
      </c>
      <c r="AV291" s="226">
        <v>6</v>
      </c>
      <c r="AW291" s="226"/>
      <c r="AX291" s="226"/>
      <c r="AY291" s="226"/>
    </row>
    <row r="292" spans="1:51" s="196" customFormat="1" ht="12.75" customHeight="1">
      <c r="A292" s="825" t="s">
        <v>116</v>
      </c>
      <c r="B292" s="826"/>
      <c r="C292" s="751" t="s">
        <v>117</v>
      </c>
      <c r="D292" s="752"/>
      <c r="E292" s="752"/>
      <c r="F292" s="752"/>
      <c r="G292" s="752"/>
      <c r="H292" s="783"/>
      <c r="I292" s="214">
        <f t="shared" si="122"/>
        <v>280</v>
      </c>
      <c r="J292" s="215">
        <f t="shared" si="112"/>
        <v>15</v>
      </c>
      <c r="K292" s="215">
        <f t="shared" si="112"/>
        <v>3</v>
      </c>
      <c r="L292" s="221"/>
      <c r="M292" s="199"/>
      <c r="N292" s="253">
        <v>15</v>
      </c>
      <c r="O292" s="253">
        <v>3</v>
      </c>
      <c r="P292" s="222"/>
      <c r="Q292" s="222"/>
      <c r="R292" s="222"/>
      <c r="S292" s="222"/>
      <c r="T292" s="199">
        <v>15</v>
      </c>
      <c r="U292" s="222"/>
      <c r="V292" s="256"/>
      <c r="W292" s="256"/>
      <c r="X292" s="222"/>
      <c r="Y292" s="223"/>
      <c r="Z292" s="224"/>
      <c r="AA292" s="223"/>
      <c r="AB292" s="140" t="str">
        <f t="shared" si="117"/>
        <v>CF7126-36</v>
      </c>
      <c r="AC292" s="139" t="str">
        <f t="shared" si="138"/>
        <v>Барилгын сантехникч</v>
      </c>
      <c r="AD292" s="214">
        <f t="shared" si="124"/>
        <v>280</v>
      </c>
      <c r="AE292" s="222"/>
      <c r="AF292" s="222"/>
      <c r="AG292" s="222"/>
      <c r="AH292" s="222"/>
      <c r="AI292" s="222"/>
      <c r="AJ292" s="222"/>
      <c r="AK292" s="222"/>
      <c r="AL292" s="222"/>
      <c r="AM292" s="222"/>
      <c r="AN292" s="222"/>
      <c r="AO292" s="222"/>
      <c r="AP292" s="222"/>
      <c r="AQ292" s="199">
        <v>15</v>
      </c>
      <c r="AR292" s="199">
        <v>3</v>
      </c>
      <c r="AS292" s="226">
        <v>2</v>
      </c>
      <c r="AT292" s="226">
        <v>4</v>
      </c>
      <c r="AU292" s="226">
        <v>3</v>
      </c>
      <c r="AV292" s="226">
        <v>6</v>
      </c>
      <c r="AW292" s="226"/>
      <c r="AX292" s="226"/>
      <c r="AY292" s="226"/>
    </row>
    <row r="293" spans="1:51" s="196" customFormat="1" ht="12.75" customHeight="1">
      <c r="A293" s="825" t="s">
        <v>124</v>
      </c>
      <c r="B293" s="826"/>
      <c r="C293" s="702" t="s">
        <v>125</v>
      </c>
      <c r="D293" s="702"/>
      <c r="E293" s="702"/>
      <c r="F293" s="702"/>
      <c r="G293" s="702"/>
      <c r="H293" s="702"/>
      <c r="I293" s="214">
        <f t="shared" si="122"/>
        <v>281</v>
      </c>
      <c r="J293" s="215">
        <f t="shared" si="112"/>
        <v>34</v>
      </c>
      <c r="K293" s="215">
        <f t="shared" si="112"/>
        <v>1</v>
      </c>
      <c r="L293" s="221"/>
      <c r="M293" s="199"/>
      <c r="N293" s="253">
        <v>34</v>
      </c>
      <c r="O293" s="253">
        <v>1</v>
      </c>
      <c r="P293" s="222"/>
      <c r="Q293" s="222"/>
      <c r="R293" s="222"/>
      <c r="S293" s="222"/>
      <c r="T293" s="199">
        <v>34</v>
      </c>
      <c r="U293" s="222"/>
      <c r="V293" s="256">
        <v>19</v>
      </c>
      <c r="W293" s="256"/>
      <c r="X293" s="214">
        <v>4</v>
      </c>
      <c r="Y293" s="223"/>
      <c r="Z293" s="224"/>
      <c r="AA293" s="223"/>
      <c r="AB293" s="140" t="str">
        <f t="shared" si="117"/>
        <v>IM7212-14</v>
      </c>
      <c r="AC293" s="139" t="str">
        <f t="shared" si="138"/>
        <v>Гагнуурчин</v>
      </c>
      <c r="AD293" s="214">
        <f t="shared" si="124"/>
        <v>281</v>
      </c>
      <c r="AE293" s="222"/>
      <c r="AF293" s="222"/>
      <c r="AG293" s="222"/>
      <c r="AH293" s="222"/>
      <c r="AI293" s="222"/>
      <c r="AJ293" s="222"/>
      <c r="AK293" s="222"/>
      <c r="AL293" s="222"/>
      <c r="AM293" s="222"/>
      <c r="AN293" s="222"/>
      <c r="AO293" s="222"/>
      <c r="AP293" s="222"/>
      <c r="AQ293" s="199">
        <v>11</v>
      </c>
      <c r="AR293" s="199">
        <v>1</v>
      </c>
      <c r="AS293" s="226">
        <v>3</v>
      </c>
      <c r="AT293" s="226">
        <v>2</v>
      </c>
      <c r="AU293" s="226">
        <v>0</v>
      </c>
      <c r="AV293" s="226">
        <v>10</v>
      </c>
      <c r="AW293" s="226">
        <v>19</v>
      </c>
      <c r="AX293" s="226"/>
      <c r="AY293" s="226"/>
    </row>
    <row r="294" spans="1:51" s="196" customFormat="1" ht="12.75" customHeight="1">
      <c r="A294" s="1029" t="s">
        <v>214</v>
      </c>
      <c r="B294" s="1030"/>
      <c r="C294" s="751" t="s">
        <v>215</v>
      </c>
      <c r="D294" s="752"/>
      <c r="E294" s="752"/>
      <c r="F294" s="752"/>
      <c r="G294" s="752"/>
      <c r="H294" s="783"/>
      <c r="I294" s="214">
        <f t="shared" si="122"/>
        <v>282</v>
      </c>
      <c r="J294" s="215">
        <f t="shared" si="112"/>
        <v>27</v>
      </c>
      <c r="K294" s="215">
        <f t="shared" si="112"/>
        <v>15</v>
      </c>
      <c r="L294" s="221"/>
      <c r="M294" s="199"/>
      <c r="N294" s="253">
        <v>27</v>
      </c>
      <c r="O294" s="253">
        <v>15</v>
      </c>
      <c r="P294" s="222"/>
      <c r="Q294" s="222"/>
      <c r="R294" s="222"/>
      <c r="S294" s="222"/>
      <c r="T294" s="199">
        <v>27</v>
      </c>
      <c r="U294" s="222"/>
      <c r="V294" s="256">
        <v>12</v>
      </c>
      <c r="W294" s="256">
        <v>4</v>
      </c>
      <c r="X294" s="222"/>
      <c r="Y294" s="223"/>
      <c r="Z294" s="224"/>
      <c r="AA294" s="223"/>
      <c r="AB294" s="140" t="str">
        <f t="shared" si="117"/>
        <v>IM7411-13</v>
      </c>
      <c r="AC294" s="139" t="str">
        <f t="shared" si="138"/>
        <v>Үйлдвэрийн цахилгаанчин</v>
      </c>
      <c r="AD294" s="214">
        <f t="shared" si="124"/>
        <v>282</v>
      </c>
      <c r="AE294" s="222"/>
      <c r="AF294" s="222"/>
      <c r="AG294" s="222"/>
      <c r="AH294" s="222"/>
      <c r="AI294" s="222"/>
      <c r="AJ294" s="222"/>
      <c r="AK294" s="222"/>
      <c r="AL294" s="222"/>
      <c r="AM294" s="222"/>
      <c r="AN294" s="222"/>
      <c r="AO294" s="222"/>
      <c r="AP294" s="222"/>
      <c r="AQ294" s="199">
        <v>15</v>
      </c>
      <c r="AR294" s="199">
        <v>11</v>
      </c>
      <c r="AS294" s="226">
        <v>6</v>
      </c>
      <c r="AT294" s="226">
        <v>2</v>
      </c>
      <c r="AU294" s="226">
        <v>2</v>
      </c>
      <c r="AV294" s="226">
        <v>5</v>
      </c>
      <c r="AW294" s="226">
        <v>12</v>
      </c>
      <c r="AX294" s="226"/>
      <c r="AY294" s="226"/>
    </row>
    <row r="295" spans="1:51" s="196" customFormat="1" ht="25.5" customHeight="1">
      <c r="A295" s="1029" t="s">
        <v>279</v>
      </c>
      <c r="B295" s="1030"/>
      <c r="C295" s="712" t="s">
        <v>633</v>
      </c>
      <c r="D295" s="713"/>
      <c r="E295" s="713"/>
      <c r="F295" s="713"/>
      <c r="G295" s="713"/>
      <c r="H295" s="714"/>
      <c r="I295" s="214">
        <f t="shared" si="122"/>
        <v>283</v>
      </c>
      <c r="J295" s="215">
        <f t="shared" si="112"/>
        <v>15</v>
      </c>
      <c r="K295" s="215">
        <f t="shared" si="112"/>
        <v>15</v>
      </c>
      <c r="L295" s="221"/>
      <c r="M295" s="199"/>
      <c r="N295" s="253">
        <v>15</v>
      </c>
      <c r="O295" s="253">
        <v>15</v>
      </c>
      <c r="P295" s="222"/>
      <c r="Q295" s="222"/>
      <c r="R295" s="222"/>
      <c r="S295" s="222"/>
      <c r="T295" s="199">
        <v>15</v>
      </c>
      <c r="U295" s="222"/>
      <c r="V295" s="256"/>
      <c r="W295" s="256"/>
      <c r="X295" s="222"/>
      <c r="Y295" s="223"/>
      <c r="Z295" s="224"/>
      <c r="AA295" s="223"/>
      <c r="AB295" s="140" t="str">
        <f t="shared" si="117"/>
        <v>IE8152-33</v>
      </c>
      <c r="AC295" s="139" t="str">
        <f t="shared" si="138"/>
        <v>Сүлжмэлийн үйлдвэрийн технологийн ажилтан</v>
      </c>
      <c r="AD295" s="214">
        <f t="shared" si="124"/>
        <v>283</v>
      </c>
      <c r="AE295" s="222"/>
      <c r="AF295" s="222"/>
      <c r="AG295" s="222"/>
      <c r="AH295" s="222"/>
      <c r="AI295" s="222"/>
      <c r="AJ295" s="222"/>
      <c r="AK295" s="222"/>
      <c r="AL295" s="222"/>
      <c r="AM295" s="222"/>
      <c r="AN295" s="222"/>
      <c r="AO295" s="222"/>
      <c r="AP295" s="222"/>
      <c r="AQ295" s="199">
        <v>15</v>
      </c>
      <c r="AR295" s="199">
        <v>15</v>
      </c>
      <c r="AS295" s="226">
        <v>5</v>
      </c>
      <c r="AT295" s="226">
        <v>2</v>
      </c>
      <c r="AU295" s="226">
        <v>3</v>
      </c>
      <c r="AV295" s="226">
        <v>5</v>
      </c>
      <c r="AW295" s="226"/>
      <c r="AX295" s="226"/>
      <c r="AY295" s="226"/>
    </row>
    <row r="296" spans="1:51" s="196" customFormat="1" ht="12.75" customHeight="1">
      <c r="A296" s="787" t="s">
        <v>120</v>
      </c>
      <c r="B296" s="787"/>
      <c r="C296" s="751" t="s">
        <v>121</v>
      </c>
      <c r="D296" s="752"/>
      <c r="E296" s="752"/>
      <c r="F296" s="752"/>
      <c r="G296" s="752"/>
      <c r="H296" s="783"/>
      <c r="I296" s="214">
        <f t="shared" si="122"/>
        <v>284</v>
      </c>
      <c r="J296" s="215">
        <f t="shared" si="112"/>
        <v>15</v>
      </c>
      <c r="K296" s="215">
        <f t="shared" si="112"/>
        <v>13</v>
      </c>
      <c r="L296" s="221"/>
      <c r="M296" s="199"/>
      <c r="N296" s="253">
        <v>15</v>
      </c>
      <c r="O296" s="253">
        <v>13</v>
      </c>
      <c r="P296" s="222"/>
      <c r="Q296" s="222"/>
      <c r="R296" s="222"/>
      <c r="S296" s="222"/>
      <c r="T296" s="199">
        <v>15</v>
      </c>
      <c r="U296" s="222"/>
      <c r="V296" s="256"/>
      <c r="W296" s="256"/>
      <c r="X296" s="222"/>
      <c r="Y296" s="223"/>
      <c r="Z296" s="216">
        <v>1</v>
      </c>
      <c r="AA296" s="223"/>
      <c r="AB296" s="140" t="str">
        <f t="shared" si="117"/>
        <v>CF7112-19</v>
      </c>
      <c r="AC296" s="139" t="str">
        <f t="shared" si="138"/>
        <v>Барилгын өрөг угсрагч</v>
      </c>
      <c r="AD296" s="214">
        <f t="shared" si="124"/>
        <v>284</v>
      </c>
      <c r="AE296" s="222"/>
      <c r="AF296" s="222"/>
      <c r="AG296" s="222"/>
      <c r="AH296" s="222"/>
      <c r="AI296" s="222"/>
      <c r="AJ296" s="222"/>
      <c r="AK296" s="222"/>
      <c r="AL296" s="222"/>
      <c r="AM296" s="222"/>
      <c r="AN296" s="222"/>
      <c r="AO296" s="222"/>
      <c r="AP296" s="222"/>
      <c r="AQ296" s="199">
        <v>14</v>
      </c>
      <c r="AR296" s="199">
        <v>13</v>
      </c>
      <c r="AS296" s="226">
        <v>3</v>
      </c>
      <c r="AT296" s="226">
        <v>2</v>
      </c>
      <c r="AU296" s="226">
        <v>1</v>
      </c>
      <c r="AV296" s="226">
        <v>9</v>
      </c>
      <c r="AW296" s="226"/>
      <c r="AX296" s="226"/>
      <c r="AY296" s="226"/>
    </row>
    <row r="297" spans="1:51" s="196" customFormat="1" ht="12.75" customHeight="1">
      <c r="A297" s="1010" t="s">
        <v>202</v>
      </c>
      <c r="B297" s="1011"/>
      <c r="C297" s="751" t="s">
        <v>203</v>
      </c>
      <c r="D297" s="752"/>
      <c r="E297" s="752"/>
      <c r="F297" s="752"/>
      <c r="G297" s="752"/>
      <c r="H297" s="783"/>
      <c r="I297" s="214">
        <f t="shared" si="122"/>
        <v>285</v>
      </c>
      <c r="J297" s="215">
        <f t="shared" si="112"/>
        <v>15</v>
      </c>
      <c r="K297" s="215">
        <f t="shared" si="112"/>
        <v>11</v>
      </c>
      <c r="L297" s="221"/>
      <c r="M297" s="199"/>
      <c r="N297" s="253">
        <v>15</v>
      </c>
      <c r="O297" s="253">
        <v>11</v>
      </c>
      <c r="P297" s="222"/>
      <c r="Q297" s="222"/>
      <c r="R297" s="222"/>
      <c r="S297" s="222"/>
      <c r="T297" s="199">
        <v>15</v>
      </c>
      <c r="U297" s="222"/>
      <c r="V297" s="256"/>
      <c r="W297" s="256"/>
      <c r="X297" s="222"/>
      <c r="Y297" s="223"/>
      <c r="Z297" s="224"/>
      <c r="AA297" s="223"/>
      <c r="AB297" s="140" t="str">
        <f t="shared" si="117"/>
        <v>CF7114-20</v>
      </c>
      <c r="AC297" s="139" t="str">
        <f t="shared" si="138"/>
        <v>Бетон арматурчин</v>
      </c>
      <c r="AD297" s="214">
        <f t="shared" si="124"/>
        <v>285</v>
      </c>
      <c r="AE297" s="222"/>
      <c r="AF297" s="222"/>
      <c r="AG297" s="222"/>
      <c r="AH297" s="222"/>
      <c r="AI297" s="222"/>
      <c r="AJ297" s="222"/>
      <c r="AK297" s="222"/>
      <c r="AL297" s="222"/>
      <c r="AM297" s="222"/>
      <c r="AN297" s="222"/>
      <c r="AO297" s="222"/>
      <c r="AP297" s="222"/>
      <c r="AQ297" s="199">
        <v>15</v>
      </c>
      <c r="AR297" s="199">
        <v>11</v>
      </c>
      <c r="AS297" s="226">
        <v>4</v>
      </c>
      <c r="AT297" s="226">
        <v>3</v>
      </c>
      <c r="AU297" s="226">
        <v>2</v>
      </c>
      <c r="AV297" s="226">
        <v>6</v>
      </c>
      <c r="AW297" s="226"/>
      <c r="AX297" s="226"/>
      <c r="AY297" s="226"/>
    </row>
    <row r="298" spans="1:51" s="213" customFormat="1">
      <c r="A298" s="745" t="s">
        <v>634</v>
      </c>
      <c r="B298" s="746"/>
      <c r="C298" s="746"/>
      <c r="D298" s="746"/>
      <c r="E298" s="746"/>
      <c r="F298" s="746"/>
      <c r="G298" s="746"/>
      <c r="H298" s="747"/>
      <c r="I298" s="217">
        <f t="shared" si="122"/>
        <v>286</v>
      </c>
      <c r="J298" s="217">
        <f t="shared" ref="J298:K298" si="139">SUM(J299:J302)</f>
        <v>277</v>
      </c>
      <c r="K298" s="217">
        <f t="shared" si="139"/>
        <v>112</v>
      </c>
      <c r="L298" s="217">
        <f>SUM(L299:L302)</f>
        <v>0</v>
      </c>
      <c r="M298" s="217">
        <f t="shared" ref="M298:AA298" si="140">SUM(M299:M302)</f>
        <v>0</v>
      </c>
      <c r="N298" s="217">
        <f t="shared" si="140"/>
        <v>277</v>
      </c>
      <c r="O298" s="217">
        <f t="shared" si="140"/>
        <v>112</v>
      </c>
      <c r="P298" s="217">
        <f t="shared" si="140"/>
        <v>0</v>
      </c>
      <c r="Q298" s="217">
        <f t="shared" si="140"/>
        <v>0</v>
      </c>
      <c r="R298" s="217">
        <f t="shared" si="140"/>
        <v>0</v>
      </c>
      <c r="S298" s="217">
        <f t="shared" si="140"/>
        <v>0</v>
      </c>
      <c r="T298" s="217">
        <f t="shared" si="140"/>
        <v>277</v>
      </c>
      <c r="U298" s="217">
        <f t="shared" si="140"/>
        <v>0</v>
      </c>
      <c r="V298" s="217">
        <f t="shared" si="140"/>
        <v>14</v>
      </c>
      <c r="W298" s="217">
        <f t="shared" si="140"/>
        <v>5</v>
      </c>
      <c r="X298" s="217">
        <f t="shared" si="140"/>
        <v>54</v>
      </c>
      <c r="Y298" s="217">
        <f t="shared" si="140"/>
        <v>22</v>
      </c>
      <c r="Z298" s="217">
        <f t="shared" si="140"/>
        <v>0</v>
      </c>
      <c r="AA298" s="217">
        <f t="shared" si="140"/>
        <v>0</v>
      </c>
      <c r="AB298" s="999" t="str">
        <f t="shared" si="117"/>
        <v>8. ""Дабльфиш" ХХК-ний дэргэдэх МСҮТ</v>
      </c>
      <c r="AC298" s="1000"/>
      <c r="AD298" s="217">
        <f t="shared" si="124"/>
        <v>286</v>
      </c>
      <c r="AE298" s="217">
        <f>SUM(AE299:AE302)</f>
        <v>0</v>
      </c>
      <c r="AF298" s="217">
        <f t="shared" ref="AF298:AT298" si="141">SUM(AF299:AF302)</f>
        <v>0</v>
      </c>
      <c r="AG298" s="217">
        <f t="shared" si="141"/>
        <v>0</v>
      </c>
      <c r="AH298" s="217">
        <f t="shared" si="141"/>
        <v>0</v>
      </c>
      <c r="AI298" s="217">
        <f t="shared" si="141"/>
        <v>0</v>
      </c>
      <c r="AJ298" s="217">
        <f t="shared" si="141"/>
        <v>0</v>
      </c>
      <c r="AK298" s="217">
        <f t="shared" si="141"/>
        <v>41</v>
      </c>
      <c r="AL298" s="217">
        <f t="shared" si="141"/>
        <v>6</v>
      </c>
      <c r="AM298" s="217">
        <f t="shared" si="141"/>
        <v>0</v>
      </c>
      <c r="AN298" s="217">
        <f t="shared" si="141"/>
        <v>0</v>
      </c>
      <c r="AO298" s="217">
        <f t="shared" si="141"/>
        <v>0</v>
      </c>
      <c r="AP298" s="217">
        <f t="shared" si="141"/>
        <v>0</v>
      </c>
      <c r="AQ298" s="217">
        <f t="shared" si="141"/>
        <v>168</v>
      </c>
      <c r="AR298" s="217">
        <f t="shared" si="141"/>
        <v>79</v>
      </c>
      <c r="AS298" s="217">
        <f t="shared" si="141"/>
        <v>11</v>
      </c>
      <c r="AT298" s="217">
        <f t="shared" si="141"/>
        <v>0</v>
      </c>
      <c r="AU298" s="217">
        <f>SUM(AU299:AU302)</f>
        <v>0</v>
      </c>
      <c r="AV298" s="217">
        <f t="shared" ref="AV298:AY298" si="142">SUM(AV299:AV302)</f>
        <v>252</v>
      </c>
      <c r="AW298" s="217">
        <f t="shared" si="142"/>
        <v>14</v>
      </c>
      <c r="AX298" s="217">
        <f t="shared" si="142"/>
        <v>0</v>
      </c>
      <c r="AY298" s="217">
        <f t="shared" si="142"/>
        <v>0</v>
      </c>
    </row>
    <row r="299" spans="1:51" s="196" customFormat="1" ht="25.5" customHeight="1">
      <c r="A299" s="825" t="s">
        <v>282</v>
      </c>
      <c r="B299" s="826"/>
      <c r="C299" s="712" t="s">
        <v>283</v>
      </c>
      <c r="D299" s="713"/>
      <c r="E299" s="713"/>
      <c r="F299" s="713"/>
      <c r="G299" s="713"/>
      <c r="H299" s="714"/>
      <c r="I299" s="214">
        <f t="shared" si="122"/>
        <v>287</v>
      </c>
      <c r="J299" s="215">
        <f t="shared" si="112"/>
        <v>56</v>
      </c>
      <c r="K299" s="215">
        <f t="shared" si="112"/>
        <v>44</v>
      </c>
      <c r="L299" s="221"/>
      <c r="M299" s="199"/>
      <c r="N299" s="199">
        <v>56</v>
      </c>
      <c r="O299" s="199">
        <v>44</v>
      </c>
      <c r="P299" s="222"/>
      <c r="Q299" s="222"/>
      <c r="R299" s="222"/>
      <c r="S299" s="222"/>
      <c r="T299" s="199">
        <v>56</v>
      </c>
      <c r="U299" s="222"/>
      <c r="V299" s="214"/>
      <c r="W299" s="214"/>
      <c r="X299" s="199">
        <v>13</v>
      </c>
      <c r="Y299" s="199">
        <v>10</v>
      </c>
      <c r="Z299" s="224"/>
      <c r="AA299" s="223"/>
      <c r="AB299" s="140" t="str">
        <f t="shared" si="117"/>
        <v>TR4323-15</v>
      </c>
      <c r="AC299" s="139" t="str">
        <f t="shared" ref="AC299:AC302" si="143">+C299</f>
        <v>Төмөр замын өртөөний жижүүр</v>
      </c>
      <c r="AD299" s="214">
        <f t="shared" si="124"/>
        <v>287</v>
      </c>
      <c r="AE299" s="222"/>
      <c r="AF299" s="222"/>
      <c r="AG299" s="222"/>
      <c r="AH299" s="222"/>
      <c r="AI299" s="199"/>
      <c r="AJ299" s="199"/>
      <c r="AK299" s="199">
        <v>2</v>
      </c>
      <c r="AL299" s="199">
        <v>0</v>
      </c>
      <c r="AM299" s="222"/>
      <c r="AN299" s="222"/>
      <c r="AO299" s="222"/>
      <c r="AP299" s="222"/>
      <c r="AQ299" s="199">
        <v>41</v>
      </c>
      <c r="AR299" s="199">
        <v>34</v>
      </c>
      <c r="AS299" s="226">
        <v>5</v>
      </c>
      <c r="AT299" s="226"/>
      <c r="AU299" s="199"/>
      <c r="AV299" s="199">
        <v>51</v>
      </c>
      <c r="AW299" s="199"/>
      <c r="AX299" s="226"/>
      <c r="AY299" s="226"/>
    </row>
    <row r="300" spans="1:51" s="196" customFormat="1" ht="12.75" customHeight="1">
      <c r="A300" s="825" t="s">
        <v>284</v>
      </c>
      <c r="B300" s="826"/>
      <c r="C300" s="712" t="s">
        <v>285</v>
      </c>
      <c r="D300" s="713"/>
      <c r="E300" s="713"/>
      <c r="F300" s="713"/>
      <c r="G300" s="713"/>
      <c r="H300" s="714"/>
      <c r="I300" s="214">
        <f t="shared" si="122"/>
        <v>288</v>
      </c>
      <c r="J300" s="215">
        <f t="shared" si="112"/>
        <v>45</v>
      </c>
      <c r="K300" s="215">
        <f t="shared" si="112"/>
        <v>40</v>
      </c>
      <c r="L300" s="221"/>
      <c r="M300" s="199"/>
      <c r="N300" s="199">
        <v>45</v>
      </c>
      <c r="O300" s="199">
        <v>40</v>
      </c>
      <c r="P300" s="222"/>
      <c r="Q300" s="222"/>
      <c r="R300" s="222"/>
      <c r="S300" s="222"/>
      <c r="T300" s="199">
        <v>45</v>
      </c>
      <c r="U300" s="222"/>
      <c r="V300" s="214">
        <v>4</v>
      </c>
      <c r="W300" s="214">
        <v>3</v>
      </c>
      <c r="X300" s="199">
        <v>13</v>
      </c>
      <c r="Y300" s="199">
        <v>10</v>
      </c>
      <c r="Z300" s="224"/>
      <c r="AA300" s="223"/>
      <c r="AB300" s="140" t="str">
        <f t="shared" si="117"/>
        <v>TR4323-25</v>
      </c>
      <c r="AC300" s="139" t="str">
        <f t="shared" si="143"/>
        <v>Ачаа вагон хүлээлцэгч</v>
      </c>
      <c r="AD300" s="214">
        <f t="shared" si="124"/>
        <v>288</v>
      </c>
      <c r="AE300" s="222"/>
      <c r="AF300" s="222"/>
      <c r="AG300" s="222"/>
      <c r="AH300" s="222"/>
      <c r="AI300" s="199"/>
      <c r="AJ300" s="222"/>
      <c r="AK300" s="199">
        <v>1</v>
      </c>
      <c r="AL300" s="199">
        <v>1</v>
      </c>
      <c r="AM300" s="222"/>
      <c r="AN300" s="222"/>
      <c r="AO300" s="222"/>
      <c r="AP300" s="222"/>
      <c r="AQ300" s="199">
        <v>27</v>
      </c>
      <c r="AR300" s="199">
        <v>26</v>
      </c>
      <c r="AS300" s="226">
        <v>1</v>
      </c>
      <c r="AT300" s="226"/>
      <c r="AU300" s="226"/>
      <c r="AV300" s="199">
        <v>40</v>
      </c>
      <c r="AW300" s="199">
        <v>4</v>
      </c>
      <c r="AX300" s="226"/>
      <c r="AY300" s="226"/>
    </row>
    <row r="301" spans="1:51" s="196" customFormat="1" ht="12.75" customHeight="1">
      <c r="A301" s="825" t="s">
        <v>193</v>
      </c>
      <c r="B301" s="826"/>
      <c r="C301" s="712" t="s">
        <v>194</v>
      </c>
      <c r="D301" s="713"/>
      <c r="E301" s="713"/>
      <c r="F301" s="713"/>
      <c r="G301" s="713"/>
      <c r="H301" s="714"/>
      <c r="I301" s="214">
        <f t="shared" si="122"/>
        <v>289</v>
      </c>
      <c r="J301" s="215">
        <f t="shared" si="112"/>
        <v>118</v>
      </c>
      <c r="K301" s="215">
        <f t="shared" si="112"/>
        <v>28</v>
      </c>
      <c r="L301" s="221"/>
      <c r="M301" s="199"/>
      <c r="N301" s="199">
        <v>118</v>
      </c>
      <c r="O301" s="199">
        <v>28</v>
      </c>
      <c r="P301" s="222"/>
      <c r="Q301" s="222"/>
      <c r="R301" s="222"/>
      <c r="S301" s="222"/>
      <c r="T301" s="199">
        <v>118</v>
      </c>
      <c r="U301" s="222"/>
      <c r="V301" s="214">
        <v>4</v>
      </c>
      <c r="W301" s="214">
        <v>2</v>
      </c>
      <c r="X301" s="199">
        <v>14</v>
      </c>
      <c r="Y301" s="199">
        <v>2</v>
      </c>
      <c r="Z301" s="224"/>
      <c r="AA301" s="223"/>
      <c r="AB301" s="140" t="str">
        <f t="shared" si="117"/>
        <v>TR4323-29</v>
      </c>
      <c r="AC301" s="139" t="str">
        <f t="shared" si="143"/>
        <v>Төмөр замын замчин</v>
      </c>
      <c r="AD301" s="214">
        <f t="shared" si="124"/>
        <v>289</v>
      </c>
      <c r="AE301" s="222"/>
      <c r="AF301" s="222"/>
      <c r="AG301" s="222"/>
      <c r="AH301" s="222"/>
      <c r="AI301" s="222"/>
      <c r="AJ301" s="222"/>
      <c r="AK301" s="199">
        <v>36</v>
      </c>
      <c r="AL301" s="199">
        <v>5</v>
      </c>
      <c r="AM301" s="222"/>
      <c r="AN301" s="222"/>
      <c r="AO301" s="222"/>
      <c r="AP301" s="222"/>
      <c r="AQ301" s="199">
        <v>64</v>
      </c>
      <c r="AR301" s="199">
        <v>19</v>
      </c>
      <c r="AS301" s="226">
        <v>3</v>
      </c>
      <c r="AT301" s="226"/>
      <c r="AU301" s="226"/>
      <c r="AV301" s="199">
        <v>111</v>
      </c>
      <c r="AW301" s="199">
        <v>4</v>
      </c>
      <c r="AX301" s="226"/>
      <c r="AY301" s="226"/>
    </row>
    <row r="302" spans="1:51" s="196" customFormat="1" ht="12.75" customHeight="1">
      <c r="A302" s="825" t="s">
        <v>286</v>
      </c>
      <c r="B302" s="826"/>
      <c r="C302" s="712" t="s">
        <v>287</v>
      </c>
      <c r="D302" s="713"/>
      <c r="E302" s="713"/>
      <c r="F302" s="713"/>
      <c r="G302" s="713"/>
      <c r="H302" s="714"/>
      <c r="I302" s="214">
        <f t="shared" si="122"/>
        <v>290</v>
      </c>
      <c r="J302" s="215">
        <f t="shared" si="112"/>
        <v>58</v>
      </c>
      <c r="K302" s="215">
        <f t="shared" si="112"/>
        <v>0</v>
      </c>
      <c r="L302" s="221"/>
      <c r="M302" s="199"/>
      <c r="N302" s="199">
        <v>58</v>
      </c>
      <c r="O302" s="199"/>
      <c r="P302" s="222"/>
      <c r="Q302" s="222"/>
      <c r="R302" s="222"/>
      <c r="S302" s="222"/>
      <c r="T302" s="199">
        <v>58</v>
      </c>
      <c r="U302" s="222"/>
      <c r="V302" s="214">
        <v>6</v>
      </c>
      <c r="W302" s="214"/>
      <c r="X302" s="199">
        <v>14</v>
      </c>
      <c r="Y302" s="223"/>
      <c r="Z302" s="224"/>
      <c r="AA302" s="223"/>
      <c r="AB302" s="140" t="str">
        <f t="shared" si="117"/>
        <v>TR8311-11</v>
      </c>
      <c r="AC302" s="139" t="str">
        <f t="shared" si="143"/>
        <v>Зүтгүүрийн туслах машинч</v>
      </c>
      <c r="AD302" s="214">
        <f t="shared" si="124"/>
        <v>290</v>
      </c>
      <c r="AE302" s="222"/>
      <c r="AF302" s="222"/>
      <c r="AG302" s="222"/>
      <c r="AH302" s="222"/>
      <c r="AI302" s="222"/>
      <c r="AJ302" s="222"/>
      <c r="AK302" s="199">
        <v>2</v>
      </c>
      <c r="AL302" s="222"/>
      <c r="AM302" s="222"/>
      <c r="AN302" s="222"/>
      <c r="AO302" s="222"/>
      <c r="AP302" s="222"/>
      <c r="AQ302" s="199">
        <v>36</v>
      </c>
      <c r="AR302" s="199"/>
      <c r="AS302" s="226">
        <v>2</v>
      </c>
      <c r="AT302" s="226"/>
      <c r="AU302" s="226"/>
      <c r="AV302" s="199">
        <v>50</v>
      </c>
      <c r="AW302" s="199">
        <v>6</v>
      </c>
      <c r="AX302" s="226"/>
      <c r="AY302" s="226"/>
    </row>
    <row r="303" spans="1:51" s="213" customFormat="1">
      <c r="A303" s="745" t="s">
        <v>288</v>
      </c>
      <c r="B303" s="746"/>
      <c r="C303" s="746"/>
      <c r="D303" s="746"/>
      <c r="E303" s="746"/>
      <c r="F303" s="746"/>
      <c r="G303" s="746"/>
      <c r="H303" s="747"/>
      <c r="I303" s="217">
        <f t="shared" si="122"/>
        <v>291</v>
      </c>
      <c r="J303" s="217">
        <f t="shared" ref="J303:AA303" si="144">SUM(J304:J308)</f>
        <v>87</v>
      </c>
      <c r="K303" s="217">
        <f t="shared" si="144"/>
        <v>22</v>
      </c>
      <c r="L303" s="217">
        <f t="shared" si="144"/>
        <v>0</v>
      </c>
      <c r="M303" s="217">
        <f t="shared" si="144"/>
        <v>0</v>
      </c>
      <c r="N303" s="217">
        <f t="shared" si="144"/>
        <v>87</v>
      </c>
      <c r="O303" s="217">
        <f t="shared" si="144"/>
        <v>22</v>
      </c>
      <c r="P303" s="217">
        <f t="shared" si="144"/>
        <v>0</v>
      </c>
      <c r="Q303" s="217">
        <f t="shared" si="144"/>
        <v>0</v>
      </c>
      <c r="R303" s="217">
        <f t="shared" si="144"/>
        <v>0</v>
      </c>
      <c r="S303" s="217">
        <f t="shared" si="144"/>
        <v>0</v>
      </c>
      <c r="T303" s="217">
        <f t="shared" si="144"/>
        <v>87</v>
      </c>
      <c r="U303" s="217">
        <f t="shared" si="144"/>
        <v>0</v>
      </c>
      <c r="V303" s="217">
        <f t="shared" si="144"/>
        <v>87</v>
      </c>
      <c r="W303" s="217">
        <f t="shared" si="144"/>
        <v>22</v>
      </c>
      <c r="X303" s="217">
        <f t="shared" si="144"/>
        <v>0</v>
      </c>
      <c r="Y303" s="217">
        <f t="shared" si="144"/>
        <v>0</v>
      </c>
      <c r="Z303" s="217">
        <f t="shared" si="144"/>
        <v>0</v>
      </c>
      <c r="AA303" s="217">
        <f t="shared" si="144"/>
        <v>0</v>
      </c>
      <c r="AB303" s="999" t="str">
        <f t="shared" si="117"/>
        <v>9. "Донбоско" МСҮТ</v>
      </c>
      <c r="AC303" s="1000"/>
      <c r="AD303" s="217">
        <f t="shared" si="124"/>
        <v>291</v>
      </c>
      <c r="AE303" s="217">
        <f t="shared" ref="AE303:AY303" si="145">SUM(AE304:AE308)</f>
        <v>0</v>
      </c>
      <c r="AF303" s="217">
        <f t="shared" si="145"/>
        <v>0</v>
      </c>
      <c r="AG303" s="217">
        <f t="shared" si="145"/>
        <v>0</v>
      </c>
      <c r="AH303" s="217">
        <f t="shared" si="145"/>
        <v>0</v>
      </c>
      <c r="AI303" s="217">
        <f t="shared" si="145"/>
        <v>0</v>
      </c>
      <c r="AJ303" s="217">
        <f t="shared" si="145"/>
        <v>0</v>
      </c>
      <c r="AK303" s="217">
        <f t="shared" si="145"/>
        <v>0</v>
      </c>
      <c r="AL303" s="217">
        <f t="shared" si="145"/>
        <v>0</v>
      </c>
      <c r="AM303" s="217">
        <f t="shared" si="145"/>
        <v>0</v>
      </c>
      <c r="AN303" s="217">
        <f t="shared" si="145"/>
        <v>0</v>
      </c>
      <c r="AO303" s="217">
        <f t="shared" si="145"/>
        <v>0</v>
      </c>
      <c r="AP303" s="217">
        <f t="shared" si="145"/>
        <v>0</v>
      </c>
      <c r="AQ303" s="217">
        <f t="shared" si="145"/>
        <v>0</v>
      </c>
      <c r="AR303" s="217">
        <f t="shared" si="145"/>
        <v>0</v>
      </c>
      <c r="AS303" s="217">
        <f t="shared" si="145"/>
        <v>0</v>
      </c>
      <c r="AT303" s="217">
        <f t="shared" si="145"/>
        <v>0</v>
      </c>
      <c r="AU303" s="217">
        <f t="shared" si="145"/>
        <v>0</v>
      </c>
      <c r="AV303" s="217">
        <f t="shared" si="145"/>
        <v>0</v>
      </c>
      <c r="AW303" s="217">
        <f t="shared" si="145"/>
        <v>87</v>
      </c>
      <c r="AX303" s="217">
        <f t="shared" si="145"/>
        <v>0</v>
      </c>
      <c r="AY303" s="217">
        <f t="shared" si="145"/>
        <v>0</v>
      </c>
    </row>
    <row r="304" spans="1:51" s="196" customFormat="1" ht="12.75" customHeight="1">
      <c r="A304" s="825" t="s">
        <v>114</v>
      </c>
      <c r="B304" s="826"/>
      <c r="C304" s="751" t="s">
        <v>115</v>
      </c>
      <c r="D304" s="752"/>
      <c r="E304" s="752"/>
      <c r="F304" s="752"/>
      <c r="G304" s="752"/>
      <c r="H304" s="783"/>
      <c r="I304" s="214">
        <f t="shared" si="122"/>
        <v>292</v>
      </c>
      <c r="J304" s="215">
        <f t="shared" si="112"/>
        <v>29</v>
      </c>
      <c r="K304" s="215">
        <f t="shared" si="112"/>
        <v>1</v>
      </c>
      <c r="L304" s="221"/>
      <c r="M304" s="199"/>
      <c r="N304" s="199">
        <v>29</v>
      </c>
      <c r="O304" s="199">
        <v>1</v>
      </c>
      <c r="P304" s="222"/>
      <c r="Q304" s="222"/>
      <c r="R304" s="222"/>
      <c r="S304" s="222"/>
      <c r="T304" s="199">
        <v>29</v>
      </c>
      <c r="U304" s="222"/>
      <c r="V304" s="214">
        <v>29</v>
      </c>
      <c r="W304" s="214">
        <v>1</v>
      </c>
      <c r="X304" s="222"/>
      <c r="Y304" s="223"/>
      <c r="Z304" s="224"/>
      <c r="AA304" s="223"/>
      <c r="AB304" s="140" t="str">
        <f t="shared" si="117"/>
        <v>TC8211-20</v>
      </c>
      <c r="AC304" s="139" t="str">
        <f t="shared" ref="AC304:AC308" si="146">+C304</f>
        <v>Автомашины засварчин</v>
      </c>
      <c r="AD304" s="214">
        <f t="shared" si="124"/>
        <v>292</v>
      </c>
      <c r="AE304" s="222"/>
      <c r="AF304" s="222"/>
      <c r="AG304" s="222"/>
      <c r="AH304" s="222"/>
      <c r="AI304" s="222"/>
      <c r="AJ304" s="222"/>
      <c r="AK304" s="222"/>
      <c r="AL304" s="222"/>
      <c r="AM304" s="222"/>
      <c r="AN304" s="222"/>
      <c r="AO304" s="222"/>
      <c r="AP304" s="222"/>
      <c r="AQ304" s="199"/>
      <c r="AR304" s="199"/>
      <c r="AS304" s="226"/>
      <c r="AT304" s="226"/>
      <c r="AU304" s="226"/>
      <c r="AV304" s="226"/>
      <c r="AW304" s="226">
        <v>29</v>
      </c>
      <c r="AX304" s="226"/>
      <c r="AY304" s="226"/>
    </row>
    <row r="305" spans="1:51" s="196" customFormat="1" ht="12.75" customHeight="1">
      <c r="A305" s="825" t="s">
        <v>116</v>
      </c>
      <c r="B305" s="826"/>
      <c r="C305" s="751" t="s">
        <v>117</v>
      </c>
      <c r="D305" s="752"/>
      <c r="E305" s="752"/>
      <c r="F305" s="752"/>
      <c r="G305" s="752"/>
      <c r="H305" s="783"/>
      <c r="I305" s="214">
        <f t="shared" si="122"/>
        <v>293</v>
      </c>
      <c r="J305" s="215">
        <f t="shared" si="112"/>
        <v>8</v>
      </c>
      <c r="K305" s="215">
        <f t="shared" si="112"/>
        <v>0</v>
      </c>
      <c r="L305" s="221"/>
      <c r="M305" s="199"/>
      <c r="N305" s="199">
        <v>8</v>
      </c>
      <c r="O305" s="199">
        <v>0</v>
      </c>
      <c r="P305" s="222"/>
      <c r="Q305" s="222"/>
      <c r="R305" s="222"/>
      <c r="S305" s="222"/>
      <c r="T305" s="199">
        <v>8</v>
      </c>
      <c r="U305" s="222"/>
      <c r="V305" s="214">
        <v>8</v>
      </c>
      <c r="W305" s="214">
        <v>0</v>
      </c>
      <c r="X305" s="222"/>
      <c r="Y305" s="223"/>
      <c r="Z305" s="224"/>
      <c r="AA305" s="223"/>
      <c r="AB305" s="140" t="str">
        <f t="shared" si="117"/>
        <v>CF7126-36</v>
      </c>
      <c r="AC305" s="139" t="str">
        <f t="shared" si="146"/>
        <v>Барилгын сантехникч</v>
      </c>
      <c r="AD305" s="214">
        <f t="shared" si="124"/>
        <v>293</v>
      </c>
      <c r="AE305" s="222"/>
      <c r="AF305" s="222"/>
      <c r="AG305" s="222"/>
      <c r="AH305" s="222"/>
      <c r="AI305" s="222"/>
      <c r="AJ305" s="222"/>
      <c r="AK305" s="222"/>
      <c r="AL305" s="222"/>
      <c r="AM305" s="222"/>
      <c r="AN305" s="222"/>
      <c r="AO305" s="222"/>
      <c r="AP305" s="222"/>
      <c r="AQ305" s="199"/>
      <c r="AR305" s="199"/>
      <c r="AS305" s="226"/>
      <c r="AT305" s="226"/>
      <c r="AU305" s="226"/>
      <c r="AV305" s="226"/>
      <c r="AW305" s="226">
        <v>8</v>
      </c>
      <c r="AX305" s="226"/>
      <c r="AY305" s="226"/>
    </row>
    <row r="306" spans="1:51" s="196" customFormat="1" ht="25.5" customHeight="1">
      <c r="A306" s="787" t="s">
        <v>130</v>
      </c>
      <c r="B306" s="787"/>
      <c r="C306" s="702" t="s">
        <v>131</v>
      </c>
      <c r="D306" s="702"/>
      <c r="E306" s="702"/>
      <c r="F306" s="702"/>
      <c r="G306" s="702"/>
      <c r="H306" s="702"/>
      <c r="I306" s="214">
        <f t="shared" si="122"/>
        <v>294</v>
      </c>
      <c r="J306" s="215">
        <f t="shared" si="112"/>
        <v>11</v>
      </c>
      <c r="K306" s="215">
        <f t="shared" si="112"/>
        <v>10</v>
      </c>
      <c r="L306" s="221"/>
      <c r="M306" s="199"/>
      <c r="N306" s="199">
        <v>11</v>
      </c>
      <c r="O306" s="199">
        <v>10</v>
      </c>
      <c r="P306" s="222"/>
      <c r="Q306" s="222"/>
      <c r="R306" s="222"/>
      <c r="S306" s="222"/>
      <c r="T306" s="199">
        <v>11</v>
      </c>
      <c r="U306" s="222"/>
      <c r="V306" s="214">
        <v>11</v>
      </c>
      <c r="W306" s="214">
        <v>10</v>
      </c>
      <c r="X306" s="222"/>
      <c r="Y306" s="223"/>
      <c r="Z306" s="224"/>
      <c r="AA306" s="223"/>
      <c r="AB306" s="140" t="str">
        <f t="shared" si="117"/>
        <v>IE7533-28</v>
      </c>
      <c r="AC306" s="139" t="str">
        <f t="shared" si="146"/>
        <v>Оёмол бүтээгдэхүүний оёдолчин</v>
      </c>
      <c r="AD306" s="214">
        <f t="shared" si="124"/>
        <v>294</v>
      </c>
      <c r="AE306" s="222"/>
      <c r="AF306" s="222"/>
      <c r="AG306" s="222"/>
      <c r="AH306" s="222"/>
      <c r="AI306" s="222"/>
      <c r="AJ306" s="222"/>
      <c r="AK306" s="222"/>
      <c r="AL306" s="222"/>
      <c r="AM306" s="222"/>
      <c r="AN306" s="222"/>
      <c r="AO306" s="222"/>
      <c r="AP306" s="222"/>
      <c r="AQ306" s="199"/>
      <c r="AR306" s="199"/>
      <c r="AS306" s="226"/>
      <c r="AT306" s="226"/>
      <c r="AU306" s="226"/>
      <c r="AV306" s="226"/>
      <c r="AW306" s="226">
        <v>11</v>
      </c>
      <c r="AX306" s="226"/>
      <c r="AY306" s="226"/>
    </row>
    <row r="307" spans="1:51" s="196" customFormat="1" ht="12.75" customHeight="1">
      <c r="A307" s="825" t="s">
        <v>124</v>
      </c>
      <c r="B307" s="826"/>
      <c r="C307" s="702" t="s">
        <v>125</v>
      </c>
      <c r="D307" s="702"/>
      <c r="E307" s="702"/>
      <c r="F307" s="702"/>
      <c r="G307" s="702"/>
      <c r="H307" s="702"/>
      <c r="I307" s="214">
        <f t="shared" si="122"/>
        <v>295</v>
      </c>
      <c r="J307" s="215">
        <f t="shared" si="112"/>
        <v>22</v>
      </c>
      <c r="K307" s="215">
        <f t="shared" si="112"/>
        <v>0</v>
      </c>
      <c r="L307" s="221"/>
      <c r="M307" s="199"/>
      <c r="N307" s="199">
        <v>22</v>
      </c>
      <c r="O307" s="199">
        <v>0</v>
      </c>
      <c r="P307" s="222"/>
      <c r="Q307" s="222"/>
      <c r="R307" s="222"/>
      <c r="S307" s="222"/>
      <c r="T307" s="199">
        <v>22</v>
      </c>
      <c r="U307" s="222"/>
      <c r="V307" s="214">
        <v>22</v>
      </c>
      <c r="W307" s="214">
        <v>0</v>
      </c>
      <c r="X307" s="222"/>
      <c r="Y307" s="223"/>
      <c r="Z307" s="224"/>
      <c r="AA307" s="223"/>
      <c r="AB307" s="140" t="str">
        <f t="shared" si="117"/>
        <v>IM7212-14</v>
      </c>
      <c r="AC307" s="139" t="str">
        <f t="shared" si="146"/>
        <v>Гагнуурчин</v>
      </c>
      <c r="AD307" s="214">
        <f t="shared" si="124"/>
        <v>295</v>
      </c>
      <c r="AE307" s="222"/>
      <c r="AF307" s="222"/>
      <c r="AG307" s="222"/>
      <c r="AH307" s="222"/>
      <c r="AI307" s="222"/>
      <c r="AJ307" s="222"/>
      <c r="AK307" s="222"/>
      <c r="AL307" s="222"/>
      <c r="AM307" s="222"/>
      <c r="AN307" s="222"/>
      <c r="AO307" s="222"/>
      <c r="AP307" s="222"/>
      <c r="AQ307" s="199"/>
      <c r="AR307" s="199"/>
      <c r="AS307" s="226"/>
      <c r="AT307" s="226"/>
      <c r="AU307" s="226"/>
      <c r="AV307" s="226"/>
      <c r="AW307" s="226">
        <v>22</v>
      </c>
      <c r="AX307" s="226"/>
      <c r="AY307" s="226"/>
    </row>
    <row r="308" spans="1:51" s="196" customFormat="1" ht="25.5" customHeight="1">
      <c r="A308" s="825" t="s">
        <v>195</v>
      </c>
      <c r="B308" s="826"/>
      <c r="C308" s="751" t="s">
        <v>196</v>
      </c>
      <c r="D308" s="752"/>
      <c r="E308" s="752"/>
      <c r="F308" s="752"/>
      <c r="G308" s="752"/>
      <c r="H308" s="783"/>
      <c r="I308" s="214">
        <f t="shared" si="122"/>
        <v>296</v>
      </c>
      <c r="J308" s="215">
        <f t="shared" si="112"/>
        <v>17</v>
      </c>
      <c r="K308" s="215">
        <f t="shared" si="112"/>
        <v>11</v>
      </c>
      <c r="L308" s="221"/>
      <c r="M308" s="199"/>
      <c r="N308" s="199">
        <v>17</v>
      </c>
      <c r="O308" s="199">
        <v>11</v>
      </c>
      <c r="P308" s="222"/>
      <c r="Q308" s="222"/>
      <c r="R308" s="222"/>
      <c r="S308" s="222"/>
      <c r="T308" s="199">
        <v>17</v>
      </c>
      <c r="U308" s="222"/>
      <c r="V308" s="214">
        <v>17</v>
      </c>
      <c r="W308" s="214">
        <v>11</v>
      </c>
      <c r="X308" s="222"/>
      <c r="Y308" s="223"/>
      <c r="Z308" s="224"/>
      <c r="AA308" s="223"/>
      <c r="AB308" s="140" t="str">
        <f t="shared" si="117"/>
        <v>ID4120-11</v>
      </c>
      <c r="AC308" s="139" t="str">
        <f t="shared" si="146"/>
        <v>Нарийн бичгийн дарга-албан хэргийн ажилтан</v>
      </c>
      <c r="AD308" s="214">
        <f t="shared" si="124"/>
        <v>296</v>
      </c>
      <c r="AE308" s="222"/>
      <c r="AF308" s="222"/>
      <c r="AG308" s="222"/>
      <c r="AH308" s="222"/>
      <c r="AI308" s="222"/>
      <c r="AJ308" s="222"/>
      <c r="AK308" s="222"/>
      <c r="AL308" s="222"/>
      <c r="AM308" s="222"/>
      <c r="AN308" s="222"/>
      <c r="AO308" s="222"/>
      <c r="AP308" s="222"/>
      <c r="AQ308" s="199"/>
      <c r="AR308" s="199"/>
      <c r="AS308" s="226"/>
      <c r="AT308" s="226"/>
      <c r="AU308" s="226"/>
      <c r="AV308" s="226"/>
      <c r="AW308" s="226">
        <v>17</v>
      </c>
      <c r="AX308" s="226"/>
      <c r="AY308" s="226"/>
    </row>
    <row r="309" spans="1:51" s="213" customFormat="1">
      <c r="A309" s="745" t="s">
        <v>289</v>
      </c>
      <c r="B309" s="746"/>
      <c r="C309" s="746"/>
      <c r="D309" s="746"/>
      <c r="E309" s="746"/>
      <c r="F309" s="746"/>
      <c r="G309" s="746"/>
      <c r="H309" s="747"/>
      <c r="I309" s="217">
        <f t="shared" si="122"/>
        <v>297</v>
      </c>
      <c r="J309" s="217">
        <f t="shared" ref="J309:M309" si="147">SUM(J310:J316)</f>
        <v>182</v>
      </c>
      <c r="K309" s="217">
        <f t="shared" si="147"/>
        <v>80</v>
      </c>
      <c r="L309" s="217">
        <f t="shared" si="147"/>
        <v>0</v>
      </c>
      <c r="M309" s="217">
        <f t="shared" si="147"/>
        <v>0</v>
      </c>
      <c r="N309" s="217">
        <f>SUM(N310:N316)</f>
        <v>182</v>
      </c>
      <c r="O309" s="217">
        <f t="shared" ref="O309:AA309" si="148">SUM(O310:O316)</f>
        <v>80</v>
      </c>
      <c r="P309" s="217">
        <f t="shared" si="148"/>
        <v>0</v>
      </c>
      <c r="Q309" s="217">
        <f t="shared" si="148"/>
        <v>0</v>
      </c>
      <c r="R309" s="217">
        <f t="shared" si="148"/>
        <v>0</v>
      </c>
      <c r="S309" s="217">
        <f t="shared" si="148"/>
        <v>0</v>
      </c>
      <c r="T309" s="217">
        <f t="shared" si="148"/>
        <v>182</v>
      </c>
      <c r="U309" s="217">
        <f t="shared" si="148"/>
        <v>0</v>
      </c>
      <c r="V309" s="217">
        <f t="shared" si="148"/>
        <v>0</v>
      </c>
      <c r="W309" s="217">
        <f t="shared" si="148"/>
        <v>0</v>
      </c>
      <c r="X309" s="217">
        <f t="shared" si="148"/>
        <v>42</v>
      </c>
      <c r="Y309" s="217">
        <f t="shared" si="148"/>
        <v>21</v>
      </c>
      <c r="Z309" s="217">
        <f t="shared" si="148"/>
        <v>2</v>
      </c>
      <c r="AA309" s="217">
        <f t="shared" si="148"/>
        <v>1</v>
      </c>
      <c r="AB309" s="999" t="str">
        <f t="shared" si="117"/>
        <v>10. Дорноговь аймаг дахь Төмөр замын МСҮТ</v>
      </c>
      <c r="AC309" s="1000"/>
      <c r="AD309" s="217">
        <f t="shared" si="124"/>
        <v>297</v>
      </c>
      <c r="AE309" s="217">
        <f t="shared" ref="AE309:AH309" si="149">SUM(AE310:AE316)</f>
        <v>0</v>
      </c>
      <c r="AF309" s="217">
        <f t="shared" si="149"/>
        <v>0</v>
      </c>
      <c r="AG309" s="217">
        <f t="shared" si="149"/>
        <v>0</v>
      </c>
      <c r="AH309" s="217">
        <f t="shared" si="149"/>
        <v>0</v>
      </c>
      <c r="AI309" s="217">
        <f>SUM(AI310:AI316)</f>
        <v>42</v>
      </c>
      <c r="AJ309" s="217">
        <f t="shared" ref="AJ309:AY309" si="150">SUM(AJ310:AJ316)</f>
        <v>14</v>
      </c>
      <c r="AK309" s="217">
        <f t="shared" si="150"/>
        <v>43</v>
      </c>
      <c r="AL309" s="217">
        <f t="shared" si="150"/>
        <v>20</v>
      </c>
      <c r="AM309" s="217">
        <f t="shared" si="150"/>
        <v>0</v>
      </c>
      <c r="AN309" s="217">
        <f t="shared" si="150"/>
        <v>0</v>
      </c>
      <c r="AO309" s="217">
        <f t="shared" si="150"/>
        <v>0</v>
      </c>
      <c r="AP309" s="217">
        <f t="shared" si="150"/>
        <v>0</v>
      </c>
      <c r="AQ309" s="217">
        <f t="shared" si="150"/>
        <v>53</v>
      </c>
      <c r="AR309" s="217">
        <f t="shared" si="150"/>
        <v>24</v>
      </c>
      <c r="AS309" s="217">
        <f t="shared" si="150"/>
        <v>11</v>
      </c>
      <c r="AT309" s="217">
        <f t="shared" si="150"/>
        <v>2</v>
      </c>
      <c r="AU309" s="217">
        <f t="shared" si="150"/>
        <v>26</v>
      </c>
      <c r="AV309" s="217">
        <f t="shared" si="150"/>
        <v>109</v>
      </c>
      <c r="AW309" s="217">
        <f t="shared" si="150"/>
        <v>34</v>
      </c>
      <c r="AX309" s="217">
        <f t="shared" si="150"/>
        <v>0</v>
      </c>
      <c r="AY309" s="217">
        <f t="shared" si="150"/>
        <v>0</v>
      </c>
    </row>
    <row r="310" spans="1:51" s="196" customFormat="1" ht="12.75" customHeight="1">
      <c r="A310" s="787" t="s">
        <v>284</v>
      </c>
      <c r="B310" s="787"/>
      <c r="C310" s="712" t="s">
        <v>285</v>
      </c>
      <c r="D310" s="713"/>
      <c r="E310" s="713"/>
      <c r="F310" s="713"/>
      <c r="G310" s="713"/>
      <c r="H310" s="714"/>
      <c r="I310" s="214">
        <f t="shared" si="122"/>
        <v>298</v>
      </c>
      <c r="J310" s="215">
        <f t="shared" si="112"/>
        <v>52</v>
      </c>
      <c r="K310" s="215">
        <f t="shared" si="112"/>
        <v>43</v>
      </c>
      <c r="L310" s="221"/>
      <c r="M310" s="199"/>
      <c r="N310" s="63">
        <v>52</v>
      </c>
      <c r="O310" s="63">
        <v>43</v>
      </c>
      <c r="P310" s="222"/>
      <c r="Q310" s="222"/>
      <c r="R310" s="222"/>
      <c r="S310" s="222"/>
      <c r="T310" s="63">
        <v>52</v>
      </c>
      <c r="U310" s="222"/>
      <c r="V310" s="214"/>
      <c r="W310" s="214"/>
      <c r="X310" s="226">
        <v>10</v>
      </c>
      <c r="Y310" s="226">
        <v>9</v>
      </c>
      <c r="Z310" s="257">
        <v>1</v>
      </c>
      <c r="AA310" s="226"/>
      <c r="AB310" s="140" t="str">
        <f t="shared" si="117"/>
        <v>TR4323-25</v>
      </c>
      <c r="AC310" s="139" t="str">
        <f t="shared" ref="AC310:AC316" si="151">+C310</f>
        <v>Ачаа вагон хүлээлцэгч</v>
      </c>
      <c r="AD310" s="214">
        <f t="shared" si="124"/>
        <v>298</v>
      </c>
      <c r="AE310" s="222"/>
      <c r="AF310" s="222"/>
      <c r="AG310" s="222"/>
      <c r="AH310" s="222"/>
      <c r="AI310" s="199">
        <v>13</v>
      </c>
      <c r="AJ310" s="199">
        <v>11</v>
      </c>
      <c r="AK310" s="199">
        <v>11</v>
      </c>
      <c r="AL310" s="199">
        <v>7</v>
      </c>
      <c r="AM310" s="222"/>
      <c r="AN310" s="222"/>
      <c r="AO310" s="222"/>
      <c r="AP310" s="222"/>
      <c r="AQ310" s="199">
        <v>17</v>
      </c>
      <c r="AR310" s="199">
        <v>16</v>
      </c>
      <c r="AS310" s="199">
        <v>4</v>
      </c>
      <c r="AT310" s="199">
        <v>1</v>
      </c>
      <c r="AU310" s="199">
        <v>5</v>
      </c>
      <c r="AV310" s="199">
        <v>33</v>
      </c>
      <c r="AW310" s="199">
        <v>9</v>
      </c>
      <c r="AX310" s="199"/>
      <c r="AY310" s="199"/>
    </row>
    <row r="311" spans="1:51" s="196" customFormat="1" ht="12.75" customHeight="1">
      <c r="A311" s="787" t="s">
        <v>290</v>
      </c>
      <c r="B311" s="787"/>
      <c r="C311" s="751" t="s">
        <v>291</v>
      </c>
      <c r="D311" s="752"/>
      <c r="E311" s="752"/>
      <c r="F311" s="752"/>
      <c r="G311" s="752"/>
      <c r="H311" s="783"/>
      <c r="I311" s="214">
        <f t="shared" si="122"/>
        <v>299</v>
      </c>
      <c r="J311" s="215">
        <f t="shared" si="112"/>
        <v>19</v>
      </c>
      <c r="K311" s="215">
        <f t="shared" si="112"/>
        <v>5</v>
      </c>
      <c r="L311" s="221"/>
      <c r="M311" s="199"/>
      <c r="N311" s="63">
        <v>19</v>
      </c>
      <c r="O311" s="63">
        <v>5</v>
      </c>
      <c r="P311" s="222"/>
      <c r="Q311" s="222"/>
      <c r="R311" s="222"/>
      <c r="S311" s="222"/>
      <c r="T311" s="63">
        <v>19</v>
      </c>
      <c r="U311" s="222"/>
      <c r="V311" s="214"/>
      <c r="W311" s="214"/>
      <c r="X311" s="226">
        <v>8</v>
      </c>
      <c r="Y311" s="226">
        <v>4</v>
      </c>
      <c r="Z311" s="257"/>
      <c r="AA311" s="226"/>
      <c r="AB311" s="140" t="str">
        <f t="shared" si="117"/>
        <v>TR4323-27</v>
      </c>
      <c r="AC311" s="139" t="str">
        <f t="shared" si="151"/>
        <v>Вагон үзэгч, засварчин</v>
      </c>
      <c r="AD311" s="214">
        <f t="shared" si="124"/>
        <v>299</v>
      </c>
      <c r="AE311" s="222"/>
      <c r="AF311" s="222"/>
      <c r="AG311" s="222"/>
      <c r="AH311" s="222"/>
      <c r="AI311" s="199">
        <v>4</v>
      </c>
      <c r="AJ311" s="199"/>
      <c r="AK311" s="199">
        <v>2</v>
      </c>
      <c r="AL311" s="199"/>
      <c r="AM311" s="222"/>
      <c r="AN311" s="222"/>
      <c r="AO311" s="222"/>
      <c r="AP311" s="222"/>
      <c r="AQ311" s="199">
        <v>5</v>
      </c>
      <c r="AR311" s="199">
        <v>1</v>
      </c>
      <c r="AS311" s="199"/>
      <c r="AT311" s="199"/>
      <c r="AU311" s="199">
        <v>4</v>
      </c>
      <c r="AV311" s="199">
        <v>8</v>
      </c>
      <c r="AW311" s="199">
        <v>7</v>
      </c>
      <c r="AX311" s="199"/>
      <c r="AY311" s="199"/>
    </row>
    <row r="312" spans="1:51" s="196" customFormat="1" ht="12.75" customHeight="1">
      <c r="A312" s="787" t="s">
        <v>292</v>
      </c>
      <c r="B312" s="787"/>
      <c r="C312" s="712" t="s">
        <v>293</v>
      </c>
      <c r="D312" s="713"/>
      <c r="E312" s="713"/>
      <c r="F312" s="713"/>
      <c r="G312" s="713"/>
      <c r="H312" s="714"/>
      <c r="I312" s="214">
        <f t="shared" si="122"/>
        <v>300</v>
      </c>
      <c r="J312" s="215">
        <f t="shared" si="112"/>
        <v>5</v>
      </c>
      <c r="K312" s="215">
        <f t="shared" si="112"/>
        <v>5</v>
      </c>
      <c r="L312" s="221"/>
      <c r="M312" s="199"/>
      <c r="N312" s="63">
        <v>5</v>
      </c>
      <c r="O312" s="63">
        <v>5</v>
      </c>
      <c r="P312" s="222"/>
      <c r="Q312" s="222"/>
      <c r="R312" s="222"/>
      <c r="S312" s="222"/>
      <c r="T312" s="63">
        <v>5</v>
      </c>
      <c r="U312" s="222"/>
      <c r="V312" s="214"/>
      <c r="W312" s="214"/>
      <c r="X312" s="226">
        <v>2</v>
      </c>
      <c r="Y312" s="226">
        <v>2</v>
      </c>
      <c r="Z312" s="257">
        <v>1</v>
      </c>
      <c r="AA312" s="226">
        <v>1</v>
      </c>
      <c r="AB312" s="140" t="str">
        <f t="shared" si="117"/>
        <v>TR4323-26</v>
      </c>
      <c r="AC312" s="139" t="str">
        <f t="shared" si="151"/>
        <v>Зорчигчийн вагоны үйлчлэгч</v>
      </c>
      <c r="AD312" s="214">
        <f t="shared" si="124"/>
        <v>300</v>
      </c>
      <c r="AE312" s="222"/>
      <c r="AF312" s="222"/>
      <c r="AG312" s="222"/>
      <c r="AH312" s="222"/>
      <c r="AI312" s="199"/>
      <c r="AJ312" s="199"/>
      <c r="AK312" s="199"/>
      <c r="AL312" s="199"/>
      <c r="AM312" s="222"/>
      <c r="AN312" s="222"/>
      <c r="AO312" s="222"/>
      <c r="AP312" s="222"/>
      <c r="AQ312" s="199">
        <v>2</v>
      </c>
      <c r="AR312" s="199">
        <v>2</v>
      </c>
      <c r="AS312" s="199"/>
      <c r="AT312" s="199">
        <v>1</v>
      </c>
      <c r="AU312" s="199"/>
      <c r="AV312" s="199">
        <v>3</v>
      </c>
      <c r="AW312" s="199">
        <v>1</v>
      </c>
      <c r="AX312" s="199"/>
      <c r="AY312" s="199"/>
    </row>
    <row r="313" spans="1:51" s="196" customFormat="1" ht="12.75" customHeight="1">
      <c r="A313" s="787" t="s">
        <v>286</v>
      </c>
      <c r="B313" s="787"/>
      <c r="C313" s="712" t="s">
        <v>287</v>
      </c>
      <c r="D313" s="713"/>
      <c r="E313" s="713"/>
      <c r="F313" s="713"/>
      <c r="G313" s="713"/>
      <c r="H313" s="714"/>
      <c r="I313" s="214">
        <f t="shared" si="122"/>
        <v>301</v>
      </c>
      <c r="J313" s="215">
        <f t="shared" si="112"/>
        <v>36</v>
      </c>
      <c r="K313" s="215">
        <f t="shared" si="112"/>
        <v>0</v>
      </c>
      <c r="L313" s="221"/>
      <c r="M313" s="199"/>
      <c r="N313" s="63">
        <v>36</v>
      </c>
      <c r="O313" s="63"/>
      <c r="P313" s="222"/>
      <c r="Q313" s="222"/>
      <c r="R313" s="222"/>
      <c r="S313" s="222"/>
      <c r="T313" s="63">
        <v>36</v>
      </c>
      <c r="U313" s="222"/>
      <c r="V313" s="214"/>
      <c r="W313" s="214"/>
      <c r="X313" s="226">
        <v>7</v>
      </c>
      <c r="Y313" s="226"/>
      <c r="Z313" s="257"/>
      <c r="AA313" s="226"/>
      <c r="AB313" s="140" t="str">
        <f t="shared" si="117"/>
        <v>TR8311-11</v>
      </c>
      <c r="AC313" s="139" t="str">
        <f t="shared" si="151"/>
        <v>Зүтгүүрийн туслах машинч</v>
      </c>
      <c r="AD313" s="214">
        <f t="shared" si="124"/>
        <v>301</v>
      </c>
      <c r="AE313" s="222"/>
      <c r="AF313" s="222"/>
      <c r="AG313" s="222"/>
      <c r="AH313" s="222"/>
      <c r="AI313" s="199">
        <v>8</v>
      </c>
      <c r="AJ313" s="199"/>
      <c r="AK313" s="199">
        <v>8</v>
      </c>
      <c r="AL313" s="199"/>
      <c r="AM313" s="222"/>
      <c r="AN313" s="222"/>
      <c r="AO313" s="222"/>
      <c r="AP313" s="222"/>
      <c r="AQ313" s="199">
        <v>13</v>
      </c>
      <c r="AR313" s="199"/>
      <c r="AS313" s="199"/>
      <c r="AT313" s="199"/>
      <c r="AU313" s="199">
        <v>5</v>
      </c>
      <c r="AV313" s="199">
        <v>22</v>
      </c>
      <c r="AW313" s="199">
        <v>9</v>
      </c>
      <c r="AX313" s="199"/>
      <c r="AY313" s="199"/>
    </row>
    <row r="314" spans="1:51" s="196" customFormat="1" ht="12.75" customHeight="1">
      <c r="A314" s="787" t="s">
        <v>294</v>
      </c>
      <c r="B314" s="787"/>
      <c r="C314" s="751" t="s">
        <v>295</v>
      </c>
      <c r="D314" s="752"/>
      <c r="E314" s="752"/>
      <c r="F314" s="752"/>
      <c r="G314" s="752"/>
      <c r="H314" s="783"/>
      <c r="I314" s="214">
        <f t="shared" si="122"/>
        <v>302</v>
      </c>
      <c r="J314" s="215">
        <f t="shared" si="112"/>
        <v>34</v>
      </c>
      <c r="K314" s="215">
        <f t="shared" si="112"/>
        <v>0</v>
      </c>
      <c r="L314" s="221"/>
      <c r="M314" s="199"/>
      <c r="N314" s="63">
        <v>34</v>
      </c>
      <c r="O314" s="63"/>
      <c r="P314" s="222"/>
      <c r="Q314" s="222"/>
      <c r="R314" s="222"/>
      <c r="S314" s="222"/>
      <c r="T314" s="63">
        <v>34</v>
      </c>
      <c r="U314" s="222"/>
      <c r="V314" s="214"/>
      <c r="W314" s="214"/>
      <c r="X314" s="226">
        <v>8</v>
      </c>
      <c r="Y314" s="226"/>
      <c r="Z314" s="257"/>
      <c r="AA314" s="226"/>
      <c r="AB314" s="140" t="str">
        <f t="shared" si="117"/>
        <v>TR8311-13</v>
      </c>
      <c r="AC314" s="139" t="str">
        <f t="shared" si="151"/>
        <v>Илчит тэрэгний засварчин</v>
      </c>
      <c r="AD314" s="214">
        <f t="shared" si="124"/>
        <v>302</v>
      </c>
      <c r="AE314" s="222"/>
      <c r="AF314" s="222"/>
      <c r="AG314" s="222"/>
      <c r="AH314" s="222"/>
      <c r="AI314" s="199">
        <v>12</v>
      </c>
      <c r="AJ314" s="199"/>
      <c r="AK314" s="199">
        <v>6</v>
      </c>
      <c r="AL314" s="199"/>
      <c r="AM314" s="222"/>
      <c r="AN314" s="222"/>
      <c r="AO314" s="222"/>
      <c r="AP314" s="222"/>
      <c r="AQ314" s="199">
        <v>8</v>
      </c>
      <c r="AR314" s="199"/>
      <c r="AS314" s="199">
        <v>2</v>
      </c>
      <c r="AT314" s="199"/>
      <c r="AU314" s="199">
        <v>8</v>
      </c>
      <c r="AV314" s="199">
        <v>21</v>
      </c>
      <c r="AW314" s="199">
        <v>3</v>
      </c>
      <c r="AX314" s="199"/>
      <c r="AY314" s="199"/>
    </row>
    <row r="315" spans="1:51" s="196" customFormat="1" ht="12.75" customHeight="1">
      <c r="A315" s="825" t="s">
        <v>193</v>
      </c>
      <c r="B315" s="826"/>
      <c r="C315" s="712" t="s">
        <v>194</v>
      </c>
      <c r="D315" s="713"/>
      <c r="E315" s="713"/>
      <c r="F315" s="713"/>
      <c r="G315" s="713"/>
      <c r="H315" s="714"/>
      <c r="I315" s="214">
        <f t="shared" si="122"/>
        <v>303</v>
      </c>
      <c r="J315" s="215">
        <f t="shared" ref="J315:K370" si="152">+L315+N315+P315</f>
        <v>7</v>
      </c>
      <c r="K315" s="215">
        <f t="shared" si="152"/>
        <v>4</v>
      </c>
      <c r="L315" s="221"/>
      <c r="M315" s="199"/>
      <c r="N315" s="63">
        <v>7</v>
      </c>
      <c r="O315" s="63">
        <v>4</v>
      </c>
      <c r="P315" s="222"/>
      <c r="Q315" s="222"/>
      <c r="R315" s="222"/>
      <c r="S315" s="222"/>
      <c r="T315" s="63">
        <v>7</v>
      </c>
      <c r="U315" s="222"/>
      <c r="V315" s="214"/>
      <c r="W315" s="214"/>
      <c r="X315" s="226"/>
      <c r="Y315" s="226"/>
      <c r="Z315" s="257"/>
      <c r="AA315" s="226"/>
      <c r="AB315" s="140" t="str">
        <f t="shared" si="117"/>
        <v>TR4323-29</v>
      </c>
      <c r="AC315" s="139" t="str">
        <f t="shared" si="151"/>
        <v>Төмөр замын замчин</v>
      </c>
      <c r="AD315" s="214">
        <f t="shared" si="124"/>
        <v>303</v>
      </c>
      <c r="AE315" s="222"/>
      <c r="AF315" s="222"/>
      <c r="AG315" s="222"/>
      <c r="AH315" s="222"/>
      <c r="AI315" s="199"/>
      <c r="AJ315" s="199"/>
      <c r="AK315" s="199">
        <v>5</v>
      </c>
      <c r="AL315" s="199">
        <v>3</v>
      </c>
      <c r="AM315" s="222"/>
      <c r="AN315" s="222"/>
      <c r="AO315" s="222"/>
      <c r="AP315" s="222"/>
      <c r="AQ315" s="199">
        <v>2</v>
      </c>
      <c r="AR315" s="199">
        <v>1</v>
      </c>
      <c r="AS315" s="199">
        <v>1</v>
      </c>
      <c r="AT315" s="199"/>
      <c r="AU315" s="199">
        <v>2</v>
      </c>
      <c r="AV315" s="199">
        <v>3</v>
      </c>
      <c r="AW315" s="199">
        <v>1</v>
      </c>
      <c r="AX315" s="199"/>
      <c r="AY315" s="199"/>
    </row>
    <row r="316" spans="1:51" s="196" customFormat="1" ht="25.5" customHeight="1">
      <c r="A316" s="825" t="s">
        <v>282</v>
      </c>
      <c r="B316" s="826"/>
      <c r="C316" s="712" t="s">
        <v>283</v>
      </c>
      <c r="D316" s="713"/>
      <c r="E316" s="713"/>
      <c r="F316" s="713"/>
      <c r="G316" s="713"/>
      <c r="H316" s="714"/>
      <c r="I316" s="214">
        <f t="shared" si="122"/>
        <v>304</v>
      </c>
      <c r="J316" s="215">
        <f t="shared" si="152"/>
        <v>29</v>
      </c>
      <c r="K316" s="215">
        <f t="shared" si="152"/>
        <v>23</v>
      </c>
      <c r="L316" s="221"/>
      <c r="M316" s="199"/>
      <c r="N316" s="63">
        <v>29</v>
      </c>
      <c r="O316" s="63">
        <v>23</v>
      </c>
      <c r="P316" s="222"/>
      <c r="Q316" s="222"/>
      <c r="R316" s="222"/>
      <c r="S316" s="222"/>
      <c r="T316" s="63">
        <v>29</v>
      </c>
      <c r="U316" s="222"/>
      <c r="V316" s="214"/>
      <c r="W316" s="214"/>
      <c r="X316" s="226">
        <v>7</v>
      </c>
      <c r="Y316" s="226">
        <v>6</v>
      </c>
      <c r="Z316" s="257"/>
      <c r="AA316" s="226"/>
      <c r="AB316" s="140" t="str">
        <f t="shared" si="117"/>
        <v>TR4323-15</v>
      </c>
      <c r="AC316" s="139" t="str">
        <f t="shared" si="151"/>
        <v>Төмөр замын өртөөний жижүүр</v>
      </c>
      <c r="AD316" s="214">
        <f t="shared" si="124"/>
        <v>304</v>
      </c>
      <c r="AE316" s="222"/>
      <c r="AF316" s="222"/>
      <c r="AG316" s="222"/>
      <c r="AH316" s="222"/>
      <c r="AI316" s="199">
        <v>5</v>
      </c>
      <c r="AJ316" s="199">
        <v>3</v>
      </c>
      <c r="AK316" s="199">
        <v>11</v>
      </c>
      <c r="AL316" s="199">
        <v>10</v>
      </c>
      <c r="AM316" s="222"/>
      <c r="AN316" s="222"/>
      <c r="AO316" s="222"/>
      <c r="AP316" s="222"/>
      <c r="AQ316" s="199">
        <v>6</v>
      </c>
      <c r="AR316" s="199">
        <v>4</v>
      </c>
      <c r="AS316" s="199">
        <v>4</v>
      </c>
      <c r="AT316" s="199"/>
      <c r="AU316" s="199">
        <v>2</v>
      </c>
      <c r="AV316" s="199">
        <v>19</v>
      </c>
      <c r="AW316" s="199">
        <v>4</v>
      </c>
      <c r="AX316" s="199"/>
      <c r="AY316" s="199"/>
    </row>
    <row r="317" spans="1:51" s="213" customFormat="1">
      <c r="A317" s="745" t="s">
        <v>296</v>
      </c>
      <c r="B317" s="746"/>
      <c r="C317" s="746"/>
      <c r="D317" s="746"/>
      <c r="E317" s="746"/>
      <c r="F317" s="746"/>
      <c r="G317" s="746"/>
      <c r="H317" s="747"/>
      <c r="I317" s="217">
        <f t="shared" si="122"/>
        <v>305</v>
      </c>
      <c r="J317" s="217">
        <f t="shared" ref="J317:AA317" si="153">SUM(J318:J321)</f>
        <v>32</v>
      </c>
      <c r="K317" s="217">
        <f t="shared" si="153"/>
        <v>26</v>
      </c>
      <c r="L317" s="217">
        <f t="shared" si="153"/>
        <v>0</v>
      </c>
      <c r="M317" s="217">
        <f t="shared" si="153"/>
        <v>0</v>
      </c>
      <c r="N317" s="217">
        <f t="shared" si="153"/>
        <v>32</v>
      </c>
      <c r="O317" s="217">
        <f t="shared" si="153"/>
        <v>26</v>
      </c>
      <c r="P317" s="217">
        <f t="shared" si="153"/>
        <v>0</v>
      </c>
      <c r="Q317" s="217">
        <f t="shared" si="153"/>
        <v>0</v>
      </c>
      <c r="R317" s="217">
        <f t="shared" si="153"/>
        <v>0</v>
      </c>
      <c r="S317" s="217">
        <f t="shared" si="153"/>
        <v>0</v>
      </c>
      <c r="T317" s="217">
        <f t="shared" si="153"/>
        <v>32</v>
      </c>
      <c r="U317" s="217">
        <f t="shared" si="153"/>
        <v>0</v>
      </c>
      <c r="V317" s="217">
        <f t="shared" si="153"/>
        <v>32</v>
      </c>
      <c r="W317" s="217">
        <f t="shared" si="153"/>
        <v>26</v>
      </c>
      <c r="X317" s="217">
        <f t="shared" si="153"/>
        <v>0</v>
      </c>
      <c r="Y317" s="217">
        <f t="shared" si="153"/>
        <v>0</v>
      </c>
      <c r="Z317" s="217">
        <f t="shared" si="153"/>
        <v>0</v>
      </c>
      <c r="AA317" s="217">
        <f t="shared" si="153"/>
        <v>0</v>
      </c>
      <c r="AB317" s="999" t="str">
        <f t="shared" si="117"/>
        <v>11. "Топ" МСҮТ</v>
      </c>
      <c r="AC317" s="1000"/>
      <c r="AD317" s="217">
        <f t="shared" si="124"/>
        <v>305</v>
      </c>
      <c r="AE317" s="217">
        <f t="shared" ref="AE317:AY317" si="154">SUM(AE318:AE321)</f>
        <v>0</v>
      </c>
      <c r="AF317" s="217">
        <f t="shared" si="154"/>
        <v>0</v>
      </c>
      <c r="AG317" s="217">
        <f t="shared" si="154"/>
        <v>0</v>
      </c>
      <c r="AH317" s="217">
        <f t="shared" si="154"/>
        <v>0</v>
      </c>
      <c r="AI317" s="217">
        <f t="shared" si="154"/>
        <v>0</v>
      </c>
      <c r="AJ317" s="217">
        <f t="shared" si="154"/>
        <v>0</v>
      </c>
      <c r="AK317" s="217">
        <f t="shared" si="154"/>
        <v>0</v>
      </c>
      <c r="AL317" s="217">
        <f t="shared" si="154"/>
        <v>0</v>
      </c>
      <c r="AM317" s="217">
        <f t="shared" si="154"/>
        <v>0</v>
      </c>
      <c r="AN317" s="217">
        <f t="shared" si="154"/>
        <v>0</v>
      </c>
      <c r="AO317" s="217">
        <f t="shared" si="154"/>
        <v>0</v>
      </c>
      <c r="AP317" s="217">
        <f t="shared" si="154"/>
        <v>0</v>
      </c>
      <c r="AQ317" s="217">
        <f t="shared" si="154"/>
        <v>0</v>
      </c>
      <c r="AR317" s="217">
        <f t="shared" si="154"/>
        <v>0</v>
      </c>
      <c r="AS317" s="217">
        <f t="shared" si="154"/>
        <v>0</v>
      </c>
      <c r="AT317" s="217">
        <f t="shared" si="154"/>
        <v>0</v>
      </c>
      <c r="AU317" s="217">
        <f t="shared" si="154"/>
        <v>0</v>
      </c>
      <c r="AV317" s="217">
        <f t="shared" si="154"/>
        <v>0</v>
      </c>
      <c r="AW317" s="217">
        <f t="shared" si="154"/>
        <v>32</v>
      </c>
      <c r="AX317" s="217">
        <f t="shared" si="154"/>
        <v>0</v>
      </c>
      <c r="AY317" s="217">
        <f t="shared" si="154"/>
        <v>0</v>
      </c>
    </row>
    <row r="318" spans="1:51" s="196" customFormat="1" ht="25.5" customHeight="1">
      <c r="A318" s="825" t="s">
        <v>297</v>
      </c>
      <c r="B318" s="826"/>
      <c r="C318" s="712" t="s">
        <v>298</v>
      </c>
      <c r="D318" s="713"/>
      <c r="E318" s="713"/>
      <c r="F318" s="713"/>
      <c r="G318" s="713"/>
      <c r="H318" s="714"/>
      <c r="I318" s="214">
        <f t="shared" si="122"/>
        <v>306</v>
      </c>
      <c r="J318" s="215">
        <f t="shared" si="152"/>
        <v>4</v>
      </c>
      <c r="K318" s="215">
        <f t="shared" si="152"/>
        <v>3</v>
      </c>
      <c r="L318" s="221"/>
      <c r="M318" s="199"/>
      <c r="N318" s="199">
        <v>4</v>
      </c>
      <c r="O318" s="199">
        <v>3</v>
      </c>
      <c r="P318" s="222"/>
      <c r="Q318" s="222"/>
      <c r="R318" s="222"/>
      <c r="S318" s="222"/>
      <c r="T318" s="199">
        <v>4</v>
      </c>
      <c r="U318" s="222"/>
      <c r="V318" s="199">
        <v>4</v>
      </c>
      <c r="W318" s="199">
        <v>3</v>
      </c>
      <c r="X318" s="222"/>
      <c r="Y318" s="223"/>
      <c r="Z318" s="221"/>
      <c r="AA318" s="199"/>
      <c r="AB318" s="140" t="str">
        <f t="shared" si="117"/>
        <v>ID4416-11</v>
      </c>
      <c r="AC318" s="139" t="str">
        <f t="shared" ref="AC318:AC321" si="155">+C318</f>
        <v>Хүний нөөцийн туслах ажилтан</v>
      </c>
      <c r="AD318" s="214">
        <f t="shared" si="124"/>
        <v>306</v>
      </c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199"/>
      <c r="AR318" s="199"/>
      <c r="AS318" s="226"/>
      <c r="AT318" s="226"/>
      <c r="AU318" s="226"/>
      <c r="AV318" s="226"/>
      <c r="AW318" s="199">
        <v>4</v>
      </c>
      <c r="AX318" s="226"/>
      <c r="AY318" s="226"/>
    </row>
    <row r="319" spans="1:51" s="196" customFormat="1" ht="25.5" customHeight="1">
      <c r="A319" s="825" t="s">
        <v>299</v>
      </c>
      <c r="B319" s="826"/>
      <c r="C319" s="1031" t="s">
        <v>300</v>
      </c>
      <c r="D319" s="1032"/>
      <c r="E319" s="1032"/>
      <c r="F319" s="1032"/>
      <c r="G319" s="1032"/>
      <c r="H319" s="1033"/>
      <c r="I319" s="214">
        <f t="shared" si="122"/>
        <v>307</v>
      </c>
      <c r="J319" s="215">
        <f t="shared" si="152"/>
        <v>7</v>
      </c>
      <c r="K319" s="215">
        <f t="shared" si="152"/>
        <v>3</v>
      </c>
      <c r="L319" s="221"/>
      <c r="M319" s="199"/>
      <c r="N319" s="199">
        <v>7</v>
      </c>
      <c r="O319" s="199">
        <v>3</v>
      </c>
      <c r="P319" s="222"/>
      <c r="Q319" s="222"/>
      <c r="R319" s="222"/>
      <c r="S319" s="222"/>
      <c r="T319" s="199">
        <v>7</v>
      </c>
      <c r="U319" s="222"/>
      <c r="V319" s="199">
        <v>7</v>
      </c>
      <c r="W319" s="199">
        <v>3</v>
      </c>
      <c r="X319" s="222"/>
      <c r="Y319" s="223"/>
      <c r="Z319" s="224"/>
      <c r="AA319" s="223"/>
      <c r="AB319" s="140" t="str">
        <f t="shared" si="117"/>
        <v>PB3521-27</v>
      </c>
      <c r="AC319" s="139" t="str">
        <f t="shared" si="155"/>
        <v>Дуу, дүрс бичлэгийн оператор</v>
      </c>
      <c r="AD319" s="214">
        <f t="shared" si="124"/>
        <v>307</v>
      </c>
      <c r="AE319" s="222"/>
      <c r="AF319" s="222"/>
      <c r="AG319" s="222"/>
      <c r="AH319" s="222"/>
      <c r="AI319" s="222"/>
      <c r="AJ319" s="222"/>
      <c r="AK319" s="222"/>
      <c r="AL319" s="222"/>
      <c r="AM319" s="222"/>
      <c r="AN319" s="222"/>
      <c r="AO319" s="222"/>
      <c r="AP319" s="222"/>
      <c r="AQ319" s="199"/>
      <c r="AR319" s="199"/>
      <c r="AS319" s="226"/>
      <c r="AT319" s="226"/>
      <c r="AU319" s="226"/>
      <c r="AV319" s="226"/>
      <c r="AW319" s="199">
        <v>7</v>
      </c>
      <c r="AX319" s="226"/>
      <c r="AY319" s="226"/>
    </row>
    <row r="320" spans="1:51" s="196" customFormat="1" ht="12.75" customHeight="1">
      <c r="A320" s="825" t="s">
        <v>153</v>
      </c>
      <c r="B320" s="826"/>
      <c r="C320" s="712" t="s">
        <v>154</v>
      </c>
      <c r="D320" s="713"/>
      <c r="E320" s="713"/>
      <c r="F320" s="713"/>
      <c r="G320" s="713"/>
      <c r="H320" s="714"/>
      <c r="I320" s="214">
        <f t="shared" si="122"/>
        <v>308</v>
      </c>
      <c r="J320" s="215">
        <f t="shared" si="152"/>
        <v>14</v>
      </c>
      <c r="K320" s="215">
        <f t="shared" si="152"/>
        <v>14</v>
      </c>
      <c r="L320" s="221"/>
      <c r="M320" s="199"/>
      <c r="N320" s="199">
        <v>14</v>
      </c>
      <c r="O320" s="199">
        <v>14</v>
      </c>
      <c r="P320" s="222"/>
      <c r="Q320" s="222"/>
      <c r="R320" s="222"/>
      <c r="S320" s="222"/>
      <c r="T320" s="199">
        <v>14</v>
      </c>
      <c r="U320" s="222"/>
      <c r="V320" s="199">
        <v>14</v>
      </c>
      <c r="W320" s="199">
        <v>14</v>
      </c>
      <c r="X320" s="222"/>
      <c r="Y320" s="223"/>
      <c r="Z320" s="224"/>
      <c r="AA320" s="223"/>
      <c r="AB320" s="140" t="str">
        <f t="shared" si="117"/>
        <v>SO5142-11</v>
      </c>
      <c r="AC320" s="139" t="str">
        <f t="shared" si="155"/>
        <v>Гоо засалч</v>
      </c>
      <c r="AD320" s="214">
        <f t="shared" si="124"/>
        <v>308</v>
      </c>
      <c r="AE320" s="222"/>
      <c r="AF320" s="222"/>
      <c r="AG320" s="222"/>
      <c r="AH320" s="222"/>
      <c r="AI320" s="222"/>
      <c r="AJ320" s="222"/>
      <c r="AK320" s="222"/>
      <c r="AL320" s="222"/>
      <c r="AM320" s="222"/>
      <c r="AN320" s="222"/>
      <c r="AO320" s="222"/>
      <c r="AP320" s="222"/>
      <c r="AQ320" s="199"/>
      <c r="AR320" s="199"/>
      <c r="AS320" s="226"/>
      <c r="AT320" s="226"/>
      <c r="AU320" s="226"/>
      <c r="AV320" s="226"/>
      <c r="AW320" s="199">
        <v>14</v>
      </c>
      <c r="AX320" s="226"/>
      <c r="AY320" s="226"/>
    </row>
    <row r="321" spans="1:51" s="196" customFormat="1" ht="12.75" customHeight="1">
      <c r="A321" s="245" t="s">
        <v>301</v>
      </c>
      <c r="B321" s="228"/>
      <c r="C321" s="751" t="s">
        <v>302</v>
      </c>
      <c r="D321" s="752"/>
      <c r="E321" s="752"/>
      <c r="F321" s="752"/>
      <c r="G321" s="752"/>
      <c r="H321" s="783"/>
      <c r="I321" s="214">
        <f t="shared" si="122"/>
        <v>309</v>
      </c>
      <c r="J321" s="215">
        <f t="shared" si="152"/>
        <v>7</v>
      </c>
      <c r="K321" s="215">
        <f t="shared" si="152"/>
        <v>6</v>
      </c>
      <c r="L321" s="221"/>
      <c r="M321" s="199"/>
      <c r="N321" s="199">
        <v>7</v>
      </c>
      <c r="O321" s="199">
        <v>6</v>
      </c>
      <c r="P321" s="222"/>
      <c r="Q321" s="222"/>
      <c r="R321" s="222"/>
      <c r="S321" s="222"/>
      <c r="T321" s="199">
        <v>7</v>
      </c>
      <c r="U321" s="222"/>
      <c r="V321" s="199">
        <v>7</v>
      </c>
      <c r="W321" s="199">
        <v>6</v>
      </c>
      <c r="X321" s="222"/>
      <c r="Y321" s="223"/>
      <c r="Z321" s="224"/>
      <c r="AA321" s="223"/>
      <c r="AB321" s="140" t="str">
        <f t="shared" si="117"/>
        <v>AD7532-27</v>
      </c>
      <c r="AC321" s="139" t="str">
        <f t="shared" si="155"/>
        <v>Хувцасны дизайнч</v>
      </c>
      <c r="AD321" s="214">
        <f t="shared" si="124"/>
        <v>309</v>
      </c>
      <c r="AE321" s="222"/>
      <c r="AF321" s="222"/>
      <c r="AG321" s="222"/>
      <c r="AH321" s="222"/>
      <c r="AI321" s="222"/>
      <c r="AJ321" s="222"/>
      <c r="AK321" s="222"/>
      <c r="AL321" s="222"/>
      <c r="AM321" s="222"/>
      <c r="AN321" s="222"/>
      <c r="AO321" s="222"/>
      <c r="AP321" s="222"/>
      <c r="AQ321" s="199"/>
      <c r="AR321" s="199"/>
      <c r="AS321" s="226"/>
      <c r="AT321" s="226"/>
      <c r="AU321" s="226"/>
      <c r="AV321" s="226"/>
      <c r="AW321" s="199">
        <v>7</v>
      </c>
      <c r="AX321" s="226"/>
      <c r="AY321" s="226"/>
    </row>
    <row r="322" spans="1:51" s="213" customFormat="1">
      <c r="A322" s="745" t="s">
        <v>303</v>
      </c>
      <c r="B322" s="746"/>
      <c r="C322" s="746"/>
      <c r="D322" s="746"/>
      <c r="E322" s="746"/>
      <c r="F322" s="746"/>
      <c r="G322" s="746"/>
      <c r="H322" s="747"/>
      <c r="I322" s="217">
        <f t="shared" si="122"/>
        <v>310</v>
      </c>
      <c r="J322" s="217">
        <f t="shared" ref="J322:M322" si="156">SUM(J323:J329)</f>
        <v>366</v>
      </c>
      <c r="K322" s="217">
        <f t="shared" si="156"/>
        <v>270</v>
      </c>
      <c r="L322" s="217">
        <f t="shared" si="156"/>
        <v>0</v>
      </c>
      <c r="M322" s="217">
        <f t="shared" si="156"/>
        <v>0</v>
      </c>
      <c r="N322" s="217">
        <f>SUM(N323:N329)</f>
        <v>366</v>
      </c>
      <c r="O322" s="217">
        <f t="shared" ref="O322:AA322" si="157">SUM(O323:O329)</f>
        <v>270</v>
      </c>
      <c r="P322" s="217">
        <f t="shared" si="157"/>
        <v>0</v>
      </c>
      <c r="Q322" s="217">
        <f t="shared" si="157"/>
        <v>0</v>
      </c>
      <c r="R322" s="217">
        <f t="shared" si="157"/>
        <v>0</v>
      </c>
      <c r="S322" s="217">
        <f t="shared" si="157"/>
        <v>0</v>
      </c>
      <c r="T322" s="217">
        <f t="shared" si="157"/>
        <v>364</v>
      </c>
      <c r="U322" s="217">
        <f t="shared" si="157"/>
        <v>2</v>
      </c>
      <c r="V322" s="217">
        <f t="shared" si="157"/>
        <v>348</v>
      </c>
      <c r="W322" s="217">
        <f t="shared" si="157"/>
        <v>255</v>
      </c>
      <c r="X322" s="217">
        <f t="shared" si="157"/>
        <v>3</v>
      </c>
      <c r="Y322" s="217">
        <f t="shared" si="157"/>
        <v>2</v>
      </c>
      <c r="Z322" s="217">
        <f t="shared" si="157"/>
        <v>0</v>
      </c>
      <c r="AA322" s="217">
        <f t="shared" si="157"/>
        <v>0</v>
      </c>
      <c r="AB322" s="999" t="str">
        <f t="shared" si="117"/>
        <v>12. "Их Засаг" МСҮТ</v>
      </c>
      <c r="AC322" s="1000"/>
      <c r="AD322" s="217">
        <f t="shared" si="124"/>
        <v>310</v>
      </c>
      <c r="AE322" s="217">
        <f t="shared" ref="AE322:AH322" si="158">SUM(AE323:AE329)</f>
        <v>0</v>
      </c>
      <c r="AF322" s="217">
        <f t="shared" si="158"/>
        <v>0</v>
      </c>
      <c r="AG322" s="217">
        <f t="shared" si="158"/>
        <v>0</v>
      </c>
      <c r="AH322" s="217">
        <f t="shared" si="158"/>
        <v>0</v>
      </c>
      <c r="AI322" s="217">
        <f>SUM(AI323:AI329)</f>
        <v>0</v>
      </c>
      <c r="AJ322" s="217">
        <f t="shared" ref="AJ322:AY322" si="159">SUM(AJ323:AJ329)</f>
        <v>0</v>
      </c>
      <c r="AK322" s="217">
        <f t="shared" si="159"/>
        <v>0</v>
      </c>
      <c r="AL322" s="217">
        <f t="shared" si="159"/>
        <v>0</v>
      </c>
      <c r="AM322" s="217">
        <f t="shared" si="159"/>
        <v>0</v>
      </c>
      <c r="AN322" s="217">
        <f t="shared" si="159"/>
        <v>0</v>
      </c>
      <c r="AO322" s="217">
        <f t="shared" si="159"/>
        <v>0</v>
      </c>
      <c r="AP322" s="217">
        <f t="shared" si="159"/>
        <v>0</v>
      </c>
      <c r="AQ322" s="217">
        <f t="shared" si="159"/>
        <v>15</v>
      </c>
      <c r="AR322" s="217">
        <f t="shared" si="159"/>
        <v>13</v>
      </c>
      <c r="AS322" s="217">
        <f t="shared" si="159"/>
        <v>2</v>
      </c>
      <c r="AT322" s="217">
        <f t="shared" si="159"/>
        <v>0</v>
      </c>
      <c r="AU322" s="217">
        <f t="shared" si="159"/>
        <v>0</v>
      </c>
      <c r="AV322" s="217">
        <f t="shared" si="159"/>
        <v>9</v>
      </c>
      <c r="AW322" s="217">
        <f t="shared" si="159"/>
        <v>354</v>
      </c>
      <c r="AX322" s="217">
        <f t="shared" si="159"/>
        <v>1</v>
      </c>
      <c r="AY322" s="217">
        <f t="shared" si="159"/>
        <v>0</v>
      </c>
    </row>
    <row r="323" spans="1:51" s="258" customFormat="1" ht="12.75" customHeight="1">
      <c r="A323" s="825" t="s">
        <v>218</v>
      </c>
      <c r="B323" s="826"/>
      <c r="C323" s="751" t="s">
        <v>219</v>
      </c>
      <c r="D323" s="752"/>
      <c r="E323" s="752"/>
      <c r="F323" s="752"/>
      <c r="G323" s="752"/>
      <c r="H323" s="783"/>
      <c r="I323" s="214">
        <f t="shared" si="122"/>
        <v>311</v>
      </c>
      <c r="J323" s="215">
        <f t="shared" si="152"/>
        <v>118</v>
      </c>
      <c r="K323" s="215">
        <f t="shared" si="152"/>
        <v>49</v>
      </c>
      <c r="L323" s="221"/>
      <c r="M323" s="199"/>
      <c r="N323" s="63">
        <v>118</v>
      </c>
      <c r="O323" s="63">
        <v>49</v>
      </c>
      <c r="P323" s="222"/>
      <c r="Q323" s="222"/>
      <c r="R323" s="222"/>
      <c r="S323" s="222"/>
      <c r="T323" s="63">
        <v>118</v>
      </c>
      <c r="U323" s="222"/>
      <c r="V323" s="63">
        <v>118</v>
      </c>
      <c r="W323" s="63">
        <v>49</v>
      </c>
      <c r="X323" s="222"/>
      <c r="Y323" s="223"/>
      <c r="Z323" s="224"/>
      <c r="AA323" s="223"/>
      <c r="AB323" s="140" t="str">
        <f t="shared" si="117"/>
        <v>AD7321-11</v>
      </c>
      <c r="AC323" s="139" t="str">
        <f t="shared" ref="AC323:AC329" si="160">+C323</f>
        <v>Хэвлэлийн график дизайнч</v>
      </c>
      <c r="AD323" s="214">
        <f t="shared" si="124"/>
        <v>311</v>
      </c>
      <c r="AE323" s="222"/>
      <c r="AF323" s="222"/>
      <c r="AG323" s="222"/>
      <c r="AH323" s="222"/>
      <c r="AI323" s="222"/>
      <c r="AJ323" s="222"/>
      <c r="AK323" s="222"/>
      <c r="AL323" s="222"/>
      <c r="AM323" s="222"/>
      <c r="AN323" s="222"/>
      <c r="AO323" s="222"/>
      <c r="AP323" s="222"/>
      <c r="AQ323" s="199"/>
      <c r="AR323" s="199"/>
      <c r="AS323" s="226"/>
      <c r="AT323" s="226"/>
      <c r="AU323" s="226"/>
      <c r="AV323" s="226"/>
      <c r="AW323" s="63">
        <v>118</v>
      </c>
      <c r="AX323" s="226"/>
      <c r="AY323" s="226"/>
    </row>
    <row r="324" spans="1:51" s="258" customFormat="1" ht="25.5" customHeight="1">
      <c r="A324" s="825" t="s">
        <v>195</v>
      </c>
      <c r="B324" s="826"/>
      <c r="C324" s="751" t="s">
        <v>196</v>
      </c>
      <c r="D324" s="752"/>
      <c r="E324" s="752"/>
      <c r="F324" s="752"/>
      <c r="G324" s="752"/>
      <c r="H324" s="783"/>
      <c r="I324" s="214">
        <f t="shared" si="122"/>
        <v>312</v>
      </c>
      <c r="J324" s="215">
        <f t="shared" si="152"/>
        <v>60</v>
      </c>
      <c r="K324" s="215">
        <f t="shared" si="152"/>
        <v>53</v>
      </c>
      <c r="L324" s="221"/>
      <c r="M324" s="199"/>
      <c r="N324" s="63">
        <v>60</v>
      </c>
      <c r="O324" s="63">
        <v>53</v>
      </c>
      <c r="P324" s="222"/>
      <c r="Q324" s="222"/>
      <c r="R324" s="222"/>
      <c r="S324" s="222"/>
      <c r="T324" s="63">
        <v>60</v>
      </c>
      <c r="U324" s="222"/>
      <c r="V324" s="63">
        <v>60</v>
      </c>
      <c r="W324" s="63">
        <v>53</v>
      </c>
      <c r="X324" s="222"/>
      <c r="Y324" s="223"/>
      <c r="Z324" s="224"/>
      <c r="AA324" s="223"/>
      <c r="AB324" s="140" t="str">
        <f t="shared" si="117"/>
        <v>ID4120-11</v>
      </c>
      <c r="AC324" s="139" t="str">
        <f t="shared" si="160"/>
        <v>Нарийн бичгийн дарга-албан хэргийн ажилтан</v>
      </c>
      <c r="AD324" s="214">
        <f t="shared" si="124"/>
        <v>312</v>
      </c>
      <c r="AE324" s="222"/>
      <c r="AF324" s="222"/>
      <c r="AG324" s="222"/>
      <c r="AH324" s="222"/>
      <c r="AI324" s="222"/>
      <c r="AJ324" s="222"/>
      <c r="AK324" s="222"/>
      <c r="AL324" s="222"/>
      <c r="AM324" s="222"/>
      <c r="AN324" s="222"/>
      <c r="AO324" s="222"/>
      <c r="AP324" s="222"/>
      <c r="AQ324" s="199"/>
      <c r="AR324" s="199"/>
      <c r="AS324" s="226"/>
      <c r="AT324" s="226"/>
      <c r="AU324" s="226"/>
      <c r="AV324" s="226"/>
      <c r="AW324" s="63">
        <v>60</v>
      </c>
      <c r="AX324" s="226"/>
      <c r="AY324" s="226"/>
    </row>
    <row r="325" spans="1:51" s="258" customFormat="1" ht="12.75" customHeight="1">
      <c r="A325" s="825" t="s">
        <v>138</v>
      </c>
      <c r="B325" s="826"/>
      <c r="C325" s="712" t="s">
        <v>139</v>
      </c>
      <c r="D325" s="713"/>
      <c r="E325" s="713"/>
      <c r="F325" s="713"/>
      <c r="G325" s="713"/>
      <c r="H325" s="714"/>
      <c r="I325" s="214">
        <f t="shared" si="122"/>
        <v>313</v>
      </c>
      <c r="J325" s="215">
        <f t="shared" si="152"/>
        <v>57</v>
      </c>
      <c r="K325" s="215">
        <f t="shared" si="152"/>
        <v>47</v>
      </c>
      <c r="L325" s="221"/>
      <c r="M325" s="199"/>
      <c r="N325" s="63">
        <v>57</v>
      </c>
      <c r="O325" s="63">
        <v>47</v>
      </c>
      <c r="P325" s="222"/>
      <c r="Q325" s="222"/>
      <c r="R325" s="222"/>
      <c r="S325" s="222"/>
      <c r="T325" s="63">
        <v>56</v>
      </c>
      <c r="U325" s="199">
        <v>1</v>
      </c>
      <c r="V325" s="63">
        <v>57</v>
      </c>
      <c r="W325" s="63">
        <v>47</v>
      </c>
      <c r="X325" s="222"/>
      <c r="Y325" s="223"/>
      <c r="Z325" s="224"/>
      <c r="AA325" s="223"/>
      <c r="AB325" s="140" t="str">
        <f t="shared" si="117"/>
        <v>SO5141-11</v>
      </c>
      <c r="AC325" s="139" t="str">
        <f t="shared" si="160"/>
        <v>Үсчин</v>
      </c>
      <c r="AD325" s="214">
        <f t="shared" si="124"/>
        <v>313</v>
      </c>
      <c r="AE325" s="222"/>
      <c r="AF325" s="222"/>
      <c r="AG325" s="222"/>
      <c r="AH325" s="222"/>
      <c r="AI325" s="222"/>
      <c r="AJ325" s="222"/>
      <c r="AK325" s="222"/>
      <c r="AL325" s="222"/>
      <c r="AM325" s="222"/>
      <c r="AN325" s="222"/>
      <c r="AO325" s="222"/>
      <c r="AP325" s="222"/>
      <c r="AQ325" s="199"/>
      <c r="AR325" s="199"/>
      <c r="AS325" s="226"/>
      <c r="AT325" s="226"/>
      <c r="AU325" s="226"/>
      <c r="AV325" s="226"/>
      <c r="AW325" s="63">
        <v>57</v>
      </c>
      <c r="AX325" s="226"/>
      <c r="AY325" s="226"/>
    </row>
    <row r="326" spans="1:51" s="258" customFormat="1" ht="38.25" customHeight="1">
      <c r="A326" s="787" t="s">
        <v>166</v>
      </c>
      <c r="B326" s="787"/>
      <c r="C326" s="751" t="s">
        <v>167</v>
      </c>
      <c r="D326" s="752"/>
      <c r="E326" s="752"/>
      <c r="F326" s="752"/>
      <c r="G326" s="752"/>
      <c r="H326" s="783"/>
      <c r="I326" s="214">
        <f t="shared" si="122"/>
        <v>314</v>
      </c>
      <c r="J326" s="215">
        <f t="shared" si="152"/>
        <v>18</v>
      </c>
      <c r="K326" s="215">
        <f t="shared" si="152"/>
        <v>12</v>
      </c>
      <c r="L326" s="221"/>
      <c r="M326" s="199"/>
      <c r="N326" s="63">
        <v>18</v>
      </c>
      <c r="O326" s="63">
        <v>12</v>
      </c>
      <c r="P326" s="222"/>
      <c r="Q326" s="222"/>
      <c r="R326" s="222"/>
      <c r="S326" s="222"/>
      <c r="T326" s="63">
        <v>18</v>
      </c>
      <c r="U326" s="222"/>
      <c r="V326" s="63">
        <v>18</v>
      </c>
      <c r="W326" s="63">
        <v>12</v>
      </c>
      <c r="X326" s="222"/>
      <c r="Y326" s="223"/>
      <c r="Z326" s="224"/>
      <c r="AA326" s="223"/>
      <c r="AB326" s="140" t="str">
        <f t="shared" si="117"/>
        <v>IF5131-16</v>
      </c>
      <c r="AC326" s="139" t="str">
        <f t="shared" si="160"/>
        <v>Зочид буудал, зоогийн газрын үйлчилгээний ажилтан</v>
      </c>
      <c r="AD326" s="214">
        <f t="shared" si="124"/>
        <v>314</v>
      </c>
      <c r="AE326" s="222"/>
      <c r="AF326" s="222"/>
      <c r="AG326" s="222"/>
      <c r="AH326" s="222"/>
      <c r="AI326" s="222"/>
      <c r="AJ326" s="222"/>
      <c r="AK326" s="222"/>
      <c r="AL326" s="222"/>
      <c r="AM326" s="222"/>
      <c r="AN326" s="222"/>
      <c r="AO326" s="222"/>
      <c r="AP326" s="222"/>
      <c r="AQ326" s="199"/>
      <c r="AR326" s="199"/>
      <c r="AS326" s="226"/>
      <c r="AT326" s="226"/>
      <c r="AU326" s="226"/>
      <c r="AV326" s="226"/>
      <c r="AW326" s="63">
        <v>18</v>
      </c>
      <c r="AX326" s="226"/>
      <c r="AY326" s="226"/>
    </row>
    <row r="327" spans="1:51" s="258" customFormat="1" ht="12.75" customHeight="1">
      <c r="A327" s="787" t="s">
        <v>301</v>
      </c>
      <c r="B327" s="787"/>
      <c r="C327" s="751" t="s">
        <v>302</v>
      </c>
      <c r="D327" s="752"/>
      <c r="E327" s="752"/>
      <c r="F327" s="752"/>
      <c r="G327" s="752"/>
      <c r="H327" s="783"/>
      <c r="I327" s="214">
        <f t="shared" si="122"/>
        <v>315</v>
      </c>
      <c r="J327" s="215">
        <f t="shared" si="152"/>
        <v>37</v>
      </c>
      <c r="K327" s="215">
        <f t="shared" si="152"/>
        <v>36</v>
      </c>
      <c r="L327" s="221"/>
      <c r="M327" s="199"/>
      <c r="N327" s="63">
        <v>37</v>
      </c>
      <c r="O327" s="63">
        <v>36</v>
      </c>
      <c r="P327" s="222"/>
      <c r="Q327" s="222"/>
      <c r="R327" s="222"/>
      <c r="S327" s="222"/>
      <c r="T327" s="63">
        <v>37</v>
      </c>
      <c r="U327" s="222"/>
      <c r="V327" s="63">
        <v>37</v>
      </c>
      <c r="W327" s="63">
        <v>36</v>
      </c>
      <c r="X327" s="222"/>
      <c r="Y327" s="223"/>
      <c r="Z327" s="224"/>
      <c r="AA327" s="223"/>
      <c r="AB327" s="140" t="str">
        <f t="shared" ref="AB327:AB347" si="161">+A327</f>
        <v>AD7532-27</v>
      </c>
      <c r="AC327" s="139" t="str">
        <f t="shared" si="160"/>
        <v>Хувцасны дизайнч</v>
      </c>
      <c r="AD327" s="214">
        <f t="shared" si="124"/>
        <v>315</v>
      </c>
      <c r="AE327" s="222"/>
      <c r="AF327" s="222"/>
      <c r="AG327" s="222"/>
      <c r="AH327" s="222"/>
      <c r="AI327" s="222"/>
      <c r="AJ327" s="222"/>
      <c r="AK327" s="222"/>
      <c r="AL327" s="222"/>
      <c r="AM327" s="222"/>
      <c r="AN327" s="222"/>
      <c r="AO327" s="222"/>
      <c r="AP327" s="222"/>
      <c r="AQ327" s="199"/>
      <c r="AR327" s="199"/>
      <c r="AS327" s="226"/>
      <c r="AT327" s="226"/>
      <c r="AU327" s="226"/>
      <c r="AV327" s="226"/>
      <c r="AW327" s="63">
        <v>37</v>
      </c>
      <c r="AX327" s="226"/>
      <c r="AY327" s="226"/>
    </row>
    <row r="328" spans="1:51" s="258" customFormat="1" ht="12.75" customHeight="1">
      <c r="A328" s="825" t="s">
        <v>153</v>
      </c>
      <c r="B328" s="826"/>
      <c r="C328" s="712" t="s">
        <v>154</v>
      </c>
      <c r="D328" s="713"/>
      <c r="E328" s="713"/>
      <c r="F328" s="713"/>
      <c r="G328" s="713"/>
      <c r="H328" s="714"/>
      <c r="I328" s="214">
        <f t="shared" si="122"/>
        <v>316</v>
      </c>
      <c r="J328" s="215">
        <f t="shared" si="152"/>
        <v>58</v>
      </c>
      <c r="K328" s="215">
        <f t="shared" si="152"/>
        <v>58</v>
      </c>
      <c r="L328" s="221"/>
      <c r="M328" s="199"/>
      <c r="N328" s="63">
        <v>58</v>
      </c>
      <c r="O328" s="63">
        <v>58</v>
      </c>
      <c r="P328" s="222"/>
      <c r="Q328" s="222"/>
      <c r="R328" s="222"/>
      <c r="S328" s="222"/>
      <c r="T328" s="63">
        <v>57</v>
      </c>
      <c r="U328" s="199">
        <v>1</v>
      </c>
      <c r="V328" s="63">
        <v>58</v>
      </c>
      <c r="W328" s="63">
        <v>58</v>
      </c>
      <c r="X328" s="222"/>
      <c r="Y328" s="223"/>
      <c r="Z328" s="224"/>
      <c r="AA328" s="223"/>
      <c r="AB328" s="140" t="str">
        <f t="shared" si="161"/>
        <v>SO5142-11</v>
      </c>
      <c r="AC328" s="139" t="str">
        <f t="shared" si="160"/>
        <v>Гоо засалч</v>
      </c>
      <c r="AD328" s="214">
        <f t="shared" si="124"/>
        <v>316</v>
      </c>
      <c r="AE328" s="222"/>
      <c r="AF328" s="222"/>
      <c r="AG328" s="222"/>
      <c r="AH328" s="222"/>
      <c r="AI328" s="222"/>
      <c r="AJ328" s="222"/>
      <c r="AK328" s="222"/>
      <c r="AL328" s="222"/>
      <c r="AM328" s="222"/>
      <c r="AN328" s="222"/>
      <c r="AO328" s="222"/>
      <c r="AP328" s="222"/>
      <c r="AQ328" s="199"/>
      <c r="AR328" s="199"/>
      <c r="AS328" s="226"/>
      <c r="AT328" s="226"/>
      <c r="AU328" s="226"/>
      <c r="AV328" s="226"/>
      <c r="AW328" s="63">
        <v>58</v>
      </c>
      <c r="AX328" s="226"/>
      <c r="AY328" s="226"/>
    </row>
    <row r="329" spans="1:51" s="258" customFormat="1" ht="25.5" customHeight="1">
      <c r="A329" s="787" t="s">
        <v>304</v>
      </c>
      <c r="B329" s="787"/>
      <c r="C329" s="751" t="s">
        <v>305</v>
      </c>
      <c r="D329" s="752"/>
      <c r="E329" s="752"/>
      <c r="F329" s="752"/>
      <c r="G329" s="752"/>
      <c r="H329" s="783"/>
      <c r="I329" s="214">
        <f t="shared" si="122"/>
        <v>317</v>
      </c>
      <c r="J329" s="215">
        <f t="shared" si="152"/>
        <v>18</v>
      </c>
      <c r="K329" s="215">
        <f t="shared" si="152"/>
        <v>15</v>
      </c>
      <c r="L329" s="221"/>
      <c r="M329" s="199"/>
      <c r="N329" s="63">
        <v>18</v>
      </c>
      <c r="O329" s="63">
        <v>15</v>
      </c>
      <c r="P329" s="222"/>
      <c r="Q329" s="222"/>
      <c r="R329" s="222"/>
      <c r="S329" s="222"/>
      <c r="T329" s="63">
        <v>18</v>
      </c>
      <c r="U329" s="222"/>
      <c r="V329" s="63"/>
      <c r="W329" s="63"/>
      <c r="X329" s="199">
        <v>3</v>
      </c>
      <c r="Y329" s="199">
        <v>2</v>
      </c>
      <c r="Z329" s="224"/>
      <c r="AA329" s="223"/>
      <c r="AB329" s="140" t="str">
        <f t="shared" si="161"/>
        <v>BF4311-17</v>
      </c>
      <c r="AC329" s="139" t="str">
        <f t="shared" si="160"/>
        <v>Төлбөр тооцоо, цалин хөлсний нярав</v>
      </c>
      <c r="AD329" s="214">
        <f t="shared" si="124"/>
        <v>317</v>
      </c>
      <c r="AE329" s="222"/>
      <c r="AF329" s="222"/>
      <c r="AG329" s="222"/>
      <c r="AH329" s="222"/>
      <c r="AI329" s="222"/>
      <c r="AJ329" s="222"/>
      <c r="AK329" s="222"/>
      <c r="AL329" s="222"/>
      <c r="AM329" s="222"/>
      <c r="AN329" s="222"/>
      <c r="AO329" s="222"/>
      <c r="AP329" s="222"/>
      <c r="AQ329" s="199">
        <v>15</v>
      </c>
      <c r="AR329" s="199">
        <v>13</v>
      </c>
      <c r="AS329" s="199">
        <v>2</v>
      </c>
      <c r="AT329" s="226"/>
      <c r="AU329" s="226"/>
      <c r="AV329" s="199">
        <v>9</v>
      </c>
      <c r="AW329" s="199">
        <v>6</v>
      </c>
      <c r="AX329" s="199">
        <v>1</v>
      </c>
      <c r="AY329" s="226"/>
    </row>
    <row r="330" spans="1:51" s="213" customFormat="1">
      <c r="A330" s="745" t="s">
        <v>306</v>
      </c>
      <c r="B330" s="746"/>
      <c r="C330" s="746"/>
      <c r="D330" s="746"/>
      <c r="E330" s="746"/>
      <c r="F330" s="746"/>
      <c r="G330" s="746"/>
      <c r="H330" s="747"/>
      <c r="I330" s="217">
        <f t="shared" si="122"/>
        <v>318</v>
      </c>
      <c r="J330" s="220">
        <f t="shared" ref="J330:AA330" si="162">SUM(J331:J336)</f>
        <v>180</v>
      </c>
      <c r="K330" s="220">
        <f t="shared" si="162"/>
        <v>138</v>
      </c>
      <c r="L330" s="220">
        <f t="shared" si="162"/>
        <v>0</v>
      </c>
      <c r="M330" s="220">
        <f t="shared" si="162"/>
        <v>0</v>
      </c>
      <c r="N330" s="220">
        <f t="shared" si="162"/>
        <v>180</v>
      </c>
      <c r="O330" s="220">
        <f t="shared" si="162"/>
        <v>138</v>
      </c>
      <c r="P330" s="220">
        <f t="shared" si="162"/>
        <v>0</v>
      </c>
      <c r="Q330" s="220">
        <f t="shared" si="162"/>
        <v>0</v>
      </c>
      <c r="R330" s="220">
        <f t="shared" si="162"/>
        <v>0</v>
      </c>
      <c r="S330" s="220">
        <f t="shared" si="162"/>
        <v>0</v>
      </c>
      <c r="T330" s="220">
        <f t="shared" si="162"/>
        <v>180</v>
      </c>
      <c r="U330" s="220">
        <f t="shared" si="162"/>
        <v>0</v>
      </c>
      <c r="V330" s="220">
        <f t="shared" si="162"/>
        <v>60</v>
      </c>
      <c r="W330" s="220">
        <f t="shared" si="162"/>
        <v>47</v>
      </c>
      <c r="X330" s="220">
        <f t="shared" si="162"/>
        <v>0</v>
      </c>
      <c r="Y330" s="220">
        <f t="shared" si="162"/>
        <v>0</v>
      </c>
      <c r="Z330" s="220">
        <f t="shared" si="162"/>
        <v>0</v>
      </c>
      <c r="AA330" s="220">
        <f t="shared" si="162"/>
        <v>0</v>
      </c>
      <c r="AB330" s="999" t="str">
        <f t="shared" si="161"/>
        <v>13. "Урлаг урлан" МСҮТ</v>
      </c>
      <c r="AC330" s="1000"/>
      <c r="AD330" s="217">
        <f t="shared" si="124"/>
        <v>318</v>
      </c>
      <c r="AE330" s="220">
        <f t="shared" ref="AE330:AY330" si="163">SUM(AE331:AE336)</f>
        <v>0</v>
      </c>
      <c r="AF330" s="220">
        <f t="shared" si="163"/>
        <v>0</v>
      </c>
      <c r="AG330" s="220">
        <f t="shared" si="163"/>
        <v>0</v>
      </c>
      <c r="AH330" s="220">
        <f t="shared" si="163"/>
        <v>0</v>
      </c>
      <c r="AI330" s="220">
        <f t="shared" si="163"/>
        <v>0</v>
      </c>
      <c r="AJ330" s="220">
        <f t="shared" si="163"/>
        <v>0</v>
      </c>
      <c r="AK330" s="220">
        <f t="shared" si="163"/>
        <v>0</v>
      </c>
      <c r="AL330" s="220">
        <f t="shared" si="163"/>
        <v>0</v>
      </c>
      <c r="AM330" s="220">
        <f t="shared" si="163"/>
        <v>0</v>
      </c>
      <c r="AN330" s="220">
        <f t="shared" si="163"/>
        <v>0</v>
      </c>
      <c r="AO330" s="220">
        <f t="shared" si="163"/>
        <v>0</v>
      </c>
      <c r="AP330" s="220">
        <f t="shared" si="163"/>
        <v>0</v>
      </c>
      <c r="AQ330" s="220">
        <f t="shared" si="163"/>
        <v>120</v>
      </c>
      <c r="AR330" s="220">
        <f t="shared" si="163"/>
        <v>91</v>
      </c>
      <c r="AS330" s="220">
        <f t="shared" si="163"/>
        <v>8</v>
      </c>
      <c r="AT330" s="220">
        <f t="shared" si="163"/>
        <v>0</v>
      </c>
      <c r="AU330" s="220">
        <f t="shared" si="163"/>
        <v>0</v>
      </c>
      <c r="AV330" s="220">
        <f t="shared" si="163"/>
        <v>112</v>
      </c>
      <c r="AW330" s="220">
        <f t="shared" si="163"/>
        <v>60</v>
      </c>
      <c r="AX330" s="220">
        <f t="shared" si="163"/>
        <v>0</v>
      </c>
      <c r="AY330" s="220">
        <f t="shared" si="163"/>
        <v>0</v>
      </c>
    </row>
    <row r="331" spans="1:51" s="196" customFormat="1" ht="12.75" customHeight="1">
      <c r="A331" s="797" t="s">
        <v>311</v>
      </c>
      <c r="B331" s="797"/>
      <c r="C331" s="1034" t="s">
        <v>312</v>
      </c>
      <c r="D331" s="1035"/>
      <c r="E331" s="1035"/>
      <c r="F331" s="1035"/>
      <c r="G331" s="1035"/>
      <c r="H331" s="1036"/>
      <c r="I331" s="214">
        <f t="shared" si="122"/>
        <v>319</v>
      </c>
      <c r="J331" s="215">
        <f t="shared" si="152"/>
        <v>30</v>
      </c>
      <c r="K331" s="215">
        <f t="shared" si="152"/>
        <v>23</v>
      </c>
      <c r="L331" s="221"/>
      <c r="M331" s="199"/>
      <c r="N331" s="199">
        <v>30</v>
      </c>
      <c r="O331" s="63">
        <v>23</v>
      </c>
      <c r="P331" s="199"/>
      <c r="Q331" s="199"/>
      <c r="R331" s="199"/>
      <c r="S331" s="199"/>
      <c r="T331" s="222">
        <f>+J331</f>
        <v>30</v>
      </c>
      <c r="U331" s="222"/>
      <c r="V331" s="214"/>
      <c r="W331" s="214"/>
      <c r="X331" s="222"/>
      <c r="Y331" s="223"/>
      <c r="Z331" s="224"/>
      <c r="AA331" s="223"/>
      <c r="AB331" s="140" t="str">
        <f t="shared" si="161"/>
        <v>AC3431-14</v>
      </c>
      <c r="AC331" s="139" t="str">
        <f t="shared" ref="AC331:AC336" si="164">+C331</f>
        <v>Фото зурагчин</v>
      </c>
      <c r="AD331" s="214">
        <f t="shared" si="124"/>
        <v>319</v>
      </c>
      <c r="AE331" s="222"/>
      <c r="AF331" s="222"/>
      <c r="AG331" s="222"/>
      <c r="AH331" s="222"/>
      <c r="AI331" s="222"/>
      <c r="AJ331" s="222"/>
      <c r="AK331" s="222"/>
      <c r="AL331" s="222"/>
      <c r="AM331" s="222"/>
      <c r="AN331" s="222"/>
      <c r="AO331" s="222"/>
      <c r="AP331" s="222"/>
      <c r="AQ331" s="199">
        <v>30</v>
      </c>
      <c r="AR331" s="199">
        <v>23</v>
      </c>
      <c r="AS331" s="226">
        <v>3</v>
      </c>
      <c r="AT331" s="226"/>
      <c r="AU331" s="226"/>
      <c r="AV331" s="226">
        <v>27</v>
      </c>
      <c r="AW331" s="199"/>
      <c r="AX331" s="226"/>
      <c r="AY331" s="226"/>
    </row>
    <row r="332" spans="1:51" s="196" customFormat="1" ht="25.5" customHeight="1">
      <c r="A332" s="797" t="s">
        <v>299</v>
      </c>
      <c r="B332" s="797"/>
      <c r="C332" s="1031" t="s">
        <v>300</v>
      </c>
      <c r="D332" s="1032"/>
      <c r="E332" s="1032"/>
      <c r="F332" s="1032"/>
      <c r="G332" s="1032"/>
      <c r="H332" s="1033"/>
      <c r="I332" s="214">
        <f t="shared" si="122"/>
        <v>320</v>
      </c>
      <c r="J332" s="215">
        <f t="shared" si="152"/>
        <v>45</v>
      </c>
      <c r="K332" s="215">
        <f t="shared" si="152"/>
        <v>28</v>
      </c>
      <c r="L332" s="221"/>
      <c r="M332" s="199"/>
      <c r="N332" s="199">
        <v>45</v>
      </c>
      <c r="O332" s="63">
        <v>28</v>
      </c>
      <c r="P332" s="199"/>
      <c r="Q332" s="199"/>
      <c r="R332" s="199"/>
      <c r="S332" s="199"/>
      <c r="T332" s="222">
        <f t="shared" ref="T332:T336" si="165">+J332</f>
        <v>45</v>
      </c>
      <c r="U332" s="222"/>
      <c r="V332" s="214">
        <v>15</v>
      </c>
      <c r="W332" s="214">
        <v>7</v>
      </c>
      <c r="X332" s="222"/>
      <c r="Y332" s="223"/>
      <c r="Z332" s="224"/>
      <c r="AA332" s="223"/>
      <c r="AB332" s="140" t="str">
        <f t="shared" si="161"/>
        <v>PB3521-27</v>
      </c>
      <c r="AC332" s="139" t="str">
        <f t="shared" si="164"/>
        <v>Дуу, дүрс бичлэгийн оператор</v>
      </c>
      <c r="AD332" s="214">
        <f t="shared" si="124"/>
        <v>320</v>
      </c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5"/>
      <c r="AQ332" s="229">
        <v>30</v>
      </c>
      <c r="AR332" s="229">
        <v>21</v>
      </c>
      <c r="AS332" s="226">
        <v>2</v>
      </c>
      <c r="AT332" s="226"/>
      <c r="AU332" s="226"/>
      <c r="AV332" s="226">
        <v>28</v>
      </c>
      <c r="AW332" s="63">
        <v>15</v>
      </c>
      <c r="AX332" s="226"/>
      <c r="AY332" s="226"/>
    </row>
    <row r="333" spans="1:51" s="196" customFormat="1" ht="12.75" customHeight="1">
      <c r="A333" s="797" t="s">
        <v>301</v>
      </c>
      <c r="B333" s="797"/>
      <c r="C333" s="751" t="s">
        <v>302</v>
      </c>
      <c r="D333" s="752"/>
      <c r="E333" s="752"/>
      <c r="F333" s="752"/>
      <c r="G333" s="752"/>
      <c r="H333" s="783"/>
      <c r="I333" s="214">
        <f t="shared" si="122"/>
        <v>321</v>
      </c>
      <c r="J333" s="215">
        <f t="shared" si="152"/>
        <v>43</v>
      </c>
      <c r="K333" s="215">
        <f t="shared" si="152"/>
        <v>33</v>
      </c>
      <c r="L333" s="221"/>
      <c r="M333" s="199"/>
      <c r="N333" s="199">
        <v>43</v>
      </c>
      <c r="O333" s="63">
        <v>33</v>
      </c>
      <c r="P333" s="199"/>
      <c r="Q333" s="199"/>
      <c r="R333" s="199"/>
      <c r="S333" s="199"/>
      <c r="T333" s="222">
        <f t="shared" si="165"/>
        <v>43</v>
      </c>
      <c r="U333" s="222"/>
      <c r="V333" s="214">
        <v>13</v>
      </c>
      <c r="W333" s="214">
        <v>11</v>
      </c>
      <c r="X333" s="222"/>
      <c r="Y333" s="223"/>
      <c r="Z333" s="224"/>
      <c r="AA333" s="223"/>
      <c r="AB333" s="140" t="str">
        <f t="shared" si="161"/>
        <v>AD7532-27</v>
      </c>
      <c r="AC333" s="139" t="str">
        <f t="shared" si="164"/>
        <v>Хувцасны дизайнч</v>
      </c>
      <c r="AD333" s="214">
        <f t="shared" si="124"/>
        <v>321</v>
      </c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199">
        <v>30</v>
      </c>
      <c r="AR333" s="199">
        <v>22</v>
      </c>
      <c r="AS333" s="226">
        <v>2</v>
      </c>
      <c r="AT333" s="226"/>
      <c r="AU333" s="226"/>
      <c r="AV333" s="226">
        <v>28</v>
      </c>
      <c r="AW333" s="63">
        <v>13</v>
      </c>
      <c r="AX333" s="226"/>
      <c r="AY333" s="226"/>
    </row>
    <row r="334" spans="1:51" s="196" customFormat="1" ht="12.75" customHeight="1">
      <c r="A334" s="797" t="s">
        <v>309</v>
      </c>
      <c r="B334" s="797"/>
      <c r="C334" s="702" t="s">
        <v>310</v>
      </c>
      <c r="D334" s="702"/>
      <c r="E334" s="702"/>
      <c r="F334" s="702"/>
      <c r="G334" s="702"/>
      <c r="H334" s="702"/>
      <c r="I334" s="214">
        <f t="shared" si="122"/>
        <v>322</v>
      </c>
      <c r="J334" s="215">
        <f t="shared" si="152"/>
        <v>30</v>
      </c>
      <c r="K334" s="215">
        <f t="shared" si="152"/>
        <v>25</v>
      </c>
      <c r="L334" s="221"/>
      <c r="M334" s="199"/>
      <c r="N334" s="199">
        <v>30</v>
      </c>
      <c r="O334" s="63">
        <v>25</v>
      </c>
      <c r="P334" s="199"/>
      <c r="Q334" s="199"/>
      <c r="R334" s="199"/>
      <c r="S334" s="199"/>
      <c r="T334" s="222">
        <f t="shared" si="165"/>
        <v>30</v>
      </c>
      <c r="U334" s="222"/>
      <c r="V334" s="214"/>
      <c r="W334" s="214"/>
      <c r="X334" s="222"/>
      <c r="Y334" s="223"/>
      <c r="Z334" s="224"/>
      <c r="AA334" s="223"/>
      <c r="AB334" s="140" t="str">
        <f t="shared" si="161"/>
        <v>AO7215-14</v>
      </c>
      <c r="AC334" s="139" t="str">
        <f t="shared" si="164"/>
        <v xml:space="preserve">Тайзны ажилтан </v>
      </c>
      <c r="AD334" s="214">
        <f t="shared" si="124"/>
        <v>322</v>
      </c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199">
        <v>30</v>
      </c>
      <c r="AR334" s="199">
        <v>25</v>
      </c>
      <c r="AS334" s="226">
        <v>1</v>
      </c>
      <c r="AT334" s="226"/>
      <c r="AU334" s="226"/>
      <c r="AV334" s="226">
        <v>29</v>
      </c>
      <c r="AW334" s="63"/>
      <c r="AX334" s="226"/>
      <c r="AY334" s="226"/>
    </row>
    <row r="335" spans="1:51" s="196" customFormat="1" ht="12.75" customHeight="1">
      <c r="A335" s="825" t="s">
        <v>153</v>
      </c>
      <c r="B335" s="826"/>
      <c r="C335" s="712" t="s">
        <v>154</v>
      </c>
      <c r="D335" s="713"/>
      <c r="E335" s="713"/>
      <c r="F335" s="713"/>
      <c r="G335" s="713"/>
      <c r="H335" s="714"/>
      <c r="I335" s="214">
        <f t="shared" si="122"/>
        <v>323</v>
      </c>
      <c r="J335" s="215">
        <f t="shared" si="152"/>
        <v>30</v>
      </c>
      <c r="K335" s="215">
        <f t="shared" si="152"/>
        <v>28</v>
      </c>
      <c r="L335" s="221"/>
      <c r="M335" s="199"/>
      <c r="N335" s="199">
        <v>30</v>
      </c>
      <c r="O335" s="199">
        <v>28</v>
      </c>
      <c r="P335" s="199"/>
      <c r="Q335" s="199"/>
      <c r="R335" s="199"/>
      <c r="S335" s="199"/>
      <c r="T335" s="222">
        <f t="shared" si="165"/>
        <v>30</v>
      </c>
      <c r="U335" s="222"/>
      <c r="V335" s="214">
        <v>30</v>
      </c>
      <c r="W335" s="214">
        <v>28</v>
      </c>
      <c r="X335" s="222"/>
      <c r="Y335" s="223"/>
      <c r="Z335" s="224"/>
      <c r="AA335" s="223"/>
      <c r="AB335" s="140" t="str">
        <f t="shared" si="161"/>
        <v>SO5142-11</v>
      </c>
      <c r="AC335" s="139" t="str">
        <f t="shared" si="164"/>
        <v>Гоо засалч</v>
      </c>
      <c r="AD335" s="214">
        <f t="shared" si="124"/>
        <v>323</v>
      </c>
      <c r="AE335" s="222"/>
      <c r="AF335" s="222"/>
      <c r="AG335" s="222"/>
      <c r="AH335" s="222"/>
      <c r="AI335" s="222"/>
      <c r="AJ335" s="222"/>
      <c r="AK335" s="222"/>
      <c r="AL335" s="222"/>
      <c r="AM335" s="222"/>
      <c r="AN335" s="222"/>
      <c r="AO335" s="222"/>
      <c r="AP335" s="222"/>
      <c r="AQ335" s="199"/>
      <c r="AR335" s="199"/>
      <c r="AS335" s="226"/>
      <c r="AT335" s="226"/>
      <c r="AU335" s="226"/>
      <c r="AV335" s="226"/>
      <c r="AW335" s="63">
        <v>30</v>
      </c>
      <c r="AX335" s="226"/>
      <c r="AY335" s="226"/>
    </row>
    <row r="336" spans="1:51" s="196" customFormat="1" ht="12.75" customHeight="1">
      <c r="A336" s="706" t="s">
        <v>252</v>
      </c>
      <c r="B336" s="772"/>
      <c r="C336" s="751" t="s">
        <v>253</v>
      </c>
      <c r="D336" s="752"/>
      <c r="E336" s="752"/>
      <c r="F336" s="752"/>
      <c r="G336" s="752"/>
      <c r="H336" s="783"/>
      <c r="I336" s="214">
        <f t="shared" si="122"/>
        <v>324</v>
      </c>
      <c r="J336" s="215">
        <f t="shared" si="152"/>
        <v>2</v>
      </c>
      <c r="K336" s="215">
        <f t="shared" si="152"/>
        <v>1</v>
      </c>
      <c r="L336" s="221"/>
      <c r="M336" s="199"/>
      <c r="N336" s="63">
        <v>2</v>
      </c>
      <c r="O336" s="63">
        <v>1</v>
      </c>
      <c r="P336" s="199"/>
      <c r="Q336" s="199"/>
      <c r="R336" s="199"/>
      <c r="S336" s="199"/>
      <c r="T336" s="222">
        <f t="shared" si="165"/>
        <v>2</v>
      </c>
      <c r="U336" s="222"/>
      <c r="V336" s="214">
        <v>2</v>
      </c>
      <c r="W336" s="214">
        <v>1</v>
      </c>
      <c r="X336" s="222"/>
      <c r="Y336" s="223"/>
      <c r="Z336" s="224"/>
      <c r="AA336" s="223"/>
      <c r="AB336" s="140" t="str">
        <f t="shared" si="161"/>
        <v>AM7316-15</v>
      </c>
      <c r="AC336" s="139" t="str">
        <f t="shared" si="164"/>
        <v>Зураач-чимэглэгч</v>
      </c>
      <c r="AD336" s="214">
        <f t="shared" si="124"/>
        <v>324</v>
      </c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  <c r="AP336" s="222"/>
      <c r="AQ336" s="199"/>
      <c r="AR336" s="199"/>
      <c r="AS336" s="226"/>
      <c r="AT336" s="226"/>
      <c r="AU336" s="226"/>
      <c r="AV336" s="226"/>
      <c r="AW336" s="63">
        <v>2</v>
      </c>
      <c r="AX336" s="226"/>
      <c r="AY336" s="226"/>
    </row>
    <row r="337" spans="1:51" s="213" customFormat="1">
      <c r="A337" s="745" t="s">
        <v>313</v>
      </c>
      <c r="B337" s="746"/>
      <c r="C337" s="746"/>
      <c r="D337" s="746"/>
      <c r="E337" s="746"/>
      <c r="F337" s="746"/>
      <c r="G337" s="746"/>
      <c r="H337" s="747"/>
      <c r="I337" s="217">
        <f t="shared" ref="I337:I400" si="166">+I336+1</f>
        <v>325</v>
      </c>
      <c r="J337" s="217">
        <f t="shared" ref="J337:AA337" si="167">SUM(J338:J340)</f>
        <v>249</v>
      </c>
      <c r="K337" s="217">
        <f t="shared" si="167"/>
        <v>73</v>
      </c>
      <c r="L337" s="217">
        <f t="shared" si="167"/>
        <v>0</v>
      </c>
      <c r="M337" s="217">
        <f t="shared" si="167"/>
        <v>0</v>
      </c>
      <c r="N337" s="217">
        <f t="shared" si="167"/>
        <v>194</v>
      </c>
      <c r="O337" s="217">
        <f t="shared" si="167"/>
        <v>54</v>
      </c>
      <c r="P337" s="217">
        <f t="shared" si="167"/>
        <v>55</v>
      </c>
      <c r="Q337" s="217">
        <f t="shared" si="167"/>
        <v>19</v>
      </c>
      <c r="R337" s="217">
        <f t="shared" si="167"/>
        <v>42</v>
      </c>
      <c r="S337" s="217">
        <f t="shared" si="167"/>
        <v>9</v>
      </c>
      <c r="T337" s="217">
        <f t="shared" si="167"/>
        <v>161</v>
      </c>
      <c r="U337" s="217">
        <f t="shared" si="167"/>
        <v>37</v>
      </c>
      <c r="V337" s="217">
        <f t="shared" si="167"/>
        <v>5</v>
      </c>
      <c r="W337" s="217">
        <f t="shared" si="167"/>
        <v>0</v>
      </c>
      <c r="X337" s="217">
        <f t="shared" si="167"/>
        <v>17</v>
      </c>
      <c r="Y337" s="217">
        <f t="shared" si="167"/>
        <v>1</v>
      </c>
      <c r="Z337" s="217">
        <f t="shared" si="167"/>
        <v>1</v>
      </c>
      <c r="AA337" s="217">
        <f t="shared" si="167"/>
        <v>0</v>
      </c>
      <c r="AB337" s="999" t="str">
        <f t="shared" si="161"/>
        <v xml:space="preserve">14. "Майн Тех" МСҮТ </v>
      </c>
      <c r="AC337" s="1000"/>
      <c r="AD337" s="217">
        <f t="shared" ref="AD337:AD400" si="168">+I337</f>
        <v>325</v>
      </c>
      <c r="AE337" s="217">
        <f t="shared" ref="AE337:AY337" si="169">SUM(AE338:AE340)</f>
        <v>1</v>
      </c>
      <c r="AF337" s="217">
        <f t="shared" si="169"/>
        <v>0</v>
      </c>
      <c r="AG337" s="217">
        <f t="shared" si="169"/>
        <v>0</v>
      </c>
      <c r="AH337" s="217">
        <f t="shared" si="169"/>
        <v>0</v>
      </c>
      <c r="AI337" s="217">
        <f t="shared" si="169"/>
        <v>2</v>
      </c>
      <c r="AJ337" s="217">
        <f t="shared" si="169"/>
        <v>0</v>
      </c>
      <c r="AK337" s="217">
        <f t="shared" si="169"/>
        <v>45</v>
      </c>
      <c r="AL337" s="217">
        <f t="shared" si="169"/>
        <v>18</v>
      </c>
      <c r="AM337" s="217">
        <f t="shared" si="169"/>
        <v>1</v>
      </c>
      <c r="AN337" s="217">
        <f t="shared" si="169"/>
        <v>0</v>
      </c>
      <c r="AO337" s="217">
        <f t="shared" si="169"/>
        <v>0</v>
      </c>
      <c r="AP337" s="217">
        <f t="shared" si="169"/>
        <v>0</v>
      </c>
      <c r="AQ337" s="217">
        <f t="shared" si="169"/>
        <v>177</v>
      </c>
      <c r="AR337" s="217">
        <f t="shared" si="169"/>
        <v>54</v>
      </c>
      <c r="AS337" s="217">
        <f t="shared" si="169"/>
        <v>31</v>
      </c>
      <c r="AT337" s="217">
        <f t="shared" si="169"/>
        <v>20</v>
      </c>
      <c r="AU337" s="217">
        <f t="shared" si="169"/>
        <v>44</v>
      </c>
      <c r="AV337" s="217">
        <f t="shared" si="169"/>
        <v>99</v>
      </c>
      <c r="AW337" s="217">
        <f t="shared" si="169"/>
        <v>37</v>
      </c>
      <c r="AX337" s="217">
        <f t="shared" si="169"/>
        <v>18</v>
      </c>
      <c r="AY337" s="217">
        <f t="shared" si="169"/>
        <v>0</v>
      </c>
    </row>
    <row r="338" spans="1:51" s="196" customFormat="1" ht="25.5" customHeight="1">
      <c r="A338" s="1001" t="s">
        <v>161</v>
      </c>
      <c r="B338" s="1001"/>
      <c r="C338" s="751" t="s">
        <v>162</v>
      </c>
      <c r="D338" s="752"/>
      <c r="E338" s="752"/>
      <c r="F338" s="752"/>
      <c r="G338" s="752"/>
      <c r="H338" s="783"/>
      <c r="I338" s="214">
        <f t="shared" si="166"/>
        <v>326</v>
      </c>
      <c r="J338" s="215">
        <f t="shared" si="152"/>
        <v>125</v>
      </c>
      <c r="K338" s="215">
        <f t="shared" si="152"/>
        <v>33</v>
      </c>
      <c r="L338" s="221"/>
      <c r="M338" s="199"/>
      <c r="N338" s="199">
        <v>90</v>
      </c>
      <c r="O338" s="199">
        <v>20</v>
      </c>
      <c r="P338" s="199">
        <v>35</v>
      </c>
      <c r="Q338" s="199">
        <v>13</v>
      </c>
      <c r="R338" s="63">
        <v>26</v>
      </c>
      <c r="S338" s="63">
        <v>6</v>
      </c>
      <c r="T338" s="63">
        <v>77</v>
      </c>
      <c r="U338" s="63">
        <v>16</v>
      </c>
      <c r="V338" s="229">
        <v>2</v>
      </c>
      <c r="W338" s="229"/>
      <c r="X338" s="199">
        <v>13</v>
      </c>
      <c r="Y338" s="199">
        <v>1</v>
      </c>
      <c r="Z338" s="221"/>
      <c r="AA338" s="223"/>
      <c r="AB338" s="140" t="str">
        <f t="shared" si="161"/>
        <v>MT8111-35</v>
      </c>
      <c r="AC338" s="139" t="str">
        <f t="shared" ref="AC338:AC340" si="170">+C338</f>
        <v>Хүнд машин механизмын оператор</v>
      </c>
      <c r="AD338" s="214">
        <f t="shared" si="168"/>
        <v>326</v>
      </c>
      <c r="AE338" s="199"/>
      <c r="AF338" s="199"/>
      <c r="AG338" s="199"/>
      <c r="AH338" s="199"/>
      <c r="AI338" s="199">
        <v>1</v>
      </c>
      <c r="AJ338" s="199"/>
      <c r="AK338" s="199">
        <v>32</v>
      </c>
      <c r="AL338" s="199">
        <v>12</v>
      </c>
      <c r="AM338" s="199">
        <v>1</v>
      </c>
      <c r="AN338" s="199"/>
      <c r="AO338" s="199"/>
      <c r="AP338" s="199"/>
      <c r="AQ338" s="199">
        <v>76</v>
      </c>
      <c r="AR338" s="199">
        <v>20</v>
      </c>
      <c r="AS338" s="199">
        <v>13</v>
      </c>
      <c r="AT338" s="199">
        <v>15</v>
      </c>
      <c r="AU338" s="199">
        <v>33</v>
      </c>
      <c r="AV338" s="199">
        <v>25</v>
      </c>
      <c r="AW338" s="199">
        <v>23</v>
      </c>
      <c r="AX338" s="199">
        <v>16</v>
      </c>
      <c r="AY338" s="199"/>
    </row>
    <row r="339" spans="1:51" s="196" customFormat="1" ht="25.5" customHeight="1">
      <c r="A339" s="787" t="s">
        <v>243</v>
      </c>
      <c r="B339" s="787"/>
      <c r="C339" s="751" t="s">
        <v>244</v>
      </c>
      <c r="D339" s="752"/>
      <c r="E339" s="752"/>
      <c r="F339" s="752"/>
      <c r="G339" s="752"/>
      <c r="H339" s="783"/>
      <c r="I339" s="214">
        <f t="shared" si="166"/>
        <v>327</v>
      </c>
      <c r="J339" s="215">
        <f t="shared" si="152"/>
        <v>81</v>
      </c>
      <c r="K339" s="215">
        <f t="shared" si="152"/>
        <v>25</v>
      </c>
      <c r="L339" s="221"/>
      <c r="M339" s="199"/>
      <c r="N339" s="199">
        <v>74</v>
      </c>
      <c r="O339" s="199">
        <v>19</v>
      </c>
      <c r="P339" s="199">
        <v>7</v>
      </c>
      <c r="Q339" s="199">
        <v>6</v>
      </c>
      <c r="R339" s="63">
        <v>16</v>
      </c>
      <c r="S339" s="63">
        <v>3</v>
      </c>
      <c r="T339" s="63">
        <v>54</v>
      </c>
      <c r="U339" s="63">
        <v>8</v>
      </c>
      <c r="V339" s="229">
        <v>2</v>
      </c>
      <c r="W339" s="229"/>
      <c r="X339" s="199">
        <v>2</v>
      </c>
      <c r="Y339" s="199"/>
      <c r="Z339" s="221">
        <v>1</v>
      </c>
      <c r="AA339" s="223"/>
      <c r="AB339" s="140" t="str">
        <f t="shared" si="161"/>
        <v>MT7233-45</v>
      </c>
      <c r="AC339" s="139" t="str">
        <f t="shared" si="170"/>
        <v>Хүнд машин механизмын засварчин</v>
      </c>
      <c r="AD339" s="214">
        <f t="shared" si="168"/>
        <v>327</v>
      </c>
      <c r="AE339" s="199">
        <v>1</v>
      </c>
      <c r="AF339" s="199"/>
      <c r="AG339" s="199"/>
      <c r="AH339" s="199"/>
      <c r="AI339" s="199">
        <v>1</v>
      </c>
      <c r="AJ339" s="199"/>
      <c r="AK339" s="199">
        <v>7</v>
      </c>
      <c r="AL339" s="199">
        <v>6</v>
      </c>
      <c r="AM339" s="199"/>
      <c r="AN339" s="199"/>
      <c r="AO339" s="199"/>
      <c r="AP339" s="199"/>
      <c r="AQ339" s="199">
        <v>67</v>
      </c>
      <c r="AR339" s="199">
        <v>19</v>
      </c>
      <c r="AS339" s="199">
        <v>9</v>
      </c>
      <c r="AT339" s="199"/>
      <c r="AU339" s="199">
        <v>7</v>
      </c>
      <c r="AV339" s="199">
        <v>52</v>
      </c>
      <c r="AW339" s="199">
        <v>12</v>
      </c>
      <c r="AX339" s="199">
        <v>1</v>
      </c>
      <c r="AY339" s="199"/>
    </row>
    <row r="340" spans="1:51" s="196" customFormat="1" ht="12.75" customHeight="1">
      <c r="A340" s="825" t="s">
        <v>114</v>
      </c>
      <c r="B340" s="826"/>
      <c r="C340" s="751" t="s">
        <v>115</v>
      </c>
      <c r="D340" s="752"/>
      <c r="E340" s="752"/>
      <c r="F340" s="752"/>
      <c r="G340" s="752"/>
      <c r="H340" s="783"/>
      <c r="I340" s="214">
        <f t="shared" si="166"/>
        <v>328</v>
      </c>
      <c r="J340" s="215">
        <f t="shared" si="152"/>
        <v>43</v>
      </c>
      <c r="K340" s="215">
        <f t="shared" si="152"/>
        <v>15</v>
      </c>
      <c r="L340" s="221"/>
      <c r="M340" s="199"/>
      <c r="N340" s="199">
        <v>30</v>
      </c>
      <c r="O340" s="199">
        <v>15</v>
      </c>
      <c r="P340" s="199">
        <v>13</v>
      </c>
      <c r="Q340" s="199"/>
      <c r="R340" s="243"/>
      <c r="S340" s="63"/>
      <c r="T340" s="63">
        <v>30</v>
      </c>
      <c r="U340" s="63">
        <v>13</v>
      </c>
      <c r="V340" s="229">
        <v>1</v>
      </c>
      <c r="W340" s="229"/>
      <c r="X340" s="199">
        <v>2</v>
      </c>
      <c r="Y340" s="199"/>
      <c r="Z340" s="221"/>
      <c r="AA340" s="223"/>
      <c r="AB340" s="140" t="str">
        <f t="shared" si="161"/>
        <v>TC8211-20</v>
      </c>
      <c r="AC340" s="139" t="str">
        <f t="shared" si="170"/>
        <v>Автомашины засварчин</v>
      </c>
      <c r="AD340" s="214">
        <f t="shared" si="168"/>
        <v>328</v>
      </c>
      <c r="AE340" s="199"/>
      <c r="AF340" s="199"/>
      <c r="AG340" s="199"/>
      <c r="AH340" s="199"/>
      <c r="AI340" s="199"/>
      <c r="AJ340" s="199"/>
      <c r="AK340" s="199">
        <v>6</v>
      </c>
      <c r="AL340" s="199"/>
      <c r="AM340" s="199"/>
      <c r="AN340" s="199"/>
      <c r="AO340" s="199"/>
      <c r="AP340" s="199"/>
      <c r="AQ340" s="199">
        <v>34</v>
      </c>
      <c r="AR340" s="199">
        <v>15</v>
      </c>
      <c r="AS340" s="199">
        <v>9</v>
      </c>
      <c r="AT340" s="199">
        <v>5</v>
      </c>
      <c r="AU340" s="199">
        <v>4</v>
      </c>
      <c r="AV340" s="199">
        <v>22</v>
      </c>
      <c r="AW340" s="199">
        <v>2</v>
      </c>
      <c r="AX340" s="199">
        <v>1</v>
      </c>
      <c r="AY340" s="199"/>
    </row>
    <row r="341" spans="1:51" s="213" customFormat="1">
      <c r="A341" s="745" t="s">
        <v>314</v>
      </c>
      <c r="B341" s="746"/>
      <c r="C341" s="746"/>
      <c r="D341" s="746"/>
      <c r="E341" s="746"/>
      <c r="F341" s="746"/>
      <c r="G341" s="746"/>
      <c r="H341" s="747"/>
      <c r="I341" s="217">
        <f t="shared" si="166"/>
        <v>329</v>
      </c>
      <c r="J341" s="217">
        <f t="shared" ref="J341:O341" si="171">SUM(J342:J347)</f>
        <v>30</v>
      </c>
      <c r="K341" s="217">
        <f t="shared" si="171"/>
        <v>11</v>
      </c>
      <c r="L341" s="217">
        <f t="shared" si="171"/>
        <v>0</v>
      </c>
      <c r="M341" s="217">
        <f t="shared" si="171"/>
        <v>0</v>
      </c>
      <c r="N341" s="217">
        <f t="shared" si="171"/>
        <v>30</v>
      </c>
      <c r="O341" s="217">
        <f t="shared" si="171"/>
        <v>11</v>
      </c>
      <c r="P341" s="217">
        <f>SUM(P342:P347)</f>
        <v>0</v>
      </c>
      <c r="Q341" s="217">
        <f t="shared" ref="Q341:AA341" si="172">SUM(Q342:Q347)</f>
        <v>0</v>
      </c>
      <c r="R341" s="217">
        <f t="shared" si="172"/>
        <v>0</v>
      </c>
      <c r="S341" s="217">
        <f t="shared" si="172"/>
        <v>0</v>
      </c>
      <c r="T341" s="217">
        <f t="shared" si="172"/>
        <v>0</v>
      </c>
      <c r="U341" s="217">
        <f t="shared" si="172"/>
        <v>30</v>
      </c>
      <c r="V341" s="217">
        <f t="shared" si="172"/>
        <v>1</v>
      </c>
      <c r="W341" s="217">
        <f t="shared" si="172"/>
        <v>0</v>
      </c>
      <c r="X341" s="217">
        <f t="shared" si="172"/>
        <v>3</v>
      </c>
      <c r="Y341" s="217">
        <f t="shared" si="172"/>
        <v>2</v>
      </c>
      <c r="Z341" s="217">
        <f t="shared" si="172"/>
        <v>6</v>
      </c>
      <c r="AA341" s="217">
        <f t="shared" si="172"/>
        <v>2</v>
      </c>
      <c r="AB341" s="999" t="str">
        <f t="shared" si="161"/>
        <v>15. "Монголын Хараагүйчүүдийн Үндэсний Холбоо"-ны дэргэдэх МСҮТ</v>
      </c>
      <c r="AC341" s="1000"/>
      <c r="AD341" s="217">
        <f t="shared" si="168"/>
        <v>329</v>
      </c>
      <c r="AE341" s="217">
        <f t="shared" ref="AE341:AY341" si="173">SUM(AE342:AE347)</f>
        <v>0</v>
      </c>
      <c r="AF341" s="217">
        <f t="shared" si="173"/>
        <v>0</v>
      </c>
      <c r="AG341" s="217">
        <f t="shared" si="173"/>
        <v>0</v>
      </c>
      <c r="AH341" s="217">
        <f t="shared" si="173"/>
        <v>0</v>
      </c>
      <c r="AI341" s="217">
        <f t="shared" si="173"/>
        <v>0</v>
      </c>
      <c r="AJ341" s="217">
        <f t="shared" si="173"/>
        <v>0</v>
      </c>
      <c r="AK341" s="217">
        <f t="shared" si="173"/>
        <v>0</v>
      </c>
      <c r="AL341" s="217">
        <f t="shared" si="173"/>
        <v>0</v>
      </c>
      <c r="AM341" s="217">
        <f t="shared" si="173"/>
        <v>0</v>
      </c>
      <c r="AN341" s="217">
        <f t="shared" si="173"/>
        <v>0</v>
      </c>
      <c r="AO341" s="217">
        <f t="shared" si="173"/>
        <v>0</v>
      </c>
      <c r="AP341" s="217">
        <f t="shared" si="173"/>
        <v>0</v>
      </c>
      <c r="AQ341" s="217">
        <f t="shared" si="173"/>
        <v>20</v>
      </c>
      <c r="AR341" s="217">
        <f t="shared" si="173"/>
        <v>7</v>
      </c>
      <c r="AS341" s="217">
        <f t="shared" si="173"/>
        <v>1</v>
      </c>
      <c r="AT341" s="217">
        <f t="shared" si="173"/>
        <v>2</v>
      </c>
      <c r="AU341" s="217">
        <f t="shared" si="173"/>
        <v>4</v>
      </c>
      <c r="AV341" s="217">
        <f t="shared" si="173"/>
        <v>4</v>
      </c>
      <c r="AW341" s="217">
        <f t="shared" si="173"/>
        <v>2</v>
      </c>
      <c r="AX341" s="217">
        <f t="shared" si="173"/>
        <v>9</v>
      </c>
      <c r="AY341" s="217">
        <f t="shared" si="173"/>
        <v>8</v>
      </c>
    </row>
    <row r="342" spans="1:51" s="196" customFormat="1" ht="38.25" customHeight="1">
      <c r="A342" s="825" t="s">
        <v>315</v>
      </c>
      <c r="B342" s="826"/>
      <c r="C342" s="751" t="s">
        <v>316</v>
      </c>
      <c r="D342" s="752"/>
      <c r="E342" s="752"/>
      <c r="F342" s="752"/>
      <c r="G342" s="752"/>
      <c r="H342" s="783"/>
      <c r="I342" s="214">
        <f t="shared" si="166"/>
        <v>330</v>
      </c>
      <c r="J342" s="215">
        <f t="shared" si="152"/>
        <v>6</v>
      </c>
      <c r="K342" s="215">
        <f t="shared" si="152"/>
        <v>4</v>
      </c>
      <c r="L342" s="221"/>
      <c r="M342" s="199"/>
      <c r="N342" s="199">
        <v>6</v>
      </c>
      <c r="O342" s="199">
        <v>4</v>
      </c>
      <c r="P342" s="222"/>
      <c r="Q342" s="222"/>
      <c r="R342" s="199"/>
      <c r="S342" s="222"/>
      <c r="T342" s="222"/>
      <c r="U342" s="199">
        <v>6</v>
      </c>
      <c r="V342" s="214">
        <v>1</v>
      </c>
      <c r="W342" s="214">
        <v>0</v>
      </c>
      <c r="X342" s="199">
        <v>1</v>
      </c>
      <c r="Y342" s="199">
        <v>1</v>
      </c>
      <c r="Z342" s="221">
        <v>2</v>
      </c>
      <c r="AA342" s="199">
        <v>1</v>
      </c>
      <c r="AB342" s="140" t="str">
        <f t="shared" si="161"/>
        <v>IO4132-18</v>
      </c>
      <c r="AC342" s="139" t="str">
        <f t="shared" ref="AC342:AC347" si="174">+C342</f>
        <v>Мэдээлэл технологийн оператор</v>
      </c>
      <c r="AD342" s="214">
        <f t="shared" si="168"/>
        <v>330</v>
      </c>
      <c r="AE342" s="222"/>
      <c r="AF342" s="222"/>
      <c r="AG342" s="199"/>
      <c r="AH342" s="199"/>
      <c r="AI342" s="222"/>
      <c r="AJ342" s="222"/>
      <c r="AK342" s="222"/>
      <c r="AL342" s="222"/>
      <c r="AM342" s="222"/>
      <c r="AN342" s="222"/>
      <c r="AO342" s="222"/>
      <c r="AP342" s="222"/>
      <c r="AQ342" s="199">
        <v>2</v>
      </c>
      <c r="AR342" s="199">
        <v>2</v>
      </c>
      <c r="AS342" s="199"/>
      <c r="AT342" s="199"/>
      <c r="AU342" s="199">
        <v>1</v>
      </c>
      <c r="AV342" s="199">
        <v>1</v>
      </c>
      <c r="AW342" s="199">
        <v>1</v>
      </c>
      <c r="AX342" s="199"/>
      <c r="AY342" s="199">
        <v>3</v>
      </c>
    </row>
    <row r="343" spans="1:51" s="196" customFormat="1" ht="12.75" customHeight="1">
      <c r="A343" s="787" t="s">
        <v>317</v>
      </c>
      <c r="B343" s="787"/>
      <c r="C343" s="751" t="s">
        <v>318</v>
      </c>
      <c r="D343" s="752"/>
      <c r="E343" s="752"/>
      <c r="F343" s="752"/>
      <c r="G343" s="752"/>
      <c r="H343" s="783"/>
      <c r="I343" s="214">
        <f t="shared" si="166"/>
        <v>331</v>
      </c>
      <c r="J343" s="215">
        <f t="shared" si="152"/>
        <v>6</v>
      </c>
      <c r="K343" s="215">
        <f t="shared" si="152"/>
        <v>2</v>
      </c>
      <c r="L343" s="221"/>
      <c r="M343" s="199"/>
      <c r="N343" s="199">
        <v>6</v>
      </c>
      <c r="O343" s="199">
        <v>2</v>
      </c>
      <c r="P343" s="222"/>
      <c r="Q343" s="222"/>
      <c r="R343" s="199"/>
      <c r="S343" s="222"/>
      <c r="T343" s="222"/>
      <c r="U343" s="199">
        <v>6</v>
      </c>
      <c r="V343" s="214"/>
      <c r="W343" s="214"/>
      <c r="X343" s="199">
        <v>1</v>
      </c>
      <c r="Y343" s="199">
        <v>1</v>
      </c>
      <c r="Z343" s="221">
        <v>3</v>
      </c>
      <c r="AA343" s="199">
        <v>1</v>
      </c>
      <c r="AB343" s="140" t="str">
        <f t="shared" si="161"/>
        <v>HO5321-15</v>
      </c>
      <c r="AC343" s="139" t="str">
        <f t="shared" si="174"/>
        <v>Эмчилгээний бариа засалч</v>
      </c>
      <c r="AD343" s="214">
        <f t="shared" si="168"/>
        <v>331</v>
      </c>
      <c r="AE343" s="222"/>
      <c r="AF343" s="222"/>
      <c r="AG343" s="222"/>
      <c r="AH343" s="222"/>
      <c r="AI343" s="199"/>
      <c r="AJ343" s="199"/>
      <c r="AK343" s="222"/>
      <c r="AL343" s="222"/>
      <c r="AM343" s="222"/>
      <c r="AN343" s="222"/>
      <c r="AO343" s="222"/>
      <c r="AP343" s="222"/>
      <c r="AQ343" s="199">
        <v>2</v>
      </c>
      <c r="AR343" s="199">
        <v>0</v>
      </c>
      <c r="AS343" s="199"/>
      <c r="AT343" s="199">
        <v>1</v>
      </c>
      <c r="AU343" s="199">
        <v>1</v>
      </c>
      <c r="AV343" s="199">
        <v>1</v>
      </c>
      <c r="AW343" s="199">
        <v>1</v>
      </c>
      <c r="AX343" s="199">
        <v>1</v>
      </c>
      <c r="AY343" s="199">
        <v>1</v>
      </c>
    </row>
    <row r="344" spans="1:51" s="196" customFormat="1" ht="15" customHeight="1">
      <c r="A344" s="787" t="s">
        <v>319</v>
      </c>
      <c r="B344" s="787"/>
      <c r="C344" s="751" t="s">
        <v>320</v>
      </c>
      <c r="D344" s="752"/>
      <c r="E344" s="752"/>
      <c r="F344" s="752"/>
      <c r="G344" s="752"/>
      <c r="H344" s="783"/>
      <c r="I344" s="214">
        <f t="shared" si="166"/>
        <v>332</v>
      </c>
      <c r="J344" s="215">
        <f t="shared" si="152"/>
        <v>9</v>
      </c>
      <c r="K344" s="215">
        <f t="shared" si="152"/>
        <v>3</v>
      </c>
      <c r="L344" s="221"/>
      <c r="M344" s="199"/>
      <c r="N344" s="199">
        <v>9</v>
      </c>
      <c r="O344" s="199">
        <v>3</v>
      </c>
      <c r="P344" s="222"/>
      <c r="Q344" s="222"/>
      <c r="R344" s="199"/>
      <c r="S344" s="222"/>
      <c r="T344" s="222"/>
      <c r="U344" s="199">
        <v>9</v>
      </c>
      <c r="V344" s="214"/>
      <c r="W344" s="214"/>
      <c r="X344" s="199"/>
      <c r="Y344" s="199"/>
      <c r="Z344" s="221">
        <v>1</v>
      </c>
      <c r="AA344" s="199">
        <v>0</v>
      </c>
      <c r="AB344" s="140" t="str">
        <f t="shared" si="161"/>
        <v>SO5142-20</v>
      </c>
      <c r="AC344" s="139" t="str">
        <f t="shared" si="174"/>
        <v>Массажчин</v>
      </c>
      <c r="AD344" s="214">
        <f t="shared" si="168"/>
        <v>332</v>
      </c>
      <c r="AE344" s="222"/>
      <c r="AF344" s="222"/>
      <c r="AG344" s="222"/>
      <c r="AH344" s="222"/>
      <c r="AI344" s="199"/>
      <c r="AJ344" s="199"/>
      <c r="AK344" s="222"/>
      <c r="AL344" s="222"/>
      <c r="AM344" s="222"/>
      <c r="AN344" s="222"/>
      <c r="AO344" s="222"/>
      <c r="AP344" s="222"/>
      <c r="AQ344" s="199">
        <v>8</v>
      </c>
      <c r="AR344" s="199">
        <v>3</v>
      </c>
      <c r="AS344" s="199"/>
      <c r="AT344" s="199"/>
      <c r="AU344" s="199">
        <v>1</v>
      </c>
      <c r="AV344" s="199">
        <v>1</v>
      </c>
      <c r="AW344" s="199"/>
      <c r="AX344" s="199">
        <v>3</v>
      </c>
      <c r="AY344" s="199">
        <v>4</v>
      </c>
    </row>
    <row r="345" spans="1:51" s="196" customFormat="1" ht="12.75" customHeight="1">
      <c r="A345" s="787" t="s">
        <v>321</v>
      </c>
      <c r="B345" s="787"/>
      <c r="C345" s="712" t="s">
        <v>322</v>
      </c>
      <c r="D345" s="713"/>
      <c r="E345" s="713"/>
      <c r="F345" s="713"/>
      <c r="G345" s="713"/>
      <c r="H345" s="714"/>
      <c r="I345" s="214">
        <f t="shared" si="166"/>
        <v>333</v>
      </c>
      <c r="J345" s="215">
        <f t="shared" si="152"/>
        <v>1</v>
      </c>
      <c r="K345" s="215">
        <f t="shared" si="152"/>
        <v>0</v>
      </c>
      <c r="L345" s="221"/>
      <c r="M345" s="199"/>
      <c r="N345" s="199">
        <v>1</v>
      </c>
      <c r="O345" s="199">
        <v>0</v>
      </c>
      <c r="P345" s="222"/>
      <c r="Q345" s="222"/>
      <c r="R345" s="199"/>
      <c r="S345" s="222"/>
      <c r="T345" s="222"/>
      <c r="U345" s="199">
        <v>1</v>
      </c>
      <c r="V345" s="214"/>
      <c r="W345" s="214"/>
      <c r="X345" s="199">
        <v>1</v>
      </c>
      <c r="Y345" s="199">
        <v>0</v>
      </c>
      <c r="Z345" s="221"/>
      <c r="AA345" s="199"/>
      <c r="AB345" s="140" t="str">
        <f t="shared" si="161"/>
        <v>AM2652-11</v>
      </c>
      <c r="AC345" s="139" t="str">
        <f t="shared" si="174"/>
        <v>Ардын гоцлол хөгжимчин</v>
      </c>
      <c r="AD345" s="214">
        <f t="shared" si="168"/>
        <v>333</v>
      </c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199"/>
      <c r="AR345" s="199"/>
      <c r="AS345" s="199"/>
      <c r="AT345" s="199"/>
      <c r="AU345" s="199"/>
      <c r="AV345" s="199">
        <v>1</v>
      </c>
      <c r="AW345" s="199"/>
      <c r="AX345" s="199"/>
      <c r="AY345" s="199"/>
    </row>
    <row r="346" spans="1:51" s="196" customFormat="1" ht="25.5" customHeight="1">
      <c r="A346" s="765" t="s">
        <v>172</v>
      </c>
      <c r="B346" s="765"/>
      <c r="C346" s="751" t="s">
        <v>173</v>
      </c>
      <c r="D346" s="752"/>
      <c r="E346" s="752"/>
      <c r="F346" s="752"/>
      <c r="G346" s="752"/>
      <c r="H346" s="783"/>
      <c r="I346" s="214">
        <f t="shared" si="166"/>
        <v>334</v>
      </c>
      <c r="J346" s="215">
        <f t="shared" si="152"/>
        <v>6</v>
      </c>
      <c r="K346" s="215">
        <f t="shared" si="152"/>
        <v>2</v>
      </c>
      <c r="L346" s="221"/>
      <c r="M346" s="199"/>
      <c r="N346" s="199">
        <v>6</v>
      </c>
      <c r="O346" s="199">
        <v>2</v>
      </c>
      <c r="P346" s="222"/>
      <c r="Q346" s="222"/>
      <c r="R346" s="199"/>
      <c r="S346" s="222"/>
      <c r="T346" s="222"/>
      <c r="U346" s="199">
        <v>6</v>
      </c>
      <c r="V346" s="214"/>
      <c r="W346" s="214"/>
      <c r="X346" s="199"/>
      <c r="Y346" s="199"/>
      <c r="Z346" s="221"/>
      <c r="AA346" s="199"/>
      <c r="AB346" s="140" t="str">
        <f t="shared" si="161"/>
        <v>AM7317-11</v>
      </c>
      <c r="AC346" s="139" t="str">
        <f t="shared" si="174"/>
        <v>Бэлэг дурсгалын зүйл урлаач</v>
      </c>
      <c r="AD346" s="214">
        <f t="shared" si="168"/>
        <v>334</v>
      </c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199">
        <v>6</v>
      </c>
      <c r="AR346" s="199">
        <v>2</v>
      </c>
      <c r="AS346" s="199"/>
      <c r="AT346" s="199">
        <v>1</v>
      </c>
      <c r="AU346" s="199"/>
      <c r="AV346" s="199"/>
      <c r="AW346" s="199"/>
      <c r="AX346" s="199">
        <v>5</v>
      </c>
      <c r="AY346" s="199"/>
    </row>
    <row r="347" spans="1:51" s="196" customFormat="1" ht="12.75" customHeight="1">
      <c r="A347" s="787" t="s">
        <v>323</v>
      </c>
      <c r="B347" s="787"/>
      <c r="C347" s="751" t="s">
        <v>324</v>
      </c>
      <c r="D347" s="752"/>
      <c r="E347" s="752"/>
      <c r="F347" s="752"/>
      <c r="G347" s="752"/>
      <c r="H347" s="783"/>
      <c r="I347" s="214">
        <f t="shared" si="166"/>
        <v>335</v>
      </c>
      <c r="J347" s="215">
        <f t="shared" si="152"/>
        <v>2</v>
      </c>
      <c r="K347" s="215">
        <f t="shared" si="152"/>
        <v>0</v>
      </c>
      <c r="L347" s="221"/>
      <c r="M347" s="199"/>
      <c r="N347" s="199">
        <v>2</v>
      </c>
      <c r="O347" s="199">
        <v>0</v>
      </c>
      <c r="P347" s="222"/>
      <c r="Q347" s="222"/>
      <c r="R347" s="199"/>
      <c r="S347" s="222"/>
      <c r="T347" s="222"/>
      <c r="U347" s="199">
        <v>2</v>
      </c>
      <c r="V347" s="214"/>
      <c r="W347" s="214"/>
      <c r="X347" s="199"/>
      <c r="Y347" s="199"/>
      <c r="Z347" s="221"/>
      <c r="AA347" s="199"/>
      <c r="AB347" s="140" t="str">
        <f t="shared" si="161"/>
        <v>IF5132-11</v>
      </c>
      <c r="AC347" s="139" t="str">
        <f t="shared" si="174"/>
        <v>Кофе бэлтгэгч</v>
      </c>
      <c r="AD347" s="214">
        <f t="shared" si="168"/>
        <v>335</v>
      </c>
      <c r="AE347" s="222"/>
      <c r="AF347" s="222"/>
      <c r="AG347" s="222"/>
      <c r="AH347" s="222"/>
      <c r="AI347" s="222"/>
      <c r="AJ347" s="222"/>
      <c r="AK347" s="222"/>
      <c r="AL347" s="222"/>
      <c r="AM347" s="222"/>
      <c r="AN347" s="222"/>
      <c r="AO347" s="222"/>
      <c r="AP347" s="222"/>
      <c r="AQ347" s="199">
        <v>2</v>
      </c>
      <c r="AR347" s="199">
        <v>0</v>
      </c>
      <c r="AS347" s="199">
        <v>1</v>
      </c>
      <c r="AT347" s="199"/>
      <c r="AU347" s="199">
        <v>1</v>
      </c>
      <c r="AV347" s="199"/>
      <c r="AW347" s="199"/>
      <c r="AX347" s="199"/>
      <c r="AY347" s="199"/>
    </row>
    <row r="348" spans="1:51" s="213" customFormat="1">
      <c r="A348" s="745" t="s">
        <v>325</v>
      </c>
      <c r="B348" s="746"/>
      <c r="C348" s="746"/>
      <c r="D348" s="746"/>
      <c r="E348" s="746"/>
      <c r="F348" s="746"/>
      <c r="G348" s="746"/>
      <c r="H348" s="747"/>
      <c r="I348" s="217">
        <f t="shared" si="166"/>
        <v>336</v>
      </c>
      <c r="J348" s="217">
        <f t="shared" ref="J348:AA348" si="175">SUM(J349:J357)</f>
        <v>337</v>
      </c>
      <c r="K348" s="217">
        <f t="shared" si="175"/>
        <v>120</v>
      </c>
      <c r="L348" s="217">
        <f t="shared" si="175"/>
        <v>0</v>
      </c>
      <c r="M348" s="217">
        <f t="shared" si="175"/>
        <v>0</v>
      </c>
      <c r="N348" s="217">
        <f t="shared" si="175"/>
        <v>337</v>
      </c>
      <c r="O348" s="217">
        <f t="shared" si="175"/>
        <v>120</v>
      </c>
      <c r="P348" s="217">
        <f t="shared" si="175"/>
        <v>0</v>
      </c>
      <c r="Q348" s="217">
        <f t="shared" si="175"/>
        <v>0</v>
      </c>
      <c r="R348" s="217">
        <f t="shared" si="175"/>
        <v>0</v>
      </c>
      <c r="S348" s="217">
        <f t="shared" si="175"/>
        <v>0</v>
      </c>
      <c r="T348" s="217">
        <f t="shared" si="175"/>
        <v>337</v>
      </c>
      <c r="U348" s="217">
        <f t="shared" si="175"/>
        <v>0</v>
      </c>
      <c r="V348" s="217">
        <f t="shared" si="175"/>
        <v>0</v>
      </c>
      <c r="W348" s="217">
        <f t="shared" si="175"/>
        <v>0</v>
      </c>
      <c r="X348" s="217">
        <f t="shared" si="175"/>
        <v>9</v>
      </c>
      <c r="Y348" s="217">
        <f t="shared" si="175"/>
        <v>0</v>
      </c>
      <c r="Z348" s="217">
        <f t="shared" si="175"/>
        <v>0</v>
      </c>
      <c r="AA348" s="217">
        <f t="shared" si="175"/>
        <v>0</v>
      </c>
      <c r="AB348" s="999" t="str">
        <f>+A348</f>
        <v>16. "Ти Эс Ти"  МСҮТ</v>
      </c>
      <c r="AC348" s="1000"/>
      <c r="AD348" s="217">
        <f t="shared" si="168"/>
        <v>336</v>
      </c>
      <c r="AE348" s="217">
        <f t="shared" ref="AE348:AY348" si="176">SUM(AE349:AE357)</f>
        <v>0</v>
      </c>
      <c r="AF348" s="217">
        <f t="shared" si="176"/>
        <v>0</v>
      </c>
      <c r="AG348" s="217">
        <f t="shared" si="176"/>
        <v>0</v>
      </c>
      <c r="AH348" s="217">
        <f t="shared" si="176"/>
        <v>0</v>
      </c>
      <c r="AI348" s="217">
        <f t="shared" si="176"/>
        <v>0</v>
      </c>
      <c r="AJ348" s="217">
        <f t="shared" si="176"/>
        <v>0</v>
      </c>
      <c r="AK348" s="217">
        <f t="shared" si="176"/>
        <v>0</v>
      </c>
      <c r="AL348" s="217">
        <f t="shared" si="176"/>
        <v>0</v>
      </c>
      <c r="AM348" s="217">
        <f t="shared" si="176"/>
        <v>0</v>
      </c>
      <c r="AN348" s="217">
        <f t="shared" si="176"/>
        <v>0</v>
      </c>
      <c r="AO348" s="217">
        <f t="shared" si="176"/>
        <v>0</v>
      </c>
      <c r="AP348" s="217">
        <f t="shared" si="176"/>
        <v>0</v>
      </c>
      <c r="AQ348" s="217">
        <f t="shared" si="176"/>
        <v>328</v>
      </c>
      <c r="AR348" s="217">
        <f t="shared" si="176"/>
        <v>120</v>
      </c>
      <c r="AS348" s="217">
        <f t="shared" si="176"/>
        <v>5</v>
      </c>
      <c r="AT348" s="217">
        <f t="shared" si="176"/>
        <v>0</v>
      </c>
      <c r="AU348" s="217">
        <f t="shared" si="176"/>
        <v>0</v>
      </c>
      <c r="AV348" s="217">
        <f t="shared" si="176"/>
        <v>332</v>
      </c>
      <c r="AW348" s="217">
        <f t="shared" si="176"/>
        <v>0</v>
      </c>
      <c r="AX348" s="217">
        <f t="shared" si="176"/>
        <v>0</v>
      </c>
      <c r="AY348" s="217">
        <f t="shared" si="176"/>
        <v>0</v>
      </c>
    </row>
    <row r="349" spans="1:51" s="196" customFormat="1" ht="25.5" customHeight="1">
      <c r="A349" s="1001" t="s">
        <v>161</v>
      </c>
      <c r="B349" s="1001"/>
      <c r="C349" s="751" t="s">
        <v>162</v>
      </c>
      <c r="D349" s="752"/>
      <c r="E349" s="752"/>
      <c r="F349" s="752"/>
      <c r="G349" s="752"/>
      <c r="H349" s="783"/>
      <c r="I349" s="214">
        <f t="shared" si="166"/>
        <v>337</v>
      </c>
      <c r="J349" s="215">
        <f t="shared" si="152"/>
        <v>40</v>
      </c>
      <c r="K349" s="215">
        <f t="shared" si="152"/>
        <v>4</v>
      </c>
      <c r="L349" s="221"/>
      <c r="M349" s="199"/>
      <c r="N349" s="63">
        <v>40</v>
      </c>
      <c r="O349" s="63">
        <v>4</v>
      </c>
      <c r="P349" s="222"/>
      <c r="Q349" s="222"/>
      <c r="R349" s="222"/>
      <c r="S349" s="222"/>
      <c r="T349" s="63">
        <v>40</v>
      </c>
      <c r="U349" s="222"/>
      <c r="V349" s="214"/>
      <c r="W349" s="214"/>
      <c r="X349" s="226">
        <v>3</v>
      </c>
      <c r="Y349" s="226">
        <v>0</v>
      </c>
      <c r="Z349" s="224"/>
      <c r="AA349" s="223"/>
      <c r="AB349" s="140" t="str">
        <f t="shared" ref="AB349:AB412" si="177">+A349</f>
        <v>MT8111-35</v>
      </c>
      <c r="AC349" s="139" t="str">
        <f t="shared" ref="AC349:AC357" si="178">+C349</f>
        <v>Хүнд машин механизмын оператор</v>
      </c>
      <c r="AD349" s="214">
        <f t="shared" si="168"/>
        <v>337</v>
      </c>
      <c r="AE349" s="222"/>
      <c r="AF349" s="222"/>
      <c r="AG349" s="222"/>
      <c r="AH349" s="222"/>
      <c r="AI349" s="222"/>
      <c r="AJ349" s="222"/>
      <c r="AK349" s="222"/>
      <c r="AL349" s="222"/>
      <c r="AM349" s="222"/>
      <c r="AN349" s="222"/>
      <c r="AO349" s="222"/>
      <c r="AP349" s="222"/>
      <c r="AQ349" s="199">
        <v>37</v>
      </c>
      <c r="AR349" s="199">
        <v>4</v>
      </c>
      <c r="AS349" s="226">
        <v>1</v>
      </c>
      <c r="AT349" s="226"/>
      <c r="AU349" s="226"/>
      <c r="AV349" s="226">
        <v>39</v>
      </c>
      <c r="AW349" s="226"/>
      <c r="AX349" s="226"/>
      <c r="AY349" s="226"/>
    </row>
    <row r="350" spans="1:51" s="196" customFormat="1" ht="12.75" customHeight="1">
      <c r="A350" s="825" t="s">
        <v>114</v>
      </c>
      <c r="B350" s="826"/>
      <c r="C350" s="751" t="s">
        <v>115</v>
      </c>
      <c r="D350" s="752"/>
      <c r="E350" s="752"/>
      <c r="F350" s="752"/>
      <c r="G350" s="752"/>
      <c r="H350" s="783"/>
      <c r="I350" s="214">
        <f t="shared" si="166"/>
        <v>338</v>
      </c>
      <c r="J350" s="215">
        <f t="shared" si="152"/>
        <v>29</v>
      </c>
      <c r="K350" s="215">
        <f t="shared" si="152"/>
        <v>4</v>
      </c>
      <c r="L350" s="221"/>
      <c r="M350" s="199"/>
      <c r="N350" s="63">
        <v>29</v>
      </c>
      <c r="O350" s="63">
        <v>4</v>
      </c>
      <c r="P350" s="222"/>
      <c r="Q350" s="222"/>
      <c r="R350" s="222"/>
      <c r="S350" s="222"/>
      <c r="T350" s="63">
        <v>29</v>
      </c>
      <c r="U350" s="222"/>
      <c r="V350" s="214"/>
      <c r="W350" s="214"/>
      <c r="X350" s="226">
        <v>2</v>
      </c>
      <c r="Y350" s="226">
        <v>0</v>
      </c>
      <c r="Z350" s="224"/>
      <c r="AA350" s="223"/>
      <c r="AB350" s="140" t="str">
        <f t="shared" si="177"/>
        <v>TC8211-20</v>
      </c>
      <c r="AC350" s="139" t="str">
        <f t="shared" si="178"/>
        <v>Автомашины засварчин</v>
      </c>
      <c r="AD350" s="214">
        <f t="shared" si="168"/>
        <v>338</v>
      </c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2"/>
      <c r="AQ350" s="199">
        <v>27</v>
      </c>
      <c r="AR350" s="199">
        <v>4</v>
      </c>
      <c r="AS350" s="226"/>
      <c r="AT350" s="226"/>
      <c r="AU350" s="226"/>
      <c r="AV350" s="226">
        <v>29</v>
      </c>
      <c r="AW350" s="226"/>
      <c r="AX350" s="226"/>
      <c r="AY350" s="226"/>
    </row>
    <row r="351" spans="1:51" s="196" customFormat="1" ht="25.5" customHeight="1">
      <c r="A351" s="1022" t="s">
        <v>259</v>
      </c>
      <c r="B351" s="1023"/>
      <c r="C351" s="751" t="s">
        <v>260</v>
      </c>
      <c r="D351" s="752"/>
      <c r="E351" s="752"/>
      <c r="F351" s="752"/>
      <c r="G351" s="752"/>
      <c r="H351" s="783"/>
      <c r="I351" s="214">
        <f t="shared" si="166"/>
        <v>339</v>
      </c>
      <c r="J351" s="215">
        <f t="shared" si="152"/>
        <v>20</v>
      </c>
      <c r="K351" s="215">
        <f t="shared" si="152"/>
        <v>6</v>
      </c>
      <c r="L351" s="221"/>
      <c r="M351" s="199"/>
      <c r="N351" s="63">
        <v>20</v>
      </c>
      <c r="O351" s="63">
        <v>6</v>
      </c>
      <c r="P351" s="222"/>
      <c r="Q351" s="222"/>
      <c r="R351" s="222"/>
      <c r="S351" s="222"/>
      <c r="T351" s="63">
        <v>20</v>
      </c>
      <c r="U351" s="222"/>
      <c r="V351" s="214"/>
      <c r="W351" s="214"/>
      <c r="X351" s="226"/>
      <c r="Y351" s="226"/>
      <c r="Z351" s="224"/>
      <c r="AA351" s="223"/>
      <c r="AB351" s="140" t="str">
        <f t="shared" si="177"/>
        <v>MT7233-17</v>
      </c>
      <c r="AC351" s="139" t="str">
        <f t="shared" si="178"/>
        <v>Уул уурхайн машин, тоног төхөөрөмжийн механик</v>
      </c>
      <c r="AD351" s="214">
        <f t="shared" si="168"/>
        <v>339</v>
      </c>
      <c r="AE351" s="222"/>
      <c r="AF351" s="222"/>
      <c r="AG351" s="222"/>
      <c r="AH351" s="222"/>
      <c r="AI351" s="222"/>
      <c r="AJ351" s="222"/>
      <c r="AK351" s="222"/>
      <c r="AL351" s="222"/>
      <c r="AM351" s="222"/>
      <c r="AN351" s="222"/>
      <c r="AO351" s="222"/>
      <c r="AP351" s="222"/>
      <c r="AQ351" s="199">
        <v>20</v>
      </c>
      <c r="AR351" s="199">
        <v>6</v>
      </c>
      <c r="AS351" s="226"/>
      <c r="AT351" s="226"/>
      <c r="AU351" s="226"/>
      <c r="AV351" s="226">
        <v>20</v>
      </c>
      <c r="AW351" s="226"/>
      <c r="AX351" s="226"/>
      <c r="AY351" s="226"/>
    </row>
    <row r="352" spans="1:51" s="196" customFormat="1" ht="12.75" customHeight="1">
      <c r="A352" s="825" t="s">
        <v>124</v>
      </c>
      <c r="B352" s="826"/>
      <c r="C352" s="702" t="s">
        <v>125</v>
      </c>
      <c r="D352" s="702"/>
      <c r="E352" s="702"/>
      <c r="F352" s="702"/>
      <c r="G352" s="702"/>
      <c r="H352" s="702"/>
      <c r="I352" s="214">
        <f t="shared" si="166"/>
        <v>340</v>
      </c>
      <c r="J352" s="215">
        <f t="shared" si="152"/>
        <v>19</v>
      </c>
      <c r="K352" s="215">
        <f t="shared" si="152"/>
        <v>1</v>
      </c>
      <c r="L352" s="221"/>
      <c r="M352" s="199"/>
      <c r="N352" s="63">
        <v>19</v>
      </c>
      <c r="O352" s="63">
        <v>1</v>
      </c>
      <c r="P352" s="222"/>
      <c r="Q352" s="222"/>
      <c r="R352" s="222"/>
      <c r="S352" s="222"/>
      <c r="T352" s="63">
        <v>19</v>
      </c>
      <c r="U352" s="222"/>
      <c r="V352" s="214"/>
      <c r="W352" s="214"/>
      <c r="X352" s="226">
        <v>3</v>
      </c>
      <c r="Y352" s="226">
        <v>0</v>
      </c>
      <c r="Z352" s="224"/>
      <c r="AA352" s="223"/>
      <c r="AB352" s="140" t="str">
        <f t="shared" si="177"/>
        <v>IM7212-14</v>
      </c>
      <c r="AC352" s="139" t="str">
        <f t="shared" si="178"/>
        <v>Гагнуурчин</v>
      </c>
      <c r="AD352" s="214">
        <f t="shared" si="168"/>
        <v>340</v>
      </c>
      <c r="AE352" s="222"/>
      <c r="AF352" s="222"/>
      <c r="AG352" s="222"/>
      <c r="AH352" s="222"/>
      <c r="AI352" s="222"/>
      <c r="AJ352" s="222"/>
      <c r="AK352" s="222"/>
      <c r="AL352" s="222"/>
      <c r="AM352" s="222"/>
      <c r="AN352" s="222"/>
      <c r="AO352" s="222"/>
      <c r="AP352" s="222"/>
      <c r="AQ352" s="199">
        <v>16</v>
      </c>
      <c r="AR352" s="199">
        <v>1</v>
      </c>
      <c r="AS352" s="226"/>
      <c r="AT352" s="226"/>
      <c r="AU352" s="226"/>
      <c r="AV352" s="226">
        <v>19</v>
      </c>
      <c r="AW352" s="226"/>
      <c r="AX352" s="226"/>
      <c r="AY352" s="226"/>
    </row>
    <row r="353" spans="1:51" s="196" customFormat="1" ht="12.75" customHeight="1">
      <c r="A353" s="825" t="s">
        <v>326</v>
      </c>
      <c r="B353" s="826"/>
      <c r="C353" s="712" t="s">
        <v>327</v>
      </c>
      <c r="D353" s="713"/>
      <c r="E353" s="713"/>
      <c r="F353" s="713"/>
      <c r="G353" s="713"/>
      <c r="H353" s="714"/>
      <c r="I353" s="214">
        <f t="shared" si="166"/>
        <v>341</v>
      </c>
      <c r="J353" s="215">
        <f t="shared" si="152"/>
        <v>40</v>
      </c>
      <c r="K353" s="215">
        <f t="shared" si="152"/>
        <v>34</v>
      </c>
      <c r="L353" s="221"/>
      <c r="M353" s="199"/>
      <c r="N353" s="63">
        <v>40</v>
      </c>
      <c r="O353" s="63">
        <v>34</v>
      </c>
      <c r="P353" s="222"/>
      <c r="Q353" s="222"/>
      <c r="R353" s="222"/>
      <c r="S353" s="222"/>
      <c r="T353" s="63">
        <v>40</v>
      </c>
      <c r="U353" s="222"/>
      <c r="V353" s="214"/>
      <c r="W353" s="214"/>
      <c r="X353" s="226"/>
      <c r="Y353" s="226"/>
      <c r="Z353" s="224"/>
      <c r="AA353" s="223"/>
      <c r="AB353" s="140" t="str">
        <f t="shared" si="177"/>
        <v>TC5165-11</v>
      </c>
      <c r="AC353" s="139" t="str">
        <f t="shared" si="178"/>
        <v>Жолооны багш</v>
      </c>
      <c r="AD353" s="214">
        <f t="shared" si="168"/>
        <v>341</v>
      </c>
      <c r="AE353" s="222"/>
      <c r="AF353" s="222"/>
      <c r="AG353" s="222"/>
      <c r="AH353" s="222"/>
      <c r="AI353" s="222"/>
      <c r="AJ353" s="222"/>
      <c r="AK353" s="222"/>
      <c r="AL353" s="222"/>
      <c r="AM353" s="222"/>
      <c r="AN353" s="222"/>
      <c r="AO353" s="222"/>
      <c r="AP353" s="222"/>
      <c r="AQ353" s="199">
        <v>40</v>
      </c>
      <c r="AR353" s="199">
        <v>34</v>
      </c>
      <c r="AS353" s="226"/>
      <c r="AT353" s="226"/>
      <c r="AU353" s="226"/>
      <c r="AV353" s="226">
        <v>40</v>
      </c>
      <c r="AW353" s="226"/>
      <c r="AX353" s="226"/>
      <c r="AY353" s="226"/>
    </row>
    <row r="354" spans="1:51" s="196" customFormat="1" ht="25.5" customHeight="1">
      <c r="A354" s="825" t="s">
        <v>328</v>
      </c>
      <c r="B354" s="826"/>
      <c r="C354" s="712" t="s">
        <v>329</v>
      </c>
      <c r="D354" s="713"/>
      <c r="E354" s="713"/>
      <c r="F354" s="713"/>
      <c r="G354" s="713"/>
      <c r="H354" s="714"/>
      <c r="I354" s="214">
        <f t="shared" si="166"/>
        <v>342</v>
      </c>
      <c r="J354" s="215">
        <f t="shared" si="152"/>
        <v>20</v>
      </c>
      <c r="K354" s="215">
        <f t="shared" si="152"/>
        <v>5</v>
      </c>
      <c r="L354" s="221"/>
      <c r="M354" s="199"/>
      <c r="N354" s="63">
        <v>20</v>
      </c>
      <c r="O354" s="63">
        <v>5</v>
      </c>
      <c r="P354" s="222"/>
      <c r="Q354" s="222"/>
      <c r="R354" s="222"/>
      <c r="S354" s="222"/>
      <c r="T354" s="63">
        <v>20</v>
      </c>
      <c r="U354" s="222"/>
      <c r="V354" s="214"/>
      <c r="W354" s="214"/>
      <c r="X354" s="226">
        <v>1</v>
      </c>
      <c r="Y354" s="226">
        <v>0</v>
      </c>
      <c r="Z354" s="224"/>
      <c r="AA354" s="223"/>
      <c r="AB354" s="140" t="str">
        <f t="shared" si="177"/>
        <v>TC7412-33</v>
      </c>
      <c r="AC354" s="139" t="str">
        <f t="shared" si="178"/>
        <v>Моторт тээврийн хэрэгсэлийн цахилгаанчин</v>
      </c>
      <c r="AD354" s="214">
        <f t="shared" si="168"/>
        <v>342</v>
      </c>
      <c r="AE354" s="222"/>
      <c r="AF354" s="222"/>
      <c r="AG354" s="222"/>
      <c r="AH354" s="222"/>
      <c r="AI354" s="222"/>
      <c r="AJ354" s="222"/>
      <c r="AK354" s="222"/>
      <c r="AL354" s="222"/>
      <c r="AM354" s="222"/>
      <c r="AN354" s="222"/>
      <c r="AO354" s="222"/>
      <c r="AP354" s="222"/>
      <c r="AQ354" s="199">
        <v>19</v>
      </c>
      <c r="AR354" s="199">
        <v>5</v>
      </c>
      <c r="AS354" s="226"/>
      <c r="AT354" s="226"/>
      <c r="AU354" s="226"/>
      <c r="AV354" s="226">
        <v>20</v>
      </c>
      <c r="AW354" s="226"/>
      <c r="AX354" s="226"/>
      <c r="AY354" s="226"/>
    </row>
    <row r="355" spans="1:51" s="196" customFormat="1" ht="12.75" customHeight="1">
      <c r="A355" s="787" t="s">
        <v>188</v>
      </c>
      <c r="B355" s="787"/>
      <c r="C355" s="712" t="s">
        <v>189</v>
      </c>
      <c r="D355" s="713"/>
      <c r="E355" s="713"/>
      <c r="F355" s="713"/>
      <c r="G355" s="713"/>
      <c r="H355" s="713"/>
      <c r="I355" s="214">
        <f t="shared" si="166"/>
        <v>343</v>
      </c>
      <c r="J355" s="215">
        <f t="shared" si="152"/>
        <v>134</v>
      </c>
      <c r="K355" s="215">
        <f t="shared" si="152"/>
        <v>46</v>
      </c>
      <c r="L355" s="221"/>
      <c r="M355" s="199"/>
      <c r="N355" s="63">
        <v>134</v>
      </c>
      <c r="O355" s="63">
        <v>46</v>
      </c>
      <c r="P355" s="222"/>
      <c r="Q355" s="222"/>
      <c r="R355" s="222"/>
      <c r="S355" s="222"/>
      <c r="T355" s="63">
        <v>134</v>
      </c>
      <c r="U355" s="222"/>
      <c r="V355" s="214"/>
      <c r="W355" s="214"/>
      <c r="X355" s="226"/>
      <c r="Y355" s="226"/>
      <c r="Z355" s="224"/>
      <c r="AA355" s="223"/>
      <c r="AB355" s="140" t="str">
        <f t="shared" si="177"/>
        <v>TC8331-14</v>
      </c>
      <c r="AC355" s="139" t="str">
        <f t="shared" si="178"/>
        <v>Мэргэшсэн жолооч</v>
      </c>
      <c r="AD355" s="214">
        <f t="shared" si="168"/>
        <v>343</v>
      </c>
      <c r="AE355" s="222"/>
      <c r="AF355" s="222"/>
      <c r="AG355" s="222"/>
      <c r="AH355" s="222"/>
      <c r="AI355" s="222"/>
      <c r="AJ355" s="222"/>
      <c r="AK355" s="222"/>
      <c r="AL355" s="222"/>
      <c r="AM355" s="222"/>
      <c r="AN355" s="222"/>
      <c r="AO355" s="222"/>
      <c r="AP355" s="222"/>
      <c r="AQ355" s="199">
        <v>134</v>
      </c>
      <c r="AR355" s="199">
        <v>46</v>
      </c>
      <c r="AS355" s="226">
        <v>3</v>
      </c>
      <c r="AT355" s="226"/>
      <c r="AU355" s="226"/>
      <c r="AV355" s="226">
        <v>131</v>
      </c>
      <c r="AW355" s="226"/>
      <c r="AX355" s="226"/>
      <c r="AY355" s="226"/>
    </row>
    <row r="356" spans="1:51" s="196" customFormat="1" ht="12.75" customHeight="1">
      <c r="A356" s="825" t="s">
        <v>155</v>
      </c>
      <c r="B356" s="826"/>
      <c r="C356" s="751" t="s">
        <v>156</v>
      </c>
      <c r="D356" s="752"/>
      <c r="E356" s="752"/>
      <c r="F356" s="752"/>
      <c r="G356" s="752"/>
      <c r="H356" s="783"/>
      <c r="I356" s="214">
        <f t="shared" si="166"/>
        <v>344</v>
      </c>
      <c r="J356" s="215">
        <f t="shared" si="152"/>
        <v>15</v>
      </c>
      <c r="K356" s="215">
        <f t="shared" si="152"/>
        <v>12</v>
      </c>
      <c r="L356" s="221"/>
      <c r="M356" s="199"/>
      <c r="N356" s="63">
        <v>15</v>
      </c>
      <c r="O356" s="63">
        <v>12</v>
      </c>
      <c r="P356" s="222"/>
      <c r="Q356" s="222"/>
      <c r="R356" s="222"/>
      <c r="S356" s="222"/>
      <c r="T356" s="63">
        <v>15</v>
      </c>
      <c r="U356" s="222"/>
      <c r="V356" s="214"/>
      <c r="W356" s="214"/>
      <c r="X356" s="226"/>
      <c r="Y356" s="226"/>
      <c r="Z356" s="224"/>
      <c r="AA356" s="223"/>
      <c r="AB356" s="140" t="str">
        <f t="shared" si="177"/>
        <v>IO4120-13</v>
      </c>
      <c r="AC356" s="139" t="str">
        <f t="shared" si="178"/>
        <v>Компьютерийн оператор</v>
      </c>
      <c r="AD356" s="214">
        <f t="shared" si="168"/>
        <v>344</v>
      </c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199">
        <v>15</v>
      </c>
      <c r="AR356" s="199">
        <v>12</v>
      </c>
      <c r="AS356" s="226">
        <v>1</v>
      </c>
      <c r="AT356" s="226"/>
      <c r="AU356" s="226"/>
      <c r="AV356" s="226">
        <v>14</v>
      </c>
      <c r="AW356" s="226"/>
      <c r="AX356" s="226"/>
      <c r="AY356" s="226"/>
    </row>
    <row r="357" spans="1:51" s="196" customFormat="1" ht="12.75" customHeight="1">
      <c r="A357" s="825" t="s">
        <v>265</v>
      </c>
      <c r="B357" s="826"/>
      <c r="C357" s="751" t="s">
        <v>266</v>
      </c>
      <c r="D357" s="752"/>
      <c r="E357" s="752"/>
      <c r="F357" s="752"/>
      <c r="G357" s="752"/>
      <c r="H357" s="783"/>
      <c r="I357" s="214">
        <f t="shared" si="166"/>
        <v>345</v>
      </c>
      <c r="J357" s="215">
        <f t="shared" si="152"/>
        <v>20</v>
      </c>
      <c r="K357" s="215">
        <f t="shared" si="152"/>
        <v>8</v>
      </c>
      <c r="L357" s="221"/>
      <c r="M357" s="199"/>
      <c r="N357" s="63">
        <v>20</v>
      </c>
      <c r="O357" s="63">
        <v>8</v>
      </c>
      <c r="P357" s="222"/>
      <c r="Q357" s="222"/>
      <c r="R357" s="222"/>
      <c r="S357" s="222"/>
      <c r="T357" s="63">
        <v>20</v>
      </c>
      <c r="U357" s="222"/>
      <c r="V357" s="214"/>
      <c r="W357" s="214"/>
      <c r="X357" s="226"/>
      <c r="Y357" s="226"/>
      <c r="Z357" s="224"/>
      <c r="AA357" s="223"/>
      <c r="AB357" s="140" t="str">
        <f t="shared" si="177"/>
        <v>MR8111-23</v>
      </c>
      <c r="AC357" s="139" t="str">
        <f t="shared" si="178"/>
        <v>Уурхайн механик</v>
      </c>
      <c r="AD357" s="214">
        <f t="shared" si="168"/>
        <v>345</v>
      </c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199">
        <v>20</v>
      </c>
      <c r="AR357" s="199">
        <v>8</v>
      </c>
      <c r="AS357" s="226"/>
      <c r="AT357" s="226"/>
      <c r="AU357" s="226"/>
      <c r="AV357" s="226">
        <v>20</v>
      </c>
      <c r="AW357" s="226"/>
      <c r="AX357" s="226"/>
      <c r="AY357" s="226"/>
    </row>
    <row r="358" spans="1:51" s="213" customFormat="1">
      <c r="A358" s="745" t="s">
        <v>330</v>
      </c>
      <c r="B358" s="746"/>
      <c r="C358" s="746"/>
      <c r="D358" s="746"/>
      <c r="E358" s="746"/>
      <c r="F358" s="746"/>
      <c r="G358" s="746"/>
      <c r="H358" s="747"/>
      <c r="I358" s="217">
        <f t="shared" si="166"/>
        <v>346</v>
      </c>
      <c r="J358" s="217">
        <f t="shared" ref="J358:AA358" si="179">SUM(J359:J362)</f>
        <v>66</v>
      </c>
      <c r="K358" s="217">
        <f t="shared" si="179"/>
        <v>45</v>
      </c>
      <c r="L358" s="217">
        <f t="shared" si="179"/>
        <v>0</v>
      </c>
      <c r="M358" s="217">
        <f t="shared" si="179"/>
        <v>0</v>
      </c>
      <c r="N358" s="217">
        <f t="shared" si="179"/>
        <v>66</v>
      </c>
      <c r="O358" s="217">
        <f t="shared" si="179"/>
        <v>45</v>
      </c>
      <c r="P358" s="217">
        <f t="shared" si="179"/>
        <v>0</v>
      </c>
      <c r="Q358" s="217">
        <f t="shared" si="179"/>
        <v>0</v>
      </c>
      <c r="R358" s="217">
        <f t="shared" si="179"/>
        <v>0</v>
      </c>
      <c r="S358" s="217">
        <f t="shared" si="179"/>
        <v>0</v>
      </c>
      <c r="T358" s="217">
        <f t="shared" si="179"/>
        <v>66</v>
      </c>
      <c r="U358" s="217">
        <f t="shared" si="179"/>
        <v>0</v>
      </c>
      <c r="V358" s="217">
        <f t="shared" si="179"/>
        <v>0</v>
      </c>
      <c r="W358" s="217">
        <f t="shared" si="179"/>
        <v>0</v>
      </c>
      <c r="X358" s="217">
        <f t="shared" si="179"/>
        <v>26</v>
      </c>
      <c r="Y358" s="217">
        <f t="shared" si="179"/>
        <v>20</v>
      </c>
      <c r="Z358" s="217">
        <f t="shared" si="179"/>
        <v>0</v>
      </c>
      <c r="AA358" s="217">
        <f t="shared" si="179"/>
        <v>0</v>
      </c>
      <c r="AB358" s="999" t="str">
        <f t="shared" si="177"/>
        <v>17. "Сам Юүк" МСҮТ</v>
      </c>
      <c r="AC358" s="1000"/>
      <c r="AD358" s="217">
        <f t="shared" si="168"/>
        <v>346</v>
      </c>
      <c r="AE358" s="217">
        <f t="shared" ref="AE358:AY358" si="180">SUM(AE359:AE362)</f>
        <v>0</v>
      </c>
      <c r="AF358" s="217">
        <f t="shared" si="180"/>
        <v>0</v>
      </c>
      <c r="AG358" s="217">
        <f t="shared" si="180"/>
        <v>1</v>
      </c>
      <c r="AH358" s="217">
        <f t="shared" si="180"/>
        <v>1</v>
      </c>
      <c r="AI358" s="217">
        <f t="shared" si="180"/>
        <v>0</v>
      </c>
      <c r="AJ358" s="217">
        <f t="shared" si="180"/>
        <v>0</v>
      </c>
      <c r="AK358" s="217">
        <f t="shared" si="180"/>
        <v>0</v>
      </c>
      <c r="AL358" s="217">
        <f t="shared" si="180"/>
        <v>0</v>
      </c>
      <c r="AM358" s="217">
        <f t="shared" si="180"/>
        <v>0</v>
      </c>
      <c r="AN358" s="217">
        <f t="shared" si="180"/>
        <v>0</v>
      </c>
      <c r="AO358" s="217">
        <f t="shared" si="180"/>
        <v>0</v>
      </c>
      <c r="AP358" s="217">
        <f t="shared" si="180"/>
        <v>0</v>
      </c>
      <c r="AQ358" s="217">
        <f t="shared" si="180"/>
        <v>39</v>
      </c>
      <c r="AR358" s="217">
        <f t="shared" si="180"/>
        <v>24</v>
      </c>
      <c r="AS358" s="217">
        <f t="shared" si="180"/>
        <v>4</v>
      </c>
      <c r="AT358" s="217">
        <f t="shared" si="180"/>
        <v>0</v>
      </c>
      <c r="AU358" s="217">
        <f t="shared" si="180"/>
        <v>8</v>
      </c>
      <c r="AV358" s="217">
        <f t="shared" si="180"/>
        <v>51</v>
      </c>
      <c r="AW358" s="217">
        <f t="shared" si="180"/>
        <v>3</v>
      </c>
      <c r="AX358" s="217">
        <f t="shared" si="180"/>
        <v>0</v>
      </c>
      <c r="AY358" s="217">
        <f t="shared" si="180"/>
        <v>0</v>
      </c>
    </row>
    <row r="359" spans="1:51" s="255" customFormat="1" ht="12.75" customHeight="1">
      <c r="A359" s="825" t="s">
        <v>144</v>
      </c>
      <c r="B359" s="826"/>
      <c r="C359" s="712" t="s">
        <v>145</v>
      </c>
      <c r="D359" s="713"/>
      <c r="E359" s="713"/>
      <c r="F359" s="713"/>
      <c r="G359" s="713"/>
      <c r="H359" s="714"/>
      <c r="I359" s="214">
        <f t="shared" si="166"/>
        <v>347</v>
      </c>
      <c r="J359" s="215">
        <f t="shared" si="152"/>
        <v>16</v>
      </c>
      <c r="K359" s="215">
        <f t="shared" si="152"/>
        <v>6</v>
      </c>
      <c r="L359" s="216"/>
      <c r="M359" s="214"/>
      <c r="N359" s="65">
        <v>16</v>
      </c>
      <c r="O359" s="65">
        <v>6</v>
      </c>
      <c r="P359" s="248"/>
      <c r="Q359" s="248"/>
      <c r="R359" s="248"/>
      <c r="S359" s="248"/>
      <c r="T359" s="65">
        <v>16</v>
      </c>
      <c r="U359" s="214"/>
      <c r="V359" s="214"/>
      <c r="W359" s="214"/>
      <c r="X359" s="214">
        <v>7</v>
      </c>
      <c r="Y359" s="214">
        <v>3</v>
      </c>
      <c r="Z359" s="216">
        <v>0</v>
      </c>
      <c r="AA359" s="214">
        <v>0</v>
      </c>
      <c r="AB359" s="140" t="str">
        <f t="shared" si="177"/>
        <v>IF5120-11</v>
      </c>
      <c r="AC359" s="139" t="str">
        <f t="shared" ref="AC359:AC362" si="181">+C359</f>
        <v>Тогооч</v>
      </c>
      <c r="AD359" s="214">
        <f t="shared" si="168"/>
        <v>347</v>
      </c>
      <c r="AE359" s="214">
        <v>0</v>
      </c>
      <c r="AF359" s="214">
        <v>0</v>
      </c>
      <c r="AG359" s="214">
        <v>1</v>
      </c>
      <c r="AH359" s="214">
        <v>1</v>
      </c>
      <c r="AI359" s="214">
        <v>0</v>
      </c>
      <c r="AJ359" s="214">
        <v>0</v>
      </c>
      <c r="AK359" s="214">
        <v>0</v>
      </c>
      <c r="AL359" s="214">
        <v>0</v>
      </c>
      <c r="AM359" s="214">
        <v>0</v>
      </c>
      <c r="AN359" s="214">
        <v>0</v>
      </c>
      <c r="AO359" s="214">
        <v>0</v>
      </c>
      <c r="AP359" s="214">
        <v>0</v>
      </c>
      <c r="AQ359" s="214">
        <v>8</v>
      </c>
      <c r="AR359" s="214">
        <v>2</v>
      </c>
      <c r="AS359" s="214">
        <v>1</v>
      </c>
      <c r="AT359" s="214">
        <v>0</v>
      </c>
      <c r="AU359" s="214">
        <v>0</v>
      </c>
      <c r="AV359" s="214">
        <v>15</v>
      </c>
      <c r="AW359" s="214">
        <v>0</v>
      </c>
      <c r="AX359" s="214">
        <v>0</v>
      </c>
      <c r="AY359" s="214">
        <v>0</v>
      </c>
    </row>
    <row r="360" spans="1:51" s="196" customFormat="1" ht="25.5" customHeight="1">
      <c r="A360" s="1037" t="s">
        <v>331</v>
      </c>
      <c r="B360" s="776"/>
      <c r="C360" s="712" t="s">
        <v>332</v>
      </c>
      <c r="D360" s="713"/>
      <c r="E360" s="713"/>
      <c r="F360" s="713"/>
      <c r="G360" s="713"/>
      <c r="H360" s="714"/>
      <c r="I360" s="214">
        <f t="shared" si="166"/>
        <v>348</v>
      </c>
      <c r="J360" s="215">
        <f t="shared" si="152"/>
        <v>13</v>
      </c>
      <c r="K360" s="215">
        <f t="shared" si="152"/>
        <v>7</v>
      </c>
      <c r="L360" s="221"/>
      <c r="M360" s="199"/>
      <c r="N360" s="63">
        <v>13</v>
      </c>
      <c r="O360" s="63">
        <v>7</v>
      </c>
      <c r="P360" s="222"/>
      <c r="Q360" s="222"/>
      <c r="R360" s="222"/>
      <c r="S360" s="222"/>
      <c r="T360" s="63">
        <v>13</v>
      </c>
      <c r="U360" s="199"/>
      <c r="V360" s="214"/>
      <c r="W360" s="214"/>
      <c r="X360" s="199">
        <v>3</v>
      </c>
      <c r="Y360" s="199">
        <v>1</v>
      </c>
      <c r="Z360" s="221">
        <v>0</v>
      </c>
      <c r="AA360" s="199">
        <v>0</v>
      </c>
      <c r="AB360" s="140" t="str">
        <f t="shared" si="177"/>
        <v>IP7321-27</v>
      </c>
      <c r="AC360" s="139" t="str">
        <f t="shared" si="181"/>
        <v>Хэвлэлийн үйлдвэрийн хэвлэгч</v>
      </c>
      <c r="AD360" s="214">
        <f t="shared" si="168"/>
        <v>348</v>
      </c>
      <c r="AE360" s="199">
        <v>0</v>
      </c>
      <c r="AF360" s="199">
        <v>0</v>
      </c>
      <c r="AG360" s="199">
        <v>0</v>
      </c>
      <c r="AH360" s="199">
        <v>0</v>
      </c>
      <c r="AI360" s="199">
        <v>0</v>
      </c>
      <c r="AJ360" s="199">
        <v>0</v>
      </c>
      <c r="AK360" s="199">
        <v>0</v>
      </c>
      <c r="AL360" s="199">
        <v>0</v>
      </c>
      <c r="AM360" s="199">
        <v>0</v>
      </c>
      <c r="AN360" s="199">
        <v>0</v>
      </c>
      <c r="AO360" s="199">
        <v>0</v>
      </c>
      <c r="AP360" s="199">
        <v>0</v>
      </c>
      <c r="AQ360" s="199">
        <v>10</v>
      </c>
      <c r="AR360" s="199">
        <v>6</v>
      </c>
      <c r="AS360" s="199">
        <v>1</v>
      </c>
      <c r="AT360" s="199">
        <v>0</v>
      </c>
      <c r="AU360" s="199">
        <v>2</v>
      </c>
      <c r="AV360" s="199">
        <v>10</v>
      </c>
      <c r="AW360" s="199">
        <v>0</v>
      </c>
      <c r="AX360" s="199">
        <v>0</v>
      </c>
      <c r="AY360" s="199">
        <v>0</v>
      </c>
    </row>
    <row r="361" spans="1:51" s="196" customFormat="1" ht="12.75" customHeight="1">
      <c r="A361" s="825" t="s">
        <v>138</v>
      </c>
      <c r="B361" s="826"/>
      <c r="C361" s="712" t="s">
        <v>139</v>
      </c>
      <c r="D361" s="713"/>
      <c r="E361" s="713"/>
      <c r="F361" s="713"/>
      <c r="G361" s="713"/>
      <c r="H361" s="714"/>
      <c r="I361" s="214">
        <f t="shared" si="166"/>
        <v>349</v>
      </c>
      <c r="J361" s="215">
        <f t="shared" si="152"/>
        <v>17</v>
      </c>
      <c r="K361" s="215">
        <f t="shared" si="152"/>
        <v>12</v>
      </c>
      <c r="L361" s="221"/>
      <c r="M361" s="199"/>
      <c r="N361" s="63">
        <v>17</v>
      </c>
      <c r="O361" s="63">
        <v>12</v>
      </c>
      <c r="P361" s="222"/>
      <c r="Q361" s="222"/>
      <c r="R361" s="222"/>
      <c r="S361" s="222"/>
      <c r="T361" s="63">
        <v>17</v>
      </c>
      <c r="U361" s="199"/>
      <c r="V361" s="214"/>
      <c r="W361" s="214"/>
      <c r="X361" s="199">
        <v>5</v>
      </c>
      <c r="Y361" s="199">
        <v>5</v>
      </c>
      <c r="Z361" s="221">
        <v>0</v>
      </c>
      <c r="AA361" s="199">
        <v>0</v>
      </c>
      <c r="AB361" s="140" t="str">
        <f t="shared" si="177"/>
        <v>SO5141-11</v>
      </c>
      <c r="AC361" s="139" t="str">
        <f t="shared" si="181"/>
        <v>Үсчин</v>
      </c>
      <c r="AD361" s="214">
        <f t="shared" si="168"/>
        <v>349</v>
      </c>
      <c r="AE361" s="199">
        <v>0</v>
      </c>
      <c r="AF361" s="199">
        <v>0</v>
      </c>
      <c r="AG361" s="199">
        <v>0</v>
      </c>
      <c r="AH361" s="199">
        <v>0</v>
      </c>
      <c r="AI361" s="199">
        <v>0</v>
      </c>
      <c r="AJ361" s="199">
        <v>0</v>
      </c>
      <c r="AK361" s="199">
        <v>0</v>
      </c>
      <c r="AL361" s="199">
        <v>0</v>
      </c>
      <c r="AM361" s="199">
        <v>0</v>
      </c>
      <c r="AN361" s="199">
        <v>0</v>
      </c>
      <c r="AO361" s="199">
        <v>0</v>
      </c>
      <c r="AP361" s="199">
        <v>0</v>
      </c>
      <c r="AQ361" s="199">
        <v>12</v>
      </c>
      <c r="AR361" s="199">
        <v>7</v>
      </c>
      <c r="AS361" s="199">
        <v>1</v>
      </c>
      <c r="AT361" s="199">
        <v>0</v>
      </c>
      <c r="AU361" s="199">
        <v>3</v>
      </c>
      <c r="AV361" s="199">
        <v>10</v>
      </c>
      <c r="AW361" s="199">
        <v>3</v>
      </c>
      <c r="AX361" s="199">
        <v>0</v>
      </c>
      <c r="AY361" s="199">
        <v>0</v>
      </c>
    </row>
    <row r="362" spans="1:51" s="255" customFormat="1" ht="12.75" customHeight="1">
      <c r="A362" s="825" t="s">
        <v>153</v>
      </c>
      <c r="B362" s="826"/>
      <c r="C362" s="712" t="s">
        <v>154</v>
      </c>
      <c r="D362" s="713"/>
      <c r="E362" s="713"/>
      <c r="F362" s="713"/>
      <c r="G362" s="713"/>
      <c r="H362" s="714"/>
      <c r="I362" s="214">
        <f t="shared" si="166"/>
        <v>350</v>
      </c>
      <c r="J362" s="215">
        <f t="shared" si="152"/>
        <v>20</v>
      </c>
      <c r="K362" s="215">
        <f t="shared" si="152"/>
        <v>20</v>
      </c>
      <c r="L362" s="216"/>
      <c r="M362" s="214"/>
      <c r="N362" s="65">
        <v>20</v>
      </c>
      <c r="O362" s="65">
        <v>20</v>
      </c>
      <c r="P362" s="248"/>
      <c r="Q362" s="248"/>
      <c r="R362" s="248"/>
      <c r="S362" s="248"/>
      <c r="T362" s="65">
        <v>20</v>
      </c>
      <c r="U362" s="214"/>
      <c r="V362" s="214"/>
      <c r="W362" s="214"/>
      <c r="X362" s="214">
        <v>11</v>
      </c>
      <c r="Y362" s="214">
        <v>11</v>
      </c>
      <c r="Z362" s="216">
        <v>0</v>
      </c>
      <c r="AA362" s="214">
        <v>0</v>
      </c>
      <c r="AB362" s="140" t="str">
        <f t="shared" si="177"/>
        <v>SO5142-11</v>
      </c>
      <c r="AC362" s="139" t="str">
        <f t="shared" si="181"/>
        <v>Гоо засалч</v>
      </c>
      <c r="AD362" s="214">
        <f t="shared" si="168"/>
        <v>350</v>
      </c>
      <c r="AE362" s="214">
        <v>0</v>
      </c>
      <c r="AF362" s="214">
        <v>0</v>
      </c>
      <c r="AG362" s="214">
        <v>0</v>
      </c>
      <c r="AH362" s="214">
        <v>0</v>
      </c>
      <c r="AI362" s="214">
        <v>0</v>
      </c>
      <c r="AJ362" s="214">
        <v>0</v>
      </c>
      <c r="AK362" s="214">
        <v>0</v>
      </c>
      <c r="AL362" s="214">
        <v>0</v>
      </c>
      <c r="AM362" s="214">
        <v>0</v>
      </c>
      <c r="AN362" s="214">
        <v>0</v>
      </c>
      <c r="AO362" s="214">
        <v>0</v>
      </c>
      <c r="AP362" s="214">
        <v>0</v>
      </c>
      <c r="AQ362" s="214">
        <v>9</v>
      </c>
      <c r="AR362" s="214">
        <v>9</v>
      </c>
      <c r="AS362" s="214">
        <v>1</v>
      </c>
      <c r="AT362" s="214">
        <v>0</v>
      </c>
      <c r="AU362" s="214">
        <v>3</v>
      </c>
      <c r="AV362" s="214">
        <v>16</v>
      </c>
      <c r="AW362" s="214">
        <v>0</v>
      </c>
      <c r="AX362" s="214">
        <v>0</v>
      </c>
      <c r="AY362" s="214">
        <v>0</v>
      </c>
    </row>
    <row r="363" spans="1:51" s="213" customFormat="1">
      <c r="A363" s="745" t="s">
        <v>333</v>
      </c>
      <c r="B363" s="746"/>
      <c r="C363" s="746"/>
      <c r="D363" s="746"/>
      <c r="E363" s="746"/>
      <c r="F363" s="746"/>
      <c r="G363" s="746"/>
      <c r="H363" s="747"/>
      <c r="I363" s="217">
        <f t="shared" si="166"/>
        <v>351</v>
      </c>
      <c r="J363" s="217">
        <f t="shared" ref="J363:M363" si="182">SUM(J364:J370)</f>
        <v>296</v>
      </c>
      <c r="K363" s="217">
        <f t="shared" si="182"/>
        <v>206</v>
      </c>
      <c r="L363" s="217">
        <f t="shared" si="182"/>
        <v>0</v>
      </c>
      <c r="M363" s="217">
        <f t="shared" si="182"/>
        <v>0</v>
      </c>
      <c r="N363" s="217">
        <f>SUM(N364:N370)</f>
        <v>296</v>
      </c>
      <c r="O363" s="217">
        <f t="shared" ref="O363:AA363" si="183">SUM(O364:O370)</f>
        <v>206</v>
      </c>
      <c r="P363" s="217">
        <f t="shared" si="183"/>
        <v>0</v>
      </c>
      <c r="Q363" s="217">
        <f t="shared" si="183"/>
        <v>0</v>
      </c>
      <c r="R363" s="217">
        <f t="shared" si="183"/>
        <v>0</v>
      </c>
      <c r="S363" s="217">
        <f t="shared" si="183"/>
        <v>0</v>
      </c>
      <c r="T363" s="217">
        <f t="shared" si="183"/>
        <v>296</v>
      </c>
      <c r="U363" s="217">
        <f t="shared" si="183"/>
        <v>0</v>
      </c>
      <c r="V363" s="217">
        <f t="shared" si="183"/>
        <v>50</v>
      </c>
      <c r="W363" s="217">
        <f t="shared" si="183"/>
        <v>34</v>
      </c>
      <c r="X363" s="217">
        <f t="shared" si="183"/>
        <v>42</v>
      </c>
      <c r="Y363" s="217">
        <f t="shared" si="183"/>
        <v>23</v>
      </c>
      <c r="Z363" s="217">
        <f t="shared" si="183"/>
        <v>0</v>
      </c>
      <c r="AA363" s="217">
        <f t="shared" si="183"/>
        <v>0</v>
      </c>
      <c r="AB363" s="999" t="str">
        <f t="shared" si="177"/>
        <v>18. "Хангай" МСҮТ</v>
      </c>
      <c r="AC363" s="1000"/>
      <c r="AD363" s="217">
        <f t="shared" si="168"/>
        <v>351</v>
      </c>
      <c r="AE363" s="217">
        <f t="shared" ref="AE363:AH363" si="184">SUM(AE364:AE370)</f>
        <v>0</v>
      </c>
      <c r="AF363" s="217">
        <f t="shared" si="184"/>
        <v>0</v>
      </c>
      <c r="AG363" s="217">
        <f t="shared" si="184"/>
        <v>0</v>
      </c>
      <c r="AH363" s="217">
        <f t="shared" si="184"/>
        <v>0</v>
      </c>
      <c r="AI363" s="217">
        <f>SUM(AI364:AI370)</f>
        <v>84</v>
      </c>
      <c r="AJ363" s="217">
        <f t="shared" ref="AJ363:AL363" si="185">SUM(AJ364:AJ370)</f>
        <v>62</v>
      </c>
      <c r="AK363" s="217">
        <f t="shared" si="185"/>
        <v>0</v>
      </c>
      <c r="AL363" s="217">
        <f t="shared" si="185"/>
        <v>0</v>
      </c>
      <c r="AM363" s="217">
        <f t="shared" ref="AM363:AY363" si="186">SUM(AM364:AM370)</f>
        <v>0</v>
      </c>
      <c r="AN363" s="217">
        <f t="shared" si="186"/>
        <v>0</v>
      </c>
      <c r="AO363" s="217">
        <f t="shared" si="186"/>
        <v>0</v>
      </c>
      <c r="AP363" s="217">
        <f t="shared" si="186"/>
        <v>0</v>
      </c>
      <c r="AQ363" s="217">
        <f t="shared" si="186"/>
        <v>120</v>
      </c>
      <c r="AR363" s="217">
        <f t="shared" si="186"/>
        <v>87</v>
      </c>
      <c r="AS363" s="217">
        <f t="shared" si="186"/>
        <v>0</v>
      </c>
      <c r="AT363" s="217">
        <f t="shared" si="186"/>
        <v>0</v>
      </c>
      <c r="AU363" s="217">
        <f t="shared" si="186"/>
        <v>0</v>
      </c>
      <c r="AV363" s="217">
        <f t="shared" si="186"/>
        <v>246</v>
      </c>
      <c r="AW363" s="217">
        <f t="shared" si="186"/>
        <v>50</v>
      </c>
      <c r="AX363" s="217">
        <f t="shared" si="186"/>
        <v>0</v>
      </c>
      <c r="AY363" s="217">
        <f t="shared" si="186"/>
        <v>0</v>
      </c>
    </row>
    <row r="364" spans="1:51" s="196" customFormat="1" ht="25.5" customHeight="1">
      <c r="A364" s="825" t="s">
        <v>195</v>
      </c>
      <c r="B364" s="826"/>
      <c r="C364" s="751" t="s">
        <v>196</v>
      </c>
      <c r="D364" s="752"/>
      <c r="E364" s="752"/>
      <c r="F364" s="752"/>
      <c r="G364" s="752"/>
      <c r="H364" s="783"/>
      <c r="I364" s="214">
        <f t="shared" si="166"/>
        <v>352</v>
      </c>
      <c r="J364" s="215">
        <f t="shared" si="152"/>
        <v>73</v>
      </c>
      <c r="K364" s="215">
        <f t="shared" si="152"/>
        <v>67</v>
      </c>
      <c r="L364" s="221"/>
      <c r="M364" s="199"/>
      <c r="N364" s="63">
        <v>73</v>
      </c>
      <c r="O364" s="199">
        <v>67</v>
      </c>
      <c r="P364" s="222"/>
      <c r="Q364" s="222"/>
      <c r="R364" s="222"/>
      <c r="S364" s="225"/>
      <c r="T364" s="63">
        <v>73</v>
      </c>
      <c r="U364" s="222"/>
      <c r="V364" s="214">
        <v>11</v>
      </c>
      <c r="W364" s="214">
        <v>11</v>
      </c>
      <c r="X364" s="199">
        <v>12</v>
      </c>
      <c r="Y364" s="199">
        <v>9</v>
      </c>
      <c r="Z364" s="224"/>
      <c r="AA364" s="223"/>
      <c r="AB364" s="140" t="str">
        <f t="shared" si="177"/>
        <v>ID4120-11</v>
      </c>
      <c r="AC364" s="139" t="str">
        <f t="shared" ref="AC364:AC370" si="187">+C364</f>
        <v>Нарийн бичгийн дарга-албан хэргийн ажилтан</v>
      </c>
      <c r="AD364" s="214">
        <f t="shared" si="168"/>
        <v>352</v>
      </c>
      <c r="AE364" s="222"/>
      <c r="AF364" s="222"/>
      <c r="AG364" s="214"/>
      <c r="AH364" s="199"/>
      <c r="AI364" s="199">
        <v>22</v>
      </c>
      <c r="AJ364" s="199">
        <v>21</v>
      </c>
      <c r="AK364" s="199"/>
      <c r="AL364" s="199"/>
      <c r="AM364" s="199"/>
      <c r="AN364" s="199"/>
      <c r="AO364" s="199"/>
      <c r="AP364" s="199"/>
      <c r="AQ364" s="199">
        <v>28</v>
      </c>
      <c r="AR364" s="199">
        <v>26</v>
      </c>
      <c r="AS364" s="199"/>
      <c r="AT364" s="199"/>
      <c r="AU364" s="199"/>
      <c r="AV364" s="199">
        <v>62</v>
      </c>
      <c r="AW364" s="214">
        <v>11</v>
      </c>
      <c r="AX364" s="199"/>
      <c r="AY364" s="199"/>
    </row>
    <row r="365" spans="1:51" s="196" customFormat="1" ht="12.75" customHeight="1">
      <c r="A365" s="825" t="s">
        <v>218</v>
      </c>
      <c r="B365" s="826"/>
      <c r="C365" s="751" t="s">
        <v>219</v>
      </c>
      <c r="D365" s="752"/>
      <c r="E365" s="752"/>
      <c r="F365" s="752"/>
      <c r="G365" s="752"/>
      <c r="H365" s="783"/>
      <c r="I365" s="214">
        <f t="shared" si="166"/>
        <v>353</v>
      </c>
      <c r="J365" s="215">
        <f t="shared" si="152"/>
        <v>4</v>
      </c>
      <c r="K365" s="215">
        <f t="shared" si="152"/>
        <v>1</v>
      </c>
      <c r="L365" s="221"/>
      <c r="M365" s="199"/>
      <c r="N365" s="63">
        <v>4</v>
      </c>
      <c r="O365" s="199">
        <v>1</v>
      </c>
      <c r="P365" s="222"/>
      <c r="Q365" s="222"/>
      <c r="R365" s="222"/>
      <c r="S365" s="225"/>
      <c r="T365" s="63">
        <v>4</v>
      </c>
      <c r="U365" s="222"/>
      <c r="V365" s="214">
        <v>4</v>
      </c>
      <c r="W365" s="214">
        <v>1</v>
      </c>
      <c r="X365" s="199"/>
      <c r="Y365" s="199"/>
      <c r="Z365" s="224"/>
      <c r="AA365" s="223"/>
      <c r="AB365" s="140" t="str">
        <f t="shared" si="177"/>
        <v>AD7321-11</v>
      </c>
      <c r="AC365" s="139" t="str">
        <f t="shared" si="187"/>
        <v>Хэвлэлийн график дизайнч</v>
      </c>
      <c r="AD365" s="214">
        <f t="shared" si="168"/>
        <v>353</v>
      </c>
      <c r="AE365" s="222"/>
      <c r="AF365" s="222"/>
      <c r="AG365" s="214"/>
      <c r="AH365" s="199"/>
      <c r="AI365" s="199"/>
      <c r="AJ365" s="199"/>
      <c r="AK365" s="222"/>
      <c r="AL365" s="222"/>
      <c r="AM365" s="222"/>
      <c r="AN365" s="222"/>
      <c r="AO365" s="222"/>
      <c r="AP365" s="222"/>
      <c r="AQ365" s="199"/>
      <c r="AR365" s="199"/>
      <c r="AS365" s="199"/>
      <c r="AT365" s="199"/>
      <c r="AU365" s="199"/>
      <c r="AV365" s="199"/>
      <c r="AW365" s="214">
        <v>4</v>
      </c>
      <c r="AX365" s="199"/>
      <c r="AY365" s="199"/>
    </row>
    <row r="366" spans="1:51" s="196" customFormat="1" ht="25.5" customHeight="1">
      <c r="A366" s="825" t="s">
        <v>132</v>
      </c>
      <c r="B366" s="826"/>
      <c r="C366" s="751" t="s">
        <v>133</v>
      </c>
      <c r="D366" s="752"/>
      <c r="E366" s="752"/>
      <c r="F366" s="752"/>
      <c r="G366" s="752"/>
      <c r="H366" s="783"/>
      <c r="I366" s="214">
        <f t="shared" si="166"/>
        <v>354</v>
      </c>
      <c r="J366" s="215">
        <f t="shared" si="152"/>
        <v>54</v>
      </c>
      <c r="K366" s="215">
        <f t="shared" si="152"/>
        <v>8</v>
      </c>
      <c r="L366" s="221"/>
      <c r="M366" s="199"/>
      <c r="N366" s="63">
        <v>54</v>
      </c>
      <c r="O366" s="199">
        <v>8</v>
      </c>
      <c r="P366" s="222"/>
      <c r="Q366" s="222"/>
      <c r="R366" s="222"/>
      <c r="S366" s="225"/>
      <c r="T366" s="63">
        <v>54</v>
      </c>
      <c r="U366" s="222"/>
      <c r="V366" s="214">
        <v>4</v>
      </c>
      <c r="W366" s="214">
        <v>1</v>
      </c>
      <c r="X366" s="199">
        <v>8</v>
      </c>
      <c r="Y366" s="199">
        <v>2</v>
      </c>
      <c r="Z366" s="224"/>
      <c r="AA366" s="223"/>
      <c r="AB366" s="140" t="str">
        <f t="shared" si="177"/>
        <v>IO7421-16</v>
      </c>
      <c r="AC366" s="139" t="str">
        <f t="shared" si="187"/>
        <v>Цахим тоног төхөөрөмжийн үйлчилгээний ажилтан</v>
      </c>
      <c r="AD366" s="214">
        <f t="shared" si="168"/>
        <v>354</v>
      </c>
      <c r="AE366" s="222"/>
      <c r="AF366" s="222"/>
      <c r="AG366" s="214"/>
      <c r="AH366" s="199"/>
      <c r="AI366" s="199">
        <v>12</v>
      </c>
      <c r="AJ366" s="199">
        <v>1</v>
      </c>
      <c r="AK366" s="222"/>
      <c r="AL366" s="222"/>
      <c r="AM366" s="222"/>
      <c r="AN366" s="222"/>
      <c r="AO366" s="222"/>
      <c r="AP366" s="222"/>
      <c r="AQ366" s="199">
        <v>30</v>
      </c>
      <c r="AR366" s="199">
        <v>4</v>
      </c>
      <c r="AS366" s="199"/>
      <c r="AT366" s="199"/>
      <c r="AU366" s="199"/>
      <c r="AV366" s="199">
        <v>50</v>
      </c>
      <c r="AW366" s="214">
        <v>4</v>
      </c>
      <c r="AX366" s="199"/>
      <c r="AY366" s="199"/>
    </row>
    <row r="367" spans="1:51" s="196" customFormat="1" ht="25.5" customHeight="1">
      <c r="A367" s="825" t="s">
        <v>304</v>
      </c>
      <c r="B367" s="826"/>
      <c r="C367" s="751" t="s">
        <v>305</v>
      </c>
      <c r="D367" s="752"/>
      <c r="E367" s="752"/>
      <c r="F367" s="752"/>
      <c r="G367" s="752"/>
      <c r="H367" s="783"/>
      <c r="I367" s="214">
        <f t="shared" si="166"/>
        <v>355</v>
      </c>
      <c r="J367" s="215">
        <f t="shared" si="152"/>
        <v>70</v>
      </c>
      <c r="K367" s="215">
        <f t="shared" si="152"/>
        <v>51</v>
      </c>
      <c r="L367" s="221"/>
      <c r="M367" s="199"/>
      <c r="N367" s="63">
        <v>70</v>
      </c>
      <c r="O367" s="199">
        <v>51</v>
      </c>
      <c r="P367" s="222"/>
      <c r="Q367" s="222"/>
      <c r="R367" s="222"/>
      <c r="S367" s="225"/>
      <c r="T367" s="63">
        <v>70</v>
      </c>
      <c r="U367" s="222"/>
      <c r="V367" s="214"/>
      <c r="W367" s="214"/>
      <c r="X367" s="199">
        <v>10</v>
      </c>
      <c r="Y367" s="199">
        <v>4</v>
      </c>
      <c r="Z367" s="224"/>
      <c r="AA367" s="223"/>
      <c r="AB367" s="140" t="str">
        <f t="shared" si="177"/>
        <v>BF4311-17</v>
      </c>
      <c r="AC367" s="139" t="str">
        <f t="shared" si="187"/>
        <v>Төлбөр тооцоо, цалин хөлсний нярав</v>
      </c>
      <c r="AD367" s="214">
        <f t="shared" si="168"/>
        <v>355</v>
      </c>
      <c r="AE367" s="222"/>
      <c r="AF367" s="222"/>
      <c r="AG367" s="214"/>
      <c r="AH367" s="199"/>
      <c r="AI367" s="199">
        <v>28</v>
      </c>
      <c r="AJ367" s="199">
        <v>18</v>
      </c>
      <c r="AK367" s="199"/>
      <c r="AL367" s="199"/>
      <c r="AM367" s="199"/>
      <c r="AN367" s="199"/>
      <c r="AO367" s="199"/>
      <c r="AP367" s="199"/>
      <c r="AQ367" s="199">
        <v>32</v>
      </c>
      <c r="AR367" s="199">
        <v>29</v>
      </c>
      <c r="AS367" s="199"/>
      <c r="AT367" s="199"/>
      <c r="AU367" s="199"/>
      <c r="AV367" s="199">
        <v>70</v>
      </c>
      <c r="AW367" s="214"/>
      <c r="AX367" s="199"/>
      <c r="AY367" s="199"/>
    </row>
    <row r="368" spans="1:51" s="196" customFormat="1" ht="25.5" customHeight="1">
      <c r="A368" s="787" t="s">
        <v>130</v>
      </c>
      <c r="B368" s="787"/>
      <c r="C368" s="702" t="s">
        <v>131</v>
      </c>
      <c r="D368" s="702"/>
      <c r="E368" s="702"/>
      <c r="F368" s="702"/>
      <c r="G368" s="702"/>
      <c r="H368" s="702"/>
      <c r="I368" s="214">
        <f t="shared" si="166"/>
        <v>356</v>
      </c>
      <c r="J368" s="215">
        <f t="shared" si="152"/>
        <v>64</v>
      </c>
      <c r="K368" s="215">
        <f t="shared" si="152"/>
        <v>58</v>
      </c>
      <c r="L368" s="221"/>
      <c r="M368" s="199"/>
      <c r="N368" s="63">
        <v>64</v>
      </c>
      <c r="O368" s="199">
        <v>58</v>
      </c>
      <c r="P368" s="222"/>
      <c r="Q368" s="222"/>
      <c r="R368" s="222"/>
      <c r="S368" s="225"/>
      <c r="T368" s="63">
        <v>64</v>
      </c>
      <c r="U368" s="222"/>
      <c r="V368" s="214"/>
      <c r="W368" s="214"/>
      <c r="X368" s="199">
        <v>12</v>
      </c>
      <c r="Y368" s="199">
        <v>8</v>
      </c>
      <c r="Z368" s="224"/>
      <c r="AA368" s="223"/>
      <c r="AB368" s="140" t="str">
        <f t="shared" si="177"/>
        <v>IE7533-28</v>
      </c>
      <c r="AC368" s="139" t="str">
        <f t="shared" si="187"/>
        <v>Оёмол бүтээгдэхүүний оёдолчин</v>
      </c>
      <c r="AD368" s="214">
        <f t="shared" si="168"/>
        <v>356</v>
      </c>
      <c r="AE368" s="222"/>
      <c r="AF368" s="222"/>
      <c r="AG368" s="214"/>
      <c r="AH368" s="199"/>
      <c r="AI368" s="199">
        <v>22</v>
      </c>
      <c r="AJ368" s="199">
        <v>22</v>
      </c>
      <c r="AK368" s="222"/>
      <c r="AL368" s="222"/>
      <c r="AM368" s="222"/>
      <c r="AN368" s="222"/>
      <c r="AO368" s="222"/>
      <c r="AP368" s="222"/>
      <c r="AQ368" s="199">
        <v>30</v>
      </c>
      <c r="AR368" s="199">
        <v>28</v>
      </c>
      <c r="AS368" s="199"/>
      <c r="AT368" s="199"/>
      <c r="AU368" s="199"/>
      <c r="AV368" s="199">
        <v>64</v>
      </c>
      <c r="AW368" s="214"/>
      <c r="AX368" s="199"/>
      <c r="AY368" s="199"/>
    </row>
    <row r="369" spans="1:51" s="196" customFormat="1" ht="25.5" customHeight="1">
      <c r="A369" s="825" t="s">
        <v>214</v>
      </c>
      <c r="B369" s="826"/>
      <c r="C369" s="751" t="s">
        <v>215</v>
      </c>
      <c r="D369" s="752"/>
      <c r="E369" s="752"/>
      <c r="F369" s="752"/>
      <c r="G369" s="752"/>
      <c r="H369" s="783"/>
      <c r="I369" s="214">
        <f t="shared" si="166"/>
        <v>357</v>
      </c>
      <c r="J369" s="215">
        <f t="shared" si="152"/>
        <v>6</v>
      </c>
      <c r="K369" s="215">
        <f t="shared" si="152"/>
        <v>1</v>
      </c>
      <c r="L369" s="221"/>
      <c r="M369" s="199"/>
      <c r="N369" s="63">
        <v>6</v>
      </c>
      <c r="O369" s="199">
        <v>1</v>
      </c>
      <c r="P369" s="222"/>
      <c r="Q369" s="222"/>
      <c r="R369" s="222"/>
      <c r="S369" s="225"/>
      <c r="T369" s="63">
        <v>6</v>
      </c>
      <c r="U369" s="222"/>
      <c r="V369" s="214">
        <v>6</v>
      </c>
      <c r="W369" s="214">
        <v>1</v>
      </c>
      <c r="X369" s="199"/>
      <c r="Y369" s="226"/>
      <c r="Z369" s="224"/>
      <c r="AA369" s="223"/>
      <c r="AB369" s="140" t="str">
        <f t="shared" si="177"/>
        <v>IM7411-13</v>
      </c>
      <c r="AC369" s="139" t="str">
        <f t="shared" si="187"/>
        <v>Үйлдвэрийн цахилгаанчин</v>
      </c>
      <c r="AD369" s="214">
        <f t="shared" si="168"/>
        <v>357</v>
      </c>
      <c r="AE369" s="222"/>
      <c r="AF369" s="222"/>
      <c r="AG369" s="214"/>
      <c r="AH369" s="199"/>
      <c r="AI369" s="199"/>
      <c r="AJ369" s="199"/>
      <c r="AK369" s="222"/>
      <c r="AL369" s="222"/>
      <c r="AM369" s="222"/>
      <c r="AN369" s="222"/>
      <c r="AO369" s="222"/>
      <c r="AP369" s="222"/>
      <c r="AQ369" s="199"/>
      <c r="AR369" s="199"/>
      <c r="AS369" s="199"/>
      <c r="AT369" s="199"/>
      <c r="AU369" s="199"/>
      <c r="AV369" s="199"/>
      <c r="AW369" s="214">
        <v>6</v>
      </c>
      <c r="AX369" s="199"/>
      <c r="AY369" s="199"/>
    </row>
    <row r="370" spans="1:51" s="196" customFormat="1" ht="12.75" customHeight="1">
      <c r="A370" s="787" t="s">
        <v>148</v>
      </c>
      <c r="B370" s="787"/>
      <c r="C370" s="751" t="s">
        <v>149</v>
      </c>
      <c r="D370" s="752"/>
      <c r="E370" s="752"/>
      <c r="F370" s="752"/>
      <c r="G370" s="752"/>
      <c r="H370" s="783"/>
      <c r="I370" s="214">
        <f t="shared" si="166"/>
        <v>358</v>
      </c>
      <c r="J370" s="215">
        <f t="shared" si="152"/>
        <v>25</v>
      </c>
      <c r="K370" s="215">
        <f t="shared" si="152"/>
        <v>20</v>
      </c>
      <c r="L370" s="221"/>
      <c r="M370" s="199"/>
      <c r="N370" s="63">
        <v>25</v>
      </c>
      <c r="O370" s="199">
        <v>20</v>
      </c>
      <c r="P370" s="222"/>
      <c r="Q370" s="222"/>
      <c r="R370" s="222"/>
      <c r="S370" s="225"/>
      <c r="T370" s="63">
        <v>25</v>
      </c>
      <c r="U370" s="222"/>
      <c r="V370" s="214">
        <v>25</v>
      </c>
      <c r="W370" s="214">
        <v>20</v>
      </c>
      <c r="X370" s="199"/>
      <c r="Y370" s="226"/>
      <c r="Z370" s="224"/>
      <c r="AA370" s="223"/>
      <c r="AB370" s="140" t="str">
        <f t="shared" si="177"/>
        <v>NT5113-13</v>
      </c>
      <c r="AC370" s="139" t="str">
        <f t="shared" si="187"/>
        <v>Аяллын хөтөч</v>
      </c>
      <c r="AD370" s="214">
        <f t="shared" si="168"/>
        <v>358</v>
      </c>
      <c r="AE370" s="222"/>
      <c r="AF370" s="222"/>
      <c r="AG370" s="214"/>
      <c r="AH370" s="199"/>
      <c r="AI370" s="199"/>
      <c r="AJ370" s="199"/>
      <c r="AK370" s="222"/>
      <c r="AL370" s="222"/>
      <c r="AM370" s="222"/>
      <c r="AN370" s="222"/>
      <c r="AO370" s="222"/>
      <c r="AP370" s="222"/>
      <c r="AQ370" s="199"/>
      <c r="AR370" s="199"/>
      <c r="AS370" s="199"/>
      <c r="AT370" s="199"/>
      <c r="AU370" s="199"/>
      <c r="AV370" s="199"/>
      <c r="AW370" s="214">
        <v>25</v>
      </c>
      <c r="AX370" s="199"/>
      <c r="AY370" s="199"/>
    </row>
    <row r="371" spans="1:51" s="213" customFormat="1">
      <c r="A371" s="745" t="s">
        <v>334</v>
      </c>
      <c r="B371" s="746"/>
      <c r="C371" s="746"/>
      <c r="D371" s="746"/>
      <c r="E371" s="746"/>
      <c r="F371" s="746"/>
      <c r="G371" s="746"/>
      <c r="H371" s="747"/>
      <c r="I371" s="217">
        <f t="shared" si="166"/>
        <v>359</v>
      </c>
      <c r="J371" s="217">
        <f t="shared" ref="J371:AA371" si="188">SUM(J372:J376)</f>
        <v>239</v>
      </c>
      <c r="K371" s="217">
        <f t="shared" si="188"/>
        <v>148</v>
      </c>
      <c r="L371" s="217">
        <f t="shared" si="188"/>
        <v>0</v>
      </c>
      <c r="M371" s="217">
        <f t="shared" si="188"/>
        <v>0</v>
      </c>
      <c r="N371" s="217">
        <f t="shared" si="188"/>
        <v>239</v>
      </c>
      <c r="O371" s="217">
        <f t="shared" si="188"/>
        <v>148</v>
      </c>
      <c r="P371" s="217">
        <f t="shared" si="188"/>
        <v>0</v>
      </c>
      <c r="Q371" s="217">
        <f t="shared" si="188"/>
        <v>0</v>
      </c>
      <c r="R371" s="217">
        <f t="shared" si="188"/>
        <v>239</v>
      </c>
      <c r="S371" s="217">
        <f t="shared" si="188"/>
        <v>0</v>
      </c>
      <c r="T371" s="217">
        <f t="shared" si="188"/>
        <v>0</v>
      </c>
      <c r="U371" s="217">
        <f t="shared" si="188"/>
        <v>0</v>
      </c>
      <c r="V371" s="217">
        <f t="shared" si="188"/>
        <v>0</v>
      </c>
      <c r="W371" s="217">
        <f t="shared" si="188"/>
        <v>0</v>
      </c>
      <c r="X371" s="217">
        <f t="shared" si="188"/>
        <v>2</v>
      </c>
      <c r="Y371" s="217">
        <f t="shared" si="188"/>
        <v>2</v>
      </c>
      <c r="Z371" s="217">
        <f t="shared" si="188"/>
        <v>0</v>
      </c>
      <c r="AA371" s="217">
        <f t="shared" si="188"/>
        <v>0</v>
      </c>
      <c r="AB371" s="999" t="str">
        <f t="shared" si="177"/>
        <v>19. "Эко Монгол Эрдэнэ" МСҮТ</v>
      </c>
      <c r="AC371" s="1000"/>
      <c r="AD371" s="217">
        <f t="shared" si="168"/>
        <v>359</v>
      </c>
      <c r="AE371" s="217">
        <f t="shared" ref="AE371:AY371" si="189">SUM(AE372:AE376)</f>
        <v>0</v>
      </c>
      <c r="AF371" s="217">
        <f t="shared" si="189"/>
        <v>0</v>
      </c>
      <c r="AG371" s="217">
        <f t="shared" si="189"/>
        <v>5</v>
      </c>
      <c r="AH371" s="217">
        <f t="shared" si="189"/>
        <v>2</v>
      </c>
      <c r="AI371" s="217">
        <f t="shared" si="189"/>
        <v>0</v>
      </c>
      <c r="AJ371" s="217">
        <f t="shared" si="189"/>
        <v>0</v>
      </c>
      <c r="AK371" s="217">
        <f t="shared" si="189"/>
        <v>4</v>
      </c>
      <c r="AL371" s="217">
        <f t="shared" si="189"/>
        <v>3</v>
      </c>
      <c r="AM371" s="217">
        <f t="shared" si="189"/>
        <v>0</v>
      </c>
      <c r="AN371" s="217">
        <f t="shared" si="189"/>
        <v>0</v>
      </c>
      <c r="AO371" s="217">
        <f t="shared" si="189"/>
        <v>0</v>
      </c>
      <c r="AP371" s="217">
        <f t="shared" si="189"/>
        <v>0</v>
      </c>
      <c r="AQ371" s="217">
        <f t="shared" si="189"/>
        <v>228</v>
      </c>
      <c r="AR371" s="217">
        <f t="shared" si="189"/>
        <v>141</v>
      </c>
      <c r="AS371" s="217">
        <f t="shared" si="189"/>
        <v>90</v>
      </c>
      <c r="AT371" s="217">
        <f t="shared" si="189"/>
        <v>0</v>
      </c>
      <c r="AU371" s="217">
        <f t="shared" si="189"/>
        <v>0</v>
      </c>
      <c r="AV371" s="217">
        <f t="shared" si="189"/>
        <v>90</v>
      </c>
      <c r="AW371" s="217">
        <f t="shared" si="189"/>
        <v>59</v>
      </c>
      <c r="AX371" s="217">
        <f t="shared" si="189"/>
        <v>0</v>
      </c>
      <c r="AY371" s="217">
        <f t="shared" si="189"/>
        <v>0</v>
      </c>
    </row>
    <row r="372" spans="1:51" s="196" customFormat="1" ht="12.75" customHeight="1">
      <c r="A372" s="787" t="s">
        <v>136</v>
      </c>
      <c r="B372" s="787"/>
      <c r="C372" s="702" t="s">
        <v>137</v>
      </c>
      <c r="D372" s="702"/>
      <c r="E372" s="702"/>
      <c r="F372" s="702"/>
      <c r="G372" s="702"/>
      <c r="H372" s="702"/>
      <c r="I372" s="214">
        <f t="shared" si="166"/>
        <v>360</v>
      </c>
      <c r="J372" s="215">
        <f t="shared" ref="J372:K424" si="190">+L372+N372+P372</f>
        <v>30</v>
      </c>
      <c r="K372" s="215">
        <f t="shared" si="190"/>
        <v>21</v>
      </c>
      <c r="L372" s="221"/>
      <c r="M372" s="199"/>
      <c r="N372" s="259">
        <v>30</v>
      </c>
      <c r="O372" s="259">
        <v>21</v>
      </c>
      <c r="P372" s="222"/>
      <c r="Q372" s="222"/>
      <c r="R372" s="259">
        <v>30</v>
      </c>
      <c r="S372" s="222"/>
      <c r="T372" s="222"/>
      <c r="U372" s="222"/>
      <c r="V372" s="260"/>
      <c r="W372" s="260"/>
      <c r="X372" s="260">
        <v>1</v>
      </c>
      <c r="Y372" s="260">
        <v>1</v>
      </c>
      <c r="Z372" s="261"/>
      <c r="AA372" s="260"/>
      <c r="AB372" s="140" t="str">
        <f t="shared" si="177"/>
        <v>NF6210-21</v>
      </c>
      <c r="AC372" s="139" t="str">
        <f t="shared" ref="AC372:AC376" si="191">+C372</f>
        <v>Ойжуулагч</v>
      </c>
      <c r="AD372" s="214">
        <f t="shared" si="168"/>
        <v>360</v>
      </c>
      <c r="AE372" s="260"/>
      <c r="AF372" s="260"/>
      <c r="AG372" s="260">
        <v>1</v>
      </c>
      <c r="AH372" s="260">
        <v>0</v>
      </c>
      <c r="AI372" s="260"/>
      <c r="AJ372" s="260"/>
      <c r="AK372" s="260"/>
      <c r="AL372" s="260"/>
      <c r="AM372" s="260"/>
      <c r="AN372" s="260"/>
      <c r="AO372" s="260"/>
      <c r="AP372" s="260"/>
      <c r="AQ372" s="260">
        <v>28</v>
      </c>
      <c r="AR372" s="260">
        <v>20</v>
      </c>
      <c r="AS372" s="260">
        <v>22</v>
      </c>
      <c r="AT372" s="260"/>
      <c r="AU372" s="260"/>
      <c r="AV372" s="260">
        <v>8</v>
      </c>
      <c r="AW372" s="260">
        <v>0</v>
      </c>
      <c r="AX372" s="260"/>
      <c r="AY372" s="260"/>
    </row>
    <row r="373" spans="1:51" s="196" customFormat="1" ht="12.75" customHeight="1">
      <c r="A373" s="825" t="s">
        <v>250</v>
      </c>
      <c r="B373" s="826"/>
      <c r="C373" s="1019" t="s">
        <v>251</v>
      </c>
      <c r="D373" s="1020"/>
      <c r="E373" s="1020"/>
      <c r="F373" s="1020"/>
      <c r="G373" s="1020"/>
      <c r="H373" s="1021"/>
      <c r="I373" s="214">
        <f t="shared" si="166"/>
        <v>361</v>
      </c>
      <c r="J373" s="215">
        <f t="shared" si="190"/>
        <v>60</v>
      </c>
      <c r="K373" s="215">
        <f t="shared" si="190"/>
        <v>35</v>
      </c>
      <c r="L373" s="221"/>
      <c r="M373" s="199"/>
      <c r="N373" s="259">
        <v>60</v>
      </c>
      <c r="O373" s="259">
        <v>35</v>
      </c>
      <c r="P373" s="222"/>
      <c r="Q373" s="222"/>
      <c r="R373" s="259">
        <v>60</v>
      </c>
      <c r="S373" s="222"/>
      <c r="T373" s="222"/>
      <c r="U373" s="222"/>
      <c r="V373" s="260"/>
      <c r="W373" s="260"/>
      <c r="X373" s="260">
        <v>1</v>
      </c>
      <c r="Y373" s="260">
        <v>1</v>
      </c>
      <c r="Z373" s="261"/>
      <c r="AA373" s="260"/>
      <c r="AB373" s="140" t="str">
        <f t="shared" si="177"/>
        <v>NF6210-25</v>
      </c>
      <c r="AC373" s="139" t="str">
        <f t="shared" si="191"/>
        <v>Ойн аж ахуйн ажилтан</v>
      </c>
      <c r="AD373" s="214">
        <f t="shared" si="168"/>
        <v>361</v>
      </c>
      <c r="AE373" s="260"/>
      <c r="AF373" s="260"/>
      <c r="AG373" s="260">
        <v>2</v>
      </c>
      <c r="AH373" s="260">
        <v>1</v>
      </c>
      <c r="AI373" s="260"/>
      <c r="AJ373" s="260"/>
      <c r="AK373" s="260"/>
      <c r="AL373" s="260"/>
      <c r="AM373" s="260"/>
      <c r="AN373" s="260"/>
      <c r="AO373" s="260"/>
      <c r="AP373" s="260"/>
      <c r="AQ373" s="260">
        <v>57</v>
      </c>
      <c r="AR373" s="260">
        <v>33</v>
      </c>
      <c r="AS373" s="260">
        <v>21</v>
      </c>
      <c r="AT373" s="260"/>
      <c r="AU373" s="260"/>
      <c r="AV373" s="260">
        <v>21</v>
      </c>
      <c r="AW373" s="260">
        <v>18</v>
      </c>
      <c r="AX373" s="260"/>
      <c r="AY373" s="260"/>
    </row>
    <row r="374" spans="1:51" s="196" customFormat="1" ht="12.75" customHeight="1">
      <c r="A374" s="825" t="s">
        <v>335</v>
      </c>
      <c r="B374" s="826"/>
      <c r="C374" s="712" t="s">
        <v>336</v>
      </c>
      <c r="D374" s="713"/>
      <c r="E374" s="713"/>
      <c r="F374" s="713"/>
      <c r="G374" s="713"/>
      <c r="H374" s="714"/>
      <c r="I374" s="214">
        <f t="shared" si="166"/>
        <v>362</v>
      </c>
      <c r="J374" s="215">
        <f t="shared" si="190"/>
        <v>30</v>
      </c>
      <c r="K374" s="215">
        <f t="shared" si="190"/>
        <v>16</v>
      </c>
      <c r="L374" s="221"/>
      <c r="M374" s="199"/>
      <c r="N374" s="259">
        <v>30</v>
      </c>
      <c r="O374" s="259">
        <v>16</v>
      </c>
      <c r="P374" s="222"/>
      <c r="Q374" s="222"/>
      <c r="R374" s="259">
        <v>30</v>
      </c>
      <c r="S374" s="222"/>
      <c r="T374" s="222"/>
      <c r="U374" s="222"/>
      <c r="V374" s="260"/>
      <c r="W374" s="260"/>
      <c r="X374" s="260"/>
      <c r="Y374" s="260"/>
      <c r="Z374" s="261"/>
      <c r="AA374" s="260"/>
      <c r="AB374" s="140" t="str">
        <f t="shared" si="177"/>
        <v>NF6210-26</v>
      </c>
      <c r="AC374" s="139" t="str">
        <f t="shared" si="191"/>
        <v>Ойн нөхөрлөлийн ажилтан</v>
      </c>
      <c r="AD374" s="214">
        <f t="shared" si="168"/>
        <v>362</v>
      </c>
      <c r="AE374" s="260"/>
      <c r="AF374" s="260"/>
      <c r="AG374" s="260">
        <v>0</v>
      </c>
      <c r="AH374" s="260">
        <v>0</v>
      </c>
      <c r="AI374" s="260"/>
      <c r="AJ374" s="260"/>
      <c r="AK374" s="260"/>
      <c r="AL374" s="260"/>
      <c r="AM374" s="260"/>
      <c r="AN374" s="260"/>
      <c r="AO374" s="260"/>
      <c r="AP374" s="260"/>
      <c r="AQ374" s="260">
        <v>30</v>
      </c>
      <c r="AR374" s="260">
        <v>16</v>
      </c>
      <c r="AS374" s="260">
        <v>12</v>
      </c>
      <c r="AT374" s="260"/>
      <c r="AU374" s="260"/>
      <c r="AV374" s="260">
        <v>9</v>
      </c>
      <c r="AW374" s="260">
        <v>9</v>
      </c>
      <c r="AX374" s="260"/>
      <c r="AY374" s="260"/>
    </row>
    <row r="375" spans="1:51" s="196" customFormat="1" ht="12.75" customHeight="1">
      <c r="A375" s="1002" t="s">
        <v>241</v>
      </c>
      <c r="B375" s="1003"/>
      <c r="C375" s="751" t="s">
        <v>242</v>
      </c>
      <c r="D375" s="752"/>
      <c r="E375" s="752"/>
      <c r="F375" s="752"/>
      <c r="G375" s="752"/>
      <c r="H375" s="783"/>
      <c r="I375" s="214">
        <f t="shared" si="166"/>
        <v>363</v>
      </c>
      <c r="J375" s="215">
        <f t="shared" si="190"/>
        <v>59</v>
      </c>
      <c r="K375" s="215">
        <f t="shared" si="190"/>
        <v>33</v>
      </c>
      <c r="L375" s="221"/>
      <c r="M375" s="199"/>
      <c r="N375" s="259">
        <v>59</v>
      </c>
      <c r="O375" s="259">
        <v>33</v>
      </c>
      <c r="P375" s="222"/>
      <c r="Q375" s="222"/>
      <c r="R375" s="259">
        <v>59</v>
      </c>
      <c r="S375" s="222"/>
      <c r="T375" s="222"/>
      <c r="U375" s="222"/>
      <c r="V375" s="260"/>
      <c r="W375" s="260"/>
      <c r="X375" s="260"/>
      <c r="Y375" s="260"/>
      <c r="Z375" s="261"/>
      <c r="AA375" s="260"/>
      <c r="AB375" s="140" t="str">
        <f t="shared" si="177"/>
        <v>MG6210-28</v>
      </c>
      <c r="AC375" s="139" t="str">
        <f t="shared" si="191"/>
        <v>Уул, уурхайн нөхөн сэргээгч</v>
      </c>
      <c r="AD375" s="214">
        <f t="shared" si="168"/>
        <v>363</v>
      </c>
      <c r="AE375" s="260"/>
      <c r="AF375" s="260"/>
      <c r="AG375" s="260">
        <v>2</v>
      </c>
      <c r="AH375" s="260">
        <v>1</v>
      </c>
      <c r="AI375" s="260"/>
      <c r="AJ375" s="260"/>
      <c r="AK375" s="260"/>
      <c r="AL375" s="260"/>
      <c r="AM375" s="260"/>
      <c r="AN375" s="260"/>
      <c r="AO375" s="260"/>
      <c r="AP375" s="260"/>
      <c r="AQ375" s="260">
        <v>57</v>
      </c>
      <c r="AR375" s="260">
        <v>32</v>
      </c>
      <c r="AS375" s="260">
        <v>18</v>
      </c>
      <c r="AT375" s="260"/>
      <c r="AU375" s="260"/>
      <c r="AV375" s="260">
        <v>25</v>
      </c>
      <c r="AW375" s="260">
        <v>16</v>
      </c>
      <c r="AX375" s="260"/>
      <c r="AY375" s="260"/>
    </row>
    <row r="376" spans="1:51" s="196" customFormat="1" ht="25.5" customHeight="1">
      <c r="A376" s="765" t="s">
        <v>232</v>
      </c>
      <c r="B376" s="765"/>
      <c r="C376" s="1018" t="s">
        <v>233</v>
      </c>
      <c r="D376" s="1018"/>
      <c r="E376" s="1018"/>
      <c r="F376" s="1018"/>
      <c r="G376" s="1018"/>
      <c r="H376" s="1018"/>
      <c r="I376" s="214">
        <f t="shared" si="166"/>
        <v>364</v>
      </c>
      <c r="J376" s="215">
        <f t="shared" si="190"/>
        <v>60</v>
      </c>
      <c r="K376" s="215">
        <f t="shared" si="190"/>
        <v>43</v>
      </c>
      <c r="L376" s="221"/>
      <c r="M376" s="199"/>
      <c r="N376" s="259">
        <v>60</v>
      </c>
      <c r="O376" s="259">
        <v>43</v>
      </c>
      <c r="P376" s="222"/>
      <c r="Q376" s="222"/>
      <c r="R376" s="259">
        <v>60</v>
      </c>
      <c r="S376" s="222"/>
      <c r="T376" s="222"/>
      <c r="U376" s="222"/>
      <c r="V376" s="260"/>
      <c r="W376" s="260"/>
      <c r="X376" s="260"/>
      <c r="Y376" s="260"/>
      <c r="Z376" s="261"/>
      <c r="AA376" s="260"/>
      <c r="AB376" s="140" t="str">
        <f t="shared" si="177"/>
        <v>UD6113-16</v>
      </c>
      <c r="AC376" s="139" t="str">
        <f t="shared" si="191"/>
        <v>Цэцэрлэгт хүрээлэнгийн цэцэрлэгч</v>
      </c>
      <c r="AD376" s="214">
        <f t="shared" si="168"/>
        <v>364</v>
      </c>
      <c r="AE376" s="260"/>
      <c r="AF376" s="260"/>
      <c r="AG376" s="260"/>
      <c r="AH376" s="260"/>
      <c r="AI376" s="260"/>
      <c r="AJ376" s="260"/>
      <c r="AK376" s="260">
        <v>4</v>
      </c>
      <c r="AL376" s="260">
        <v>3</v>
      </c>
      <c r="AM376" s="260"/>
      <c r="AN376" s="260"/>
      <c r="AO376" s="260"/>
      <c r="AP376" s="260"/>
      <c r="AQ376" s="260">
        <v>56</v>
      </c>
      <c r="AR376" s="260">
        <v>40</v>
      </c>
      <c r="AS376" s="260">
        <v>17</v>
      </c>
      <c r="AT376" s="260"/>
      <c r="AU376" s="260"/>
      <c r="AV376" s="260">
        <v>27</v>
      </c>
      <c r="AW376" s="260">
        <v>16</v>
      </c>
      <c r="AX376" s="260"/>
      <c r="AY376" s="260"/>
    </row>
    <row r="377" spans="1:51" s="213" customFormat="1">
      <c r="A377" s="745" t="s">
        <v>337</v>
      </c>
      <c r="B377" s="746"/>
      <c r="C377" s="746"/>
      <c r="D377" s="746"/>
      <c r="E377" s="746"/>
      <c r="F377" s="746"/>
      <c r="G377" s="746"/>
      <c r="H377" s="747"/>
      <c r="I377" s="217">
        <f t="shared" si="166"/>
        <v>365</v>
      </c>
      <c r="J377" s="217">
        <f t="shared" ref="J377:AA377" si="192">SUM(J378:J381)</f>
        <v>60</v>
      </c>
      <c r="K377" s="217">
        <f t="shared" si="192"/>
        <v>32</v>
      </c>
      <c r="L377" s="217">
        <f t="shared" si="192"/>
        <v>0</v>
      </c>
      <c r="M377" s="217">
        <f t="shared" si="192"/>
        <v>0</v>
      </c>
      <c r="N377" s="217">
        <f t="shared" si="192"/>
        <v>60</v>
      </c>
      <c r="O377" s="217">
        <f t="shared" si="192"/>
        <v>32</v>
      </c>
      <c r="P377" s="217">
        <f t="shared" si="192"/>
        <v>0</v>
      </c>
      <c r="Q377" s="217">
        <f t="shared" si="192"/>
        <v>0</v>
      </c>
      <c r="R377" s="217">
        <f t="shared" si="192"/>
        <v>60</v>
      </c>
      <c r="S377" s="217">
        <f t="shared" si="192"/>
        <v>0</v>
      </c>
      <c r="T377" s="217">
        <f t="shared" si="192"/>
        <v>0</v>
      </c>
      <c r="U377" s="217">
        <f t="shared" si="192"/>
        <v>0</v>
      </c>
      <c r="V377" s="217">
        <f t="shared" si="192"/>
        <v>0</v>
      </c>
      <c r="W377" s="217">
        <f t="shared" si="192"/>
        <v>0</v>
      </c>
      <c r="X377" s="217">
        <f t="shared" si="192"/>
        <v>0</v>
      </c>
      <c r="Y377" s="217">
        <f t="shared" si="192"/>
        <v>0</v>
      </c>
      <c r="Z377" s="217">
        <f t="shared" si="192"/>
        <v>0</v>
      </c>
      <c r="AA377" s="217">
        <f t="shared" si="192"/>
        <v>0</v>
      </c>
      <c r="AB377" s="999" t="str">
        <f t="shared" si="177"/>
        <v>20. "Энэрэл" МСҮТ</v>
      </c>
      <c r="AC377" s="1000"/>
      <c r="AD377" s="217">
        <f t="shared" si="168"/>
        <v>365</v>
      </c>
      <c r="AE377" s="217">
        <f t="shared" ref="AE377:AY377" si="193">SUM(AE378:AE381)</f>
        <v>0</v>
      </c>
      <c r="AF377" s="217">
        <f t="shared" si="193"/>
        <v>0</v>
      </c>
      <c r="AG377" s="217">
        <f t="shared" si="193"/>
        <v>0</v>
      </c>
      <c r="AH377" s="217">
        <f t="shared" si="193"/>
        <v>0</v>
      </c>
      <c r="AI377" s="217">
        <f t="shared" si="193"/>
        <v>0</v>
      </c>
      <c r="AJ377" s="217">
        <f t="shared" si="193"/>
        <v>0</v>
      </c>
      <c r="AK377" s="217">
        <f t="shared" si="193"/>
        <v>0</v>
      </c>
      <c r="AL377" s="217">
        <f t="shared" si="193"/>
        <v>0</v>
      </c>
      <c r="AM377" s="217">
        <f t="shared" si="193"/>
        <v>0</v>
      </c>
      <c r="AN377" s="217">
        <f t="shared" si="193"/>
        <v>0</v>
      </c>
      <c r="AO377" s="217">
        <f t="shared" si="193"/>
        <v>0</v>
      </c>
      <c r="AP377" s="217">
        <f t="shared" si="193"/>
        <v>0</v>
      </c>
      <c r="AQ377" s="217">
        <f t="shared" si="193"/>
        <v>60</v>
      </c>
      <c r="AR377" s="217">
        <f t="shared" si="193"/>
        <v>32</v>
      </c>
      <c r="AS377" s="217">
        <f t="shared" si="193"/>
        <v>8</v>
      </c>
      <c r="AT377" s="217">
        <f t="shared" si="193"/>
        <v>0</v>
      </c>
      <c r="AU377" s="217">
        <f t="shared" si="193"/>
        <v>0</v>
      </c>
      <c r="AV377" s="217">
        <f t="shared" si="193"/>
        <v>34</v>
      </c>
      <c r="AW377" s="217">
        <f t="shared" si="193"/>
        <v>1</v>
      </c>
      <c r="AX377" s="217">
        <f t="shared" si="193"/>
        <v>15</v>
      </c>
      <c r="AY377" s="217">
        <f t="shared" si="193"/>
        <v>2</v>
      </c>
    </row>
    <row r="378" spans="1:51" s="196" customFormat="1" ht="25.5" customHeight="1">
      <c r="A378" s="787" t="s">
        <v>130</v>
      </c>
      <c r="B378" s="787"/>
      <c r="C378" s="702" t="s">
        <v>131</v>
      </c>
      <c r="D378" s="702"/>
      <c r="E378" s="702"/>
      <c r="F378" s="702"/>
      <c r="G378" s="702"/>
      <c r="H378" s="702"/>
      <c r="I378" s="214">
        <f t="shared" si="166"/>
        <v>366</v>
      </c>
      <c r="J378" s="215">
        <f t="shared" si="190"/>
        <v>15</v>
      </c>
      <c r="K378" s="215">
        <f t="shared" si="190"/>
        <v>13</v>
      </c>
      <c r="L378" s="221"/>
      <c r="M378" s="199"/>
      <c r="N378" s="199">
        <v>15</v>
      </c>
      <c r="O378" s="199">
        <v>13</v>
      </c>
      <c r="P378" s="222"/>
      <c r="Q378" s="222"/>
      <c r="R378" s="222">
        <v>15</v>
      </c>
      <c r="S378" s="222"/>
      <c r="T378" s="222"/>
      <c r="U378" s="222"/>
      <c r="V378" s="214"/>
      <c r="W378" s="214"/>
      <c r="X378" s="222"/>
      <c r="Y378" s="223"/>
      <c r="Z378" s="224"/>
      <c r="AA378" s="223"/>
      <c r="AB378" s="140" t="str">
        <f t="shared" si="177"/>
        <v>IE7533-28</v>
      </c>
      <c r="AC378" s="139" t="str">
        <f t="shared" ref="AC378:AC381" si="194">+C378</f>
        <v>Оёмол бүтээгдэхүүний оёдолчин</v>
      </c>
      <c r="AD378" s="214">
        <f t="shared" si="168"/>
        <v>366</v>
      </c>
      <c r="AE378" s="222"/>
      <c r="AF378" s="222"/>
      <c r="AG378" s="222"/>
      <c r="AH378" s="222"/>
      <c r="AI378" s="222"/>
      <c r="AJ378" s="222"/>
      <c r="AK378" s="222"/>
      <c r="AL378" s="222"/>
      <c r="AM378" s="222"/>
      <c r="AN378" s="222"/>
      <c r="AO378" s="222"/>
      <c r="AP378" s="222"/>
      <c r="AQ378" s="199">
        <v>15</v>
      </c>
      <c r="AR378" s="199">
        <v>13</v>
      </c>
      <c r="AS378" s="199">
        <v>3</v>
      </c>
      <c r="AT378" s="199"/>
      <c r="AU378" s="199"/>
      <c r="AV378" s="199">
        <v>8</v>
      </c>
      <c r="AW378" s="199">
        <v>1</v>
      </c>
      <c r="AX378" s="199">
        <v>3</v>
      </c>
      <c r="AY378" s="199"/>
    </row>
    <row r="379" spans="1:51" s="196" customFormat="1" ht="25.5" customHeight="1">
      <c r="A379" s="765" t="s">
        <v>172</v>
      </c>
      <c r="B379" s="765"/>
      <c r="C379" s="751" t="s">
        <v>173</v>
      </c>
      <c r="D379" s="752"/>
      <c r="E379" s="752"/>
      <c r="F379" s="752"/>
      <c r="G379" s="752"/>
      <c r="H379" s="783"/>
      <c r="I379" s="214">
        <f t="shared" si="166"/>
        <v>367</v>
      </c>
      <c r="J379" s="215">
        <f t="shared" si="190"/>
        <v>15</v>
      </c>
      <c r="K379" s="215">
        <f t="shared" si="190"/>
        <v>10</v>
      </c>
      <c r="L379" s="221"/>
      <c r="M379" s="199"/>
      <c r="N379" s="199">
        <v>15</v>
      </c>
      <c r="O379" s="199">
        <v>10</v>
      </c>
      <c r="P379" s="222"/>
      <c r="Q379" s="222"/>
      <c r="R379" s="222">
        <v>15</v>
      </c>
      <c r="S379" s="222"/>
      <c r="T379" s="222"/>
      <c r="U379" s="222"/>
      <c r="V379" s="214"/>
      <c r="W379" s="214"/>
      <c r="X379" s="222"/>
      <c r="Y379" s="223"/>
      <c r="Z379" s="224"/>
      <c r="AA379" s="223"/>
      <c r="AB379" s="140" t="str">
        <f t="shared" si="177"/>
        <v>AM7317-11</v>
      </c>
      <c r="AC379" s="139" t="str">
        <f t="shared" si="194"/>
        <v>Бэлэг дурсгалын зүйл урлаач</v>
      </c>
      <c r="AD379" s="214">
        <f t="shared" si="168"/>
        <v>367</v>
      </c>
      <c r="AE379" s="222"/>
      <c r="AF379" s="222"/>
      <c r="AG379" s="222"/>
      <c r="AH379" s="222"/>
      <c r="AI379" s="222"/>
      <c r="AJ379" s="222"/>
      <c r="AK379" s="222"/>
      <c r="AL379" s="222"/>
      <c r="AM379" s="222"/>
      <c r="AN379" s="222"/>
      <c r="AO379" s="222"/>
      <c r="AP379" s="222"/>
      <c r="AQ379" s="199">
        <v>15</v>
      </c>
      <c r="AR379" s="199">
        <v>10</v>
      </c>
      <c r="AS379" s="199">
        <v>2</v>
      </c>
      <c r="AT379" s="199"/>
      <c r="AU379" s="199"/>
      <c r="AV379" s="199">
        <v>10</v>
      </c>
      <c r="AW379" s="199"/>
      <c r="AX379" s="199">
        <v>3</v>
      </c>
      <c r="AY379" s="199"/>
    </row>
    <row r="380" spans="1:51" s="196" customFormat="1" ht="12.75" customHeight="1">
      <c r="A380" s="787" t="s">
        <v>128</v>
      </c>
      <c r="B380" s="787"/>
      <c r="C380" s="751" t="s">
        <v>129</v>
      </c>
      <c r="D380" s="752"/>
      <c r="E380" s="752"/>
      <c r="F380" s="752"/>
      <c r="G380" s="752"/>
      <c r="H380" s="783"/>
      <c r="I380" s="214">
        <f t="shared" si="166"/>
        <v>368</v>
      </c>
      <c r="J380" s="215">
        <f t="shared" si="190"/>
        <v>15</v>
      </c>
      <c r="K380" s="215">
        <f t="shared" si="190"/>
        <v>0</v>
      </c>
      <c r="L380" s="221"/>
      <c r="M380" s="199"/>
      <c r="N380" s="199">
        <v>15</v>
      </c>
      <c r="O380" s="199">
        <v>0</v>
      </c>
      <c r="P380" s="222"/>
      <c r="Q380" s="222"/>
      <c r="R380" s="222">
        <v>15</v>
      </c>
      <c r="S380" s="222"/>
      <c r="T380" s="222"/>
      <c r="U380" s="222"/>
      <c r="V380" s="214"/>
      <c r="W380" s="214"/>
      <c r="X380" s="222"/>
      <c r="Y380" s="223"/>
      <c r="Z380" s="224"/>
      <c r="AA380" s="223"/>
      <c r="AB380" s="140" t="str">
        <f t="shared" si="177"/>
        <v>CF7115-24</v>
      </c>
      <c r="AC380" s="139" t="str">
        <f t="shared" si="194"/>
        <v>Модон эдлэлийн мужаан</v>
      </c>
      <c r="AD380" s="214">
        <f t="shared" si="168"/>
        <v>368</v>
      </c>
      <c r="AE380" s="222"/>
      <c r="AF380" s="222"/>
      <c r="AG380" s="222"/>
      <c r="AH380" s="222"/>
      <c r="AI380" s="222"/>
      <c r="AJ380" s="222"/>
      <c r="AK380" s="222"/>
      <c r="AL380" s="222"/>
      <c r="AM380" s="222"/>
      <c r="AN380" s="222"/>
      <c r="AO380" s="222"/>
      <c r="AP380" s="222"/>
      <c r="AQ380" s="199">
        <v>15</v>
      </c>
      <c r="AR380" s="199">
        <v>0</v>
      </c>
      <c r="AS380" s="199">
        <v>1</v>
      </c>
      <c r="AT380" s="199"/>
      <c r="AU380" s="199"/>
      <c r="AV380" s="199">
        <v>8</v>
      </c>
      <c r="AW380" s="199"/>
      <c r="AX380" s="199">
        <v>5</v>
      </c>
      <c r="AY380" s="199">
        <v>1</v>
      </c>
    </row>
    <row r="381" spans="1:51" s="196" customFormat="1" ht="12.75" customHeight="1">
      <c r="A381" s="825" t="s">
        <v>144</v>
      </c>
      <c r="B381" s="826"/>
      <c r="C381" s="712" t="s">
        <v>145</v>
      </c>
      <c r="D381" s="713"/>
      <c r="E381" s="713"/>
      <c r="F381" s="713"/>
      <c r="G381" s="713"/>
      <c r="H381" s="714"/>
      <c r="I381" s="214">
        <f t="shared" si="166"/>
        <v>369</v>
      </c>
      <c r="J381" s="215">
        <f t="shared" si="190"/>
        <v>15</v>
      </c>
      <c r="K381" s="215">
        <f t="shared" si="190"/>
        <v>9</v>
      </c>
      <c r="L381" s="221"/>
      <c r="M381" s="199"/>
      <c r="N381" s="199">
        <v>15</v>
      </c>
      <c r="O381" s="199">
        <v>9</v>
      </c>
      <c r="P381" s="222"/>
      <c r="Q381" s="222"/>
      <c r="R381" s="262">
        <v>15</v>
      </c>
      <c r="S381" s="222"/>
      <c r="T381" s="222"/>
      <c r="U381" s="222"/>
      <c r="V381" s="214"/>
      <c r="W381" s="214"/>
      <c r="X381" s="222"/>
      <c r="Y381" s="223"/>
      <c r="Z381" s="224"/>
      <c r="AA381" s="223"/>
      <c r="AB381" s="140" t="str">
        <f t="shared" si="177"/>
        <v>IF5120-11</v>
      </c>
      <c r="AC381" s="139" t="str">
        <f t="shared" si="194"/>
        <v>Тогооч</v>
      </c>
      <c r="AD381" s="214">
        <f t="shared" si="168"/>
        <v>369</v>
      </c>
      <c r="AE381" s="222"/>
      <c r="AF381" s="222"/>
      <c r="AG381" s="222"/>
      <c r="AH381" s="222"/>
      <c r="AI381" s="222"/>
      <c r="AJ381" s="222"/>
      <c r="AK381" s="222"/>
      <c r="AL381" s="222"/>
      <c r="AM381" s="222"/>
      <c r="AN381" s="222"/>
      <c r="AO381" s="222"/>
      <c r="AP381" s="222"/>
      <c r="AQ381" s="199">
        <v>15</v>
      </c>
      <c r="AR381" s="199">
        <v>9</v>
      </c>
      <c r="AS381" s="199">
        <v>2</v>
      </c>
      <c r="AT381" s="199"/>
      <c r="AU381" s="199"/>
      <c r="AV381" s="199">
        <v>8</v>
      </c>
      <c r="AW381" s="199"/>
      <c r="AX381" s="199">
        <v>4</v>
      </c>
      <c r="AY381" s="199">
        <v>1</v>
      </c>
    </row>
    <row r="382" spans="1:51" s="213" customFormat="1">
      <c r="A382" s="745" t="s">
        <v>338</v>
      </c>
      <c r="B382" s="746"/>
      <c r="C382" s="746"/>
      <c r="D382" s="746"/>
      <c r="E382" s="746"/>
      <c r="F382" s="746"/>
      <c r="G382" s="746"/>
      <c r="H382" s="747"/>
      <c r="I382" s="217">
        <f t="shared" si="166"/>
        <v>370</v>
      </c>
      <c r="J382" s="217">
        <f t="shared" ref="J382:AA382" si="195">SUM(J383:J384)</f>
        <v>150</v>
      </c>
      <c r="K382" s="217">
        <f t="shared" si="195"/>
        <v>136</v>
      </c>
      <c r="L382" s="217">
        <f t="shared" si="195"/>
        <v>0</v>
      </c>
      <c r="M382" s="217">
        <f t="shared" si="195"/>
        <v>0</v>
      </c>
      <c r="N382" s="217">
        <f t="shared" si="195"/>
        <v>150</v>
      </c>
      <c r="O382" s="217">
        <f t="shared" si="195"/>
        <v>136</v>
      </c>
      <c r="P382" s="217">
        <f t="shared" si="195"/>
        <v>0</v>
      </c>
      <c r="Q382" s="217">
        <f t="shared" si="195"/>
        <v>0</v>
      </c>
      <c r="R382" s="217">
        <f t="shared" si="195"/>
        <v>0</v>
      </c>
      <c r="S382" s="217">
        <f t="shared" si="195"/>
        <v>0</v>
      </c>
      <c r="T382" s="217">
        <f t="shared" si="195"/>
        <v>150</v>
      </c>
      <c r="U382" s="217">
        <f t="shared" si="195"/>
        <v>0</v>
      </c>
      <c r="V382" s="217">
        <f t="shared" si="195"/>
        <v>14</v>
      </c>
      <c r="W382" s="217">
        <f t="shared" si="195"/>
        <v>12</v>
      </c>
      <c r="X382" s="217">
        <f t="shared" si="195"/>
        <v>82</v>
      </c>
      <c r="Y382" s="217">
        <f t="shared" si="195"/>
        <v>74</v>
      </c>
      <c r="Z382" s="217">
        <f t="shared" si="195"/>
        <v>3</v>
      </c>
      <c r="AA382" s="217">
        <f t="shared" si="195"/>
        <v>3</v>
      </c>
      <c r="AB382" s="999" t="str">
        <f t="shared" si="177"/>
        <v>21. "Этүгэн" МСҮТ</v>
      </c>
      <c r="AC382" s="1000"/>
      <c r="AD382" s="217">
        <f t="shared" si="168"/>
        <v>370</v>
      </c>
      <c r="AE382" s="217">
        <f t="shared" ref="AE382:AY382" si="196">SUM(AE383:AE384)</f>
        <v>1</v>
      </c>
      <c r="AF382" s="217">
        <f t="shared" si="196"/>
        <v>1</v>
      </c>
      <c r="AG382" s="217">
        <f t="shared" si="196"/>
        <v>8</v>
      </c>
      <c r="AH382" s="217">
        <f t="shared" si="196"/>
        <v>7</v>
      </c>
      <c r="AI382" s="217">
        <f t="shared" si="196"/>
        <v>32</v>
      </c>
      <c r="AJ382" s="217">
        <f t="shared" si="196"/>
        <v>30</v>
      </c>
      <c r="AK382" s="217">
        <f t="shared" si="196"/>
        <v>0</v>
      </c>
      <c r="AL382" s="217">
        <f t="shared" si="196"/>
        <v>0</v>
      </c>
      <c r="AM382" s="217">
        <f t="shared" si="196"/>
        <v>0</v>
      </c>
      <c r="AN382" s="217">
        <f t="shared" si="196"/>
        <v>0</v>
      </c>
      <c r="AO382" s="217">
        <f t="shared" si="196"/>
        <v>0</v>
      </c>
      <c r="AP382" s="217">
        <f t="shared" si="196"/>
        <v>0</v>
      </c>
      <c r="AQ382" s="217">
        <f t="shared" si="196"/>
        <v>10</v>
      </c>
      <c r="AR382" s="217">
        <f t="shared" si="196"/>
        <v>9</v>
      </c>
      <c r="AS382" s="217">
        <f t="shared" si="196"/>
        <v>8</v>
      </c>
      <c r="AT382" s="217">
        <f t="shared" si="196"/>
        <v>1</v>
      </c>
      <c r="AU382" s="217">
        <f t="shared" si="196"/>
        <v>3</v>
      </c>
      <c r="AV382" s="217">
        <f t="shared" si="196"/>
        <v>123</v>
      </c>
      <c r="AW382" s="217">
        <f t="shared" si="196"/>
        <v>15</v>
      </c>
      <c r="AX382" s="217">
        <f t="shared" si="196"/>
        <v>0</v>
      </c>
      <c r="AY382" s="217">
        <f t="shared" si="196"/>
        <v>0</v>
      </c>
    </row>
    <row r="383" spans="1:51" s="196" customFormat="1" ht="12.75" customHeight="1">
      <c r="A383" s="787" t="s">
        <v>317</v>
      </c>
      <c r="B383" s="787"/>
      <c r="C383" s="751" t="s">
        <v>318</v>
      </c>
      <c r="D383" s="752"/>
      <c r="E383" s="752"/>
      <c r="F383" s="752"/>
      <c r="G383" s="752"/>
      <c r="H383" s="783"/>
      <c r="I383" s="214">
        <f t="shared" si="166"/>
        <v>371</v>
      </c>
      <c r="J383" s="215">
        <f t="shared" si="190"/>
        <v>39</v>
      </c>
      <c r="K383" s="215">
        <f t="shared" si="190"/>
        <v>31</v>
      </c>
      <c r="L383" s="221"/>
      <c r="M383" s="199"/>
      <c r="N383" s="263">
        <v>39</v>
      </c>
      <c r="O383" s="263">
        <v>31</v>
      </c>
      <c r="P383" s="222"/>
      <c r="Q383" s="222"/>
      <c r="R383" s="222"/>
      <c r="S383" s="222"/>
      <c r="T383" s="222">
        <v>39</v>
      </c>
      <c r="U383" s="222"/>
      <c r="V383" s="214">
        <v>3</v>
      </c>
      <c r="W383" s="214">
        <v>2</v>
      </c>
      <c r="X383" s="222">
        <v>19</v>
      </c>
      <c r="Y383" s="223">
        <v>13</v>
      </c>
      <c r="Z383" s="224">
        <v>1</v>
      </c>
      <c r="AA383" s="223">
        <v>1</v>
      </c>
      <c r="AB383" s="140" t="str">
        <f t="shared" si="177"/>
        <v>HO5321-15</v>
      </c>
      <c r="AC383" s="139" t="str">
        <f t="shared" ref="AC383:AC384" si="197">+C383</f>
        <v>Эмчилгээний бариа засалч</v>
      </c>
      <c r="AD383" s="214">
        <f t="shared" si="168"/>
        <v>371</v>
      </c>
      <c r="AE383" s="222">
        <v>0</v>
      </c>
      <c r="AF383" s="222">
        <v>0</v>
      </c>
      <c r="AG383" s="222">
        <v>4</v>
      </c>
      <c r="AH383" s="222">
        <v>3</v>
      </c>
      <c r="AI383" s="222">
        <v>8</v>
      </c>
      <c r="AJ383" s="222">
        <v>8</v>
      </c>
      <c r="AK383" s="222"/>
      <c r="AL383" s="222"/>
      <c r="AM383" s="222"/>
      <c r="AN383" s="222"/>
      <c r="AO383" s="222"/>
      <c r="AP383" s="222"/>
      <c r="AQ383" s="199">
        <v>4</v>
      </c>
      <c r="AR383" s="199">
        <v>4</v>
      </c>
      <c r="AS383" s="226">
        <v>4</v>
      </c>
      <c r="AT383" s="226"/>
      <c r="AU383" s="226"/>
      <c r="AV383" s="226">
        <v>31</v>
      </c>
      <c r="AW383" s="226">
        <v>4</v>
      </c>
      <c r="AX383" s="226"/>
      <c r="AY383" s="226"/>
    </row>
    <row r="384" spans="1:51" s="196" customFormat="1" ht="12.75" customHeight="1">
      <c r="A384" s="825" t="s">
        <v>339</v>
      </c>
      <c r="B384" s="826"/>
      <c r="C384" s="712" t="s">
        <v>340</v>
      </c>
      <c r="D384" s="713"/>
      <c r="E384" s="713"/>
      <c r="F384" s="713"/>
      <c r="G384" s="713"/>
      <c r="H384" s="714"/>
      <c r="I384" s="214">
        <f t="shared" si="166"/>
        <v>372</v>
      </c>
      <c r="J384" s="215">
        <f t="shared" si="190"/>
        <v>111</v>
      </c>
      <c r="K384" s="215">
        <f t="shared" si="190"/>
        <v>105</v>
      </c>
      <c r="L384" s="221"/>
      <c r="M384" s="199"/>
      <c r="N384" s="263">
        <v>111</v>
      </c>
      <c r="O384" s="263">
        <v>105</v>
      </c>
      <c r="P384" s="222"/>
      <c r="Q384" s="222"/>
      <c r="R384" s="222"/>
      <c r="S384" s="222"/>
      <c r="T384" s="222">
        <v>111</v>
      </c>
      <c r="U384" s="222"/>
      <c r="V384" s="214">
        <v>11</v>
      </c>
      <c r="W384" s="214">
        <v>10</v>
      </c>
      <c r="X384" s="222">
        <v>63</v>
      </c>
      <c r="Y384" s="223">
        <v>61</v>
      </c>
      <c r="Z384" s="224">
        <v>2</v>
      </c>
      <c r="AA384" s="223">
        <v>2</v>
      </c>
      <c r="AB384" s="140" t="str">
        <f t="shared" si="177"/>
        <v>HO5321-12</v>
      </c>
      <c r="AC384" s="139" t="str">
        <f t="shared" si="197"/>
        <v>Туслах сувилагч</v>
      </c>
      <c r="AD384" s="214">
        <f t="shared" si="168"/>
        <v>372</v>
      </c>
      <c r="AE384" s="222">
        <v>1</v>
      </c>
      <c r="AF384" s="222">
        <v>1</v>
      </c>
      <c r="AG384" s="222">
        <v>4</v>
      </c>
      <c r="AH384" s="222">
        <v>4</v>
      </c>
      <c r="AI384" s="222">
        <v>24</v>
      </c>
      <c r="AJ384" s="222">
        <v>22</v>
      </c>
      <c r="AK384" s="222"/>
      <c r="AL384" s="222"/>
      <c r="AM384" s="222"/>
      <c r="AN384" s="222"/>
      <c r="AO384" s="222"/>
      <c r="AP384" s="222"/>
      <c r="AQ384" s="199">
        <v>6</v>
      </c>
      <c r="AR384" s="199">
        <v>5</v>
      </c>
      <c r="AS384" s="226">
        <v>4</v>
      </c>
      <c r="AT384" s="226">
        <v>1</v>
      </c>
      <c r="AU384" s="226">
        <v>3</v>
      </c>
      <c r="AV384" s="226">
        <v>92</v>
      </c>
      <c r="AW384" s="226">
        <v>11</v>
      </c>
      <c r="AX384" s="226"/>
      <c r="AY384" s="226"/>
    </row>
    <row r="385" spans="1:51" s="213" customFormat="1" ht="23.25" customHeight="1">
      <c r="A385" s="745" t="s">
        <v>341</v>
      </c>
      <c r="B385" s="746"/>
      <c r="C385" s="746"/>
      <c r="D385" s="746"/>
      <c r="E385" s="746"/>
      <c r="F385" s="746"/>
      <c r="G385" s="746"/>
      <c r="H385" s="747"/>
      <c r="I385" s="217">
        <f t="shared" si="166"/>
        <v>373</v>
      </c>
      <c r="J385" s="217">
        <f t="shared" ref="J385:AA385" si="198">SUM(J386:J388)</f>
        <v>46</v>
      </c>
      <c r="K385" s="217">
        <f t="shared" si="198"/>
        <v>17</v>
      </c>
      <c r="L385" s="217">
        <f t="shared" si="198"/>
        <v>0</v>
      </c>
      <c r="M385" s="217">
        <f t="shared" si="198"/>
        <v>0</v>
      </c>
      <c r="N385" s="217">
        <f t="shared" si="198"/>
        <v>46</v>
      </c>
      <c r="O385" s="217">
        <f t="shared" si="198"/>
        <v>17</v>
      </c>
      <c r="P385" s="217">
        <f t="shared" si="198"/>
        <v>0</v>
      </c>
      <c r="Q385" s="217">
        <f t="shared" si="198"/>
        <v>0</v>
      </c>
      <c r="R385" s="217">
        <f t="shared" si="198"/>
        <v>0</v>
      </c>
      <c r="S385" s="217">
        <f t="shared" si="198"/>
        <v>46</v>
      </c>
      <c r="T385" s="217">
        <f t="shared" si="198"/>
        <v>0</v>
      </c>
      <c r="U385" s="217">
        <f t="shared" si="198"/>
        <v>0</v>
      </c>
      <c r="V385" s="217">
        <f t="shared" si="198"/>
        <v>0</v>
      </c>
      <c r="W385" s="217">
        <f t="shared" si="198"/>
        <v>0</v>
      </c>
      <c r="X385" s="217">
        <f t="shared" si="198"/>
        <v>8</v>
      </c>
      <c r="Y385" s="217">
        <f t="shared" si="198"/>
        <v>0</v>
      </c>
      <c r="Z385" s="217">
        <f t="shared" si="198"/>
        <v>0</v>
      </c>
      <c r="AA385" s="217">
        <f t="shared" si="198"/>
        <v>0</v>
      </c>
      <c r="AB385" s="999" t="str">
        <f t="shared" si="177"/>
        <v>22. Өмнөговь аймаг дахь "Скиллстек" МСҮТ</v>
      </c>
      <c r="AC385" s="1000"/>
      <c r="AD385" s="217">
        <f t="shared" si="168"/>
        <v>373</v>
      </c>
      <c r="AE385" s="217">
        <f t="shared" ref="AE385:AY385" si="199">SUM(AE386:AE388)</f>
        <v>0</v>
      </c>
      <c r="AF385" s="217">
        <f t="shared" si="199"/>
        <v>0</v>
      </c>
      <c r="AG385" s="217">
        <f t="shared" si="199"/>
        <v>3</v>
      </c>
      <c r="AH385" s="217">
        <f t="shared" si="199"/>
        <v>1</v>
      </c>
      <c r="AI385" s="217">
        <f t="shared" si="199"/>
        <v>0</v>
      </c>
      <c r="AJ385" s="217">
        <f t="shared" si="199"/>
        <v>0</v>
      </c>
      <c r="AK385" s="217">
        <f t="shared" si="199"/>
        <v>0</v>
      </c>
      <c r="AL385" s="217">
        <f t="shared" si="199"/>
        <v>0</v>
      </c>
      <c r="AM385" s="217">
        <f t="shared" si="199"/>
        <v>0</v>
      </c>
      <c r="AN385" s="217">
        <f t="shared" si="199"/>
        <v>0</v>
      </c>
      <c r="AO385" s="217">
        <f t="shared" si="199"/>
        <v>0</v>
      </c>
      <c r="AP385" s="217">
        <f t="shared" si="199"/>
        <v>0</v>
      </c>
      <c r="AQ385" s="217">
        <f t="shared" si="199"/>
        <v>35</v>
      </c>
      <c r="AR385" s="217">
        <f t="shared" si="199"/>
        <v>16</v>
      </c>
      <c r="AS385" s="217">
        <f t="shared" si="199"/>
        <v>8</v>
      </c>
      <c r="AT385" s="217">
        <f t="shared" si="199"/>
        <v>0</v>
      </c>
      <c r="AU385" s="217">
        <f t="shared" si="199"/>
        <v>3</v>
      </c>
      <c r="AV385" s="217">
        <f t="shared" si="199"/>
        <v>34</v>
      </c>
      <c r="AW385" s="217">
        <f t="shared" si="199"/>
        <v>1</v>
      </c>
      <c r="AX385" s="217">
        <f t="shared" si="199"/>
        <v>0</v>
      </c>
      <c r="AY385" s="217">
        <f t="shared" si="199"/>
        <v>0</v>
      </c>
    </row>
    <row r="386" spans="1:51" s="196" customFormat="1" ht="12.75" customHeight="1">
      <c r="A386" s="1038" t="s">
        <v>635</v>
      </c>
      <c r="B386" s="1039"/>
      <c r="C386" s="751" t="s">
        <v>215</v>
      </c>
      <c r="D386" s="752"/>
      <c r="E386" s="752"/>
      <c r="F386" s="752"/>
      <c r="G386" s="752"/>
      <c r="H386" s="783"/>
      <c r="I386" s="214">
        <f t="shared" si="166"/>
        <v>374</v>
      </c>
      <c r="J386" s="215">
        <f t="shared" si="190"/>
        <v>16</v>
      </c>
      <c r="K386" s="215">
        <f t="shared" si="190"/>
        <v>8</v>
      </c>
      <c r="L386" s="221"/>
      <c r="M386" s="199"/>
      <c r="N386" s="199">
        <v>16</v>
      </c>
      <c r="O386" s="199">
        <v>8</v>
      </c>
      <c r="P386" s="222"/>
      <c r="Q386" s="222"/>
      <c r="R386" s="222"/>
      <c r="S386" s="222">
        <v>16</v>
      </c>
      <c r="T386" s="222"/>
      <c r="U386" s="222"/>
      <c r="V386" s="214"/>
      <c r="W386" s="214"/>
      <c r="X386" s="222">
        <v>1</v>
      </c>
      <c r="Y386" s="223"/>
      <c r="Z386" s="224"/>
      <c r="AA386" s="223"/>
      <c r="AB386" s="140" t="str">
        <f t="shared" si="177"/>
        <v xml:space="preserve">IM7411-11 </v>
      </c>
      <c r="AC386" s="139" t="str">
        <f t="shared" ref="AC386:AC388" si="200">+C386</f>
        <v>Үйлдвэрийн цахилгаанчин</v>
      </c>
      <c r="AD386" s="214">
        <f t="shared" si="168"/>
        <v>374</v>
      </c>
      <c r="AE386" s="264"/>
      <c r="AF386" s="264"/>
      <c r="AG386" s="264">
        <v>3</v>
      </c>
      <c r="AH386" s="264">
        <v>1</v>
      </c>
      <c r="AI386" s="222"/>
      <c r="AJ386" s="222"/>
      <c r="AK386" s="222"/>
      <c r="AL386" s="222"/>
      <c r="AM386" s="222"/>
      <c r="AN386" s="222"/>
      <c r="AO386" s="222"/>
      <c r="AP386" s="222"/>
      <c r="AQ386" s="199">
        <v>12</v>
      </c>
      <c r="AR386" s="199">
        <v>7</v>
      </c>
      <c r="AS386" s="226">
        <v>6</v>
      </c>
      <c r="AT386" s="226"/>
      <c r="AU386" s="226">
        <v>0</v>
      </c>
      <c r="AV386" s="226">
        <v>10</v>
      </c>
      <c r="AW386" s="226">
        <v>0</v>
      </c>
      <c r="AX386" s="226"/>
      <c r="AY386" s="226"/>
    </row>
    <row r="387" spans="1:51" s="196" customFormat="1" ht="12.75" customHeight="1">
      <c r="A387" s="825" t="s">
        <v>124</v>
      </c>
      <c r="B387" s="826"/>
      <c r="C387" s="702" t="s">
        <v>125</v>
      </c>
      <c r="D387" s="702"/>
      <c r="E387" s="702"/>
      <c r="F387" s="702"/>
      <c r="G387" s="702"/>
      <c r="H387" s="702"/>
      <c r="I387" s="214">
        <f t="shared" si="166"/>
        <v>375</v>
      </c>
      <c r="J387" s="215">
        <f t="shared" si="190"/>
        <v>15</v>
      </c>
      <c r="K387" s="215">
        <f t="shared" si="190"/>
        <v>5</v>
      </c>
      <c r="L387" s="221"/>
      <c r="M387" s="199"/>
      <c r="N387" s="199">
        <v>15</v>
      </c>
      <c r="O387" s="199">
        <v>5</v>
      </c>
      <c r="P387" s="222"/>
      <c r="Q387" s="222"/>
      <c r="R387" s="222"/>
      <c r="S387" s="222">
        <v>15</v>
      </c>
      <c r="T387" s="222"/>
      <c r="U387" s="222"/>
      <c r="V387" s="214"/>
      <c r="W387" s="214"/>
      <c r="X387" s="222">
        <v>3</v>
      </c>
      <c r="Y387" s="223"/>
      <c r="Z387" s="224"/>
      <c r="AA387" s="223"/>
      <c r="AB387" s="140" t="str">
        <f t="shared" si="177"/>
        <v>IM7212-14</v>
      </c>
      <c r="AC387" s="139" t="str">
        <f t="shared" si="200"/>
        <v>Гагнуурчин</v>
      </c>
      <c r="AD387" s="214">
        <f t="shared" si="168"/>
        <v>375</v>
      </c>
      <c r="AE387" s="264"/>
      <c r="AF387" s="264"/>
      <c r="AG387" s="264"/>
      <c r="AH387" s="264"/>
      <c r="AI387" s="222"/>
      <c r="AJ387" s="222"/>
      <c r="AK387" s="222"/>
      <c r="AL387" s="222"/>
      <c r="AM387" s="222"/>
      <c r="AN387" s="222"/>
      <c r="AO387" s="222"/>
      <c r="AP387" s="222"/>
      <c r="AQ387" s="199">
        <v>12</v>
      </c>
      <c r="AR387" s="199">
        <v>5</v>
      </c>
      <c r="AS387" s="226">
        <v>0</v>
      </c>
      <c r="AT387" s="226"/>
      <c r="AU387" s="226">
        <v>1</v>
      </c>
      <c r="AV387" s="226">
        <v>13</v>
      </c>
      <c r="AW387" s="226">
        <v>1</v>
      </c>
      <c r="AX387" s="226"/>
      <c r="AY387" s="226"/>
    </row>
    <row r="388" spans="1:51" s="196" customFormat="1" ht="25.5" customHeight="1">
      <c r="A388" s="1006" t="s">
        <v>190</v>
      </c>
      <c r="B388" s="1007"/>
      <c r="C388" s="751" t="s">
        <v>191</v>
      </c>
      <c r="D388" s="752"/>
      <c r="E388" s="752"/>
      <c r="F388" s="752"/>
      <c r="G388" s="752"/>
      <c r="H388" s="783"/>
      <c r="I388" s="214">
        <f t="shared" si="166"/>
        <v>376</v>
      </c>
      <c r="J388" s="215">
        <f t="shared" si="190"/>
        <v>15</v>
      </c>
      <c r="K388" s="215">
        <f t="shared" si="190"/>
        <v>4</v>
      </c>
      <c r="L388" s="221"/>
      <c r="M388" s="199"/>
      <c r="N388" s="199">
        <v>15</v>
      </c>
      <c r="O388" s="199">
        <v>4</v>
      </c>
      <c r="P388" s="222"/>
      <c r="Q388" s="222"/>
      <c r="R388" s="222"/>
      <c r="S388" s="222">
        <v>15</v>
      </c>
      <c r="T388" s="222"/>
      <c r="U388" s="222"/>
      <c r="V388" s="214"/>
      <c r="W388" s="214"/>
      <c r="X388" s="222">
        <v>4</v>
      </c>
      <c r="Y388" s="223"/>
      <c r="Z388" s="224"/>
      <c r="AA388" s="223"/>
      <c r="AB388" s="140" t="str">
        <f t="shared" si="177"/>
        <v>IM7233-18</v>
      </c>
      <c r="AC388" s="139" t="str">
        <f t="shared" si="200"/>
        <v>Үйлдвэрийн машин, тоног төхөөрөмжийн механик</v>
      </c>
      <c r="AD388" s="214">
        <f t="shared" si="168"/>
        <v>376</v>
      </c>
      <c r="AE388" s="265"/>
      <c r="AF388" s="265"/>
      <c r="AG388" s="265"/>
      <c r="AH388" s="265"/>
      <c r="AI388" s="222"/>
      <c r="AJ388" s="222"/>
      <c r="AK388" s="222"/>
      <c r="AL388" s="222"/>
      <c r="AM388" s="222"/>
      <c r="AN388" s="222"/>
      <c r="AO388" s="222"/>
      <c r="AP388" s="222"/>
      <c r="AQ388" s="199">
        <v>11</v>
      </c>
      <c r="AR388" s="199">
        <v>4</v>
      </c>
      <c r="AS388" s="226">
        <v>2</v>
      </c>
      <c r="AT388" s="226"/>
      <c r="AU388" s="226">
        <v>2</v>
      </c>
      <c r="AV388" s="226">
        <v>11</v>
      </c>
      <c r="AW388" s="226">
        <v>0</v>
      </c>
      <c r="AX388" s="226"/>
      <c r="AY388" s="226"/>
    </row>
    <row r="389" spans="1:51" s="213" customFormat="1" ht="30" customHeight="1">
      <c r="A389" s="745" t="s">
        <v>343</v>
      </c>
      <c r="B389" s="746"/>
      <c r="C389" s="746"/>
      <c r="D389" s="746"/>
      <c r="E389" s="746"/>
      <c r="F389" s="746"/>
      <c r="G389" s="746"/>
      <c r="H389" s="747"/>
      <c r="I389" s="217">
        <f t="shared" si="166"/>
        <v>377</v>
      </c>
      <c r="J389" s="217">
        <f t="shared" ref="J389:AA389" si="201">SUM(J390:J394)</f>
        <v>240</v>
      </c>
      <c r="K389" s="217">
        <f t="shared" si="201"/>
        <v>184</v>
      </c>
      <c r="L389" s="217">
        <f t="shared" si="201"/>
        <v>0</v>
      </c>
      <c r="M389" s="217">
        <f t="shared" si="201"/>
        <v>0</v>
      </c>
      <c r="N389" s="217">
        <f t="shared" si="201"/>
        <v>240</v>
      </c>
      <c r="O389" s="217">
        <f t="shared" si="201"/>
        <v>184</v>
      </c>
      <c r="P389" s="217">
        <f t="shared" si="201"/>
        <v>0</v>
      </c>
      <c r="Q389" s="217">
        <f t="shared" si="201"/>
        <v>0</v>
      </c>
      <c r="R389" s="217">
        <f t="shared" si="201"/>
        <v>0</v>
      </c>
      <c r="S389" s="217">
        <f t="shared" si="201"/>
        <v>0</v>
      </c>
      <c r="T389" s="217">
        <f t="shared" si="201"/>
        <v>240</v>
      </c>
      <c r="U389" s="217">
        <f t="shared" si="201"/>
        <v>0</v>
      </c>
      <c r="V389" s="217">
        <f t="shared" si="201"/>
        <v>0</v>
      </c>
      <c r="W389" s="217">
        <f t="shared" si="201"/>
        <v>0</v>
      </c>
      <c r="X389" s="217">
        <f t="shared" si="201"/>
        <v>48</v>
      </c>
      <c r="Y389" s="217">
        <f t="shared" si="201"/>
        <v>32</v>
      </c>
      <c r="Z389" s="217">
        <f t="shared" si="201"/>
        <v>0</v>
      </c>
      <c r="AA389" s="217">
        <f t="shared" si="201"/>
        <v>0</v>
      </c>
      <c r="AB389" s="748" t="str">
        <f t="shared" si="177"/>
        <v>23."Монголын цогц сургалт хөгжлийн академи" НҮТББ-ын дэргэдэх МСҮТ</v>
      </c>
      <c r="AC389" s="750"/>
      <c r="AD389" s="217">
        <f t="shared" si="168"/>
        <v>377</v>
      </c>
      <c r="AE389" s="217">
        <f t="shared" ref="AE389:AY389" si="202">SUM(AE390:AE394)</f>
        <v>0</v>
      </c>
      <c r="AF389" s="217">
        <f t="shared" si="202"/>
        <v>0</v>
      </c>
      <c r="AG389" s="217">
        <f t="shared" si="202"/>
        <v>0</v>
      </c>
      <c r="AH389" s="217">
        <f t="shared" si="202"/>
        <v>0</v>
      </c>
      <c r="AI389" s="217">
        <f t="shared" si="202"/>
        <v>0</v>
      </c>
      <c r="AJ389" s="217">
        <f t="shared" si="202"/>
        <v>0</v>
      </c>
      <c r="AK389" s="217">
        <f t="shared" si="202"/>
        <v>0</v>
      </c>
      <c r="AL389" s="217">
        <f t="shared" si="202"/>
        <v>0</v>
      </c>
      <c r="AM389" s="217">
        <f t="shared" si="202"/>
        <v>0</v>
      </c>
      <c r="AN389" s="217">
        <f t="shared" si="202"/>
        <v>0</v>
      </c>
      <c r="AO389" s="217">
        <f t="shared" si="202"/>
        <v>0</v>
      </c>
      <c r="AP389" s="217">
        <f t="shared" si="202"/>
        <v>0</v>
      </c>
      <c r="AQ389" s="217">
        <f t="shared" si="202"/>
        <v>192</v>
      </c>
      <c r="AR389" s="217">
        <f t="shared" si="202"/>
        <v>152</v>
      </c>
      <c r="AS389" s="217">
        <f t="shared" si="202"/>
        <v>51</v>
      </c>
      <c r="AT389" s="217">
        <f t="shared" si="202"/>
        <v>1</v>
      </c>
      <c r="AU389" s="217">
        <f t="shared" si="202"/>
        <v>0</v>
      </c>
      <c r="AV389" s="217">
        <f t="shared" si="202"/>
        <v>182</v>
      </c>
      <c r="AW389" s="217">
        <f t="shared" si="202"/>
        <v>6</v>
      </c>
      <c r="AX389" s="217">
        <f t="shared" si="202"/>
        <v>0</v>
      </c>
      <c r="AY389" s="217">
        <f t="shared" si="202"/>
        <v>0</v>
      </c>
    </row>
    <row r="390" spans="1:51" s="196" customFormat="1" ht="25.5" customHeight="1">
      <c r="A390" s="825" t="s">
        <v>132</v>
      </c>
      <c r="B390" s="826"/>
      <c r="C390" s="751" t="s">
        <v>133</v>
      </c>
      <c r="D390" s="752"/>
      <c r="E390" s="752"/>
      <c r="F390" s="752"/>
      <c r="G390" s="752"/>
      <c r="H390" s="783"/>
      <c r="I390" s="214">
        <f t="shared" si="166"/>
        <v>378</v>
      </c>
      <c r="J390" s="215">
        <f t="shared" si="190"/>
        <v>30</v>
      </c>
      <c r="K390" s="215">
        <f t="shared" si="190"/>
        <v>9</v>
      </c>
      <c r="L390" s="221"/>
      <c r="M390" s="199"/>
      <c r="N390" s="63">
        <v>30</v>
      </c>
      <c r="O390" s="63">
        <v>9</v>
      </c>
      <c r="P390" s="222"/>
      <c r="Q390" s="222"/>
      <c r="R390" s="222"/>
      <c r="S390" s="222"/>
      <c r="T390" s="63">
        <v>30</v>
      </c>
      <c r="U390" s="222"/>
      <c r="V390" s="214"/>
      <c r="W390" s="214"/>
      <c r="X390" s="222">
        <v>6</v>
      </c>
      <c r="Y390" s="223">
        <v>2</v>
      </c>
      <c r="Z390" s="224"/>
      <c r="AA390" s="223"/>
      <c r="AB390" s="140" t="str">
        <f t="shared" si="177"/>
        <v>IO7421-16</v>
      </c>
      <c r="AC390" s="139" t="str">
        <f t="shared" ref="AC390:AC394" si="203">+C390</f>
        <v>Цахим тоног төхөөрөмжийн үйлчилгээний ажилтан</v>
      </c>
      <c r="AD390" s="214">
        <f t="shared" si="168"/>
        <v>378</v>
      </c>
      <c r="AE390" s="222"/>
      <c r="AF390" s="222"/>
      <c r="AG390" s="222"/>
      <c r="AH390" s="222"/>
      <c r="AI390" s="222"/>
      <c r="AJ390" s="222"/>
      <c r="AK390" s="222"/>
      <c r="AL390" s="222"/>
      <c r="AM390" s="222"/>
      <c r="AN390" s="222"/>
      <c r="AO390" s="222"/>
      <c r="AP390" s="222"/>
      <c r="AQ390" s="199">
        <v>24</v>
      </c>
      <c r="AR390" s="199">
        <v>7</v>
      </c>
      <c r="AS390" s="226">
        <v>4</v>
      </c>
      <c r="AT390" s="226"/>
      <c r="AU390" s="226"/>
      <c r="AV390" s="226">
        <v>26</v>
      </c>
      <c r="AW390" s="226">
        <v>0</v>
      </c>
      <c r="AX390" s="226"/>
      <c r="AY390" s="226"/>
    </row>
    <row r="391" spans="1:51" s="196" customFormat="1" ht="25.5" customHeight="1">
      <c r="A391" s="784" t="s">
        <v>304</v>
      </c>
      <c r="B391" s="786"/>
      <c r="C391" s="751" t="s">
        <v>305</v>
      </c>
      <c r="D391" s="752"/>
      <c r="E391" s="752"/>
      <c r="F391" s="752"/>
      <c r="G391" s="752"/>
      <c r="H391" s="783"/>
      <c r="I391" s="214">
        <f t="shared" si="166"/>
        <v>379</v>
      </c>
      <c r="J391" s="215">
        <f t="shared" si="190"/>
        <v>60</v>
      </c>
      <c r="K391" s="215">
        <f t="shared" si="190"/>
        <v>52</v>
      </c>
      <c r="L391" s="221"/>
      <c r="M391" s="199"/>
      <c r="N391" s="63">
        <v>60</v>
      </c>
      <c r="O391" s="63">
        <v>52</v>
      </c>
      <c r="P391" s="222"/>
      <c r="Q391" s="222"/>
      <c r="R391" s="222"/>
      <c r="S391" s="222"/>
      <c r="T391" s="63">
        <v>60</v>
      </c>
      <c r="U391" s="222"/>
      <c r="V391" s="214"/>
      <c r="W391" s="214"/>
      <c r="X391" s="222">
        <v>8</v>
      </c>
      <c r="Y391" s="223">
        <v>5</v>
      </c>
      <c r="Z391" s="224"/>
      <c r="AA391" s="223"/>
      <c r="AB391" s="140" t="str">
        <f t="shared" si="177"/>
        <v>BF4311-17</v>
      </c>
      <c r="AC391" s="139" t="str">
        <f t="shared" si="203"/>
        <v>Төлбөр тооцоо, цалин хөлсний нярав</v>
      </c>
      <c r="AD391" s="214">
        <f t="shared" si="168"/>
        <v>379</v>
      </c>
      <c r="AE391" s="222"/>
      <c r="AF391" s="222"/>
      <c r="AG391" s="222"/>
      <c r="AH391" s="222"/>
      <c r="AI391" s="222"/>
      <c r="AJ391" s="222"/>
      <c r="AK391" s="222"/>
      <c r="AL391" s="222"/>
      <c r="AM391" s="222"/>
      <c r="AN391" s="222"/>
      <c r="AO391" s="222"/>
      <c r="AP391" s="222"/>
      <c r="AQ391" s="199">
        <v>52</v>
      </c>
      <c r="AR391" s="199">
        <v>47</v>
      </c>
      <c r="AS391" s="226">
        <v>19</v>
      </c>
      <c r="AT391" s="226">
        <v>1</v>
      </c>
      <c r="AU391" s="226"/>
      <c r="AV391" s="226">
        <v>37</v>
      </c>
      <c r="AW391" s="226">
        <v>3</v>
      </c>
      <c r="AX391" s="226"/>
      <c r="AY391" s="226"/>
    </row>
    <row r="392" spans="1:51" s="196" customFormat="1" ht="12.75" customHeight="1">
      <c r="A392" s="825" t="s">
        <v>138</v>
      </c>
      <c r="B392" s="826"/>
      <c r="C392" s="712" t="s">
        <v>139</v>
      </c>
      <c r="D392" s="713"/>
      <c r="E392" s="713"/>
      <c r="F392" s="713"/>
      <c r="G392" s="713"/>
      <c r="H392" s="714"/>
      <c r="I392" s="214">
        <f t="shared" si="166"/>
        <v>380</v>
      </c>
      <c r="J392" s="215">
        <f t="shared" si="190"/>
        <v>40</v>
      </c>
      <c r="K392" s="215">
        <f t="shared" si="190"/>
        <v>33</v>
      </c>
      <c r="L392" s="221"/>
      <c r="M392" s="199"/>
      <c r="N392" s="63">
        <v>40</v>
      </c>
      <c r="O392" s="63">
        <v>33</v>
      </c>
      <c r="P392" s="222"/>
      <c r="Q392" s="222"/>
      <c r="R392" s="222"/>
      <c r="S392" s="222"/>
      <c r="T392" s="63">
        <v>40</v>
      </c>
      <c r="U392" s="222"/>
      <c r="V392" s="214"/>
      <c r="W392" s="214"/>
      <c r="X392" s="222">
        <v>7</v>
      </c>
      <c r="Y392" s="223">
        <v>5</v>
      </c>
      <c r="Z392" s="224"/>
      <c r="AA392" s="223"/>
      <c r="AB392" s="140" t="str">
        <f t="shared" si="177"/>
        <v>SO5141-11</v>
      </c>
      <c r="AC392" s="139" t="str">
        <f t="shared" si="203"/>
        <v>Үсчин</v>
      </c>
      <c r="AD392" s="214">
        <f t="shared" si="168"/>
        <v>380</v>
      </c>
      <c r="AE392" s="222"/>
      <c r="AF392" s="222"/>
      <c r="AG392" s="222"/>
      <c r="AH392" s="222"/>
      <c r="AI392" s="222"/>
      <c r="AJ392" s="222"/>
      <c r="AK392" s="222"/>
      <c r="AL392" s="222"/>
      <c r="AM392" s="222"/>
      <c r="AN392" s="222"/>
      <c r="AO392" s="222"/>
      <c r="AP392" s="222"/>
      <c r="AQ392" s="199">
        <v>33</v>
      </c>
      <c r="AR392" s="199">
        <v>28</v>
      </c>
      <c r="AS392" s="226">
        <v>5</v>
      </c>
      <c r="AT392" s="226"/>
      <c r="AU392" s="226"/>
      <c r="AV392" s="226">
        <v>34</v>
      </c>
      <c r="AW392" s="226">
        <v>1</v>
      </c>
      <c r="AX392" s="226"/>
      <c r="AY392" s="226"/>
    </row>
    <row r="393" spans="1:51" s="196" customFormat="1" ht="12.75" customHeight="1">
      <c r="A393" s="825" t="s">
        <v>153</v>
      </c>
      <c r="B393" s="826"/>
      <c r="C393" s="712" t="s">
        <v>154</v>
      </c>
      <c r="D393" s="713"/>
      <c r="E393" s="713"/>
      <c r="F393" s="713"/>
      <c r="G393" s="713"/>
      <c r="H393" s="714"/>
      <c r="I393" s="214">
        <f t="shared" si="166"/>
        <v>381</v>
      </c>
      <c r="J393" s="215">
        <f t="shared" si="190"/>
        <v>40</v>
      </c>
      <c r="K393" s="215">
        <f t="shared" si="190"/>
        <v>40</v>
      </c>
      <c r="L393" s="221"/>
      <c r="M393" s="199"/>
      <c r="N393" s="63">
        <v>40</v>
      </c>
      <c r="O393" s="63">
        <v>40</v>
      </c>
      <c r="P393" s="222"/>
      <c r="Q393" s="222"/>
      <c r="R393" s="222"/>
      <c r="S393" s="222"/>
      <c r="T393" s="63">
        <v>40</v>
      </c>
      <c r="U393" s="222"/>
      <c r="V393" s="214"/>
      <c r="W393" s="214"/>
      <c r="X393" s="222">
        <v>12</v>
      </c>
      <c r="Y393" s="223">
        <v>12</v>
      </c>
      <c r="Z393" s="224"/>
      <c r="AA393" s="223"/>
      <c r="AB393" s="140" t="str">
        <f t="shared" si="177"/>
        <v>SO5142-11</v>
      </c>
      <c r="AC393" s="139" t="str">
        <f t="shared" si="203"/>
        <v>Гоо засалч</v>
      </c>
      <c r="AD393" s="214">
        <f t="shared" si="168"/>
        <v>381</v>
      </c>
      <c r="AE393" s="222"/>
      <c r="AF393" s="222"/>
      <c r="AG393" s="222"/>
      <c r="AH393" s="222"/>
      <c r="AI393" s="222"/>
      <c r="AJ393" s="222"/>
      <c r="AK393" s="222"/>
      <c r="AL393" s="222"/>
      <c r="AM393" s="222"/>
      <c r="AN393" s="222"/>
      <c r="AO393" s="222"/>
      <c r="AP393" s="222"/>
      <c r="AQ393" s="199">
        <v>28</v>
      </c>
      <c r="AR393" s="199">
        <v>28</v>
      </c>
      <c r="AS393" s="226">
        <v>5</v>
      </c>
      <c r="AT393" s="226"/>
      <c r="AU393" s="226"/>
      <c r="AV393" s="226">
        <v>35</v>
      </c>
      <c r="AW393" s="226">
        <v>0</v>
      </c>
      <c r="AX393" s="226"/>
      <c r="AY393" s="226"/>
    </row>
    <row r="394" spans="1:51" s="196" customFormat="1" ht="12.75" customHeight="1">
      <c r="A394" s="787" t="s">
        <v>148</v>
      </c>
      <c r="B394" s="787"/>
      <c r="C394" s="751" t="s">
        <v>149</v>
      </c>
      <c r="D394" s="752"/>
      <c r="E394" s="752"/>
      <c r="F394" s="752"/>
      <c r="G394" s="752"/>
      <c r="H394" s="783"/>
      <c r="I394" s="214">
        <f t="shared" si="166"/>
        <v>382</v>
      </c>
      <c r="J394" s="215">
        <f t="shared" si="190"/>
        <v>70</v>
      </c>
      <c r="K394" s="215">
        <f t="shared" si="190"/>
        <v>50</v>
      </c>
      <c r="L394" s="221"/>
      <c r="M394" s="199"/>
      <c r="N394" s="63">
        <v>70</v>
      </c>
      <c r="O394" s="63">
        <v>50</v>
      </c>
      <c r="P394" s="222"/>
      <c r="Q394" s="222"/>
      <c r="R394" s="222"/>
      <c r="S394" s="222"/>
      <c r="T394" s="63">
        <v>70</v>
      </c>
      <c r="U394" s="222"/>
      <c r="V394" s="214"/>
      <c r="W394" s="214"/>
      <c r="X394" s="222">
        <v>15</v>
      </c>
      <c r="Y394" s="223">
        <v>8</v>
      </c>
      <c r="Z394" s="224"/>
      <c r="AA394" s="223"/>
      <c r="AB394" s="140" t="str">
        <f t="shared" si="177"/>
        <v>NT5113-13</v>
      </c>
      <c r="AC394" s="139" t="str">
        <f t="shared" si="203"/>
        <v>Аяллын хөтөч</v>
      </c>
      <c r="AD394" s="214">
        <f t="shared" si="168"/>
        <v>382</v>
      </c>
      <c r="AE394" s="222"/>
      <c r="AF394" s="222"/>
      <c r="AG394" s="222"/>
      <c r="AH394" s="222"/>
      <c r="AI394" s="222"/>
      <c r="AJ394" s="222"/>
      <c r="AK394" s="222"/>
      <c r="AL394" s="222"/>
      <c r="AM394" s="222"/>
      <c r="AN394" s="222"/>
      <c r="AO394" s="222"/>
      <c r="AP394" s="222"/>
      <c r="AQ394" s="199">
        <v>55</v>
      </c>
      <c r="AR394" s="199">
        <v>42</v>
      </c>
      <c r="AS394" s="226">
        <v>18</v>
      </c>
      <c r="AT394" s="226"/>
      <c r="AU394" s="226"/>
      <c r="AV394" s="226">
        <v>50</v>
      </c>
      <c r="AW394" s="226">
        <v>2</v>
      </c>
      <c r="AX394" s="226"/>
      <c r="AY394" s="226"/>
    </row>
    <row r="395" spans="1:51" s="213" customFormat="1" ht="28.5" customHeight="1">
      <c r="A395" s="745" t="s">
        <v>344</v>
      </c>
      <c r="B395" s="746"/>
      <c r="C395" s="746"/>
      <c r="D395" s="746"/>
      <c r="E395" s="746"/>
      <c r="F395" s="746"/>
      <c r="G395" s="746"/>
      <c r="H395" s="747"/>
      <c r="I395" s="217">
        <f t="shared" si="166"/>
        <v>383</v>
      </c>
      <c r="J395" s="217">
        <v>0</v>
      </c>
      <c r="K395" s="217">
        <v>0</v>
      </c>
      <c r="L395" s="217">
        <v>0</v>
      </c>
      <c r="M395" s="217">
        <v>0</v>
      </c>
      <c r="N395" s="217">
        <v>0</v>
      </c>
      <c r="O395" s="217">
        <v>0</v>
      </c>
      <c r="P395" s="217">
        <v>0</v>
      </c>
      <c r="Q395" s="217">
        <v>0</v>
      </c>
      <c r="R395" s="217">
        <v>0</v>
      </c>
      <c r="S395" s="217">
        <v>0</v>
      </c>
      <c r="T395" s="217">
        <v>0</v>
      </c>
      <c r="U395" s="217">
        <v>0</v>
      </c>
      <c r="V395" s="217">
        <v>0</v>
      </c>
      <c r="W395" s="217">
        <v>0</v>
      </c>
      <c r="X395" s="217">
        <v>0</v>
      </c>
      <c r="Y395" s="217">
        <v>0</v>
      </c>
      <c r="Z395" s="217">
        <v>0</v>
      </c>
      <c r="AA395" s="217">
        <v>0</v>
      </c>
      <c r="AB395" s="999" t="str">
        <f t="shared" si="177"/>
        <v>24. "Чинкристал Бридж ХХК"-ийн дэргэдэх "Гэрэгэ" МСҮТ</v>
      </c>
      <c r="AC395" s="1000"/>
      <c r="AD395" s="217">
        <f t="shared" si="168"/>
        <v>383</v>
      </c>
      <c r="AE395" s="217">
        <v>0</v>
      </c>
      <c r="AF395" s="217">
        <v>0</v>
      </c>
      <c r="AG395" s="217">
        <v>0</v>
      </c>
      <c r="AH395" s="217">
        <v>0</v>
      </c>
      <c r="AI395" s="217">
        <v>0</v>
      </c>
      <c r="AJ395" s="217">
        <v>0</v>
      </c>
      <c r="AK395" s="217">
        <v>0</v>
      </c>
      <c r="AL395" s="217">
        <v>0</v>
      </c>
      <c r="AM395" s="217">
        <v>0</v>
      </c>
      <c r="AN395" s="217">
        <v>0</v>
      </c>
      <c r="AO395" s="217">
        <v>0</v>
      </c>
      <c r="AP395" s="217">
        <v>0</v>
      </c>
      <c r="AQ395" s="217">
        <v>0</v>
      </c>
      <c r="AR395" s="217">
        <v>0</v>
      </c>
      <c r="AS395" s="217">
        <v>0</v>
      </c>
      <c r="AT395" s="217">
        <v>0</v>
      </c>
      <c r="AU395" s="217">
        <v>0</v>
      </c>
      <c r="AV395" s="217">
        <v>0</v>
      </c>
      <c r="AW395" s="217">
        <v>0</v>
      </c>
      <c r="AX395" s="217">
        <v>0</v>
      </c>
      <c r="AY395" s="217">
        <v>0</v>
      </c>
    </row>
    <row r="396" spans="1:51" s="213" customFormat="1" ht="28.5" customHeight="1">
      <c r="A396" s="745" t="s">
        <v>345</v>
      </c>
      <c r="B396" s="746"/>
      <c r="C396" s="746"/>
      <c r="D396" s="746"/>
      <c r="E396" s="746"/>
      <c r="F396" s="746"/>
      <c r="G396" s="746"/>
      <c r="H396" s="747"/>
      <c r="I396" s="217">
        <f t="shared" si="166"/>
        <v>384</v>
      </c>
      <c r="J396" s="217">
        <v>0</v>
      </c>
      <c r="K396" s="217">
        <v>0</v>
      </c>
      <c r="L396" s="217">
        <v>0</v>
      </c>
      <c r="M396" s="217">
        <v>0</v>
      </c>
      <c r="N396" s="217">
        <v>0</v>
      </c>
      <c r="O396" s="217">
        <v>0</v>
      </c>
      <c r="P396" s="217">
        <v>0</v>
      </c>
      <c r="Q396" s="217">
        <v>0</v>
      </c>
      <c r="R396" s="217">
        <v>0</v>
      </c>
      <c r="S396" s="217">
        <v>0</v>
      </c>
      <c r="T396" s="217">
        <v>0</v>
      </c>
      <c r="U396" s="217">
        <v>0</v>
      </c>
      <c r="V396" s="217">
        <v>0</v>
      </c>
      <c r="W396" s="217">
        <v>0</v>
      </c>
      <c r="X396" s="217">
        <v>0</v>
      </c>
      <c r="Y396" s="217">
        <v>0</v>
      </c>
      <c r="Z396" s="217">
        <v>0</v>
      </c>
      <c r="AA396" s="217">
        <v>0</v>
      </c>
      <c r="AB396" s="999" t="str">
        <f t="shared" si="177"/>
        <v>25. "Хөдөлмөр, нийгмийн харилцааны дээд сургуулийн харьяалал дахь МСҮТ"</v>
      </c>
      <c r="AC396" s="1000"/>
      <c r="AD396" s="217">
        <f t="shared" si="168"/>
        <v>384</v>
      </c>
      <c r="AE396" s="217">
        <v>0</v>
      </c>
      <c r="AF396" s="217">
        <v>0</v>
      </c>
      <c r="AG396" s="217">
        <v>0</v>
      </c>
      <c r="AH396" s="217">
        <v>0</v>
      </c>
      <c r="AI396" s="217">
        <v>0</v>
      </c>
      <c r="AJ396" s="217">
        <v>0</v>
      </c>
      <c r="AK396" s="217">
        <v>0</v>
      </c>
      <c r="AL396" s="217">
        <v>0</v>
      </c>
      <c r="AM396" s="217">
        <v>0</v>
      </c>
      <c r="AN396" s="217">
        <v>0</v>
      </c>
      <c r="AO396" s="217">
        <v>0</v>
      </c>
      <c r="AP396" s="217">
        <v>0</v>
      </c>
      <c r="AQ396" s="217">
        <v>0</v>
      </c>
      <c r="AR396" s="217">
        <v>0</v>
      </c>
      <c r="AS396" s="217">
        <v>0</v>
      </c>
      <c r="AT396" s="217">
        <v>0</v>
      </c>
      <c r="AU396" s="217">
        <v>0</v>
      </c>
      <c r="AV396" s="217">
        <v>0</v>
      </c>
      <c r="AW396" s="217">
        <v>0</v>
      </c>
      <c r="AX396" s="217">
        <v>0</v>
      </c>
      <c r="AY396" s="217">
        <v>0</v>
      </c>
    </row>
    <row r="397" spans="1:51" s="208" customFormat="1" ht="14.25">
      <c r="A397" s="1040" t="s">
        <v>346</v>
      </c>
      <c r="B397" s="1041"/>
      <c r="C397" s="1041"/>
      <c r="D397" s="1041"/>
      <c r="E397" s="1041"/>
      <c r="F397" s="1041"/>
      <c r="G397" s="1041"/>
      <c r="H397" s="1042"/>
      <c r="I397" s="214">
        <f t="shared" si="166"/>
        <v>385</v>
      </c>
      <c r="J397" s="251">
        <f>+J398+J413+J425+J438+J452+J465+J482+J500+J516+J534+J563+J578+J599+J616+J626+J636+J649+J671+J697+J713</f>
        <v>8880</v>
      </c>
      <c r="K397" s="251">
        <f t="shared" ref="K397:AA397" si="204">+K398+K413+K425+K438+K452+K465+K482+K500+K516+K534+K563+K578+K599+K616+K626+K636+K649+K671+K697+K713</f>
        <v>3499</v>
      </c>
      <c r="L397" s="251">
        <f t="shared" si="204"/>
        <v>859</v>
      </c>
      <c r="M397" s="251">
        <f t="shared" si="204"/>
        <v>355</v>
      </c>
      <c r="N397" s="251">
        <f t="shared" si="204"/>
        <v>7937</v>
      </c>
      <c r="O397" s="251">
        <f t="shared" si="204"/>
        <v>3111</v>
      </c>
      <c r="P397" s="251">
        <f t="shared" si="204"/>
        <v>84</v>
      </c>
      <c r="Q397" s="251">
        <f t="shared" si="204"/>
        <v>33</v>
      </c>
      <c r="R397" s="251">
        <f t="shared" si="204"/>
        <v>7596</v>
      </c>
      <c r="S397" s="251">
        <f t="shared" si="204"/>
        <v>34</v>
      </c>
      <c r="T397" s="251">
        <f t="shared" si="204"/>
        <v>1250</v>
      </c>
      <c r="U397" s="251">
        <f t="shared" si="204"/>
        <v>0</v>
      </c>
      <c r="V397" s="251">
        <f t="shared" si="204"/>
        <v>4321</v>
      </c>
      <c r="W397" s="251">
        <f t="shared" si="204"/>
        <v>1271</v>
      </c>
      <c r="X397" s="251">
        <f t="shared" si="204"/>
        <v>374</v>
      </c>
      <c r="Y397" s="251">
        <f t="shared" si="204"/>
        <v>131</v>
      </c>
      <c r="Z397" s="251">
        <f t="shared" si="204"/>
        <v>119</v>
      </c>
      <c r="AA397" s="251">
        <f t="shared" si="204"/>
        <v>45</v>
      </c>
      <c r="AB397" s="1043" t="str">
        <f t="shared" si="177"/>
        <v>Төрийн өмчийн Политехник коллеж-20</v>
      </c>
      <c r="AC397" s="1044"/>
      <c r="AD397" s="214">
        <f t="shared" si="168"/>
        <v>385</v>
      </c>
      <c r="AE397" s="251">
        <f>+AE398+AE413+AE425+AE438+AE452+AE465+AE482+AE500+AE516+AE534+AE563+AE578+AE599+AE616+AE626+AE636+AE649+AE671+AE697+AE713</f>
        <v>24</v>
      </c>
      <c r="AF397" s="251">
        <f t="shared" ref="AF397:AV397" si="205">+AF398+AF413+AF425+AF438+AF452+AF465+AF482+AF500+AF516+AF534+AF563+AF578+AF599+AF616+AF626+AF636+AF649+AF671+AF697+AF713</f>
        <v>14</v>
      </c>
      <c r="AG397" s="251">
        <f t="shared" si="205"/>
        <v>43</v>
      </c>
      <c r="AH397" s="251">
        <f t="shared" si="205"/>
        <v>33</v>
      </c>
      <c r="AI397" s="251">
        <f t="shared" si="205"/>
        <v>317</v>
      </c>
      <c r="AJ397" s="251">
        <f t="shared" si="205"/>
        <v>119</v>
      </c>
      <c r="AK397" s="251">
        <f t="shared" si="205"/>
        <v>380</v>
      </c>
      <c r="AL397" s="251">
        <f t="shared" si="205"/>
        <v>109</v>
      </c>
      <c r="AM397" s="251">
        <f t="shared" si="205"/>
        <v>5</v>
      </c>
      <c r="AN397" s="251">
        <f t="shared" si="205"/>
        <v>0</v>
      </c>
      <c r="AO397" s="251">
        <f t="shared" si="205"/>
        <v>28</v>
      </c>
      <c r="AP397" s="251">
        <f t="shared" si="205"/>
        <v>0</v>
      </c>
      <c r="AQ397" s="251">
        <f t="shared" si="205"/>
        <v>3269</v>
      </c>
      <c r="AR397" s="251">
        <f t="shared" si="205"/>
        <v>1777</v>
      </c>
      <c r="AS397" s="251">
        <f t="shared" si="205"/>
        <v>873</v>
      </c>
      <c r="AT397" s="251">
        <f t="shared" si="205"/>
        <v>123</v>
      </c>
      <c r="AU397" s="251">
        <f t="shared" si="205"/>
        <v>440</v>
      </c>
      <c r="AV397" s="251">
        <f t="shared" si="205"/>
        <v>2792</v>
      </c>
      <c r="AW397" s="251">
        <f>+AW398+AW413+AW425+AW438+AW452+AW465+AW482+AW500+AW516+AW534+AW563+AW578+AW599+AW616+AW626+AW636+AW649+AW671+AW697+AW713</f>
        <v>4584</v>
      </c>
      <c r="AX397" s="251">
        <f t="shared" ref="AX397:AY397" si="206">+AX398+AX413+AX425+AX438+AX452+AX465+AX482+AX500+AX516+AX534+AX563+AX578+AX599+AX616+AX626+AX636+AX649+AX671+AX697+AX713</f>
        <v>50</v>
      </c>
      <c r="AY397" s="251">
        <f t="shared" si="206"/>
        <v>18</v>
      </c>
    </row>
    <row r="398" spans="1:51" s="208" customFormat="1" ht="14.25">
      <c r="A398" s="817" t="s">
        <v>347</v>
      </c>
      <c r="B398" s="1045"/>
      <c r="C398" s="1045"/>
      <c r="D398" s="1045"/>
      <c r="E398" s="1045"/>
      <c r="F398" s="1045"/>
      <c r="G398" s="1045"/>
      <c r="H398" s="818"/>
      <c r="I398" s="241">
        <f t="shared" si="166"/>
        <v>386</v>
      </c>
      <c r="J398" s="241">
        <f t="shared" ref="J398:K398" si="207">SUM(J399:J412)</f>
        <v>763</v>
      </c>
      <c r="K398" s="241">
        <f t="shared" si="207"/>
        <v>86</v>
      </c>
      <c r="L398" s="241">
        <f>SUM(L399:L412)</f>
        <v>95</v>
      </c>
      <c r="M398" s="241">
        <f t="shared" ref="M398:AA398" si="208">SUM(M399:M412)</f>
        <v>16</v>
      </c>
      <c r="N398" s="241">
        <f t="shared" si="208"/>
        <v>622</v>
      </c>
      <c r="O398" s="241">
        <f t="shared" si="208"/>
        <v>66</v>
      </c>
      <c r="P398" s="241">
        <f t="shared" si="208"/>
        <v>46</v>
      </c>
      <c r="Q398" s="241">
        <f t="shared" si="208"/>
        <v>4</v>
      </c>
      <c r="R398" s="241">
        <f t="shared" si="208"/>
        <v>622</v>
      </c>
      <c r="S398" s="241">
        <f t="shared" si="208"/>
        <v>0</v>
      </c>
      <c r="T398" s="241">
        <f t="shared" si="208"/>
        <v>141</v>
      </c>
      <c r="U398" s="241">
        <f t="shared" si="208"/>
        <v>0</v>
      </c>
      <c r="V398" s="241">
        <f t="shared" si="208"/>
        <v>475</v>
      </c>
      <c r="W398" s="241">
        <f t="shared" si="208"/>
        <v>33</v>
      </c>
      <c r="X398" s="241">
        <f t="shared" si="208"/>
        <v>77</v>
      </c>
      <c r="Y398" s="241">
        <f t="shared" si="208"/>
        <v>5</v>
      </c>
      <c r="Z398" s="241">
        <f t="shared" si="208"/>
        <v>22</v>
      </c>
      <c r="AA398" s="241">
        <f t="shared" si="208"/>
        <v>5</v>
      </c>
      <c r="AB398" s="819" t="str">
        <f t="shared" si="177"/>
        <v>1. Барилгын политехник коллеж</v>
      </c>
      <c r="AC398" s="820"/>
      <c r="AD398" s="241">
        <f t="shared" si="168"/>
        <v>386</v>
      </c>
      <c r="AE398" s="241">
        <f t="shared" ref="AE398:AF398" si="209">SUM(AE399:AE412)</f>
        <v>0</v>
      </c>
      <c r="AF398" s="241">
        <f t="shared" si="209"/>
        <v>0</v>
      </c>
      <c r="AG398" s="241">
        <f>SUM(AG399:AG412)</f>
        <v>0</v>
      </c>
      <c r="AH398" s="241">
        <f t="shared" ref="AH398:AX398" si="210">SUM(AH399:AH412)</f>
        <v>0</v>
      </c>
      <c r="AI398" s="241">
        <f t="shared" si="210"/>
        <v>0</v>
      </c>
      <c r="AJ398" s="241">
        <f t="shared" si="210"/>
        <v>0</v>
      </c>
      <c r="AK398" s="241">
        <f t="shared" si="210"/>
        <v>34</v>
      </c>
      <c r="AL398" s="241">
        <f t="shared" si="210"/>
        <v>13</v>
      </c>
      <c r="AM398" s="241">
        <f t="shared" si="210"/>
        <v>0</v>
      </c>
      <c r="AN398" s="241">
        <f t="shared" si="210"/>
        <v>0</v>
      </c>
      <c r="AO398" s="241">
        <f t="shared" si="210"/>
        <v>0</v>
      </c>
      <c r="AP398" s="241">
        <f t="shared" si="210"/>
        <v>0</v>
      </c>
      <c r="AQ398" s="241">
        <f t="shared" si="210"/>
        <v>155</v>
      </c>
      <c r="AR398" s="241">
        <f t="shared" si="210"/>
        <v>30</v>
      </c>
      <c r="AS398" s="241">
        <f t="shared" si="210"/>
        <v>24</v>
      </c>
      <c r="AT398" s="241">
        <f t="shared" si="210"/>
        <v>1</v>
      </c>
      <c r="AU398" s="241">
        <f t="shared" si="210"/>
        <v>52</v>
      </c>
      <c r="AV398" s="241">
        <f t="shared" si="210"/>
        <v>157</v>
      </c>
      <c r="AW398" s="241">
        <f t="shared" si="210"/>
        <v>527</v>
      </c>
      <c r="AX398" s="241">
        <f t="shared" si="210"/>
        <v>2</v>
      </c>
      <c r="AY398" s="241">
        <f>SUM(AY399:AY412)</f>
        <v>0</v>
      </c>
    </row>
    <row r="399" spans="1:51" s="196" customFormat="1" ht="18" customHeight="1">
      <c r="A399" s="787" t="s">
        <v>118</v>
      </c>
      <c r="B399" s="787"/>
      <c r="C399" s="751" t="s">
        <v>119</v>
      </c>
      <c r="D399" s="752"/>
      <c r="E399" s="752"/>
      <c r="F399" s="752"/>
      <c r="G399" s="752"/>
      <c r="H399" s="783"/>
      <c r="I399" s="214">
        <f t="shared" si="166"/>
        <v>387</v>
      </c>
      <c r="J399" s="215">
        <f t="shared" si="190"/>
        <v>84</v>
      </c>
      <c r="K399" s="215">
        <f t="shared" si="190"/>
        <v>42</v>
      </c>
      <c r="L399" s="221"/>
      <c r="M399" s="199"/>
      <c r="N399" s="199">
        <v>84</v>
      </c>
      <c r="O399" s="199">
        <v>42</v>
      </c>
      <c r="P399" s="199"/>
      <c r="Q399" s="199"/>
      <c r="R399" s="199">
        <v>84</v>
      </c>
      <c r="S399" s="199"/>
      <c r="T399" s="199"/>
      <c r="U399" s="199"/>
      <c r="V399" s="199">
        <v>48</v>
      </c>
      <c r="W399" s="199">
        <v>21</v>
      </c>
      <c r="X399" s="199"/>
      <c r="Y399" s="199"/>
      <c r="Z399" s="221"/>
      <c r="AA399" s="199"/>
      <c r="AB399" s="140" t="str">
        <f t="shared" si="177"/>
        <v>CF7123-20</v>
      </c>
      <c r="AC399" s="139" t="str">
        <f t="shared" ref="AC399:AC412" si="211">+C399</f>
        <v>Барилгын засал-чимэглэлчин</v>
      </c>
      <c r="AD399" s="214">
        <f t="shared" si="168"/>
        <v>387</v>
      </c>
      <c r="AE399" s="199"/>
      <c r="AF399" s="199"/>
      <c r="AG399" s="199"/>
      <c r="AH399" s="199"/>
      <c r="AI399" s="199"/>
      <c r="AJ399" s="199"/>
      <c r="AK399" s="199">
        <v>5</v>
      </c>
      <c r="AL399" s="199">
        <v>4</v>
      </c>
      <c r="AM399" s="199"/>
      <c r="AN399" s="199"/>
      <c r="AO399" s="199"/>
      <c r="AP399" s="199"/>
      <c r="AQ399" s="199">
        <v>31</v>
      </c>
      <c r="AR399" s="199">
        <v>17</v>
      </c>
      <c r="AS399" s="199">
        <v>4</v>
      </c>
      <c r="AT399" s="199"/>
      <c r="AU399" s="199">
        <v>3</v>
      </c>
      <c r="AV399" s="199">
        <v>18</v>
      </c>
      <c r="AW399" s="199">
        <v>59</v>
      </c>
      <c r="AX399" s="199"/>
      <c r="AY399" s="199"/>
    </row>
    <row r="400" spans="1:51" s="196" customFormat="1" ht="12.75" customHeight="1">
      <c r="A400" s="787" t="s">
        <v>120</v>
      </c>
      <c r="B400" s="787"/>
      <c r="C400" s="751" t="s">
        <v>121</v>
      </c>
      <c r="D400" s="752"/>
      <c r="E400" s="752"/>
      <c r="F400" s="752"/>
      <c r="G400" s="752"/>
      <c r="H400" s="783"/>
      <c r="I400" s="214">
        <f t="shared" si="166"/>
        <v>388</v>
      </c>
      <c r="J400" s="215">
        <f t="shared" si="190"/>
        <v>58</v>
      </c>
      <c r="K400" s="215">
        <f t="shared" si="190"/>
        <v>2</v>
      </c>
      <c r="L400" s="221"/>
      <c r="M400" s="199"/>
      <c r="N400" s="199">
        <v>58</v>
      </c>
      <c r="O400" s="199">
        <v>2</v>
      </c>
      <c r="P400" s="199"/>
      <c r="Q400" s="199"/>
      <c r="R400" s="199">
        <v>58</v>
      </c>
      <c r="S400" s="199"/>
      <c r="T400" s="199"/>
      <c r="U400" s="199"/>
      <c r="V400" s="199">
        <v>49</v>
      </c>
      <c r="W400" s="199">
        <v>1</v>
      </c>
      <c r="X400" s="199"/>
      <c r="Y400" s="199"/>
      <c r="Z400" s="221"/>
      <c r="AA400" s="199"/>
      <c r="AB400" s="140" t="str">
        <f t="shared" si="177"/>
        <v>CF7112-19</v>
      </c>
      <c r="AC400" s="139" t="str">
        <f t="shared" si="211"/>
        <v>Барилгын өрөг угсрагч</v>
      </c>
      <c r="AD400" s="214">
        <f t="shared" si="168"/>
        <v>388</v>
      </c>
      <c r="AE400" s="199"/>
      <c r="AF400" s="199"/>
      <c r="AG400" s="199"/>
      <c r="AH400" s="199"/>
      <c r="AI400" s="199"/>
      <c r="AJ400" s="199"/>
      <c r="AK400" s="199"/>
      <c r="AL400" s="199"/>
      <c r="AM400" s="199"/>
      <c r="AN400" s="199"/>
      <c r="AO400" s="199"/>
      <c r="AP400" s="199"/>
      <c r="AQ400" s="199">
        <v>9</v>
      </c>
      <c r="AR400" s="199">
        <v>1</v>
      </c>
      <c r="AS400" s="199"/>
      <c r="AT400" s="199"/>
      <c r="AU400" s="199"/>
      <c r="AV400" s="199"/>
      <c r="AW400" s="199">
        <v>58</v>
      </c>
      <c r="AX400" s="199"/>
      <c r="AY400" s="199"/>
    </row>
    <row r="401" spans="1:51" s="196" customFormat="1" ht="12.75" customHeight="1">
      <c r="A401" s="1010" t="s">
        <v>202</v>
      </c>
      <c r="B401" s="1011"/>
      <c r="C401" s="751" t="s">
        <v>203</v>
      </c>
      <c r="D401" s="752"/>
      <c r="E401" s="752"/>
      <c r="F401" s="752"/>
      <c r="G401" s="752"/>
      <c r="H401" s="783"/>
      <c r="I401" s="214">
        <f t="shared" ref="I401:I464" si="212">+I400+1</f>
        <v>389</v>
      </c>
      <c r="J401" s="215">
        <f t="shared" si="190"/>
        <v>74</v>
      </c>
      <c r="K401" s="215">
        <f t="shared" si="190"/>
        <v>9</v>
      </c>
      <c r="L401" s="221"/>
      <c r="M401" s="199"/>
      <c r="N401" s="199">
        <v>57</v>
      </c>
      <c r="O401" s="199">
        <v>5</v>
      </c>
      <c r="P401" s="199">
        <v>17</v>
      </c>
      <c r="Q401" s="199">
        <v>4</v>
      </c>
      <c r="R401" s="199">
        <v>57</v>
      </c>
      <c r="S401" s="199"/>
      <c r="T401" s="199">
        <v>17</v>
      </c>
      <c r="U401" s="199"/>
      <c r="V401" s="199">
        <v>57</v>
      </c>
      <c r="W401" s="199">
        <v>5</v>
      </c>
      <c r="X401" s="199">
        <v>10</v>
      </c>
      <c r="Y401" s="199">
        <v>1</v>
      </c>
      <c r="Z401" s="221"/>
      <c r="AA401" s="199"/>
      <c r="AB401" s="140" t="str">
        <f t="shared" si="177"/>
        <v>CF7114-20</v>
      </c>
      <c r="AC401" s="139" t="str">
        <f t="shared" si="211"/>
        <v>Бетон арматурчин</v>
      </c>
      <c r="AD401" s="214">
        <f t="shared" ref="AD401:AD464" si="213">+I401</f>
        <v>389</v>
      </c>
      <c r="AE401" s="199"/>
      <c r="AF401" s="199"/>
      <c r="AG401" s="199"/>
      <c r="AH401" s="199"/>
      <c r="AI401" s="199"/>
      <c r="AJ401" s="199"/>
      <c r="AK401" s="199">
        <v>4</v>
      </c>
      <c r="AL401" s="199">
        <v>2</v>
      </c>
      <c r="AM401" s="199"/>
      <c r="AN401" s="199"/>
      <c r="AO401" s="199"/>
      <c r="AP401" s="199"/>
      <c r="AQ401" s="199">
        <v>3</v>
      </c>
      <c r="AR401" s="199">
        <v>1</v>
      </c>
      <c r="AS401" s="199">
        <v>4</v>
      </c>
      <c r="AT401" s="199"/>
      <c r="AU401" s="199"/>
      <c r="AV401" s="199">
        <v>11</v>
      </c>
      <c r="AW401" s="199">
        <v>59</v>
      </c>
      <c r="AX401" s="199"/>
      <c r="AY401" s="199"/>
    </row>
    <row r="402" spans="1:51" s="196" customFormat="1" ht="12.75" customHeight="1">
      <c r="A402" s="825" t="s">
        <v>151</v>
      </c>
      <c r="B402" s="826"/>
      <c r="C402" s="712" t="s">
        <v>152</v>
      </c>
      <c r="D402" s="713"/>
      <c r="E402" s="713"/>
      <c r="F402" s="713"/>
      <c r="G402" s="713"/>
      <c r="H402" s="714"/>
      <c r="I402" s="214">
        <f t="shared" si="212"/>
        <v>390</v>
      </c>
      <c r="J402" s="215">
        <f t="shared" si="190"/>
        <v>57</v>
      </c>
      <c r="K402" s="215">
        <f t="shared" si="190"/>
        <v>0</v>
      </c>
      <c r="L402" s="221"/>
      <c r="M402" s="199"/>
      <c r="N402" s="199">
        <v>57</v>
      </c>
      <c r="O402" s="199"/>
      <c r="P402" s="199"/>
      <c r="Q402" s="199"/>
      <c r="R402" s="199">
        <v>57</v>
      </c>
      <c r="S402" s="199"/>
      <c r="T402" s="199"/>
      <c r="U402" s="199"/>
      <c r="V402" s="199">
        <v>54</v>
      </c>
      <c r="W402" s="199"/>
      <c r="X402" s="199"/>
      <c r="Y402" s="199"/>
      <c r="Z402" s="221"/>
      <c r="AA402" s="199"/>
      <c r="AB402" s="140" t="str">
        <f t="shared" si="177"/>
        <v>CF7115-22</v>
      </c>
      <c r="AC402" s="139" t="str">
        <f t="shared" si="211"/>
        <v>Барилгын мужаан</v>
      </c>
      <c r="AD402" s="214">
        <f t="shared" si="213"/>
        <v>390</v>
      </c>
      <c r="AE402" s="199"/>
      <c r="AF402" s="199"/>
      <c r="AG402" s="199"/>
      <c r="AH402" s="199"/>
      <c r="AI402" s="199"/>
      <c r="AJ402" s="199"/>
      <c r="AK402" s="199"/>
      <c r="AL402" s="199"/>
      <c r="AM402" s="199"/>
      <c r="AN402" s="199"/>
      <c r="AO402" s="199"/>
      <c r="AP402" s="199"/>
      <c r="AQ402" s="199">
        <v>3</v>
      </c>
      <c r="AR402" s="199"/>
      <c r="AS402" s="199"/>
      <c r="AT402" s="199"/>
      <c r="AU402" s="199"/>
      <c r="AV402" s="199"/>
      <c r="AW402" s="199">
        <v>57</v>
      </c>
      <c r="AX402" s="199"/>
      <c r="AY402" s="199"/>
    </row>
    <row r="403" spans="1:51" s="196" customFormat="1" ht="12.75" customHeight="1">
      <c r="A403" s="787" t="s">
        <v>122</v>
      </c>
      <c r="B403" s="787"/>
      <c r="C403" s="751" t="s">
        <v>123</v>
      </c>
      <c r="D403" s="752"/>
      <c r="E403" s="752"/>
      <c r="F403" s="752"/>
      <c r="G403" s="752"/>
      <c r="H403" s="783"/>
      <c r="I403" s="214">
        <f t="shared" si="212"/>
        <v>391</v>
      </c>
      <c r="J403" s="215">
        <f t="shared" si="190"/>
        <v>90</v>
      </c>
      <c r="K403" s="215">
        <f t="shared" si="190"/>
        <v>10</v>
      </c>
      <c r="L403" s="221"/>
      <c r="M403" s="199"/>
      <c r="N403" s="199">
        <v>79</v>
      </c>
      <c r="O403" s="199">
        <v>10</v>
      </c>
      <c r="P403" s="199">
        <v>11</v>
      </c>
      <c r="Q403" s="199"/>
      <c r="R403" s="199">
        <v>79</v>
      </c>
      <c r="S403" s="199"/>
      <c r="T403" s="199">
        <v>11</v>
      </c>
      <c r="U403" s="199"/>
      <c r="V403" s="199">
        <v>56</v>
      </c>
      <c r="W403" s="199">
        <v>4</v>
      </c>
      <c r="X403" s="199">
        <v>8</v>
      </c>
      <c r="Y403" s="199"/>
      <c r="Z403" s="221"/>
      <c r="AA403" s="199"/>
      <c r="AB403" s="140" t="str">
        <f t="shared" si="177"/>
        <v>CF7411-12</v>
      </c>
      <c r="AC403" s="139" t="str">
        <f t="shared" si="211"/>
        <v>Барилгын цахилгаанчин</v>
      </c>
      <c r="AD403" s="214">
        <f t="shared" si="213"/>
        <v>391</v>
      </c>
      <c r="AE403" s="199"/>
      <c r="AF403" s="199"/>
      <c r="AG403" s="199"/>
      <c r="AH403" s="199"/>
      <c r="AI403" s="199"/>
      <c r="AJ403" s="199"/>
      <c r="AK403" s="199"/>
      <c r="AL403" s="199"/>
      <c r="AM403" s="199"/>
      <c r="AN403" s="199"/>
      <c r="AO403" s="199"/>
      <c r="AP403" s="199"/>
      <c r="AQ403" s="199">
        <v>26</v>
      </c>
      <c r="AR403" s="199">
        <v>6</v>
      </c>
      <c r="AS403" s="199">
        <v>1</v>
      </c>
      <c r="AT403" s="199"/>
      <c r="AU403" s="199">
        <v>1</v>
      </c>
      <c r="AV403" s="199">
        <v>31</v>
      </c>
      <c r="AW403" s="199">
        <v>57</v>
      </c>
      <c r="AX403" s="199"/>
      <c r="AY403" s="199"/>
    </row>
    <row r="404" spans="1:51" s="196" customFormat="1" ht="12.75" customHeight="1">
      <c r="A404" s="825" t="s">
        <v>116</v>
      </c>
      <c r="B404" s="826"/>
      <c r="C404" s="751" t="s">
        <v>117</v>
      </c>
      <c r="D404" s="752"/>
      <c r="E404" s="752"/>
      <c r="F404" s="752"/>
      <c r="G404" s="752"/>
      <c r="H404" s="783"/>
      <c r="I404" s="214">
        <f t="shared" si="212"/>
        <v>392</v>
      </c>
      <c r="J404" s="215">
        <f t="shared" si="190"/>
        <v>106</v>
      </c>
      <c r="K404" s="215">
        <f t="shared" si="190"/>
        <v>4</v>
      </c>
      <c r="L404" s="221"/>
      <c r="M404" s="199"/>
      <c r="N404" s="199">
        <v>88</v>
      </c>
      <c r="O404" s="199">
        <v>4</v>
      </c>
      <c r="P404" s="199">
        <v>18</v>
      </c>
      <c r="Q404" s="199"/>
      <c r="R404" s="199">
        <v>88</v>
      </c>
      <c r="S404" s="199"/>
      <c r="T404" s="199">
        <v>18</v>
      </c>
      <c r="U404" s="199"/>
      <c r="V404" s="199">
        <v>53</v>
      </c>
      <c r="W404" s="199"/>
      <c r="X404" s="199">
        <v>14</v>
      </c>
      <c r="Y404" s="199"/>
      <c r="Z404" s="221"/>
      <c r="AA404" s="199"/>
      <c r="AB404" s="140" t="str">
        <f t="shared" si="177"/>
        <v>CF7126-36</v>
      </c>
      <c r="AC404" s="139" t="str">
        <f t="shared" si="211"/>
        <v>Барилгын сантехникч</v>
      </c>
      <c r="AD404" s="214">
        <f t="shared" si="213"/>
        <v>392</v>
      </c>
      <c r="AE404" s="199"/>
      <c r="AF404" s="199"/>
      <c r="AG404" s="199"/>
      <c r="AH404" s="199"/>
      <c r="AI404" s="199"/>
      <c r="AJ404" s="199"/>
      <c r="AK404" s="199">
        <v>4</v>
      </c>
      <c r="AL404" s="199">
        <v>1</v>
      </c>
      <c r="AM404" s="199"/>
      <c r="AN404" s="199"/>
      <c r="AO404" s="199"/>
      <c r="AP404" s="199"/>
      <c r="AQ404" s="199">
        <v>35</v>
      </c>
      <c r="AR404" s="199">
        <v>3</v>
      </c>
      <c r="AS404" s="199">
        <v>5</v>
      </c>
      <c r="AT404" s="199">
        <v>1</v>
      </c>
      <c r="AU404" s="199">
        <v>12</v>
      </c>
      <c r="AV404" s="199">
        <v>31</v>
      </c>
      <c r="AW404" s="199">
        <v>57</v>
      </c>
      <c r="AX404" s="199"/>
      <c r="AY404" s="199"/>
    </row>
    <row r="405" spans="1:51" s="196" customFormat="1" ht="25.5" customHeight="1">
      <c r="A405" s="787" t="s">
        <v>348</v>
      </c>
      <c r="B405" s="787"/>
      <c r="C405" s="751" t="s">
        <v>349</v>
      </c>
      <c r="D405" s="752"/>
      <c r="E405" s="752"/>
      <c r="F405" s="752"/>
      <c r="G405" s="752"/>
      <c r="H405" s="783"/>
      <c r="I405" s="214">
        <f t="shared" si="212"/>
        <v>393</v>
      </c>
      <c r="J405" s="215">
        <f t="shared" si="190"/>
        <v>27</v>
      </c>
      <c r="K405" s="215">
        <f t="shared" si="190"/>
        <v>0</v>
      </c>
      <c r="L405" s="221"/>
      <c r="M405" s="199"/>
      <c r="N405" s="199">
        <v>27</v>
      </c>
      <c r="O405" s="199"/>
      <c r="P405" s="199"/>
      <c r="Q405" s="199"/>
      <c r="R405" s="199">
        <v>27</v>
      </c>
      <c r="S405" s="199"/>
      <c r="T405" s="199"/>
      <c r="U405" s="199"/>
      <c r="V405" s="199">
        <v>25</v>
      </c>
      <c r="W405" s="199"/>
      <c r="X405" s="199"/>
      <c r="Y405" s="199"/>
      <c r="Z405" s="221"/>
      <c r="AA405" s="199"/>
      <c r="AB405" s="140" t="str">
        <f t="shared" si="177"/>
        <v>CF7126-26</v>
      </c>
      <c r="AC405" s="139" t="str">
        <f t="shared" si="211"/>
        <v>Халаалт, агааржуулалт, хөргөлтийн тоног төхөөрөмжийн засварчин</v>
      </c>
      <c r="AD405" s="214">
        <f t="shared" si="213"/>
        <v>393</v>
      </c>
      <c r="AE405" s="54"/>
      <c r="AF405" s="54"/>
      <c r="AG405" s="54"/>
      <c r="AH405" s="54"/>
      <c r="AI405" s="199"/>
      <c r="AJ405" s="199"/>
      <c r="AK405" s="199"/>
      <c r="AL405" s="199"/>
      <c r="AM405" s="199"/>
      <c r="AN405" s="199"/>
      <c r="AO405" s="199"/>
      <c r="AP405" s="199"/>
      <c r="AQ405" s="199">
        <v>2</v>
      </c>
      <c r="AR405" s="199"/>
      <c r="AS405" s="199"/>
      <c r="AT405" s="199"/>
      <c r="AU405" s="199"/>
      <c r="AV405" s="199"/>
      <c r="AW405" s="199">
        <v>27</v>
      </c>
      <c r="AX405" s="199"/>
      <c r="AY405" s="199"/>
    </row>
    <row r="406" spans="1:51" s="196" customFormat="1" ht="19.5" customHeight="1">
      <c r="A406" s="825" t="s">
        <v>124</v>
      </c>
      <c r="B406" s="826"/>
      <c r="C406" s="702" t="s">
        <v>125</v>
      </c>
      <c r="D406" s="702"/>
      <c r="E406" s="702"/>
      <c r="F406" s="702"/>
      <c r="G406" s="702"/>
      <c r="H406" s="702"/>
      <c r="I406" s="214">
        <f t="shared" si="212"/>
        <v>394</v>
      </c>
      <c r="J406" s="215">
        <f t="shared" si="190"/>
        <v>87</v>
      </c>
      <c r="K406" s="215">
        <f t="shared" si="190"/>
        <v>2</v>
      </c>
      <c r="L406" s="221"/>
      <c r="M406" s="199"/>
      <c r="N406" s="199">
        <v>87</v>
      </c>
      <c r="O406" s="199">
        <v>2</v>
      </c>
      <c r="P406" s="199"/>
      <c r="Q406" s="199"/>
      <c r="R406" s="199">
        <v>87</v>
      </c>
      <c r="S406" s="199"/>
      <c r="T406" s="199"/>
      <c r="U406" s="199"/>
      <c r="V406" s="256">
        <v>54</v>
      </c>
      <c r="W406" s="256">
        <v>1</v>
      </c>
      <c r="X406" s="199">
        <v>4</v>
      </c>
      <c r="Y406" s="199"/>
      <c r="Z406" s="221"/>
      <c r="AA406" s="199"/>
      <c r="AB406" s="140" t="str">
        <f t="shared" si="177"/>
        <v>IM7212-14</v>
      </c>
      <c r="AC406" s="139" t="str">
        <f t="shared" si="211"/>
        <v>Гагнуурчин</v>
      </c>
      <c r="AD406" s="214">
        <f t="shared" si="213"/>
        <v>394</v>
      </c>
      <c r="AE406" s="199"/>
      <c r="AF406" s="199"/>
      <c r="AG406" s="199"/>
      <c r="AH406" s="199"/>
      <c r="AI406" s="199"/>
      <c r="AJ406" s="199"/>
      <c r="AK406" s="199"/>
      <c r="AL406" s="199"/>
      <c r="AM406" s="199"/>
      <c r="AN406" s="199"/>
      <c r="AO406" s="199"/>
      <c r="AP406" s="199"/>
      <c r="AQ406" s="199">
        <v>29</v>
      </c>
      <c r="AR406" s="199">
        <v>1</v>
      </c>
      <c r="AS406" s="199">
        <v>2</v>
      </c>
      <c r="AT406" s="199"/>
      <c r="AU406" s="199">
        <v>1</v>
      </c>
      <c r="AV406" s="199">
        <v>14</v>
      </c>
      <c r="AW406" s="199">
        <v>68</v>
      </c>
      <c r="AX406" s="199">
        <v>2</v>
      </c>
      <c r="AY406" s="199"/>
    </row>
    <row r="407" spans="1:51" s="196" customFormat="1" ht="31.5" customHeight="1">
      <c r="A407" s="787" t="s">
        <v>212</v>
      </c>
      <c r="B407" s="787"/>
      <c r="C407" s="751" t="s">
        <v>213</v>
      </c>
      <c r="D407" s="752"/>
      <c r="E407" s="752"/>
      <c r="F407" s="752"/>
      <c r="G407" s="752"/>
      <c r="H407" s="783"/>
      <c r="I407" s="214">
        <f t="shared" si="212"/>
        <v>395</v>
      </c>
      <c r="J407" s="215">
        <f t="shared" si="190"/>
        <v>28</v>
      </c>
      <c r="K407" s="215">
        <f t="shared" si="190"/>
        <v>1</v>
      </c>
      <c r="L407" s="221"/>
      <c r="M407" s="199"/>
      <c r="N407" s="199">
        <v>28</v>
      </c>
      <c r="O407" s="199">
        <v>1</v>
      </c>
      <c r="P407" s="199"/>
      <c r="Q407" s="199"/>
      <c r="R407" s="199">
        <v>28</v>
      </c>
      <c r="S407" s="199"/>
      <c r="T407" s="199"/>
      <c r="U407" s="199"/>
      <c r="V407" s="256">
        <v>26</v>
      </c>
      <c r="W407" s="256">
        <v>1</v>
      </c>
      <c r="X407" s="199"/>
      <c r="Y407" s="199"/>
      <c r="Z407" s="221"/>
      <c r="AA407" s="199"/>
      <c r="AB407" s="140" t="str">
        <f t="shared" si="177"/>
        <v>IM7223-17</v>
      </c>
      <c r="AC407" s="139" t="str">
        <f t="shared" si="211"/>
        <v>Метал боловсруулах машины оператор /токарь-фрезер/</v>
      </c>
      <c r="AD407" s="214">
        <f t="shared" si="213"/>
        <v>395</v>
      </c>
      <c r="AE407" s="54"/>
      <c r="AF407" s="54"/>
      <c r="AG407" s="54"/>
      <c r="AH407" s="54"/>
      <c r="AI407" s="199"/>
      <c r="AJ407" s="199"/>
      <c r="AK407" s="199"/>
      <c r="AL407" s="199"/>
      <c r="AM407" s="199"/>
      <c r="AN407" s="199"/>
      <c r="AO407" s="199"/>
      <c r="AP407" s="199"/>
      <c r="AQ407" s="199">
        <v>2</v>
      </c>
      <c r="AR407" s="199"/>
      <c r="AS407" s="199"/>
      <c r="AT407" s="199"/>
      <c r="AU407" s="199"/>
      <c r="AV407" s="199"/>
      <c r="AW407" s="199">
        <v>28</v>
      </c>
      <c r="AX407" s="199"/>
      <c r="AY407" s="199"/>
    </row>
    <row r="408" spans="1:51" s="196" customFormat="1" ht="12.75" customHeight="1">
      <c r="A408" s="825" t="s">
        <v>114</v>
      </c>
      <c r="B408" s="826"/>
      <c r="C408" s="751" t="s">
        <v>115</v>
      </c>
      <c r="D408" s="752"/>
      <c r="E408" s="752"/>
      <c r="F408" s="752"/>
      <c r="G408" s="752"/>
      <c r="H408" s="783"/>
      <c r="I408" s="214">
        <f t="shared" si="212"/>
        <v>396</v>
      </c>
      <c r="J408" s="215">
        <f t="shared" si="190"/>
        <v>57</v>
      </c>
      <c r="K408" s="215">
        <f t="shared" si="190"/>
        <v>0</v>
      </c>
      <c r="L408" s="221"/>
      <c r="M408" s="199"/>
      <c r="N408" s="199">
        <v>57</v>
      </c>
      <c r="O408" s="199"/>
      <c r="P408" s="199"/>
      <c r="Q408" s="199"/>
      <c r="R408" s="199">
        <v>57</v>
      </c>
      <c r="S408" s="199"/>
      <c r="T408" s="199"/>
      <c r="U408" s="199"/>
      <c r="V408" s="256">
        <v>53</v>
      </c>
      <c r="W408" s="256"/>
      <c r="X408" s="199"/>
      <c r="Y408" s="199"/>
      <c r="Z408" s="221"/>
      <c r="AA408" s="199"/>
      <c r="AB408" s="140" t="str">
        <f t="shared" si="177"/>
        <v>TC8211-20</v>
      </c>
      <c r="AC408" s="139" t="str">
        <f t="shared" si="211"/>
        <v>Автомашины засварчин</v>
      </c>
      <c r="AD408" s="214">
        <f t="shared" si="213"/>
        <v>396</v>
      </c>
      <c r="AE408" s="63"/>
      <c r="AF408" s="63"/>
      <c r="AG408" s="63"/>
      <c r="AH408" s="63"/>
      <c r="AI408" s="199"/>
      <c r="AJ408" s="199"/>
      <c r="AK408" s="199"/>
      <c r="AL408" s="199"/>
      <c r="AM408" s="199"/>
      <c r="AN408" s="199"/>
      <c r="AO408" s="199"/>
      <c r="AP408" s="199"/>
      <c r="AQ408" s="199">
        <v>4</v>
      </c>
      <c r="AR408" s="199"/>
      <c r="AS408" s="199"/>
      <c r="AT408" s="199"/>
      <c r="AU408" s="199"/>
      <c r="AV408" s="199"/>
      <c r="AW408" s="199">
        <v>57</v>
      </c>
      <c r="AX408" s="199"/>
      <c r="AY408" s="199"/>
    </row>
    <row r="409" spans="1:51" s="196" customFormat="1" ht="12.75" customHeight="1">
      <c r="A409" s="787" t="s">
        <v>350</v>
      </c>
      <c r="B409" s="787"/>
      <c r="C409" s="751" t="s">
        <v>351</v>
      </c>
      <c r="D409" s="752"/>
      <c r="E409" s="752"/>
      <c r="F409" s="752"/>
      <c r="G409" s="752"/>
      <c r="H409" s="783"/>
      <c r="I409" s="214">
        <f t="shared" si="212"/>
        <v>397</v>
      </c>
      <c r="J409" s="215">
        <f t="shared" si="190"/>
        <v>24</v>
      </c>
      <c r="K409" s="215">
        <f t="shared" si="190"/>
        <v>6</v>
      </c>
      <c r="L409" s="221">
        <v>24</v>
      </c>
      <c r="M409" s="199">
        <v>6</v>
      </c>
      <c r="N409" s="199"/>
      <c r="O409" s="199"/>
      <c r="P409" s="199"/>
      <c r="Q409" s="199"/>
      <c r="R409" s="199"/>
      <c r="S409" s="199"/>
      <c r="T409" s="199">
        <v>24</v>
      </c>
      <c r="U409" s="199"/>
      <c r="V409" s="256"/>
      <c r="W409" s="256"/>
      <c r="X409" s="199">
        <v>9</v>
      </c>
      <c r="Y409" s="199">
        <v>2</v>
      </c>
      <c r="Z409" s="221">
        <v>8</v>
      </c>
      <c r="AA409" s="199">
        <v>2</v>
      </c>
      <c r="AB409" s="140" t="str">
        <f t="shared" si="177"/>
        <v>CF3112-11</v>
      </c>
      <c r="AC409" s="139" t="str">
        <f t="shared" si="211"/>
        <v>Иргэний барилгын техникч</v>
      </c>
      <c r="AD409" s="214">
        <f t="shared" si="213"/>
        <v>397</v>
      </c>
      <c r="AE409" s="199"/>
      <c r="AF409" s="199"/>
      <c r="AG409" s="199"/>
      <c r="AH409" s="199"/>
      <c r="AI409" s="199"/>
      <c r="AJ409" s="199"/>
      <c r="AK409" s="199">
        <v>6</v>
      </c>
      <c r="AL409" s="199">
        <v>1</v>
      </c>
      <c r="AM409" s="199"/>
      <c r="AN409" s="199"/>
      <c r="AO409" s="199"/>
      <c r="AP409" s="199"/>
      <c r="AQ409" s="199">
        <v>1</v>
      </c>
      <c r="AR409" s="199">
        <v>1</v>
      </c>
      <c r="AS409" s="199"/>
      <c r="AT409" s="199"/>
      <c r="AU409" s="199">
        <v>8</v>
      </c>
      <c r="AV409" s="199">
        <v>16</v>
      </c>
      <c r="AW409" s="199"/>
      <c r="AX409" s="199"/>
      <c r="AY409" s="199"/>
    </row>
    <row r="410" spans="1:51" s="196" customFormat="1" ht="38.25" customHeight="1">
      <c r="A410" s="825" t="s">
        <v>354</v>
      </c>
      <c r="B410" s="826"/>
      <c r="C410" s="751" t="s">
        <v>355</v>
      </c>
      <c r="D410" s="752"/>
      <c r="E410" s="752"/>
      <c r="F410" s="752"/>
      <c r="G410" s="752"/>
      <c r="H410" s="783"/>
      <c r="I410" s="214">
        <f t="shared" si="212"/>
        <v>398</v>
      </c>
      <c r="J410" s="215">
        <f t="shared" si="190"/>
        <v>17</v>
      </c>
      <c r="K410" s="215">
        <f t="shared" si="190"/>
        <v>6</v>
      </c>
      <c r="L410" s="221">
        <v>17</v>
      </c>
      <c r="M410" s="199">
        <v>6</v>
      </c>
      <c r="N410" s="199"/>
      <c r="O410" s="199"/>
      <c r="P410" s="199"/>
      <c r="Q410" s="199"/>
      <c r="R410" s="199"/>
      <c r="S410" s="199"/>
      <c r="T410" s="199">
        <v>17</v>
      </c>
      <c r="U410" s="199"/>
      <c r="V410" s="256"/>
      <c r="W410" s="256"/>
      <c r="X410" s="199">
        <v>10</v>
      </c>
      <c r="Y410" s="199">
        <v>2</v>
      </c>
      <c r="Z410" s="221">
        <v>2</v>
      </c>
      <c r="AA410" s="199">
        <v>1</v>
      </c>
      <c r="AB410" s="140" t="str">
        <f t="shared" si="177"/>
        <v>CF3112-40</v>
      </c>
      <c r="AC410" s="139" t="str">
        <f t="shared" si="211"/>
        <v>Барилгын материалын үйлдвэрийн техник технологич</v>
      </c>
      <c r="AD410" s="214">
        <f t="shared" si="213"/>
        <v>398</v>
      </c>
      <c r="AE410" s="54"/>
      <c r="AF410" s="54"/>
      <c r="AG410" s="54"/>
      <c r="AH410" s="54"/>
      <c r="AI410" s="199"/>
      <c r="AJ410" s="199"/>
      <c r="AK410" s="199">
        <v>5</v>
      </c>
      <c r="AL410" s="199">
        <v>3</v>
      </c>
      <c r="AM410" s="199"/>
      <c r="AN410" s="199"/>
      <c r="AO410" s="199"/>
      <c r="AP410" s="199"/>
      <c r="AQ410" s="199"/>
      <c r="AR410" s="199"/>
      <c r="AS410" s="199">
        <v>4</v>
      </c>
      <c r="AT410" s="199"/>
      <c r="AU410" s="199">
        <v>2</v>
      </c>
      <c r="AV410" s="199">
        <v>11</v>
      </c>
      <c r="AW410" s="199"/>
      <c r="AX410" s="199"/>
      <c r="AY410" s="199"/>
    </row>
    <row r="411" spans="1:51" s="196" customFormat="1" ht="12.75" customHeight="1">
      <c r="A411" s="1046" t="s">
        <v>358</v>
      </c>
      <c r="B411" s="1047"/>
      <c r="C411" s="751" t="s">
        <v>359</v>
      </c>
      <c r="D411" s="752"/>
      <c r="E411" s="752"/>
      <c r="F411" s="752"/>
      <c r="G411" s="752"/>
      <c r="H411" s="783"/>
      <c r="I411" s="214">
        <f t="shared" si="212"/>
        <v>399</v>
      </c>
      <c r="J411" s="215">
        <f t="shared" si="190"/>
        <v>29</v>
      </c>
      <c r="K411" s="215">
        <f t="shared" si="190"/>
        <v>3</v>
      </c>
      <c r="L411" s="221">
        <v>29</v>
      </c>
      <c r="M411" s="199">
        <v>3</v>
      </c>
      <c r="N411" s="199"/>
      <c r="O411" s="199"/>
      <c r="P411" s="199"/>
      <c r="Q411" s="199"/>
      <c r="R411" s="199"/>
      <c r="S411" s="199"/>
      <c r="T411" s="199">
        <v>29</v>
      </c>
      <c r="U411" s="199"/>
      <c r="V411" s="256"/>
      <c r="W411" s="256"/>
      <c r="X411" s="199">
        <v>8</v>
      </c>
      <c r="Y411" s="199"/>
      <c r="Z411" s="221">
        <v>12</v>
      </c>
      <c r="AA411" s="199">
        <v>2</v>
      </c>
      <c r="AB411" s="140" t="str">
        <f t="shared" si="177"/>
        <v>IM3113-17</v>
      </c>
      <c r="AC411" s="139" t="str">
        <f t="shared" si="211"/>
        <v>Цахилгааны техникч</v>
      </c>
      <c r="AD411" s="214">
        <f t="shared" si="213"/>
        <v>399</v>
      </c>
      <c r="AE411" s="199"/>
      <c r="AF411" s="199"/>
      <c r="AG411" s="199"/>
      <c r="AH411" s="199"/>
      <c r="AI411" s="199"/>
      <c r="AJ411" s="199"/>
      <c r="AK411" s="199">
        <v>8</v>
      </c>
      <c r="AL411" s="199">
        <v>1</v>
      </c>
      <c r="AM411" s="199"/>
      <c r="AN411" s="199"/>
      <c r="AO411" s="199"/>
      <c r="AP411" s="199"/>
      <c r="AQ411" s="199">
        <v>1</v>
      </c>
      <c r="AR411" s="199"/>
      <c r="AS411" s="229">
        <v>3</v>
      </c>
      <c r="AT411" s="229"/>
      <c r="AU411" s="229">
        <v>18</v>
      </c>
      <c r="AV411" s="229">
        <v>8</v>
      </c>
      <c r="AW411" s="229"/>
      <c r="AX411" s="229"/>
      <c r="AY411" s="229"/>
    </row>
    <row r="412" spans="1:51" s="196" customFormat="1" ht="12.75" customHeight="1">
      <c r="A412" s="825" t="s">
        <v>360</v>
      </c>
      <c r="B412" s="826"/>
      <c r="C412" s="751" t="s">
        <v>361</v>
      </c>
      <c r="D412" s="752"/>
      <c r="E412" s="752"/>
      <c r="F412" s="752"/>
      <c r="G412" s="752"/>
      <c r="H412" s="783"/>
      <c r="I412" s="214">
        <f t="shared" si="212"/>
        <v>400</v>
      </c>
      <c r="J412" s="215">
        <f t="shared" si="190"/>
        <v>25</v>
      </c>
      <c r="K412" s="215">
        <f t="shared" si="190"/>
        <v>1</v>
      </c>
      <c r="L412" s="221">
        <v>25</v>
      </c>
      <c r="M412" s="199">
        <v>1</v>
      </c>
      <c r="N412" s="199"/>
      <c r="O412" s="199"/>
      <c r="P412" s="199"/>
      <c r="Q412" s="199"/>
      <c r="R412" s="199"/>
      <c r="S412" s="199"/>
      <c r="T412" s="199">
        <v>25</v>
      </c>
      <c r="U412" s="199"/>
      <c r="V412" s="256"/>
      <c r="W412" s="256"/>
      <c r="X412" s="199">
        <v>14</v>
      </c>
      <c r="Y412" s="199"/>
      <c r="Z412" s="221"/>
      <c r="AA412" s="199"/>
      <c r="AB412" s="140" t="str">
        <f t="shared" si="177"/>
        <v>CF3115-41</v>
      </c>
      <c r="AC412" s="139" t="str">
        <f t="shared" si="211"/>
        <v>Сантехникийн техникч</v>
      </c>
      <c r="AD412" s="214">
        <f t="shared" si="213"/>
        <v>400</v>
      </c>
      <c r="AE412" s="199"/>
      <c r="AF412" s="199"/>
      <c r="AG412" s="199"/>
      <c r="AH412" s="199"/>
      <c r="AI412" s="199"/>
      <c r="AJ412" s="199"/>
      <c r="AK412" s="199">
        <v>2</v>
      </c>
      <c r="AL412" s="199">
        <v>1</v>
      </c>
      <c r="AM412" s="199"/>
      <c r="AN412" s="199"/>
      <c r="AO412" s="199"/>
      <c r="AP412" s="199"/>
      <c r="AQ412" s="199">
        <v>9</v>
      </c>
      <c r="AR412" s="199"/>
      <c r="AS412" s="229">
        <v>1</v>
      </c>
      <c r="AT412" s="229"/>
      <c r="AU412" s="229">
        <v>7</v>
      </c>
      <c r="AV412" s="229">
        <v>17</v>
      </c>
      <c r="AW412" s="229"/>
      <c r="AX412" s="229"/>
      <c r="AY412" s="229"/>
    </row>
    <row r="413" spans="1:51" s="208" customFormat="1" ht="14.25">
      <c r="A413" s="1048" t="s">
        <v>364</v>
      </c>
      <c r="B413" s="1049"/>
      <c r="C413" s="1049"/>
      <c r="D413" s="1049"/>
      <c r="E413" s="1049"/>
      <c r="F413" s="1049"/>
      <c r="G413" s="1049"/>
      <c r="H413" s="1050"/>
      <c r="I413" s="241">
        <f t="shared" si="212"/>
        <v>401</v>
      </c>
      <c r="J413" s="266">
        <f t="shared" ref="J413:K413" si="214">SUM(J414:J424)</f>
        <v>359</v>
      </c>
      <c r="K413" s="266">
        <f t="shared" si="214"/>
        <v>128</v>
      </c>
      <c r="L413" s="266">
        <f>SUM(L414:L424)</f>
        <v>0</v>
      </c>
      <c r="M413" s="266">
        <f t="shared" ref="M413:AA413" si="215">SUM(M414:M424)</f>
        <v>0</v>
      </c>
      <c r="N413" s="266">
        <f t="shared" si="215"/>
        <v>359</v>
      </c>
      <c r="O413" s="266">
        <f t="shared" si="215"/>
        <v>128</v>
      </c>
      <c r="P413" s="266">
        <f t="shared" si="215"/>
        <v>0</v>
      </c>
      <c r="Q413" s="266">
        <f t="shared" si="215"/>
        <v>0</v>
      </c>
      <c r="R413" s="266">
        <f t="shared" si="215"/>
        <v>359</v>
      </c>
      <c r="S413" s="266">
        <f t="shared" si="215"/>
        <v>0</v>
      </c>
      <c r="T413" s="266">
        <f t="shared" si="215"/>
        <v>0</v>
      </c>
      <c r="U413" s="266">
        <f t="shared" si="215"/>
        <v>0</v>
      </c>
      <c r="V413" s="266">
        <f t="shared" si="215"/>
        <v>248</v>
      </c>
      <c r="W413" s="266">
        <f t="shared" si="215"/>
        <v>97</v>
      </c>
      <c r="X413" s="266">
        <f t="shared" si="215"/>
        <v>0</v>
      </c>
      <c r="Y413" s="266">
        <f t="shared" si="215"/>
        <v>0</v>
      </c>
      <c r="Z413" s="266">
        <f t="shared" si="215"/>
        <v>0</v>
      </c>
      <c r="AA413" s="266">
        <f t="shared" si="215"/>
        <v>0</v>
      </c>
      <c r="AB413" s="829" t="str">
        <f>+A413</f>
        <v>2. Баянхонгор аймаг дахь Политехник коллеж</v>
      </c>
      <c r="AC413" s="830"/>
      <c r="AD413" s="241">
        <f t="shared" si="213"/>
        <v>401</v>
      </c>
      <c r="AE413" s="266">
        <f>SUM(AE414:AE424)</f>
        <v>0</v>
      </c>
      <c r="AF413" s="266">
        <f t="shared" ref="AF413:AT413" si="216">SUM(AF414:AF424)</f>
        <v>0</v>
      </c>
      <c r="AG413" s="266">
        <f t="shared" si="216"/>
        <v>0</v>
      </c>
      <c r="AH413" s="266">
        <f t="shared" si="216"/>
        <v>0</v>
      </c>
      <c r="AI413" s="266">
        <f t="shared" si="216"/>
        <v>15</v>
      </c>
      <c r="AJ413" s="266">
        <f t="shared" si="216"/>
        <v>6</v>
      </c>
      <c r="AK413" s="266">
        <f t="shared" si="216"/>
        <v>0</v>
      </c>
      <c r="AL413" s="266">
        <f t="shared" si="216"/>
        <v>0</v>
      </c>
      <c r="AM413" s="266">
        <f t="shared" si="216"/>
        <v>0</v>
      </c>
      <c r="AN413" s="266">
        <f t="shared" si="216"/>
        <v>0</v>
      </c>
      <c r="AO413" s="266">
        <f t="shared" si="216"/>
        <v>0</v>
      </c>
      <c r="AP413" s="266">
        <f t="shared" si="216"/>
        <v>0</v>
      </c>
      <c r="AQ413" s="266">
        <f t="shared" si="216"/>
        <v>96</v>
      </c>
      <c r="AR413" s="266">
        <f t="shared" si="216"/>
        <v>25</v>
      </c>
      <c r="AS413" s="266">
        <f t="shared" si="216"/>
        <v>3</v>
      </c>
      <c r="AT413" s="266">
        <f t="shared" si="216"/>
        <v>0</v>
      </c>
      <c r="AU413" s="266">
        <f>SUM(AU414:AU424)</f>
        <v>0</v>
      </c>
      <c r="AV413" s="266">
        <f t="shared" ref="AV413:AY413" si="217">SUM(AV414:AV424)</f>
        <v>98</v>
      </c>
      <c r="AW413" s="266">
        <f t="shared" si="217"/>
        <v>258</v>
      </c>
      <c r="AX413" s="266">
        <f t="shared" si="217"/>
        <v>0</v>
      </c>
      <c r="AY413" s="266">
        <f t="shared" si="217"/>
        <v>0</v>
      </c>
    </row>
    <row r="414" spans="1:51" s="196" customFormat="1" ht="12.75" customHeight="1">
      <c r="A414" s="787" t="s">
        <v>120</v>
      </c>
      <c r="B414" s="787"/>
      <c r="C414" s="751" t="s">
        <v>121</v>
      </c>
      <c r="D414" s="752"/>
      <c r="E414" s="752"/>
      <c r="F414" s="752"/>
      <c r="G414" s="752"/>
      <c r="H414" s="783"/>
      <c r="I414" s="214">
        <f t="shared" si="212"/>
        <v>402</v>
      </c>
      <c r="J414" s="215">
        <f t="shared" si="190"/>
        <v>37</v>
      </c>
      <c r="K414" s="215">
        <f t="shared" si="190"/>
        <v>0</v>
      </c>
      <c r="L414" s="221"/>
      <c r="M414" s="199"/>
      <c r="N414" s="199">
        <v>37</v>
      </c>
      <c r="O414" s="199">
        <v>0</v>
      </c>
      <c r="P414" s="222"/>
      <c r="Q414" s="222"/>
      <c r="R414" s="199">
        <v>37</v>
      </c>
      <c r="S414" s="222"/>
      <c r="T414" s="222"/>
      <c r="U414" s="222"/>
      <c r="V414" s="214">
        <v>17</v>
      </c>
      <c r="W414" s="214">
        <v>0</v>
      </c>
      <c r="X414" s="222"/>
      <c r="Y414" s="223"/>
      <c r="Z414" s="224"/>
      <c r="AA414" s="223"/>
      <c r="AB414" s="140" t="str">
        <f t="shared" ref="AB414:AB424" si="218">+A414</f>
        <v>CF7112-19</v>
      </c>
      <c r="AC414" s="139" t="str">
        <f t="shared" ref="AC414:AC424" si="219">+C414</f>
        <v>Барилгын өрөг угсрагч</v>
      </c>
      <c r="AD414" s="214">
        <f t="shared" si="213"/>
        <v>402</v>
      </c>
      <c r="AE414" s="267"/>
      <c r="AF414" s="267"/>
      <c r="AG414" s="267"/>
      <c r="AH414" s="267"/>
      <c r="AI414" s="199"/>
      <c r="AJ414" s="199"/>
      <c r="AK414" s="222"/>
      <c r="AL414" s="222"/>
      <c r="AM414" s="222"/>
      <c r="AN414" s="222"/>
      <c r="AO414" s="222"/>
      <c r="AP414" s="222"/>
      <c r="AQ414" s="199">
        <v>20</v>
      </c>
      <c r="AR414" s="199">
        <v>0</v>
      </c>
      <c r="AS414" s="199"/>
      <c r="AT414" s="199"/>
      <c r="AU414" s="199"/>
      <c r="AV414" s="199">
        <v>20</v>
      </c>
      <c r="AW414" s="199">
        <v>17</v>
      </c>
      <c r="AX414" s="199"/>
      <c r="AY414" s="199"/>
    </row>
    <row r="415" spans="1:51" s="196" customFormat="1" ht="12.75" customHeight="1">
      <c r="A415" s="787" t="s">
        <v>128</v>
      </c>
      <c r="B415" s="787"/>
      <c r="C415" s="751" t="s">
        <v>129</v>
      </c>
      <c r="D415" s="752"/>
      <c r="E415" s="752"/>
      <c r="F415" s="752"/>
      <c r="G415" s="752"/>
      <c r="H415" s="783"/>
      <c r="I415" s="214">
        <f t="shared" si="212"/>
        <v>403</v>
      </c>
      <c r="J415" s="215">
        <f t="shared" si="190"/>
        <v>23</v>
      </c>
      <c r="K415" s="215">
        <f t="shared" si="190"/>
        <v>1</v>
      </c>
      <c r="L415" s="221"/>
      <c r="M415" s="199"/>
      <c r="N415" s="199">
        <v>23</v>
      </c>
      <c r="O415" s="199">
        <v>1</v>
      </c>
      <c r="P415" s="222"/>
      <c r="Q415" s="222"/>
      <c r="R415" s="199">
        <v>23</v>
      </c>
      <c r="S415" s="222"/>
      <c r="T415" s="222"/>
      <c r="U415" s="222"/>
      <c r="V415" s="214">
        <v>23</v>
      </c>
      <c r="W415" s="214">
        <v>1</v>
      </c>
      <c r="X415" s="222"/>
      <c r="Y415" s="223"/>
      <c r="Z415" s="224"/>
      <c r="AA415" s="223"/>
      <c r="AB415" s="140" t="str">
        <f t="shared" si="218"/>
        <v>CF7115-24</v>
      </c>
      <c r="AC415" s="139" t="str">
        <f t="shared" si="219"/>
        <v>Модон эдлэлийн мужаан</v>
      </c>
      <c r="AD415" s="214">
        <f t="shared" si="213"/>
        <v>403</v>
      </c>
      <c r="AE415" s="267"/>
      <c r="AF415" s="267"/>
      <c r="AG415" s="267"/>
      <c r="AH415" s="267"/>
      <c r="AI415" s="199"/>
      <c r="AJ415" s="199"/>
      <c r="AK415" s="222"/>
      <c r="AL415" s="222"/>
      <c r="AM415" s="222"/>
      <c r="AN415" s="222"/>
      <c r="AO415" s="222"/>
      <c r="AP415" s="222"/>
      <c r="AQ415" s="199"/>
      <c r="AR415" s="199"/>
      <c r="AS415" s="199"/>
      <c r="AT415" s="199"/>
      <c r="AU415" s="199"/>
      <c r="AV415" s="199"/>
      <c r="AW415" s="199">
        <v>23</v>
      </c>
      <c r="AX415" s="199"/>
      <c r="AY415" s="199"/>
    </row>
    <row r="416" spans="1:51" s="196" customFormat="1" ht="12.75" customHeight="1">
      <c r="A416" s="787" t="s">
        <v>118</v>
      </c>
      <c r="B416" s="787"/>
      <c r="C416" s="751" t="s">
        <v>119</v>
      </c>
      <c r="D416" s="752"/>
      <c r="E416" s="752"/>
      <c r="F416" s="752"/>
      <c r="G416" s="752"/>
      <c r="H416" s="783"/>
      <c r="I416" s="214">
        <f t="shared" si="212"/>
        <v>404</v>
      </c>
      <c r="J416" s="215">
        <f t="shared" si="190"/>
        <v>61</v>
      </c>
      <c r="K416" s="215">
        <f t="shared" si="190"/>
        <v>21</v>
      </c>
      <c r="L416" s="221"/>
      <c r="M416" s="199"/>
      <c r="N416" s="199">
        <v>61</v>
      </c>
      <c r="O416" s="199">
        <v>21</v>
      </c>
      <c r="P416" s="222"/>
      <c r="Q416" s="222"/>
      <c r="R416" s="199">
        <v>61</v>
      </c>
      <c r="S416" s="222"/>
      <c r="T416" s="222"/>
      <c r="U416" s="222"/>
      <c r="V416" s="214">
        <v>19</v>
      </c>
      <c r="W416" s="214">
        <v>6</v>
      </c>
      <c r="X416" s="222"/>
      <c r="Y416" s="223"/>
      <c r="Z416" s="224"/>
      <c r="AA416" s="223"/>
      <c r="AB416" s="140" t="str">
        <f t="shared" si="218"/>
        <v>CF7123-20</v>
      </c>
      <c r="AC416" s="139" t="str">
        <f t="shared" si="219"/>
        <v>Барилгын засал-чимэглэлчин</v>
      </c>
      <c r="AD416" s="214">
        <f t="shared" si="213"/>
        <v>404</v>
      </c>
      <c r="AE416" s="267"/>
      <c r="AF416" s="267"/>
      <c r="AG416" s="267"/>
      <c r="AH416" s="267"/>
      <c r="AI416" s="199"/>
      <c r="AJ416" s="199"/>
      <c r="AK416" s="222"/>
      <c r="AL416" s="222"/>
      <c r="AM416" s="222"/>
      <c r="AN416" s="222"/>
      <c r="AO416" s="222"/>
      <c r="AP416" s="222"/>
      <c r="AQ416" s="199">
        <v>42</v>
      </c>
      <c r="AR416" s="199">
        <v>15</v>
      </c>
      <c r="AS416" s="199"/>
      <c r="AT416" s="199"/>
      <c r="AU416" s="199"/>
      <c r="AV416" s="199">
        <v>42</v>
      </c>
      <c r="AW416" s="199">
        <v>19</v>
      </c>
      <c r="AX416" s="199"/>
      <c r="AY416" s="199"/>
    </row>
    <row r="417" spans="1:51" s="196" customFormat="1" ht="12.75" customHeight="1">
      <c r="A417" s="825" t="s">
        <v>116</v>
      </c>
      <c r="B417" s="826"/>
      <c r="C417" s="751" t="s">
        <v>117</v>
      </c>
      <c r="D417" s="752"/>
      <c r="E417" s="752"/>
      <c r="F417" s="752"/>
      <c r="G417" s="752"/>
      <c r="H417" s="783"/>
      <c r="I417" s="214">
        <f t="shared" si="212"/>
        <v>405</v>
      </c>
      <c r="J417" s="215">
        <f t="shared" si="190"/>
        <v>17</v>
      </c>
      <c r="K417" s="215">
        <f t="shared" si="190"/>
        <v>0</v>
      </c>
      <c r="L417" s="221"/>
      <c r="M417" s="199"/>
      <c r="N417" s="199">
        <v>17</v>
      </c>
      <c r="O417" s="199">
        <v>0</v>
      </c>
      <c r="P417" s="222"/>
      <c r="Q417" s="222"/>
      <c r="R417" s="199">
        <v>17</v>
      </c>
      <c r="S417" s="222"/>
      <c r="T417" s="222"/>
      <c r="U417" s="222"/>
      <c r="V417" s="214">
        <v>17</v>
      </c>
      <c r="W417" s="214">
        <v>0</v>
      </c>
      <c r="X417" s="222"/>
      <c r="Y417" s="223"/>
      <c r="Z417" s="224"/>
      <c r="AA417" s="223"/>
      <c r="AB417" s="140" t="str">
        <f t="shared" si="218"/>
        <v>CF7126-36</v>
      </c>
      <c r="AC417" s="139" t="str">
        <f t="shared" si="219"/>
        <v>Барилгын сантехникч</v>
      </c>
      <c r="AD417" s="214">
        <f t="shared" si="213"/>
        <v>405</v>
      </c>
      <c r="AE417" s="267"/>
      <c r="AF417" s="267"/>
      <c r="AG417" s="267"/>
      <c r="AH417" s="267"/>
      <c r="AI417" s="199"/>
      <c r="AJ417" s="199"/>
      <c r="AK417" s="222"/>
      <c r="AL417" s="222"/>
      <c r="AM417" s="222"/>
      <c r="AN417" s="222"/>
      <c r="AO417" s="222"/>
      <c r="AP417" s="222"/>
      <c r="AQ417" s="199"/>
      <c r="AR417" s="199"/>
      <c r="AS417" s="199"/>
      <c r="AT417" s="199"/>
      <c r="AU417" s="199"/>
      <c r="AV417" s="199"/>
      <c r="AW417" s="199">
        <v>17</v>
      </c>
      <c r="AX417" s="199"/>
      <c r="AY417" s="199"/>
    </row>
    <row r="418" spans="1:51" s="196" customFormat="1" ht="12.75" customHeight="1">
      <c r="A418" s="787" t="s">
        <v>122</v>
      </c>
      <c r="B418" s="787"/>
      <c r="C418" s="751" t="s">
        <v>123</v>
      </c>
      <c r="D418" s="752"/>
      <c r="E418" s="752"/>
      <c r="F418" s="752"/>
      <c r="G418" s="752"/>
      <c r="H418" s="783"/>
      <c r="I418" s="214">
        <f t="shared" si="212"/>
        <v>406</v>
      </c>
      <c r="J418" s="215">
        <f t="shared" si="190"/>
        <v>26</v>
      </c>
      <c r="K418" s="215">
        <f t="shared" si="190"/>
        <v>2</v>
      </c>
      <c r="L418" s="221"/>
      <c r="M418" s="199"/>
      <c r="N418" s="199">
        <v>26</v>
      </c>
      <c r="O418" s="199">
        <v>2</v>
      </c>
      <c r="P418" s="222"/>
      <c r="Q418" s="222"/>
      <c r="R418" s="199">
        <v>26</v>
      </c>
      <c r="S418" s="222"/>
      <c r="T418" s="222"/>
      <c r="U418" s="222"/>
      <c r="V418" s="214">
        <v>26</v>
      </c>
      <c r="W418" s="214">
        <v>2</v>
      </c>
      <c r="X418" s="222"/>
      <c r="Y418" s="223"/>
      <c r="Z418" s="224"/>
      <c r="AA418" s="223"/>
      <c r="AB418" s="140" t="str">
        <f t="shared" si="218"/>
        <v>CF7411-12</v>
      </c>
      <c r="AC418" s="139" t="str">
        <f t="shared" si="219"/>
        <v>Барилгын цахилгаанчин</v>
      </c>
      <c r="AD418" s="214">
        <f t="shared" si="213"/>
        <v>406</v>
      </c>
      <c r="AE418" s="267"/>
      <c r="AF418" s="267"/>
      <c r="AG418" s="267"/>
      <c r="AH418" s="267"/>
      <c r="AI418" s="199"/>
      <c r="AJ418" s="199"/>
      <c r="AK418" s="222"/>
      <c r="AL418" s="222"/>
      <c r="AM418" s="222"/>
      <c r="AN418" s="222"/>
      <c r="AO418" s="222"/>
      <c r="AP418" s="222"/>
      <c r="AQ418" s="199"/>
      <c r="AR418" s="199"/>
      <c r="AS418" s="199"/>
      <c r="AT418" s="199"/>
      <c r="AU418" s="199"/>
      <c r="AV418" s="199"/>
      <c r="AW418" s="199">
        <v>26</v>
      </c>
      <c r="AX418" s="199"/>
      <c r="AY418" s="199"/>
    </row>
    <row r="419" spans="1:51" s="196" customFormat="1" ht="12.75" customHeight="1">
      <c r="A419" s="825" t="s">
        <v>114</v>
      </c>
      <c r="B419" s="826"/>
      <c r="C419" s="751" t="s">
        <v>115</v>
      </c>
      <c r="D419" s="752"/>
      <c r="E419" s="752"/>
      <c r="F419" s="752"/>
      <c r="G419" s="752"/>
      <c r="H419" s="783"/>
      <c r="I419" s="214">
        <f t="shared" si="212"/>
        <v>407</v>
      </c>
      <c r="J419" s="215">
        <f t="shared" si="190"/>
        <v>50</v>
      </c>
      <c r="K419" s="215">
        <f t="shared" si="190"/>
        <v>0</v>
      </c>
      <c r="L419" s="221"/>
      <c r="M419" s="199"/>
      <c r="N419" s="199">
        <v>50</v>
      </c>
      <c r="O419" s="199">
        <v>0</v>
      </c>
      <c r="P419" s="222"/>
      <c r="Q419" s="222"/>
      <c r="R419" s="199">
        <v>50</v>
      </c>
      <c r="S419" s="222"/>
      <c r="T419" s="222"/>
      <c r="U419" s="222"/>
      <c r="V419" s="214">
        <v>50</v>
      </c>
      <c r="W419" s="214">
        <v>0</v>
      </c>
      <c r="X419" s="222"/>
      <c r="Y419" s="223"/>
      <c r="Z419" s="224"/>
      <c r="AA419" s="223"/>
      <c r="AB419" s="140" t="str">
        <f t="shared" si="218"/>
        <v>TC8211-20</v>
      </c>
      <c r="AC419" s="139" t="str">
        <f t="shared" si="219"/>
        <v>Автомашины засварчин</v>
      </c>
      <c r="AD419" s="214">
        <f t="shared" si="213"/>
        <v>407</v>
      </c>
      <c r="AE419" s="267"/>
      <c r="AF419" s="267"/>
      <c r="AG419" s="267"/>
      <c r="AH419" s="267"/>
      <c r="AI419" s="199"/>
      <c r="AJ419" s="199"/>
      <c r="AK419" s="222"/>
      <c r="AL419" s="222"/>
      <c r="AM419" s="222"/>
      <c r="AN419" s="222"/>
      <c r="AO419" s="222"/>
      <c r="AP419" s="222"/>
      <c r="AQ419" s="199"/>
      <c r="AR419" s="199"/>
      <c r="AS419" s="199"/>
      <c r="AT419" s="199"/>
      <c r="AU419" s="199"/>
      <c r="AV419" s="199"/>
      <c r="AW419" s="199">
        <v>50</v>
      </c>
      <c r="AX419" s="199"/>
      <c r="AY419" s="199"/>
    </row>
    <row r="420" spans="1:51" s="196" customFormat="1" ht="12.75" customHeight="1">
      <c r="A420" s="825" t="s">
        <v>144</v>
      </c>
      <c r="B420" s="826"/>
      <c r="C420" s="712" t="s">
        <v>145</v>
      </c>
      <c r="D420" s="713"/>
      <c r="E420" s="713"/>
      <c r="F420" s="713"/>
      <c r="G420" s="713"/>
      <c r="H420" s="714"/>
      <c r="I420" s="214">
        <f t="shared" si="212"/>
        <v>408</v>
      </c>
      <c r="J420" s="215">
        <f t="shared" si="190"/>
        <v>36</v>
      </c>
      <c r="K420" s="215">
        <f t="shared" si="190"/>
        <v>30</v>
      </c>
      <c r="L420" s="221"/>
      <c r="M420" s="199"/>
      <c r="N420" s="199">
        <v>36</v>
      </c>
      <c r="O420" s="199">
        <v>30</v>
      </c>
      <c r="P420" s="222"/>
      <c r="Q420" s="222"/>
      <c r="R420" s="199">
        <v>36</v>
      </c>
      <c r="S420" s="222"/>
      <c r="T420" s="222"/>
      <c r="U420" s="222"/>
      <c r="V420" s="214">
        <v>36</v>
      </c>
      <c r="W420" s="214">
        <v>30</v>
      </c>
      <c r="X420" s="222"/>
      <c r="Y420" s="223"/>
      <c r="Z420" s="224"/>
      <c r="AA420" s="223"/>
      <c r="AB420" s="140" t="str">
        <f t="shared" si="218"/>
        <v>IF5120-11</v>
      </c>
      <c r="AC420" s="139" t="str">
        <f t="shared" si="219"/>
        <v>Тогооч</v>
      </c>
      <c r="AD420" s="214">
        <f t="shared" si="213"/>
        <v>408</v>
      </c>
      <c r="AE420" s="267"/>
      <c r="AF420" s="267"/>
      <c r="AG420" s="267"/>
      <c r="AH420" s="267"/>
      <c r="AI420" s="199"/>
      <c r="AJ420" s="199"/>
      <c r="AK420" s="222"/>
      <c r="AL420" s="222"/>
      <c r="AM420" s="222"/>
      <c r="AN420" s="222"/>
      <c r="AO420" s="222"/>
      <c r="AP420" s="222"/>
      <c r="AQ420" s="199"/>
      <c r="AR420" s="199"/>
      <c r="AS420" s="199"/>
      <c r="AT420" s="199"/>
      <c r="AU420" s="199"/>
      <c r="AV420" s="199"/>
      <c r="AW420" s="199">
        <v>36</v>
      </c>
      <c r="AX420" s="199"/>
      <c r="AY420" s="199"/>
    </row>
    <row r="421" spans="1:51" s="196" customFormat="1" ht="25.5" customHeight="1">
      <c r="A421" s="787" t="s">
        <v>130</v>
      </c>
      <c r="B421" s="787"/>
      <c r="C421" s="702" t="s">
        <v>131</v>
      </c>
      <c r="D421" s="702"/>
      <c r="E421" s="702"/>
      <c r="F421" s="702"/>
      <c r="G421" s="702"/>
      <c r="H421" s="702"/>
      <c r="I421" s="214">
        <f t="shared" si="212"/>
        <v>409</v>
      </c>
      <c r="J421" s="215">
        <f t="shared" si="190"/>
        <v>35</v>
      </c>
      <c r="K421" s="215">
        <f t="shared" si="190"/>
        <v>35</v>
      </c>
      <c r="L421" s="221"/>
      <c r="M421" s="199"/>
      <c r="N421" s="199">
        <v>35</v>
      </c>
      <c r="O421" s="199">
        <v>35</v>
      </c>
      <c r="P421" s="222"/>
      <c r="Q421" s="222"/>
      <c r="R421" s="199">
        <v>35</v>
      </c>
      <c r="S421" s="222"/>
      <c r="T421" s="222"/>
      <c r="U421" s="222"/>
      <c r="V421" s="214">
        <v>35</v>
      </c>
      <c r="W421" s="214">
        <v>35</v>
      </c>
      <c r="X421" s="222"/>
      <c r="Y421" s="223"/>
      <c r="Z421" s="224"/>
      <c r="AA421" s="223"/>
      <c r="AB421" s="140" t="str">
        <f t="shared" si="218"/>
        <v>IE7533-28</v>
      </c>
      <c r="AC421" s="139" t="str">
        <f t="shared" si="219"/>
        <v>Оёмол бүтээгдэхүүний оёдолчин</v>
      </c>
      <c r="AD421" s="214">
        <f t="shared" si="213"/>
        <v>409</v>
      </c>
      <c r="AE421" s="267"/>
      <c r="AF421" s="267"/>
      <c r="AG421" s="267"/>
      <c r="AH421" s="267"/>
      <c r="AI421" s="199"/>
      <c r="AJ421" s="199"/>
      <c r="AK421" s="222"/>
      <c r="AL421" s="222"/>
      <c r="AM421" s="222"/>
      <c r="AN421" s="222"/>
      <c r="AO421" s="222"/>
      <c r="AP421" s="222"/>
      <c r="AQ421" s="199"/>
      <c r="AR421" s="199"/>
      <c r="AS421" s="199"/>
      <c r="AT421" s="199"/>
      <c r="AU421" s="199"/>
      <c r="AV421" s="199"/>
      <c r="AW421" s="199">
        <v>35</v>
      </c>
      <c r="AX421" s="199"/>
      <c r="AY421" s="199"/>
    </row>
    <row r="422" spans="1:51" s="196" customFormat="1" ht="12.75" customHeight="1">
      <c r="A422" s="825" t="s">
        <v>138</v>
      </c>
      <c r="B422" s="826"/>
      <c r="C422" s="712" t="s">
        <v>139</v>
      </c>
      <c r="D422" s="713"/>
      <c r="E422" s="713"/>
      <c r="F422" s="713"/>
      <c r="G422" s="713"/>
      <c r="H422" s="714"/>
      <c r="I422" s="214">
        <f t="shared" si="212"/>
        <v>410</v>
      </c>
      <c r="J422" s="215">
        <f t="shared" si="190"/>
        <v>25</v>
      </c>
      <c r="K422" s="215">
        <f t="shared" si="190"/>
        <v>23</v>
      </c>
      <c r="L422" s="221"/>
      <c r="M422" s="199"/>
      <c r="N422" s="199">
        <v>25</v>
      </c>
      <c r="O422" s="199">
        <v>23</v>
      </c>
      <c r="P422" s="222"/>
      <c r="Q422" s="222"/>
      <c r="R422" s="199">
        <v>25</v>
      </c>
      <c r="S422" s="222"/>
      <c r="T422" s="222"/>
      <c r="U422" s="222"/>
      <c r="V422" s="214">
        <v>25</v>
      </c>
      <c r="W422" s="214">
        <v>23</v>
      </c>
      <c r="X422" s="222"/>
      <c r="Y422" s="223"/>
      <c r="Z422" s="224"/>
      <c r="AA422" s="223"/>
      <c r="AB422" s="140" t="str">
        <f t="shared" si="218"/>
        <v>SO5141-11</v>
      </c>
      <c r="AC422" s="139" t="str">
        <f t="shared" si="219"/>
        <v>Үсчин</v>
      </c>
      <c r="AD422" s="214">
        <f t="shared" si="213"/>
        <v>410</v>
      </c>
      <c r="AE422" s="267"/>
      <c r="AF422" s="267"/>
      <c r="AG422" s="267"/>
      <c r="AH422" s="267"/>
      <c r="AI422" s="199"/>
      <c r="AJ422" s="199"/>
      <c r="AK422" s="222"/>
      <c r="AL422" s="222"/>
      <c r="AM422" s="222"/>
      <c r="AN422" s="222"/>
      <c r="AO422" s="222"/>
      <c r="AP422" s="222"/>
      <c r="AQ422" s="199"/>
      <c r="AR422" s="199"/>
      <c r="AS422" s="199"/>
      <c r="AT422" s="199"/>
      <c r="AU422" s="199"/>
      <c r="AV422" s="199"/>
      <c r="AW422" s="199">
        <v>25</v>
      </c>
      <c r="AX422" s="199"/>
      <c r="AY422" s="199"/>
    </row>
    <row r="423" spans="1:51" s="196" customFormat="1" ht="25.5" customHeight="1">
      <c r="A423" s="825" t="s">
        <v>159</v>
      </c>
      <c r="B423" s="826"/>
      <c r="C423" s="751" t="s">
        <v>160</v>
      </c>
      <c r="D423" s="752"/>
      <c r="E423" s="752"/>
      <c r="F423" s="752"/>
      <c r="G423" s="752"/>
      <c r="H423" s="783"/>
      <c r="I423" s="214">
        <f t="shared" si="212"/>
        <v>411</v>
      </c>
      <c r="J423" s="215">
        <f t="shared" si="190"/>
        <v>31</v>
      </c>
      <c r="K423" s="215">
        <f t="shared" si="190"/>
        <v>16</v>
      </c>
      <c r="L423" s="221"/>
      <c r="M423" s="199"/>
      <c r="N423" s="199">
        <v>31</v>
      </c>
      <c r="O423" s="199">
        <v>16</v>
      </c>
      <c r="P423" s="222"/>
      <c r="Q423" s="222"/>
      <c r="R423" s="199">
        <v>31</v>
      </c>
      <c r="S423" s="222"/>
      <c r="T423" s="222"/>
      <c r="U423" s="222"/>
      <c r="V423" s="214"/>
      <c r="W423" s="214"/>
      <c r="X423" s="222"/>
      <c r="Y423" s="223"/>
      <c r="Z423" s="224"/>
      <c r="AA423" s="223"/>
      <c r="AB423" s="140" t="str">
        <f t="shared" si="218"/>
        <v>AF6330-11</v>
      </c>
      <c r="AC423" s="139" t="str">
        <f t="shared" si="219"/>
        <v>Фермерийн аж ахуй эрхлэгч /ГТ-МАА/</v>
      </c>
      <c r="AD423" s="214">
        <f t="shared" si="213"/>
        <v>411</v>
      </c>
      <c r="AE423" s="267"/>
      <c r="AF423" s="267"/>
      <c r="AG423" s="267"/>
      <c r="AH423" s="267"/>
      <c r="AI423" s="199">
        <v>15</v>
      </c>
      <c r="AJ423" s="199">
        <v>6</v>
      </c>
      <c r="AK423" s="222"/>
      <c r="AL423" s="222"/>
      <c r="AM423" s="222"/>
      <c r="AN423" s="222"/>
      <c r="AO423" s="222"/>
      <c r="AP423" s="222"/>
      <c r="AQ423" s="199">
        <v>16</v>
      </c>
      <c r="AR423" s="199">
        <v>10</v>
      </c>
      <c r="AS423" s="199">
        <v>3</v>
      </c>
      <c r="AT423" s="199"/>
      <c r="AU423" s="199"/>
      <c r="AV423" s="199">
        <v>18</v>
      </c>
      <c r="AW423" s="199">
        <v>10</v>
      </c>
      <c r="AX423" s="199"/>
      <c r="AY423" s="199"/>
    </row>
    <row r="424" spans="1:51" s="196" customFormat="1" ht="12.75" customHeight="1">
      <c r="A424" s="825" t="s">
        <v>124</v>
      </c>
      <c r="B424" s="826"/>
      <c r="C424" s="702" t="s">
        <v>125</v>
      </c>
      <c r="D424" s="702"/>
      <c r="E424" s="702"/>
      <c r="F424" s="702"/>
      <c r="G424" s="702"/>
      <c r="H424" s="702"/>
      <c r="I424" s="214">
        <f t="shared" si="212"/>
        <v>412</v>
      </c>
      <c r="J424" s="215">
        <f t="shared" si="190"/>
        <v>18</v>
      </c>
      <c r="K424" s="215">
        <f t="shared" si="190"/>
        <v>0</v>
      </c>
      <c r="L424" s="221"/>
      <c r="M424" s="199"/>
      <c r="N424" s="199">
        <v>18</v>
      </c>
      <c r="O424" s="199">
        <v>0</v>
      </c>
      <c r="P424" s="222"/>
      <c r="Q424" s="222"/>
      <c r="R424" s="199">
        <v>18</v>
      </c>
      <c r="S424" s="222"/>
      <c r="T424" s="222"/>
      <c r="U424" s="222"/>
      <c r="V424" s="214"/>
      <c r="W424" s="214"/>
      <c r="X424" s="222"/>
      <c r="Y424" s="223"/>
      <c r="Z424" s="224"/>
      <c r="AA424" s="223"/>
      <c r="AB424" s="140" t="str">
        <f t="shared" si="218"/>
        <v>IM7212-14</v>
      </c>
      <c r="AC424" s="139" t="str">
        <f t="shared" si="219"/>
        <v>Гагнуурчин</v>
      </c>
      <c r="AD424" s="214">
        <f t="shared" si="213"/>
        <v>412</v>
      </c>
      <c r="AE424" s="267"/>
      <c r="AF424" s="267"/>
      <c r="AG424" s="267"/>
      <c r="AH424" s="267"/>
      <c r="AI424" s="199"/>
      <c r="AJ424" s="199"/>
      <c r="AK424" s="222"/>
      <c r="AL424" s="222"/>
      <c r="AM424" s="222"/>
      <c r="AN424" s="222"/>
      <c r="AO424" s="222"/>
      <c r="AP424" s="222"/>
      <c r="AQ424" s="199">
        <v>18</v>
      </c>
      <c r="AR424" s="199">
        <v>0</v>
      </c>
      <c r="AS424" s="199"/>
      <c r="AT424" s="199"/>
      <c r="AU424" s="199"/>
      <c r="AV424" s="199">
        <v>18</v>
      </c>
      <c r="AW424" s="199"/>
      <c r="AX424" s="199"/>
      <c r="AY424" s="199"/>
    </row>
    <row r="425" spans="1:51" s="208" customFormat="1" ht="14.25">
      <c r="A425" s="1048" t="s">
        <v>371</v>
      </c>
      <c r="B425" s="1049"/>
      <c r="C425" s="1049"/>
      <c r="D425" s="1049"/>
      <c r="E425" s="1049"/>
      <c r="F425" s="1049"/>
      <c r="G425" s="1049"/>
      <c r="H425" s="1050"/>
      <c r="I425" s="241">
        <f t="shared" si="212"/>
        <v>413</v>
      </c>
      <c r="J425" s="268">
        <f t="shared" ref="J425:K425" si="220">SUM(J426:J437)</f>
        <v>237</v>
      </c>
      <c r="K425" s="268">
        <f t="shared" si="220"/>
        <v>50</v>
      </c>
      <c r="L425" s="268">
        <f>SUM(L426:L437)</f>
        <v>45</v>
      </c>
      <c r="M425" s="268">
        <f t="shared" ref="M425:AA425" si="221">SUM(M426:M437)</f>
        <v>18</v>
      </c>
      <c r="N425" s="268">
        <f t="shared" si="221"/>
        <v>192</v>
      </c>
      <c r="O425" s="268">
        <f t="shared" si="221"/>
        <v>32</v>
      </c>
      <c r="P425" s="268">
        <f t="shared" si="221"/>
        <v>0</v>
      </c>
      <c r="Q425" s="268">
        <f t="shared" si="221"/>
        <v>0</v>
      </c>
      <c r="R425" s="268">
        <f t="shared" si="221"/>
        <v>237</v>
      </c>
      <c r="S425" s="268">
        <f t="shared" si="221"/>
        <v>0</v>
      </c>
      <c r="T425" s="268">
        <f t="shared" si="221"/>
        <v>0</v>
      </c>
      <c r="U425" s="268">
        <f t="shared" si="221"/>
        <v>0</v>
      </c>
      <c r="V425" s="268">
        <f t="shared" si="221"/>
        <v>95</v>
      </c>
      <c r="W425" s="268">
        <f t="shared" si="221"/>
        <v>15</v>
      </c>
      <c r="X425" s="268">
        <f t="shared" si="221"/>
        <v>13</v>
      </c>
      <c r="Y425" s="268">
        <f t="shared" si="221"/>
        <v>1</v>
      </c>
      <c r="Z425" s="268">
        <f t="shared" si="221"/>
        <v>0</v>
      </c>
      <c r="AA425" s="268">
        <f t="shared" si="221"/>
        <v>0</v>
      </c>
      <c r="AB425" s="829" t="str">
        <f>+A425</f>
        <v xml:space="preserve">3. Говьсүмбэр  аймаг дахь Политехник коллеж </v>
      </c>
      <c r="AC425" s="830"/>
      <c r="AD425" s="241">
        <f t="shared" si="213"/>
        <v>413</v>
      </c>
      <c r="AE425" s="268">
        <f t="shared" ref="AE425:AF425" si="222">SUM(AE426:AE437)</f>
        <v>0</v>
      </c>
      <c r="AF425" s="268">
        <f t="shared" si="222"/>
        <v>0</v>
      </c>
      <c r="AG425" s="268">
        <f>SUM(AG426:AG437)</f>
        <v>0</v>
      </c>
      <c r="AH425" s="268">
        <f t="shared" ref="AH425:AX425" si="223">SUM(AH426:AH437)</f>
        <v>0</v>
      </c>
      <c r="AI425" s="268">
        <f t="shared" si="223"/>
        <v>34</v>
      </c>
      <c r="AJ425" s="268">
        <f t="shared" si="223"/>
        <v>7</v>
      </c>
      <c r="AK425" s="268">
        <f t="shared" si="223"/>
        <v>0</v>
      </c>
      <c r="AL425" s="268">
        <f t="shared" si="223"/>
        <v>0</v>
      </c>
      <c r="AM425" s="268">
        <f t="shared" si="223"/>
        <v>0</v>
      </c>
      <c r="AN425" s="268">
        <f t="shared" si="223"/>
        <v>0</v>
      </c>
      <c r="AO425" s="268">
        <f t="shared" si="223"/>
        <v>28</v>
      </c>
      <c r="AP425" s="268">
        <f t="shared" si="223"/>
        <v>0</v>
      </c>
      <c r="AQ425" s="268">
        <f t="shared" si="223"/>
        <v>67</v>
      </c>
      <c r="AR425" s="268">
        <f t="shared" si="223"/>
        <v>27</v>
      </c>
      <c r="AS425" s="268">
        <f t="shared" si="223"/>
        <v>2</v>
      </c>
      <c r="AT425" s="268">
        <f t="shared" si="223"/>
        <v>0</v>
      </c>
      <c r="AU425" s="268">
        <f t="shared" si="223"/>
        <v>0</v>
      </c>
      <c r="AV425" s="268">
        <f t="shared" si="223"/>
        <v>140</v>
      </c>
      <c r="AW425" s="268">
        <f t="shared" si="223"/>
        <v>95</v>
      </c>
      <c r="AX425" s="268">
        <f t="shared" si="223"/>
        <v>0</v>
      </c>
      <c r="AY425" s="268">
        <f>SUM(AY426:AY437)</f>
        <v>0</v>
      </c>
    </row>
    <row r="426" spans="1:51" s="269" customFormat="1" ht="12.75" customHeight="1">
      <c r="A426" s="1008" t="s">
        <v>197</v>
      </c>
      <c r="B426" s="1009"/>
      <c r="C426" s="751" t="s">
        <v>198</v>
      </c>
      <c r="D426" s="752"/>
      <c r="E426" s="752"/>
      <c r="F426" s="752"/>
      <c r="G426" s="752"/>
      <c r="H426" s="783"/>
      <c r="I426" s="214">
        <f t="shared" si="212"/>
        <v>414</v>
      </c>
      <c r="J426" s="215">
        <f t="shared" ref="J426:K474" si="224">+L426+N426+P426</f>
        <v>15</v>
      </c>
      <c r="K426" s="215">
        <f t="shared" si="224"/>
        <v>15</v>
      </c>
      <c r="L426" s="221"/>
      <c r="M426" s="199"/>
      <c r="N426" s="199">
        <v>15</v>
      </c>
      <c r="O426" s="199">
        <v>15</v>
      </c>
      <c r="P426" s="222"/>
      <c r="Q426" s="222"/>
      <c r="R426" s="199">
        <v>15</v>
      </c>
      <c r="S426" s="222"/>
      <c r="T426" s="222"/>
      <c r="U426" s="222"/>
      <c r="V426" s="214"/>
      <c r="W426" s="214"/>
      <c r="X426" s="199"/>
      <c r="Y426" s="199"/>
      <c r="Z426" s="224"/>
      <c r="AA426" s="223"/>
      <c r="AB426" s="140" t="str">
        <f t="shared" ref="AB426:AB437" si="225">+A426</f>
        <v>BT4321-17</v>
      </c>
      <c r="AC426" s="139" t="str">
        <f t="shared" ref="AC426:AC437" si="226">+C426</f>
        <v>Хангамжийн нярав</v>
      </c>
      <c r="AD426" s="214">
        <f t="shared" si="213"/>
        <v>414</v>
      </c>
      <c r="AE426" s="222"/>
      <c r="AF426" s="222"/>
      <c r="AG426" s="222"/>
      <c r="AH426" s="222"/>
      <c r="AI426" s="199">
        <v>3</v>
      </c>
      <c r="AJ426" s="199">
        <v>3</v>
      </c>
      <c r="AK426" s="222"/>
      <c r="AL426" s="222"/>
      <c r="AM426" s="222"/>
      <c r="AN426" s="222"/>
      <c r="AO426" s="222"/>
      <c r="AP426" s="222"/>
      <c r="AQ426" s="199">
        <v>12</v>
      </c>
      <c r="AR426" s="199">
        <v>12</v>
      </c>
      <c r="AS426" s="226"/>
      <c r="AT426" s="226"/>
      <c r="AU426" s="226"/>
      <c r="AV426" s="199">
        <v>15</v>
      </c>
      <c r="AW426" s="226"/>
      <c r="AX426" s="226"/>
      <c r="AY426" s="226"/>
    </row>
    <row r="427" spans="1:51" s="269" customFormat="1" ht="25.5" customHeight="1">
      <c r="A427" s="1001" t="s">
        <v>161</v>
      </c>
      <c r="B427" s="1001"/>
      <c r="C427" s="751" t="s">
        <v>162</v>
      </c>
      <c r="D427" s="752"/>
      <c r="E427" s="752"/>
      <c r="F427" s="752"/>
      <c r="G427" s="752"/>
      <c r="H427" s="783"/>
      <c r="I427" s="214">
        <f t="shared" si="212"/>
        <v>415</v>
      </c>
      <c r="J427" s="215">
        <f t="shared" si="224"/>
        <v>23</v>
      </c>
      <c r="K427" s="215">
        <f t="shared" si="224"/>
        <v>1</v>
      </c>
      <c r="L427" s="221"/>
      <c r="M427" s="199"/>
      <c r="N427" s="199">
        <v>23</v>
      </c>
      <c r="O427" s="199">
        <v>1</v>
      </c>
      <c r="P427" s="222"/>
      <c r="Q427" s="222"/>
      <c r="R427" s="199">
        <v>23</v>
      </c>
      <c r="S427" s="222"/>
      <c r="T427" s="222"/>
      <c r="U427" s="222"/>
      <c r="V427" s="214"/>
      <c r="W427" s="214"/>
      <c r="X427" s="199">
        <v>13</v>
      </c>
      <c r="Y427" s="199">
        <v>1</v>
      </c>
      <c r="Z427" s="224"/>
      <c r="AA427" s="223"/>
      <c r="AB427" s="140" t="str">
        <f t="shared" si="225"/>
        <v>MT8111-35</v>
      </c>
      <c r="AC427" s="139" t="str">
        <f t="shared" si="226"/>
        <v>Хүнд машин механизмын оператор</v>
      </c>
      <c r="AD427" s="214">
        <f t="shared" si="213"/>
        <v>415</v>
      </c>
      <c r="AE427" s="222"/>
      <c r="AF427" s="222"/>
      <c r="AG427" s="222"/>
      <c r="AH427" s="222"/>
      <c r="AI427" s="222"/>
      <c r="AJ427" s="222"/>
      <c r="AK427" s="222"/>
      <c r="AL427" s="222"/>
      <c r="AM427" s="222"/>
      <c r="AN427" s="222"/>
      <c r="AO427" s="222"/>
      <c r="AP427" s="222"/>
      <c r="AQ427" s="199">
        <v>10</v>
      </c>
      <c r="AR427" s="199">
        <v>0</v>
      </c>
      <c r="AS427" s="226"/>
      <c r="AT427" s="226"/>
      <c r="AU427" s="226"/>
      <c r="AV427" s="199">
        <v>23</v>
      </c>
      <c r="AW427" s="199"/>
      <c r="AX427" s="226"/>
      <c r="AY427" s="226"/>
    </row>
    <row r="428" spans="1:51" s="269" customFormat="1" ht="25.5" customHeight="1">
      <c r="A428" s="825" t="s">
        <v>372</v>
      </c>
      <c r="B428" s="826"/>
      <c r="C428" s="751" t="s">
        <v>373</v>
      </c>
      <c r="D428" s="752"/>
      <c r="E428" s="752"/>
      <c r="F428" s="752"/>
      <c r="G428" s="752"/>
      <c r="H428" s="783"/>
      <c r="I428" s="214">
        <f t="shared" si="212"/>
        <v>416</v>
      </c>
      <c r="J428" s="215">
        <f t="shared" si="224"/>
        <v>15</v>
      </c>
      <c r="K428" s="215">
        <f t="shared" si="224"/>
        <v>0</v>
      </c>
      <c r="L428" s="221"/>
      <c r="M428" s="199"/>
      <c r="N428" s="199">
        <v>15</v>
      </c>
      <c r="O428" s="199">
        <v>0</v>
      </c>
      <c r="P428" s="222"/>
      <c r="Q428" s="222"/>
      <c r="R428" s="199">
        <v>15</v>
      </c>
      <c r="S428" s="222"/>
      <c r="T428" s="222"/>
      <c r="U428" s="222"/>
      <c r="V428" s="214"/>
      <c r="W428" s="214"/>
      <c r="X428" s="222"/>
      <c r="Y428" s="223"/>
      <c r="Z428" s="224"/>
      <c r="AA428" s="223"/>
      <c r="AB428" s="140" t="str">
        <f t="shared" si="225"/>
        <v>CT8342-27</v>
      </c>
      <c r="AC428" s="139" t="str">
        <f t="shared" si="226"/>
        <v>Зам барилгын машин механизмын оператор</v>
      </c>
      <c r="AD428" s="214">
        <f t="shared" si="213"/>
        <v>416</v>
      </c>
      <c r="AE428" s="222"/>
      <c r="AF428" s="222"/>
      <c r="AG428" s="222"/>
      <c r="AH428" s="222"/>
      <c r="AI428" s="222"/>
      <c r="AJ428" s="222"/>
      <c r="AK428" s="222"/>
      <c r="AL428" s="222"/>
      <c r="AM428" s="222"/>
      <c r="AN428" s="222"/>
      <c r="AO428" s="199">
        <v>15</v>
      </c>
      <c r="AP428" s="199">
        <v>0</v>
      </c>
      <c r="AQ428" s="199"/>
      <c r="AR428" s="199"/>
      <c r="AS428" s="226"/>
      <c r="AT428" s="226"/>
      <c r="AU428" s="226"/>
      <c r="AV428" s="199">
        <v>15</v>
      </c>
      <c r="AW428" s="199"/>
      <c r="AX428" s="199"/>
      <c r="AY428" s="226"/>
    </row>
    <row r="429" spans="1:51" s="269" customFormat="1" ht="12.75" customHeight="1">
      <c r="A429" s="825" t="s">
        <v>124</v>
      </c>
      <c r="B429" s="826"/>
      <c r="C429" s="702" t="s">
        <v>125</v>
      </c>
      <c r="D429" s="702"/>
      <c r="E429" s="702"/>
      <c r="F429" s="702"/>
      <c r="G429" s="702"/>
      <c r="H429" s="702"/>
      <c r="I429" s="214">
        <f t="shared" si="212"/>
        <v>417</v>
      </c>
      <c r="J429" s="215">
        <f t="shared" si="224"/>
        <v>34</v>
      </c>
      <c r="K429" s="215">
        <f t="shared" si="224"/>
        <v>0</v>
      </c>
      <c r="L429" s="221"/>
      <c r="M429" s="199"/>
      <c r="N429" s="199">
        <v>34</v>
      </c>
      <c r="O429" s="199">
        <v>0</v>
      </c>
      <c r="P429" s="222"/>
      <c r="Q429" s="222"/>
      <c r="R429" s="199">
        <v>34</v>
      </c>
      <c r="S429" s="222"/>
      <c r="T429" s="222"/>
      <c r="U429" s="222"/>
      <c r="V429" s="214">
        <v>18</v>
      </c>
      <c r="W429" s="214">
        <v>0</v>
      </c>
      <c r="X429" s="222"/>
      <c r="Y429" s="223"/>
      <c r="Z429" s="224"/>
      <c r="AA429" s="223"/>
      <c r="AB429" s="140" t="str">
        <f t="shared" si="225"/>
        <v>IM7212-14</v>
      </c>
      <c r="AC429" s="139" t="str">
        <f t="shared" si="226"/>
        <v>Гагнуурчин</v>
      </c>
      <c r="AD429" s="214">
        <f t="shared" si="213"/>
        <v>417</v>
      </c>
      <c r="AE429" s="222"/>
      <c r="AF429" s="222"/>
      <c r="AG429" s="222"/>
      <c r="AH429" s="222"/>
      <c r="AI429" s="199">
        <v>12</v>
      </c>
      <c r="AJ429" s="199">
        <v>0</v>
      </c>
      <c r="AK429" s="222"/>
      <c r="AL429" s="222"/>
      <c r="AM429" s="222"/>
      <c r="AN429" s="222"/>
      <c r="AO429" s="199"/>
      <c r="AP429" s="199"/>
      <c r="AQ429" s="199">
        <v>4</v>
      </c>
      <c r="AR429" s="199">
        <v>0</v>
      </c>
      <c r="AS429" s="226"/>
      <c r="AT429" s="226"/>
      <c r="AU429" s="226"/>
      <c r="AV429" s="199">
        <v>16</v>
      </c>
      <c r="AW429" s="199">
        <v>18</v>
      </c>
      <c r="AX429" s="226"/>
      <c r="AY429" s="226"/>
    </row>
    <row r="430" spans="1:51" s="269" customFormat="1" ht="12.75" customHeight="1">
      <c r="A430" s="825" t="s">
        <v>114</v>
      </c>
      <c r="B430" s="826"/>
      <c r="C430" s="751" t="s">
        <v>115</v>
      </c>
      <c r="D430" s="752"/>
      <c r="E430" s="752"/>
      <c r="F430" s="752"/>
      <c r="G430" s="752"/>
      <c r="H430" s="783"/>
      <c r="I430" s="214">
        <f t="shared" si="212"/>
        <v>418</v>
      </c>
      <c r="J430" s="215">
        <f t="shared" si="224"/>
        <v>35</v>
      </c>
      <c r="K430" s="215">
        <f t="shared" si="224"/>
        <v>0</v>
      </c>
      <c r="L430" s="221"/>
      <c r="M430" s="199"/>
      <c r="N430" s="199">
        <v>35</v>
      </c>
      <c r="O430" s="199">
        <v>0</v>
      </c>
      <c r="P430" s="222"/>
      <c r="Q430" s="222"/>
      <c r="R430" s="199">
        <v>35</v>
      </c>
      <c r="S430" s="222"/>
      <c r="T430" s="222"/>
      <c r="U430" s="222"/>
      <c r="V430" s="214">
        <v>35</v>
      </c>
      <c r="W430" s="214">
        <v>0</v>
      </c>
      <c r="X430" s="222"/>
      <c r="Y430" s="223"/>
      <c r="Z430" s="224"/>
      <c r="AA430" s="223"/>
      <c r="AB430" s="140" t="str">
        <f t="shared" si="225"/>
        <v>TC8211-20</v>
      </c>
      <c r="AC430" s="139" t="str">
        <f t="shared" si="226"/>
        <v>Автомашины засварчин</v>
      </c>
      <c r="AD430" s="214">
        <f t="shared" si="213"/>
        <v>418</v>
      </c>
      <c r="AE430" s="222"/>
      <c r="AF430" s="222"/>
      <c r="AG430" s="222"/>
      <c r="AH430" s="222"/>
      <c r="AI430" s="222"/>
      <c r="AJ430" s="222"/>
      <c r="AK430" s="222"/>
      <c r="AL430" s="222"/>
      <c r="AM430" s="222"/>
      <c r="AN430" s="222"/>
      <c r="AO430" s="199"/>
      <c r="AP430" s="199"/>
      <c r="AQ430" s="199"/>
      <c r="AR430" s="199"/>
      <c r="AS430" s="226"/>
      <c r="AT430" s="226"/>
      <c r="AU430" s="226"/>
      <c r="AV430" s="226"/>
      <c r="AW430" s="199">
        <v>35</v>
      </c>
      <c r="AX430" s="226"/>
      <c r="AY430" s="226"/>
    </row>
    <row r="431" spans="1:51" s="269" customFormat="1" ht="12.75" customHeight="1">
      <c r="A431" s="787" t="s">
        <v>122</v>
      </c>
      <c r="B431" s="787"/>
      <c r="C431" s="751" t="s">
        <v>123</v>
      </c>
      <c r="D431" s="752"/>
      <c r="E431" s="752"/>
      <c r="F431" s="752"/>
      <c r="G431" s="752"/>
      <c r="H431" s="783"/>
      <c r="I431" s="214">
        <f t="shared" si="212"/>
        <v>419</v>
      </c>
      <c r="J431" s="215">
        <f t="shared" si="224"/>
        <v>43</v>
      </c>
      <c r="K431" s="215">
        <f t="shared" si="224"/>
        <v>7</v>
      </c>
      <c r="L431" s="221"/>
      <c r="M431" s="199"/>
      <c r="N431" s="199">
        <v>43</v>
      </c>
      <c r="O431" s="199">
        <v>7</v>
      </c>
      <c r="P431" s="222"/>
      <c r="Q431" s="222"/>
      <c r="R431" s="199">
        <v>43</v>
      </c>
      <c r="S431" s="222"/>
      <c r="T431" s="222"/>
      <c r="U431" s="222"/>
      <c r="V431" s="214">
        <v>30</v>
      </c>
      <c r="W431" s="214">
        <v>7</v>
      </c>
      <c r="X431" s="222"/>
      <c r="Y431" s="223"/>
      <c r="Z431" s="224"/>
      <c r="AA431" s="223"/>
      <c r="AB431" s="140" t="str">
        <f t="shared" si="225"/>
        <v>CF7411-12</v>
      </c>
      <c r="AC431" s="139" t="str">
        <f t="shared" si="226"/>
        <v>Барилгын цахилгаанчин</v>
      </c>
      <c r="AD431" s="214">
        <f t="shared" si="213"/>
        <v>419</v>
      </c>
      <c r="AE431" s="222"/>
      <c r="AF431" s="222"/>
      <c r="AG431" s="222"/>
      <c r="AH431" s="222"/>
      <c r="AI431" s="222"/>
      <c r="AJ431" s="222"/>
      <c r="AK431" s="222"/>
      <c r="AL431" s="222"/>
      <c r="AM431" s="222"/>
      <c r="AN431" s="222"/>
      <c r="AO431" s="199">
        <v>13</v>
      </c>
      <c r="AP431" s="199">
        <v>0</v>
      </c>
      <c r="AQ431" s="199"/>
      <c r="AR431" s="199"/>
      <c r="AS431" s="226"/>
      <c r="AT431" s="226"/>
      <c r="AU431" s="226"/>
      <c r="AV431" s="199">
        <v>13</v>
      </c>
      <c r="AW431" s="199">
        <v>30</v>
      </c>
      <c r="AX431" s="226"/>
      <c r="AY431" s="226"/>
    </row>
    <row r="432" spans="1:51" s="269" customFormat="1" ht="25.5" customHeight="1">
      <c r="A432" s="787" t="s">
        <v>118</v>
      </c>
      <c r="B432" s="787"/>
      <c r="C432" s="751" t="s">
        <v>119</v>
      </c>
      <c r="D432" s="752"/>
      <c r="E432" s="752"/>
      <c r="F432" s="752"/>
      <c r="G432" s="752"/>
      <c r="H432" s="783"/>
      <c r="I432" s="214">
        <f t="shared" si="212"/>
        <v>420</v>
      </c>
      <c r="J432" s="215">
        <f t="shared" si="224"/>
        <v>15</v>
      </c>
      <c r="K432" s="215">
        <f t="shared" si="224"/>
        <v>1</v>
      </c>
      <c r="L432" s="221"/>
      <c r="M432" s="199"/>
      <c r="N432" s="199">
        <v>15</v>
      </c>
      <c r="O432" s="199">
        <v>1</v>
      </c>
      <c r="P432" s="222"/>
      <c r="Q432" s="222"/>
      <c r="R432" s="199">
        <v>15</v>
      </c>
      <c r="S432" s="222"/>
      <c r="T432" s="222"/>
      <c r="U432" s="222"/>
      <c r="V432" s="214"/>
      <c r="W432" s="214"/>
      <c r="X432" s="222"/>
      <c r="Y432" s="223"/>
      <c r="Z432" s="224"/>
      <c r="AA432" s="223"/>
      <c r="AB432" s="140" t="str">
        <f t="shared" si="225"/>
        <v>CF7123-20</v>
      </c>
      <c r="AC432" s="139" t="str">
        <f t="shared" si="226"/>
        <v>Барилгын засал-чимэглэлчин</v>
      </c>
      <c r="AD432" s="214">
        <f t="shared" si="213"/>
        <v>420</v>
      </c>
      <c r="AE432" s="222"/>
      <c r="AF432" s="222"/>
      <c r="AG432" s="222"/>
      <c r="AH432" s="222"/>
      <c r="AI432" s="199">
        <v>12</v>
      </c>
      <c r="AJ432" s="199">
        <v>0</v>
      </c>
      <c r="AK432" s="199"/>
      <c r="AL432" s="199"/>
      <c r="AM432" s="222"/>
      <c r="AN432" s="222"/>
      <c r="AO432" s="222"/>
      <c r="AP432" s="222"/>
      <c r="AQ432" s="199">
        <v>3</v>
      </c>
      <c r="AR432" s="199">
        <v>1</v>
      </c>
      <c r="AS432" s="226"/>
      <c r="AT432" s="226"/>
      <c r="AU432" s="226"/>
      <c r="AV432" s="199">
        <v>15</v>
      </c>
      <c r="AW432" s="226"/>
      <c r="AX432" s="226"/>
      <c r="AY432" s="226"/>
    </row>
    <row r="433" spans="1:51" s="269" customFormat="1" ht="12.75" customHeight="1">
      <c r="A433" s="1002" t="s">
        <v>241</v>
      </c>
      <c r="B433" s="1003"/>
      <c r="C433" s="751" t="s">
        <v>242</v>
      </c>
      <c r="D433" s="752"/>
      <c r="E433" s="752"/>
      <c r="F433" s="752"/>
      <c r="G433" s="752"/>
      <c r="H433" s="783"/>
      <c r="I433" s="214">
        <f t="shared" si="212"/>
        <v>421</v>
      </c>
      <c r="J433" s="215">
        <f t="shared" si="224"/>
        <v>12</v>
      </c>
      <c r="K433" s="215">
        <f t="shared" si="224"/>
        <v>8</v>
      </c>
      <c r="L433" s="221"/>
      <c r="M433" s="199"/>
      <c r="N433" s="199">
        <v>12</v>
      </c>
      <c r="O433" s="199">
        <v>8</v>
      </c>
      <c r="P433" s="222"/>
      <c r="Q433" s="222"/>
      <c r="R433" s="199">
        <v>12</v>
      </c>
      <c r="S433" s="222"/>
      <c r="T433" s="222"/>
      <c r="U433" s="222"/>
      <c r="V433" s="214">
        <v>12</v>
      </c>
      <c r="W433" s="214">
        <v>8</v>
      </c>
      <c r="X433" s="222"/>
      <c r="Y433" s="223"/>
      <c r="Z433" s="224"/>
      <c r="AA433" s="223"/>
      <c r="AB433" s="140" t="str">
        <f t="shared" si="225"/>
        <v>MG6210-28</v>
      </c>
      <c r="AC433" s="139" t="str">
        <f t="shared" si="226"/>
        <v>Уул, уурхайн нөхөн сэргээгч</v>
      </c>
      <c r="AD433" s="214">
        <f t="shared" si="213"/>
        <v>421</v>
      </c>
      <c r="AE433" s="222"/>
      <c r="AF433" s="222"/>
      <c r="AG433" s="222"/>
      <c r="AH433" s="222"/>
      <c r="AI433" s="222"/>
      <c r="AJ433" s="222"/>
      <c r="AK433" s="222"/>
      <c r="AL433" s="222"/>
      <c r="AM433" s="222"/>
      <c r="AN433" s="222"/>
      <c r="AO433" s="222"/>
      <c r="AP433" s="222"/>
      <c r="AQ433" s="199"/>
      <c r="AR433" s="199"/>
      <c r="AS433" s="226"/>
      <c r="AT433" s="226"/>
      <c r="AU433" s="226"/>
      <c r="AV433" s="226"/>
      <c r="AW433" s="226">
        <v>12</v>
      </c>
      <c r="AX433" s="226"/>
      <c r="AY433" s="226"/>
    </row>
    <row r="434" spans="1:51" s="269" customFormat="1" ht="38.25" customHeight="1">
      <c r="A434" s="1004" t="s">
        <v>374</v>
      </c>
      <c r="B434" s="1005"/>
      <c r="C434" s="1034" t="s">
        <v>375</v>
      </c>
      <c r="D434" s="1035"/>
      <c r="E434" s="1035"/>
      <c r="F434" s="1035"/>
      <c r="G434" s="1035"/>
      <c r="H434" s="1036"/>
      <c r="I434" s="214">
        <f t="shared" si="212"/>
        <v>422</v>
      </c>
      <c r="J434" s="215">
        <f t="shared" si="224"/>
        <v>27</v>
      </c>
      <c r="K434" s="215">
        <f t="shared" si="224"/>
        <v>13</v>
      </c>
      <c r="L434" s="221">
        <v>27</v>
      </c>
      <c r="M434" s="199">
        <v>13</v>
      </c>
      <c r="N434" s="199"/>
      <c r="O434" s="199"/>
      <c r="P434" s="222"/>
      <c r="Q434" s="222"/>
      <c r="R434" s="199">
        <v>27</v>
      </c>
      <c r="S434" s="222"/>
      <c r="T434" s="222"/>
      <c r="U434" s="222"/>
      <c r="V434" s="214"/>
      <c r="W434" s="214"/>
      <c r="X434" s="222"/>
      <c r="Y434" s="223"/>
      <c r="Z434" s="224"/>
      <c r="AA434" s="223"/>
      <c r="AB434" s="140" t="str">
        <f t="shared" si="225"/>
        <v>MG3257-22</v>
      </c>
      <c r="AC434" s="139" t="str">
        <f t="shared" si="226"/>
        <v>Уул уурхайн хөдөлмөрийн аюулгүй ажиллагааны техникч</v>
      </c>
      <c r="AD434" s="214">
        <f t="shared" si="213"/>
        <v>422</v>
      </c>
      <c r="AE434" s="222"/>
      <c r="AF434" s="222"/>
      <c r="AG434" s="222"/>
      <c r="AH434" s="222"/>
      <c r="AI434" s="199">
        <v>1</v>
      </c>
      <c r="AJ434" s="199">
        <v>1</v>
      </c>
      <c r="AK434" s="222"/>
      <c r="AL434" s="222"/>
      <c r="AM434" s="222"/>
      <c r="AN434" s="222"/>
      <c r="AO434" s="222"/>
      <c r="AP434" s="222"/>
      <c r="AQ434" s="199">
        <v>26</v>
      </c>
      <c r="AR434" s="199">
        <v>12</v>
      </c>
      <c r="AS434" s="199">
        <v>2</v>
      </c>
      <c r="AT434" s="226"/>
      <c r="AU434" s="226"/>
      <c r="AV434" s="199">
        <v>25</v>
      </c>
      <c r="AW434" s="226"/>
      <c r="AX434" s="226"/>
      <c r="AY434" s="226"/>
    </row>
    <row r="435" spans="1:51" s="269" customFormat="1" ht="25.5" customHeight="1">
      <c r="A435" s="1004" t="s">
        <v>376</v>
      </c>
      <c r="B435" s="1005"/>
      <c r="C435" s="751" t="s">
        <v>377</v>
      </c>
      <c r="D435" s="752"/>
      <c r="E435" s="752"/>
      <c r="F435" s="752"/>
      <c r="G435" s="752"/>
      <c r="H435" s="783"/>
      <c r="I435" s="214">
        <f t="shared" si="212"/>
        <v>423</v>
      </c>
      <c r="J435" s="215">
        <f t="shared" si="224"/>
        <v>4</v>
      </c>
      <c r="K435" s="215">
        <f t="shared" si="224"/>
        <v>0</v>
      </c>
      <c r="L435" s="221">
        <v>4</v>
      </c>
      <c r="M435" s="199">
        <v>0</v>
      </c>
      <c r="N435" s="199"/>
      <c r="O435" s="199"/>
      <c r="P435" s="222"/>
      <c r="Q435" s="222"/>
      <c r="R435" s="199">
        <v>4</v>
      </c>
      <c r="S435" s="222"/>
      <c r="T435" s="222"/>
      <c r="U435" s="222"/>
      <c r="V435" s="214"/>
      <c r="W435" s="214"/>
      <c r="X435" s="222"/>
      <c r="Y435" s="223"/>
      <c r="Z435" s="224"/>
      <c r="AA435" s="223"/>
      <c r="AB435" s="140" t="str">
        <f t="shared" si="225"/>
        <v>MT3115-55</v>
      </c>
      <c r="AC435" s="139" t="str">
        <f t="shared" si="226"/>
        <v>Хүнд машин механизмын ашиглалтын техникч</v>
      </c>
      <c r="AD435" s="214">
        <f t="shared" si="213"/>
        <v>423</v>
      </c>
      <c r="AE435" s="222"/>
      <c r="AF435" s="222"/>
      <c r="AG435" s="222"/>
      <c r="AH435" s="222"/>
      <c r="AI435" s="222"/>
      <c r="AJ435" s="222"/>
      <c r="AK435" s="222"/>
      <c r="AL435" s="222"/>
      <c r="AM435" s="222"/>
      <c r="AN435" s="222"/>
      <c r="AO435" s="222"/>
      <c r="AP435" s="222"/>
      <c r="AQ435" s="199">
        <v>4</v>
      </c>
      <c r="AR435" s="199">
        <v>0</v>
      </c>
      <c r="AS435" s="226"/>
      <c r="AT435" s="226"/>
      <c r="AU435" s="226"/>
      <c r="AV435" s="199">
        <v>4</v>
      </c>
      <c r="AW435" s="226"/>
      <c r="AX435" s="226"/>
      <c r="AY435" s="226"/>
    </row>
    <row r="436" spans="1:51" s="269" customFormat="1" ht="38.25" customHeight="1">
      <c r="A436" s="1004" t="s">
        <v>378</v>
      </c>
      <c r="B436" s="1005"/>
      <c r="C436" s="1034" t="s">
        <v>379</v>
      </c>
      <c r="D436" s="1035"/>
      <c r="E436" s="1035"/>
      <c r="F436" s="1035"/>
      <c r="G436" s="1035"/>
      <c r="H436" s="1036"/>
      <c r="I436" s="214">
        <f t="shared" si="212"/>
        <v>424</v>
      </c>
      <c r="J436" s="215">
        <f t="shared" si="224"/>
        <v>5</v>
      </c>
      <c r="K436" s="215">
        <f t="shared" si="224"/>
        <v>3</v>
      </c>
      <c r="L436" s="221">
        <v>5</v>
      </c>
      <c r="M436" s="199">
        <v>3</v>
      </c>
      <c r="N436" s="199"/>
      <c r="O436" s="199"/>
      <c r="P436" s="222"/>
      <c r="Q436" s="222"/>
      <c r="R436" s="199">
        <v>5</v>
      </c>
      <c r="S436" s="222"/>
      <c r="T436" s="222"/>
      <c r="U436" s="222"/>
      <c r="V436" s="214"/>
      <c r="W436" s="214"/>
      <c r="X436" s="222"/>
      <c r="Y436" s="223"/>
      <c r="Z436" s="224"/>
      <c r="AA436" s="223"/>
      <c r="AB436" s="140" t="str">
        <f t="shared" si="225"/>
        <v>MT3115-56</v>
      </c>
      <c r="AC436" s="139" t="str">
        <f t="shared" si="226"/>
        <v>Уул уурхайн машин механизмын электрон төхөөрөмжийн техникч</v>
      </c>
      <c r="AD436" s="214">
        <f t="shared" si="213"/>
        <v>424</v>
      </c>
      <c r="AE436" s="222"/>
      <c r="AF436" s="222"/>
      <c r="AG436" s="222"/>
      <c r="AH436" s="222"/>
      <c r="AI436" s="199">
        <v>1</v>
      </c>
      <c r="AJ436" s="199">
        <v>1</v>
      </c>
      <c r="AK436" s="222"/>
      <c r="AL436" s="222"/>
      <c r="AM436" s="222"/>
      <c r="AN436" s="222"/>
      <c r="AO436" s="222"/>
      <c r="AP436" s="222"/>
      <c r="AQ436" s="199">
        <v>4</v>
      </c>
      <c r="AR436" s="199">
        <v>2</v>
      </c>
      <c r="AS436" s="226"/>
      <c r="AT436" s="226"/>
      <c r="AU436" s="226"/>
      <c r="AV436" s="199">
        <v>5</v>
      </c>
      <c r="AW436" s="226"/>
      <c r="AX436" s="226"/>
      <c r="AY436" s="226"/>
    </row>
    <row r="437" spans="1:51" s="269" customFormat="1" ht="12.75" customHeight="1">
      <c r="A437" s="985" t="s">
        <v>382</v>
      </c>
      <c r="B437" s="986"/>
      <c r="C437" s="1051" t="s">
        <v>383</v>
      </c>
      <c r="D437" s="1052"/>
      <c r="E437" s="1052"/>
      <c r="F437" s="1052"/>
      <c r="G437" s="1052"/>
      <c r="H437" s="1053"/>
      <c r="I437" s="214">
        <f t="shared" si="212"/>
        <v>425</v>
      </c>
      <c r="J437" s="215">
        <f t="shared" si="224"/>
        <v>9</v>
      </c>
      <c r="K437" s="215">
        <f t="shared" si="224"/>
        <v>2</v>
      </c>
      <c r="L437" s="221">
        <v>9</v>
      </c>
      <c r="M437" s="199">
        <v>2</v>
      </c>
      <c r="N437" s="199"/>
      <c r="O437" s="199"/>
      <c r="P437" s="222"/>
      <c r="Q437" s="222"/>
      <c r="R437" s="199">
        <v>9</v>
      </c>
      <c r="S437" s="222"/>
      <c r="T437" s="222"/>
      <c r="U437" s="222"/>
      <c r="V437" s="214"/>
      <c r="W437" s="214"/>
      <c r="X437" s="222"/>
      <c r="Y437" s="223"/>
      <c r="Z437" s="224"/>
      <c r="AA437" s="223"/>
      <c r="AB437" s="140" t="str">
        <f t="shared" si="225"/>
        <v>MG3117-25</v>
      </c>
      <c r="AC437" s="139" t="str">
        <f t="shared" si="226"/>
        <v>Уулын ажлын техникч</v>
      </c>
      <c r="AD437" s="214">
        <f t="shared" si="213"/>
        <v>425</v>
      </c>
      <c r="AE437" s="222"/>
      <c r="AF437" s="222"/>
      <c r="AG437" s="222"/>
      <c r="AH437" s="222"/>
      <c r="AI437" s="199">
        <v>5</v>
      </c>
      <c r="AJ437" s="199">
        <v>2</v>
      </c>
      <c r="AK437" s="222"/>
      <c r="AL437" s="222"/>
      <c r="AM437" s="222"/>
      <c r="AN437" s="222"/>
      <c r="AO437" s="222"/>
      <c r="AP437" s="222"/>
      <c r="AQ437" s="199">
        <v>4</v>
      </c>
      <c r="AR437" s="199">
        <v>0</v>
      </c>
      <c r="AS437" s="229"/>
      <c r="AT437" s="229"/>
      <c r="AU437" s="229"/>
      <c r="AV437" s="229">
        <v>9</v>
      </c>
      <c r="AW437" s="229"/>
      <c r="AX437" s="229"/>
      <c r="AY437" s="229"/>
    </row>
    <row r="438" spans="1:51" s="208" customFormat="1" ht="14.25">
      <c r="A438" s="1048" t="s">
        <v>384</v>
      </c>
      <c r="B438" s="1049"/>
      <c r="C438" s="1049"/>
      <c r="D438" s="1049"/>
      <c r="E438" s="1049"/>
      <c r="F438" s="1049"/>
      <c r="G438" s="1049"/>
      <c r="H438" s="1050"/>
      <c r="I438" s="241">
        <f t="shared" si="212"/>
        <v>426</v>
      </c>
      <c r="J438" s="241">
        <f t="shared" ref="J438:K438" si="227">SUM(J439:J451)</f>
        <v>340</v>
      </c>
      <c r="K438" s="241">
        <f t="shared" si="227"/>
        <v>79</v>
      </c>
      <c r="L438" s="241">
        <f>SUM(L439:L451)</f>
        <v>0</v>
      </c>
      <c r="M438" s="241">
        <f t="shared" ref="M438:AA438" si="228">SUM(M439:M451)</f>
        <v>0</v>
      </c>
      <c r="N438" s="241">
        <f t="shared" si="228"/>
        <v>340</v>
      </c>
      <c r="O438" s="241">
        <f t="shared" si="228"/>
        <v>79</v>
      </c>
      <c r="P438" s="241">
        <f t="shared" si="228"/>
        <v>0</v>
      </c>
      <c r="Q438" s="241">
        <f t="shared" si="228"/>
        <v>0</v>
      </c>
      <c r="R438" s="241">
        <f t="shared" si="228"/>
        <v>340</v>
      </c>
      <c r="S438" s="241">
        <f t="shared" si="228"/>
        <v>0</v>
      </c>
      <c r="T438" s="241">
        <f t="shared" si="228"/>
        <v>0</v>
      </c>
      <c r="U438" s="241">
        <f t="shared" si="228"/>
        <v>0</v>
      </c>
      <c r="V438" s="241">
        <f t="shared" si="228"/>
        <v>206</v>
      </c>
      <c r="W438" s="241">
        <f t="shared" si="228"/>
        <v>33</v>
      </c>
      <c r="X438" s="241">
        <f t="shared" si="228"/>
        <v>20</v>
      </c>
      <c r="Y438" s="241">
        <f t="shared" si="228"/>
        <v>5</v>
      </c>
      <c r="Z438" s="241">
        <f t="shared" si="228"/>
        <v>0</v>
      </c>
      <c r="AA438" s="241">
        <f t="shared" si="228"/>
        <v>0</v>
      </c>
      <c r="AB438" s="819" t="str">
        <f>+A438</f>
        <v>4. Дархан-Уул аймаг дахь "Дархан Өргөө" Политехник коллеж</v>
      </c>
      <c r="AC438" s="820"/>
      <c r="AD438" s="241">
        <f t="shared" si="213"/>
        <v>426</v>
      </c>
      <c r="AE438" s="241">
        <f t="shared" ref="AE438:AF438" si="229">SUM(AE439:AE451)</f>
        <v>0</v>
      </c>
      <c r="AF438" s="241">
        <f t="shared" si="229"/>
        <v>0</v>
      </c>
      <c r="AG438" s="241">
        <f>SUM(AG439:AG451)</f>
        <v>0</v>
      </c>
      <c r="AH438" s="241">
        <f t="shared" ref="AH438:AJ438" si="230">SUM(AH439:AH451)</f>
        <v>0</v>
      </c>
      <c r="AI438" s="241">
        <f t="shared" si="230"/>
        <v>4</v>
      </c>
      <c r="AJ438" s="241">
        <f t="shared" si="230"/>
        <v>2</v>
      </c>
      <c r="AK438" s="241">
        <f t="shared" ref="AK438:AX438" si="231">SUM(AK439:AK451)</f>
        <v>6</v>
      </c>
      <c r="AL438" s="241">
        <f t="shared" si="231"/>
        <v>1</v>
      </c>
      <c r="AM438" s="241">
        <f t="shared" si="231"/>
        <v>0</v>
      </c>
      <c r="AN438" s="241">
        <f t="shared" si="231"/>
        <v>0</v>
      </c>
      <c r="AO438" s="241">
        <f t="shared" si="231"/>
        <v>0</v>
      </c>
      <c r="AP438" s="241">
        <f t="shared" si="231"/>
        <v>0</v>
      </c>
      <c r="AQ438" s="241">
        <f t="shared" si="231"/>
        <v>104</v>
      </c>
      <c r="AR438" s="241">
        <f t="shared" si="231"/>
        <v>38</v>
      </c>
      <c r="AS438" s="241">
        <f t="shared" si="231"/>
        <v>17</v>
      </c>
      <c r="AT438" s="241">
        <f t="shared" si="231"/>
        <v>2</v>
      </c>
      <c r="AU438" s="241">
        <f t="shared" si="231"/>
        <v>45</v>
      </c>
      <c r="AV438" s="241">
        <f t="shared" si="231"/>
        <v>70</v>
      </c>
      <c r="AW438" s="241">
        <f t="shared" si="231"/>
        <v>206</v>
      </c>
      <c r="AX438" s="241">
        <f t="shared" si="231"/>
        <v>0</v>
      </c>
      <c r="AY438" s="241">
        <f>SUM(AY439:AY451)</f>
        <v>0</v>
      </c>
    </row>
    <row r="439" spans="1:51" s="196" customFormat="1" ht="25.5" customHeight="1">
      <c r="A439" s="1001" t="s">
        <v>161</v>
      </c>
      <c r="B439" s="1001"/>
      <c r="C439" s="751" t="s">
        <v>162</v>
      </c>
      <c r="D439" s="752"/>
      <c r="E439" s="752"/>
      <c r="F439" s="752"/>
      <c r="G439" s="752"/>
      <c r="H439" s="783"/>
      <c r="I439" s="214">
        <f t="shared" si="212"/>
        <v>427</v>
      </c>
      <c r="J439" s="215">
        <f t="shared" si="224"/>
        <v>28</v>
      </c>
      <c r="K439" s="215">
        <f t="shared" si="224"/>
        <v>2</v>
      </c>
      <c r="L439" s="221"/>
      <c r="M439" s="199"/>
      <c r="N439" s="253">
        <v>28</v>
      </c>
      <c r="O439" s="253">
        <v>2</v>
      </c>
      <c r="P439" s="222"/>
      <c r="Q439" s="222"/>
      <c r="R439" s="253">
        <v>28</v>
      </c>
      <c r="S439" s="222"/>
      <c r="T439" s="222"/>
      <c r="U439" s="222"/>
      <c r="V439" s="214"/>
      <c r="W439" s="214"/>
      <c r="X439" s="214">
        <v>5</v>
      </c>
      <c r="Y439" s="214"/>
      <c r="Z439" s="246"/>
      <c r="AA439" s="247"/>
      <c r="AB439" s="140" t="str">
        <f t="shared" ref="AB439:AB451" si="232">+A439</f>
        <v>MT8111-35</v>
      </c>
      <c r="AC439" s="139" t="str">
        <f t="shared" ref="AC439:AC451" si="233">+C439</f>
        <v>Хүнд машин механизмын оператор</v>
      </c>
      <c r="AD439" s="214">
        <f t="shared" si="213"/>
        <v>427</v>
      </c>
      <c r="AE439" s="270"/>
      <c r="AF439" s="270"/>
      <c r="AG439" s="214"/>
      <c r="AH439" s="214"/>
      <c r="AI439" s="214"/>
      <c r="AJ439" s="214"/>
      <c r="AK439" s="214"/>
      <c r="AL439" s="214"/>
      <c r="AM439" s="214"/>
      <c r="AN439" s="214"/>
      <c r="AO439" s="214"/>
      <c r="AP439" s="214"/>
      <c r="AQ439" s="214">
        <v>23</v>
      </c>
      <c r="AR439" s="214">
        <v>2</v>
      </c>
      <c r="AS439" s="214"/>
      <c r="AT439" s="214"/>
      <c r="AU439" s="214">
        <v>8</v>
      </c>
      <c r="AV439" s="214">
        <v>20</v>
      </c>
      <c r="AW439" s="214"/>
      <c r="AX439" s="249"/>
      <c r="AY439" s="249"/>
    </row>
    <row r="440" spans="1:51" s="196" customFormat="1" ht="12.75" customHeight="1">
      <c r="A440" s="825" t="s">
        <v>124</v>
      </c>
      <c r="B440" s="826"/>
      <c r="C440" s="702" t="s">
        <v>125</v>
      </c>
      <c r="D440" s="702"/>
      <c r="E440" s="702"/>
      <c r="F440" s="702"/>
      <c r="G440" s="702"/>
      <c r="H440" s="702"/>
      <c r="I440" s="214">
        <f t="shared" si="212"/>
        <v>428</v>
      </c>
      <c r="J440" s="215">
        <f t="shared" si="224"/>
        <v>54</v>
      </c>
      <c r="K440" s="215">
        <f t="shared" si="224"/>
        <v>0</v>
      </c>
      <c r="L440" s="221"/>
      <c r="M440" s="199"/>
      <c r="N440" s="253">
        <v>54</v>
      </c>
      <c r="O440" s="253">
        <f t="shared" ref="O440" si="234">+Q440+S440+U440</f>
        <v>0</v>
      </c>
      <c r="P440" s="222"/>
      <c r="Q440" s="222"/>
      <c r="R440" s="253">
        <v>54</v>
      </c>
      <c r="S440" s="222"/>
      <c r="T440" s="222"/>
      <c r="U440" s="222"/>
      <c r="V440" s="214">
        <v>39</v>
      </c>
      <c r="W440" s="214">
        <v>0</v>
      </c>
      <c r="X440" s="214">
        <v>2</v>
      </c>
      <c r="Y440" s="214"/>
      <c r="Z440" s="246"/>
      <c r="AA440" s="247"/>
      <c r="AB440" s="140" t="str">
        <f t="shared" si="232"/>
        <v>IM7212-14</v>
      </c>
      <c r="AC440" s="139" t="str">
        <f t="shared" si="233"/>
        <v>Гагнуурчин</v>
      </c>
      <c r="AD440" s="214">
        <f t="shared" si="213"/>
        <v>428</v>
      </c>
      <c r="AE440" s="248"/>
      <c r="AF440" s="248"/>
      <c r="AG440" s="214"/>
      <c r="AH440" s="214"/>
      <c r="AI440" s="214">
        <v>1</v>
      </c>
      <c r="AJ440" s="214"/>
      <c r="AK440" s="214"/>
      <c r="AL440" s="214"/>
      <c r="AM440" s="214"/>
      <c r="AN440" s="214"/>
      <c r="AO440" s="214"/>
      <c r="AP440" s="214"/>
      <c r="AQ440" s="214">
        <v>12</v>
      </c>
      <c r="AR440" s="214"/>
      <c r="AS440" s="214">
        <v>1</v>
      </c>
      <c r="AT440" s="214"/>
      <c r="AU440" s="214"/>
      <c r="AV440" s="214">
        <v>14</v>
      </c>
      <c r="AW440" s="214">
        <v>39</v>
      </c>
      <c r="AX440" s="214"/>
      <c r="AY440" s="249"/>
    </row>
    <row r="441" spans="1:51" s="196" customFormat="1" ht="12.75" customHeight="1">
      <c r="A441" s="1010" t="s">
        <v>202</v>
      </c>
      <c r="B441" s="1011"/>
      <c r="C441" s="751" t="s">
        <v>203</v>
      </c>
      <c r="D441" s="752"/>
      <c r="E441" s="752"/>
      <c r="F441" s="752"/>
      <c r="G441" s="752"/>
      <c r="H441" s="783"/>
      <c r="I441" s="214">
        <f t="shared" si="212"/>
        <v>429</v>
      </c>
      <c r="J441" s="215">
        <f t="shared" si="224"/>
        <v>10</v>
      </c>
      <c r="K441" s="215">
        <f t="shared" si="224"/>
        <v>1</v>
      </c>
      <c r="L441" s="221"/>
      <c r="M441" s="199"/>
      <c r="N441" s="253">
        <v>10</v>
      </c>
      <c r="O441" s="253">
        <v>1</v>
      </c>
      <c r="P441" s="222"/>
      <c r="Q441" s="222"/>
      <c r="R441" s="253">
        <v>10</v>
      </c>
      <c r="S441" s="222"/>
      <c r="T441" s="222"/>
      <c r="U441" s="222"/>
      <c r="V441" s="214">
        <v>10</v>
      </c>
      <c r="W441" s="214">
        <v>1</v>
      </c>
      <c r="X441" s="214"/>
      <c r="Y441" s="214"/>
      <c r="Z441" s="246"/>
      <c r="AA441" s="247"/>
      <c r="AB441" s="140" t="str">
        <f t="shared" si="232"/>
        <v>CF7114-20</v>
      </c>
      <c r="AC441" s="139" t="str">
        <f t="shared" si="233"/>
        <v>Бетон арматурчин</v>
      </c>
      <c r="AD441" s="214">
        <f t="shared" si="213"/>
        <v>429</v>
      </c>
      <c r="AE441" s="248"/>
      <c r="AF441" s="248"/>
      <c r="AG441" s="214"/>
      <c r="AH441" s="214"/>
      <c r="AI441" s="214"/>
      <c r="AJ441" s="214"/>
      <c r="AK441" s="214"/>
      <c r="AL441" s="214"/>
      <c r="AM441" s="214"/>
      <c r="AN441" s="214"/>
      <c r="AO441" s="214"/>
      <c r="AP441" s="214"/>
      <c r="AQ441" s="214"/>
      <c r="AR441" s="214"/>
      <c r="AS441" s="214"/>
      <c r="AT441" s="214"/>
      <c r="AU441" s="214"/>
      <c r="AV441" s="214"/>
      <c r="AW441" s="214">
        <v>10</v>
      </c>
      <c r="AX441" s="249"/>
      <c r="AY441" s="249"/>
    </row>
    <row r="442" spans="1:51" s="196" customFormat="1" ht="12.75" customHeight="1">
      <c r="A442" s="825" t="s">
        <v>116</v>
      </c>
      <c r="B442" s="826"/>
      <c r="C442" s="751" t="s">
        <v>117</v>
      </c>
      <c r="D442" s="752"/>
      <c r="E442" s="752"/>
      <c r="F442" s="752"/>
      <c r="G442" s="752"/>
      <c r="H442" s="783"/>
      <c r="I442" s="214">
        <f t="shared" si="212"/>
        <v>430</v>
      </c>
      <c r="J442" s="215">
        <f t="shared" si="224"/>
        <v>10</v>
      </c>
      <c r="K442" s="215">
        <f t="shared" si="224"/>
        <v>1</v>
      </c>
      <c r="L442" s="221"/>
      <c r="M442" s="199"/>
      <c r="N442" s="253">
        <v>10</v>
      </c>
      <c r="O442" s="253">
        <v>1</v>
      </c>
      <c r="P442" s="222"/>
      <c r="Q442" s="222"/>
      <c r="R442" s="253">
        <v>10</v>
      </c>
      <c r="S442" s="222"/>
      <c r="T442" s="222"/>
      <c r="U442" s="222"/>
      <c r="V442" s="214">
        <v>10</v>
      </c>
      <c r="W442" s="214">
        <v>1</v>
      </c>
      <c r="X442" s="214"/>
      <c r="Y442" s="214"/>
      <c r="Z442" s="246"/>
      <c r="AA442" s="247"/>
      <c r="AB442" s="140" t="str">
        <f t="shared" si="232"/>
        <v>CF7126-36</v>
      </c>
      <c r="AC442" s="139" t="str">
        <f t="shared" si="233"/>
        <v>Барилгын сантехникч</v>
      </c>
      <c r="AD442" s="214">
        <f t="shared" si="213"/>
        <v>430</v>
      </c>
      <c r="AE442" s="248"/>
      <c r="AF442" s="248"/>
      <c r="AG442" s="214"/>
      <c r="AH442" s="214"/>
      <c r="AI442" s="214"/>
      <c r="AJ442" s="214"/>
      <c r="AK442" s="214"/>
      <c r="AL442" s="214"/>
      <c r="AM442" s="214"/>
      <c r="AN442" s="214"/>
      <c r="AO442" s="214"/>
      <c r="AP442" s="214"/>
      <c r="AQ442" s="214"/>
      <c r="AR442" s="214"/>
      <c r="AS442" s="214"/>
      <c r="AT442" s="214"/>
      <c r="AU442" s="214"/>
      <c r="AV442" s="214"/>
      <c r="AW442" s="214">
        <v>10</v>
      </c>
      <c r="AX442" s="249"/>
      <c r="AY442" s="249"/>
    </row>
    <row r="443" spans="1:51" s="196" customFormat="1" ht="12.75" customHeight="1">
      <c r="A443" s="787" t="s">
        <v>122</v>
      </c>
      <c r="B443" s="787"/>
      <c r="C443" s="751" t="s">
        <v>123</v>
      </c>
      <c r="D443" s="752"/>
      <c r="E443" s="752"/>
      <c r="F443" s="752"/>
      <c r="G443" s="752"/>
      <c r="H443" s="783"/>
      <c r="I443" s="214">
        <f t="shared" si="212"/>
        <v>431</v>
      </c>
      <c r="J443" s="215">
        <f t="shared" si="224"/>
        <v>44</v>
      </c>
      <c r="K443" s="215">
        <f t="shared" si="224"/>
        <v>4</v>
      </c>
      <c r="L443" s="221"/>
      <c r="M443" s="199"/>
      <c r="N443" s="253">
        <v>44</v>
      </c>
      <c r="O443" s="253">
        <v>4</v>
      </c>
      <c r="P443" s="222"/>
      <c r="Q443" s="222"/>
      <c r="R443" s="253">
        <v>44</v>
      </c>
      <c r="S443" s="222"/>
      <c r="T443" s="222"/>
      <c r="U443" s="222"/>
      <c r="V443" s="214">
        <v>31</v>
      </c>
      <c r="W443" s="214">
        <v>1</v>
      </c>
      <c r="X443" s="214">
        <v>2</v>
      </c>
      <c r="Y443" s="214"/>
      <c r="Z443" s="246"/>
      <c r="AA443" s="247"/>
      <c r="AB443" s="140" t="str">
        <f t="shared" si="232"/>
        <v>CF7411-12</v>
      </c>
      <c r="AC443" s="139" t="str">
        <f t="shared" si="233"/>
        <v>Барилгын цахилгаанчин</v>
      </c>
      <c r="AD443" s="214">
        <f t="shared" si="213"/>
        <v>431</v>
      </c>
      <c r="AE443" s="248"/>
      <c r="AF443" s="248"/>
      <c r="AG443" s="214"/>
      <c r="AH443" s="214"/>
      <c r="AI443" s="214">
        <v>2</v>
      </c>
      <c r="AJ443" s="214">
        <v>1</v>
      </c>
      <c r="AK443" s="214"/>
      <c r="AL443" s="214"/>
      <c r="AM443" s="214"/>
      <c r="AN443" s="214"/>
      <c r="AO443" s="214"/>
      <c r="AP443" s="214"/>
      <c r="AQ443" s="214">
        <v>9</v>
      </c>
      <c r="AR443" s="214">
        <v>2</v>
      </c>
      <c r="AS443" s="214"/>
      <c r="AT443" s="214">
        <v>1</v>
      </c>
      <c r="AU443" s="214">
        <v>2</v>
      </c>
      <c r="AV443" s="214">
        <v>10</v>
      </c>
      <c r="AW443" s="214">
        <v>31</v>
      </c>
      <c r="AX443" s="249"/>
      <c r="AY443" s="249"/>
    </row>
    <row r="444" spans="1:51" s="196" customFormat="1" ht="25.5" customHeight="1">
      <c r="A444" s="787" t="s">
        <v>118</v>
      </c>
      <c r="B444" s="787"/>
      <c r="C444" s="751" t="s">
        <v>119</v>
      </c>
      <c r="D444" s="752"/>
      <c r="E444" s="752"/>
      <c r="F444" s="752"/>
      <c r="G444" s="752"/>
      <c r="H444" s="783"/>
      <c r="I444" s="214">
        <f t="shared" si="212"/>
        <v>432</v>
      </c>
      <c r="J444" s="215">
        <f t="shared" si="224"/>
        <v>24</v>
      </c>
      <c r="K444" s="215">
        <f t="shared" si="224"/>
        <v>13</v>
      </c>
      <c r="L444" s="221"/>
      <c r="M444" s="199"/>
      <c r="N444" s="253">
        <v>24</v>
      </c>
      <c r="O444" s="253">
        <v>13</v>
      </c>
      <c r="P444" s="222"/>
      <c r="Q444" s="222"/>
      <c r="R444" s="253">
        <v>24</v>
      </c>
      <c r="S444" s="222"/>
      <c r="T444" s="222"/>
      <c r="U444" s="222"/>
      <c r="V444" s="214">
        <v>14</v>
      </c>
      <c r="W444" s="214">
        <v>10</v>
      </c>
      <c r="X444" s="214">
        <v>6</v>
      </c>
      <c r="Y444" s="214">
        <v>3</v>
      </c>
      <c r="Z444" s="216"/>
      <c r="AA444" s="247"/>
      <c r="AB444" s="140" t="str">
        <f t="shared" si="232"/>
        <v>CF7123-20</v>
      </c>
      <c r="AC444" s="139" t="str">
        <f t="shared" si="233"/>
        <v>Барилгын засал-чимэглэлчин</v>
      </c>
      <c r="AD444" s="214">
        <f t="shared" si="213"/>
        <v>432</v>
      </c>
      <c r="AE444" s="248"/>
      <c r="AF444" s="248"/>
      <c r="AG444" s="214"/>
      <c r="AH444" s="214"/>
      <c r="AI444" s="214"/>
      <c r="AJ444" s="214"/>
      <c r="AK444" s="214"/>
      <c r="AL444" s="214"/>
      <c r="AM444" s="214"/>
      <c r="AN444" s="214"/>
      <c r="AO444" s="214"/>
      <c r="AP444" s="214"/>
      <c r="AQ444" s="214">
        <v>4</v>
      </c>
      <c r="AR444" s="214"/>
      <c r="AS444" s="214"/>
      <c r="AT444" s="214">
        <v>1</v>
      </c>
      <c r="AU444" s="214">
        <v>3</v>
      </c>
      <c r="AV444" s="214">
        <v>6</v>
      </c>
      <c r="AW444" s="214">
        <v>14</v>
      </c>
      <c r="AX444" s="249"/>
      <c r="AY444" s="249"/>
    </row>
    <row r="445" spans="1:51" s="196" customFormat="1" ht="12.75" customHeight="1">
      <c r="A445" s="825" t="s">
        <v>151</v>
      </c>
      <c r="B445" s="826"/>
      <c r="C445" s="712" t="s">
        <v>152</v>
      </c>
      <c r="D445" s="713"/>
      <c r="E445" s="713"/>
      <c r="F445" s="713"/>
      <c r="G445" s="713"/>
      <c r="H445" s="714"/>
      <c r="I445" s="214">
        <f t="shared" si="212"/>
        <v>433</v>
      </c>
      <c r="J445" s="215">
        <f t="shared" si="224"/>
        <v>6</v>
      </c>
      <c r="K445" s="215">
        <f t="shared" si="224"/>
        <v>0</v>
      </c>
      <c r="L445" s="221"/>
      <c r="M445" s="199"/>
      <c r="N445" s="253">
        <v>6</v>
      </c>
      <c r="O445" s="253">
        <f t="shared" ref="O445:O447" si="235">+Q445+S445+U445</f>
        <v>0</v>
      </c>
      <c r="P445" s="222"/>
      <c r="Q445" s="222"/>
      <c r="R445" s="253">
        <v>6</v>
      </c>
      <c r="S445" s="222"/>
      <c r="T445" s="222"/>
      <c r="U445" s="222"/>
      <c r="V445" s="214">
        <v>6</v>
      </c>
      <c r="W445" s="214">
        <v>0</v>
      </c>
      <c r="X445" s="214"/>
      <c r="Y445" s="214"/>
      <c r="Z445" s="246"/>
      <c r="AA445" s="247"/>
      <c r="AB445" s="140" t="str">
        <f t="shared" si="232"/>
        <v>CF7115-22</v>
      </c>
      <c r="AC445" s="139" t="str">
        <f t="shared" si="233"/>
        <v>Барилгын мужаан</v>
      </c>
      <c r="AD445" s="214">
        <f t="shared" si="213"/>
        <v>433</v>
      </c>
      <c r="AE445" s="248"/>
      <c r="AF445" s="248"/>
      <c r="AG445" s="214"/>
      <c r="AH445" s="214"/>
      <c r="AI445" s="214"/>
      <c r="AJ445" s="214"/>
      <c r="AK445" s="214"/>
      <c r="AL445" s="214"/>
      <c r="AM445" s="214"/>
      <c r="AN445" s="214"/>
      <c r="AO445" s="214"/>
      <c r="AP445" s="214"/>
      <c r="AQ445" s="214"/>
      <c r="AR445" s="214"/>
      <c r="AS445" s="214"/>
      <c r="AT445" s="214"/>
      <c r="AU445" s="214"/>
      <c r="AV445" s="214"/>
      <c r="AW445" s="214">
        <v>6</v>
      </c>
      <c r="AX445" s="249"/>
      <c r="AY445" s="249"/>
    </row>
    <row r="446" spans="1:51" s="196" customFormat="1" ht="25.5" customHeight="1">
      <c r="A446" s="825" t="s">
        <v>385</v>
      </c>
      <c r="B446" s="826"/>
      <c r="C446" s="751" t="s">
        <v>386</v>
      </c>
      <c r="D446" s="752"/>
      <c r="E446" s="752"/>
      <c r="F446" s="752"/>
      <c r="G446" s="752"/>
      <c r="H446" s="783"/>
      <c r="I446" s="214">
        <f t="shared" si="212"/>
        <v>434</v>
      </c>
      <c r="J446" s="215">
        <f t="shared" si="224"/>
        <v>25</v>
      </c>
      <c r="K446" s="215">
        <f t="shared" si="224"/>
        <v>0</v>
      </c>
      <c r="L446" s="221"/>
      <c r="M446" s="199"/>
      <c r="N446" s="253">
        <v>25</v>
      </c>
      <c r="O446" s="253">
        <f t="shared" si="235"/>
        <v>0</v>
      </c>
      <c r="P446" s="222"/>
      <c r="Q446" s="222"/>
      <c r="R446" s="253">
        <v>25</v>
      </c>
      <c r="S446" s="222"/>
      <c r="T446" s="222"/>
      <c r="U446" s="222"/>
      <c r="V446" s="214">
        <v>13</v>
      </c>
      <c r="W446" s="214">
        <v>0</v>
      </c>
      <c r="X446" s="214"/>
      <c r="Y446" s="214"/>
      <c r="Z446" s="246"/>
      <c r="AA446" s="247"/>
      <c r="AB446" s="140" t="str">
        <f t="shared" si="232"/>
        <v>CB7116-18</v>
      </c>
      <c r="AC446" s="139" t="str">
        <f t="shared" si="233"/>
        <v xml:space="preserve">Авто зам, гүүр барилгын ажилтан /замчин/ </v>
      </c>
      <c r="AD446" s="214">
        <f t="shared" si="213"/>
        <v>434</v>
      </c>
      <c r="AE446" s="248"/>
      <c r="AF446" s="248"/>
      <c r="AG446" s="214"/>
      <c r="AH446" s="214"/>
      <c r="AI446" s="214"/>
      <c r="AJ446" s="214"/>
      <c r="AK446" s="214"/>
      <c r="AL446" s="214"/>
      <c r="AM446" s="214"/>
      <c r="AN446" s="214"/>
      <c r="AO446" s="214"/>
      <c r="AP446" s="214"/>
      <c r="AQ446" s="214">
        <v>12</v>
      </c>
      <c r="AR446" s="214"/>
      <c r="AS446" s="214"/>
      <c r="AT446" s="214"/>
      <c r="AU446" s="214">
        <v>5</v>
      </c>
      <c r="AV446" s="214">
        <v>7</v>
      </c>
      <c r="AW446" s="214">
        <v>13</v>
      </c>
      <c r="AX446" s="249"/>
      <c r="AY446" s="249"/>
    </row>
    <row r="447" spans="1:51" s="196" customFormat="1" ht="12.75" customHeight="1">
      <c r="A447" s="825" t="s">
        <v>114</v>
      </c>
      <c r="B447" s="826"/>
      <c r="C447" s="751" t="s">
        <v>115</v>
      </c>
      <c r="D447" s="752"/>
      <c r="E447" s="752"/>
      <c r="F447" s="752"/>
      <c r="G447" s="752"/>
      <c r="H447" s="783"/>
      <c r="I447" s="214">
        <f t="shared" si="212"/>
        <v>435</v>
      </c>
      <c r="J447" s="215">
        <f t="shared" si="224"/>
        <v>49</v>
      </c>
      <c r="K447" s="215">
        <f t="shared" si="224"/>
        <v>0</v>
      </c>
      <c r="L447" s="221"/>
      <c r="M447" s="199"/>
      <c r="N447" s="253">
        <v>49</v>
      </c>
      <c r="O447" s="253">
        <f t="shared" si="235"/>
        <v>0</v>
      </c>
      <c r="P447" s="222"/>
      <c r="Q447" s="222"/>
      <c r="R447" s="253">
        <v>49</v>
      </c>
      <c r="S447" s="222"/>
      <c r="T447" s="222"/>
      <c r="U447" s="222"/>
      <c r="V447" s="214">
        <v>49</v>
      </c>
      <c r="W447" s="214">
        <v>0</v>
      </c>
      <c r="X447" s="214"/>
      <c r="Y447" s="214"/>
      <c r="Z447" s="246"/>
      <c r="AA447" s="247"/>
      <c r="AB447" s="140" t="str">
        <f t="shared" si="232"/>
        <v>TC8211-20</v>
      </c>
      <c r="AC447" s="139" t="str">
        <f t="shared" si="233"/>
        <v>Автомашины засварчин</v>
      </c>
      <c r="AD447" s="214">
        <f t="shared" si="213"/>
        <v>435</v>
      </c>
      <c r="AE447" s="248"/>
      <c r="AF447" s="248"/>
      <c r="AG447" s="214"/>
      <c r="AH447" s="214"/>
      <c r="AI447" s="214"/>
      <c r="AJ447" s="214"/>
      <c r="AK447" s="214"/>
      <c r="AL447" s="214"/>
      <c r="AM447" s="214"/>
      <c r="AN447" s="214"/>
      <c r="AO447" s="214"/>
      <c r="AP447" s="214"/>
      <c r="AQ447" s="214"/>
      <c r="AR447" s="214"/>
      <c r="AS447" s="214"/>
      <c r="AT447" s="214"/>
      <c r="AU447" s="214"/>
      <c r="AV447" s="214"/>
      <c r="AW447" s="214">
        <v>49</v>
      </c>
      <c r="AX447" s="249"/>
      <c r="AY447" s="249"/>
    </row>
    <row r="448" spans="1:51" s="196" customFormat="1" ht="25.5" customHeight="1">
      <c r="A448" s="825" t="s">
        <v>132</v>
      </c>
      <c r="B448" s="826"/>
      <c r="C448" s="751" t="s">
        <v>133</v>
      </c>
      <c r="D448" s="752"/>
      <c r="E448" s="752"/>
      <c r="F448" s="752"/>
      <c r="G448" s="752"/>
      <c r="H448" s="783"/>
      <c r="I448" s="214">
        <f t="shared" si="212"/>
        <v>436</v>
      </c>
      <c r="J448" s="215">
        <f t="shared" si="224"/>
        <v>18</v>
      </c>
      <c r="K448" s="215">
        <f t="shared" si="224"/>
        <v>7</v>
      </c>
      <c r="L448" s="221"/>
      <c r="M448" s="199"/>
      <c r="N448" s="253">
        <v>18</v>
      </c>
      <c r="O448" s="253">
        <v>7</v>
      </c>
      <c r="P448" s="222"/>
      <c r="Q448" s="222"/>
      <c r="R448" s="253">
        <v>18</v>
      </c>
      <c r="S448" s="222"/>
      <c r="T448" s="222"/>
      <c r="U448" s="222"/>
      <c r="V448" s="214">
        <v>18</v>
      </c>
      <c r="W448" s="214">
        <v>7</v>
      </c>
      <c r="X448" s="214"/>
      <c r="Y448" s="214"/>
      <c r="Z448" s="246"/>
      <c r="AA448" s="247"/>
      <c r="AB448" s="140" t="str">
        <f t="shared" si="232"/>
        <v>IO7421-16</v>
      </c>
      <c r="AC448" s="139" t="str">
        <f t="shared" si="233"/>
        <v>Цахим тоног төхөөрөмжийн үйлчилгээний ажилтан</v>
      </c>
      <c r="AD448" s="214">
        <f t="shared" si="213"/>
        <v>436</v>
      </c>
      <c r="AE448" s="248"/>
      <c r="AF448" s="248"/>
      <c r="AG448" s="214"/>
      <c r="AH448" s="214"/>
      <c r="AI448" s="214"/>
      <c r="AJ448" s="214"/>
      <c r="AK448" s="214"/>
      <c r="AL448" s="214"/>
      <c r="AM448" s="214"/>
      <c r="AN448" s="214"/>
      <c r="AO448" s="214"/>
      <c r="AP448" s="214"/>
      <c r="AQ448" s="214"/>
      <c r="AR448" s="214"/>
      <c r="AS448" s="214"/>
      <c r="AT448" s="214"/>
      <c r="AU448" s="214"/>
      <c r="AV448" s="214"/>
      <c r="AW448" s="214">
        <v>18</v>
      </c>
      <c r="AX448" s="249"/>
      <c r="AY448" s="249"/>
    </row>
    <row r="449" spans="1:51" s="196" customFormat="1" ht="25.5" customHeight="1">
      <c r="A449" s="825" t="s">
        <v>195</v>
      </c>
      <c r="B449" s="826"/>
      <c r="C449" s="751" t="s">
        <v>196</v>
      </c>
      <c r="D449" s="752"/>
      <c r="E449" s="752"/>
      <c r="F449" s="752"/>
      <c r="G449" s="752"/>
      <c r="H449" s="783"/>
      <c r="I449" s="214">
        <f t="shared" si="212"/>
        <v>437</v>
      </c>
      <c r="J449" s="215">
        <f t="shared" si="224"/>
        <v>44</v>
      </c>
      <c r="K449" s="215">
        <f t="shared" si="224"/>
        <v>41</v>
      </c>
      <c r="L449" s="221"/>
      <c r="M449" s="199"/>
      <c r="N449" s="253">
        <v>44</v>
      </c>
      <c r="O449" s="253">
        <v>41</v>
      </c>
      <c r="P449" s="222"/>
      <c r="Q449" s="222"/>
      <c r="R449" s="253">
        <v>44</v>
      </c>
      <c r="S449" s="222"/>
      <c r="T449" s="222"/>
      <c r="U449" s="222"/>
      <c r="V449" s="214">
        <v>16</v>
      </c>
      <c r="W449" s="214">
        <v>13</v>
      </c>
      <c r="X449" s="214">
        <v>3</v>
      </c>
      <c r="Y449" s="214">
        <v>2</v>
      </c>
      <c r="Z449" s="246"/>
      <c r="AA449" s="247"/>
      <c r="AB449" s="140" t="str">
        <f t="shared" si="232"/>
        <v>ID4120-11</v>
      </c>
      <c r="AC449" s="139" t="str">
        <f t="shared" si="233"/>
        <v>Нарийн бичгийн дарга-албан хэргийн ажилтан</v>
      </c>
      <c r="AD449" s="214">
        <f t="shared" si="213"/>
        <v>437</v>
      </c>
      <c r="AE449" s="248"/>
      <c r="AF449" s="248"/>
      <c r="AG449" s="214"/>
      <c r="AH449" s="214"/>
      <c r="AI449" s="214">
        <v>1</v>
      </c>
      <c r="AJ449" s="214">
        <v>1</v>
      </c>
      <c r="AK449" s="214"/>
      <c r="AL449" s="214"/>
      <c r="AM449" s="214"/>
      <c r="AN449" s="214"/>
      <c r="AO449" s="214"/>
      <c r="AP449" s="214"/>
      <c r="AQ449" s="214">
        <v>24</v>
      </c>
      <c r="AR449" s="214">
        <v>25</v>
      </c>
      <c r="AS449" s="214">
        <v>13</v>
      </c>
      <c r="AT449" s="214"/>
      <c r="AU449" s="214">
        <v>15</v>
      </c>
      <c r="AV449" s="214"/>
      <c r="AW449" s="214">
        <v>16</v>
      </c>
      <c r="AX449" s="249"/>
      <c r="AY449" s="249"/>
    </row>
    <row r="450" spans="1:51" s="196" customFormat="1" ht="25.5" customHeight="1">
      <c r="A450" s="825" t="s">
        <v>372</v>
      </c>
      <c r="B450" s="826"/>
      <c r="C450" s="751" t="s">
        <v>373</v>
      </c>
      <c r="D450" s="752"/>
      <c r="E450" s="752"/>
      <c r="F450" s="752"/>
      <c r="G450" s="752"/>
      <c r="H450" s="783"/>
      <c r="I450" s="214">
        <f t="shared" si="212"/>
        <v>438</v>
      </c>
      <c r="J450" s="215">
        <f t="shared" si="224"/>
        <v>14</v>
      </c>
      <c r="K450" s="215">
        <f t="shared" si="224"/>
        <v>3</v>
      </c>
      <c r="L450" s="221"/>
      <c r="M450" s="199"/>
      <c r="N450" s="253">
        <v>14</v>
      </c>
      <c r="O450" s="253">
        <v>3</v>
      </c>
      <c r="P450" s="222"/>
      <c r="Q450" s="222"/>
      <c r="R450" s="253">
        <v>14</v>
      </c>
      <c r="S450" s="222"/>
      <c r="T450" s="222"/>
      <c r="U450" s="222"/>
      <c r="V450" s="214"/>
      <c r="W450" s="214"/>
      <c r="X450" s="214">
        <v>2</v>
      </c>
      <c r="Y450" s="214"/>
      <c r="Z450" s="246"/>
      <c r="AA450" s="247"/>
      <c r="AB450" s="140" t="str">
        <f t="shared" si="232"/>
        <v>CT8342-27</v>
      </c>
      <c r="AC450" s="139" t="str">
        <f t="shared" si="233"/>
        <v>Зам барилгын машин механизмын оператор</v>
      </c>
      <c r="AD450" s="214">
        <f t="shared" si="213"/>
        <v>438</v>
      </c>
      <c r="AE450" s="248"/>
      <c r="AF450" s="248"/>
      <c r="AG450" s="214"/>
      <c r="AH450" s="214"/>
      <c r="AI450" s="214"/>
      <c r="AJ450" s="214"/>
      <c r="AK450" s="214">
        <v>1</v>
      </c>
      <c r="AL450" s="214">
        <v>1</v>
      </c>
      <c r="AM450" s="214"/>
      <c r="AN450" s="214"/>
      <c r="AO450" s="214"/>
      <c r="AP450" s="214"/>
      <c r="AQ450" s="214">
        <v>11</v>
      </c>
      <c r="AR450" s="214">
        <v>2</v>
      </c>
      <c r="AS450" s="214"/>
      <c r="AT450" s="214"/>
      <c r="AU450" s="214">
        <v>9</v>
      </c>
      <c r="AV450" s="214">
        <v>5</v>
      </c>
      <c r="AW450" s="214"/>
      <c r="AX450" s="214"/>
      <c r="AY450" s="214"/>
    </row>
    <row r="451" spans="1:51" s="196" customFormat="1" ht="12.75" customHeight="1">
      <c r="A451" s="1010" t="s">
        <v>204</v>
      </c>
      <c r="B451" s="1011"/>
      <c r="C451" s="1015" t="s">
        <v>205</v>
      </c>
      <c r="D451" s="1013"/>
      <c r="E451" s="1013"/>
      <c r="F451" s="1013"/>
      <c r="G451" s="1013"/>
      <c r="H451" s="1014"/>
      <c r="I451" s="214">
        <f t="shared" si="212"/>
        <v>439</v>
      </c>
      <c r="J451" s="215">
        <f t="shared" si="224"/>
        <v>14</v>
      </c>
      <c r="K451" s="215">
        <f t="shared" si="224"/>
        <v>7</v>
      </c>
      <c r="L451" s="221"/>
      <c r="M451" s="199"/>
      <c r="N451" s="253">
        <v>14</v>
      </c>
      <c r="O451" s="253">
        <v>7</v>
      </c>
      <c r="P451" s="222"/>
      <c r="Q451" s="222"/>
      <c r="R451" s="253">
        <v>14</v>
      </c>
      <c r="S451" s="222"/>
      <c r="T451" s="222"/>
      <c r="U451" s="222"/>
      <c r="V451" s="214"/>
      <c r="W451" s="214"/>
      <c r="X451" s="248"/>
      <c r="Y451" s="247"/>
      <c r="Z451" s="246"/>
      <c r="AA451" s="247"/>
      <c r="AB451" s="140" t="str">
        <f t="shared" si="232"/>
        <v>CF7123-14</v>
      </c>
      <c r="AC451" s="139" t="str">
        <f t="shared" si="233"/>
        <v>Хуурай хийц угсрагч</v>
      </c>
      <c r="AD451" s="214">
        <f t="shared" si="213"/>
        <v>439</v>
      </c>
      <c r="AE451" s="248"/>
      <c r="AF451" s="248"/>
      <c r="AG451" s="248"/>
      <c r="AH451" s="248"/>
      <c r="AI451" s="248"/>
      <c r="AJ451" s="214"/>
      <c r="AK451" s="214">
        <v>5</v>
      </c>
      <c r="AL451" s="214"/>
      <c r="AM451" s="214"/>
      <c r="AN451" s="214"/>
      <c r="AO451" s="214"/>
      <c r="AP451" s="214"/>
      <c r="AQ451" s="214">
        <v>9</v>
      </c>
      <c r="AR451" s="214">
        <v>7</v>
      </c>
      <c r="AS451" s="214">
        <v>3</v>
      </c>
      <c r="AT451" s="214"/>
      <c r="AU451" s="214">
        <v>3</v>
      </c>
      <c r="AV451" s="214">
        <v>8</v>
      </c>
      <c r="AW451" s="214"/>
      <c r="AX451" s="214"/>
      <c r="AY451" s="214"/>
    </row>
    <row r="452" spans="1:51" s="208" customFormat="1" ht="14.25">
      <c r="A452" s="1048" t="s">
        <v>394</v>
      </c>
      <c r="B452" s="1049"/>
      <c r="C452" s="1049"/>
      <c r="D452" s="1049"/>
      <c r="E452" s="1049"/>
      <c r="F452" s="1049"/>
      <c r="G452" s="1049"/>
      <c r="H452" s="1050"/>
      <c r="I452" s="241">
        <f t="shared" si="212"/>
        <v>440</v>
      </c>
      <c r="J452" s="241">
        <f t="shared" ref="J452:K452" si="236">SUM(J453:J464)</f>
        <v>307</v>
      </c>
      <c r="K452" s="241">
        <f t="shared" si="236"/>
        <v>153</v>
      </c>
      <c r="L452" s="241">
        <f>SUM(L453:L464)</f>
        <v>42</v>
      </c>
      <c r="M452" s="241">
        <f t="shared" ref="M452:AA452" si="237">SUM(M453:M464)</f>
        <v>25</v>
      </c>
      <c r="N452" s="241">
        <f t="shared" si="237"/>
        <v>265</v>
      </c>
      <c r="O452" s="241">
        <f t="shared" si="237"/>
        <v>128</v>
      </c>
      <c r="P452" s="241">
        <f t="shared" si="237"/>
        <v>0</v>
      </c>
      <c r="Q452" s="241">
        <f t="shared" si="237"/>
        <v>0</v>
      </c>
      <c r="R452" s="241">
        <f t="shared" si="237"/>
        <v>307</v>
      </c>
      <c r="S452" s="241">
        <f t="shared" si="237"/>
        <v>0</v>
      </c>
      <c r="T452" s="241">
        <f t="shared" si="237"/>
        <v>0</v>
      </c>
      <c r="U452" s="241">
        <f t="shared" si="237"/>
        <v>0</v>
      </c>
      <c r="V452" s="241">
        <f t="shared" si="237"/>
        <v>157</v>
      </c>
      <c r="W452" s="241">
        <f t="shared" si="237"/>
        <v>71</v>
      </c>
      <c r="X452" s="241">
        <f t="shared" si="237"/>
        <v>6</v>
      </c>
      <c r="Y452" s="241">
        <f t="shared" si="237"/>
        <v>5</v>
      </c>
      <c r="Z452" s="241">
        <f t="shared" si="237"/>
        <v>4</v>
      </c>
      <c r="AA452" s="241">
        <f t="shared" si="237"/>
        <v>2</v>
      </c>
      <c r="AB452" s="819" t="str">
        <f>+A452</f>
        <v>5. Дархан-Уул аймаг дахь Политехник коллеж</v>
      </c>
      <c r="AC452" s="820"/>
      <c r="AD452" s="241">
        <f t="shared" si="213"/>
        <v>440</v>
      </c>
      <c r="AE452" s="241">
        <f t="shared" ref="AE452:AF452" si="238">SUM(AE453:AE464)</f>
        <v>0</v>
      </c>
      <c r="AF452" s="241">
        <f t="shared" si="238"/>
        <v>0</v>
      </c>
      <c r="AG452" s="241">
        <f>SUM(AG453:AG464)</f>
        <v>2</v>
      </c>
      <c r="AH452" s="241">
        <f t="shared" ref="AH452:AX452" si="239">SUM(AH453:AH464)</f>
        <v>2</v>
      </c>
      <c r="AI452" s="241">
        <f t="shared" si="239"/>
        <v>39</v>
      </c>
      <c r="AJ452" s="241">
        <f t="shared" si="239"/>
        <v>15</v>
      </c>
      <c r="AK452" s="241">
        <f t="shared" si="239"/>
        <v>0</v>
      </c>
      <c r="AL452" s="241">
        <f t="shared" si="239"/>
        <v>0</v>
      </c>
      <c r="AM452" s="241">
        <f t="shared" si="239"/>
        <v>0</v>
      </c>
      <c r="AN452" s="241">
        <f t="shared" si="239"/>
        <v>0</v>
      </c>
      <c r="AO452" s="241">
        <f t="shared" si="239"/>
        <v>0</v>
      </c>
      <c r="AP452" s="241">
        <f t="shared" si="239"/>
        <v>0</v>
      </c>
      <c r="AQ452" s="241">
        <f t="shared" si="239"/>
        <v>99</v>
      </c>
      <c r="AR452" s="241">
        <f t="shared" si="239"/>
        <v>58</v>
      </c>
      <c r="AS452" s="241">
        <f t="shared" si="239"/>
        <v>42</v>
      </c>
      <c r="AT452" s="241">
        <f t="shared" si="239"/>
        <v>3</v>
      </c>
      <c r="AU452" s="241">
        <f t="shared" si="239"/>
        <v>11</v>
      </c>
      <c r="AV452" s="241">
        <f t="shared" si="239"/>
        <v>91</v>
      </c>
      <c r="AW452" s="241">
        <f t="shared" si="239"/>
        <v>159</v>
      </c>
      <c r="AX452" s="241">
        <f t="shared" si="239"/>
        <v>1</v>
      </c>
      <c r="AY452" s="241">
        <f>SUM(AY453:AY464)</f>
        <v>0</v>
      </c>
    </row>
    <row r="453" spans="1:51" s="196" customFormat="1" ht="25.5" customHeight="1">
      <c r="A453" s="787" t="s">
        <v>118</v>
      </c>
      <c r="B453" s="787"/>
      <c r="C453" s="751" t="s">
        <v>119</v>
      </c>
      <c r="D453" s="752"/>
      <c r="E453" s="752"/>
      <c r="F453" s="752"/>
      <c r="G453" s="752"/>
      <c r="H453" s="783"/>
      <c r="I453" s="214">
        <f t="shared" si="212"/>
        <v>441</v>
      </c>
      <c r="J453" s="215">
        <f t="shared" si="224"/>
        <v>11</v>
      </c>
      <c r="K453" s="215">
        <f t="shared" si="224"/>
        <v>6</v>
      </c>
      <c r="L453" s="221"/>
      <c r="M453" s="199"/>
      <c r="N453" s="199">
        <v>11</v>
      </c>
      <c r="O453" s="199">
        <v>6</v>
      </c>
      <c r="P453" s="222"/>
      <c r="Q453" s="222"/>
      <c r="R453" s="199">
        <v>11</v>
      </c>
      <c r="S453" s="222"/>
      <c r="T453" s="222"/>
      <c r="U453" s="222"/>
      <c r="V453" s="214">
        <v>11</v>
      </c>
      <c r="W453" s="214">
        <v>6</v>
      </c>
      <c r="X453" s="199"/>
      <c r="Y453" s="199"/>
      <c r="Z453" s="221"/>
      <c r="AA453" s="199"/>
      <c r="AB453" s="140" t="str">
        <f t="shared" ref="AB453:AB464" si="240">+A453</f>
        <v>CF7123-20</v>
      </c>
      <c r="AC453" s="139" t="str">
        <f t="shared" ref="AC453:AC464" si="241">+C453</f>
        <v>Барилгын засал-чимэглэлчин</v>
      </c>
      <c r="AD453" s="214">
        <f t="shared" si="213"/>
        <v>441</v>
      </c>
      <c r="AE453" s="199"/>
      <c r="AF453" s="199"/>
      <c r="AG453" s="199"/>
      <c r="AH453" s="199"/>
      <c r="AI453" s="199"/>
      <c r="AJ453" s="199"/>
      <c r="AK453" s="199"/>
      <c r="AL453" s="199"/>
      <c r="AM453" s="199"/>
      <c r="AN453" s="199"/>
      <c r="AO453" s="199"/>
      <c r="AP453" s="199"/>
      <c r="AQ453" s="199"/>
      <c r="AR453" s="199"/>
      <c r="AS453" s="199"/>
      <c r="AT453" s="199"/>
      <c r="AU453" s="199"/>
      <c r="AV453" s="199"/>
      <c r="AW453" s="199">
        <v>11</v>
      </c>
      <c r="AX453" s="199"/>
      <c r="AY453" s="199"/>
    </row>
    <row r="454" spans="1:51" s="196" customFormat="1" ht="12.75" customHeight="1">
      <c r="A454" s="787" t="s">
        <v>122</v>
      </c>
      <c r="B454" s="787"/>
      <c r="C454" s="751" t="s">
        <v>123</v>
      </c>
      <c r="D454" s="752"/>
      <c r="E454" s="752"/>
      <c r="F454" s="752"/>
      <c r="G454" s="752"/>
      <c r="H454" s="783"/>
      <c r="I454" s="214">
        <f t="shared" si="212"/>
        <v>442</v>
      </c>
      <c r="J454" s="215">
        <f t="shared" si="224"/>
        <v>13</v>
      </c>
      <c r="K454" s="215">
        <f t="shared" si="224"/>
        <v>2</v>
      </c>
      <c r="L454" s="221"/>
      <c r="M454" s="199"/>
      <c r="N454" s="199">
        <v>13</v>
      </c>
      <c r="O454" s="199">
        <v>2</v>
      </c>
      <c r="P454" s="222"/>
      <c r="Q454" s="222"/>
      <c r="R454" s="199">
        <v>13</v>
      </c>
      <c r="S454" s="222"/>
      <c r="T454" s="222"/>
      <c r="U454" s="222"/>
      <c r="V454" s="214"/>
      <c r="W454" s="214"/>
      <c r="X454" s="199"/>
      <c r="Y454" s="199"/>
      <c r="Z454" s="221">
        <v>1</v>
      </c>
      <c r="AA454" s="199">
        <v>0</v>
      </c>
      <c r="AB454" s="140" t="str">
        <f t="shared" si="240"/>
        <v>CF7411-12</v>
      </c>
      <c r="AC454" s="139" t="str">
        <f t="shared" si="241"/>
        <v>Барилгын цахилгаанчин</v>
      </c>
      <c r="AD454" s="214">
        <f t="shared" si="213"/>
        <v>442</v>
      </c>
      <c r="AE454" s="199"/>
      <c r="AF454" s="199"/>
      <c r="AG454" s="199"/>
      <c r="AH454" s="199"/>
      <c r="AI454" s="199">
        <v>1</v>
      </c>
      <c r="AJ454" s="199">
        <v>0</v>
      </c>
      <c r="AK454" s="199"/>
      <c r="AL454" s="199"/>
      <c r="AM454" s="199"/>
      <c r="AN454" s="199"/>
      <c r="AO454" s="199"/>
      <c r="AP454" s="199"/>
      <c r="AQ454" s="199">
        <v>11</v>
      </c>
      <c r="AR454" s="199">
        <v>2</v>
      </c>
      <c r="AS454" s="199">
        <v>2</v>
      </c>
      <c r="AT454" s="199"/>
      <c r="AU454" s="199">
        <v>1</v>
      </c>
      <c r="AV454" s="199">
        <v>9</v>
      </c>
      <c r="AW454" s="199"/>
      <c r="AX454" s="199">
        <v>1</v>
      </c>
      <c r="AY454" s="199"/>
    </row>
    <row r="455" spans="1:51" s="196" customFormat="1" ht="12.75" customHeight="1">
      <c r="A455" s="825" t="s">
        <v>124</v>
      </c>
      <c r="B455" s="826"/>
      <c r="C455" s="702" t="s">
        <v>125</v>
      </c>
      <c r="D455" s="702"/>
      <c r="E455" s="702"/>
      <c r="F455" s="702"/>
      <c r="G455" s="702"/>
      <c r="H455" s="702"/>
      <c r="I455" s="214">
        <f t="shared" si="212"/>
        <v>443</v>
      </c>
      <c r="J455" s="215">
        <f t="shared" si="224"/>
        <v>47</v>
      </c>
      <c r="K455" s="215">
        <f t="shared" si="224"/>
        <v>2</v>
      </c>
      <c r="L455" s="221"/>
      <c r="M455" s="199"/>
      <c r="N455" s="199">
        <v>47</v>
      </c>
      <c r="O455" s="199">
        <v>2</v>
      </c>
      <c r="P455" s="222"/>
      <c r="Q455" s="222"/>
      <c r="R455" s="199">
        <v>47</v>
      </c>
      <c r="S455" s="222"/>
      <c r="T455" s="222"/>
      <c r="U455" s="222"/>
      <c r="V455" s="214">
        <v>30</v>
      </c>
      <c r="W455" s="214">
        <v>0</v>
      </c>
      <c r="X455" s="199"/>
      <c r="Y455" s="199"/>
      <c r="Z455" s="221"/>
      <c r="AA455" s="199"/>
      <c r="AB455" s="140" t="str">
        <f t="shared" si="240"/>
        <v>IM7212-14</v>
      </c>
      <c r="AC455" s="139" t="str">
        <f t="shared" si="241"/>
        <v>Гагнуурчин</v>
      </c>
      <c r="AD455" s="214">
        <f t="shared" si="213"/>
        <v>443</v>
      </c>
      <c r="AE455" s="199"/>
      <c r="AF455" s="199"/>
      <c r="AG455" s="199"/>
      <c r="AH455" s="199"/>
      <c r="AI455" s="199">
        <v>11</v>
      </c>
      <c r="AJ455" s="199">
        <v>0</v>
      </c>
      <c r="AK455" s="199"/>
      <c r="AL455" s="199"/>
      <c r="AM455" s="199"/>
      <c r="AN455" s="199"/>
      <c r="AO455" s="199"/>
      <c r="AP455" s="199"/>
      <c r="AQ455" s="199">
        <v>6</v>
      </c>
      <c r="AR455" s="199">
        <v>2</v>
      </c>
      <c r="AS455" s="199">
        <v>3</v>
      </c>
      <c r="AT455" s="199">
        <v>1</v>
      </c>
      <c r="AU455" s="199">
        <v>3</v>
      </c>
      <c r="AV455" s="199">
        <v>10</v>
      </c>
      <c r="AW455" s="199">
        <v>30</v>
      </c>
      <c r="AX455" s="199"/>
      <c r="AY455" s="199"/>
    </row>
    <row r="456" spans="1:51" s="196" customFormat="1" ht="12.75" customHeight="1">
      <c r="A456" s="825" t="s">
        <v>114</v>
      </c>
      <c r="B456" s="826"/>
      <c r="C456" s="751" t="s">
        <v>115</v>
      </c>
      <c r="D456" s="752"/>
      <c r="E456" s="752"/>
      <c r="F456" s="752"/>
      <c r="G456" s="752"/>
      <c r="H456" s="783"/>
      <c r="I456" s="214">
        <f t="shared" si="212"/>
        <v>444</v>
      </c>
      <c r="J456" s="215">
        <f t="shared" si="224"/>
        <v>24</v>
      </c>
      <c r="K456" s="215">
        <f t="shared" si="224"/>
        <v>0</v>
      </c>
      <c r="L456" s="221"/>
      <c r="M456" s="199"/>
      <c r="N456" s="199">
        <v>24</v>
      </c>
      <c r="O456" s="199">
        <v>0</v>
      </c>
      <c r="P456" s="222"/>
      <c r="Q456" s="222"/>
      <c r="R456" s="199">
        <v>24</v>
      </c>
      <c r="S456" s="222"/>
      <c r="T456" s="222"/>
      <c r="U456" s="222"/>
      <c r="V456" s="214">
        <v>24</v>
      </c>
      <c r="W456" s="214">
        <v>0</v>
      </c>
      <c r="X456" s="199"/>
      <c r="Y456" s="199"/>
      <c r="Z456" s="221"/>
      <c r="AA456" s="199"/>
      <c r="AB456" s="140" t="str">
        <f t="shared" si="240"/>
        <v>TC8211-20</v>
      </c>
      <c r="AC456" s="139" t="str">
        <f t="shared" si="241"/>
        <v>Автомашины засварчин</v>
      </c>
      <c r="AD456" s="214">
        <f t="shared" si="213"/>
        <v>444</v>
      </c>
      <c r="AE456" s="199"/>
      <c r="AF456" s="199"/>
      <c r="AG456" s="199"/>
      <c r="AH456" s="199"/>
      <c r="AI456" s="199"/>
      <c r="AJ456" s="199"/>
      <c r="AK456" s="199"/>
      <c r="AL456" s="199"/>
      <c r="AM456" s="199"/>
      <c r="AN456" s="199"/>
      <c r="AO456" s="199"/>
      <c r="AP456" s="199"/>
      <c r="AQ456" s="199"/>
      <c r="AR456" s="199"/>
      <c r="AS456" s="199"/>
      <c r="AT456" s="199"/>
      <c r="AU456" s="199"/>
      <c r="AV456" s="199"/>
      <c r="AW456" s="199">
        <v>24</v>
      </c>
      <c r="AX456" s="199"/>
      <c r="AY456" s="199"/>
    </row>
    <row r="457" spans="1:51" s="196" customFormat="1" ht="12.75" customHeight="1">
      <c r="A457" s="825" t="s">
        <v>144</v>
      </c>
      <c r="B457" s="826"/>
      <c r="C457" s="712" t="s">
        <v>145</v>
      </c>
      <c r="D457" s="713"/>
      <c r="E457" s="713"/>
      <c r="F457" s="713"/>
      <c r="G457" s="713"/>
      <c r="H457" s="714"/>
      <c r="I457" s="214">
        <f t="shared" si="212"/>
        <v>445</v>
      </c>
      <c r="J457" s="215">
        <f t="shared" si="224"/>
        <v>42</v>
      </c>
      <c r="K457" s="215">
        <f t="shared" si="224"/>
        <v>27</v>
      </c>
      <c r="L457" s="221"/>
      <c r="M457" s="199"/>
      <c r="N457" s="199">
        <v>42</v>
      </c>
      <c r="O457" s="199">
        <v>27</v>
      </c>
      <c r="P457" s="222"/>
      <c r="Q457" s="222"/>
      <c r="R457" s="199">
        <v>42</v>
      </c>
      <c r="S457" s="222"/>
      <c r="T457" s="222"/>
      <c r="U457" s="222"/>
      <c r="V457" s="214">
        <v>21</v>
      </c>
      <c r="W457" s="214">
        <v>21</v>
      </c>
      <c r="X457" s="199"/>
      <c r="Y457" s="199"/>
      <c r="Z457" s="221"/>
      <c r="AA457" s="199"/>
      <c r="AB457" s="140" t="str">
        <f t="shared" si="240"/>
        <v>IF5120-11</v>
      </c>
      <c r="AC457" s="139" t="str">
        <f t="shared" si="241"/>
        <v>Тогооч</v>
      </c>
      <c r="AD457" s="214">
        <f t="shared" si="213"/>
        <v>445</v>
      </c>
      <c r="AE457" s="199"/>
      <c r="AF457" s="199"/>
      <c r="AG457" s="199"/>
      <c r="AH457" s="199"/>
      <c r="AI457" s="199">
        <v>2</v>
      </c>
      <c r="AJ457" s="199">
        <v>1</v>
      </c>
      <c r="AK457" s="199"/>
      <c r="AL457" s="199"/>
      <c r="AM457" s="199"/>
      <c r="AN457" s="199"/>
      <c r="AO457" s="199"/>
      <c r="AP457" s="199"/>
      <c r="AQ457" s="199">
        <v>19</v>
      </c>
      <c r="AR457" s="199">
        <v>5</v>
      </c>
      <c r="AS457" s="199">
        <v>1</v>
      </c>
      <c r="AT457" s="199"/>
      <c r="AU457" s="199"/>
      <c r="AV457" s="199">
        <v>20</v>
      </c>
      <c r="AW457" s="199">
        <v>21</v>
      </c>
      <c r="AX457" s="199"/>
      <c r="AY457" s="199"/>
    </row>
    <row r="458" spans="1:51" s="196" customFormat="1" ht="12.75" customHeight="1">
      <c r="A458" s="825" t="s">
        <v>138</v>
      </c>
      <c r="B458" s="826"/>
      <c r="C458" s="712" t="s">
        <v>139</v>
      </c>
      <c r="D458" s="713"/>
      <c r="E458" s="713"/>
      <c r="F458" s="713"/>
      <c r="G458" s="713"/>
      <c r="H458" s="714"/>
      <c r="I458" s="214">
        <f t="shared" si="212"/>
        <v>446</v>
      </c>
      <c r="J458" s="215">
        <f t="shared" si="224"/>
        <v>53</v>
      </c>
      <c r="K458" s="215">
        <f t="shared" si="224"/>
        <v>48</v>
      </c>
      <c r="L458" s="221"/>
      <c r="M458" s="199"/>
      <c r="N458" s="199">
        <v>53</v>
      </c>
      <c r="O458" s="199">
        <v>48</v>
      </c>
      <c r="P458" s="222"/>
      <c r="Q458" s="222"/>
      <c r="R458" s="199">
        <v>53</v>
      </c>
      <c r="S458" s="222"/>
      <c r="T458" s="222"/>
      <c r="U458" s="222"/>
      <c r="V458" s="214">
        <v>27</v>
      </c>
      <c r="W458" s="214">
        <v>27</v>
      </c>
      <c r="X458" s="199"/>
      <c r="Y458" s="199"/>
      <c r="Z458" s="221">
        <v>3</v>
      </c>
      <c r="AA458" s="199">
        <v>2</v>
      </c>
      <c r="AB458" s="140" t="str">
        <f t="shared" si="240"/>
        <v>SO5141-11</v>
      </c>
      <c r="AC458" s="139" t="str">
        <f t="shared" si="241"/>
        <v>Үсчин</v>
      </c>
      <c r="AD458" s="214">
        <f t="shared" si="213"/>
        <v>446</v>
      </c>
      <c r="AE458" s="199"/>
      <c r="AF458" s="199"/>
      <c r="AG458" s="199"/>
      <c r="AH458" s="199"/>
      <c r="AI458" s="199">
        <v>5</v>
      </c>
      <c r="AJ458" s="199">
        <v>4</v>
      </c>
      <c r="AK458" s="199"/>
      <c r="AL458" s="199"/>
      <c r="AM458" s="199"/>
      <c r="AN458" s="199"/>
      <c r="AO458" s="199"/>
      <c r="AP458" s="199"/>
      <c r="AQ458" s="199">
        <v>18</v>
      </c>
      <c r="AR458" s="199">
        <v>15</v>
      </c>
      <c r="AS458" s="199">
        <v>5</v>
      </c>
      <c r="AT458" s="199"/>
      <c r="AU458" s="199">
        <v>5</v>
      </c>
      <c r="AV458" s="199">
        <v>16</v>
      </c>
      <c r="AW458" s="199">
        <v>27</v>
      </c>
      <c r="AX458" s="199"/>
      <c r="AY458" s="199"/>
    </row>
    <row r="459" spans="1:51" s="196" customFormat="1" ht="25.5" customHeight="1">
      <c r="A459" s="787" t="s">
        <v>130</v>
      </c>
      <c r="B459" s="787"/>
      <c r="C459" s="702" t="s">
        <v>131</v>
      </c>
      <c r="D459" s="702"/>
      <c r="E459" s="702"/>
      <c r="F459" s="702"/>
      <c r="G459" s="702"/>
      <c r="H459" s="702"/>
      <c r="I459" s="214">
        <f t="shared" si="212"/>
        <v>447</v>
      </c>
      <c r="J459" s="215">
        <f t="shared" si="224"/>
        <v>42</v>
      </c>
      <c r="K459" s="215">
        <f t="shared" si="224"/>
        <v>38</v>
      </c>
      <c r="L459" s="221"/>
      <c r="M459" s="199"/>
      <c r="N459" s="199">
        <v>42</v>
      </c>
      <c r="O459" s="199">
        <v>38</v>
      </c>
      <c r="P459" s="222"/>
      <c r="Q459" s="222"/>
      <c r="R459" s="199">
        <v>42</v>
      </c>
      <c r="S459" s="222"/>
      <c r="T459" s="222"/>
      <c r="U459" s="222"/>
      <c r="V459" s="214">
        <v>13</v>
      </c>
      <c r="W459" s="214">
        <v>13</v>
      </c>
      <c r="X459" s="199"/>
      <c r="Y459" s="199"/>
      <c r="Z459" s="221"/>
      <c r="AA459" s="199"/>
      <c r="AB459" s="140" t="str">
        <f t="shared" si="240"/>
        <v>IE7533-28</v>
      </c>
      <c r="AC459" s="139" t="str">
        <f t="shared" si="241"/>
        <v>Оёмол бүтээгдэхүүний оёдолчин</v>
      </c>
      <c r="AD459" s="214">
        <f t="shared" si="213"/>
        <v>447</v>
      </c>
      <c r="AE459" s="199"/>
      <c r="AF459" s="199"/>
      <c r="AG459" s="199">
        <v>1</v>
      </c>
      <c r="AH459" s="199">
        <v>1</v>
      </c>
      <c r="AI459" s="199">
        <v>8</v>
      </c>
      <c r="AJ459" s="199">
        <v>6</v>
      </c>
      <c r="AK459" s="199"/>
      <c r="AL459" s="199"/>
      <c r="AM459" s="199"/>
      <c r="AN459" s="199"/>
      <c r="AO459" s="199"/>
      <c r="AP459" s="199"/>
      <c r="AQ459" s="199">
        <v>20</v>
      </c>
      <c r="AR459" s="199">
        <v>18</v>
      </c>
      <c r="AS459" s="199">
        <v>17</v>
      </c>
      <c r="AT459" s="199">
        <v>1</v>
      </c>
      <c r="AU459" s="199"/>
      <c r="AV459" s="199">
        <v>11</v>
      </c>
      <c r="AW459" s="199">
        <v>13</v>
      </c>
      <c r="AX459" s="199"/>
      <c r="AY459" s="199"/>
    </row>
    <row r="460" spans="1:51" s="196" customFormat="1" ht="25.5" customHeight="1">
      <c r="A460" s="1006" t="s">
        <v>190</v>
      </c>
      <c r="B460" s="1007"/>
      <c r="C460" s="751" t="s">
        <v>191</v>
      </c>
      <c r="D460" s="752"/>
      <c r="E460" s="752"/>
      <c r="F460" s="752"/>
      <c r="G460" s="752"/>
      <c r="H460" s="783"/>
      <c r="I460" s="214">
        <f t="shared" si="212"/>
        <v>448</v>
      </c>
      <c r="J460" s="215">
        <f t="shared" si="224"/>
        <v>19</v>
      </c>
      <c r="K460" s="215">
        <f t="shared" si="224"/>
        <v>0</v>
      </c>
      <c r="L460" s="221"/>
      <c r="M460" s="199"/>
      <c r="N460" s="199">
        <v>19</v>
      </c>
      <c r="O460" s="199">
        <v>0</v>
      </c>
      <c r="P460" s="222"/>
      <c r="Q460" s="222"/>
      <c r="R460" s="199">
        <v>19</v>
      </c>
      <c r="S460" s="222"/>
      <c r="T460" s="222"/>
      <c r="U460" s="222"/>
      <c r="V460" s="214">
        <v>19</v>
      </c>
      <c r="W460" s="214">
        <v>0</v>
      </c>
      <c r="X460" s="199"/>
      <c r="Y460" s="199"/>
      <c r="Z460" s="221"/>
      <c r="AA460" s="199"/>
      <c r="AB460" s="140" t="str">
        <f t="shared" si="240"/>
        <v>IM7233-18</v>
      </c>
      <c r="AC460" s="139" t="str">
        <f t="shared" si="241"/>
        <v>Үйлдвэрийн машин, тоног төхөөрөмжийн механик</v>
      </c>
      <c r="AD460" s="214">
        <f t="shared" si="213"/>
        <v>448</v>
      </c>
      <c r="AE460" s="199"/>
      <c r="AF460" s="199"/>
      <c r="AG460" s="199"/>
      <c r="AH460" s="199"/>
      <c r="AI460" s="199"/>
      <c r="AJ460" s="199"/>
      <c r="AK460" s="199"/>
      <c r="AL460" s="199"/>
      <c r="AM460" s="199"/>
      <c r="AN460" s="199"/>
      <c r="AO460" s="199"/>
      <c r="AP460" s="199"/>
      <c r="AQ460" s="199"/>
      <c r="AR460" s="199"/>
      <c r="AS460" s="199"/>
      <c r="AT460" s="199"/>
      <c r="AU460" s="199"/>
      <c r="AV460" s="199"/>
      <c r="AW460" s="199">
        <v>19</v>
      </c>
      <c r="AX460" s="199"/>
      <c r="AY460" s="199"/>
    </row>
    <row r="461" spans="1:51" s="196" customFormat="1" ht="25.5" customHeight="1">
      <c r="A461" s="825" t="s">
        <v>132</v>
      </c>
      <c r="B461" s="826"/>
      <c r="C461" s="751" t="s">
        <v>133</v>
      </c>
      <c r="D461" s="752"/>
      <c r="E461" s="752"/>
      <c r="F461" s="752"/>
      <c r="G461" s="752"/>
      <c r="H461" s="783"/>
      <c r="I461" s="214">
        <f t="shared" si="212"/>
        <v>449</v>
      </c>
      <c r="J461" s="215">
        <f t="shared" si="224"/>
        <v>14</v>
      </c>
      <c r="K461" s="215">
        <f t="shared" si="224"/>
        <v>5</v>
      </c>
      <c r="L461" s="221"/>
      <c r="M461" s="199"/>
      <c r="N461" s="199">
        <v>14</v>
      </c>
      <c r="O461" s="199">
        <v>5</v>
      </c>
      <c r="P461" s="222"/>
      <c r="Q461" s="222"/>
      <c r="R461" s="199">
        <v>14</v>
      </c>
      <c r="S461" s="222"/>
      <c r="T461" s="222"/>
      <c r="U461" s="222"/>
      <c r="V461" s="214">
        <v>12</v>
      </c>
      <c r="W461" s="214">
        <v>4</v>
      </c>
      <c r="X461" s="199"/>
      <c r="Y461" s="199"/>
      <c r="Z461" s="221"/>
      <c r="AA461" s="199"/>
      <c r="AB461" s="140" t="str">
        <f t="shared" si="240"/>
        <v>IO7421-16</v>
      </c>
      <c r="AC461" s="139" t="str">
        <f t="shared" si="241"/>
        <v>Цахим тоног төхөөрөмжийн үйлчилгээний ажилтан</v>
      </c>
      <c r="AD461" s="214">
        <f t="shared" si="213"/>
        <v>449</v>
      </c>
      <c r="AE461" s="199"/>
      <c r="AF461" s="199"/>
      <c r="AG461" s="199"/>
      <c r="AH461" s="199"/>
      <c r="AI461" s="199"/>
      <c r="AJ461" s="199"/>
      <c r="AK461" s="199"/>
      <c r="AL461" s="199"/>
      <c r="AM461" s="199"/>
      <c r="AN461" s="199"/>
      <c r="AO461" s="199"/>
      <c r="AP461" s="199"/>
      <c r="AQ461" s="199">
        <v>2</v>
      </c>
      <c r="AR461" s="199">
        <v>1</v>
      </c>
      <c r="AS461" s="199"/>
      <c r="AT461" s="199"/>
      <c r="AU461" s="199"/>
      <c r="AV461" s="199"/>
      <c r="AW461" s="199">
        <v>14</v>
      </c>
      <c r="AX461" s="199"/>
      <c r="AY461" s="199"/>
    </row>
    <row r="462" spans="1:51" s="196" customFormat="1" ht="12.75" customHeight="1">
      <c r="A462" s="825" t="s">
        <v>360</v>
      </c>
      <c r="B462" s="826"/>
      <c r="C462" s="751" t="s">
        <v>361</v>
      </c>
      <c r="D462" s="752"/>
      <c r="E462" s="752"/>
      <c r="F462" s="752"/>
      <c r="G462" s="752"/>
      <c r="H462" s="783"/>
      <c r="I462" s="214">
        <f t="shared" si="212"/>
        <v>450</v>
      </c>
      <c r="J462" s="215">
        <f t="shared" si="224"/>
        <v>11</v>
      </c>
      <c r="K462" s="215">
        <f t="shared" si="224"/>
        <v>1</v>
      </c>
      <c r="L462" s="221">
        <v>11</v>
      </c>
      <c r="M462" s="199">
        <v>1</v>
      </c>
      <c r="N462" s="199"/>
      <c r="O462" s="199"/>
      <c r="P462" s="222"/>
      <c r="Q462" s="222"/>
      <c r="R462" s="199">
        <v>11</v>
      </c>
      <c r="S462" s="222"/>
      <c r="T462" s="222"/>
      <c r="U462" s="222"/>
      <c r="V462" s="214"/>
      <c r="W462" s="214"/>
      <c r="X462" s="199">
        <v>1</v>
      </c>
      <c r="Y462" s="199">
        <v>0</v>
      </c>
      <c r="Z462" s="221"/>
      <c r="AA462" s="199"/>
      <c r="AB462" s="140" t="str">
        <f t="shared" si="240"/>
        <v>CF3115-41</v>
      </c>
      <c r="AC462" s="139" t="str">
        <f t="shared" si="241"/>
        <v>Сантехникийн техникч</v>
      </c>
      <c r="AD462" s="214">
        <f t="shared" si="213"/>
        <v>450</v>
      </c>
      <c r="AE462" s="199"/>
      <c r="AF462" s="199"/>
      <c r="AG462" s="199"/>
      <c r="AH462" s="199"/>
      <c r="AI462" s="199">
        <v>2</v>
      </c>
      <c r="AJ462" s="199">
        <v>0</v>
      </c>
      <c r="AK462" s="199"/>
      <c r="AL462" s="199"/>
      <c r="AM462" s="199"/>
      <c r="AN462" s="199"/>
      <c r="AO462" s="199"/>
      <c r="AP462" s="199"/>
      <c r="AQ462" s="199">
        <v>8</v>
      </c>
      <c r="AR462" s="199">
        <v>1</v>
      </c>
      <c r="AS462" s="199">
        <v>1</v>
      </c>
      <c r="AT462" s="199"/>
      <c r="AU462" s="199">
        <v>2</v>
      </c>
      <c r="AV462" s="199">
        <v>8</v>
      </c>
      <c r="AW462" s="199"/>
      <c r="AX462" s="199"/>
      <c r="AY462" s="199"/>
    </row>
    <row r="463" spans="1:51" s="196" customFormat="1" ht="38.25" customHeight="1">
      <c r="A463" s="825" t="s">
        <v>367</v>
      </c>
      <c r="B463" s="826"/>
      <c r="C463" s="751" t="s">
        <v>368</v>
      </c>
      <c r="D463" s="752"/>
      <c r="E463" s="752"/>
      <c r="F463" s="752"/>
      <c r="G463" s="752"/>
      <c r="H463" s="783"/>
      <c r="I463" s="214">
        <f t="shared" si="212"/>
        <v>451</v>
      </c>
      <c r="J463" s="215">
        <f t="shared" si="224"/>
        <v>18</v>
      </c>
      <c r="K463" s="215">
        <f t="shared" si="224"/>
        <v>11</v>
      </c>
      <c r="L463" s="221">
        <v>18</v>
      </c>
      <c r="M463" s="199">
        <v>11</v>
      </c>
      <c r="N463" s="199"/>
      <c r="O463" s="199"/>
      <c r="P463" s="222"/>
      <c r="Q463" s="222"/>
      <c r="R463" s="199">
        <v>18</v>
      </c>
      <c r="S463" s="222"/>
      <c r="T463" s="222"/>
      <c r="U463" s="222"/>
      <c r="V463" s="214"/>
      <c r="W463" s="214"/>
      <c r="X463" s="199">
        <v>1</v>
      </c>
      <c r="Y463" s="199">
        <v>1</v>
      </c>
      <c r="Z463" s="221"/>
      <c r="AA463" s="199"/>
      <c r="AB463" s="140" t="str">
        <f t="shared" si="240"/>
        <v>IF3434-14</v>
      </c>
      <c r="AC463" s="139" t="str">
        <f t="shared" si="241"/>
        <v>Хоол үйлдвэрлэл, үйлчилгээний техник- технологич</v>
      </c>
      <c r="AD463" s="214">
        <f t="shared" si="213"/>
        <v>451</v>
      </c>
      <c r="AE463" s="199"/>
      <c r="AF463" s="199"/>
      <c r="AG463" s="199">
        <v>1</v>
      </c>
      <c r="AH463" s="199">
        <v>1</v>
      </c>
      <c r="AI463" s="199">
        <v>6</v>
      </c>
      <c r="AJ463" s="199">
        <v>0</v>
      </c>
      <c r="AK463" s="199"/>
      <c r="AL463" s="199"/>
      <c r="AM463" s="199"/>
      <c r="AN463" s="199"/>
      <c r="AO463" s="199"/>
      <c r="AP463" s="199"/>
      <c r="AQ463" s="199">
        <v>10</v>
      </c>
      <c r="AR463" s="199">
        <v>9</v>
      </c>
      <c r="AS463" s="199">
        <v>6</v>
      </c>
      <c r="AT463" s="199"/>
      <c r="AU463" s="199"/>
      <c r="AV463" s="199">
        <v>12</v>
      </c>
      <c r="AW463" s="199"/>
      <c r="AX463" s="199"/>
      <c r="AY463" s="199"/>
    </row>
    <row r="464" spans="1:51" s="196" customFormat="1" ht="12.75" customHeight="1">
      <c r="A464" s="825" t="s">
        <v>365</v>
      </c>
      <c r="B464" s="826"/>
      <c r="C464" s="712" t="s">
        <v>636</v>
      </c>
      <c r="D464" s="713"/>
      <c r="E464" s="713"/>
      <c r="F464" s="713"/>
      <c r="G464" s="713"/>
      <c r="H464" s="714"/>
      <c r="I464" s="214">
        <f t="shared" si="212"/>
        <v>452</v>
      </c>
      <c r="J464" s="215">
        <f t="shared" si="224"/>
        <v>13</v>
      </c>
      <c r="K464" s="215">
        <f t="shared" si="224"/>
        <v>13</v>
      </c>
      <c r="L464" s="221">
        <v>13</v>
      </c>
      <c r="M464" s="199">
        <v>13</v>
      </c>
      <c r="N464" s="199"/>
      <c r="O464" s="199"/>
      <c r="P464" s="222"/>
      <c r="Q464" s="222"/>
      <c r="R464" s="199">
        <v>13</v>
      </c>
      <c r="S464" s="222"/>
      <c r="T464" s="222"/>
      <c r="U464" s="222"/>
      <c r="V464" s="214"/>
      <c r="W464" s="214"/>
      <c r="X464" s="199">
        <v>4</v>
      </c>
      <c r="Y464" s="199">
        <v>4</v>
      </c>
      <c r="Z464" s="221"/>
      <c r="AA464" s="199"/>
      <c r="AB464" s="140" t="str">
        <f t="shared" si="240"/>
        <v>IE3139-14</v>
      </c>
      <c r="AC464" s="139" t="str">
        <f t="shared" si="241"/>
        <v>Оёдлын техник технологич</v>
      </c>
      <c r="AD464" s="214">
        <f t="shared" si="213"/>
        <v>452</v>
      </c>
      <c r="AE464" s="199"/>
      <c r="AF464" s="199"/>
      <c r="AG464" s="199"/>
      <c r="AH464" s="199"/>
      <c r="AI464" s="199">
        <v>4</v>
      </c>
      <c r="AJ464" s="199">
        <v>4</v>
      </c>
      <c r="AK464" s="199"/>
      <c r="AL464" s="199"/>
      <c r="AM464" s="199"/>
      <c r="AN464" s="199"/>
      <c r="AO464" s="199"/>
      <c r="AP464" s="199"/>
      <c r="AQ464" s="199">
        <v>5</v>
      </c>
      <c r="AR464" s="199">
        <v>5</v>
      </c>
      <c r="AS464" s="229">
        <v>7</v>
      </c>
      <c r="AT464" s="229">
        <v>1</v>
      </c>
      <c r="AU464" s="229"/>
      <c r="AV464" s="229">
        <v>5</v>
      </c>
      <c r="AW464" s="229"/>
      <c r="AX464" s="229"/>
      <c r="AY464" s="229"/>
    </row>
    <row r="465" spans="1:51" s="208" customFormat="1" ht="14.25">
      <c r="A465" s="1048" t="s">
        <v>397</v>
      </c>
      <c r="B465" s="1049"/>
      <c r="C465" s="1049"/>
      <c r="D465" s="1049"/>
      <c r="E465" s="1049"/>
      <c r="F465" s="1049"/>
      <c r="G465" s="1049"/>
      <c r="H465" s="1050"/>
      <c r="I465" s="241">
        <f t="shared" ref="I465:I528" si="242">+I464+1</f>
        <v>453</v>
      </c>
      <c r="J465" s="241">
        <f t="shared" ref="J465:K465" si="243">SUM(J466:J481)</f>
        <v>362</v>
      </c>
      <c r="K465" s="241">
        <f t="shared" si="243"/>
        <v>91</v>
      </c>
      <c r="L465" s="241">
        <f>SUM(L466:L481)</f>
        <v>125</v>
      </c>
      <c r="M465" s="241">
        <f t="shared" ref="M465:AA465" si="244">SUM(M466:M481)</f>
        <v>35</v>
      </c>
      <c r="N465" s="241">
        <f t="shared" si="244"/>
        <v>237</v>
      </c>
      <c r="O465" s="241">
        <f t="shared" si="244"/>
        <v>56</v>
      </c>
      <c r="P465" s="241">
        <f t="shared" si="244"/>
        <v>0</v>
      </c>
      <c r="Q465" s="241">
        <f t="shared" si="244"/>
        <v>0</v>
      </c>
      <c r="R465" s="241">
        <f t="shared" si="244"/>
        <v>362</v>
      </c>
      <c r="S465" s="241">
        <f t="shared" si="244"/>
        <v>0</v>
      </c>
      <c r="T465" s="241">
        <f t="shared" si="244"/>
        <v>0</v>
      </c>
      <c r="U465" s="241">
        <f t="shared" si="244"/>
        <v>0</v>
      </c>
      <c r="V465" s="241">
        <f t="shared" si="244"/>
        <v>110</v>
      </c>
      <c r="W465" s="241">
        <f t="shared" si="244"/>
        <v>13</v>
      </c>
      <c r="X465" s="241">
        <f t="shared" si="244"/>
        <v>65</v>
      </c>
      <c r="Y465" s="241">
        <f t="shared" si="244"/>
        <v>17</v>
      </c>
      <c r="Z465" s="241">
        <f t="shared" si="244"/>
        <v>15</v>
      </c>
      <c r="AA465" s="241">
        <f t="shared" si="244"/>
        <v>5</v>
      </c>
      <c r="AB465" s="819" t="str">
        <f>+A465</f>
        <v>6. Дархан-Уул аймаг дахь Уул уурхай эрчим хүчний Политехник коллеж</v>
      </c>
      <c r="AC465" s="820"/>
      <c r="AD465" s="241">
        <f t="shared" ref="AD465:AD528" si="245">+I465</f>
        <v>453</v>
      </c>
      <c r="AE465" s="241">
        <f t="shared" ref="AE465:AF465" si="246">SUM(AE466:AE481)</f>
        <v>4</v>
      </c>
      <c r="AF465" s="241">
        <f t="shared" si="246"/>
        <v>4</v>
      </c>
      <c r="AG465" s="241">
        <f>SUM(AG466:AG481)</f>
        <v>6</v>
      </c>
      <c r="AH465" s="241">
        <f t="shared" ref="AH465:AX465" si="247">SUM(AH466:AH481)</f>
        <v>3</v>
      </c>
      <c r="AI465" s="241">
        <f t="shared" si="247"/>
        <v>19</v>
      </c>
      <c r="AJ465" s="241">
        <f t="shared" si="247"/>
        <v>2</v>
      </c>
      <c r="AK465" s="241">
        <f t="shared" si="247"/>
        <v>20</v>
      </c>
      <c r="AL465" s="241">
        <f t="shared" si="247"/>
        <v>2</v>
      </c>
      <c r="AM465" s="241">
        <f t="shared" si="247"/>
        <v>1</v>
      </c>
      <c r="AN465" s="241">
        <f t="shared" si="247"/>
        <v>0</v>
      </c>
      <c r="AO465" s="241">
        <f t="shared" si="247"/>
        <v>0</v>
      </c>
      <c r="AP465" s="241">
        <f t="shared" si="247"/>
        <v>0</v>
      </c>
      <c r="AQ465" s="241">
        <f t="shared" si="247"/>
        <v>122</v>
      </c>
      <c r="AR465" s="241">
        <f t="shared" si="247"/>
        <v>45</v>
      </c>
      <c r="AS465" s="241">
        <f t="shared" si="247"/>
        <v>37</v>
      </c>
      <c r="AT465" s="241">
        <f t="shared" si="247"/>
        <v>8</v>
      </c>
      <c r="AU465" s="241">
        <f t="shared" si="247"/>
        <v>29</v>
      </c>
      <c r="AV465" s="241">
        <f t="shared" si="247"/>
        <v>155</v>
      </c>
      <c r="AW465" s="241">
        <f t="shared" si="247"/>
        <v>131</v>
      </c>
      <c r="AX465" s="241">
        <f t="shared" si="247"/>
        <v>1</v>
      </c>
      <c r="AY465" s="241">
        <f>SUM(AY466:AY481)</f>
        <v>1</v>
      </c>
    </row>
    <row r="466" spans="1:51" s="196" customFormat="1" ht="12.75" customHeight="1">
      <c r="A466" s="825" t="s">
        <v>257</v>
      </c>
      <c r="B466" s="826"/>
      <c r="C466" s="712" t="s">
        <v>258</v>
      </c>
      <c r="D466" s="713"/>
      <c r="E466" s="713"/>
      <c r="F466" s="713"/>
      <c r="G466" s="713"/>
      <c r="H466" s="714"/>
      <c r="I466" s="214">
        <f t="shared" si="242"/>
        <v>454</v>
      </c>
      <c r="J466" s="215">
        <f t="shared" si="224"/>
        <v>49</v>
      </c>
      <c r="K466" s="215">
        <f t="shared" si="224"/>
        <v>7</v>
      </c>
      <c r="L466" s="221"/>
      <c r="M466" s="199"/>
      <c r="N466" s="63">
        <v>49</v>
      </c>
      <c r="O466" s="63">
        <v>7</v>
      </c>
      <c r="P466" s="222"/>
      <c r="Q466" s="222"/>
      <c r="R466" s="199">
        <v>49</v>
      </c>
      <c r="S466" s="222"/>
      <c r="T466" s="222"/>
      <c r="U466" s="222"/>
      <c r="V466" s="65">
        <v>30</v>
      </c>
      <c r="W466" s="65">
        <v>7</v>
      </c>
      <c r="X466" s="214"/>
      <c r="Y466" s="214"/>
      <c r="Z466" s="216">
        <v>1</v>
      </c>
      <c r="AA466" s="214"/>
      <c r="AB466" s="140" t="str">
        <f t="shared" ref="AB466:AB481" si="248">+A466</f>
        <v>IM7411-11</v>
      </c>
      <c r="AC466" s="139" t="str">
        <f t="shared" ref="AC466:AC481" si="249">+C466</f>
        <v xml:space="preserve">Цахилгаанчин </v>
      </c>
      <c r="AD466" s="214">
        <f t="shared" si="245"/>
        <v>454</v>
      </c>
      <c r="AE466" s="214"/>
      <c r="AF466" s="214"/>
      <c r="AG466" s="214"/>
      <c r="AH466" s="214"/>
      <c r="AI466" s="65"/>
      <c r="AJ466" s="214"/>
      <c r="AK466" s="214">
        <v>5</v>
      </c>
      <c r="AL466" s="214"/>
      <c r="AM466" s="214">
        <v>1</v>
      </c>
      <c r="AN466" s="214"/>
      <c r="AO466" s="214"/>
      <c r="AP466" s="214"/>
      <c r="AQ466" s="214">
        <v>12</v>
      </c>
      <c r="AR466" s="214"/>
      <c r="AS466" s="214">
        <v>4</v>
      </c>
      <c r="AT466" s="214">
        <v>2</v>
      </c>
      <c r="AU466" s="214">
        <v>3</v>
      </c>
      <c r="AV466" s="214">
        <v>8</v>
      </c>
      <c r="AW466" s="65">
        <v>32</v>
      </c>
      <c r="AX466" s="214"/>
      <c r="AY466" s="214"/>
    </row>
    <row r="467" spans="1:51" s="196" customFormat="1" ht="12.75" customHeight="1">
      <c r="A467" s="825" t="s">
        <v>124</v>
      </c>
      <c r="B467" s="826"/>
      <c r="C467" s="702" t="s">
        <v>125</v>
      </c>
      <c r="D467" s="702"/>
      <c r="E467" s="702"/>
      <c r="F467" s="702"/>
      <c r="G467" s="702"/>
      <c r="H467" s="702"/>
      <c r="I467" s="214">
        <f t="shared" si="242"/>
        <v>455</v>
      </c>
      <c r="J467" s="215">
        <f t="shared" si="224"/>
        <v>38</v>
      </c>
      <c r="K467" s="215">
        <f t="shared" si="224"/>
        <v>1</v>
      </c>
      <c r="L467" s="221"/>
      <c r="M467" s="199"/>
      <c r="N467" s="63">
        <v>38</v>
      </c>
      <c r="O467" s="63">
        <v>1</v>
      </c>
      <c r="P467" s="222"/>
      <c r="Q467" s="222"/>
      <c r="R467" s="199">
        <v>38</v>
      </c>
      <c r="S467" s="222"/>
      <c r="T467" s="222"/>
      <c r="U467" s="222"/>
      <c r="V467" s="65">
        <v>26</v>
      </c>
      <c r="W467" s="65">
        <v>1</v>
      </c>
      <c r="X467" s="214"/>
      <c r="Y467" s="214"/>
      <c r="Z467" s="216"/>
      <c r="AA467" s="214"/>
      <c r="AB467" s="140" t="str">
        <f t="shared" si="248"/>
        <v>IM7212-14</v>
      </c>
      <c r="AC467" s="139" t="str">
        <f t="shared" si="249"/>
        <v>Гагнуурчин</v>
      </c>
      <c r="AD467" s="214">
        <f t="shared" si="245"/>
        <v>455</v>
      </c>
      <c r="AE467" s="214"/>
      <c r="AF467" s="214"/>
      <c r="AG467" s="214"/>
      <c r="AH467" s="214"/>
      <c r="AI467" s="65">
        <v>3</v>
      </c>
      <c r="AJ467" s="214"/>
      <c r="AK467" s="214"/>
      <c r="AL467" s="214"/>
      <c r="AM467" s="214"/>
      <c r="AN467" s="214"/>
      <c r="AO467" s="214"/>
      <c r="AP467" s="214"/>
      <c r="AQ467" s="214">
        <v>9</v>
      </c>
      <c r="AR467" s="214"/>
      <c r="AS467" s="214"/>
      <c r="AT467" s="214"/>
      <c r="AU467" s="214"/>
      <c r="AV467" s="214">
        <v>9</v>
      </c>
      <c r="AW467" s="65">
        <v>29</v>
      </c>
      <c r="AX467" s="214"/>
      <c r="AY467" s="214"/>
    </row>
    <row r="468" spans="1:51" s="196" customFormat="1" ht="25.5" customHeight="1">
      <c r="A468" s="1022" t="s">
        <v>398</v>
      </c>
      <c r="B468" s="1023"/>
      <c r="C468" s="987" t="s">
        <v>399</v>
      </c>
      <c r="D468" s="988"/>
      <c r="E468" s="988"/>
      <c r="F468" s="988"/>
      <c r="G468" s="988"/>
      <c r="H468" s="989"/>
      <c r="I468" s="214">
        <f t="shared" si="242"/>
        <v>456</v>
      </c>
      <c r="J468" s="215">
        <f t="shared" si="224"/>
        <v>27</v>
      </c>
      <c r="K468" s="215">
        <f t="shared" si="224"/>
        <v>5</v>
      </c>
      <c r="L468" s="221"/>
      <c r="M468" s="199"/>
      <c r="N468" s="63">
        <v>27</v>
      </c>
      <c r="O468" s="63">
        <v>5</v>
      </c>
      <c r="P468" s="222"/>
      <c r="Q468" s="222"/>
      <c r="R468" s="199">
        <v>27</v>
      </c>
      <c r="S468" s="222"/>
      <c r="T468" s="222"/>
      <c r="U468" s="222"/>
      <c r="V468" s="65">
        <v>27</v>
      </c>
      <c r="W468" s="65">
        <v>5</v>
      </c>
      <c r="X468" s="214"/>
      <c r="Y468" s="214"/>
      <c r="Z468" s="216"/>
      <c r="AA468" s="214"/>
      <c r="AB468" s="140" t="str">
        <f t="shared" si="248"/>
        <v>IM8211-15</v>
      </c>
      <c r="AC468" s="139" t="str">
        <f t="shared" si="249"/>
        <v>Даралтат сав турбин, уур ус дамжуулах шугамын угсрагч</v>
      </c>
      <c r="AD468" s="214">
        <f t="shared" si="245"/>
        <v>456</v>
      </c>
      <c r="AE468" s="214"/>
      <c r="AF468" s="214"/>
      <c r="AG468" s="214"/>
      <c r="AH468" s="214"/>
      <c r="AI468" s="65"/>
      <c r="AJ468" s="214"/>
      <c r="AK468" s="214"/>
      <c r="AL468" s="214"/>
      <c r="AM468" s="214"/>
      <c r="AN468" s="214"/>
      <c r="AO468" s="214"/>
      <c r="AP468" s="214"/>
      <c r="AQ468" s="214"/>
      <c r="AR468" s="214"/>
      <c r="AS468" s="214"/>
      <c r="AT468" s="214"/>
      <c r="AU468" s="214"/>
      <c r="AV468" s="214"/>
      <c r="AW468" s="65">
        <v>27</v>
      </c>
      <c r="AX468" s="214"/>
      <c r="AY468" s="214"/>
    </row>
    <row r="469" spans="1:51" s="196" customFormat="1" ht="25.5" customHeight="1">
      <c r="A469" s="1022" t="s">
        <v>259</v>
      </c>
      <c r="B469" s="1023"/>
      <c r="C469" s="751" t="s">
        <v>260</v>
      </c>
      <c r="D469" s="752"/>
      <c r="E469" s="752"/>
      <c r="F469" s="752"/>
      <c r="G469" s="752"/>
      <c r="H469" s="783"/>
      <c r="I469" s="214">
        <f t="shared" si="242"/>
        <v>457</v>
      </c>
      <c r="J469" s="215">
        <f t="shared" si="224"/>
        <v>42</v>
      </c>
      <c r="K469" s="215">
        <f t="shared" si="224"/>
        <v>2</v>
      </c>
      <c r="L469" s="221"/>
      <c r="M469" s="199"/>
      <c r="N469" s="63">
        <v>42</v>
      </c>
      <c r="O469" s="63">
        <v>2</v>
      </c>
      <c r="P469" s="222"/>
      <c r="Q469" s="222"/>
      <c r="R469" s="199">
        <v>42</v>
      </c>
      <c r="S469" s="222"/>
      <c r="T469" s="222"/>
      <c r="U469" s="222"/>
      <c r="V469" s="65">
        <v>27</v>
      </c>
      <c r="W469" s="65"/>
      <c r="X469" s="214">
        <v>3</v>
      </c>
      <c r="Y469" s="214">
        <v>1</v>
      </c>
      <c r="Z469" s="216"/>
      <c r="AA469" s="214"/>
      <c r="AB469" s="140" t="str">
        <f t="shared" si="248"/>
        <v>MT7233-17</v>
      </c>
      <c r="AC469" s="139" t="str">
        <f t="shared" si="249"/>
        <v>Уул уурхайн машин, тоног төхөөрөмжийн механик</v>
      </c>
      <c r="AD469" s="214">
        <f t="shared" si="245"/>
        <v>457</v>
      </c>
      <c r="AE469" s="214"/>
      <c r="AF469" s="214"/>
      <c r="AG469" s="214">
        <v>1</v>
      </c>
      <c r="AH469" s="214"/>
      <c r="AI469" s="65">
        <v>6</v>
      </c>
      <c r="AJ469" s="214"/>
      <c r="AK469" s="214">
        <v>2</v>
      </c>
      <c r="AL469" s="214"/>
      <c r="AM469" s="214"/>
      <c r="AN469" s="214"/>
      <c r="AO469" s="214"/>
      <c r="AP469" s="214"/>
      <c r="AQ469" s="214">
        <v>3</v>
      </c>
      <c r="AR469" s="214">
        <v>1</v>
      </c>
      <c r="AS469" s="214">
        <v>3</v>
      </c>
      <c r="AT469" s="214"/>
      <c r="AU469" s="214"/>
      <c r="AV469" s="214">
        <v>9</v>
      </c>
      <c r="AW469" s="214">
        <v>30</v>
      </c>
      <c r="AX469" s="214"/>
      <c r="AY469" s="214"/>
    </row>
    <row r="470" spans="1:51" s="196" customFormat="1" ht="12.75" customHeight="1">
      <c r="A470" s="1037" t="s">
        <v>400</v>
      </c>
      <c r="B470" s="776"/>
      <c r="C470" s="751" t="s">
        <v>401</v>
      </c>
      <c r="D470" s="752"/>
      <c r="E470" s="752"/>
      <c r="F470" s="752"/>
      <c r="G470" s="752"/>
      <c r="H470" s="783"/>
      <c r="I470" s="214">
        <f t="shared" si="242"/>
        <v>458</v>
      </c>
      <c r="J470" s="215">
        <f t="shared" si="224"/>
        <v>21</v>
      </c>
      <c r="K470" s="215">
        <f t="shared" si="224"/>
        <v>11</v>
      </c>
      <c r="L470" s="221"/>
      <c r="M470" s="199"/>
      <c r="N470" s="63">
        <v>21</v>
      </c>
      <c r="O470" s="63">
        <v>11</v>
      </c>
      <c r="P470" s="222"/>
      <c r="Q470" s="222"/>
      <c r="R470" s="199">
        <v>21</v>
      </c>
      <c r="S470" s="222"/>
      <c r="T470" s="222"/>
      <c r="U470" s="222"/>
      <c r="V470" s="65"/>
      <c r="W470" s="65"/>
      <c r="X470" s="214"/>
      <c r="Y470" s="214"/>
      <c r="Z470" s="216"/>
      <c r="AA470" s="214"/>
      <c r="AB470" s="140" t="str">
        <f t="shared" si="248"/>
        <v>PS8182-27</v>
      </c>
      <c r="AC470" s="139" t="str">
        <f t="shared" si="249"/>
        <v>Зуухны машинч</v>
      </c>
      <c r="AD470" s="214">
        <f t="shared" si="245"/>
        <v>458</v>
      </c>
      <c r="AE470" s="214"/>
      <c r="AF470" s="214"/>
      <c r="AG470" s="214"/>
      <c r="AH470" s="214"/>
      <c r="AI470" s="65"/>
      <c r="AJ470" s="214"/>
      <c r="AK470" s="214"/>
      <c r="AL470" s="214"/>
      <c r="AM470" s="214"/>
      <c r="AN470" s="214"/>
      <c r="AO470" s="214"/>
      <c r="AP470" s="214"/>
      <c r="AQ470" s="214">
        <v>21</v>
      </c>
      <c r="AR470" s="214">
        <v>11</v>
      </c>
      <c r="AS470" s="214"/>
      <c r="AT470" s="214">
        <v>1</v>
      </c>
      <c r="AU470" s="214"/>
      <c r="AV470" s="214">
        <v>16</v>
      </c>
      <c r="AW470" s="214">
        <v>4</v>
      </c>
      <c r="AX470" s="65"/>
      <c r="AY470" s="214"/>
    </row>
    <row r="471" spans="1:51" s="196" customFormat="1" ht="25.5" customHeight="1">
      <c r="A471" s="1022" t="s">
        <v>402</v>
      </c>
      <c r="B471" s="1023"/>
      <c r="C471" s="751" t="s">
        <v>403</v>
      </c>
      <c r="D471" s="752"/>
      <c r="E471" s="752"/>
      <c r="F471" s="752"/>
      <c r="G471" s="752"/>
      <c r="H471" s="783"/>
      <c r="I471" s="214">
        <f t="shared" si="242"/>
        <v>459</v>
      </c>
      <c r="J471" s="215">
        <f t="shared" si="224"/>
        <v>13</v>
      </c>
      <c r="K471" s="215">
        <f t="shared" si="224"/>
        <v>13</v>
      </c>
      <c r="L471" s="221"/>
      <c r="M471" s="199"/>
      <c r="N471" s="63">
        <v>13</v>
      </c>
      <c r="O471" s="63">
        <v>13</v>
      </c>
      <c r="P471" s="222"/>
      <c r="Q471" s="222"/>
      <c r="R471" s="199">
        <v>13</v>
      </c>
      <c r="S471" s="222"/>
      <c r="T471" s="222"/>
      <c r="U471" s="222"/>
      <c r="V471" s="65"/>
      <c r="W471" s="65"/>
      <c r="X471" s="214">
        <v>6</v>
      </c>
      <c r="Y471" s="214">
        <v>6</v>
      </c>
      <c r="Z471" s="216"/>
      <c r="AA471" s="214"/>
      <c r="AB471" s="140" t="str">
        <f t="shared" si="248"/>
        <v>PL7412-32</v>
      </c>
      <c r="AC471" s="139" t="str">
        <f t="shared" si="249"/>
        <v>Эрчим хүчний борлуулалтын байцаагч-монтёр</v>
      </c>
      <c r="AD471" s="214">
        <f t="shared" si="245"/>
        <v>459</v>
      </c>
      <c r="AE471" s="214">
        <v>1</v>
      </c>
      <c r="AF471" s="214">
        <v>1</v>
      </c>
      <c r="AG471" s="214">
        <v>3</v>
      </c>
      <c r="AH471" s="214">
        <v>3</v>
      </c>
      <c r="AI471" s="65"/>
      <c r="AJ471" s="65"/>
      <c r="AK471" s="214"/>
      <c r="AL471" s="214"/>
      <c r="AM471" s="214"/>
      <c r="AN471" s="214"/>
      <c r="AO471" s="214"/>
      <c r="AP471" s="214"/>
      <c r="AQ471" s="214">
        <v>3</v>
      </c>
      <c r="AR471" s="214">
        <v>3</v>
      </c>
      <c r="AS471" s="214">
        <v>3</v>
      </c>
      <c r="AT471" s="214">
        <v>1</v>
      </c>
      <c r="AU471" s="214">
        <v>1</v>
      </c>
      <c r="AV471" s="214">
        <v>7</v>
      </c>
      <c r="AW471" s="214">
        <v>1</v>
      </c>
      <c r="AX471" s="65"/>
      <c r="AY471" s="65"/>
    </row>
    <row r="472" spans="1:51" s="196" customFormat="1" ht="12.75" customHeight="1">
      <c r="A472" s="1022" t="s">
        <v>404</v>
      </c>
      <c r="B472" s="1023"/>
      <c r="C472" s="987" t="s">
        <v>405</v>
      </c>
      <c r="D472" s="988"/>
      <c r="E472" s="988"/>
      <c r="F472" s="988"/>
      <c r="G472" s="988"/>
      <c r="H472" s="989"/>
      <c r="I472" s="214">
        <f t="shared" si="242"/>
        <v>460</v>
      </c>
      <c r="J472" s="215">
        <f t="shared" si="224"/>
        <v>15</v>
      </c>
      <c r="K472" s="215">
        <f t="shared" si="224"/>
        <v>0</v>
      </c>
      <c r="L472" s="221"/>
      <c r="M472" s="199"/>
      <c r="N472" s="63">
        <v>15</v>
      </c>
      <c r="O472" s="63"/>
      <c r="P472" s="222"/>
      <c r="Q472" s="222"/>
      <c r="R472" s="199">
        <v>15</v>
      </c>
      <c r="S472" s="222"/>
      <c r="T472" s="222"/>
      <c r="U472" s="222"/>
      <c r="V472" s="65"/>
      <c r="W472" s="65"/>
      <c r="X472" s="214">
        <v>3</v>
      </c>
      <c r="Y472" s="214"/>
      <c r="Z472" s="216"/>
      <c r="AA472" s="214"/>
      <c r="AB472" s="140" t="str">
        <f t="shared" si="248"/>
        <v>MR8111-25</v>
      </c>
      <c r="AC472" s="139" t="str">
        <f t="shared" si="249"/>
        <v>Өрмийн мастер</v>
      </c>
      <c r="AD472" s="214">
        <f t="shared" si="245"/>
        <v>460</v>
      </c>
      <c r="AE472" s="214"/>
      <c r="AF472" s="214"/>
      <c r="AG472" s="214">
        <v>1</v>
      </c>
      <c r="AH472" s="214"/>
      <c r="AI472" s="65">
        <v>5</v>
      </c>
      <c r="AJ472" s="65"/>
      <c r="AK472" s="214">
        <v>4</v>
      </c>
      <c r="AL472" s="214"/>
      <c r="AM472" s="214"/>
      <c r="AN472" s="214"/>
      <c r="AO472" s="214"/>
      <c r="AP472" s="214"/>
      <c r="AQ472" s="214">
        <v>2</v>
      </c>
      <c r="AR472" s="214"/>
      <c r="AS472" s="214">
        <v>4</v>
      </c>
      <c r="AT472" s="214"/>
      <c r="AU472" s="214"/>
      <c r="AV472" s="214">
        <v>10</v>
      </c>
      <c r="AW472" s="214">
        <v>1</v>
      </c>
      <c r="AX472" s="65"/>
      <c r="AY472" s="65"/>
    </row>
    <row r="473" spans="1:51" s="196" customFormat="1" ht="38.25" customHeight="1">
      <c r="A473" s="787" t="s">
        <v>212</v>
      </c>
      <c r="B473" s="787"/>
      <c r="C473" s="751" t="s">
        <v>213</v>
      </c>
      <c r="D473" s="752"/>
      <c r="E473" s="752"/>
      <c r="F473" s="752"/>
      <c r="G473" s="752"/>
      <c r="H473" s="783"/>
      <c r="I473" s="214">
        <f t="shared" si="242"/>
        <v>461</v>
      </c>
      <c r="J473" s="215">
        <f t="shared" si="224"/>
        <v>13</v>
      </c>
      <c r="K473" s="215">
        <f t="shared" si="224"/>
        <v>4</v>
      </c>
      <c r="L473" s="221"/>
      <c r="M473" s="199"/>
      <c r="N473" s="63">
        <v>13</v>
      </c>
      <c r="O473" s="63">
        <v>4</v>
      </c>
      <c r="P473" s="222"/>
      <c r="Q473" s="222"/>
      <c r="R473" s="199">
        <v>13</v>
      </c>
      <c r="S473" s="222"/>
      <c r="T473" s="222"/>
      <c r="U473" s="222"/>
      <c r="V473" s="65"/>
      <c r="W473" s="65"/>
      <c r="X473" s="214"/>
      <c r="Y473" s="214"/>
      <c r="Z473" s="216"/>
      <c r="AA473" s="214"/>
      <c r="AB473" s="140" t="str">
        <f t="shared" si="248"/>
        <v>IM7223-17</v>
      </c>
      <c r="AC473" s="139" t="str">
        <f t="shared" si="249"/>
        <v>Метал боловсруулах машины оператор /токарь-фрезер/</v>
      </c>
      <c r="AD473" s="214">
        <f t="shared" si="245"/>
        <v>461</v>
      </c>
      <c r="AE473" s="214"/>
      <c r="AF473" s="214"/>
      <c r="AG473" s="214"/>
      <c r="AH473" s="214"/>
      <c r="AI473" s="65"/>
      <c r="AJ473" s="65"/>
      <c r="AK473" s="214"/>
      <c r="AL473" s="214"/>
      <c r="AM473" s="214"/>
      <c r="AN473" s="214"/>
      <c r="AO473" s="214"/>
      <c r="AP473" s="214"/>
      <c r="AQ473" s="214">
        <v>13</v>
      </c>
      <c r="AR473" s="214">
        <v>4</v>
      </c>
      <c r="AS473" s="214"/>
      <c r="AT473" s="214">
        <v>1</v>
      </c>
      <c r="AU473" s="214"/>
      <c r="AV473" s="214">
        <v>6</v>
      </c>
      <c r="AW473" s="214">
        <v>5</v>
      </c>
      <c r="AX473" s="65">
        <v>1</v>
      </c>
      <c r="AY473" s="65"/>
    </row>
    <row r="474" spans="1:51" s="196" customFormat="1" ht="25.5" customHeight="1">
      <c r="A474" s="1022" t="s">
        <v>263</v>
      </c>
      <c r="B474" s="1023"/>
      <c r="C474" s="751" t="s">
        <v>264</v>
      </c>
      <c r="D474" s="752"/>
      <c r="E474" s="752"/>
      <c r="F474" s="752"/>
      <c r="G474" s="752"/>
      <c r="H474" s="783"/>
      <c r="I474" s="214">
        <f t="shared" si="242"/>
        <v>462</v>
      </c>
      <c r="J474" s="215">
        <f t="shared" si="224"/>
        <v>19</v>
      </c>
      <c r="K474" s="215">
        <f t="shared" si="224"/>
        <v>13</v>
      </c>
      <c r="L474" s="221"/>
      <c r="M474" s="199"/>
      <c r="N474" s="63">
        <v>19</v>
      </c>
      <c r="O474" s="63">
        <v>13</v>
      </c>
      <c r="P474" s="222"/>
      <c r="Q474" s="222"/>
      <c r="R474" s="199">
        <v>19</v>
      </c>
      <c r="S474" s="222"/>
      <c r="T474" s="222"/>
      <c r="U474" s="222"/>
      <c r="V474" s="65"/>
      <c r="W474" s="65"/>
      <c r="X474" s="214"/>
      <c r="Y474" s="214"/>
      <c r="Z474" s="216"/>
      <c r="AA474" s="214"/>
      <c r="AB474" s="140" t="str">
        <f t="shared" si="248"/>
        <v>MR8111-15</v>
      </c>
      <c r="AC474" s="139" t="str">
        <f t="shared" si="249"/>
        <v>Хөвүүлэн баяжуулахын оператор</v>
      </c>
      <c r="AD474" s="214">
        <f t="shared" si="245"/>
        <v>462</v>
      </c>
      <c r="AE474" s="214"/>
      <c r="AF474" s="214"/>
      <c r="AG474" s="214"/>
      <c r="AH474" s="214"/>
      <c r="AI474" s="65"/>
      <c r="AJ474" s="65"/>
      <c r="AK474" s="214">
        <v>2</v>
      </c>
      <c r="AL474" s="214">
        <v>1</v>
      </c>
      <c r="AM474" s="214"/>
      <c r="AN474" s="214"/>
      <c r="AO474" s="214"/>
      <c r="AP474" s="214"/>
      <c r="AQ474" s="214">
        <v>17</v>
      </c>
      <c r="AR474" s="214">
        <v>12</v>
      </c>
      <c r="AS474" s="214">
        <v>5</v>
      </c>
      <c r="AT474" s="214"/>
      <c r="AU474" s="214"/>
      <c r="AV474" s="214">
        <v>11</v>
      </c>
      <c r="AW474" s="214">
        <v>2</v>
      </c>
      <c r="AX474" s="65"/>
      <c r="AY474" s="65">
        <v>1</v>
      </c>
    </row>
    <row r="475" spans="1:51" s="196" customFormat="1" ht="12.75" customHeight="1">
      <c r="A475" s="1022" t="s">
        <v>382</v>
      </c>
      <c r="B475" s="1023"/>
      <c r="C475" s="1051" t="s">
        <v>383</v>
      </c>
      <c r="D475" s="1052"/>
      <c r="E475" s="1052"/>
      <c r="F475" s="1052"/>
      <c r="G475" s="1052"/>
      <c r="H475" s="1053"/>
      <c r="I475" s="214">
        <f t="shared" si="242"/>
        <v>463</v>
      </c>
      <c r="J475" s="215">
        <f t="shared" ref="J475:K527" si="250">+L475+N475+P475</f>
        <v>22</v>
      </c>
      <c r="K475" s="215">
        <f t="shared" si="250"/>
        <v>1</v>
      </c>
      <c r="L475" s="63">
        <v>22</v>
      </c>
      <c r="M475" s="63">
        <v>1</v>
      </c>
      <c r="N475" s="199"/>
      <c r="O475" s="199"/>
      <c r="P475" s="222"/>
      <c r="Q475" s="222"/>
      <c r="R475" s="199">
        <v>22</v>
      </c>
      <c r="S475" s="222"/>
      <c r="T475" s="222"/>
      <c r="U475" s="222"/>
      <c r="V475" s="214"/>
      <c r="W475" s="214"/>
      <c r="X475" s="65">
        <v>11</v>
      </c>
      <c r="Y475" s="65"/>
      <c r="Z475" s="246"/>
      <c r="AA475" s="247"/>
      <c r="AB475" s="140" t="str">
        <f t="shared" si="248"/>
        <v>MG3117-25</v>
      </c>
      <c r="AC475" s="139" t="str">
        <f t="shared" si="249"/>
        <v>Уулын ажлын техникч</v>
      </c>
      <c r="AD475" s="214">
        <f t="shared" si="245"/>
        <v>463</v>
      </c>
      <c r="AE475" s="214"/>
      <c r="AF475" s="214"/>
      <c r="AG475" s="214"/>
      <c r="AH475" s="214"/>
      <c r="AI475" s="214"/>
      <c r="AJ475" s="214"/>
      <c r="AK475" s="214">
        <v>3</v>
      </c>
      <c r="AL475" s="214"/>
      <c r="AM475" s="214"/>
      <c r="AN475" s="214"/>
      <c r="AO475" s="214"/>
      <c r="AP475" s="214"/>
      <c r="AQ475" s="65">
        <v>8</v>
      </c>
      <c r="AR475" s="65">
        <v>1</v>
      </c>
      <c r="AS475" s="214">
        <v>4</v>
      </c>
      <c r="AT475" s="214">
        <v>2</v>
      </c>
      <c r="AU475" s="214">
        <v>4</v>
      </c>
      <c r="AV475" s="65">
        <v>12</v>
      </c>
      <c r="AW475" s="214"/>
      <c r="AX475" s="214"/>
      <c r="AY475" s="214"/>
    </row>
    <row r="476" spans="1:51" s="196" customFormat="1" ht="12.75" customHeight="1">
      <c r="A476" s="1022" t="s">
        <v>406</v>
      </c>
      <c r="B476" s="1023"/>
      <c r="C476" s="987" t="s">
        <v>407</v>
      </c>
      <c r="D476" s="988"/>
      <c r="E476" s="988"/>
      <c r="F476" s="988"/>
      <c r="G476" s="988"/>
      <c r="H476" s="989"/>
      <c r="I476" s="214">
        <f t="shared" si="242"/>
        <v>464</v>
      </c>
      <c r="J476" s="215">
        <f t="shared" si="250"/>
        <v>15</v>
      </c>
      <c r="K476" s="215">
        <f t="shared" si="250"/>
        <v>4</v>
      </c>
      <c r="L476" s="63">
        <v>15</v>
      </c>
      <c r="M476" s="63">
        <v>4</v>
      </c>
      <c r="N476" s="199"/>
      <c r="O476" s="199"/>
      <c r="P476" s="222"/>
      <c r="Q476" s="222"/>
      <c r="R476" s="199">
        <v>15</v>
      </c>
      <c r="S476" s="222"/>
      <c r="T476" s="222"/>
      <c r="U476" s="222"/>
      <c r="V476" s="214"/>
      <c r="W476" s="214"/>
      <c r="X476" s="65">
        <v>7</v>
      </c>
      <c r="Y476" s="65">
        <v>1</v>
      </c>
      <c r="Z476" s="216"/>
      <c r="AA476" s="214"/>
      <c r="AB476" s="140" t="str">
        <f t="shared" si="248"/>
        <v>MG3111-16</v>
      </c>
      <c r="AC476" s="139" t="str">
        <f t="shared" si="249"/>
        <v>Геологийн техникч</v>
      </c>
      <c r="AD476" s="214">
        <f t="shared" si="245"/>
        <v>464</v>
      </c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65">
        <v>8</v>
      </c>
      <c r="AR476" s="65">
        <v>3</v>
      </c>
      <c r="AS476" s="214">
        <v>1</v>
      </c>
      <c r="AT476" s="214"/>
      <c r="AU476" s="214">
        <v>4</v>
      </c>
      <c r="AV476" s="65">
        <v>10</v>
      </c>
      <c r="AW476" s="214"/>
      <c r="AX476" s="214"/>
      <c r="AY476" s="214"/>
    </row>
    <row r="477" spans="1:51" s="196" customFormat="1" ht="25.5" customHeight="1">
      <c r="A477" s="825" t="s">
        <v>369</v>
      </c>
      <c r="B477" s="826"/>
      <c r="C477" s="987" t="s">
        <v>370</v>
      </c>
      <c r="D477" s="988"/>
      <c r="E477" s="988"/>
      <c r="F477" s="988"/>
      <c r="G477" s="988"/>
      <c r="H477" s="989"/>
      <c r="I477" s="214">
        <f t="shared" si="242"/>
        <v>465</v>
      </c>
      <c r="J477" s="215">
        <f t="shared" si="250"/>
        <v>18</v>
      </c>
      <c r="K477" s="215">
        <f t="shared" si="250"/>
        <v>14</v>
      </c>
      <c r="L477" s="63">
        <v>18</v>
      </c>
      <c r="M477" s="63">
        <v>14</v>
      </c>
      <c r="N477" s="199"/>
      <c r="O477" s="199"/>
      <c r="P477" s="222"/>
      <c r="Q477" s="222"/>
      <c r="R477" s="199">
        <v>18</v>
      </c>
      <c r="S477" s="222"/>
      <c r="T477" s="222"/>
      <c r="U477" s="222"/>
      <c r="V477" s="214"/>
      <c r="W477" s="214"/>
      <c r="X477" s="65">
        <v>4</v>
      </c>
      <c r="Y477" s="65">
        <v>4</v>
      </c>
      <c r="Z477" s="216">
        <v>7</v>
      </c>
      <c r="AA477" s="214">
        <v>5</v>
      </c>
      <c r="AB477" s="140" t="str">
        <f t="shared" si="248"/>
        <v>IM3119-11</v>
      </c>
      <c r="AC477" s="139" t="str">
        <f t="shared" si="249"/>
        <v>Аюулгүй ажиллагааны техникч</v>
      </c>
      <c r="AD477" s="214">
        <f t="shared" si="245"/>
        <v>465</v>
      </c>
      <c r="AE477" s="214">
        <v>2</v>
      </c>
      <c r="AF477" s="214">
        <v>2</v>
      </c>
      <c r="AG477" s="214"/>
      <c r="AH477" s="214"/>
      <c r="AI477" s="214"/>
      <c r="AJ477" s="214"/>
      <c r="AK477" s="214">
        <v>2</v>
      </c>
      <c r="AL477" s="214">
        <v>1</v>
      </c>
      <c r="AM477" s="214"/>
      <c r="AN477" s="214"/>
      <c r="AO477" s="214"/>
      <c r="AP477" s="214"/>
      <c r="AQ477" s="65">
        <v>3</v>
      </c>
      <c r="AR477" s="65">
        <v>2</v>
      </c>
      <c r="AS477" s="214">
        <v>6</v>
      </c>
      <c r="AT477" s="214">
        <v>1</v>
      </c>
      <c r="AU477" s="214">
        <v>6</v>
      </c>
      <c r="AV477" s="65">
        <v>5</v>
      </c>
      <c r="AW477" s="214"/>
      <c r="AX477" s="214"/>
      <c r="AY477" s="214"/>
    </row>
    <row r="478" spans="1:51" s="196" customFormat="1" ht="12.75" customHeight="1">
      <c r="A478" s="1046" t="s">
        <v>358</v>
      </c>
      <c r="B478" s="1047"/>
      <c r="C478" s="751" t="s">
        <v>359</v>
      </c>
      <c r="D478" s="752"/>
      <c r="E478" s="752"/>
      <c r="F478" s="752"/>
      <c r="G478" s="752"/>
      <c r="H478" s="783"/>
      <c r="I478" s="214">
        <f t="shared" si="242"/>
        <v>466</v>
      </c>
      <c r="J478" s="215">
        <f t="shared" si="250"/>
        <v>19</v>
      </c>
      <c r="K478" s="215">
        <f t="shared" si="250"/>
        <v>1</v>
      </c>
      <c r="L478" s="63">
        <v>19</v>
      </c>
      <c r="M478" s="63">
        <v>1</v>
      </c>
      <c r="N478" s="199"/>
      <c r="O478" s="199"/>
      <c r="P478" s="222"/>
      <c r="Q478" s="222"/>
      <c r="R478" s="199">
        <v>19</v>
      </c>
      <c r="S478" s="222"/>
      <c r="T478" s="222"/>
      <c r="U478" s="222"/>
      <c r="V478" s="214"/>
      <c r="W478" s="214"/>
      <c r="X478" s="65">
        <v>12</v>
      </c>
      <c r="Y478" s="65"/>
      <c r="Z478" s="216"/>
      <c r="AA478" s="214"/>
      <c r="AB478" s="140" t="str">
        <f t="shared" si="248"/>
        <v>IM3113-17</v>
      </c>
      <c r="AC478" s="139" t="str">
        <f t="shared" si="249"/>
        <v>Цахилгааны техникч</v>
      </c>
      <c r="AD478" s="214">
        <f t="shared" si="245"/>
        <v>466</v>
      </c>
      <c r="AE478" s="214"/>
      <c r="AF478" s="214"/>
      <c r="AG478" s="214">
        <v>1</v>
      </c>
      <c r="AH478" s="214"/>
      <c r="AI478" s="214"/>
      <c r="AJ478" s="214"/>
      <c r="AK478" s="214"/>
      <c r="AL478" s="214"/>
      <c r="AM478" s="214"/>
      <c r="AN478" s="214"/>
      <c r="AO478" s="214"/>
      <c r="AP478" s="214"/>
      <c r="AQ478" s="65">
        <v>6</v>
      </c>
      <c r="AR478" s="65">
        <v>1</v>
      </c>
      <c r="AS478" s="214">
        <v>1</v>
      </c>
      <c r="AT478" s="214"/>
      <c r="AU478" s="214"/>
      <c r="AV478" s="65">
        <v>18</v>
      </c>
      <c r="AW478" s="214"/>
      <c r="AX478" s="214"/>
      <c r="AY478" s="214"/>
    </row>
    <row r="479" spans="1:51" s="196" customFormat="1" ht="12.75" customHeight="1">
      <c r="A479" s="1022" t="s">
        <v>410</v>
      </c>
      <c r="B479" s="1023"/>
      <c r="C479" s="987" t="s">
        <v>411</v>
      </c>
      <c r="D479" s="988"/>
      <c r="E479" s="988"/>
      <c r="F479" s="988"/>
      <c r="G479" s="988"/>
      <c r="H479" s="989"/>
      <c r="I479" s="214">
        <f t="shared" si="242"/>
        <v>467</v>
      </c>
      <c r="J479" s="215">
        <f t="shared" si="250"/>
        <v>21</v>
      </c>
      <c r="K479" s="215">
        <f t="shared" si="250"/>
        <v>4</v>
      </c>
      <c r="L479" s="63">
        <v>21</v>
      </c>
      <c r="M479" s="63">
        <v>4</v>
      </c>
      <c r="N479" s="199"/>
      <c r="O479" s="199"/>
      <c r="P479" s="222"/>
      <c r="Q479" s="222"/>
      <c r="R479" s="199">
        <v>21</v>
      </c>
      <c r="S479" s="222"/>
      <c r="T479" s="222"/>
      <c r="U479" s="222"/>
      <c r="V479" s="214"/>
      <c r="W479" s="214"/>
      <c r="X479" s="65">
        <v>8</v>
      </c>
      <c r="Y479" s="65"/>
      <c r="Z479" s="216">
        <v>3</v>
      </c>
      <c r="AA479" s="214"/>
      <c r="AB479" s="140" t="str">
        <f t="shared" si="248"/>
        <v>IM3119-23</v>
      </c>
      <c r="AC479" s="139" t="str">
        <f t="shared" si="249"/>
        <v>Мехатроникч</v>
      </c>
      <c r="AD479" s="214">
        <f t="shared" si="245"/>
        <v>467</v>
      </c>
      <c r="AE479" s="214"/>
      <c r="AF479" s="214"/>
      <c r="AG479" s="214"/>
      <c r="AH479" s="214"/>
      <c r="AI479" s="214">
        <v>4</v>
      </c>
      <c r="AJ479" s="214">
        <v>2</v>
      </c>
      <c r="AK479" s="214"/>
      <c r="AL479" s="214"/>
      <c r="AM479" s="214"/>
      <c r="AN479" s="214"/>
      <c r="AO479" s="214"/>
      <c r="AP479" s="214"/>
      <c r="AQ479" s="65">
        <v>6</v>
      </c>
      <c r="AR479" s="65">
        <v>2</v>
      </c>
      <c r="AS479" s="214">
        <v>3</v>
      </c>
      <c r="AT479" s="214"/>
      <c r="AU479" s="214">
        <v>6</v>
      </c>
      <c r="AV479" s="65">
        <v>12</v>
      </c>
      <c r="AW479" s="214"/>
      <c r="AX479" s="214"/>
      <c r="AY479" s="214"/>
    </row>
    <row r="480" spans="1:51" s="196" customFormat="1" ht="12.75" customHeight="1">
      <c r="A480" s="1022" t="s">
        <v>412</v>
      </c>
      <c r="B480" s="1023"/>
      <c r="C480" s="987" t="s">
        <v>413</v>
      </c>
      <c r="D480" s="988"/>
      <c r="E480" s="988"/>
      <c r="F480" s="988"/>
      <c r="G480" s="988"/>
      <c r="H480" s="989"/>
      <c r="I480" s="214">
        <f t="shared" si="242"/>
        <v>468</v>
      </c>
      <c r="J480" s="215">
        <f t="shared" si="250"/>
        <v>15</v>
      </c>
      <c r="K480" s="215">
        <f t="shared" si="250"/>
        <v>8</v>
      </c>
      <c r="L480" s="63">
        <v>15</v>
      </c>
      <c r="M480" s="63">
        <v>8</v>
      </c>
      <c r="N480" s="199"/>
      <c r="O480" s="199"/>
      <c r="P480" s="222"/>
      <c r="Q480" s="222"/>
      <c r="R480" s="199">
        <v>15</v>
      </c>
      <c r="S480" s="222"/>
      <c r="T480" s="222"/>
      <c r="U480" s="222"/>
      <c r="V480" s="214"/>
      <c r="W480" s="214"/>
      <c r="X480" s="65">
        <v>5</v>
      </c>
      <c r="Y480" s="65">
        <v>3</v>
      </c>
      <c r="Z480" s="216">
        <v>2</v>
      </c>
      <c r="AA480" s="214"/>
      <c r="AB480" s="140" t="str">
        <f t="shared" si="248"/>
        <v>MF3117-12</v>
      </c>
      <c r="AC480" s="139" t="str">
        <f t="shared" si="249"/>
        <v>Газрын тосны техникч</v>
      </c>
      <c r="AD480" s="214">
        <f t="shared" si="245"/>
        <v>468</v>
      </c>
      <c r="AE480" s="214">
        <v>1</v>
      </c>
      <c r="AF480" s="214">
        <v>1</v>
      </c>
      <c r="AG480" s="214"/>
      <c r="AH480" s="214"/>
      <c r="AI480" s="214"/>
      <c r="AJ480" s="214"/>
      <c r="AK480" s="214"/>
      <c r="AL480" s="214"/>
      <c r="AM480" s="214"/>
      <c r="AN480" s="214"/>
      <c r="AO480" s="214"/>
      <c r="AP480" s="214"/>
      <c r="AQ480" s="65">
        <v>7</v>
      </c>
      <c r="AR480" s="65">
        <v>4</v>
      </c>
      <c r="AS480" s="214">
        <v>2</v>
      </c>
      <c r="AT480" s="214"/>
      <c r="AU480" s="214">
        <v>3</v>
      </c>
      <c r="AV480" s="65">
        <v>10</v>
      </c>
      <c r="AW480" s="214"/>
      <c r="AX480" s="214"/>
      <c r="AY480" s="214"/>
    </row>
    <row r="481" spans="1:51" s="196" customFormat="1" ht="12.75" customHeight="1">
      <c r="A481" s="1022" t="s">
        <v>414</v>
      </c>
      <c r="B481" s="1023"/>
      <c r="C481" s="987" t="s">
        <v>415</v>
      </c>
      <c r="D481" s="988"/>
      <c r="E481" s="988"/>
      <c r="F481" s="988"/>
      <c r="G481" s="988"/>
      <c r="H481" s="989"/>
      <c r="I481" s="214">
        <f t="shared" si="242"/>
        <v>469</v>
      </c>
      <c r="J481" s="215">
        <f t="shared" si="250"/>
        <v>15</v>
      </c>
      <c r="K481" s="215">
        <f t="shared" si="250"/>
        <v>3</v>
      </c>
      <c r="L481" s="63">
        <v>15</v>
      </c>
      <c r="M481" s="63">
        <v>3</v>
      </c>
      <c r="N481" s="199"/>
      <c r="O481" s="199"/>
      <c r="P481" s="222"/>
      <c r="Q481" s="222"/>
      <c r="R481" s="199">
        <v>15</v>
      </c>
      <c r="S481" s="222"/>
      <c r="T481" s="222"/>
      <c r="U481" s="222"/>
      <c r="V481" s="214"/>
      <c r="W481" s="214"/>
      <c r="X481" s="65">
        <v>6</v>
      </c>
      <c r="Y481" s="65">
        <v>2</v>
      </c>
      <c r="Z481" s="216">
        <v>2</v>
      </c>
      <c r="AA481" s="214"/>
      <c r="AB481" s="140" t="str">
        <f t="shared" si="248"/>
        <v>MR3117-26</v>
      </c>
      <c r="AC481" s="139" t="str">
        <f t="shared" si="249"/>
        <v>Баяжуулалтын техникч</v>
      </c>
      <c r="AD481" s="214">
        <f t="shared" si="245"/>
        <v>469</v>
      </c>
      <c r="AE481" s="214"/>
      <c r="AF481" s="214"/>
      <c r="AG481" s="214"/>
      <c r="AH481" s="214"/>
      <c r="AI481" s="214">
        <v>1</v>
      </c>
      <c r="AJ481" s="214"/>
      <c r="AK481" s="214">
        <v>2</v>
      </c>
      <c r="AL481" s="214"/>
      <c r="AM481" s="214"/>
      <c r="AN481" s="214"/>
      <c r="AO481" s="214"/>
      <c r="AP481" s="214"/>
      <c r="AQ481" s="65">
        <v>4</v>
      </c>
      <c r="AR481" s="65">
        <v>1</v>
      </c>
      <c r="AS481" s="214">
        <v>1</v>
      </c>
      <c r="AT481" s="214"/>
      <c r="AU481" s="214">
        <v>2</v>
      </c>
      <c r="AV481" s="65">
        <v>12</v>
      </c>
      <c r="AW481" s="214"/>
      <c r="AX481" s="214"/>
      <c r="AY481" s="214"/>
    </row>
    <row r="482" spans="1:51" s="208" customFormat="1" ht="14.25">
      <c r="A482" s="1048" t="s">
        <v>637</v>
      </c>
      <c r="B482" s="1049"/>
      <c r="C482" s="1049"/>
      <c r="D482" s="1049"/>
      <c r="E482" s="1049"/>
      <c r="F482" s="1049"/>
      <c r="G482" s="1049"/>
      <c r="H482" s="1050"/>
      <c r="I482" s="241">
        <f t="shared" si="242"/>
        <v>470</v>
      </c>
      <c r="J482" s="241">
        <f t="shared" ref="J482:K482" si="251">SUM(J483:J499)</f>
        <v>462</v>
      </c>
      <c r="K482" s="241">
        <f t="shared" si="251"/>
        <v>165</v>
      </c>
      <c r="L482" s="241">
        <f>SUM(L483:L499)</f>
        <v>0</v>
      </c>
      <c r="M482" s="241">
        <f t="shared" ref="M482:AA482" si="252">SUM(M483:M499)</f>
        <v>0</v>
      </c>
      <c r="N482" s="241">
        <f t="shared" si="252"/>
        <v>462</v>
      </c>
      <c r="O482" s="241">
        <f t="shared" si="252"/>
        <v>165</v>
      </c>
      <c r="P482" s="241">
        <f t="shared" si="252"/>
        <v>0</v>
      </c>
      <c r="Q482" s="241">
        <f t="shared" si="252"/>
        <v>0</v>
      </c>
      <c r="R482" s="241">
        <f t="shared" si="252"/>
        <v>462</v>
      </c>
      <c r="S482" s="241">
        <f t="shared" si="252"/>
        <v>0</v>
      </c>
      <c r="T482" s="241">
        <f t="shared" si="252"/>
        <v>0</v>
      </c>
      <c r="U482" s="241">
        <f t="shared" si="252"/>
        <v>0</v>
      </c>
      <c r="V482" s="241">
        <f t="shared" si="252"/>
        <v>188</v>
      </c>
      <c r="W482" s="241">
        <f t="shared" si="252"/>
        <v>52</v>
      </c>
      <c r="X482" s="241">
        <f t="shared" si="252"/>
        <v>28</v>
      </c>
      <c r="Y482" s="241">
        <f t="shared" si="252"/>
        <v>11</v>
      </c>
      <c r="Z482" s="241">
        <f t="shared" si="252"/>
        <v>0</v>
      </c>
      <c r="AA482" s="241">
        <f t="shared" si="252"/>
        <v>0</v>
      </c>
      <c r="AB482" s="819" t="str">
        <f>+A482</f>
        <v>7. Дорноговь аймаг дахь Политехник коллеж</v>
      </c>
      <c r="AC482" s="820"/>
      <c r="AD482" s="241">
        <f t="shared" si="245"/>
        <v>470</v>
      </c>
      <c r="AE482" s="241">
        <f t="shared" ref="AE482:AF482" si="253">SUM(AE483:AE499)</f>
        <v>0</v>
      </c>
      <c r="AF482" s="241">
        <f t="shared" si="253"/>
        <v>0</v>
      </c>
      <c r="AG482" s="241">
        <f>SUM(AG483:AG499)</f>
        <v>1</v>
      </c>
      <c r="AH482" s="241">
        <f t="shared" ref="AH482:AX482" si="254">SUM(AH483:AH499)</f>
        <v>0</v>
      </c>
      <c r="AI482" s="241">
        <f t="shared" si="254"/>
        <v>0</v>
      </c>
      <c r="AJ482" s="241">
        <f t="shared" si="254"/>
        <v>0</v>
      </c>
      <c r="AK482" s="241">
        <f t="shared" si="254"/>
        <v>125</v>
      </c>
      <c r="AL482" s="241">
        <f t="shared" si="254"/>
        <v>32</v>
      </c>
      <c r="AM482" s="241">
        <f t="shared" si="254"/>
        <v>0</v>
      </c>
      <c r="AN482" s="241">
        <f t="shared" si="254"/>
        <v>0</v>
      </c>
      <c r="AO482" s="241">
        <f t="shared" si="254"/>
        <v>0</v>
      </c>
      <c r="AP482" s="241">
        <f t="shared" si="254"/>
        <v>0</v>
      </c>
      <c r="AQ482" s="241">
        <f t="shared" si="254"/>
        <v>120</v>
      </c>
      <c r="AR482" s="241">
        <f t="shared" si="254"/>
        <v>70</v>
      </c>
      <c r="AS482" s="241">
        <f t="shared" si="254"/>
        <v>40</v>
      </c>
      <c r="AT482" s="241">
        <f t="shared" si="254"/>
        <v>12</v>
      </c>
      <c r="AU482" s="241">
        <f t="shared" si="254"/>
        <v>19</v>
      </c>
      <c r="AV482" s="241">
        <f t="shared" si="254"/>
        <v>140</v>
      </c>
      <c r="AW482" s="241">
        <f t="shared" si="254"/>
        <v>251</v>
      </c>
      <c r="AX482" s="241">
        <f t="shared" si="254"/>
        <v>0</v>
      </c>
      <c r="AY482" s="241">
        <f>SUM(AY483:AY499)</f>
        <v>0</v>
      </c>
    </row>
    <row r="483" spans="1:51" s="196" customFormat="1" ht="12.75" customHeight="1">
      <c r="A483" s="825" t="s">
        <v>144</v>
      </c>
      <c r="B483" s="826"/>
      <c r="C483" s="712" t="s">
        <v>145</v>
      </c>
      <c r="D483" s="713"/>
      <c r="E483" s="713"/>
      <c r="F483" s="713"/>
      <c r="G483" s="713"/>
      <c r="H483" s="714"/>
      <c r="I483" s="214">
        <f t="shared" si="242"/>
        <v>471</v>
      </c>
      <c r="J483" s="215">
        <f t="shared" si="250"/>
        <v>31</v>
      </c>
      <c r="K483" s="215">
        <f t="shared" si="250"/>
        <v>19</v>
      </c>
      <c r="L483" s="221"/>
      <c r="M483" s="199"/>
      <c r="N483" s="199">
        <v>31</v>
      </c>
      <c r="O483" s="199">
        <v>19</v>
      </c>
      <c r="P483" s="222"/>
      <c r="Q483" s="222"/>
      <c r="R483" s="214">
        <v>31</v>
      </c>
      <c r="S483" s="248"/>
      <c r="T483" s="248"/>
      <c r="U483" s="248"/>
      <c r="V483" s="214">
        <v>31</v>
      </c>
      <c r="W483" s="214">
        <v>19</v>
      </c>
      <c r="X483" s="222"/>
      <c r="Y483" s="223"/>
      <c r="Z483" s="224"/>
      <c r="AA483" s="223"/>
      <c r="AB483" s="140" t="str">
        <f t="shared" ref="AB483:AB499" si="255">+A483</f>
        <v>IF5120-11</v>
      </c>
      <c r="AC483" s="139" t="str">
        <f t="shared" ref="AC483:AC499" si="256">+C483</f>
        <v>Тогооч</v>
      </c>
      <c r="AD483" s="214">
        <f t="shared" si="245"/>
        <v>471</v>
      </c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199"/>
      <c r="AR483" s="199"/>
      <c r="AS483" s="226"/>
      <c r="AT483" s="226"/>
      <c r="AU483" s="226"/>
      <c r="AV483" s="226"/>
      <c r="AW483" s="226">
        <v>31</v>
      </c>
      <c r="AX483" s="226"/>
      <c r="AY483" s="226"/>
    </row>
    <row r="484" spans="1:51" s="196" customFormat="1" ht="25.5" customHeight="1">
      <c r="A484" s="787" t="s">
        <v>118</v>
      </c>
      <c r="B484" s="787"/>
      <c r="C484" s="751" t="s">
        <v>119</v>
      </c>
      <c r="D484" s="752"/>
      <c r="E484" s="752"/>
      <c r="F484" s="752"/>
      <c r="G484" s="752"/>
      <c r="H484" s="783"/>
      <c r="I484" s="214">
        <f t="shared" si="242"/>
        <v>472</v>
      </c>
      <c r="J484" s="215">
        <f t="shared" si="250"/>
        <v>31</v>
      </c>
      <c r="K484" s="215">
        <f t="shared" si="250"/>
        <v>3</v>
      </c>
      <c r="L484" s="221"/>
      <c r="M484" s="199"/>
      <c r="N484" s="199">
        <v>31</v>
      </c>
      <c r="O484" s="199">
        <v>3</v>
      </c>
      <c r="P484" s="222"/>
      <c r="Q484" s="222"/>
      <c r="R484" s="214">
        <v>31</v>
      </c>
      <c r="S484" s="248"/>
      <c r="T484" s="248"/>
      <c r="U484" s="248"/>
      <c r="V484" s="214">
        <v>31</v>
      </c>
      <c r="W484" s="214">
        <v>3</v>
      </c>
      <c r="X484" s="222"/>
      <c r="Y484" s="223"/>
      <c r="Z484" s="224"/>
      <c r="AA484" s="223"/>
      <c r="AB484" s="140" t="str">
        <f t="shared" si="255"/>
        <v>CF7123-20</v>
      </c>
      <c r="AC484" s="139" t="str">
        <f t="shared" si="256"/>
        <v>Барилгын засал-чимэглэлчин</v>
      </c>
      <c r="AD484" s="214">
        <f t="shared" si="245"/>
        <v>472</v>
      </c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199"/>
      <c r="AR484" s="199"/>
      <c r="AS484" s="226"/>
      <c r="AT484" s="226"/>
      <c r="AU484" s="226"/>
      <c r="AV484" s="226"/>
      <c r="AW484" s="226">
        <v>31</v>
      </c>
      <c r="AX484" s="226"/>
      <c r="AY484" s="226"/>
    </row>
    <row r="485" spans="1:51" s="196" customFormat="1" ht="12.75" customHeight="1">
      <c r="A485" s="825" t="s">
        <v>114</v>
      </c>
      <c r="B485" s="826"/>
      <c r="C485" s="751" t="s">
        <v>115</v>
      </c>
      <c r="D485" s="752"/>
      <c r="E485" s="752"/>
      <c r="F485" s="752"/>
      <c r="G485" s="752"/>
      <c r="H485" s="783"/>
      <c r="I485" s="214">
        <f t="shared" si="242"/>
        <v>473</v>
      </c>
      <c r="J485" s="215">
        <f t="shared" si="250"/>
        <v>46</v>
      </c>
      <c r="K485" s="215">
        <f t="shared" si="250"/>
        <v>0</v>
      </c>
      <c r="L485" s="221"/>
      <c r="M485" s="199"/>
      <c r="N485" s="199">
        <v>46</v>
      </c>
      <c r="O485" s="199">
        <v>0</v>
      </c>
      <c r="P485" s="222"/>
      <c r="Q485" s="222"/>
      <c r="R485" s="214">
        <v>46</v>
      </c>
      <c r="S485" s="248"/>
      <c r="T485" s="248"/>
      <c r="U485" s="248"/>
      <c r="V485" s="214">
        <v>29</v>
      </c>
      <c r="W485" s="214">
        <v>0</v>
      </c>
      <c r="X485" s="222"/>
      <c r="Y485" s="223"/>
      <c r="Z485" s="224"/>
      <c r="AA485" s="223"/>
      <c r="AB485" s="140" t="str">
        <f t="shared" si="255"/>
        <v>TC8211-20</v>
      </c>
      <c r="AC485" s="139" t="str">
        <f t="shared" si="256"/>
        <v>Автомашины засварчин</v>
      </c>
      <c r="AD485" s="214">
        <f t="shared" si="245"/>
        <v>473</v>
      </c>
      <c r="AE485" s="222"/>
      <c r="AF485" s="222"/>
      <c r="AG485" s="222"/>
      <c r="AH485" s="222"/>
      <c r="AI485" s="222"/>
      <c r="AJ485" s="222"/>
      <c r="AK485" s="222">
        <v>17</v>
      </c>
      <c r="AL485" s="222"/>
      <c r="AM485" s="222"/>
      <c r="AN485" s="222"/>
      <c r="AO485" s="222"/>
      <c r="AP485" s="222"/>
      <c r="AQ485" s="199"/>
      <c r="AR485" s="199"/>
      <c r="AS485" s="226"/>
      <c r="AT485" s="226"/>
      <c r="AU485" s="226">
        <v>3</v>
      </c>
      <c r="AV485" s="226">
        <v>10</v>
      </c>
      <c r="AW485" s="226">
        <v>33</v>
      </c>
      <c r="AX485" s="226"/>
      <c r="AY485" s="226"/>
    </row>
    <row r="486" spans="1:51" s="196" customFormat="1" ht="12.75" customHeight="1">
      <c r="A486" s="825" t="s">
        <v>124</v>
      </c>
      <c r="B486" s="826"/>
      <c r="C486" s="702" t="s">
        <v>125</v>
      </c>
      <c r="D486" s="702"/>
      <c r="E486" s="702"/>
      <c r="F486" s="702"/>
      <c r="G486" s="702"/>
      <c r="H486" s="702"/>
      <c r="I486" s="214">
        <f t="shared" si="242"/>
        <v>474</v>
      </c>
      <c r="J486" s="215">
        <f t="shared" si="250"/>
        <v>56</v>
      </c>
      <c r="K486" s="215">
        <f t="shared" si="250"/>
        <v>0</v>
      </c>
      <c r="L486" s="221"/>
      <c r="M486" s="199"/>
      <c r="N486" s="199">
        <v>56</v>
      </c>
      <c r="O486" s="199">
        <v>0</v>
      </c>
      <c r="P486" s="222"/>
      <c r="Q486" s="222"/>
      <c r="R486" s="214">
        <v>56</v>
      </c>
      <c r="S486" s="248"/>
      <c r="T486" s="248"/>
      <c r="U486" s="248"/>
      <c r="V486" s="214">
        <v>29</v>
      </c>
      <c r="W486" s="214">
        <v>0</v>
      </c>
      <c r="X486" s="222"/>
      <c r="Y486" s="223"/>
      <c r="Z486" s="224"/>
      <c r="AA486" s="223"/>
      <c r="AB486" s="140" t="str">
        <f t="shared" si="255"/>
        <v>IM7212-14</v>
      </c>
      <c r="AC486" s="139" t="str">
        <f t="shared" si="256"/>
        <v>Гагнуурчин</v>
      </c>
      <c r="AD486" s="214">
        <f t="shared" si="245"/>
        <v>474</v>
      </c>
      <c r="AE486" s="222"/>
      <c r="AF486" s="222"/>
      <c r="AG486" s="222"/>
      <c r="AH486" s="222"/>
      <c r="AI486" s="222"/>
      <c r="AJ486" s="222"/>
      <c r="AK486" s="222">
        <v>22</v>
      </c>
      <c r="AL486" s="222"/>
      <c r="AM486" s="222"/>
      <c r="AN486" s="222"/>
      <c r="AO486" s="222"/>
      <c r="AP486" s="222"/>
      <c r="AQ486" s="199">
        <v>5</v>
      </c>
      <c r="AR486" s="199"/>
      <c r="AS486" s="226"/>
      <c r="AT486" s="226">
        <v>3</v>
      </c>
      <c r="AU486" s="226">
        <v>2</v>
      </c>
      <c r="AV486" s="226">
        <v>13</v>
      </c>
      <c r="AW486" s="226">
        <v>38</v>
      </c>
      <c r="AX486" s="226"/>
      <c r="AY486" s="226"/>
    </row>
    <row r="487" spans="1:51" s="196" customFormat="1" ht="12.75" customHeight="1">
      <c r="A487" s="787" t="s">
        <v>122</v>
      </c>
      <c r="B487" s="787"/>
      <c r="C487" s="751" t="s">
        <v>123</v>
      </c>
      <c r="D487" s="752"/>
      <c r="E487" s="752"/>
      <c r="F487" s="752"/>
      <c r="G487" s="752"/>
      <c r="H487" s="783"/>
      <c r="I487" s="214">
        <f t="shared" si="242"/>
        <v>475</v>
      </c>
      <c r="J487" s="215">
        <f t="shared" si="250"/>
        <v>26</v>
      </c>
      <c r="K487" s="215">
        <f t="shared" si="250"/>
        <v>4</v>
      </c>
      <c r="L487" s="221"/>
      <c r="M487" s="199"/>
      <c r="N487" s="199">
        <v>26</v>
      </c>
      <c r="O487" s="199">
        <v>4</v>
      </c>
      <c r="P487" s="222"/>
      <c r="Q487" s="222"/>
      <c r="R487" s="214">
        <v>26</v>
      </c>
      <c r="S487" s="248"/>
      <c r="T487" s="248"/>
      <c r="U487" s="248"/>
      <c r="V487" s="214">
        <v>26</v>
      </c>
      <c r="W487" s="214">
        <v>4</v>
      </c>
      <c r="X487" s="222"/>
      <c r="Y487" s="223"/>
      <c r="Z487" s="224"/>
      <c r="AA487" s="223"/>
      <c r="AB487" s="140" t="str">
        <f t="shared" si="255"/>
        <v>CF7411-12</v>
      </c>
      <c r="AC487" s="139" t="str">
        <f t="shared" si="256"/>
        <v>Барилгын цахилгаанчин</v>
      </c>
      <c r="AD487" s="214">
        <f t="shared" si="245"/>
        <v>475</v>
      </c>
      <c r="AE487" s="222"/>
      <c r="AF487" s="222"/>
      <c r="AG487" s="222"/>
      <c r="AH487" s="222"/>
      <c r="AI487" s="222"/>
      <c r="AJ487" s="222"/>
      <c r="AK487" s="222"/>
      <c r="AL487" s="222"/>
      <c r="AM487" s="222"/>
      <c r="AN487" s="222"/>
      <c r="AO487" s="222"/>
      <c r="AP487" s="222"/>
      <c r="AQ487" s="199"/>
      <c r="AR487" s="199"/>
      <c r="AS487" s="226"/>
      <c r="AT487" s="226"/>
      <c r="AU487" s="226"/>
      <c r="AV487" s="226"/>
      <c r="AW487" s="226">
        <v>26</v>
      </c>
      <c r="AX487" s="226"/>
      <c r="AY487" s="226"/>
    </row>
    <row r="488" spans="1:51" s="196" customFormat="1" ht="25.5" customHeight="1">
      <c r="A488" s="765" t="s">
        <v>172</v>
      </c>
      <c r="B488" s="765"/>
      <c r="C488" s="751" t="s">
        <v>173</v>
      </c>
      <c r="D488" s="752"/>
      <c r="E488" s="752"/>
      <c r="F488" s="752"/>
      <c r="G488" s="752"/>
      <c r="H488" s="783"/>
      <c r="I488" s="214">
        <f t="shared" si="242"/>
        <v>476</v>
      </c>
      <c r="J488" s="215">
        <f t="shared" si="250"/>
        <v>14</v>
      </c>
      <c r="K488" s="215">
        <f t="shared" si="250"/>
        <v>8</v>
      </c>
      <c r="L488" s="221"/>
      <c r="M488" s="199"/>
      <c r="N488" s="199">
        <v>14</v>
      </c>
      <c r="O488" s="199">
        <v>8</v>
      </c>
      <c r="P488" s="222"/>
      <c r="Q488" s="222"/>
      <c r="R488" s="214">
        <v>14</v>
      </c>
      <c r="S488" s="248"/>
      <c r="T488" s="248"/>
      <c r="U488" s="248"/>
      <c r="V488" s="214">
        <v>14</v>
      </c>
      <c r="W488" s="214">
        <v>8</v>
      </c>
      <c r="X488" s="222"/>
      <c r="Y488" s="223"/>
      <c r="Z488" s="224"/>
      <c r="AA488" s="223"/>
      <c r="AB488" s="140" t="str">
        <f t="shared" si="255"/>
        <v>AM7317-11</v>
      </c>
      <c r="AC488" s="139" t="str">
        <f t="shared" si="256"/>
        <v>Бэлэг дурсгалын зүйл урлаач</v>
      </c>
      <c r="AD488" s="214">
        <f t="shared" si="245"/>
        <v>476</v>
      </c>
      <c r="AE488" s="222"/>
      <c r="AF488" s="222"/>
      <c r="AG488" s="222"/>
      <c r="AH488" s="222"/>
      <c r="AI488" s="222"/>
      <c r="AJ488" s="222"/>
      <c r="AK488" s="222"/>
      <c r="AL488" s="222"/>
      <c r="AM488" s="222"/>
      <c r="AN488" s="222"/>
      <c r="AO488" s="222"/>
      <c r="AP488" s="222"/>
      <c r="AQ488" s="199"/>
      <c r="AR488" s="199"/>
      <c r="AS488" s="226"/>
      <c r="AT488" s="226"/>
      <c r="AU488" s="226"/>
      <c r="AV488" s="226"/>
      <c r="AW488" s="226">
        <v>14</v>
      </c>
      <c r="AX488" s="226"/>
      <c r="AY488" s="226"/>
    </row>
    <row r="489" spans="1:51" s="196" customFormat="1" ht="12.75" customHeight="1">
      <c r="A489" s="825" t="s">
        <v>218</v>
      </c>
      <c r="B489" s="826"/>
      <c r="C489" s="751" t="s">
        <v>219</v>
      </c>
      <c r="D489" s="752"/>
      <c r="E489" s="752"/>
      <c r="F489" s="752"/>
      <c r="G489" s="752"/>
      <c r="H489" s="783"/>
      <c r="I489" s="214">
        <f t="shared" si="242"/>
        <v>477</v>
      </c>
      <c r="J489" s="215">
        <f t="shared" si="250"/>
        <v>28</v>
      </c>
      <c r="K489" s="215">
        <f t="shared" si="250"/>
        <v>18</v>
      </c>
      <c r="L489" s="221"/>
      <c r="M489" s="199"/>
      <c r="N489" s="199">
        <v>28</v>
      </c>
      <c r="O489" s="199">
        <v>18</v>
      </c>
      <c r="P489" s="222"/>
      <c r="Q489" s="222"/>
      <c r="R489" s="214">
        <v>28</v>
      </c>
      <c r="S489" s="248"/>
      <c r="T489" s="248"/>
      <c r="U489" s="248"/>
      <c r="V489" s="214">
        <v>28</v>
      </c>
      <c r="W489" s="214">
        <v>18</v>
      </c>
      <c r="X489" s="222"/>
      <c r="Y489" s="223"/>
      <c r="Z489" s="224"/>
      <c r="AA489" s="223"/>
      <c r="AB489" s="140" t="str">
        <f t="shared" si="255"/>
        <v>AD7321-11</v>
      </c>
      <c r="AC489" s="139" t="str">
        <f t="shared" si="256"/>
        <v>Хэвлэлийн график дизайнч</v>
      </c>
      <c r="AD489" s="214">
        <f t="shared" si="245"/>
        <v>477</v>
      </c>
      <c r="AE489" s="222"/>
      <c r="AF489" s="222"/>
      <c r="AG489" s="222"/>
      <c r="AH489" s="222"/>
      <c r="AI489" s="222"/>
      <c r="AJ489" s="222"/>
      <c r="AK489" s="222"/>
      <c r="AL489" s="222"/>
      <c r="AM489" s="222"/>
      <c r="AN489" s="222"/>
      <c r="AO489" s="222"/>
      <c r="AP489" s="222"/>
      <c r="AQ489" s="199"/>
      <c r="AR489" s="199"/>
      <c r="AS489" s="226"/>
      <c r="AT489" s="226"/>
      <c r="AU489" s="226"/>
      <c r="AV489" s="226"/>
      <c r="AW489" s="226">
        <v>28</v>
      </c>
      <c r="AX489" s="226"/>
      <c r="AY489" s="226"/>
    </row>
    <row r="490" spans="1:51" s="196" customFormat="1" ht="12.75" customHeight="1">
      <c r="A490" s="787" t="s">
        <v>120</v>
      </c>
      <c r="B490" s="787"/>
      <c r="C490" s="751" t="s">
        <v>121</v>
      </c>
      <c r="D490" s="752"/>
      <c r="E490" s="752"/>
      <c r="F490" s="752"/>
      <c r="G490" s="752"/>
      <c r="H490" s="783"/>
      <c r="I490" s="214">
        <f t="shared" si="242"/>
        <v>478</v>
      </c>
      <c r="J490" s="215">
        <f t="shared" si="250"/>
        <v>20</v>
      </c>
      <c r="K490" s="215">
        <f t="shared" si="250"/>
        <v>0</v>
      </c>
      <c r="L490" s="221"/>
      <c r="M490" s="199"/>
      <c r="N490" s="199">
        <v>20</v>
      </c>
      <c r="O490" s="199">
        <v>0</v>
      </c>
      <c r="P490" s="222"/>
      <c r="Q490" s="222"/>
      <c r="R490" s="214">
        <v>20</v>
      </c>
      <c r="S490" s="248"/>
      <c r="T490" s="248"/>
      <c r="U490" s="248"/>
      <c r="V490" s="214"/>
      <c r="W490" s="214"/>
      <c r="X490" s="222"/>
      <c r="Y490" s="223"/>
      <c r="Z490" s="224"/>
      <c r="AA490" s="223"/>
      <c r="AB490" s="140" t="str">
        <f t="shared" si="255"/>
        <v>CF7112-19</v>
      </c>
      <c r="AC490" s="139" t="str">
        <f t="shared" si="256"/>
        <v>Барилгын өрөг угсрагч</v>
      </c>
      <c r="AD490" s="214">
        <f t="shared" si="245"/>
        <v>478</v>
      </c>
      <c r="AE490" s="222"/>
      <c r="AF490" s="222"/>
      <c r="AG490" s="222"/>
      <c r="AH490" s="222"/>
      <c r="AI490" s="222"/>
      <c r="AJ490" s="222"/>
      <c r="AK490" s="222">
        <v>18</v>
      </c>
      <c r="AL490" s="222"/>
      <c r="AM490" s="222"/>
      <c r="AN490" s="222"/>
      <c r="AO490" s="222"/>
      <c r="AP490" s="222"/>
      <c r="AQ490" s="199">
        <v>2</v>
      </c>
      <c r="AR490" s="199"/>
      <c r="AS490" s="226"/>
      <c r="AT490" s="226"/>
      <c r="AU490" s="226">
        <v>1</v>
      </c>
      <c r="AV490" s="226">
        <v>7</v>
      </c>
      <c r="AW490" s="226">
        <v>12</v>
      </c>
      <c r="AX490" s="226"/>
      <c r="AY490" s="226"/>
    </row>
    <row r="491" spans="1:51" s="196" customFormat="1" ht="25.5" customHeight="1">
      <c r="A491" s="787" t="s">
        <v>130</v>
      </c>
      <c r="B491" s="787"/>
      <c r="C491" s="702" t="s">
        <v>131</v>
      </c>
      <c r="D491" s="702"/>
      <c r="E491" s="702"/>
      <c r="F491" s="702"/>
      <c r="G491" s="702"/>
      <c r="H491" s="702"/>
      <c r="I491" s="214">
        <f t="shared" si="242"/>
        <v>479</v>
      </c>
      <c r="J491" s="215">
        <f t="shared" si="250"/>
        <v>27</v>
      </c>
      <c r="K491" s="215">
        <f t="shared" si="250"/>
        <v>26</v>
      </c>
      <c r="L491" s="221"/>
      <c r="M491" s="199"/>
      <c r="N491" s="199">
        <v>27</v>
      </c>
      <c r="O491" s="199">
        <v>26</v>
      </c>
      <c r="P491" s="222"/>
      <c r="Q491" s="222"/>
      <c r="R491" s="214">
        <v>27</v>
      </c>
      <c r="S491" s="248"/>
      <c r="T491" s="248"/>
      <c r="U491" s="248"/>
      <c r="V491" s="214"/>
      <c r="W491" s="214"/>
      <c r="X491" s="214">
        <v>1</v>
      </c>
      <c r="Y491" s="214">
        <v>1</v>
      </c>
      <c r="Z491" s="224"/>
      <c r="AA491" s="223"/>
      <c r="AB491" s="140" t="str">
        <f t="shared" si="255"/>
        <v>IE7533-28</v>
      </c>
      <c r="AC491" s="139" t="str">
        <f t="shared" si="256"/>
        <v>Оёмол бүтээгдэхүүний оёдолчин</v>
      </c>
      <c r="AD491" s="214">
        <f t="shared" si="245"/>
        <v>479</v>
      </c>
      <c r="AE491" s="222"/>
      <c r="AF491" s="222"/>
      <c r="AG491" s="222"/>
      <c r="AH491" s="222"/>
      <c r="AI491" s="222"/>
      <c r="AJ491" s="222"/>
      <c r="AK491" s="222">
        <v>7</v>
      </c>
      <c r="AL491" s="222">
        <v>6</v>
      </c>
      <c r="AM491" s="222"/>
      <c r="AN491" s="222"/>
      <c r="AO491" s="222"/>
      <c r="AP491" s="222"/>
      <c r="AQ491" s="199">
        <v>19</v>
      </c>
      <c r="AR491" s="199">
        <v>19</v>
      </c>
      <c r="AS491" s="226">
        <v>7</v>
      </c>
      <c r="AT491" s="226"/>
      <c r="AU491" s="226">
        <v>2</v>
      </c>
      <c r="AV491" s="226">
        <v>16</v>
      </c>
      <c r="AW491" s="226">
        <v>2</v>
      </c>
      <c r="AX491" s="226"/>
      <c r="AY491" s="226"/>
    </row>
    <row r="492" spans="1:51" s="196" customFormat="1" ht="25.5" customHeight="1">
      <c r="A492" s="1001" t="s">
        <v>161</v>
      </c>
      <c r="B492" s="1001"/>
      <c r="C492" s="751" t="s">
        <v>162</v>
      </c>
      <c r="D492" s="752"/>
      <c r="E492" s="752"/>
      <c r="F492" s="752"/>
      <c r="G492" s="752"/>
      <c r="H492" s="783"/>
      <c r="I492" s="214">
        <f t="shared" si="242"/>
        <v>480</v>
      </c>
      <c r="J492" s="215">
        <f t="shared" si="250"/>
        <v>11</v>
      </c>
      <c r="K492" s="215">
        <f t="shared" si="250"/>
        <v>0</v>
      </c>
      <c r="L492" s="221"/>
      <c r="M492" s="199"/>
      <c r="N492" s="199">
        <v>11</v>
      </c>
      <c r="O492" s="199">
        <v>0</v>
      </c>
      <c r="P492" s="222"/>
      <c r="Q492" s="222"/>
      <c r="R492" s="214">
        <v>11</v>
      </c>
      <c r="S492" s="248"/>
      <c r="T492" s="248"/>
      <c r="U492" s="248"/>
      <c r="V492" s="214"/>
      <c r="W492" s="214"/>
      <c r="X492" s="214">
        <v>1</v>
      </c>
      <c r="Y492" s="214"/>
      <c r="Z492" s="224"/>
      <c r="AA492" s="223"/>
      <c r="AB492" s="140" t="str">
        <f t="shared" si="255"/>
        <v>MT8111-35</v>
      </c>
      <c r="AC492" s="139" t="str">
        <f t="shared" si="256"/>
        <v>Хүнд машин механизмын оператор</v>
      </c>
      <c r="AD492" s="214">
        <f t="shared" si="245"/>
        <v>480</v>
      </c>
      <c r="AE492" s="222"/>
      <c r="AF492" s="222"/>
      <c r="AG492" s="222">
        <v>1</v>
      </c>
      <c r="AH492" s="222"/>
      <c r="AI492" s="222"/>
      <c r="AJ492" s="222"/>
      <c r="AK492" s="222">
        <v>1</v>
      </c>
      <c r="AL492" s="222"/>
      <c r="AM492" s="222"/>
      <c r="AN492" s="222"/>
      <c r="AO492" s="222"/>
      <c r="AP492" s="222"/>
      <c r="AQ492" s="199">
        <v>8</v>
      </c>
      <c r="AR492" s="199"/>
      <c r="AS492" s="226"/>
      <c r="AT492" s="226">
        <v>5</v>
      </c>
      <c r="AU492" s="226"/>
      <c r="AV492" s="226">
        <v>4</v>
      </c>
      <c r="AW492" s="226">
        <v>2</v>
      </c>
      <c r="AX492" s="226"/>
      <c r="AY492" s="226"/>
    </row>
    <row r="493" spans="1:51" s="196" customFormat="1" ht="12.75" customHeight="1">
      <c r="A493" s="1008" t="s">
        <v>197</v>
      </c>
      <c r="B493" s="1009"/>
      <c r="C493" s="751" t="s">
        <v>198</v>
      </c>
      <c r="D493" s="752"/>
      <c r="E493" s="752"/>
      <c r="F493" s="752"/>
      <c r="G493" s="752"/>
      <c r="H493" s="783"/>
      <c r="I493" s="214">
        <f t="shared" si="242"/>
        <v>481</v>
      </c>
      <c r="J493" s="215">
        <f t="shared" si="250"/>
        <v>17</v>
      </c>
      <c r="K493" s="215">
        <f t="shared" si="250"/>
        <v>17</v>
      </c>
      <c r="L493" s="221"/>
      <c r="M493" s="199"/>
      <c r="N493" s="199">
        <v>17</v>
      </c>
      <c r="O493" s="199">
        <v>17</v>
      </c>
      <c r="P493" s="222"/>
      <c r="Q493" s="222"/>
      <c r="R493" s="214">
        <v>17</v>
      </c>
      <c r="S493" s="248"/>
      <c r="T493" s="248"/>
      <c r="U493" s="248"/>
      <c r="V493" s="214"/>
      <c r="W493" s="214"/>
      <c r="X493" s="214">
        <v>1</v>
      </c>
      <c r="Y493" s="214">
        <v>1</v>
      </c>
      <c r="Z493" s="224"/>
      <c r="AA493" s="223"/>
      <c r="AB493" s="140" t="str">
        <f t="shared" si="255"/>
        <v>BT4321-17</v>
      </c>
      <c r="AC493" s="139" t="str">
        <f t="shared" si="256"/>
        <v>Хангамжийн нярав</v>
      </c>
      <c r="AD493" s="214">
        <f t="shared" si="245"/>
        <v>481</v>
      </c>
      <c r="AE493" s="222"/>
      <c r="AF493" s="222"/>
      <c r="AG493" s="222"/>
      <c r="AH493" s="222"/>
      <c r="AI493" s="222"/>
      <c r="AJ493" s="222"/>
      <c r="AK493" s="222">
        <v>2</v>
      </c>
      <c r="AL493" s="222">
        <v>2</v>
      </c>
      <c r="AM493" s="222"/>
      <c r="AN493" s="222"/>
      <c r="AO493" s="222"/>
      <c r="AP493" s="222"/>
      <c r="AQ493" s="199">
        <v>14</v>
      </c>
      <c r="AR493" s="199">
        <v>14</v>
      </c>
      <c r="AS493" s="226">
        <v>6</v>
      </c>
      <c r="AT493" s="226"/>
      <c r="AU493" s="226">
        <v>2</v>
      </c>
      <c r="AV493" s="226">
        <v>9</v>
      </c>
      <c r="AW493" s="226"/>
      <c r="AX493" s="226"/>
      <c r="AY493" s="226"/>
    </row>
    <row r="494" spans="1:51" s="196" customFormat="1" ht="12.75" customHeight="1">
      <c r="A494" s="1002" t="s">
        <v>163</v>
      </c>
      <c r="B494" s="1003"/>
      <c r="C494" s="751" t="s">
        <v>164</v>
      </c>
      <c r="D494" s="752"/>
      <c r="E494" s="752"/>
      <c r="F494" s="752"/>
      <c r="G494" s="752"/>
      <c r="H494" s="783"/>
      <c r="I494" s="214">
        <f t="shared" si="242"/>
        <v>482</v>
      </c>
      <c r="J494" s="215">
        <f t="shared" si="250"/>
        <v>28</v>
      </c>
      <c r="K494" s="215">
        <f t="shared" si="250"/>
        <v>16</v>
      </c>
      <c r="L494" s="221"/>
      <c r="M494" s="199"/>
      <c r="N494" s="199">
        <v>28</v>
      </c>
      <c r="O494" s="199">
        <v>16</v>
      </c>
      <c r="P494" s="222"/>
      <c r="Q494" s="222"/>
      <c r="R494" s="214">
        <v>28</v>
      </c>
      <c r="S494" s="248"/>
      <c r="T494" s="248"/>
      <c r="U494" s="248"/>
      <c r="V494" s="214"/>
      <c r="W494" s="214"/>
      <c r="X494" s="214">
        <v>0</v>
      </c>
      <c r="Y494" s="214"/>
      <c r="Z494" s="224"/>
      <c r="AA494" s="223"/>
      <c r="AB494" s="140" t="str">
        <f t="shared" si="255"/>
        <v>AF6112-25</v>
      </c>
      <c r="AC494" s="139" t="str">
        <f t="shared" si="256"/>
        <v>Хүлэмжийн аж ахуйн фермер</v>
      </c>
      <c r="AD494" s="214">
        <f t="shared" si="245"/>
        <v>482</v>
      </c>
      <c r="AE494" s="222"/>
      <c r="AF494" s="222"/>
      <c r="AG494" s="222"/>
      <c r="AH494" s="222"/>
      <c r="AI494" s="222"/>
      <c r="AJ494" s="222"/>
      <c r="AK494" s="222">
        <v>23</v>
      </c>
      <c r="AL494" s="222">
        <v>13</v>
      </c>
      <c r="AM494" s="222"/>
      <c r="AN494" s="222"/>
      <c r="AO494" s="222"/>
      <c r="AP494" s="222"/>
      <c r="AQ494" s="199">
        <v>5</v>
      </c>
      <c r="AR494" s="199">
        <v>3</v>
      </c>
      <c r="AS494" s="226">
        <v>12</v>
      </c>
      <c r="AT494" s="226"/>
      <c r="AU494" s="226"/>
      <c r="AV494" s="226">
        <v>16</v>
      </c>
      <c r="AW494" s="226"/>
      <c r="AX494" s="226"/>
      <c r="AY494" s="226"/>
    </row>
    <row r="495" spans="1:51" s="196" customFormat="1" ht="12.75" customHeight="1">
      <c r="A495" s="825" t="s">
        <v>193</v>
      </c>
      <c r="B495" s="826"/>
      <c r="C495" s="712" t="s">
        <v>194</v>
      </c>
      <c r="D495" s="713"/>
      <c r="E495" s="713"/>
      <c r="F495" s="713"/>
      <c r="G495" s="713"/>
      <c r="H495" s="714"/>
      <c r="I495" s="214">
        <f t="shared" si="242"/>
        <v>483</v>
      </c>
      <c r="J495" s="215">
        <f t="shared" si="250"/>
        <v>37</v>
      </c>
      <c r="K495" s="215">
        <f t="shared" si="250"/>
        <v>12</v>
      </c>
      <c r="L495" s="221"/>
      <c r="M495" s="199"/>
      <c r="N495" s="199">
        <v>37</v>
      </c>
      <c r="O495" s="199">
        <v>12</v>
      </c>
      <c r="P495" s="222"/>
      <c r="Q495" s="222"/>
      <c r="R495" s="214">
        <v>37</v>
      </c>
      <c r="S495" s="248"/>
      <c r="T495" s="248"/>
      <c r="U495" s="248"/>
      <c r="V495" s="214"/>
      <c r="W495" s="214"/>
      <c r="X495" s="214">
        <v>3</v>
      </c>
      <c r="Y495" s="214"/>
      <c r="Z495" s="224"/>
      <c r="AA495" s="223"/>
      <c r="AB495" s="140" t="str">
        <f t="shared" si="255"/>
        <v>TR4323-29</v>
      </c>
      <c r="AC495" s="139" t="str">
        <f t="shared" si="256"/>
        <v>Төмөр замын замчин</v>
      </c>
      <c r="AD495" s="214">
        <f t="shared" si="245"/>
        <v>483</v>
      </c>
      <c r="AE495" s="222"/>
      <c r="AF495" s="222"/>
      <c r="AG495" s="222"/>
      <c r="AH495" s="222"/>
      <c r="AI495" s="222"/>
      <c r="AJ495" s="222"/>
      <c r="AK495" s="222">
        <v>33</v>
      </c>
      <c r="AL495" s="222">
        <v>11</v>
      </c>
      <c r="AM495" s="222"/>
      <c r="AN495" s="222"/>
      <c r="AO495" s="222"/>
      <c r="AP495" s="222"/>
      <c r="AQ495" s="199">
        <v>1</v>
      </c>
      <c r="AR495" s="199">
        <v>1</v>
      </c>
      <c r="AS495" s="199">
        <v>6</v>
      </c>
      <c r="AT495" s="199"/>
      <c r="AU495" s="199">
        <v>2</v>
      </c>
      <c r="AV495" s="199">
        <v>17</v>
      </c>
      <c r="AW495" s="199">
        <v>12</v>
      </c>
      <c r="AX495" s="229"/>
      <c r="AY495" s="229"/>
    </row>
    <row r="496" spans="1:51" s="196" customFormat="1" ht="12.75" customHeight="1">
      <c r="A496" s="737" t="s">
        <v>286</v>
      </c>
      <c r="B496" s="738"/>
      <c r="C496" s="712" t="s">
        <v>287</v>
      </c>
      <c r="D496" s="713"/>
      <c r="E496" s="713"/>
      <c r="F496" s="713"/>
      <c r="G496" s="713"/>
      <c r="H496" s="714"/>
      <c r="I496" s="214">
        <f t="shared" si="242"/>
        <v>484</v>
      </c>
      <c r="J496" s="215">
        <f t="shared" si="250"/>
        <v>33</v>
      </c>
      <c r="K496" s="215">
        <f t="shared" si="250"/>
        <v>0</v>
      </c>
      <c r="L496" s="221"/>
      <c r="M496" s="199"/>
      <c r="N496" s="199">
        <v>33</v>
      </c>
      <c r="O496" s="199">
        <v>0</v>
      </c>
      <c r="P496" s="222"/>
      <c r="Q496" s="222"/>
      <c r="R496" s="214">
        <v>33</v>
      </c>
      <c r="S496" s="248"/>
      <c r="T496" s="248"/>
      <c r="U496" s="248"/>
      <c r="V496" s="214"/>
      <c r="W496" s="214"/>
      <c r="X496" s="214">
        <v>13</v>
      </c>
      <c r="Y496" s="214"/>
      <c r="Z496" s="224"/>
      <c r="AA496" s="223"/>
      <c r="AB496" s="140" t="str">
        <f t="shared" si="255"/>
        <v>TR8311-11</v>
      </c>
      <c r="AC496" s="139" t="str">
        <f t="shared" si="256"/>
        <v>Зүтгүүрийн туслах машинч</v>
      </c>
      <c r="AD496" s="214">
        <f t="shared" si="245"/>
        <v>484</v>
      </c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199">
        <v>20</v>
      </c>
      <c r="AR496" s="199"/>
      <c r="AS496" s="199">
        <v>5</v>
      </c>
      <c r="AT496" s="199">
        <v>2</v>
      </c>
      <c r="AU496" s="199">
        <v>3</v>
      </c>
      <c r="AV496" s="199">
        <v>18</v>
      </c>
      <c r="AW496" s="199">
        <v>5</v>
      </c>
      <c r="AX496" s="229"/>
      <c r="AY496" s="229"/>
    </row>
    <row r="497" spans="1:51" s="196" customFormat="1" ht="25.5" customHeight="1">
      <c r="A497" s="825" t="s">
        <v>282</v>
      </c>
      <c r="B497" s="826"/>
      <c r="C497" s="712" t="s">
        <v>283</v>
      </c>
      <c r="D497" s="713"/>
      <c r="E497" s="713"/>
      <c r="F497" s="713"/>
      <c r="G497" s="713"/>
      <c r="H497" s="714"/>
      <c r="I497" s="214">
        <f t="shared" si="242"/>
        <v>485</v>
      </c>
      <c r="J497" s="215">
        <f t="shared" si="250"/>
        <v>29</v>
      </c>
      <c r="K497" s="215">
        <f t="shared" si="250"/>
        <v>27</v>
      </c>
      <c r="L497" s="199"/>
      <c r="M497" s="199"/>
      <c r="N497" s="199">
        <v>29</v>
      </c>
      <c r="O497" s="199">
        <v>27</v>
      </c>
      <c r="P497" s="222"/>
      <c r="Q497" s="222"/>
      <c r="R497" s="214">
        <v>29</v>
      </c>
      <c r="S497" s="248"/>
      <c r="T497" s="248"/>
      <c r="U497" s="248"/>
      <c r="V497" s="214"/>
      <c r="W497" s="214"/>
      <c r="X497" s="214">
        <v>6</v>
      </c>
      <c r="Y497" s="214">
        <v>6</v>
      </c>
      <c r="Z497" s="223"/>
      <c r="AA497" s="223"/>
      <c r="AB497" s="140" t="str">
        <f t="shared" si="255"/>
        <v>TR4323-15</v>
      </c>
      <c r="AC497" s="139" t="str">
        <f t="shared" si="256"/>
        <v>Төмөр замын өртөөний жижүүр</v>
      </c>
      <c r="AD497" s="214">
        <f t="shared" si="245"/>
        <v>485</v>
      </c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199">
        <v>23</v>
      </c>
      <c r="AR497" s="199">
        <v>21</v>
      </c>
      <c r="AS497" s="229">
        <v>2</v>
      </c>
      <c r="AT497" s="229">
        <v>2</v>
      </c>
      <c r="AU497" s="229"/>
      <c r="AV497" s="229">
        <v>17</v>
      </c>
      <c r="AW497" s="229">
        <v>8</v>
      </c>
      <c r="AX497" s="229"/>
      <c r="AY497" s="229"/>
    </row>
    <row r="498" spans="1:51" s="196" customFormat="1" ht="12.75" customHeight="1">
      <c r="A498" s="737" t="s">
        <v>294</v>
      </c>
      <c r="B498" s="738"/>
      <c r="C498" s="751" t="s">
        <v>295</v>
      </c>
      <c r="D498" s="752"/>
      <c r="E498" s="752"/>
      <c r="F498" s="752"/>
      <c r="G498" s="752"/>
      <c r="H498" s="783"/>
      <c r="I498" s="214">
        <f t="shared" si="242"/>
        <v>486</v>
      </c>
      <c r="J498" s="215">
        <f t="shared" si="250"/>
        <v>6</v>
      </c>
      <c r="K498" s="215">
        <f t="shared" si="250"/>
        <v>0</v>
      </c>
      <c r="L498" s="199"/>
      <c r="M498" s="199"/>
      <c r="N498" s="199">
        <v>6</v>
      </c>
      <c r="O498" s="199">
        <v>0</v>
      </c>
      <c r="P498" s="222"/>
      <c r="Q498" s="222"/>
      <c r="R498" s="214">
        <v>6</v>
      </c>
      <c r="S498" s="248"/>
      <c r="T498" s="248"/>
      <c r="U498" s="248"/>
      <c r="V498" s="214"/>
      <c r="W498" s="214"/>
      <c r="X498" s="214"/>
      <c r="Y498" s="214"/>
      <c r="Z498" s="223"/>
      <c r="AA498" s="223"/>
      <c r="AB498" s="140" t="str">
        <f t="shared" si="255"/>
        <v>TR8311-13</v>
      </c>
      <c r="AC498" s="139" t="str">
        <f t="shared" si="256"/>
        <v>Илчит тэрэгний засварчин</v>
      </c>
      <c r="AD498" s="214">
        <f t="shared" si="245"/>
        <v>486</v>
      </c>
      <c r="AE498" s="222"/>
      <c r="AF498" s="222"/>
      <c r="AG498" s="222"/>
      <c r="AH498" s="222"/>
      <c r="AI498" s="222"/>
      <c r="AJ498" s="222"/>
      <c r="AK498" s="222">
        <v>2</v>
      </c>
      <c r="AL498" s="222"/>
      <c r="AM498" s="222"/>
      <c r="AN498" s="222"/>
      <c r="AO498" s="222"/>
      <c r="AP498" s="222"/>
      <c r="AQ498" s="199">
        <v>4</v>
      </c>
      <c r="AR498" s="199"/>
      <c r="AS498" s="229"/>
      <c r="AT498" s="229"/>
      <c r="AU498" s="229"/>
      <c r="AV498" s="229">
        <v>2</v>
      </c>
      <c r="AW498" s="229">
        <v>4</v>
      </c>
      <c r="AX498" s="229"/>
      <c r="AY498" s="229"/>
    </row>
    <row r="499" spans="1:51" s="196" customFormat="1" ht="12.75" customHeight="1">
      <c r="A499" s="787" t="s">
        <v>290</v>
      </c>
      <c r="B499" s="787"/>
      <c r="C499" s="751" t="s">
        <v>291</v>
      </c>
      <c r="D499" s="752"/>
      <c r="E499" s="752"/>
      <c r="F499" s="752"/>
      <c r="G499" s="752"/>
      <c r="H499" s="783"/>
      <c r="I499" s="214">
        <f t="shared" si="242"/>
        <v>487</v>
      </c>
      <c r="J499" s="215">
        <f t="shared" si="250"/>
        <v>22</v>
      </c>
      <c r="K499" s="215">
        <f t="shared" si="250"/>
        <v>15</v>
      </c>
      <c r="L499" s="199"/>
      <c r="M499" s="199"/>
      <c r="N499" s="199">
        <v>22</v>
      </c>
      <c r="O499" s="199">
        <v>15</v>
      </c>
      <c r="P499" s="222"/>
      <c r="Q499" s="222"/>
      <c r="R499" s="214">
        <v>22</v>
      </c>
      <c r="S499" s="248"/>
      <c r="T499" s="248"/>
      <c r="U499" s="248"/>
      <c r="V499" s="214"/>
      <c r="W499" s="214"/>
      <c r="X499" s="214">
        <v>3</v>
      </c>
      <c r="Y499" s="214">
        <v>3</v>
      </c>
      <c r="Z499" s="223"/>
      <c r="AA499" s="223"/>
      <c r="AB499" s="140" t="str">
        <f t="shared" si="255"/>
        <v>TR4323-27</v>
      </c>
      <c r="AC499" s="139" t="str">
        <f t="shared" si="256"/>
        <v>Вагон үзэгч, засварчин</v>
      </c>
      <c r="AD499" s="214">
        <f t="shared" si="245"/>
        <v>487</v>
      </c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199">
        <v>19</v>
      </c>
      <c r="AR499" s="199">
        <v>12</v>
      </c>
      <c r="AS499" s="229">
        <v>2</v>
      </c>
      <c r="AT499" s="229"/>
      <c r="AU499" s="229">
        <v>4</v>
      </c>
      <c r="AV499" s="229">
        <v>11</v>
      </c>
      <c r="AW499" s="229">
        <v>5</v>
      </c>
      <c r="AX499" s="229"/>
      <c r="AY499" s="229"/>
    </row>
    <row r="500" spans="1:51" s="208" customFormat="1" ht="14.25">
      <c r="A500" s="1048" t="s">
        <v>417</v>
      </c>
      <c r="B500" s="1049"/>
      <c r="C500" s="1049"/>
      <c r="D500" s="1049"/>
      <c r="E500" s="1049"/>
      <c r="F500" s="1049"/>
      <c r="G500" s="1049"/>
      <c r="H500" s="1050"/>
      <c r="I500" s="241">
        <f t="shared" si="242"/>
        <v>488</v>
      </c>
      <c r="J500" s="241">
        <f t="shared" ref="J500:K500" si="257">SUM(J501:J515)</f>
        <v>322</v>
      </c>
      <c r="K500" s="241">
        <f t="shared" si="257"/>
        <v>101</v>
      </c>
      <c r="L500" s="241">
        <f>SUM(L501:L515)</f>
        <v>42</v>
      </c>
      <c r="M500" s="241">
        <f t="shared" ref="M500:AA500" si="258">SUM(M501:M515)</f>
        <v>26</v>
      </c>
      <c r="N500" s="241">
        <f t="shared" si="258"/>
        <v>280</v>
      </c>
      <c r="O500" s="241">
        <f t="shared" si="258"/>
        <v>75</v>
      </c>
      <c r="P500" s="241">
        <f t="shared" si="258"/>
        <v>0</v>
      </c>
      <c r="Q500" s="241">
        <f t="shared" si="258"/>
        <v>0</v>
      </c>
      <c r="R500" s="241">
        <f t="shared" si="258"/>
        <v>284</v>
      </c>
      <c r="S500" s="241">
        <f t="shared" si="258"/>
        <v>0</v>
      </c>
      <c r="T500" s="241">
        <f t="shared" si="258"/>
        <v>38</v>
      </c>
      <c r="U500" s="241">
        <f t="shared" si="258"/>
        <v>0</v>
      </c>
      <c r="V500" s="241">
        <f t="shared" si="258"/>
        <v>199</v>
      </c>
      <c r="W500" s="241">
        <f t="shared" si="258"/>
        <v>48</v>
      </c>
      <c r="X500" s="241">
        <f t="shared" si="258"/>
        <v>36</v>
      </c>
      <c r="Y500" s="241">
        <f t="shared" si="258"/>
        <v>9</v>
      </c>
      <c r="Z500" s="241">
        <f t="shared" si="258"/>
        <v>0</v>
      </c>
      <c r="AA500" s="241">
        <f t="shared" si="258"/>
        <v>0</v>
      </c>
      <c r="AB500" s="819" t="str">
        <f>+A500</f>
        <v>8. Дорнод аймаг дахь Политехник коллеж</v>
      </c>
      <c r="AC500" s="820"/>
      <c r="AD500" s="241">
        <f t="shared" si="245"/>
        <v>488</v>
      </c>
      <c r="AE500" s="241">
        <f t="shared" ref="AE500:AF500" si="259">SUM(AE501:AE515)</f>
        <v>4</v>
      </c>
      <c r="AF500" s="241">
        <f t="shared" si="259"/>
        <v>2</v>
      </c>
      <c r="AG500" s="241">
        <f>SUM(AG501:AG515)</f>
        <v>0</v>
      </c>
      <c r="AH500" s="241">
        <f t="shared" ref="AH500:AX500" si="260">SUM(AH501:AH515)</f>
        <v>0</v>
      </c>
      <c r="AI500" s="241">
        <f t="shared" si="260"/>
        <v>4</v>
      </c>
      <c r="AJ500" s="241">
        <f t="shared" si="260"/>
        <v>2</v>
      </c>
      <c r="AK500" s="241">
        <f t="shared" si="260"/>
        <v>13</v>
      </c>
      <c r="AL500" s="241">
        <f t="shared" si="260"/>
        <v>1</v>
      </c>
      <c r="AM500" s="241">
        <f t="shared" si="260"/>
        <v>1</v>
      </c>
      <c r="AN500" s="241">
        <f t="shared" si="260"/>
        <v>0</v>
      </c>
      <c r="AO500" s="241">
        <f t="shared" si="260"/>
        <v>0</v>
      </c>
      <c r="AP500" s="241">
        <f t="shared" si="260"/>
        <v>0</v>
      </c>
      <c r="AQ500" s="241">
        <f t="shared" si="260"/>
        <v>65</v>
      </c>
      <c r="AR500" s="241">
        <f t="shared" si="260"/>
        <v>39</v>
      </c>
      <c r="AS500" s="241">
        <f t="shared" si="260"/>
        <v>17</v>
      </c>
      <c r="AT500" s="241">
        <f t="shared" si="260"/>
        <v>6</v>
      </c>
      <c r="AU500" s="241">
        <f t="shared" si="260"/>
        <v>6</v>
      </c>
      <c r="AV500" s="241">
        <f t="shared" si="260"/>
        <v>83</v>
      </c>
      <c r="AW500" s="241">
        <f t="shared" si="260"/>
        <v>210</v>
      </c>
      <c r="AX500" s="241">
        <f t="shared" si="260"/>
        <v>0</v>
      </c>
      <c r="AY500" s="241">
        <f>SUM(AY501:AY515)</f>
        <v>0</v>
      </c>
    </row>
    <row r="501" spans="1:51" s="196" customFormat="1" ht="38.25" customHeight="1">
      <c r="A501" s="1054" t="s">
        <v>418</v>
      </c>
      <c r="B501" s="1055"/>
      <c r="C501" s="751" t="s">
        <v>419</v>
      </c>
      <c r="D501" s="752"/>
      <c r="E501" s="752"/>
      <c r="F501" s="752"/>
      <c r="G501" s="752"/>
      <c r="H501" s="783"/>
      <c r="I501" s="214">
        <f t="shared" si="242"/>
        <v>489</v>
      </c>
      <c r="J501" s="215">
        <f t="shared" si="250"/>
        <v>15</v>
      </c>
      <c r="K501" s="215">
        <f t="shared" si="250"/>
        <v>1</v>
      </c>
      <c r="L501" s="216"/>
      <c r="M501" s="214"/>
      <c r="N501" s="65">
        <v>15</v>
      </c>
      <c r="O501" s="65">
        <v>1</v>
      </c>
      <c r="P501" s="248"/>
      <c r="Q501" s="248"/>
      <c r="R501" s="214">
        <v>15</v>
      </c>
      <c r="S501" s="248"/>
      <c r="T501" s="248"/>
      <c r="U501" s="248"/>
      <c r="V501" s="271"/>
      <c r="W501" s="271"/>
      <c r="X501" s="199">
        <v>8</v>
      </c>
      <c r="Y501" s="199">
        <v>1</v>
      </c>
      <c r="Z501" s="216"/>
      <c r="AA501" s="214"/>
      <c r="AB501" s="140" t="str">
        <f t="shared" ref="AB501:AB515" si="261">+A501</f>
        <v>MT8111-13</v>
      </c>
      <c r="AC501" s="139" t="str">
        <f t="shared" ref="AC501:AC515" si="262">+C501</f>
        <v xml:space="preserve">Хүдэрчулуу боловсруулах суурин тоног төхөөрмжийн оператор </v>
      </c>
      <c r="AD501" s="214">
        <f t="shared" si="245"/>
        <v>489</v>
      </c>
      <c r="AE501" s="214"/>
      <c r="AF501" s="214"/>
      <c r="AG501" s="214"/>
      <c r="AH501" s="214"/>
      <c r="AI501" s="214"/>
      <c r="AJ501" s="214"/>
      <c r="AK501" s="199">
        <v>5</v>
      </c>
      <c r="AL501" s="199">
        <v>0</v>
      </c>
      <c r="AM501" s="199"/>
      <c r="AN501" s="199"/>
      <c r="AO501" s="199"/>
      <c r="AP501" s="199"/>
      <c r="AQ501" s="199">
        <v>2</v>
      </c>
      <c r="AR501" s="199">
        <v>0</v>
      </c>
      <c r="AS501" s="214">
        <v>3</v>
      </c>
      <c r="AT501" s="214">
        <v>1</v>
      </c>
      <c r="AU501" s="214"/>
      <c r="AV501" s="214">
        <v>11</v>
      </c>
      <c r="AW501" s="214"/>
      <c r="AX501" s="214"/>
      <c r="AY501" s="214"/>
    </row>
    <row r="502" spans="1:51" s="196" customFormat="1" ht="38.25" customHeight="1">
      <c r="A502" s="1054" t="s">
        <v>420</v>
      </c>
      <c r="B502" s="1055"/>
      <c r="C502" s="677" t="s">
        <v>421</v>
      </c>
      <c r="D502" s="1056"/>
      <c r="E502" s="1056"/>
      <c r="F502" s="1056"/>
      <c r="G502" s="1056"/>
      <c r="H502" s="678"/>
      <c r="I502" s="214">
        <f t="shared" si="242"/>
        <v>490</v>
      </c>
      <c r="J502" s="215">
        <f t="shared" si="250"/>
        <v>22</v>
      </c>
      <c r="K502" s="215">
        <f t="shared" si="250"/>
        <v>4</v>
      </c>
      <c r="L502" s="216"/>
      <c r="M502" s="214"/>
      <c r="N502" s="65">
        <v>22</v>
      </c>
      <c r="O502" s="65">
        <v>4</v>
      </c>
      <c r="P502" s="248"/>
      <c r="Q502" s="248"/>
      <c r="R502" s="214">
        <v>22</v>
      </c>
      <c r="S502" s="248"/>
      <c r="T502" s="248"/>
      <c r="U502" s="248"/>
      <c r="V502" s="214"/>
      <c r="W502" s="214"/>
      <c r="X502" s="214">
        <v>6</v>
      </c>
      <c r="Y502" s="214">
        <v>0</v>
      </c>
      <c r="Z502" s="216"/>
      <c r="AA502" s="214"/>
      <c r="AB502" s="140" t="str">
        <f t="shared" si="261"/>
        <v>MF8113-18</v>
      </c>
      <c r="AC502" s="139" t="str">
        <f t="shared" si="262"/>
        <v>Газрын тос олборлох давхаргын даралт тогтворжуулах оператор</v>
      </c>
      <c r="AD502" s="214">
        <f t="shared" si="245"/>
        <v>490</v>
      </c>
      <c r="AE502" s="214">
        <v>1</v>
      </c>
      <c r="AF502" s="214">
        <v>0</v>
      </c>
      <c r="AG502" s="214"/>
      <c r="AH502" s="214"/>
      <c r="AI502" s="214"/>
      <c r="AJ502" s="214"/>
      <c r="AK502" s="214">
        <v>2</v>
      </c>
      <c r="AL502" s="214">
        <v>1</v>
      </c>
      <c r="AM502" s="214">
        <v>1</v>
      </c>
      <c r="AN502" s="214">
        <v>0</v>
      </c>
      <c r="AO502" s="214"/>
      <c r="AP502" s="214"/>
      <c r="AQ502" s="214">
        <v>12</v>
      </c>
      <c r="AR502" s="214">
        <v>3</v>
      </c>
      <c r="AS502" s="214">
        <v>1</v>
      </c>
      <c r="AT502" s="214">
        <v>1</v>
      </c>
      <c r="AU502" s="214">
        <v>3</v>
      </c>
      <c r="AV502" s="214">
        <v>17</v>
      </c>
      <c r="AW502" s="214"/>
      <c r="AX502" s="214"/>
      <c r="AY502" s="214"/>
    </row>
    <row r="503" spans="1:51" s="196" customFormat="1" ht="12.75" customHeight="1">
      <c r="A503" s="825" t="s">
        <v>138</v>
      </c>
      <c r="B503" s="826"/>
      <c r="C503" s="712" t="s">
        <v>139</v>
      </c>
      <c r="D503" s="713"/>
      <c r="E503" s="713"/>
      <c r="F503" s="713"/>
      <c r="G503" s="713"/>
      <c r="H503" s="714"/>
      <c r="I503" s="214">
        <f t="shared" si="242"/>
        <v>491</v>
      </c>
      <c r="J503" s="215">
        <f t="shared" si="250"/>
        <v>25</v>
      </c>
      <c r="K503" s="215">
        <f t="shared" si="250"/>
        <v>19</v>
      </c>
      <c r="L503" s="216"/>
      <c r="M503" s="214"/>
      <c r="N503" s="65">
        <v>25</v>
      </c>
      <c r="O503" s="65">
        <v>19</v>
      </c>
      <c r="P503" s="248"/>
      <c r="Q503" s="248"/>
      <c r="R503" s="214">
        <v>25</v>
      </c>
      <c r="S503" s="248"/>
      <c r="T503" s="248"/>
      <c r="U503" s="248"/>
      <c r="V503" s="214"/>
      <c r="W503" s="214"/>
      <c r="X503" s="214">
        <v>0</v>
      </c>
      <c r="Y503" s="214">
        <v>0</v>
      </c>
      <c r="Z503" s="216"/>
      <c r="AA503" s="214"/>
      <c r="AB503" s="140" t="str">
        <f t="shared" si="261"/>
        <v>SO5141-11</v>
      </c>
      <c r="AC503" s="139" t="str">
        <f t="shared" si="262"/>
        <v>Үсчин</v>
      </c>
      <c r="AD503" s="214">
        <f t="shared" si="245"/>
        <v>491</v>
      </c>
      <c r="AE503" s="214"/>
      <c r="AF503" s="214"/>
      <c r="AG503" s="214"/>
      <c r="AH503" s="214"/>
      <c r="AI503" s="199">
        <v>2</v>
      </c>
      <c r="AJ503" s="199">
        <v>1</v>
      </c>
      <c r="AK503" s="214"/>
      <c r="AL503" s="214"/>
      <c r="AM503" s="214"/>
      <c r="AN503" s="214"/>
      <c r="AO503" s="214"/>
      <c r="AP503" s="214"/>
      <c r="AQ503" s="199">
        <v>23</v>
      </c>
      <c r="AR503" s="199">
        <v>18</v>
      </c>
      <c r="AS503" s="199">
        <v>2</v>
      </c>
      <c r="AT503" s="199"/>
      <c r="AU503" s="199">
        <v>3</v>
      </c>
      <c r="AV503" s="199">
        <v>11</v>
      </c>
      <c r="AW503" s="199">
        <v>9</v>
      </c>
      <c r="AX503" s="199"/>
      <c r="AY503" s="199"/>
    </row>
    <row r="504" spans="1:51" s="196" customFormat="1" ht="12.75" customHeight="1">
      <c r="A504" s="1002" t="s">
        <v>163</v>
      </c>
      <c r="B504" s="1003"/>
      <c r="C504" s="751" t="s">
        <v>164</v>
      </c>
      <c r="D504" s="752"/>
      <c r="E504" s="752"/>
      <c r="F504" s="752"/>
      <c r="G504" s="752"/>
      <c r="H504" s="783"/>
      <c r="I504" s="214">
        <f t="shared" si="242"/>
        <v>492</v>
      </c>
      <c r="J504" s="215">
        <f t="shared" si="250"/>
        <v>8</v>
      </c>
      <c r="K504" s="215">
        <f t="shared" si="250"/>
        <v>1</v>
      </c>
      <c r="L504" s="216"/>
      <c r="M504" s="214"/>
      <c r="N504" s="65">
        <v>8</v>
      </c>
      <c r="O504" s="65">
        <v>1</v>
      </c>
      <c r="P504" s="248"/>
      <c r="Q504" s="248"/>
      <c r="R504" s="214">
        <v>8</v>
      </c>
      <c r="S504" s="248"/>
      <c r="T504" s="248"/>
      <c r="U504" s="248"/>
      <c r="V504" s="214">
        <v>8</v>
      </c>
      <c r="W504" s="214">
        <v>1</v>
      </c>
      <c r="X504" s="214"/>
      <c r="Y504" s="214"/>
      <c r="Z504" s="216"/>
      <c r="AA504" s="214"/>
      <c r="AB504" s="140" t="str">
        <f t="shared" si="261"/>
        <v>AF6112-25</v>
      </c>
      <c r="AC504" s="139" t="str">
        <f t="shared" si="262"/>
        <v>Хүлэмжийн аж ахуйн фермер</v>
      </c>
      <c r="AD504" s="214">
        <f t="shared" si="245"/>
        <v>492</v>
      </c>
      <c r="AE504" s="214"/>
      <c r="AF504" s="214"/>
      <c r="AG504" s="214"/>
      <c r="AH504" s="214"/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49"/>
      <c r="AU504" s="249"/>
      <c r="AV504" s="249"/>
      <c r="AW504" s="214">
        <v>8</v>
      </c>
      <c r="AX504" s="214"/>
      <c r="AY504" s="214"/>
    </row>
    <row r="505" spans="1:51" s="196" customFormat="1" ht="25.5" customHeight="1">
      <c r="A505" s="787" t="s">
        <v>130</v>
      </c>
      <c r="B505" s="787"/>
      <c r="C505" s="702" t="s">
        <v>131</v>
      </c>
      <c r="D505" s="702"/>
      <c r="E505" s="702"/>
      <c r="F505" s="702"/>
      <c r="G505" s="702"/>
      <c r="H505" s="702"/>
      <c r="I505" s="214">
        <f t="shared" si="242"/>
        <v>493</v>
      </c>
      <c r="J505" s="215">
        <f t="shared" si="250"/>
        <v>14</v>
      </c>
      <c r="K505" s="215">
        <f t="shared" si="250"/>
        <v>14</v>
      </c>
      <c r="L505" s="216"/>
      <c r="M505" s="214"/>
      <c r="N505" s="65">
        <v>14</v>
      </c>
      <c r="O505" s="65">
        <v>14</v>
      </c>
      <c r="P505" s="248"/>
      <c r="Q505" s="248"/>
      <c r="R505" s="65">
        <v>14</v>
      </c>
      <c r="S505" s="248"/>
      <c r="T505" s="248"/>
      <c r="U505" s="248"/>
      <c r="V505" s="214">
        <v>14</v>
      </c>
      <c r="W505" s="214">
        <v>14</v>
      </c>
      <c r="X505" s="214"/>
      <c r="Y505" s="214"/>
      <c r="Z505" s="216"/>
      <c r="AA505" s="214"/>
      <c r="AB505" s="140" t="str">
        <f t="shared" si="261"/>
        <v>IE7533-28</v>
      </c>
      <c r="AC505" s="139" t="str">
        <f t="shared" si="262"/>
        <v>Оёмол бүтээгдэхүүний оёдолчин</v>
      </c>
      <c r="AD505" s="214">
        <f t="shared" si="245"/>
        <v>493</v>
      </c>
      <c r="AE505" s="214"/>
      <c r="AF505" s="214"/>
      <c r="AG505" s="214"/>
      <c r="AH505" s="214"/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49"/>
      <c r="AU505" s="249"/>
      <c r="AV505" s="249"/>
      <c r="AW505" s="214">
        <v>14</v>
      </c>
      <c r="AX505" s="214"/>
      <c r="AY505" s="214"/>
    </row>
    <row r="506" spans="1:51" s="196" customFormat="1" ht="12.75" customHeight="1">
      <c r="A506" s="825" t="s">
        <v>144</v>
      </c>
      <c r="B506" s="826"/>
      <c r="C506" s="712" t="s">
        <v>145</v>
      </c>
      <c r="D506" s="713"/>
      <c r="E506" s="713"/>
      <c r="F506" s="713"/>
      <c r="G506" s="713"/>
      <c r="H506" s="714"/>
      <c r="I506" s="214">
        <f t="shared" si="242"/>
        <v>494</v>
      </c>
      <c r="J506" s="215">
        <f t="shared" si="250"/>
        <v>25</v>
      </c>
      <c r="K506" s="215">
        <f t="shared" si="250"/>
        <v>17</v>
      </c>
      <c r="L506" s="216"/>
      <c r="M506" s="214"/>
      <c r="N506" s="65">
        <v>25</v>
      </c>
      <c r="O506" s="65">
        <v>17</v>
      </c>
      <c r="P506" s="248"/>
      <c r="Q506" s="248"/>
      <c r="R506" s="65">
        <v>25</v>
      </c>
      <c r="S506" s="248"/>
      <c r="T506" s="248"/>
      <c r="U506" s="248"/>
      <c r="V506" s="214">
        <v>24</v>
      </c>
      <c r="W506" s="214">
        <v>16</v>
      </c>
      <c r="X506" s="214"/>
      <c r="Y506" s="214"/>
      <c r="Z506" s="216"/>
      <c r="AA506" s="214"/>
      <c r="AB506" s="140" t="str">
        <f t="shared" si="261"/>
        <v>IF5120-11</v>
      </c>
      <c r="AC506" s="139" t="str">
        <f t="shared" si="262"/>
        <v>Тогооч</v>
      </c>
      <c r="AD506" s="214">
        <f t="shared" si="245"/>
        <v>494</v>
      </c>
      <c r="AE506" s="214"/>
      <c r="AF506" s="214"/>
      <c r="AG506" s="214"/>
      <c r="AH506" s="214"/>
      <c r="AI506" s="214"/>
      <c r="AJ506" s="214"/>
      <c r="AK506" s="214"/>
      <c r="AL506" s="214"/>
      <c r="AM506" s="214"/>
      <c r="AN506" s="214"/>
      <c r="AO506" s="214"/>
      <c r="AP506" s="214"/>
      <c r="AQ506" s="214">
        <v>1</v>
      </c>
      <c r="AR506" s="214">
        <v>1</v>
      </c>
      <c r="AS506" s="214"/>
      <c r="AT506" s="249"/>
      <c r="AU506" s="249"/>
      <c r="AV506" s="249"/>
      <c r="AW506" s="214">
        <v>25</v>
      </c>
      <c r="AX506" s="214"/>
      <c r="AY506" s="214"/>
    </row>
    <row r="507" spans="1:51" s="196" customFormat="1" ht="12.75" customHeight="1">
      <c r="A507" s="1054" t="s">
        <v>627</v>
      </c>
      <c r="B507" s="1055"/>
      <c r="C507" s="751" t="s">
        <v>127</v>
      </c>
      <c r="D507" s="752"/>
      <c r="E507" s="752"/>
      <c r="F507" s="752"/>
      <c r="G507" s="752"/>
      <c r="H507" s="783"/>
      <c r="I507" s="214">
        <f t="shared" si="242"/>
        <v>495</v>
      </c>
      <c r="J507" s="215">
        <f t="shared" si="250"/>
        <v>27</v>
      </c>
      <c r="K507" s="215">
        <f t="shared" si="250"/>
        <v>8</v>
      </c>
      <c r="L507" s="216"/>
      <c r="M507" s="214"/>
      <c r="N507" s="65">
        <v>27</v>
      </c>
      <c r="O507" s="65">
        <v>8</v>
      </c>
      <c r="P507" s="248"/>
      <c r="Q507" s="248"/>
      <c r="R507" s="65">
        <v>27</v>
      </c>
      <c r="S507" s="248"/>
      <c r="T507" s="248"/>
      <c r="U507" s="248"/>
      <c r="V507" s="214">
        <v>27</v>
      </c>
      <c r="W507" s="214">
        <v>8</v>
      </c>
      <c r="X507" s="214"/>
      <c r="Y507" s="214"/>
      <c r="Z507" s="216"/>
      <c r="AA507" s="214"/>
      <c r="AB507" s="140" t="str">
        <f t="shared" si="261"/>
        <v>AH6121-23</v>
      </c>
      <c r="AC507" s="139" t="str">
        <f t="shared" si="262"/>
        <v>Малын асаргаа</v>
      </c>
      <c r="AD507" s="214">
        <f t="shared" si="245"/>
        <v>495</v>
      </c>
      <c r="AE507" s="214"/>
      <c r="AF507" s="214"/>
      <c r="AG507" s="214"/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49"/>
      <c r="AU507" s="249"/>
      <c r="AV507" s="249"/>
      <c r="AW507" s="214">
        <v>27</v>
      </c>
      <c r="AX507" s="214"/>
      <c r="AY507" s="214"/>
    </row>
    <row r="508" spans="1:51" s="196" customFormat="1" ht="12.75" customHeight="1">
      <c r="A508" s="825" t="s">
        <v>124</v>
      </c>
      <c r="B508" s="826"/>
      <c r="C508" s="702" t="s">
        <v>125</v>
      </c>
      <c r="D508" s="702"/>
      <c r="E508" s="702"/>
      <c r="F508" s="702"/>
      <c r="G508" s="702"/>
      <c r="H508" s="702"/>
      <c r="I508" s="214">
        <f t="shared" si="242"/>
        <v>496</v>
      </c>
      <c r="J508" s="215">
        <f t="shared" si="250"/>
        <v>23</v>
      </c>
      <c r="K508" s="215">
        <f t="shared" si="250"/>
        <v>1</v>
      </c>
      <c r="L508" s="216"/>
      <c r="M508" s="214"/>
      <c r="N508" s="65">
        <v>23</v>
      </c>
      <c r="O508" s="65">
        <v>1</v>
      </c>
      <c r="P508" s="248"/>
      <c r="Q508" s="248"/>
      <c r="R508" s="65">
        <v>23</v>
      </c>
      <c r="S508" s="248"/>
      <c r="T508" s="248"/>
      <c r="U508" s="248"/>
      <c r="V508" s="199">
        <v>23</v>
      </c>
      <c r="W508" s="199">
        <v>1</v>
      </c>
      <c r="X508" s="199"/>
      <c r="Y508" s="199"/>
      <c r="Z508" s="221"/>
      <c r="AA508" s="199"/>
      <c r="AB508" s="140" t="str">
        <f t="shared" si="261"/>
        <v>IM7212-14</v>
      </c>
      <c r="AC508" s="139" t="str">
        <f t="shared" si="262"/>
        <v>Гагнуурчин</v>
      </c>
      <c r="AD508" s="214">
        <f t="shared" si="245"/>
        <v>496</v>
      </c>
      <c r="AE508" s="199"/>
      <c r="AF508" s="199"/>
      <c r="AG508" s="199"/>
      <c r="AH508" s="199"/>
      <c r="AI508" s="199"/>
      <c r="AJ508" s="199"/>
      <c r="AK508" s="199"/>
      <c r="AL508" s="199"/>
      <c r="AM508" s="199"/>
      <c r="AN508" s="199"/>
      <c r="AO508" s="199"/>
      <c r="AP508" s="199"/>
      <c r="AQ508" s="199"/>
      <c r="AR508" s="199"/>
      <c r="AS508" s="199"/>
      <c r="AT508" s="226"/>
      <c r="AU508" s="226"/>
      <c r="AV508" s="226"/>
      <c r="AW508" s="199">
        <v>23</v>
      </c>
      <c r="AX508" s="214"/>
      <c r="AY508" s="214"/>
    </row>
    <row r="509" spans="1:51" s="196" customFormat="1" ht="12.75" customHeight="1">
      <c r="A509" s="825" t="s">
        <v>114</v>
      </c>
      <c r="B509" s="826"/>
      <c r="C509" s="751" t="s">
        <v>115</v>
      </c>
      <c r="D509" s="752"/>
      <c r="E509" s="752"/>
      <c r="F509" s="752"/>
      <c r="G509" s="752"/>
      <c r="H509" s="783"/>
      <c r="I509" s="214">
        <f t="shared" si="242"/>
        <v>497</v>
      </c>
      <c r="J509" s="215">
        <f t="shared" si="250"/>
        <v>24</v>
      </c>
      <c r="K509" s="215">
        <f t="shared" si="250"/>
        <v>0</v>
      </c>
      <c r="L509" s="216"/>
      <c r="M509" s="214"/>
      <c r="N509" s="65">
        <v>24</v>
      </c>
      <c r="O509" s="65">
        <v>0</v>
      </c>
      <c r="P509" s="248"/>
      <c r="Q509" s="248"/>
      <c r="R509" s="65">
        <v>24</v>
      </c>
      <c r="S509" s="248"/>
      <c r="T509" s="248"/>
      <c r="U509" s="248"/>
      <c r="V509" s="214">
        <v>24</v>
      </c>
      <c r="W509" s="214">
        <v>0</v>
      </c>
      <c r="X509" s="214"/>
      <c r="Y509" s="214"/>
      <c r="Z509" s="216"/>
      <c r="AA509" s="214"/>
      <c r="AB509" s="140" t="str">
        <f t="shared" si="261"/>
        <v>TC8211-20</v>
      </c>
      <c r="AC509" s="139" t="str">
        <f t="shared" si="262"/>
        <v>Автомашины засварчин</v>
      </c>
      <c r="AD509" s="214">
        <f t="shared" si="245"/>
        <v>497</v>
      </c>
      <c r="AE509" s="214"/>
      <c r="AF509" s="214"/>
      <c r="AG509" s="214"/>
      <c r="AH509" s="214"/>
      <c r="AI509" s="214"/>
      <c r="AJ509" s="214"/>
      <c r="AK509" s="214"/>
      <c r="AL509" s="214"/>
      <c r="AM509" s="214"/>
      <c r="AN509" s="214"/>
      <c r="AO509" s="214"/>
      <c r="AP509" s="214"/>
      <c r="AQ509" s="214"/>
      <c r="AR509" s="214"/>
      <c r="AS509" s="214"/>
      <c r="AT509" s="249"/>
      <c r="AU509" s="249"/>
      <c r="AV509" s="249"/>
      <c r="AW509" s="214">
        <v>24</v>
      </c>
      <c r="AX509" s="214"/>
      <c r="AY509" s="214"/>
    </row>
    <row r="510" spans="1:51" s="196" customFormat="1" ht="12.75" customHeight="1">
      <c r="A510" s="825" t="s">
        <v>257</v>
      </c>
      <c r="B510" s="826"/>
      <c r="C510" s="712" t="s">
        <v>258</v>
      </c>
      <c r="D510" s="713"/>
      <c r="E510" s="713"/>
      <c r="F510" s="713"/>
      <c r="G510" s="713"/>
      <c r="H510" s="714"/>
      <c r="I510" s="214">
        <f t="shared" si="242"/>
        <v>498</v>
      </c>
      <c r="J510" s="215">
        <f t="shared" si="250"/>
        <v>25</v>
      </c>
      <c r="K510" s="215">
        <f t="shared" si="250"/>
        <v>6</v>
      </c>
      <c r="L510" s="216"/>
      <c r="M510" s="214"/>
      <c r="N510" s="65">
        <v>25</v>
      </c>
      <c r="O510" s="65">
        <v>6</v>
      </c>
      <c r="P510" s="248"/>
      <c r="Q510" s="248"/>
      <c r="R510" s="65">
        <v>25</v>
      </c>
      <c r="S510" s="248"/>
      <c r="T510" s="248"/>
      <c r="U510" s="248"/>
      <c r="V510" s="214">
        <v>25</v>
      </c>
      <c r="W510" s="214">
        <v>6</v>
      </c>
      <c r="X510" s="214"/>
      <c r="Y510" s="214"/>
      <c r="Z510" s="216"/>
      <c r="AA510" s="214"/>
      <c r="AB510" s="140" t="str">
        <f t="shared" si="261"/>
        <v>IM7411-11</v>
      </c>
      <c r="AC510" s="139" t="str">
        <f t="shared" si="262"/>
        <v xml:space="preserve">Цахилгаанчин </v>
      </c>
      <c r="AD510" s="214">
        <f t="shared" si="245"/>
        <v>498</v>
      </c>
      <c r="AE510" s="214"/>
      <c r="AF510" s="214"/>
      <c r="AG510" s="214"/>
      <c r="AH510" s="214"/>
      <c r="AI510" s="214"/>
      <c r="AJ510" s="214"/>
      <c r="AK510" s="214"/>
      <c r="AL510" s="214"/>
      <c r="AM510" s="214"/>
      <c r="AN510" s="214"/>
      <c r="AO510" s="214"/>
      <c r="AP510" s="214"/>
      <c r="AQ510" s="214"/>
      <c r="AR510" s="214"/>
      <c r="AS510" s="214"/>
      <c r="AT510" s="249"/>
      <c r="AU510" s="249"/>
      <c r="AV510" s="249"/>
      <c r="AW510" s="214">
        <v>25</v>
      </c>
      <c r="AX510" s="214"/>
      <c r="AY510" s="214"/>
    </row>
    <row r="511" spans="1:51" s="196" customFormat="1" ht="25.5" customHeight="1">
      <c r="A511" s="1006" t="s">
        <v>190</v>
      </c>
      <c r="B511" s="1007"/>
      <c r="C511" s="751" t="s">
        <v>191</v>
      </c>
      <c r="D511" s="752"/>
      <c r="E511" s="752"/>
      <c r="F511" s="752"/>
      <c r="G511" s="752"/>
      <c r="H511" s="783"/>
      <c r="I511" s="214">
        <f t="shared" si="242"/>
        <v>499</v>
      </c>
      <c r="J511" s="215">
        <f t="shared" si="250"/>
        <v>44</v>
      </c>
      <c r="K511" s="215">
        <f t="shared" si="250"/>
        <v>3</v>
      </c>
      <c r="L511" s="216"/>
      <c r="M511" s="214"/>
      <c r="N511" s="65">
        <v>44</v>
      </c>
      <c r="O511" s="65">
        <v>3</v>
      </c>
      <c r="P511" s="248"/>
      <c r="Q511" s="248"/>
      <c r="R511" s="65">
        <v>44</v>
      </c>
      <c r="S511" s="248"/>
      <c r="T511" s="248"/>
      <c r="U511" s="248"/>
      <c r="V511" s="214">
        <v>26</v>
      </c>
      <c r="W511" s="214">
        <v>1</v>
      </c>
      <c r="X511" s="214">
        <v>4</v>
      </c>
      <c r="Y511" s="214">
        <v>0</v>
      </c>
      <c r="Z511" s="216"/>
      <c r="AA511" s="214"/>
      <c r="AB511" s="140" t="str">
        <f t="shared" si="261"/>
        <v>IM7233-18</v>
      </c>
      <c r="AC511" s="139" t="str">
        <f t="shared" si="262"/>
        <v>Үйлдвэрийн машин, тоног төхөөрөмжийн механик</v>
      </c>
      <c r="AD511" s="214">
        <f t="shared" si="245"/>
        <v>499</v>
      </c>
      <c r="AE511" s="199">
        <v>3</v>
      </c>
      <c r="AF511" s="199">
        <v>2</v>
      </c>
      <c r="AG511" s="272"/>
      <c r="AH511" s="272"/>
      <c r="AI511" s="214"/>
      <c r="AJ511" s="214"/>
      <c r="AK511" s="214">
        <v>6</v>
      </c>
      <c r="AL511" s="214">
        <v>0</v>
      </c>
      <c r="AM511" s="214"/>
      <c r="AN511" s="214"/>
      <c r="AO511" s="214"/>
      <c r="AP511" s="214"/>
      <c r="AQ511" s="214">
        <v>5</v>
      </c>
      <c r="AR511" s="214">
        <v>0</v>
      </c>
      <c r="AS511" s="214">
        <v>6</v>
      </c>
      <c r="AT511" s="214">
        <v>3</v>
      </c>
      <c r="AU511" s="214"/>
      <c r="AV511" s="214">
        <v>8</v>
      </c>
      <c r="AW511" s="214">
        <v>27</v>
      </c>
      <c r="AX511" s="214"/>
      <c r="AY511" s="214"/>
    </row>
    <row r="512" spans="1:51" s="196" customFormat="1" ht="25.5" customHeight="1">
      <c r="A512" s="787" t="s">
        <v>243</v>
      </c>
      <c r="B512" s="787"/>
      <c r="C512" s="751" t="s">
        <v>244</v>
      </c>
      <c r="D512" s="752"/>
      <c r="E512" s="752"/>
      <c r="F512" s="752"/>
      <c r="G512" s="752"/>
      <c r="H512" s="783"/>
      <c r="I512" s="214">
        <f t="shared" si="242"/>
        <v>500</v>
      </c>
      <c r="J512" s="215">
        <f t="shared" si="250"/>
        <v>28</v>
      </c>
      <c r="K512" s="215">
        <f t="shared" si="250"/>
        <v>1</v>
      </c>
      <c r="L512" s="65"/>
      <c r="M512" s="65"/>
      <c r="N512" s="214">
        <v>28</v>
      </c>
      <c r="O512" s="214">
        <v>1</v>
      </c>
      <c r="P512" s="248"/>
      <c r="Q512" s="248"/>
      <c r="R512" s="214">
        <v>28</v>
      </c>
      <c r="S512" s="248"/>
      <c r="T512" s="65"/>
      <c r="U512" s="248"/>
      <c r="V512" s="214">
        <v>28</v>
      </c>
      <c r="W512" s="214">
        <v>1</v>
      </c>
      <c r="X512" s="214"/>
      <c r="Y512" s="214"/>
      <c r="Z512" s="216"/>
      <c r="AA512" s="214"/>
      <c r="AB512" s="140" t="str">
        <f t="shared" si="261"/>
        <v>MT7233-45</v>
      </c>
      <c r="AC512" s="139" t="str">
        <f t="shared" si="262"/>
        <v>Хүнд машин механизмын засварчин</v>
      </c>
      <c r="AD512" s="214">
        <f t="shared" si="245"/>
        <v>500</v>
      </c>
      <c r="AE512" s="214"/>
      <c r="AF512" s="214"/>
      <c r="AG512" s="214"/>
      <c r="AH512" s="214"/>
      <c r="AI512" s="214"/>
      <c r="AJ512" s="214"/>
      <c r="AK512" s="214"/>
      <c r="AL512" s="214"/>
      <c r="AM512" s="214"/>
      <c r="AN512" s="214"/>
      <c r="AO512" s="214"/>
      <c r="AP512" s="214"/>
      <c r="AQ512" s="214"/>
      <c r="AR512" s="214"/>
      <c r="AS512" s="214"/>
      <c r="AT512" s="214"/>
      <c r="AU512" s="214"/>
      <c r="AV512" s="214"/>
      <c r="AW512" s="214">
        <v>28</v>
      </c>
      <c r="AX512" s="214"/>
      <c r="AY512" s="214"/>
    </row>
    <row r="513" spans="1:51" s="196" customFormat="1" ht="25.5" customHeight="1">
      <c r="A513" s="1057" t="s">
        <v>422</v>
      </c>
      <c r="B513" s="1055"/>
      <c r="C513" s="751" t="s">
        <v>305</v>
      </c>
      <c r="D513" s="752"/>
      <c r="E513" s="752"/>
      <c r="F513" s="752"/>
      <c r="G513" s="752"/>
      <c r="H513" s="783"/>
      <c r="I513" s="214">
        <f t="shared" si="242"/>
        <v>501</v>
      </c>
      <c r="J513" s="215">
        <f t="shared" si="250"/>
        <v>15</v>
      </c>
      <c r="K513" s="215">
        <f t="shared" si="250"/>
        <v>14</v>
      </c>
      <c r="L513" s="65">
        <v>15</v>
      </c>
      <c r="M513" s="65">
        <v>14</v>
      </c>
      <c r="N513" s="214"/>
      <c r="O513" s="214"/>
      <c r="P513" s="248"/>
      <c r="Q513" s="248"/>
      <c r="R513" s="248"/>
      <c r="S513" s="248"/>
      <c r="T513" s="65">
        <v>15</v>
      </c>
      <c r="U513" s="248"/>
      <c r="V513" s="214">
        <v>0</v>
      </c>
      <c r="W513" s="214">
        <v>0</v>
      </c>
      <c r="X513" s="214">
        <v>3</v>
      </c>
      <c r="Y513" s="214">
        <v>3</v>
      </c>
      <c r="Z513" s="216"/>
      <c r="AA513" s="214"/>
      <c r="AB513" s="140" t="str">
        <f t="shared" si="261"/>
        <v>BF3313-14</v>
      </c>
      <c r="AC513" s="139" t="str">
        <f t="shared" si="262"/>
        <v>Төлбөр тооцоо, цалин хөлсний нярав</v>
      </c>
      <c r="AD513" s="214">
        <f t="shared" si="245"/>
        <v>501</v>
      </c>
      <c r="AE513" s="214"/>
      <c r="AF513" s="214"/>
      <c r="AG513" s="214"/>
      <c r="AH513" s="214"/>
      <c r="AI513" s="214">
        <v>1</v>
      </c>
      <c r="AJ513" s="214">
        <v>1</v>
      </c>
      <c r="AK513" s="214"/>
      <c r="AL513" s="214"/>
      <c r="AM513" s="214"/>
      <c r="AN513" s="214"/>
      <c r="AO513" s="214"/>
      <c r="AP513" s="214"/>
      <c r="AQ513" s="214">
        <v>11</v>
      </c>
      <c r="AR513" s="214">
        <v>10</v>
      </c>
      <c r="AS513" s="214">
        <v>4</v>
      </c>
      <c r="AT513" s="249"/>
      <c r="AU513" s="249"/>
      <c r="AV513" s="214">
        <v>11</v>
      </c>
      <c r="AW513" s="214"/>
      <c r="AX513" s="214"/>
      <c r="AY513" s="214"/>
    </row>
    <row r="514" spans="1:51" s="196" customFormat="1" ht="12.75" customHeight="1">
      <c r="A514" s="1054" t="s">
        <v>424</v>
      </c>
      <c r="B514" s="1055"/>
      <c r="C514" s="677" t="s">
        <v>425</v>
      </c>
      <c r="D514" s="1056"/>
      <c r="E514" s="1056"/>
      <c r="F514" s="1056"/>
      <c r="G514" s="1056"/>
      <c r="H514" s="678"/>
      <c r="I514" s="214">
        <f t="shared" si="242"/>
        <v>502</v>
      </c>
      <c r="J514" s="215">
        <f t="shared" si="250"/>
        <v>23</v>
      </c>
      <c r="K514" s="215">
        <f t="shared" si="250"/>
        <v>11</v>
      </c>
      <c r="L514" s="65">
        <v>23</v>
      </c>
      <c r="M514" s="65">
        <v>11</v>
      </c>
      <c r="N514" s="214"/>
      <c r="O514" s="214"/>
      <c r="P514" s="248"/>
      <c r="Q514" s="248"/>
      <c r="R514" s="65"/>
      <c r="S514" s="248"/>
      <c r="T514" s="214">
        <v>23</v>
      </c>
      <c r="U514" s="248"/>
      <c r="V514" s="199"/>
      <c r="W514" s="199"/>
      <c r="X514" s="199">
        <v>12</v>
      </c>
      <c r="Y514" s="199">
        <v>4</v>
      </c>
      <c r="Z514" s="221"/>
      <c r="AA514" s="199"/>
      <c r="AB514" s="140" t="str">
        <f t="shared" si="261"/>
        <v>AH3240-17</v>
      </c>
      <c r="AC514" s="139" t="str">
        <f t="shared" si="262"/>
        <v>Малын бага эмч</v>
      </c>
      <c r="AD514" s="214">
        <f t="shared" si="245"/>
        <v>502</v>
      </c>
      <c r="AE514" s="199"/>
      <c r="AF514" s="199"/>
      <c r="AG514" s="199"/>
      <c r="AH514" s="199"/>
      <c r="AI514" s="214">
        <v>1</v>
      </c>
      <c r="AJ514" s="214">
        <v>0</v>
      </c>
      <c r="AK514" s="214"/>
      <c r="AL514" s="214"/>
      <c r="AM514" s="214"/>
      <c r="AN514" s="214"/>
      <c r="AO514" s="214"/>
      <c r="AP514" s="214"/>
      <c r="AQ514" s="214">
        <v>10</v>
      </c>
      <c r="AR514" s="214">
        <v>7</v>
      </c>
      <c r="AS514" s="214">
        <v>1</v>
      </c>
      <c r="AT514" s="214">
        <v>1</v>
      </c>
      <c r="AU514" s="214"/>
      <c r="AV514" s="214">
        <v>21</v>
      </c>
      <c r="AW514" s="214"/>
      <c r="AX514" s="214"/>
      <c r="AY514" s="214"/>
    </row>
    <row r="515" spans="1:51" s="196" customFormat="1" ht="12.75" customHeight="1">
      <c r="A515" s="1054" t="s">
        <v>426</v>
      </c>
      <c r="B515" s="1055"/>
      <c r="C515" s="751" t="s">
        <v>427</v>
      </c>
      <c r="D515" s="752"/>
      <c r="E515" s="752"/>
      <c r="F515" s="752"/>
      <c r="G515" s="752"/>
      <c r="H515" s="783"/>
      <c r="I515" s="214">
        <f t="shared" si="242"/>
        <v>503</v>
      </c>
      <c r="J515" s="215">
        <f t="shared" si="250"/>
        <v>4</v>
      </c>
      <c r="K515" s="215">
        <f t="shared" si="250"/>
        <v>1</v>
      </c>
      <c r="L515" s="65">
        <v>4</v>
      </c>
      <c r="M515" s="65">
        <v>1</v>
      </c>
      <c r="N515" s="214"/>
      <c r="O515" s="214"/>
      <c r="P515" s="248"/>
      <c r="Q515" s="248"/>
      <c r="R515" s="65">
        <v>4</v>
      </c>
      <c r="S515" s="248"/>
      <c r="T515" s="248"/>
      <c r="U515" s="248"/>
      <c r="V515" s="273"/>
      <c r="W515" s="273"/>
      <c r="X515" s="214">
        <v>3</v>
      </c>
      <c r="Y515" s="214">
        <v>1</v>
      </c>
      <c r="Z515" s="274"/>
      <c r="AA515" s="275"/>
      <c r="AB515" s="140" t="str">
        <f t="shared" si="261"/>
        <v>IM3119-14</v>
      </c>
      <c r="AC515" s="139" t="str">
        <f t="shared" si="262"/>
        <v xml:space="preserve">Үйлдвэрлэлийн техникч </v>
      </c>
      <c r="AD515" s="214">
        <f t="shared" si="245"/>
        <v>503</v>
      </c>
      <c r="AE515" s="214"/>
      <c r="AF515" s="214"/>
      <c r="AG515" s="214"/>
      <c r="AH515" s="214"/>
      <c r="AI515" s="248"/>
      <c r="AJ515" s="248"/>
      <c r="AK515" s="248"/>
      <c r="AL515" s="248"/>
      <c r="AM515" s="248"/>
      <c r="AN515" s="248"/>
      <c r="AO515" s="248"/>
      <c r="AP515" s="248"/>
      <c r="AQ515" s="214">
        <v>1</v>
      </c>
      <c r="AR515" s="214">
        <v>0</v>
      </c>
      <c r="AS515" s="214"/>
      <c r="AT515" s="214"/>
      <c r="AU515" s="214"/>
      <c r="AV515" s="214">
        <v>4</v>
      </c>
      <c r="AW515" s="214"/>
      <c r="AX515" s="214"/>
      <c r="AY515" s="214"/>
    </row>
    <row r="516" spans="1:51" s="208" customFormat="1" ht="14.25">
      <c r="A516" s="1048" t="s">
        <v>430</v>
      </c>
      <c r="B516" s="1049"/>
      <c r="C516" s="1049"/>
      <c r="D516" s="1049"/>
      <c r="E516" s="1049"/>
      <c r="F516" s="1049"/>
      <c r="G516" s="1049"/>
      <c r="H516" s="1050"/>
      <c r="I516" s="241">
        <f t="shared" si="242"/>
        <v>504</v>
      </c>
      <c r="J516" s="241">
        <f t="shared" ref="J516:K516" si="263">SUM(J517:J533)</f>
        <v>340</v>
      </c>
      <c r="K516" s="241">
        <f t="shared" si="263"/>
        <v>166</v>
      </c>
      <c r="L516" s="241">
        <f>SUM(L517:L533)</f>
        <v>20</v>
      </c>
      <c r="M516" s="241">
        <f t="shared" ref="M516:AA516" si="264">SUM(M517:M533)</f>
        <v>12</v>
      </c>
      <c r="N516" s="241">
        <f t="shared" si="264"/>
        <v>294</v>
      </c>
      <c r="O516" s="241">
        <f t="shared" si="264"/>
        <v>137</v>
      </c>
      <c r="P516" s="241">
        <f t="shared" si="264"/>
        <v>26</v>
      </c>
      <c r="Q516" s="241">
        <f t="shared" si="264"/>
        <v>17</v>
      </c>
      <c r="R516" s="241">
        <f t="shared" si="264"/>
        <v>340</v>
      </c>
      <c r="S516" s="241">
        <f t="shared" si="264"/>
        <v>0</v>
      </c>
      <c r="T516" s="241">
        <f t="shared" si="264"/>
        <v>0</v>
      </c>
      <c r="U516" s="241">
        <f t="shared" si="264"/>
        <v>0</v>
      </c>
      <c r="V516" s="241">
        <f t="shared" si="264"/>
        <v>80</v>
      </c>
      <c r="W516" s="241">
        <f t="shared" si="264"/>
        <v>23</v>
      </c>
      <c r="X516" s="241">
        <f t="shared" si="264"/>
        <v>0</v>
      </c>
      <c r="Y516" s="241">
        <f t="shared" si="264"/>
        <v>0</v>
      </c>
      <c r="Z516" s="241">
        <f t="shared" si="264"/>
        <v>6</v>
      </c>
      <c r="AA516" s="241">
        <f t="shared" si="264"/>
        <v>3</v>
      </c>
      <c r="AB516" s="819" t="str">
        <f>+A516</f>
        <v>9. Завхан аймаг дахь Политехник коллеж</v>
      </c>
      <c r="AC516" s="820"/>
      <c r="AD516" s="241">
        <f t="shared" si="245"/>
        <v>504</v>
      </c>
      <c r="AE516" s="241">
        <f t="shared" ref="AE516:AF516" si="265">SUM(AE517:AE533)</f>
        <v>0</v>
      </c>
      <c r="AF516" s="241">
        <f t="shared" si="265"/>
        <v>0</v>
      </c>
      <c r="AG516" s="241">
        <f>SUM(AG517:AG533)</f>
        <v>7</v>
      </c>
      <c r="AH516" s="241">
        <f t="shared" ref="AH516:AX516" si="266">SUM(AH517:AH533)</f>
        <v>5</v>
      </c>
      <c r="AI516" s="241">
        <f t="shared" si="266"/>
        <v>0</v>
      </c>
      <c r="AJ516" s="241">
        <f t="shared" si="266"/>
        <v>0</v>
      </c>
      <c r="AK516" s="241">
        <f t="shared" si="266"/>
        <v>31</v>
      </c>
      <c r="AL516" s="241">
        <f t="shared" si="266"/>
        <v>11</v>
      </c>
      <c r="AM516" s="241">
        <f t="shared" si="266"/>
        <v>0</v>
      </c>
      <c r="AN516" s="241">
        <f t="shared" si="266"/>
        <v>0</v>
      </c>
      <c r="AO516" s="241">
        <f t="shared" si="266"/>
        <v>0</v>
      </c>
      <c r="AP516" s="241">
        <f t="shared" si="266"/>
        <v>0</v>
      </c>
      <c r="AQ516" s="241">
        <f t="shared" si="266"/>
        <v>216</v>
      </c>
      <c r="AR516" s="241">
        <f t="shared" si="266"/>
        <v>124</v>
      </c>
      <c r="AS516" s="241">
        <f t="shared" si="266"/>
        <v>103</v>
      </c>
      <c r="AT516" s="241">
        <f t="shared" si="266"/>
        <v>2</v>
      </c>
      <c r="AU516" s="241">
        <f t="shared" si="266"/>
        <v>9</v>
      </c>
      <c r="AV516" s="241">
        <f t="shared" si="266"/>
        <v>131</v>
      </c>
      <c r="AW516" s="241">
        <f t="shared" si="266"/>
        <v>80</v>
      </c>
      <c r="AX516" s="241">
        <f t="shared" si="266"/>
        <v>8</v>
      </c>
      <c r="AY516" s="241">
        <f>SUM(AY517:AY533)</f>
        <v>7</v>
      </c>
    </row>
    <row r="517" spans="1:51" s="196" customFormat="1" ht="25.5" customHeight="1">
      <c r="A517" s="787" t="s">
        <v>118</v>
      </c>
      <c r="B517" s="787"/>
      <c r="C517" s="751" t="s">
        <v>119</v>
      </c>
      <c r="D517" s="752"/>
      <c r="E517" s="752"/>
      <c r="F517" s="752"/>
      <c r="G517" s="752"/>
      <c r="H517" s="783"/>
      <c r="I517" s="214">
        <f t="shared" si="242"/>
        <v>505</v>
      </c>
      <c r="J517" s="215">
        <f t="shared" si="250"/>
        <v>33</v>
      </c>
      <c r="K517" s="215">
        <f t="shared" si="250"/>
        <v>14</v>
      </c>
      <c r="L517" s="221"/>
      <c r="M517" s="199"/>
      <c r="N517" s="199">
        <v>14</v>
      </c>
      <c r="O517" s="199"/>
      <c r="P517" s="199">
        <v>19</v>
      </c>
      <c r="Q517" s="199">
        <v>14</v>
      </c>
      <c r="R517" s="199">
        <v>33</v>
      </c>
      <c r="S517" s="199"/>
      <c r="T517" s="199"/>
      <c r="U517" s="199"/>
      <c r="V517" s="214">
        <v>14</v>
      </c>
      <c r="W517" s="214"/>
      <c r="X517" s="199"/>
      <c r="Y517" s="199"/>
      <c r="Z517" s="221"/>
      <c r="AA517" s="199"/>
      <c r="AB517" s="140" t="str">
        <f t="shared" ref="AB517:AB533" si="267">+A517</f>
        <v>CF7123-20</v>
      </c>
      <c r="AC517" s="139" t="str">
        <f t="shared" ref="AC517:AC533" si="268">+C517</f>
        <v>Барилгын засал-чимэглэлчин</v>
      </c>
      <c r="AD517" s="214">
        <f t="shared" si="245"/>
        <v>505</v>
      </c>
      <c r="AE517" s="199"/>
      <c r="AF517" s="199"/>
      <c r="AG517" s="199"/>
      <c r="AH517" s="199"/>
      <c r="AI517" s="199"/>
      <c r="AJ517" s="199"/>
      <c r="AK517" s="199"/>
      <c r="AL517" s="199"/>
      <c r="AM517" s="199"/>
      <c r="AN517" s="199"/>
      <c r="AO517" s="199"/>
      <c r="AP517" s="199"/>
      <c r="AQ517" s="199">
        <v>19</v>
      </c>
      <c r="AR517" s="199">
        <v>14</v>
      </c>
      <c r="AS517" s="199">
        <v>1</v>
      </c>
      <c r="AT517" s="199"/>
      <c r="AU517" s="199">
        <v>1</v>
      </c>
      <c r="AV517" s="199">
        <v>23</v>
      </c>
      <c r="AW517" s="199">
        <v>5</v>
      </c>
      <c r="AX517" s="199">
        <v>1</v>
      </c>
      <c r="AY517" s="199">
        <v>2</v>
      </c>
    </row>
    <row r="518" spans="1:51" s="196" customFormat="1" ht="12.75" customHeight="1">
      <c r="A518" s="825" t="s">
        <v>116</v>
      </c>
      <c r="B518" s="826"/>
      <c r="C518" s="751" t="s">
        <v>117</v>
      </c>
      <c r="D518" s="752"/>
      <c r="E518" s="752"/>
      <c r="F518" s="752"/>
      <c r="G518" s="752"/>
      <c r="H518" s="783"/>
      <c r="I518" s="214">
        <f t="shared" si="242"/>
        <v>506</v>
      </c>
      <c r="J518" s="215">
        <f t="shared" si="250"/>
        <v>21</v>
      </c>
      <c r="K518" s="215">
        <f t="shared" si="250"/>
        <v>2</v>
      </c>
      <c r="L518" s="221"/>
      <c r="M518" s="199"/>
      <c r="N518" s="199">
        <v>21</v>
      </c>
      <c r="O518" s="199">
        <v>2</v>
      </c>
      <c r="P518" s="199"/>
      <c r="Q518" s="199"/>
      <c r="R518" s="199">
        <v>21</v>
      </c>
      <c r="S518" s="199"/>
      <c r="T518" s="199"/>
      <c r="U518" s="199"/>
      <c r="V518" s="214">
        <v>7</v>
      </c>
      <c r="W518" s="214">
        <v>1</v>
      </c>
      <c r="X518" s="199"/>
      <c r="Y518" s="199"/>
      <c r="Z518" s="221"/>
      <c r="AA518" s="199"/>
      <c r="AB518" s="140" t="str">
        <f t="shared" si="267"/>
        <v>CF7126-36</v>
      </c>
      <c r="AC518" s="139" t="str">
        <f t="shared" si="268"/>
        <v>Барилгын сантехникч</v>
      </c>
      <c r="AD518" s="214">
        <f t="shared" si="245"/>
        <v>506</v>
      </c>
      <c r="AE518" s="199"/>
      <c r="AF518" s="199"/>
      <c r="AG518" s="199"/>
      <c r="AH518" s="199"/>
      <c r="AI518" s="199"/>
      <c r="AJ518" s="199"/>
      <c r="AK518" s="199">
        <v>2</v>
      </c>
      <c r="AL518" s="199"/>
      <c r="AM518" s="199"/>
      <c r="AN518" s="199"/>
      <c r="AO518" s="199"/>
      <c r="AP518" s="199"/>
      <c r="AQ518" s="199">
        <v>12</v>
      </c>
      <c r="AR518" s="199">
        <v>1</v>
      </c>
      <c r="AS518" s="199">
        <v>5</v>
      </c>
      <c r="AT518" s="199"/>
      <c r="AU518" s="199">
        <v>2</v>
      </c>
      <c r="AV518" s="199">
        <v>5</v>
      </c>
      <c r="AW518" s="199">
        <v>7</v>
      </c>
      <c r="AX518" s="199">
        <v>1</v>
      </c>
      <c r="AY518" s="199">
        <v>1</v>
      </c>
    </row>
    <row r="519" spans="1:51" s="196" customFormat="1" ht="12.75" customHeight="1">
      <c r="A519" s="787" t="s">
        <v>122</v>
      </c>
      <c r="B519" s="787"/>
      <c r="C519" s="751" t="s">
        <v>123</v>
      </c>
      <c r="D519" s="752"/>
      <c r="E519" s="752"/>
      <c r="F519" s="752"/>
      <c r="G519" s="752"/>
      <c r="H519" s="783"/>
      <c r="I519" s="214">
        <f t="shared" si="242"/>
        <v>507</v>
      </c>
      <c r="J519" s="215">
        <f t="shared" si="250"/>
        <v>20</v>
      </c>
      <c r="K519" s="215">
        <f t="shared" si="250"/>
        <v>1</v>
      </c>
      <c r="L519" s="221"/>
      <c r="M519" s="199"/>
      <c r="N519" s="199">
        <v>20</v>
      </c>
      <c r="O519" s="199">
        <v>1</v>
      </c>
      <c r="P519" s="199"/>
      <c r="Q519" s="199"/>
      <c r="R519" s="199">
        <v>20</v>
      </c>
      <c r="S519" s="199"/>
      <c r="T519" s="199"/>
      <c r="U519" s="199"/>
      <c r="V519" s="214">
        <v>6</v>
      </c>
      <c r="W519" s="214"/>
      <c r="X519" s="199"/>
      <c r="Y519" s="199"/>
      <c r="Z519" s="221"/>
      <c r="AA519" s="199"/>
      <c r="AB519" s="140" t="str">
        <f t="shared" si="267"/>
        <v>CF7411-12</v>
      </c>
      <c r="AC519" s="139" t="str">
        <f t="shared" si="268"/>
        <v>Барилгын цахилгаанчин</v>
      </c>
      <c r="AD519" s="214">
        <f t="shared" si="245"/>
        <v>507</v>
      </c>
      <c r="AE519" s="199"/>
      <c r="AF519" s="199"/>
      <c r="AG519" s="199"/>
      <c r="AH519" s="199"/>
      <c r="AI519" s="199"/>
      <c r="AJ519" s="199"/>
      <c r="AK519" s="199">
        <v>2</v>
      </c>
      <c r="AL519" s="199"/>
      <c r="AM519" s="199"/>
      <c r="AN519" s="199"/>
      <c r="AO519" s="199"/>
      <c r="AP519" s="199"/>
      <c r="AQ519" s="199">
        <v>12</v>
      </c>
      <c r="AR519" s="199">
        <v>1</v>
      </c>
      <c r="AS519" s="199">
        <v>3</v>
      </c>
      <c r="AT519" s="199">
        <v>1</v>
      </c>
      <c r="AU519" s="199">
        <v>1</v>
      </c>
      <c r="AV519" s="199">
        <v>8</v>
      </c>
      <c r="AW519" s="199">
        <v>6</v>
      </c>
      <c r="AX519" s="199">
        <v>1</v>
      </c>
      <c r="AY519" s="199"/>
    </row>
    <row r="520" spans="1:51" s="196" customFormat="1" ht="12.75" customHeight="1">
      <c r="A520" s="825" t="s">
        <v>114</v>
      </c>
      <c r="B520" s="826"/>
      <c r="C520" s="751" t="s">
        <v>115</v>
      </c>
      <c r="D520" s="752"/>
      <c r="E520" s="752"/>
      <c r="F520" s="752"/>
      <c r="G520" s="752"/>
      <c r="H520" s="783"/>
      <c r="I520" s="214">
        <f t="shared" si="242"/>
        <v>508</v>
      </c>
      <c r="J520" s="215">
        <f t="shared" si="250"/>
        <v>27</v>
      </c>
      <c r="K520" s="215">
        <f t="shared" si="250"/>
        <v>0</v>
      </c>
      <c r="L520" s="221"/>
      <c r="M520" s="199"/>
      <c r="N520" s="199">
        <v>27</v>
      </c>
      <c r="O520" s="199"/>
      <c r="P520" s="199"/>
      <c r="Q520" s="199"/>
      <c r="R520" s="199">
        <v>27</v>
      </c>
      <c r="S520" s="199"/>
      <c r="T520" s="199"/>
      <c r="U520" s="199"/>
      <c r="V520" s="214">
        <v>16</v>
      </c>
      <c r="W520" s="214"/>
      <c r="X520" s="199"/>
      <c r="Y520" s="199"/>
      <c r="Z520" s="221"/>
      <c r="AA520" s="199"/>
      <c r="AB520" s="140" t="str">
        <f t="shared" si="267"/>
        <v>TC8211-20</v>
      </c>
      <c r="AC520" s="139" t="str">
        <f t="shared" si="268"/>
        <v>Автомашины засварчин</v>
      </c>
      <c r="AD520" s="214">
        <f t="shared" si="245"/>
        <v>508</v>
      </c>
      <c r="AE520" s="199"/>
      <c r="AF520" s="199"/>
      <c r="AG520" s="199"/>
      <c r="AH520" s="199"/>
      <c r="AI520" s="199"/>
      <c r="AJ520" s="199"/>
      <c r="AK520" s="199">
        <v>2</v>
      </c>
      <c r="AL520" s="199"/>
      <c r="AM520" s="199"/>
      <c r="AN520" s="199"/>
      <c r="AO520" s="199"/>
      <c r="AP520" s="199"/>
      <c r="AQ520" s="199">
        <v>9</v>
      </c>
      <c r="AR520" s="199"/>
      <c r="AS520" s="199">
        <v>3</v>
      </c>
      <c r="AT520" s="199">
        <v>1</v>
      </c>
      <c r="AU520" s="199"/>
      <c r="AV520" s="199">
        <v>7</v>
      </c>
      <c r="AW520" s="199">
        <v>16</v>
      </c>
      <c r="AX520" s="199"/>
      <c r="AY520" s="199"/>
    </row>
    <row r="521" spans="1:51" s="196" customFormat="1" ht="12.75" customHeight="1">
      <c r="A521" s="1010" t="s">
        <v>200</v>
      </c>
      <c r="B521" s="1011"/>
      <c r="C521" s="1012" t="s">
        <v>201</v>
      </c>
      <c r="D521" s="1013"/>
      <c r="E521" s="1013"/>
      <c r="F521" s="1013"/>
      <c r="G521" s="1013"/>
      <c r="H521" s="1014"/>
      <c r="I521" s="214">
        <f t="shared" si="242"/>
        <v>509</v>
      </c>
      <c r="J521" s="215">
        <f t="shared" si="250"/>
        <v>7</v>
      </c>
      <c r="K521" s="215">
        <f t="shared" si="250"/>
        <v>0</v>
      </c>
      <c r="L521" s="221"/>
      <c r="M521" s="199"/>
      <c r="N521" s="199">
        <v>7</v>
      </c>
      <c r="O521" s="199"/>
      <c r="P521" s="199"/>
      <c r="Q521" s="199"/>
      <c r="R521" s="199">
        <v>7</v>
      </c>
      <c r="S521" s="199"/>
      <c r="T521" s="199"/>
      <c r="U521" s="199"/>
      <c r="V521" s="214">
        <v>7</v>
      </c>
      <c r="W521" s="214"/>
      <c r="X521" s="199"/>
      <c r="Y521" s="199"/>
      <c r="Z521" s="221"/>
      <c r="AA521" s="199"/>
      <c r="AB521" s="140" t="str">
        <f t="shared" si="267"/>
        <v>CF7115-11</v>
      </c>
      <c r="AC521" s="139" t="str">
        <f t="shared" si="268"/>
        <v>Барилга угсралтын мужаан</v>
      </c>
      <c r="AD521" s="214">
        <f t="shared" si="245"/>
        <v>509</v>
      </c>
      <c r="AE521" s="199"/>
      <c r="AF521" s="199"/>
      <c r="AG521" s="199"/>
      <c r="AH521" s="199"/>
      <c r="AI521" s="199"/>
      <c r="AJ521" s="199"/>
      <c r="AK521" s="199"/>
      <c r="AL521" s="199"/>
      <c r="AM521" s="199"/>
      <c r="AN521" s="199"/>
      <c r="AO521" s="199"/>
      <c r="AP521" s="199"/>
      <c r="AQ521" s="199"/>
      <c r="AR521" s="199"/>
      <c r="AS521" s="199"/>
      <c r="AT521" s="199"/>
      <c r="AU521" s="199"/>
      <c r="AV521" s="199"/>
      <c r="AW521" s="199">
        <v>7</v>
      </c>
      <c r="AX521" s="199"/>
      <c r="AY521" s="199"/>
    </row>
    <row r="522" spans="1:51" s="196" customFormat="1" ht="12.75" customHeight="1">
      <c r="A522" s="825" t="s">
        <v>144</v>
      </c>
      <c r="B522" s="826"/>
      <c r="C522" s="712" t="s">
        <v>145</v>
      </c>
      <c r="D522" s="713"/>
      <c r="E522" s="713"/>
      <c r="F522" s="713"/>
      <c r="G522" s="713"/>
      <c r="H522" s="714"/>
      <c r="I522" s="214">
        <f t="shared" si="242"/>
        <v>510</v>
      </c>
      <c r="J522" s="215">
        <f t="shared" si="250"/>
        <v>29</v>
      </c>
      <c r="K522" s="215">
        <f t="shared" si="250"/>
        <v>21</v>
      </c>
      <c r="L522" s="221"/>
      <c r="M522" s="199"/>
      <c r="N522" s="199">
        <v>22</v>
      </c>
      <c r="O522" s="199">
        <v>18</v>
      </c>
      <c r="P522" s="199">
        <v>7</v>
      </c>
      <c r="Q522" s="199">
        <v>3</v>
      </c>
      <c r="R522" s="199">
        <v>29</v>
      </c>
      <c r="S522" s="199"/>
      <c r="T522" s="199"/>
      <c r="U522" s="199"/>
      <c r="V522" s="214"/>
      <c r="W522" s="214"/>
      <c r="X522" s="199"/>
      <c r="Y522" s="199"/>
      <c r="Z522" s="221"/>
      <c r="AA522" s="199"/>
      <c r="AB522" s="140" t="str">
        <f t="shared" si="267"/>
        <v>IF5120-11</v>
      </c>
      <c r="AC522" s="139" t="str">
        <f t="shared" si="268"/>
        <v>Тогооч</v>
      </c>
      <c r="AD522" s="214">
        <f t="shared" si="245"/>
        <v>510</v>
      </c>
      <c r="AE522" s="199"/>
      <c r="AF522" s="199"/>
      <c r="AG522" s="199"/>
      <c r="AH522" s="199"/>
      <c r="AI522" s="199"/>
      <c r="AJ522" s="199"/>
      <c r="AK522" s="199">
        <v>6</v>
      </c>
      <c r="AL522" s="199">
        <v>6</v>
      </c>
      <c r="AM522" s="199"/>
      <c r="AN522" s="199"/>
      <c r="AO522" s="199"/>
      <c r="AP522" s="199"/>
      <c r="AQ522" s="199">
        <v>23</v>
      </c>
      <c r="AR522" s="199">
        <v>15</v>
      </c>
      <c r="AS522" s="199">
        <v>11</v>
      </c>
      <c r="AT522" s="199"/>
      <c r="AU522" s="199"/>
      <c r="AV522" s="199">
        <v>18</v>
      </c>
      <c r="AW522" s="199"/>
      <c r="AX522" s="199"/>
      <c r="AY522" s="199"/>
    </row>
    <row r="523" spans="1:51" s="196" customFormat="1" ht="25.5" customHeight="1">
      <c r="A523" s="825" t="s">
        <v>195</v>
      </c>
      <c r="B523" s="826"/>
      <c r="C523" s="751" t="s">
        <v>196</v>
      </c>
      <c r="D523" s="752"/>
      <c r="E523" s="752"/>
      <c r="F523" s="752"/>
      <c r="G523" s="752"/>
      <c r="H523" s="783"/>
      <c r="I523" s="214">
        <f t="shared" si="242"/>
        <v>511</v>
      </c>
      <c r="J523" s="215">
        <f t="shared" si="250"/>
        <v>16</v>
      </c>
      <c r="K523" s="215">
        <f t="shared" si="250"/>
        <v>15</v>
      </c>
      <c r="L523" s="221"/>
      <c r="M523" s="199"/>
      <c r="N523" s="199">
        <v>16</v>
      </c>
      <c r="O523" s="199">
        <v>15</v>
      </c>
      <c r="P523" s="199"/>
      <c r="Q523" s="199"/>
      <c r="R523" s="199">
        <v>16</v>
      </c>
      <c r="S523" s="199"/>
      <c r="T523" s="199"/>
      <c r="U523" s="199"/>
      <c r="V523" s="214"/>
      <c r="W523" s="214"/>
      <c r="X523" s="199"/>
      <c r="Y523" s="199"/>
      <c r="Z523" s="221">
        <v>1</v>
      </c>
      <c r="AA523" s="199">
        <v>1</v>
      </c>
      <c r="AB523" s="140" t="str">
        <f t="shared" si="267"/>
        <v>ID4120-11</v>
      </c>
      <c r="AC523" s="139" t="str">
        <f t="shared" si="268"/>
        <v>Нарийн бичгийн дарга-албан хэргийн ажилтан</v>
      </c>
      <c r="AD523" s="214">
        <f t="shared" si="245"/>
        <v>511</v>
      </c>
      <c r="AE523" s="199"/>
      <c r="AF523" s="199"/>
      <c r="AG523" s="199">
        <v>1</v>
      </c>
      <c r="AH523" s="199">
        <v>1</v>
      </c>
      <c r="AI523" s="199"/>
      <c r="AJ523" s="199"/>
      <c r="AK523" s="199">
        <v>2</v>
      </c>
      <c r="AL523" s="199">
        <v>2</v>
      </c>
      <c r="AM523" s="199"/>
      <c r="AN523" s="199"/>
      <c r="AO523" s="199"/>
      <c r="AP523" s="199"/>
      <c r="AQ523" s="199">
        <v>12</v>
      </c>
      <c r="AR523" s="199">
        <v>11</v>
      </c>
      <c r="AS523" s="199">
        <v>10</v>
      </c>
      <c r="AT523" s="199"/>
      <c r="AU523" s="199"/>
      <c r="AV523" s="199">
        <v>6</v>
      </c>
      <c r="AW523" s="199"/>
      <c r="AX523" s="199"/>
      <c r="AY523" s="199"/>
    </row>
    <row r="524" spans="1:51" s="196" customFormat="1" ht="25.5" customHeight="1">
      <c r="A524" s="787" t="s">
        <v>130</v>
      </c>
      <c r="B524" s="787"/>
      <c r="C524" s="702" t="s">
        <v>131</v>
      </c>
      <c r="D524" s="702"/>
      <c r="E524" s="702"/>
      <c r="F524" s="702"/>
      <c r="G524" s="702"/>
      <c r="H524" s="702"/>
      <c r="I524" s="214">
        <f t="shared" si="242"/>
        <v>512</v>
      </c>
      <c r="J524" s="215">
        <f t="shared" si="250"/>
        <v>30</v>
      </c>
      <c r="K524" s="215">
        <f t="shared" si="250"/>
        <v>30</v>
      </c>
      <c r="L524" s="221"/>
      <c r="M524" s="199"/>
      <c r="N524" s="199">
        <v>30</v>
      </c>
      <c r="O524" s="199">
        <v>30</v>
      </c>
      <c r="P524" s="199"/>
      <c r="Q524" s="199"/>
      <c r="R524" s="199">
        <v>30</v>
      </c>
      <c r="S524" s="199"/>
      <c r="T524" s="199"/>
      <c r="U524" s="199"/>
      <c r="V524" s="214">
        <v>10</v>
      </c>
      <c r="W524" s="214">
        <v>10</v>
      </c>
      <c r="X524" s="199"/>
      <c r="Y524" s="199"/>
      <c r="Z524" s="221"/>
      <c r="AA524" s="199"/>
      <c r="AB524" s="140" t="str">
        <f t="shared" si="267"/>
        <v>IE7533-28</v>
      </c>
      <c r="AC524" s="139" t="str">
        <f t="shared" si="268"/>
        <v>Оёмол бүтээгдэхүүний оёдолчин</v>
      </c>
      <c r="AD524" s="214">
        <f t="shared" si="245"/>
        <v>512</v>
      </c>
      <c r="AE524" s="199"/>
      <c r="AF524" s="199"/>
      <c r="AG524" s="199">
        <v>2</v>
      </c>
      <c r="AH524" s="199">
        <v>2</v>
      </c>
      <c r="AI524" s="199"/>
      <c r="AJ524" s="199"/>
      <c r="AK524" s="199"/>
      <c r="AL524" s="199"/>
      <c r="AM524" s="199"/>
      <c r="AN524" s="199"/>
      <c r="AO524" s="199"/>
      <c r="AP524" s="199"/>
      <c r="AQ524" s="199">
        <v>18</v>
      </c>
      <c r="AR524" s="199">
        <v>18</v>
      </c>
      <c r="AS524" s="199">
        <v>15</v>
      </c>
      <c r="AT524" s="199"/>
      <c r="AU524" s="199"/>
      <c r="AV524" s="199">
        <v>5</v>
      </c>
      <c r="AW524" s="199">
        <v>10</v>
      </c>
      <c r="AX524" s="199"/>
      <c r="AY524" s="199"/>
    </row>
    <row r="525" spans="1:51" s="196" customFormat="1" ht="12.75" customHeight="1">
      <c r="A525" s="825" t="s">
        <v>138</v>
      </c>
      <c r="B525" s="826"/>
      <c r="C525" s="712" t="s">
        <v>139</v>
      </c>
      <c r="D525" s="713"/>
      <c r="E525" s="713"/>
      <c r="F525" s="713"/>
      <c r="G525" s="713"/>
      <c r="H525" s="714"/>
      <c r="I525" s="214">
        <f t="shared" si="242"/>
        <v>513</v>
      </c>
      <c r="J525" s="215">
        <f t="shared" si="250"/>
        <v>23</v>
      </c>
      <c r="K525" s="215">
        <f t="shared" si="250"/>
        <v>20</v>
      </c>
      <c r="L525" s="221"/>
      <c r="M525" s="199"/>
      <c r="N525" s="199">
        <v>23</v>
      </c>
      <c r="O525" s="199">
        <v>20</v>
      </c>
      <c r="P525" s="199"/>
      <c r="Q525" s="199"/>
      <c r="R525" s="199">
        <v>23</v>
      </c>
      <c r="S525" s="199"/>
      <c r="T525" s="199"/>
      <c r="U525" s="199"/>
      <c r="V525" s="214">
        <v>7</v>
      </c>
      <c r="W525" s="214">
        <v>4</v>
      </c>
      <c r="X525" s="199"/>
      <c r="Y525" s="199"/>
      <c r="Z525" s="221"/>
      <c r="AA525" s="199"/>
      <c r="AB525" s="140" t="str">
        <f t="shared" si="267"/>
        <v>SO5141-11</v>
      </c>
      <c r="AC525" s="139" t="str">
        <f t="shared" si="268"/>
        <v>Үсчин</v>
      </c>
      <c r="AD525" s="214">
        <f t="shared" si="245"/>
        <v>513</v>
      </c>
      <c r="AE525" s="199"/>
      <c r="AF525" s="199"/>
      <c r="AG525" s="199">
        <v>1</v>
      </c>
      <c r="AH525" s="199">
        <v>1</v>
      </c>
      <c r="AI525" s="199"/>
      <c r="AJ525" s="199"/>
      <c r="AK525" s="199">
        <v>2</v>
      </c>
      <c r="AL525" s="199">
        <v>2</v>
      </c>
      <c r="AM525" s="199"/>
      <c r="AN525" s="199"/>
      <c r="AO525" s="199"/>
      <c r="AP525" s="199"/>
      <c r="AQ525" s="199">
        <v>13</v>
      </c>
      <c r="AR525" s="199">
        <v>13</v>
      </c>
      <c r="AS525" s="199">
        <v>6</v>
      </c>
      <c r="AT525" s="199"/>
      <c r="AU525" s="199"/>
      <c r="AV525" s="199">
        <v>8</v>
      </c>
      <c r="AW525" s="199">
        <v>7</v>
      </c>
      <c r="AX525" s="199"/>
      <c r="AY525" s="199">
        <v>2</v>
      </c>
    </row>
    <row r="526" spans="1:51" s="196" customFormat="1" ht="12.75" customHeight="1">
      <c r="A526" s="825" t="s">
        <v>153</v>
      </c>
      <c r="B526" s="826"/>
      <c r="C526" s="712" t="s">
        <v>154</v>
      </c>
      <c r="D526" s="713"/>
      <c r="E526" s="713"/>
      <c r="F526" s="713"/>
      <c r="G526" s="713"/>
      <c r="H526" s="714"/>
      <c r="I526" s="214">
        <f t="shared" si="242"/>
        <v>514</v>
      </c>
      <c r="J526" s="215">
        <f t="shared" si="250"/>
        <v>20</v>
      </c>
      <c r="K526" s="215">
        <f t="shared" si="250"/>
        <v>19</v>
      </c>
      <c r="L526" s="221"/>
      <c r="M526" s="199"/>
      <c r="N526" s="199">
        <v>20</v>
      </c>
      <c r="O526" s="199">
        <v>19</v>
      </c>
      <c r="P526" s="199"/>
      <c r="Q526" s="199"/>
      <c r="R526" s="199">
        <v>20</v>
      </c>
      <c r="S526" s="199"/>
      <c r="T526" s="199"/>
      <c r="U526" s="199"/>
      <c r="V526" s="214">
        <v>6</v>
      </c>
      <c r="W526" s="214">
        <v>6</v>
      </c>
      <c r="X526" s="199"/>
      <c r="Y526" s="199"/>
      <c r="Z526" s="221">
        <v>1</v>
      </c>
      <c r="AA526" s="199">
        <v>1</v>
      </c>
      <c r="AB526" s="140" t="str">
        <f t="shared" si="267"/>
        <v>SO5142-11</v>
      </c>
      <c r="AC526" s="139" t="str">
        <f t="shared" si="268"/>
        <v>Гоо засалч</v>
      </c>
      <c r="AD526" s="214">
        <f t="shared" si="245"/>
        <v>514</v>
      </c>
      <c r="AE526" s="199"/>
      <c r="AF526" s="199"/>
      <c r="AG526" s="199"/>
      <c r="AH526" s="199"/>
      <c r="AI526" s="199"/>
      <c r="AJ526" s="199"/>
      <c r="AK526" s="199"/>
      <c r="AL526" s="199"/>
      <c r="AM526" s="199"/>
      <c r="AN526" s="199"/>
      <c r="AO526" s="199"/>
      <c r="AP526" s="199"/>
      <c r="AQ526" s="199">
        <v>13</v>
      </c>
      <c r="AR526" s="199">
        <v>12</v>
      </c>
      <c r="AS526" s="199">
        <v>7</v>
      </c>
      <c r="AT526" s="199"/>
      <c r="AU526" s="199">
        <v>2</v>
      </c>
      <c r="AV526" s="199">
        <v>5</v>
      </c>
      <c r="AW526" s="199">
        <v>6</v>
      </c>
      <c r="AX526" s="199"/>
      <c r="AY526" s="199"/>
    </row>
    <row r="527" spans="1:51" s="196" customFormat="1" ht="25.5" customHeight="1">
      <c r="A527" s="787" t="s">
        <v>315</v>
      </c>
      <c r="B527" s="787"/>
      <c r="C527" s="751" t="s">
        <v>316</v>
      </c>
      <c r="D527" s="752"/>
      <c r="E527" s="752"/>
      <c r="F527" s="752"/>
      <c r="G527" s="752"/>
      <c r="H527" s="783"/>
      <c r="I527" s="214">
        <f t="shared" si="242"/>
        <v>515</v>
      </c>
      <c r="J527" s="215">
        <f t="shared" si="250"/>
        <v>22</v>
      </c>
      <c r="K527" s="215">
        <f t="shared" si="250"/>
        <v>12</v>
      </c>
      <c r="L527" s="221"/>
      <c r="M527" s="199"/>
      <c r="N527" s="199">
        <v>22</v>
      </c>
      <c r="O527" s="199">
        <v>12</v>
      </c>
      <c r="P527" s="199"/>
      <c r="Q527" s="199"/>
      <c r="R527" s="199">
        <v>22</v>
      </c>
      <c r="S527" s="199"/>
      <c r="T527" s="199"/>
      <c r="U527" s="199"/>
      <c r="V527" s="214">
        <v>7</v>
      </c>
      <c r="W527" s="214">
        <v>2</v>
      </c>
      <c r="X527" s="199"/>
      <c r="Y527" s="199"/>
      <c r="Z527" s="221">
        <v>1</v>
      </c>
      <c r="AA527" s="199"/>
      <c r="AB527" s="140" t="str">
        <f t="shared" si="267"/>
        <v>IO4132-18</v>
      </c>
      <c r="AC527" s="139" t="str">
        <f t="shared" si="268"/>
        <v>Мэдээлэл технологийн оператор</v>
      </c>
      <c r="AD527" s="214">
        <f t="shared" si="245"/>
        <v>515</v>
      </c>
      <c r="AE527" s="199"/>
      <c r="AF527" s="199"/>
      <c r="AG527" s="199"/>
      <c r="AH527" s="199"/>
      <c r="AI527" s="199"/>
      <c r="AJ527" s="199"/>
      <c r="AK527" s="199">
        <v>1</v>
      </c>
      <c r="AL527" s="199"/>
      <c r="AM527" s="199"/>
      <c r="AN527" s="199"/>
      <c r="AO527" s="199"/>
      <c r="AP527" s="199"/>
      <c r="AQ527" s="199">
        <v>13</v>
      </c>
      <c r="AR527" s="199">
        <v>10</v>
      </c>
      <c r="AS527" s="199">
        <v>11</v>
      </c>
      <c r="AT527" s="199"/>
      <c r="AU527" s="199"/>
      <c r="AV527" s="199">
        <v>4</v>
      </c>
      <c r="AW527" s="199">
        <v>7</v>
      </c>
      <c r="AX527" s="199"/>
      <c r="AY527" s="199"/>
    </row>
    <row r="528" spans="1:51" s="196" customFormat="1" ht="12.75" customHeight="1">
      <c r="A528" s="787" t="s">
        <v>181</v>
      </c>
      <c r="B528" s="787"/>
      <c r="C528" s="712" t="s">
        <v>182</v>
      </c>
      <c r="D528" s="713"/>
      <c r="E528" s="713"/>
      <c r="F528" s="713"/>
      <c r="G528" s="713"/>
      <c r="H528" s="714"/>
      <c r="I528" s="214">
        <f t="shared" si="242"/>
        <v>516</v>
      </c>
      <c r="J528" s="215">
        <f t="shared" ref="J528:K575" si="269">+L528+N528+P528</f>
        <v>20</v>
      </c>
      <c r="K528" s="215">
        <f t="shared" si="269"/>
        <v>8</v>
      </c>
      <c r="L528" s="221"/>
      <c r="M528" s="199"/>
      <c r="N528" s="199">
        <v>20</v>
      </c>
      <c r="O528" s="199">
        <v>8</v>
      </c>
      <c r="P528" s="199"/>
      <c r="Q528" s="199"/>
      <c r="R528" s="199">
        <v>20</v>
      </c>
      <c r="S528" s="199"/>
      <c r="T528" s="199"/>
      <c r="U528" s="199"/>
      <c r="V528" s="214"/>
      <c r="W528" s="214"/>
      <c r="X528" s="199"/>
      <c r="Y528" s="199"/>
      <c r="Z528" s="221"/>
      <c r="AA528" s="199"/>
      <c r="AB528" s="140" t="str">
        <f t="shared" si="267"/>
        <v>AH6121-24</v>
      </c>
      <c r="AC528" s="139" t="str">
        <f t="shared" si="268"/>
        <v>Малчин</v>
      </c>
      <c r="AD528" s="214">
        <f t="shared" si="245"/>
        <v>516</v>
      </c>
      <c r="AE528" s="199"/>
      <c r="AF528" s="199"/>
      <c r="AG528" s="199"/>
      <c r="AH528" s="199"/>
      <c r="AI528" s="199"/>
      <c r="AJ528" s="199"/>
      <c r="AK528" s="199"/>
      <c r="AL528" s="199"/>
      <c r="AM528" s="199"/>
      <c r="AN528" s="199"/>
      <c r="AO528" s="199"/>
      <c r="AP528" s="199"/>
      <c r="AQ528" s="199">
        <v>20</v>
      </c>
      <c r="AR528" s="199">
        <v>8</v>
      </c>
      <c r="AS528" s="199">
        <v>2</v>
      </c>
      <c r="AT528" s="199"/>
      <c r="AU528" s="199"/>
      <c r="AV528" s="199">
        <v>12</v>
      </c>
      <c r="AW528" s="199">
        <v>1</v>
      </c>
      <c r="AX528" s="199">
        <v>4</v>
      </c>
      <c r="AY528" s="199">
        <v>1</v>
      </c>
    </row>
    <row r="529" spans="1:51" s="196" customFormat="1" ht="25.5" customHeight="1">
      <c r="A529" s="1001" t="s">
        <v>161</v>
      </c>
      <c r="B529" s="1001"/>
      <c r="C529" s="751" t="s">
        <v>162</v>
      </c>
      <c r="D529" s="752"/>
      <c r="E529" s="752"/>
      <c r="F529" s="752"/>
      <c r="G529" s="752"/>
      <c r="H529" s="783"/>
      <c r="I529" s="214">
        <f t="shared" ref="I529:I592" si="270">+I528+1</f>
        <v>517</v>
      </c>
      <c r="J529" s="215">
        <f t="shared" si="269"/>
        <v>19</v>
      </c>
      <c r="K529" s="215">
        <f t="shared" si="269"/>
        <v>0</v>
      </c>
      <c r="L529" s="221"/>
      <c r="M529" s="199"/>
      <c r="N529" s="199">
        <v>19</v>
      </c>
      <c r="O529" s="199"/>
      <c r="P529" s="199"/>
      <c r="Q529" s="199"/>
      <c r="R529" s="199">
        <v>19</v>
      </c>
      <c r="S529" s="199"/>
      <c r="T529" s="199"/>
      <c r="U529" s="199"/>
      <c r="V529" s="214"/>
      <c r="W529" s="214"/>
      <c r="X529" s="199"/>
      <c r="Y529" s="199"/>
      <c r="Z529" s="221"/>
      <c r="AA529" s="199"/>
      <c r="AB529" s="140" t="str">
        <f t="shared" si="267"/>
        <v>MT8111-35</v>
      </c>
      <c r="AC529" s="139" t="str">
        <f t="shared" si="268"/>
        <v>Хүнд машин механизмын оператор</v>
      </c>
      <c r="AD529" s="214">
        <f t="shared" ref="AD529:AD592" si="271">+I529</f>
        <v>517</v>
      </c>
      <c r="AE529" s="199"/>
      <c r="AF529" s="199"/>
      <c r="AG529" s="199"/>
      <c r="AH529" s="199"/>
      <c r="AI529" s="199"/>
      <c r="AJ529" s="199"/>
      <c r="AK529" s="199">
        <v>1</v>
      </c>
      <c r="AL529" s="199"/>
      <c r="AM529" s="199"/>
      <c r="AN529" s="199"/>
      <c r="AO529" s="199"/>
      <c r="AP529" s="199"/>
      <c r="AQ529" s="199">
        <v>18</v>
      </c>
      <c r="AR529" s="199"/>
      <c r="AS529" s="199">
        <v>2</v>
      </c>
      <c r="AT529" s="199"/>
      <c r="AU529" s="199">
        <v>2</v>
      </c>
      <c r="AV529" s="199">
        <v>15</v>
      </c>
      <c r="AW529" s="199"/>
      <c r="AX529" s="199"/>
      <c r="AY529" s="199"/>
    </row>
    <row r="530" spans="1:51" s="196" customFormat="1" ht="12.75" customHeight="1">
      <c r="A530" s="825" t="s">
        <v>400</v>
      </c>
      <c r="B530" s="826"/>
      <c r="C530" s="751" t="s">
        <v>401</v>
      </c>
      <c r="D530" s="752"/>
      <c r="E530" s="752"/>
      <c r="F530" s="752"/>
      <c r="G530" s="752"/>
      <c r="H530" s="783"/>
      <c r="I530" s="214">
        <f t="shared" si="270"/>
        <v>518</v>
      </c>
      <c r="J530" s="215">
        <f t="shared" si="269"/>
        <v>11</v>
      </c>
      <c r="K530" s="215">
        <f t="shared" si="269"/>
        <v>0</v>
      </c>
      <c r="L530" s="221"/>
      <c r="M530" s="199"/>
      <c r="N530" s="199">
        <v>11</v>
      </c>
      <c r="O530" s="199"/>
      <c r="P530" s="199"/>
      <c r="Q530" s="199"/>
      <c r="R530" s="199">
        <v>11</v>
      </c>
      <c r="S530" s="199"/>
      <c r="T530" s="199"/>
      <c r="U530" s="199"/>
      <c r="V530" s="214"/>
      <c r="W530" s="214"/>
      <c r="X530" s="199"/>
      <c r="Y530" s="199"/>
      <c r="Z530" s="221"/>
      <c r="AA530" s="199"/>
      <c r="AB530" s="140" t="str">
        <f t="shared" si="267"/>
        <v>PS8182-27</v>
      </c>
      <c r="AC530" s="139" t="str">
        <f t="shared" si="268"/>
        <v>Зуухны машинч</v>
      </c>
      <c r="AD530" s="214">
        <f t="shared" si="271"/>
        <v>518</v>
      </c>
      <c r="AE530" s="199"/>
      <c r="AF530" s="199"/>
      <c r="AG530" s="199"/>
      <c r="AH530" s="199"/>
      <c r="AI530" s="199"/>
      <c r="AJ530" s="199"/>
      <c r="AK530" s="199">
        <v>11</v>
      </c>
      <c r="AL530" s="199"/>
      <c r="AM530" s="199"/>
      <c r="AN530" s="199"/>
      <c r="AO530" s="199"/>
      <c r="AP530" s="199"/>
      <c r="AQ530" s="199"/>
      <c r="AR530" s="199"/>
      <c r="AS530" s="199"/>
      <c r="AT530" s="199"/>
      <c r="AU530" s="199"/>
      <c r="AV530" s="199">
        <v>4</v>
      </c>
      <c r="AW530" s="199">
        <v>7</v>
      </c>
      <c r="AX530" s="199"/>
      <c r="AY530" s="199"/>
    </row>
    <row r="531" spans="1:51" s="196" customFormat="1" ht="38.25" customHeight="1">
      <c r="A531" s="825" t="s">
        <v>157</v>
      </c>
      <c r="B531" s="826"/>
      <c r="C531" s="751" t="s">
        <v>158</v>
      </c>
      <c r="D531" s="752"/>
      <c r="E531" s="752"/>
      <c r="F531" s="752"/>
      <c r="G531" s="752"/>
      <c r="H531" s="783"/>
      <c r="I531" s="214">
        <f t="shared" si="270"/>
        <v>519</v>
      </c>
      <c r="J531" s="215">
        <f t="shared" si="269"/>
        <v>15</v>
      </c>
      <c r="K531" s="215">
        <f t="shared" si="269"/>
        <v>12</v>
      </c>
      <c r="L531" s="221"/>
      <c r="M531" s="199"/>
      <c r="N531" s="199">
        <v>15</v>
      </c>
      <c r="O531" s="199">
        <v>12</v>
      </c>
      <c r="P531" s="199"/>
      <c r="Q531" s="199"/>
      <c r="R531" s="199">
        <v>15</v>
      </c>
      <c r="S531" s="199"/>
      <c r="T531" s="199"/>
      <c r="U531" s="199"/>
      <c r="V531" s="214"/>
      <c r="W531" s="214"/>
      <c r="X531" s="199"/>
      <c r="Y531" s="199"/>
      <c r="Z531" s="221"/>
      <c r="AA531" s="199"/>
      <c r="AB531" s="140" t="str">
        <f t="shared" si="267"/>
        <v>IF7512-34</v>
      </c>
      <c r="AC531" s="139" t="str">
        <f t="shared" si="268"/>
        <v>Талх, нарийн боов үйлдвэрлэлийн технологийн ажилтан</v>
      </c>
      <c r="AD531" s="214">
        <f t="shared" si="271"/>
        <v>519</v>
      </c>
      <c r="AE531" s="199"/>
      <c r="AF531" s="199"/>
      <c r="AG531" s="199"/>
      <c r="AH531" s="199"/>
      <c r="AI531" s="199"/>
      <c r="AJ531" s="199"/>
      <c r="AK531" s="199"/>
      <c r="AL531" s="199"/>
      <c r="AM531" s="199"/>
      <c r="AN531" s="199"/>
      <c r="AO531" s="199"/>
      <c r="AP531" s="199"/>
      <c r="AQ531" s="199">
        <v>15</v>
      </c>
      <c r="AR531" s="199">
        <v>12</v>
      </c>
      <c r="AS531" s="199">
        <v>7</v>
      </c>
      <c r="AT531" s="199"/>
      <c r="AU531" s="199"/>
      <c r="AV531" s="199">
        <v>8</v>
      </c>
      <c r="AW531" s="199"/>
      <c r="AX531" s="199"/>
      <c r="AY531" s="199"/>
    </row>
    <row r="532" spans="1:51" s="196" customFormat="1" ht="12.75" customHeight="1">
      <c r="A532" s="787" t="s">
        <v>128</v>
      </c>
      <c r="B532" s="787"/>
      <c r="C532" s="751" t="s">
        <v>129</v>
      </c>
      <c r="D532" s="752"/>
      <c r="E532" s="752"/>
      <c r="F532" s="752"/>
      <c r="G532" s="752"/>
      <c r="H532" s="783"/>
      <c r="I532" s="214">
        <f t="shared" si="270"/>
        <v>520</v>
      </c>
      <c r="J532" s="215">
        <f t="shared" si="269"/>
        <v>7</v>
      </c>
      <c r="K532" s="215">
        <f t="shared" si="269"/>
        <v>0</v>
      </c>
      <c r="L532" s="221"/>
      <c r="M532" s="199"/>
      <c r="N532" s="199">
        <v>7</v>
      </c>
      <c r="O532" s="199"/>
      <c r="P532" s="199"/>
      <c r="Q532" s="199"/>
      <c r="R532" s="199">
        <v>7</v>
      </c>
      <c r="S532" s="199"/>
      <c r="T532" s="199"/>
      <c r="U532" s="199"/>
      <c r="V532" s="214"/>
      <c r="W532" s="214"/>
      <c r="X532" s="199"/>
      <c r="Y532" s="199"/>
      <c r="Z532" s="221"/>
      <c r="AA532" s="199"/>
      <c r="AB532" s="140" t="str">
        <f t="shared" si="267"/>
        <v>CF7115-24</v>
      </c>
      <c r="AC532" s="139" t="str">
        <f t="shared" si="268"/>
        <v>Модон эдлэлийн мужаан</v>
      </c>
      <c r="AD532" s="214">
        <f t="shared" si="271"/>
        <v>520</v>
      </c>
      <c r="AE532" s="199"/>
      <c r="AF532" s="199"/>
      <c r="AG532" s="199"/>
      <c r="AH532" s="199"/>
      <c r="AI532" s="199"/>
      <c r="AJ532" s="199"/>
      <c r="AK532" s="199"/>
      <c r="AL532" s="199"/>
      <c r="AM532" s="199"/>
      <c r="AN532" s="199"/>
      <c r="AO532" s="199"/>
      <c r="AP532" s="199"/>
      <c r="AQ532" s="199">
        <v>7</v>
      </c>
      <c r="AR532" s="199"/>
      <c r="AS532" s="199">
        <v>1</v>
      </c>
      <c r="AT532" s="199"/>
      <c r="AU532" s="199"/>
      <c r="AV532" s="199">
        <v>3</v>
      </c>
      <c r="AW532" s="199">
        <v>1</v>
      </c>
      <c r="AX532" s="199">
        <v>1</v>
      </c>
      <c r="AY532" s="199">
        <v>1</v>
      </c>
    </row>
    <row r="533" spans="1:51" s="196" customFormat="1" ht="25.5" customHeight="1">
      <c r="A533" s="825" t="s">
        <v>369</v>
      </c>
      <c r="B533" s="826"/>
      <c r="C533" s="987" t="s">
        <v>370</v>
      </c>
      <c r="D533" s="988"/>
      <c r="E533" s="988"/>
      <c r="F533" s="988"/>
      <c r="G533" s="988"/>
      <c r="H533" s="989"/>
      <c r="I533" s="214">
        <f t="shared" si="270"/>
        <v>521</v>
      </c>
      <c r="J533" s="215">
        <f t="shared" si="269"/>
        <v>20</v>
      </c>
      <c r="K533" s="215">
        <f t="shared" si="269"/>
        <v>12</v>
      </c>
      <c r="L533" s="221">
        <v>20</v>
      </c>
      <c r="M533" s="199">
        <v>12</v>
      </c>
      <c r="N533" s="199"/>
      <c r="O533" s="199"/>
      <c r="P533" s="199"/>
      <c r="Q533" s="199"/>
      <c r="R533" s="199">
        <v>20</v>
      </c>
      <c r="S533" s="199"/>
      <c r="T533" s="199"/>
      <c r="U533" s="199"/>
      <c r="V533" s="214"/>
      <c r="W533" s="214"/>
      <c r="X533" s="199"/>
      <c r="Y533" s="199"/>
      <c r="Z533" s="221">
        <v>3</v>
      </c>
      <c r="AA533" s="199">
        <v>1</v>
      </c>
      <c r="AB533" s="140" t="str">
        <f t="shared" si="267"/>
        <v>IM3119-11</v>
      </c>
      <c r="AC533" s="139" t="str">
        <f t="shared" si="268"/>
        <v>Аюулгүй ажиллагааны техникч</v>
      </c>
      <c r="AD533" s="214">
        <f t="shared" si="271"/>
        <v>521</v>
      </c>
      <c r="AE533" s="199"/>
      <c r="AF533" s="199"/>
      <c r="AG533" s="199">
        <v>3</v>
      </c>
      <c r="AH533" s="199">
        <v>1</v>
      </c>
      <c r="AI533" s="199"/>
      <c r="AJ533" s="199"/>
      <c r="AK533" s="199">
        <v>2</v>
      </c>
      <c r="AL533" s="199">
        <v>1</v>
      </c>
      <c r="AM533" s="199"/>
      <c r="AN533" s="199"/>
      <c r="AO533" s="199"/>
      <c r="AP533" s="199"/>
      <c r="AQ533" s="199">
        <v>12</v>
      </c>
      <c r="AR533" s="199">
        <v>9</v>
      </c>
      <c r="AS533" s="199">
        <v>19</v>
      </c>
      <c r="AT533" s="199"/>
      <c r="AU533" s="199">
        <v>1</v>
      </c>
      <c r="AV533" s="199"/>
      <c r="AW533" s="199"/>
      <c r="AX533" s="199"/>
      <c r="AY533" s="199"/>
    </row>
    <row r="534" spans="1:51" s="208" customFormat="1" ht="14.25">
      <c r="A534" s="1048" t="s">
        <v>431</v>
      </c>
      <c r="B534" s="1049"/>
      <c r="C534" s="1049"/>
      <c r="D534" s="1049"/>
      <c r="E534" s="1049"/>
      <c r="F534" s="1049"/>
      <c r="G534" s="1049"/>
      <c r="H534" s="1050"/>
      <c r="I534" s="241">
        <f t="shared" si="270"/>
        <v>522</v>
      </c>
      <c r="J534" s="268">
        <f t="shared" ref="J534:K534" si="272">SUM(J535:J562)</f>
        <v>737</v>
      </c>
      <c r="K534" s="268">
        <f t="shared" si="272"/>
        <v>246</v>
      </c>
      <c r="L534" s="268">
        <f>SUM(L535:L562)</f>
        <v>144</v>
      </c>
      <c r="M534" s="268">
        <f t="shared" ref="M534:R534" si="273">SUM(M535:M562)</f>
        <v>51</v>
      </c>
      <c r="N534" s="268">
        <f t="shared" si="273"/>
        <v>593</v>
      </c>
      <c r="O534" s="268">
        <f t="shared" si="273"/>
        <v>195</v>
      </c>
      <c r="P534" s="268">
        <f t="shared" si="273"/>
        <v>0</v>
      </c>
      <c r="Q534" s="268">
        <f t="shared" si="273"/>
        <v>0</v>
      </c>
      <c r="R534" s="268">
        <f t="shared" si="273"/>
        <v>496</v>
      </c>
      <c r="S534" s="268">
        <f t="shared" ref="S534" si="274">SUM(S535:S562)</f>
        <v>0</v>
      </c>
      <c r="T534" s="268">
        <f t="shared" ref="T534:AA534" si="275">SUM(T535:T562)</f>
        <v>241</v>
      </c>
      <c r="U534" s="268">
        <f t="shared" si="275"/>
        <v>0</v>
      </c>
      <c r="V534" s="268">
        <f t="shared" si="275"/>
        <v>586</v>
      </c>
      <c r="W534" s="268">
        <f t="shared" si="275"/>
        <v>200</v>
      </c>
      <c r="X534" s="268">
        <f t="shared" si="275"/>
        <v>0</v>
      </c>
      <c r="Y534" s="268">
        <f t="shared" si="275"/>
        <v>0</v>
      </c>
      <c r="Z534" s="268">
        <f t="shared" si="275"/>
        <v>0</v>
      </c>
      <c r="AA534" s="268">
        <f t="shared" si="275"/>
        <v>0</v>
      </c>
      <c r="AB534" s="829" t="str">
        <f>+A534</f>
        <v>10. Монгол-Солонгосын Политехник Коллеж</v>
      </c>
      <c r="AC534" s="830"/>
      <c r="AD534" s="241">
        <f t="shared" si="271"/>
        <v>522</v>
      </c>
      <c r="AE534" s="268">
        <f t="shared" ref="AE534:AF534" si="276">SUM(AE535:AE562)</f>
        <v>0</v>
      </c>
      <c r="AF534" s="268">
        <f t="shared" si="276"/>
        <v>0</v>
      </c>
      <c r="AG534" s="268">
        <f>SUM(AG535:AG562)</f>
        <v>0</v>
      </c>
      <c r="AH534" s="268">
        <f t="shared" ref="AH534:AX534" si="277">SUM(AH535:AH562)</f>
        <v>0</v>
      </c>
      <c r="AI534" s="268">
        <f t="shared" si="277"/>
        <v>96</v>
      </c>
      <c r="AJ534" s="268">
        <f t="shared" si="277"/>
        <v>29</v>
      </c>
      <c r="AK534" s="268">
        <f t="shared" si="277"/>
        <v>5</v>
      </c>
      <c r="AL534" s="268">
        <f t="shared" si="277"/>
        <v>5</v>
      </c>
      <c r="AM534" s="268">
        <f t="shared" si="277"/>
        <v>3</v>
      </c>
      <c r="AN534" s="268">
        <f t="shared" si="277"/>
        <v>0</v>
      </c>
      <c r="AO534" s="268">
        <f t="shared" si="277"/>
        <v>0</v>
      </c>
      <c r="AP534" s="268">
        <f t="shared" si="277"/>
        <v>0</v>
      </c>
      <c r="AQ534" s="268">
        <f t="shared" si="277"/>
        <v>47</v>
      </c>
      <c r="AR534" s="268">
        <f t="shared" si="277"/>
        <v>12</v>
      </c>
      <c r="AS534" s="268">
        <f t="shared" si="277"/>
        <v>18</v>
      </c>
      <c r="AT534" s="268">
        <f t="shared" si="277"/>
        <v>4</v>
      </c>
      <c r="AU534" s="268">
        <f t="shared" si="277"/>
        <v>17</v>
      </c>
      <c r="AV534" s="268">
        <f t="shared" si="277"/>
        <v>192</v>
      </c>
      <c r="AW534" s="268">
        <f t="shared" si="277"/>
        <v>505</v>
      </c>
      <c r="AX534" s="268">
        <f t="shared" si="277"/>
        <v>1</v>
      </c>
      <c r="AY534" s="268">
        <f>SUM(AY535:AY562)</f>
        <v>0</v>
      </c>
    </row>
    <row r="535" spans="1:51" s="196" customFormat="1" ht="12.75" customHeight="1">
      <c r="A535" s="1037" t="s">
        <v>387</v>
      </c>
      <c r="B535" s="776"/>
      <c r="C535" s="751" t="s">
        <v>388</v>
      </c>
      <c r="D535" s="752"/>
      <c r="E535" s="752"/>
      <c r="F535" s="752"/>
      <c r="G535" s="752"/>
      <c r="H535" s="783"/>
      <c r="I535" s="214">
        <f t="shared" si="270"/>
        <v>523</v>
      </c>
      <c r="J535" s="215">
        <f t="shared" si="269"/>
        <v>25</v>
      </c>
      <c r="K535" s="215">
        <f t="shared" si="269"/>
        <v>1</v>
      </c>
      <c r="L535" s="64">
        <v>25</v>
      </c>
      <c r="M535" s="90">
        <v>1</v>
      </c>
      <c r="N535" s="201"/>
      <c r="O535" s="201"/>
      <c r="P535" s="276"/>
      <c r="Q535" s="276"/>
      <c r="R535" s="222"/>
      <c r="S535" s="222"/>
      <c r="T535" s="64">
        <v>25</v>
      </c>
      <c r="U535" s="222"/>
      <c r="V535" s="201">
        <v>16</v>
      </c>
      <c r="W535" s="201"/>
      <c r="X535" s="222"/>
      <c r="Y535" s="223"/>
      <c r="Z535" s="224"/>
      <c r="AA535" s="223"/>
      <c r="AB535" s="140" t="str">
        <f t="shared" ref="AB535:AB562" si="278">+A535</f>
        <v>TC3115-13</v>
      </c>
      <c r="AC535" s="139" t="str">
        <f t="shared" ref="AC535:AC562" si="279">+C535</f>
        <v>Автомашины механик</v>
      </c>
      <c r="AD535" s="214">
        <f t="shared" si="271"/>
        <v>523</v>
      </c>
      <c r="AE535" s="202"/>
      <c r="AF535" s="202"/>
      <c r="AG535" s="202"/>
      <c r="AH535" s="202"/>
      <c r="AI535" s="202">
        <v>7</v>
      </c>
      <c r="AJ535" s="202">
        <v>1</v>
      </c>
      <c r="AK535" s="202"/>
      <c r="AL535" s="202"/>
      <c r="AM535" s="202"/>
      <c r="AN535" s="202"/>
      <c r="AO535" s="202"/>
      <c r="AP535" s="202"/>
      <c r="AQ535" s="202">
        <v>2</v>
      </c>
      <c r="AR535" s="202"/>
      <c r="AS535" s="202"/>
      <c r="AT535" s="202"/>
      <c r="AU535" s="202">
        <v>4</v>
      </c>
      <c r="AV535" s="202">
        <v>21</v>
      </c>
      <c r="AW535" s="202"/>
      <c r="AX535" s="202"/>
      <c r="AY535" s="202"/>
    </row>
    <row r="536" spans="1:51" s="196" customFormat="1" ht="25.5" customHeight="1">
      <c r="A536" s="1058" t="s">
        <v>432</v>
      </c>
      <c r="B536" s="1058"/>
      <c r="C536" s="677" t="s">
        <v>433</v>
      </c>
      <c r="D536" s="1056"/>
      <c r="E536" s="1056"/>
      <c r="F536" s="1056"/>
      <c r="G536" s="1056"/>
      <c r="H536" s="678"/>
      <c r="I536" s="214">
        <f t="shared" si="270"/>
        <v>524</v>
      </c>
      <c r="J536" s="215">
        <f t="shared" si="269"/>
        <v>21</v>
      </c>
      <c r="K536" s="215">
        <f t="shared" si="269"/>
        <v>13</v>
      </c>
      <c r="L536" s="64">
        <v>21</v>
      </c>
      <c r="M536" s="90">
        <v>13</v>
      </c>
      <c r="N536" s="201"/>
      <c r="O536" s="201"/>
      <c r="P536" s="276"/>
      <c r="Q536" s="276"/>
      <c r="R536" s="222"/>
      <c r="S536" s="222"/>
      <c r="T536" s="64">
        <v>21</v>
      </c>
      <c r="U536" s="222"/>
      <c r="V536" s="201">
        <v>12</v>
      </c>
      <c r="W536" s="201">
        <v>6</v>
      </c>
      <c r="X536" s="222"/>
      <c r="Y536" s="223"/>
      <c r="Z536" s="224"/>
      <c r="AA536" s="223"/>
      <c r="AB536" s="140" t="str">
        <f t="shared" si="278"/>
        <v>ET2643-28</v>
      </c>
      <c r="AC536" s="139" t="str">
        <f t="shared" si="279"/>
        <v>Техникийн солонгос хэлний орчуулагч</v>
      </c>
      <c r="AD536" s="214">
        <f t="shared" si="271"/>
        <v>524</v>
      </c>
      <c r="AE536" s="202"/>
      <c r="AF536" s="202"/>
      <c r="AG536" s="202"/>
      <c r="AH536" s="202"/>
      <c r="AI536" s="202">
        <v>8</v>
      </c>
      <c r="AJ536" s="202">
        <v>6</v>
      </c>
      <c r="AK536" s="202"/>
      <c r="AL536" s="202"/>
      <c r="AM536" s="202"/>
      <c r="AN536" s="202"/>
      <c r="AO536" s="202"/>
      <c r="AP536" s="202"/>
      <c r="AQ536" s="202">
        <v>1</v>
      </c>
      <c r="AR536" s="202">
        <v>1</v>
      </c>
      <c r="AS536" s="202"/>
      <c r="AT536" s="202"/>
      <c r="AU536" s="202">
        <v>3</v>
      </c>
      <c r="AV536" s="202">
        <v>18</v>
      </c>
      <c r="AW536" s="202"/>
      <c r="AX536" s="202"/>
      <c r="AY536" s="202"/>
    </row>
    <row r="537" spans="1:51" s="196" customFormat="1" ht="25.5" customHeight="1">
      <c r="A537" s="1002" t="s">
        <v>434</v>
      </c>
      <c r="B537" s="1003"/>
      <c r="C537" s="751" t="s">
        <v>435</v>
      </c>
      <c r="D537" s="752"/>
      <c r="E537" s="752"/>
      <c r="F537" s="752"/>
      <c r="G537" s="752"/>
      <c r="H537" s="783"/>
      <c r="I537" s="214">
        <f t="shared" si="270"/>
        <v>525</v>
      </c>
      <c r="J537" s="215">
        <f t="shared" si="269"/>
        <v>18</v>
      </c>
      <c r="K537" s="215">
        <f t="shared" si="269"/>
        <v>18</v>
      </c>
      <c r="L537" s="64">
        <v>18</v>
      </c>
      <c r="M537" s="90">
        <v>18</v>
      </c>
      <c r="N537" s="201"/>
      <c r="O537" s="201"/>
      <c r="P537" s="276"/>
      <c r="Q537" s="276"/>
      <c r="R537" s="222"/>
      <c r="S537" s="222"/>
      <c r="T537" s="64">
        <v>18</v>
      </c>
      <c r="U537" s="222"/>
      <c r="V537" s="201">
        <v>10</v>
      </c>
      <c r="W537" s="201">
        <v>10</v>
      </c>
      <c r="X537" s="222"/>
      <c r="Y537" s="223"/>
      <c r="Z537" s="224"/>
      <c r="AA537" s="223"/>
      <c r="AB537" s="140" t="str">
        <f t="shared" si="278"/>
        <v>AD3432-11</v>
      </c>
      <c r="AC537" s="139" t="str">
        <f t="shared" si="279"/>
        <v>Хувцасны загвар зохион бүтээгч</v>
      </c>
      <c r="AD537" s="214">
        <f t="shared" si="271"/>
        <v>525</v>
      </c>
      <c r="AE537" s="202"/>
      <c r="AF537" s="202"/>
      <c r="AG537" s="202"/>
      <c r="AH537" s="202"/>
      <c r="AI537" s="202">
        <v>6</v>
      </c>
      <c r="AJ537" s="202">
        <v>6</v>
      </c>
      <c r="AK537" s="202"/>
      <c r="AL537" s="202"/>
      <c r="AM537" s="202"/>
      <c r="AN537" s="202"/>
      <c r="AO537" s="202"/>
      <c r="AP537" s="202"/>
      <c r="AQ537" s="202">
        <v>2</v>
      </c>
      <c r="AR537" s="202">
        <v>2</v>
      </c>
      <c r="AS537" s="202"/>
      <c r="AT537" s="202"/>
      <c r="AU537" s="202">
        <v>1</v>
      </c>
      <c r="AV537" s="202">
        <v>17</v>
      </c>
      <c r="AW537" s="202"/>
      <c r="AX537" s="202"/>
      <c r="AY537" s="202"/>
    </row>
    <row r="538" spans="1:51" s="196" customFormat="1" ht="25.5" customHeight="1">
      <c r="A538" s="1058" t="s">
        <v>360</v>
      </c>
      <c r="B538" s="1058"/>
      <c r="C538" s="1061" t="s">
        <v>436</v>
      </c>
      <c r="D538" s="1062"/>
      <c r="E538" s="1062"/>
      <c r="F538" s="1062"/>
      <c r="G538" s="1062"/>
      <c r="H538" s="1063"/>
      <c r="I538" s="214">
        <f t="shared" si="270"/>
        <v>526</v>
      </c>
      <c r="J538" s="215">
        <f t="shared" si="269"/>
        <v>17</v>
      </c>
      <c r="K538" s="215">
        <f t="shared" si="269"/>
        <v>0</v>
      </c>
      <c r="L538" s="64">
        <v>17</v>
      </c>
      <c r="M538" s="90">
        <v>0</v>
      </c>
      <c r="N538" s="201"/>
      <c r="O538" s="201"/>
      <c r="P538" s="276"/>
      <c r="Q538" s="276"/>
      <c r="R538" s="222"/>
      <c r="S538" s="222"/>
      <c r="T538" s="64">
        <v>17</v>
      </c>
      <c r="U538" s="222"/>
      <c r="V538" s="201">
        <v>9</v>
      </c>
      <c r="W538" s="201"/>
      <c r="X538" s="222"/>
      <c r="Y538" s="223"/>
      <c r="Z538" s="224"/>
      <c r="AA538" s="223"/>
      <c r="AB538" s="140" t="str">
        <f t="shared" si="278"/>
        <v>CF3115-41</v>
      </c>
      <c r="AC538" s="139" t="str">
        <f t="shared" si="279"/>
        <v>Инженерийн байгууламжийн технологийн  техникч</v>
      </c>
      <c r="AD538" s="214">
        <f t="shared" si="271"/>
        <v>526</v>
      </c>
      <c r="AE538" s="202"/>
      <c r="AF538" s="202"/>
      <c r="AG538" s="202"/>
      <c r="AH538" s="202"/>
      <c r="AI538" s="202">
        <v>6</v>
      </c>
      <c r="AJ538" s="202"/>
      <c r="AK538" s="202"/>
      <c r="AL538" s="202"/>
      <c r="AM538" s="202">
        <v>1</v>
      </c>
      <c r="AN538" s="202"/>
      <c r="AO538" s="202"/>
      <c r="AP538" s="202"/>
      <c r="AQ538" s="202">
        <v>1</v>
      </c>
      <c r="AR538" s="202"/>
      <c r="AS538" s="202"/>
      <c r="AT538" s="202"/>
      <c r="AU538" s="202"/>
      <c r="AV538" s="202">
        <v>17</v>
      </c>
      <c r="AW538" s="202"/>
      <c r="AX538" s="202"/>
      <c r="AY538" s="202"/>
    </row>
    <row r="539" spans="1:51" s="196" customFormat="1" ht="25.5" customHeight="1">
      <c r="A539" s="1066" t="s">
        <v>437</v>
      </c>
      <c r="B539" s="1065"/>
      <c r="C539" s="1061" t="s">
        <v>638</v>
      </c>
      <c r="D539" s="1062"/>
      <c r="E539" s="1062"/>
      <c r="F539" s="1062"/>
      <c r="G539" s="1062"/>
      <c r="H539" s="1063"/>
      <c r="I539" s="214">
        <f t="shared" si="270"/>
        <v>527</v>
      </c>
      <c r="J539" s="215">
        <f t="shared" si="269"/>
        <v>11</v>
      </c>
      <c r="K539" s="215">
        <f t="shared" si="269"/>
        <v>1</v>
      </c>
      <c r="L539" s="64">
        <v>11</v>
      </c>
      <c r="M539" s="90">
        <v>1</v>
      </c>
      <c r="N539" s="201"/>
      <c r="O539" s="201"/>
      <c r="P539" s="276"/>
      <c r="Q539" s="276"/>
      <c r="R539" s="222"/>
      <c r="S539" s="222"/>
      <c r="T539" s="64">
        <v>11</v>
      </c>
      <c r="U539" s="222"/>
      <c r="V539" s="201"/>
      <c r="W539" s="201"/>
      <c r="X539" s="222"/>
      <c r="Y539" s="223"/>
      <c r="Z539" s="224"/>
      <c r="AA539" s="223"/>
      <c r="AB539" s="140" t="str">
        <f t="shared" si="278"/>
        <v>IC3513-17</v>
      </c>
      <c r="AC539" s="139" t="str">
        <f t="shared" si="279"/>
        <v>Компьютер сүлжээний техникч</v>
      </c>
      <c r="AD539" s="214">
        <f t="shared" si="271"/>
        <v>527</v>
      </c>
      <c r="AE539" s="202"/>
      <c r="AF539" s="202"/>
      <c r="AG539" s="202"/>
      <c r="AH539" s="202"/>
      <c r="AI539" s="202">
        <v>10</v>
      </c>
      <c r="AJ539" s="202">
        <v>1</v>
      </c>
      <c r="AK539" s="202"/>
      <c r="AL539" s="202"/>
      <c r="AM539" s="202"/>
      <c r="AN539" s="202"/>
      <c r="AO539" s="202"/>
      <c r="AP539" s="202"/>
      <c r="AQ539" s="202">
        <v>1</v>
      </c>
      <c r="AR539" s="202"/>
      <c r="AS539" s="202"/>
      <c r="AT539" s="202"/>
      <c r="AU539" s="202">
        <v>1</v>
      </c>
      <c r="AV539" s="202">
        <v>10</v>
      </c>
      <c r="AW539" s="202"/>
      <c r="AX539" s="202"/>
      <c r="AY539" s="202"/>
    </row>
    <row r="540" spans="1:51" s="196" customFormat="1" ht="12.75" customHeight="1">
      <c r="A540" s="706" t="s">
        <v>439</v>
      </c>
      <c r="B540" s="772"/>
      <c r="C540" s="751" t="s">
        <v>440</v>
      </c>
      <c r="D540" s="752"/>
      <c r="E540" s="752"/>
      <c r="F540" s="752"/>
      <c r="G540" s="752"/>
      <c r="H540" s="783"/>
      <c r="I540" s="214">
        <f t="shared" si="270"/>
        <v>528</v>
      </c>
      <c r="J540" s="215">
        <f t="shared" si="269"/>
        <v>9</v>
      </c>
      <c r="K540" s="215">
        <f t="shared" si="269"/>
        <v>5</v>
      </c>
      <c r="L540" s="64">
        <v>9</v>
      </c>
      <c r="M540" s="90">
        <v>5</v>
      </c>
      <c r="N540" s="201"/>
      <c r="O540" s="201"/>
      <c r="P540" s="276"/>
      <c r="Q540" s="276"/>
      <c r="R540" s="222"/>
      <c r="S540" s="222"/>
      <c r="T540" s="64">
        <v>9</v>
      </c>
      <c r="U540" s="222"/>
      <c r="V540" s="201">
        <v>4</v>
      </c>
      <c r="W540" s="201">
        <v>2</v>
      </c>
      <c r="X540" s="222"/>
      <c r="Y540" s="223"/>
      <c r="Z540" s="224"/>
      <c r="AA540" s="223"/>
      <c r="AB540" s="140" t="str">
        <f t="shared" si="278"/>
        <v>AD3432-18</v>
      </c>
      <c r="AC540" s="139" t="str">
        <f t="shared" si="279"/>
        <v>Интерьер дизайнч</v>
      </c>
      <c r="AD540" s="214">
        <f t="shared" si="271"/>
        <v>528</v>
      </c>
      <c r="AE540" s="202"/>
      <c r="AF540" s="202"/>
      <c r="AG540" s="202"/>
      <c r="AH540" s="202"/>
      <c r="AI540" s="202">
        <v>5</v>
      </c>
      <c r="AJ540" s="202">
        <v>3</v>
      </c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>
        <v>9</v>
      </c>
      <c r="AW540" s="202"/>
      <c r="AX540" s="202"/>
      <c r="AY540" s="202"/>
    </row>
    <row r="541" spans="1:51" s="196" customFormat="1" ht="12.75" customHeight="1">
      <c r="A541" s="1046" t="s">
        <v>358</v>
      </c>
      <c r="B541" s="1047"/>
      <c r="C541" s="751" t="s">
        <v>359</v>
      </c>
      <c r="D541" s="752"/>
      <c r="E541" s="752"/>
      <c r="F541" s="752"/>
      <c r="G541" s="752"/>
      <c r="H541" s="783"/>
      <c r="I541" s="214">
        <f t="shared" si="270"/>
        <v>529</v>
      </c>
      <c r="J541" s="215">
        <f t="shared" si="269"/>
        <v>16</v>
      </c>
      <c r="K541" s="215">
        <f t="shared" si="269"/>
        <v>1</v>
      </c>
      <c r="L541" s="64">
        <v>16</v>
      </c>
      <c r="M541" s="90">
        <v>1</v>
      </c>
      <c r="N541" s="201"/>
      <c r="O541" s="201"/>
      <c r="P541" s="276"/>
      <c r="Q541" s="276"/>
      <c r="R541" s="222"/>
      <c r="S541" s="222"/>
      <c r="T541" s="64">
        <v>16</v>
      </c>
      <c r="U541" s="222"/>
      <c r="V541" s="201">
        <v>8</v>
      </c>
      <c r="W541" s="201">
        <v>1</v>
      </c>
      <c r="X541" s="222"/>
      <c r="Y541" s="223"/>
      <c r="Z541" s="224"/>
      <c r="AA541" s="223"/>
      <c r="AB541" s="140" t="str">
        <f t="shared" si="278"/>
        <v>IM3113-17</v>
      </c>
      <c r="AC541" s="139" t="str">
        <f t="shared" si="279"/>
        <v>Цахилгааны техникч</v>
      </c>
      <c r="AD541" s="214">
        <f t="shared" si="271"/>
        <v>529</v>
      </c>
      <c r="AE541" s="202"/>
      <c r="AF541" s="202"/>
      <c r="AG541" s="202"/>
      <c r="AH541" s="202"/>
      <c r="AI541" s="202">
        <v>6</v>
      </c>
      <c r="AJ541" s="202"/>
      <c r="AK541" s="202"/>
      <c r="AL541" s="202"/>
      <c r="AM541" s="202"/>
      <c r="AN541" s="202"/>
      <c r="AO541" s="202"/>
      <c r="AP541" s="202"/>
      <c r="AQ541" s="202">
        <v>2</v>
      </c>
      <c r="AR541" s="202"/>
      <c r="AS541" s="202"/>
      <c r="AT541" s="202"/>
      <c r="AU541" s="202">
        <v>2</v>
      </c>
      <c r="AV541" s="202">
        <v>14</v>
      </c>
      <c r="AW541" s="202"/>
      <c r="AX541" s="202"/>
      <c r="AY541" s="202"/>
    </row>
    <row r="542" spans="1:51" s="196" customFormat="1" ht="12.75" customHeight="1">
      <c r="A542" s="1059" t="s">
        <v>441</v>
      </c>
      <c r="B542" s="1060"/>
      <c r="C542" s="1061" t="s">
        <v>442</v>
      </c>
      <c r="D542" s="1062"/>
      <c r="E542" s="1062"/>
      <c r="F542" s="1062"/>
      <c r="G542" s="1062"/>
      <c r="H542" s="1063"/>
      <c r="I542" s="214">
        <f t="shared" si="270"/>
        <v>530</v>
      </c>
      <c r="J542" s="215">
        <f t="shared" si="269"/>
        <v>13</v>
      </c>
      <c r="K542" s="215">
        <f t="shared" si="269"/>
        <v>6</v>
      </c>
      <c r="L542" s="64">
        <v>13</v>
      </c>
      <c r="M542" s="90">
        <v>6</v>
      </c>
      <c r="N542" s="201"/>
      <c r="O542" s="201"/>
      <c r="P542" s="276"/>
      <c r="Q542" s="276"/>
      <c r="R542" s="222"/>
      <c r="S542" s="222"/>
      <c r="T542" s="64">
        <v>13</v>
      </c>
      <c r="U542" s="222"/>
      <c r="V542" s="201">
        <v>7</v>
      </c>
      <c r="W542" s="201">
        <v>4</v>
      </c>
      <c r="X542" s="222"/>
      <c r="Y542" s="223"/>
      <c r="Z542" s="224"/>
      <c r="AA542" s="223"/>
      <c r="AB542" s="140" t="str">
        <f t="shared" si="278"/>
        <v>IT3512-15</v>
      </c>
      <c r="AC542" s="139" t="str">
        <f t="shared" si="279"/>
        <v>График дизайнч</v>
      </c>
      <c r="AD542" s="214">
        <f t="shared" si="271"/>
        <v>530</v>
      </c>
      <c r="AE542" s="202"/>
      <c r="AF542" s="202"/>
      <c r="AG542" s="202"/>
      <c r="AH542" s="202"/>
      <c r="AI542" s="202">
        <v>4</v>
      </c>
      <c r="AJ542" s="202">
        <v>1</v>
      </c>
      <c r="AK542" s="202"/>
      <c r="AL542" s="202"/>
      <c r="AM542" s="202"/>
      <c r="AN542" s="202"/>
      <c r="AO542" s="202"/>
      <c r="AP542" s="202"/>
      <c r="AQ542" s="202">
        <v>2</v>
      </c>
      <c r="AR542" s="202">
        <v>1</v>
      </c>
      <c r="AS542" s="202">
        <v>4</v>
      </c>
      <c r="AT542" s="202"/>
      <c r="AU542" s="202">
        <v>1</v>
      </c>
      <c r="AV542" s="202">
        <v>8</v>
      </c>
      <c r="AW542" s="202"/>
      <c r="AX542" s="202"/>
      <c r="AY542" s="202"/>
    </row>
    <row r="543" spans="1:51" s="196" customFormat="1" ht="12.75" customHeight="1">
      <c r="A543" s="1064" t="s">
        <v>443</v>
      </c>
      <c r="B543" s="1065"/>
      <c r="C543" s="751" t="s">
        <v>444</v>
      </c>
      <c r="D543" s="752"/>
      <c r="E543" s="752"/>
      <c r="F543" s="752"/>
      <c r="G543" s="752"/>
      <c r="H543" s="783"/>
      <c r="I543" s="214">
        <f t="shared" si="270"/>
        <v>531</v>
      </c>
      <c r="J543" s="215">
        <f t="shared" si="269"/>
        <v>14</v>
      </c>
      <c r="K543" s="215">
        <f t="shared" si="269"/>
        <v>6</v>
      </c>
      <c r="L543" s="64">
        <v>14</v>
      </c>
      <c r="M543" s="90">
        <v>6</v>
      </c>
      <c r="N543" s="201"/>
      <c r="O543" s="201"/>
      <c r="P543" s="276"/>
      <c r="Q543" s="276"/>
      <c r="R543" s="222"/>
      <c r="S543" s="222"/>
      <c r="T543" s="64">
        <v>14</v>
      </c>
      <c r="U543" s="222"/>
      <c r="V543" s="201">
        <v>9</v>
      </c>
      <c r="W543" s="201">
        <v>3</v>
      </c>
      <c r="X543" s="222"/>
      <c r="Y543" s="223"/>
      <c r="Z543" s="224"/>
      <c r="AA543" s="223"/>
      <c r="AB543" s="140" t="str">
        <f t="shared" si="278"/>
        <v>IT3511-13</v>
      </c>
      <c r="AC543" s="139" t="str">
        <f t="shared" si="279"/>
        <v>Мэдээллийн технологич</v>
      </c>
      <c r="AD543" s="214">
        <f t="shared" si="271"/>
        <v>531</v>
      </c>
      <c r="AE543" s="202"/>
      <c r="AF543" s="202"/>
      <c r="AG543" s="202"/>
      <c r="AH543" s="202"/>
      <c r="AI543" s="202">
        <v>5</v>
      </c>
      <c r="AJ543" s="202">
        <v>3</v>
      </c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>
        <v>1</v>
      </c>
      <c r="AV543" s="202">
        <v>13</v>
      </c>
      <c r="AW543" s="202"/>
      <c r="AX543" s="202"/>
      <c r="AY543" s="202"/>
    </row>
    <row r="544" spans="1:51" s="196" customFormat="1" ht="25.5" customHeight="1">
      <c r="A544" s="1001" t="s">
        <v>161</v>
      </c>
      <c r="B544" s="1001"/>
      <c r="C544" s="751" t="s">
        <v>162</v>
      </c>
      <c r="D544" s="752"/>
      <c r="E544" s="752"/>
      <c r="F544" s="752"/>
      <c r="G544" s="752"/>
      <c r="H544" s="783"/>
      <c r="I544" s="214">
        <f t="shared" si="270"/>
        <v>532</v>
      </c>
      <c r="J544" s="215">
        <f t="shared" si="269"/>
        <v>18</v>
      </c>
      <c r="K544" s="215">
        <f t="shared" si="269"/>
        <v>1</v>
      </c>
      <c r="L544" s="201"/>
      <c r="M544" s="201"/>
      <c r="N544" s="201">
        <v>18</v>
      </c>
      <c r="O544" s="201">
        <v>1</v>
      </c>
      <c r="P544" s="277"/>
      <c r="Q544" s="277"/>
      <c r="R544" s="222"/>
      <c r="S544" s="222"/>
      <c r="T544" s="64">
        <v>18</v>
      </c>
      <c r="U544" s="222"/>
      <c r="V544" s="201">
        <v>6</v>
      </c>
      <c r="W544" s="201"/>
      <c r="X544" s="222"/>
      <c r="Y544" s="223"/>
      <c r="Z544" s="224"/>
      <c r="AA544" s="223"/>
      <c r="AB544" s="140" t="str">
        <f t="shared" si="278"/>
        <v>MT8111-35</v>
      </c>
      <c r="AC544" s="139" t="str">
        <f t="shared" si="279"/>
        <v>Хүнд машин механизмын оператор</v>
      </c>
      <c r="AD544" s="214">
        <f t="shared" si="271"/>
        <v>532</v>
      </c>
      <c r="AE544" s="202"/>
      <c r="AF544" s="202"/>
      <c r="AG544" s="202"/>
      <c r="AH544" s="202"/>
      <c r="AI544" s="202">
        <v>6</v>
      </c>
      <c r="AJ544" s="202">
        <v>1</v>
      </c>
      <c r="AK544" s="202"/>
      <c r="AL544" s="202"/>
      <c r="AM544" s="202"/>
      <c r="AN544" s="202"/>
      <c r="AO544" s="202"/>
      <c r="AP544" s="202"/>
      <c r="AQ544" s="202">
        <v>6</v>
      </c>
      <c r="AR544" s="202"/>
      <c r="AS544" s="202">
        <v>4</v>
      </c>
      <c r="AT544" s="202">
        <v>1</v>
      </c>
      <c r="AU544" s="202">
        <v>2</v>
      </c>
      <c r="AV544" s="202">
        <v>8</v>
      </c>
      <c r="AW544" s="202">
        <v>3</v>
      </c>
      <c r="AX544" s="202"/>
      <c r="AY544" s="202"/>
    </row>
    <row r="545" spans="1:51" s="196" customFormat="1" ht="25.5" customHeight="1">
      <c r="A545" s="787" t="s">
        <v>243</v>
      </c>
      <c r="B545" s="787"/>
      <c r="C545" s="751" t="s">
        <v>244</v>
      </c>
      <c r="D545" s="752"/>
      <c r="E545" s="752"/>
      <c r="F545" s="752"/>
      <c r="G545" s="752"/>
      <c r="H545" s="783"/>
      <c r="I545" s="214">
        <f t="shared" si="270"/>
        <v>533</v>
      </c>
      <c r="J545" s="215">
        <f t="shared" si="269"/>
        <v>14</v>
      </c>
      <c r="K545" s="215">
        <f t="shared" si="269"/>
        <v>0</v>
      </c>
      <c r="L545" s="201"/>
      <c r="M545" s="201"/>
      <c r="N545" s="201">
        <v>14</v>
      </c>
      <c r="O545" s="201"/>
      <c r="P545" s="277"/>
      <c r="Q545" s="277"/>
      <c r="R545" s="222"/>
      <c r="S545" s="222"/>
      <c r="T545" s="64">
        <v>14</v>
      </c>
      <c r="U545" s="222"/>
      <c r="V545" s="201">
        <v>3</v>
      </c>
      <c r="W545" s="201"/>
      <c r="X545" s="222"/>
      <c r="Y545" s="223"/>
      <c r="Z545" s="224"/>
      <c r="AA545" s="223"/>
      <c r="AB545" s="140" t="str">
        <f t="shared" si="278"/>
        <v>MT7233-45</v>
      </c>
      <c r="AC545" s="139" t="str">
        <f t="shared" si="279"/>
        <v>Хүнд машин механизмын засварчин</v>
      </c>
      <c r="AD545" s="214">
        <f t="shared" si="271"/>
        <v>533</v>
      </c>
      <c r="AE545" s="202"/>
      <c r="AF545" s="202"/>
      <c r="AG545" s="202"/>
      <c r="AH545" s="202"/>
      <c r="AI545" s="202">
        <v>5</v>
      </c>
      <c r="AJ545" s="202"/>
      <c r="AK545" s="202"/>
      <c r="AL545" s="202"/>
      <c r="AM545" s="202">
        <v>2</v>
      </c>
      <c r="AN545" s="202"/>
      <c r="AO545" s="202"/>
      <c r="AP545" s="202"/>
      <c r="AQ545" s="202">
        <v>4</v>
      </c>
      <c r="AR545" s="202"/>
      <c r="AS545" s="202"/>
      <c r="AT545" s="202">
        <v>2</v>
      </c>
      <c r="AU545" s="202">
        <v>2</v>
      </c>
      <c r="AV545" s="202">
        <v>7</v>
      </c>
      <c r="AW545" s="202">
        <v>3</v>
      </c>
      <c r="AX545" s="202"/>
      <c r="AY545" s="202"/>
    </row>
    <row r="546" spans="1:51" ht="14.25" customHeight="1">
      <c r="A546" s="825" t="s">
        <v>114</v>
      </c>
      <c r="B546" s="826"/>
      <c r="C546" s="751" t="s">
        <v>115</v>
      </c>
      <c r="D546" s="752"/>
      <c r="E546" s="752"/>
      <c r="F546" s="752"/>
      <c r="G546" s="752"/>
      <c r="H546" s="783"/>
      <c r="I546" s="214">
        <f t="shared" si="270"/>
        <v>534</v>
      </c>
      <c r="J546" s="215">
        <f t="shared" si="269"/>
        <v>17</v>
      </c>
      <c r="K546" s="215">
        <f t="shared" si="269"/>
        <v>3</v>
      </c>
      <c r="L546" s="201"/>
      <c r="M546" s="201"/>
      <c r="N546" s="201">
        <v>17</v>
      </c>
      <c r="O546" s="201">
        <v>3</v>
      </c>
      <c r="P546" s="277"/>
      <c r="Q546" s="277"/>
      <c r="R546" s="222"/>
      <c r="S546" s="222"/>
      <c r="T546" s="64">
        <v>17</v>
      </c>
      <c r="U546" s="222"/>
      <c r="V546" s="201">
        <v>3</v>
      </c>
      <c r="W546" s="201"/>
      <c r="X546" s="222"/>
      <c r="Y546" s="223"/>
      <c r="Z546" s="224"/>
      <c r="AA546" s="223"/>
      <c r="AB546" s="140" t="str">
        <f t="shared" si="278"/>
        <v>TC8211-20</v>
      </c>
      <c r="AC546" s="139" t="str">
        <f t="shared" si="279"/>
        <v>Автомашины засварчин</v>
      </c>
      <c r="AD546" s="214">
        <f t="shared" si="271"/>
        <v>534</v>
      </c>
      <c r="AE546" s="202"/>
      <c r="AF546" s="202"/>
      <c r="AG546" s="202"/>
      <c r="AH546" s="202"/>
      <c r="AI546" s="202">
        <v>5</v>
      </c>
      <c r="AJ546" s="202">
        <v>1</v>
      </c>
      <c r="AK546" s="202"/>
      <c r="AL546" s="202"/>
      <c r="AM546" s="202"/>
      <c r="AN546" s="202"/>
      <c r="AO546" s="202"/>
      <c r="AP546" s="202"/>
      <c r="AQ546" s="202">
        <v>9</v>
      </c>
      <c r="AR546" s="202">
        <v>2</v>
      </c>
      <c r="AS546" s="202">
        <v>1</v>
      </c>
      <c r="AT546" s="202"/>
      <c r="AU546" s="202"/>
      <c r="AV546" s="202">
        <v>16</v>
      </c>
      <c r="AW546" s="202"/>
      <c r="AX546" s="202"/>
      <c r="AY546" s="202"/>
    </row>
    <row r="547" spans="1:51" ht="14.25" customHeight="1">
      <c r="A547" s="787" t="s">
        <v>122</v>
      </c>
      <c r="B547" s="787"/>
      <c r="C547" s="751" t="s">
        <v>123</v>
      </c>
      <c r="D547" s="752"/>
      <c r="E547" s="752"/>
      <c r="F547" s="752"/>
      <c r="G547" s="752"/>
      <c r="H547" s="783"/>
      <c r="I547" s="214">
        <f t="shared" si="270"/>
        <v>535</v>
      </c>
      <c r="J547" s="215">
        <f t="shared" si="269"/>
        <v>18</v>
      </c>
      <c r="K547" s="215">
        <f t="shared" si="269"/>
        <v>4</v>
      </c>
      <c r="L547" s="201"/>
      <c r="M547" s="201"/>
      <c r="N547" s="201">
        <v>18</v>
      </c>
      <c r="O547" s="201">
        <v>4</v>
      </c>
      <c r="P547" s="277"/>
      <c r="Q547" s="277"/>
      <c r="R547" s="222"/>
      <c r="S547" s="222"/>
      <c r="T547" s="64">
        <v>18</v>
      </c>
      <c r="U547" s="222"/>
      <c r="V547" s="201">
        <v>2</v>
      </c>
      <c r="W547" s="201"/>
      <c r="X547" s="222"/>
      <c r="Y547" s="223"/>
      <c r="Z547" s="224"/>
      <c r="AA547" s="223"/>
      <c r="AB547" s="140" t="str">
        <f t="shared" si="278"/>
        <v>CF7411-12</v>
      </c>
      <c r="AC547" s="139" t="str">
        <f t="shared" si="279"/>
        <v>Барилгын цахилгаанчин</v>
      </c>
      <c r="AD547" s="214">
        <f t="shared" si="271"/>
        <v>535</v>
      </c>
      <c r="AE547" s="202"/>
      <c r="AF547" s="202"/>
      <c r="AG547" s="202"/>
      <c r="AH547" s="202"/>
      <c r="AI547" s="202">
        <v>10</v>
      </c>
      <c r="AJ547" s="202">
        <v>2</v>
      </c>
      <c r="AK547" s="202"/>
      <c r="AL547" s="202"/>
      <c r="AM547" s="202"/>
      <c r="AN547" s="202"/>
      <c r="AO547" s="202"/>
      <c r="AP547" s="202"/>
      <c r="AQ547" s="202">
        <v>6</v>
      </c>
      <c r="AR547" s="202">
        <v>2</v>
      </c>
      <c r="AS547" s="202">
        <v>3</v>
      </c>
      <c r="AT547" s="202">
        <v>1</v>
      </c>
      <c r="AU547" s="202"/>
      <c r="AV547" s="202">
        <v>12</v>
      </c>
      <c r="AW547" s="202">
        <v>1</v>
      </c>
      <c r="AX547" s="202">
        <v>1</v>
      </c>
      <c r="AY547" s="278"/>
    </row>
    <row r="548" spans="1:51" s="279" customFormat="1" ht="12.75" customHeight="1">
      <c r="A548" s="1066" t="s">
        <v>445</v>
      </c>
      <c r="B548" s="1065"/>
      <c r="C548" s="1061" t="s">
        <v>446</v>
      </c>
      <c r="D548" s="1062"/>
      <c r="E548" s="1062"/>
      <c r="F548" s="1062"/>
      <c r="G548" s="1062"/>
      <c r="H548" s="1063"/>
      <c r="I548" s="214">
        <f t="shared" si="270"/>
        <v>536</v>
      </c>
      <c r="J548" s="215">
        <f t="shared" si="269"/>
        <v>16</v>
      </c>
      <c r="K548" s="215">
        <f t="shared" si="269"/>
        <v>12</v>
      </c>
      <c r="L548" s="221"/>
      <c r="M548" s="199"/>
      <c r="N548" s="199">
        <v>16</v>
      </c>
      <c r="O548" s="199">
        <v>12</v>
      </c>
      <c r="P548" s="277"/>
      <c r="Q548" s="277"/>
      <c r="R548" s="222"/>
      <c r="S548" s="222"/>
      <c r="T548" s="64">
        <v>16</v>
      </c>
      <c r="U548" s="222"/>
      <c r="V548" s="199"/>
      <c r="W548" s="226"/>
      <c r="X548" s="222"/>
      <c r="Y548" s="223"/>
      <c r="Z548" s="224"/>
      <c r="AA548" s="223"/>
      <c r="AB548" s="140" t="str">
        <f t="shared" si="278"/>
        <v>IE8152-34</v>
      </c>
      <c r="AC548" s="139" t="str">
        <f t="shared" si="279"/>
        <v>Кеттельчин</v>
      </c>
      <c r="AD548" s="214">
        <f t="shared" si="271"/>
        <v>536</v>
      </c>
      <c r="AE548" s="199"/>
      <c r="AF548" s="199"/>
      <c r="AG548" s="199"/>
      <c r="AH548" s="199"/>
      <c r="AI548" s="199">
        <v>6</v>
      </c>
      <c r="AJ548" s="199">
        <v>3</v>
      </c>
      <c r="AK548" s="199">
        <v>5</v>
      </c>
      <c r="AL548" s="199">
        <v>5</v>
      </c>
      <c r="AM548" s="199"/>
      <c r="AN548" s="199"/>
      <c r="AO548" s="199"/>
      <c r="AP548" s="199"/>
      <c r="AQ548" s="199">
        <v>5</v>
      </c>
      <c r="AR548" s="199">
        <v>4</v>
      </c>
      <c r="AS548" s="199">
        <v>4</v>
      </c>
      <c r="AT548" s="199"/>
      <c r="AU548" s="199"/>
      <c r="AV548" s="260">
        <v>12</v>
      </c>
      <c r="AW548" s="260"/>
      <c r="AX548" s="226"/>
      <c r="AY548" s="226"/>
    </row>
    <row r="549" spans="1:51" s="279" customFormat="1" ht="12.75" customHeight="1">
      <c r="A549" s="825" t="s">
        <v>124</v>
      </c>
      <c r="B549" s="826"/>
      <c r="C549" s="702" t="s">
        <v>125</v>
      </c>
      <c r="D549" s="702"/>
      <c r="E549" s="702"/>
      <c r="F549" s="702"/>
      <c r="G549" s="702"/>
      <c r="H549" s="702"/>
      <c r="I549" s="214">
        <f t="shared" si="270"/>
        <v>537</v>
      </c>
      <c r="J549" s="215">
        <f t="shared" si="269"/>
        <v>14</v>
      </c>
      <c r="K549" s="215">
        <f t="shared" si="269"/>
        <v>1</v>
      </c>
      <c r="L549" s="221"/>
      <c r="M549" s="199"/>
      <c r="N549" s="199">
        <v>14</v>
      </c>
      <c r="O549" s="199">
        <v>1</v>
      </c>
      <c r="P549" s="277"/>
      <c r="Q549" s="277"/>
      <c r="R549" s="222"/>
      <c r="S549" s="222"/>
      <c r="T549" s="64">
        <v>14</v>
      </c>
      <c r="U549" s="222"/>
      <c r="V549" s="199">
        <v>1</v>
      </c>
      <c r="W549" s="226"/>
      <c r="X549" s="222"/>
      <c r="Y549" s="223"/>
      <c r="Z549" s="224"/>
      <c r="AA549" s="223"/>
      <c r="AB549" s="140" t="str">
        <f t="shared" si="278"/>
        <v>IM7212-14</v>
      </c>
      <c r="AC549" s="139" t="str">
        <f t="shared" si="279"/>
        <v>Гагнуурчин</v>
      </c>
      <c r="AD549" s="214">
        <f t="shared" si="271"/>
        <v>537</v>
      </c>
      <c r="AE549" s="199"/>
      <c r="AF549" s="199"/>
      <c r="AG549" s="199"/>
      <c r="AH549" s="199"/>
      <c r="AI549" s="199">
        <v>7</v>
      </c>
      <c r="AJ549" s="199">
        <v>1</v>
      </c>
      <c r="AK549" s="199"/>
      <c r="AL549" s="199"/>
      <c r="AM549" s="199"/>
      <c r="AN549" s="199"/>
      <c r="AO549" s="199"/>
      <c r="AP549" s="199"/>
      <c r="AQ549" s="199">
        <v>6</v>
      </c>
      <c r="AR549" s="199"/>
      <c r="AS549" s="199">
        <v>2</v>
      </c>
      <c r="AT549" s="226"/>
      <c r="AU549" s="226"/>
      <c r="AV549" s="199">
        <v>10</v>
      </c>
      <c r="AW549" s="199">
        <v>2</v>
      </c>
      <c r="AX549" s="199"/>
      <c r="AY549" s="226"/>
    </row>
    <row r="550" spans="1:51" s="279" customFormat="1" ht="12.75" customHeight="1">
      <c r="A550" s="825" t="s">
        <v>218</v>
      </c>
      <c r="B550" s="826"/>
      <c r="C550" s="751" t="s">
        <v>219</v>
      </c>
      <c r="D550" s="752"/>
      <c r="E550" s="752"/>
      <c r="F550" s="752"/>
      <c r="G550" s="752"/>
      <c r="H550" s="783"/>
      <c r="I550" s="214">
        <f t="shared" si="270"/>
        <v>538</v>
      </c>
      <c r="J550" s="215">
        <f t="shared" si="269"/>
        <v>72</v>
      </c>
      <c r="K550" s="215">
        <f t="shared" si="269"/>
        <v>33</v>
      </c>
      <c r="L550" s="221"/>
      <c r="M550" s="199"/>
      <c r="N550" s="63">
        <v>72</v>
      </c>
      <c r="O550" s="63">
        <v>33</v>
      </c>
      <c r="P550" s="280"/>
      <c r="Q550" s="280"/>
      <c r="R550" s="63">
        <v>72</v>
      </c>
      <c r="S550" s="222"/>
      <c r="T550" s="222"/>
      <c r="U550" s="222"/>
      <c r="V550" s="63">
        <v>72</v>
      </c>
      <c r="W550" s="63">
        <v>33</v>
      </c>
      <c r="X550" s="222"/>
      <c r="Y550" s="223"/>
      <c r="Z550" s="224"/>
      <c r="AA550" s="223"/>
      <c r="AB550" s="140" t="str">
        <f t="shared" si="278"/>
        <v>AD7321-11</v>
      </c>
      <c r="AC550" s="139" t="str">
        <f t="shared" si="279"/>
        <v>Хэвлэлийн график дизайнч</v>
      </c>
      <c r="AD550" s="214">
        <f t="shared" si="271"/>
        <v>538</v>
      </c>
      <c r="AE550" s="281"/>
      <c r="AF550" s="281"/>
      <c r="AG550" s="281"/>
      <c r="AH550" s="281"/>
      <c r="AI550" s="222"/>
      <c r="AJ550" s="222"/>
      <c r="AK550" s="222"/>
      <c r="AL550" s="222"/>
      <c r="AM550" s="222"/>
      <c r="AN550" s="222"/>
      <c r="AO550" s="222"/>
      <c r="AP550" s="222"/>
      <c r="AQ550" s="199"/>
      <c r="AR550" s="199"/>
      <c r="AS550" s="226"/>
      <c r="AT550" s="226"/>
      <c r="AU550" s="226"/>
      <c r="AV550" s="226"/>
      <c r="AW550" s="63">
        <v>72</v>
      </c>
      <c r="AX550" s="63"/>
      <c r="AY550" s="226"/>
    </row>
    <row r="551" spans="1:51" s="279" customFormat="1" ht="12.75" customHeight="1">
      <c r="A551" s="825" t="s">
        <v>114</v>
      </c>
      <c r="B551" s="826"/>
      <c r="C551" s="751" t="s">
        <v>115</v>
      </c>
      <c r="D551" s="752"/>
      <c r="E551" s="752"/>
      <c r="F551" s="752"/>
      <c r="G551" s="752"/>
      <c r="H551" s="783"/>
      <c r="I551" s="214">
        <f t="shared" si="270"/>
        <v>539</v>
      </c>
      <c r="J551" s="215">
        <f t="shared" si="269"/>
        <v>75</v>
      </c>
      <c r="K551" s="215">
        <f t="shared" si="269"/>
        <v>0</v>
      </c>
      <c r="L551" s="221"/>
      <c r="M551" s="199"/>
      <c r="N551" s="63">
        <v>75</v>
      </c>
      <c r="O551" s="63">
        <v>0</v>
      </c>
      <c r="P551" s="280"/>
      <c r="Q551" s="280"/>
      <c r="R551" s="63">
        <v>75</v>
      </c>
      <c r="S551" s="222"/>
      <c r="T551" s="222"/>
      <c r="U551" s="222"/>
      <c r="V551" s="63">
        <v>75</v>
      </c>
      <c r="W551" s="63">
        <v>0</v>
      </c>
      <c r="X551" s="222"/>
      <c r="Y551" s="223"/>
      <c r="Z551" s="224"/>
      <c r="AA551" s="223"/>
      <c r="AB551" s="140" t="str">
        <f t="shared" si="278"/>
        <v>TC8211-20</v>
      </c>
      <c r="AC551" s="139" t="str">
        <f t="shared" si="279"/>
        <v>Автомашины засварчин</v>
      </c>
      <c r="AD551" s="214">
        <f t="shared" si="271"/>
        <v>539</v>
      </c>
      <c r="AE551" s="281"/>
      <c r="AF551" s="281"/>
      <c r="AG551" s="281"/>
      <c r="AH551" s="281"/>
      <c r="AI551" s="222"/>
      <c r="AJ551" s="222"/>
      <c r="AK551" s="222"/>
      <c r="AL551" s="222"/>
      <c r="AM551" s="222"/>
      <c r="AN551" s="222"/>
      <c r="AO551" s="222"/>
      <c r="AP551" s="222"/>
      <c r="AQ551" s="199"/>
      <c r="AR551" s="199"/>
      <c r="AS551" s="226"/>
      <c r="AT551" s="226"/>
      <c r="AU551" s="226"/>
      <c r="AV551" s="226"/>
      <c r="AW551" s="63">
        <v>75</v>
      </c>
      <c r="AX551" s="63"/>
      <c r="AY551" s="226"/>
    </row>
    <row r="552" spans="1:51" s="279" customFormat="1" ht="12.75" customHeight="1">
      <c r="A552" s="825" t="s">
        <v>124</v>
      </c>
      <c r="B552" s="826"/>
      <c r="C552" s="702" t="s">
        <v>125</v>
      </c>
      <c r="D552" s="702"/>
      <c r="E552" s="702"/>
      <c r="F552" s="702"/>
      <c r="G552" s="702"/>
      <c r="H552" s="702"/>
      <c r="I552" s="214">
        <f t="shared" si="270"/>
        <v>540</v>
      </c>
      <c r="J552" s="215">
        <f t="shared" si="269"/>
        <v>71</v>
      </c>
      <c r="K552" s="215">
        <f t="shared" si="269"/>
        <v>0</v>
      </c>
      <c r="L552" s="221"/>
      <c r="M552" s="199"/>
      <c r="N552" s="63">
        <v>71</v>
      </c>
      <c r="O552" s="63">
        <v>0</v>
      </c>
      <c r="P552" s="280"/>
      <c r="Q552" s="280"/>
      <c r="R552" s="63">
        <v>71</v>
      </c>
      <c r="S552" s="222"/>
      <c r="T552" s="222"/>
      <c r="U552" s="222"/>
      <c r="V552" s="63">
        <v>71</v>
      </c>
      <c r="W552" s="63">
        <v>0</v>
      </c>
      <c r="X552" s="222"/>
      <c r="Y552" s="223"/>
      <c r="Z552" s="224"/>
      <c r="AA552" s="223"/>
      <c r="AB552" s="140" t="str">
        <f t="shared" si="278"/>
        <v>IM7212-14</v>
      </c>
      <c r="AC552" s="139" t="str">
        <f t="shared" si="279"/>
        <v>Гагнуурчин</v>
      </c>
      <c r="AD552" s="214">
        <f t="shared" si="271"/>
        <v>540</v>
      </c>
      <c r="AE552" s="281"/>
      <c r="AF552" s="281"/>
      <c r="AG552" s="281"/>
      <c r="AH552" s="281"/>
      <c r="AI552" s="222"/>
      <c r="AJ552" s="222"/>
      <c r="AK552" s="222"/>
      <c r="AL552" s="222"/>
      <c r="AM552" s="222"/>
      <c r="AN552" s="222"/>
      <c r="AO552" s="222"/>
      <c r="AP552" s="222"/>
      <c r="AQ552" s="199"/>
      <c r="AR552" s="199"/>
      <c r="AS552" s="226"/>
      <c r="AT552" s="226"/>
      <c r="AU552" s="226"/>
      <c r="AV552" s="226"/>
      <c r="AW552" s="63">
        <v>71</v>
      </c>
      <c r="AX552" s="63"/>
      <c r="AY552" s="226"/>
    </row>
    <row r="553" spans="1:51" s="279" customFormat="1" ht="25.5" customHeight="1">
      <c r="A553" s="1054" t="s">
        <v>216</v>
      </c>
      <c r="B553" s="1055"/>
      <c r="C553" s="1061" t="s">
        <v>217</v>
      </c>
      <c r="D553" s="1062"/>
      <c r="E553" s="1062"/>
      <c r="F553" s="1062"/>
      <c r="G553" s="1062"/>
      <c r="H553" s="1062"/>
      <c r="I553" s="214">
        <f t="shared" si="270"/>
        <v>541</v>
      </c>
      <c r="J553" s="215">
        <f t="shared" si="269"/>
        <v>31</v>
      </c>
      <c r="K553" s="215">
        <f t="shared" si="269"/>
        <v>0</v>
      </c>
      <c r="L553" s="221"/>
      <c r="M553" s="199"/>
      <c r="N553" s="63">
        <v>31</v>
      </c>
      <c r="O553" s="63">
        <v>0</v>
      </c>
      <c r="P553" s="280"/>
      <c r="Q553" s="280"/>
      <c r="R553" s="63">
        <v>31</v>
      </c>
      <c r="S553" s="222"/>
      <c r="T553" s="222"/>
      <c r="U553" s="222"/>
      <c r="V553" s="63">
        <v>31</v>
      </c>
      <c r="W553" s="63">
        <v>0</v>
      </c>
      <c r="X553" s="222"/>
      <c r="Y553" s="223"/>
      <c r="Z553" s="224"/>
      <c r="AA553" s="223"/>
      <c r="AB553" s="140" t="str">
        <f t="shared" si="278"/>
        <v>IE7233-43</v>
      </c>
      <c r="AC553" s="139" t="str">
        <f t="shared" si="279"/>
        <v>Хөнгөн үйлдвэрийн тоног төхөөрөмжийн засварчин</v>
      </c>
      <c r="AD553" s="214">
        <f t="shared" si="271"/>
        <v>541</v>
      </c>
      <c r="AE553" s="281"/>
      <c r="AF553" s="281"/>
      <c r="AG553" s="281"/>
      <c r="AH553" s="281"/>
      <c r="AI553" s="222"/>
      <c r="AJ553" s="222"/>
      <c r="AK553" s="222"/>
      <c r="AL553" s="222"/>
      <c r="AM553" s="222"/>
      <c r="AN553" s="222"/>
      <c r="AO553" s="222"/>
      <c r="AP553" s="222"/>
      <c r="AQ553" s="199"/>
      <c r="AR553" s="199"/>
      <c r="AS553" s="226"/>
      <c r="AT553" s="226"/>
      <c r="AU553" s="226"/>
      <c r="AV553" s="226"/>
      <c r="AW553" s="63">
        <v>31</v>
      </c>
      <c r="AX553" s="63"/>
      <c r="AY553" s="226"/>
    </row>
    <row r="554" spans="1:51" s="279" customFormat="1" ht="25.5" customHeight="1">
      <c r="A554" s="787" t="s">
        <v>130</v>
      </c>
      <c r="B554" s="787"/>
      <c r="C554" s="702" t="s">
        <v>131</v>
      </c>
      <c r="D554" s="702"/>
      <c r="E554" s="702"/>
      <c r="F554" s="702"/>
      <c r="G554" s="702"/>
      <c r="H554" s="702"/>
      <c r="I554" s="214">
        <f t="shared" si="270"/>
        <v>542</v>
      </c>
      <c r="J554" s="215">
        <f t="shared" si="269"/>
        <v>57</v>
      </c>
      <c r="K554" s="215">
        <f t="shared" si="269"/>
        <v>57</v>
      </c>
      <c r="L554" s="221"/>
      <c r="M554" s="199"/>
      <c r="N554" s="63">
        <v>57</v>
      </c>
      <c r="O554" s="63">
        <v>57</v>
      </c>
      <c r="P554" s="280"/>
      <c r="Q554" s="280"/>
      <c r="R554" s="63">
        <v>57</v>
      </c>
      <c r="S554" s="222"/>
      <c r="T554" s="222"/>
      <c r="U554" s="222"/>
      <c r="V554" s="63">
        <v>57</v>
      </c>
      <c r="W554" s="63">
        <v>57</v>
      </c>
      <c r="X554" s="222"/>
      <c r="Y554" s="223"/>
      <c r="Z554" s="224"/>
      <c r="AA554" s="223"/>
      <c r="AB554" s="140" t="str">
        <f t="shared" si="278"/>
        <v>IE7533-28</v>
      </c>
      <c r="AC554" s="139" t="str">
        <f t="shared" si="279"/>
        <v>Оёмол бүтээгдэхүүний оёдолчин</v>
      </c>
      <c r="AD554" s="214">
        <f t="shared" si="271"/>
        <v>542</v>
      </c>
      <c r="AE554" s="281"/>
      <c r="AF554" s="281"/>
      <c r="AG554" s="281"/>
      <c r="AH554" s="281"/>
      <c r="AI554" s="222"/>
      <c r="AJ554" s="222"/>
      <c r="AK554" s="222"/>
      <c r="AL554" s="222"/>
      <c r="AM554" s="222"/>
      <c r="AN554" s="222"/>
      <c r="AO554" s="222"/>
      <c r="AP554" s="222"/>
      <c r="AQ554" s="199"/>
      <c r="AR554" s="199"/>
      <c r="AS554" s="226"/>
      <c r="AT554" s="226"/>
      <c r="AU554" s="226"/>
      <c r="AV554" s="226"/>
      <c r="AW554" s="63">
        <v>57</v>
      </c>
      <c r="AX554" s="63"/>
      <c r="AY554" s="226"/>
    </row>
    <row r="555" spans="1:51" s="279" customFormat="1" ht="25.5" customHeight="1">
      <c r="A555" s="1054" t="s">
        <v>279</v>
      </c>
      <c r="B555" s="1055"/>
      <c r="C555" s="712" t="s">
        <v>633</v>
      </c>
      <c r="D555" s="713"/>
      <c r="E555" s="713"/>
      <c r="F555" s="713"/>
      <c r="G555" s="713"/>
      <c r="H555" s="714"/>
      <c r="I555" s="214">
        <f t="shared" si="270"/>
        <v>543</v>
      </c>
      <c r="J555" s="215">
        <f t="shared" si="269"/>
        <v>27</v>
      </c>
      <c r="K555" s="215">
        <f t="shared" si="269"/>
        <v>27</v>
      </c>
      <c r="L555" s="221"/>
      <c r="M555" s="199"/>
      <c r="N555" s="63">
        <v>27</v>
      </c>
      <c r="O555" s="63">
        <v>27</v>
      </c>
      <c r="P555" s="280"/>
      <c r="Q555" s="280"/>
      <c r="R555" s="63">
        <v>27</v>
      </c>
      <c r="S555" s="222"/>
      <c r="T555" s="222"/>
      <c r="U555" s="222"/>
      <c r="V555" s="63">
        <v>27</v>
      </c>
      <c r="W555" s="63">
        <v>27</v>
      </c>
      <c r="X555" s="222"/>
      <c r="Y555" s="223"/>
      <c r="Z555" s="224"/>
      <c r="AA555" s="223"/>
      <c r="AB555" s="140" t="str">
        <f t="shared" si="278"/>
        <v>IE8152-33</v>
      </c>
      <c r="AC555" s="139" t="str">
        <f t="shared" si="279"/>
        <v>Сүлжмэлийн үйлдвэрийн технологийн ажилтан</v>
      </c>
      <c r="AD555" s="214">
        <f t="shared" si="271"/>
        <v>543</v>
      </c>
      <c r="AE555" s="282"/>
      <c r="AF555" s="282"/>
      <c r="AG555" s="282"/>
      <c r="AH555" s="282"/>
      <c r="AI555" s="222"/>
      <c r="AJ555" s="222"/>
      <c r="AK555" s="222"/>
      <c r="AL555" s="222"/>
      <c r="AM555" s="222"/>
      <c r="AN555" s="222"/>
      <c r="AO555" s="222"/>
      <c r="AP555" s="222"/>
      <c r="AQ555" s="199"/>
      <c r="AR555" s="199"/>
      <c r="AS555" s="226"/>
      <c r="AT555" s="226"/>
      <c r="AU555" s="226"/>
      <c r="AV555" s="226"/>
      <c r="AW555" s="63">
        <v>27</v>
      </c>
      <c r="AX555" s="63"/>
      <c r="AY555" s="226"/>
    </row>
    <row r="556" spans="1:51" s="279" customFormat="1" ht="12.75" customHeight="1">
      <c r="A556" s="1054" t="s">
        <v>447</v>
      </c>
      <c r="B556" s="1055"/>
      <c r="C556" s="1061" t="s">
        <v>448</v>
      </c>
      <c r="D556" s="1062"/>
      <c r="E556" s="1062"/>
      <c r="F556" s="1062"/>
      <c r="G556" s="1062"/>
      <c r="H556" s="1062"/>
      <c r="I556" s="214">
        <f t="shared" si="270"/>
        <v>544</v>
      </c>
      <c r="J556" s="215">
        <f t="shared" si="269"/>
        <v>30</v>
      </c>
      <c r="K556" s="215">
        <f t="shared" si="269"/>
        <v>12</v>
      </c>
      <c r="L556" s="221"/>
      <c r="M556" s="199"/>
      <c r="N556" s="63">
        <v>30</v>
      </c>
      <c r="O556" s="63">
        <v>12</v>
      </c>
      <c r="P556" s="280"/>
      <c r="Q556" s="280"/>
      <c r="R556" s="63">
        <v>30</v>
      </c>
      <c r="S556" s="222"/>
      <c r="T556" s="222"/>
      <c r="U556" s="222"/>
      <c r="V556" s="63">
        <v>30</v>
      </c>
      <c r="W556" s="63">
        <v>12</v>
      </c>
      <c r="X556" s="222"/>
      <c r="Y556" s="223"/>
      <c r="Z556" s="224"/>
      <c r="AA556" s="223"/>
      <c r="AB556" s="140" t="str">
        <f t="shared" si="278"/>
        <v>IE8152-12</v>
      </c>
      <c r="AC556" s="139" t="str">
        <f t="shared" si="279"/>
        <v>Сүлжих машины оператор</v>
      </c>
      <c r="AD556" s="214">
        <f t="shared" si="271"/>
        <v>544</v>
      </c>
      <c r="AE556" s="281"/>
      <c r="AF556" s="281"/>
      <c r="AG556" s="281"/>
      <c r="AH556" s="281"/>
      <c r="AI556" s="222"/>
      <c r="AJ556" s="222"/>
      <c r="AK556" s="222"/>
      <c r="AL556" s="222"/>
      <c r="AM556" s="222"/>
      <c r="AN556" s="222"/>
      <c r="AO556" s="222"/>
      <c r="AP556" s="222"/>
      <c r="AQ556" s="199"/>
      <c r="AR556" s="199"/>
      <c r="AS556" s="226"/>
      <c r="AT556" s="226"/>
      <c r="AU556" s="226"/>
      <c r="AV556" s="226"/>
      <c r="AW556" s="63">
        <v>30</v>
      </c>
      <c r="AX556" s="63"/>
      <c r="AY556" s="226"/>
    </row>
    <row r="557" spans="1:51" s="279" customFormat="1" ht="25.5" customHeight="1">
      <c r="A557" s="1054" t="s">
        <v>449</v>
      </c>
      <c r="B557" s="1055"/>
      <c r="C557" s="1061" t="s">
        <v>450</v>
      </c>
      <c r="D557" s="1062"/>
      <c r="E557" s="1062"/>
      <c r="F557" s="1062"/>
      <c r="G557" s="1062"/>
      <c r="H557" s="1062"/>
      <c r="I557" s="214">
        <f t="shared" si="270"/>
        <v>545</v>
      </c>
      <c r="J557" s="215">
        <f t="shared" si="269"/>
        <v>13</v>
      </c>
      <c r="K557" s="215">
        <f t="shared" si="269"/>
        <v>8</v>
      </c>
      <c r="L557" s="221"/>
      <c r="M557" s="199"/>
      <c r="N557" s="63">
        <v>13</v>
      </c>
      <c r="O557" s="63">
        <v>8</v>
      </c>
      <c r="P557" s="280"/>
      <c r="Q557" s="280"/>
      <c r="R557" s="63">
        <v>13</v>
      </c>
      <c r="S557" s="222"/>
      <c r="T557" s="222"/>
      <c r="U557" s="222"/>
      <c r="V557" s="63">
        <v>13</v>
      </c>
      <c r="W557" s="63">
        <v>8</v>
      </c>
      <c r="X557" s="222"/>
      <c r="Y557" s="223"/>
      <c r="Z557" s="224"/>
      <c r="AA557" s="223"/>
      <c r="AB557" s="140" t="str">
        <f t="shared" si="278"/>
        <v>IE8152-32</v>
      </c>
      <c r="AC557" s="139" t="str">
        <f t="shared" si="279"/>
        <v>Нэхмэлийн үйлдвэрийн технологийн ажилтан</v>
      </c>
      <c r="AD557" s="214">
        <f t="shared" si="271"/>
        <v>545</v>
      </c>
      <c r="AE557" s="281"/>
      <c r="AF557" s="281"/>
      <c r="AG557" s="281"/>
      <c r="AH557" s="281"/>
      <c r="AI557" s="222"/>
      <c r="AJ557" s="222"/>
      <c r="AK557" s="222"/>
      <c r="AL557" s="222"/>
      <c r="AM557" s="222"/>
      <c r="AN557" s="222"/>
      <c r="AO557" s="222"/>
      <c r="AP557" s="222"/>
      <c r="AQ557" s="199"/>
      <c r="AR557" s="199"/>
      <c r="AS557" s="226"/>
      <c r="AT557" s="226"/>
      <c r="AU557" s="226"/>
      <c r="AV557" s="226"/>
      <c r="AW557" s="63">
        <v>13</v>
      </c>
      <c r="AX557" s="63"/>
      <c r="AY557" s="226"/>
    </row>
    <row r="558" spans="1:51" s="279" customFormat="1" ht="38.25" customHeight="1">
      <c r="A558" s="787" t="s">
        <v>134</v>
      </c>
      <c r="B558" s="787"/>
      <c r="C558" s="751" t="s">
        <v>135</v>
      </c>
      <c r="D558" s="752"/>
      <c r="E558" s="752"/>
      <c r="F558" s="752"/>
      <c r="G558" s="752"/>
      <c r="H558" s="783"/>
      <c r="I558" s="214">
        <f t="shared" si="270"/>
        <v>546</v>
      </c>
      <c r="J558" s="215">
        <f t="shared" si="269"/>
        <v>21</v>
      </c>
      <c r="K558" s="215">
        <f t="shared" si="269"/>
        <v>2</v>
      </c>
      <c r="L558" s="221"/>
      <c r="M558" s="199"/>
      <c r="N558" s="63">
        <v>21</v>
      </c>
      <c r="O558" s="63">
        <v>2</v>
      </c>
      <c r="P558" s="280"/>
      <c r="Q558" s="280"/>
      <c r="R558" s="63">
        <v>21</v>
      </c>
      <c r="S558" s="222"/>
      <c r="T558" s="222"/>
      <c r="U558" s="222"/>
      <c r="V558" s="63">
        <v>21</v>
      </c>
      <c r="W558" s="63">
        <v>2</v>
      </c>
      <c r="X558" s="222"/>
      <c r="Y558" s="223"/>
      <c r="Z558" s="224"/>
      <c r="AA558" s="223"/>
      <c r="AB558" s="140" t="str">
        <f t="shared" si="278"/>
        <v>IE8152-36</v>
      </c>
      <c r="AC558" s="139" t="str">
        <f t="shared" si="279"/>
        <v xml:space="preserve">Ноос, ноолуур боловсруулалтын технологийн ажилтан </v>
      </c>
      <c r="AD558" s="214">
        <f t="shared" si="271"/>
        <v>546</v>
      </c>
      <c r="AE558" s="281"/>
      <c r="AF558" s="281"/>
      <c r="AG558" s="281"/>
      <c r="AH558" s="281"/>
      <c r="AI558" s="222"/>
      <c r="AJ558" s="222"/>
      <c r="AK558" s="222"/>
      <c r="AL558" s="222"/>
      <c r="AM558" s="222"/>
      <c r="AN558" s="222"/>
      <c r="AO558" s="222"/>
      <c r="AP558" s="222"/>
      <c r="AQ558" s="199"/>
      <c r="AR558" s="199"/>
      <c r="AS558" s="226"/>
      <c r="AT558" s="226"/>
      <c r="AU558" s="226"/>
      <c r="AV558" s="226"/>
      <c r="AW558" s="63">
        <v>21</v>
      </c>
      <c r="AX558" s="63"/>
      <c r="AY558" s="226"/>
    </row>
    <row r="559" spans="1:51" s="279" customFormat="1" ht="12.75" customHeight="1">
      <c r="A559" s="1054" t="s">
        <v>453</v>
      </c>
      <c r="B559" s="1055"/>
      <c r="C559" s="751" t="s">
        <v>454</v>
      </c>
      <c r="D559" s="752"/>
      <c r="E559" s="752"/>
      <c r="F559" s="752"/>
      <c r="G559" s="752"/>
      <c r="H559" s="783"/>
      <c r="I559" s="214">
        <f t="shared" si="270"/>
        <v>547</v>
      </c>
      <c r="J559" s="215">
        <f t="shared" si="269"/>
        <v>31</v>
      </c>
      <c r="K559" s="215">
        <f t="shared" si="269"/>
        <v>0</v>
      </c>
      <c r="L559" s="221"/>
      <c r="M559" s="199"/>
      <c r="N559" s="63">
        <v>31</v>
      </c>
      <c r="O559" s="63">
        <v>0</v>
      </c>
      <c r="P559" s="280"/>
      <c r="Q559" s="280"/>
      <c r="R559" s="63">
        <v>31</v>
      </c>
      <c r="S559" s="222"/>
      <c r="T559" s="222"/>
      <c r="U559" s="222"/>
      <c r="V559" s="63">
        <v>31</v>
      </c>
      <c r="W559" s="63">
        <v>0</v>
      </c>
      <c r="X559" s="222"/>
      <c r="Y559" s="223"/>
      <c r="Z559" s="224"/>
      <c r="AA559" s="223"/>
      <c r="AB559" s="140" t="str">
        <f t="shared" si="278"/>
        <v>IS7521-34</v>
      </c>
      <c r="AC559" s="139" t="str">
        <f t="shared" si="279"/>
        <v>Мод боловсруулагч, дизайнч</v>
      </c>
      <c r="AD559" s="214">
        <f t="shared" si="271"/>
        <v>547</v>
      </c>
      <c r="AE559" s="281"/>
      <c r="AF559" s="281"/>
      <c r="AG559" s="281"/>
      <c r="AH559" s="281"/>
      <c r="AI559" s="222"/>
      <c r="AJ559" s="222"/>
      <c r="AK559" s="222"/>
      <c r="AL559" s="222"/>
      <c r="AM559" s="222"/>
      <c r="AN559" s="222"/>
      <c r="AO559" s="222"/>
      <c r="AP559" s="222"/>
      <c r="AQ559" s="199"/>
      <c r="AR559" s="199"/>
      <c r="AS559" s="226"/>
      <c r="AT559" s="226"/>
      <c r="AU559" s="226"/>
      <c r="AV559" s="226"/>
      <c r="AW559" s="63">
        <v>31</v>
      </c>
      <c r="AX559" s="63"/>
      <c r="AY559" s="226"/>
    </row>
    <row r="560" spans="1:51" s="279" customFormat="1" ht="12.75" customHeight="1">
      <c r="A560" s="1054" t="s">
        <v>301</v>
      </c>
      <c r="B560" s="1055"/>
      <c r="C560" s="751" t="s">
        <v>302</v>
      </c>
      <c r="D560" s="752"/>
      <c r="E560" s="752"/>
      <c r="F560" s="752"/>
      <c r="G560" s="752"/>
      <c r="H560" s="783"/>
      <c r="I560" s="214">
        <f t="shared" si="270"/>
        <v>548</v>
      </c>
      <c r="J560" s="215">
        <f t="shared" si="269"/>
        <v>25</v>
      </c>
      <c r="K560" s="215">
        <f t="shared" si="269"/>
        <v>24</v>
      </c>
      <c r="L560" s="221"/>
      <c r="M560" s="199"/>
      <c r="N560" s="63">
        <v>25</v>
      </c>
      <c r="O560" s="63">
        <v>24</v>
      </c>
      <c r="P560" s="280"/>
      <c r="Q560" s="280"/>
      <c r="R560" s="63">
        <v>25</v>
      </c>
      <c r="S560" s="222"/>
      <c r="T560" s="222"/>
      <c r="U560" s="222"/>
      <c r="V560" s="63">
        <v>25</v>
      </c>
      <c r="W560" s="63">
        <v>24</v>
      </c>
      <c r="X560" s="222"/>
      <c r="Y560" s="223"/>
      <c r="Z560" s="224"/>
      <c r="AA560" s="223"/>
      <c r="AB560" s="140" t="str">
        <f t="shared" si="278"/>
        <v>AD7532-27</v>
      </c>
      <c r="AC560" s="139" t="str">
        <f t="shared" si="279"/>
        <v>Хувцасны дизайнч</v>
      </c>
      <c r="AD560" s="214">
        <f t="shared" si="271"/>
        <v>548</v>
      </c>
      <c r="AE560" s="281"/>
      <c r="AF560" s="281"/>
      <c r="AG560" s="281"/>
      <c r="AH560" s="281"/>
      <c r="AI560" s="222"/>
      <c r="AJ560" s="222"/>
      <c r="AK560" s="222"/>
      <c r="AL560" s="222"/>
      <c r="AM560" s="222"/>
      <c r="AN560" s="222"/>
      <c r="AO560" s="222"/>
      <c r="AP560" s="222"/>
      <c r="AQ560" s="199"/>
      <c r="AR560" s="199"/>
      <c r="AS560" s="229"/>
      <c r="AT560" s="229"/>
      <c r="AU560" s="229"/>
      <c r="AV560" s="229"/>
      <c r="AW560" s="63">
        <v>25</v>
      </c>
      <c r="AX560" s="63"/>
      <c r="AY560" s="229"/>
    </row>
    <row r="561" spans="1:51" s="279" customFormat="1" ht="38.25" customHeight="1">
      <c r="A561" s="1054" t="s">
        <v>455</v>
      </c>
      <c r="B561" s="1055"/>
      <c r="C561" s="677" t="s">
        <v>639</v>
      </c>
      <c r="D561" s="1056"/>
      <c r="E561" s="1056"/>
      <c r="F561" s="1056"/>
      <c r="G561" s="1056"/>
      <c r="H561" s="1056"/>
      <c r="I561" s="214">
        <f t="shared" si="270"/>
        <v>549</v>
      </c>
      <c r="J561" s="215">
        <f t="shared" si="269"/>
        <v>31</v>
      </c>
      <c r="K561" s="215">
        <f t="shared" si="269"/>
        <v>2</v>
      </c>
      <c r="L561" s="221"/>
      <c r="M561" s="199"/>
      <c r="N561" s="63">
        <v>31</v>
      </c>
      <c r="O561" s="63">
        <v>2</v>
      </c>
      <c r="P561" s="280"/>
      <c r="Q561" s="280"/>
      <c r="R561" s="63">
        <v>31</v>
      </c>
      <c r="S561" s="222"/>
      <c r="T561" s="222"/>
      <c r="U561" s="222"/>
      <c r="V561" s="63">
        <v>31</v>
      </c>
      <c r="W561" s="63">
        <v>2</v>
      </c>
      <c r="X561" s="222"/>
      <c r="Y561" s="223"/>
      <c r="Z561" s="224"/>
      <c r="AA561" s="223"/>
      <c r="AB561" s="140" t="str">
        <f t="shared" si="278"/>
        <v>PL7412-31</v>
      </c>
      <c r="AC561" s="139" t="str">
        <f t="shared" si="279"/>
        <v>Нар, салхины үүсгүүртэй тоног төхөөрөмжийн угсралт, засварчин</v>
      </c>
      <c r="AD561" s="214">
        <f t="shared" si="271"/>
        <v>549</v>
      </c>
      <c r="AE561" s="282"/>
      <c r="AF561" s="282"/>
      <c r="AG561" s="282"/>
      <c r="AH561" s="282"/>
      <c r="AI561" s="222"/>
      <c r="AJ561" s="222"/>
      <c r="AK561" s="222"/>
      <c r="AL561" s="222"/>
      <c r="AM561" s="222"/>
      <c r="AN561" s="222"/>
      <c r="AO561" s="222"/>
      <c r="AP561" s="222"/>
      <c r="AQ561" s="199"/>
      <c r="AR561" s="199"/>
      <c r="AS561" s="229"/>
      <c r="AT561" s="229"/>
      <c r="AU561" s="229"/>
      <c r="AV561" s="229"/>
      <c r="AW561" s="63">
        <v>31</v>
      </c>
      <c r="AX561" s="63"/>
      <c r="AY561" s="229"/>
    </row>
    <row r="562" spans="1:51" s="279" customFormat="1" ht="25.5" customHeight="1">
      <c r="A562" s="1054" t="s">
        <v>457</v>
      </c>
      <c r="B562" s="1055"/>
      <c r="C562" s="1061" t="s">
        <v>458</v>
      </c>
      <c r="D562" s="1062"/>
      <c r="E562" s="1062"/>
      <c r="F562" s="1062"/>
      <c r="G562" s="1062"/>
      <c r="H562" s="1062"/>
      <c r="I562" s="214">
        <f t="shared" si="270"/>
        <v>550</v>
      </c>
      <c r="J562" s="215">
        <f t="shared" si="269"/>
        <v>12</v>
      </c>
      <c r="K562" s="215">
        <f t="shared" si="269"/>
        <v>9</v>
      </c>
      <c r="L562" s="221"/>
      <c r="M562" s="199"/>
      <c r="N562" s="63">
        <v>12</v>
      </c>
      <c r="O562" s="63">
        <v>9</v>
      </c>
      <c r="P562" s="280"/>
      <c r="Q562" s="280"/>
      <c r="R562" s="63">
        <v>12</v>
      </c>
      <c r="S562" s="222"/>
      <c r="T562" s="222"/>
      <c r="U562" s="222"/>
      <c r="V562" s="63">
        <v>12</v>
      </c>
      <c r="W562" s="63">
        <v>9</v>
      </c>
      <c r="X562" s="222"/>
      <c r="Y562" s="223"/>
      <c r="Z562" s="224"/>
      <c r="AA562" s="223"/>
      <c r="AB562" s="140" t="str">
        <f t="shared" si="278"/>
        <v>IE8151-24</v>
      </c>
      <c r="AC562" s="139" t="str">
        <f t="shared" si="279"/>
        <v>Ээрмэлийн үйлдвэрийн технологийн ажилтан</v>
      </c>
      <c r="AD562" s="214">
        <f t="shared" si="271"/>
        <v>550</v>
      </c>
      <c r="AE562" s="281"/>
      <c r="AF562" s="281"/>
      <c r="AG562" s="281"/>
      <c r="AH562" s="281"/>
      <c r="AI562" s="222"/>
      <c r="AJ562" s="222"/>
      <c r="AK562" s="222"/>
      <c r="AL562" s="222"/>
      <c r="AM562" s="222"/>
      <c r="AN562" s="222"/>
      <c r="AO562" s="222"/>
      <c r="AP562" s="222"/>
      <c r="AQ562" s="199"/>
      <c r="AR562" s="199"/>
      <c r="AS562" s="229"/>
      <c r="AT562" s="229"/>
      <c r="AU562" s="229"/>
      <c r="AV562" s="229"/>
      <c r="AW562" s="63">
        <v>12</v>
      </c>
      <c r="AX562" s="63"/>
      <c r="AY562" s="229"/>
    </row>
    <row r="563" spans="1:51" s="208" customFormat="1" ht="14.25">
      <c r="A563" s="1048" t="s">
        <v>640</v>
      </c>
      <c r="B563" s="1049"/>
      <c r="C563" s="1049"/>
      <c r="D563" s="1049"/>
      <c r="E563" s="1049"/>
      <c r="F563" s="1049"/>
      <c r="G563" s="1049"/>
      <c r="H563" s="1050"/>
      <c r="I563" s="241">
        <f t="shared" si="270"/>
        <v>551</v>
      </c>
      <c r="J563" s="241">
        <f t="shared" ref="J563:K563" si="280">SUM(J564:J577)</f>
        <v>388</v>
      </c>
      <c r="K563" s="241">
        <f t="shared" si="280"/>
        <v>105</v>
      </c>
      <c r="L563" s="241">
        <f>SUM(L564:L577)</f>
        <v>0</v>
      </c>
      <c r="M563" s="241">
        <f t="shared" ref="M563:AA563" si="281">SUM(M564:M577)</f>
        <v>0</v>
      </c>
      <c r="N563" s="241">
        <f t="shared" si="281"/>
        <v>388</v>
      </c>
      <c r="O563" s="241">
        <f t="shared" si="281"/>
        <v>105</v>
      </c>
      <c r="P563" s="241">
        <f t="shared" si="281"/>
        <v>0</v>
      </c>
      <c r="Q563" s="241">
        <f t="shared" si="281"/>
        <v>0</v>
      </c>
      <c r="R563" s="241">
        <f t="shared" si="281"/>
        <v>388</v>
      </c>
      <c r="S563" s="241">
        <f t="shared" si="281"/>
        <v>0</v>
      </c>
      <c r="T563" s="241">
        <f t="shared" si="281"/>
        <v>0</v>
      </c>
      <c r="U563" s="241">
        <f t="shared" si="281"/>
        <v>0</v>
      </c>
      <c r="V563" s="241">
        <f t="shared" si="281"/>
        <v>278</v>
      </c>
      <c r="W563" s="241">
        <f t="shared" si="281"/>
        <v>68</v>
      </c>
      <c r="X563" s="241">
        <f t="shared" si="281"/>
        <v>0</v>
      </c>
      <c r="Y563" s="241">
        <f t="shared" si="281"/>
        <v>0</v>
      </c>
      <c r="Z563" s="241">
        <f t="shared" si="281"/>
        <v>0</v>
      </c>
      <c r="AA563" s="241">
        <f t="shared" si="281"/>
        <v>0</v>
      </c>
      <c r="AB563" s="819" t="str">
        <f>+A563</f>
        <v>11 .Налайх дүүрэг дэх Политехник коллеж</v>
      </c>
      <c r="AC563" s="820"/>
      <c r="AD563" s="241">
        <f t="shared" si="271"/>
        <v>551</v>
      </c>
      <c r="AE563" s="241">
        <f t="shared" ref="AE563:AF563" si="282">SUM(AE564:AE577)</f>
        <v>0</v>
      </c>
      <c r="AF563" s="241">
        <f t="shared" si="282"/>
        <v>0</v>
      </c>
      <c r="AG563" s="241">
        <f>SUM(AG564:AG577)</f>
        <v>0</v>
      </c>
      <c r="AH563" s="241">
        <f t="shared" ref="AH563:AX563" si="283">SUM(AH564:AH577)</f>
        <v>0</v>
      </c>
      <c r="AI563" s="241">
        <f t="shared" si="283"/>
        <v>0</v>
      </c>
      <c r="AJ563" s="241">
        <f t="shared" si="283"/>
        <v>0</v>
      </c>
      <c r="AK563" s="241">
        <f t="shared" si="283"/>
        <v>19</v>
      </c>
      <c r="AL563" s="241">
        <f t="shared" si="283"/>
        <v>0</v>
      </c>
      <c r="AM563" s="241">
        <f t="shared" si="283"/>
        <v>0</v>
      </c>
      <c r="AN563" s="241">
        <f t="shared" si="283"/>
        <v>0</v>
      </c>
      <c r="AO563" s="241">
        <f t="shared" si="283"/>
        <v>0</v>
      </c>
      <c r="AP563" s="241">
        <f t="shared" si="283"/>
        <v>0</v>
      </c>
      <c r="AQ563" s="241">
        <f t="shared" si="283"/>
        <v>91</v>
      </c>
      <c r="AR563" s="241">
        <f t="shared" si="283"/>
        <v>37</v>
      </c>
      <c r="AS563" s="241">
        <f t="shared" si="283"/>
        <v>11</v>
      </c>
      <c r="AT563" s="241">
        <f t="shared" si="283"/>
        <v>0</v>
      </c>
      <c r="AU563" s="241">
        <f t="shared" si="283"/>
        <v>12</v>
      </c>
      <c r="AV563" s="241">
        <f t="shared" si="283"/>
        <v>84</v>
      </c>
      <c r="AW563" s="241">
        <f t="shared" si="283"/>
        <v>281</v>
      </c>
      <c r="AX563" s="241">
        <f t="shared" si="283"/>
        <v>0</v>
      </c>
      <c r="AY563" s="241">
        <f>SUM(AY564:AY577)</f>
        <v>0</v>
      </c>
    </row>
    <row r="564" spans="1:51" s="208" customFormat="1" ht="14.25" customHeight="1">
      <c r="A564" s="825" t="s">
        <v>144</v>
      </c>
      <c r="B564" s="826"/>
      <c r="C564" s="712" t="s">
        <v>145</v>
      </c>
      <c r="D564" s="713"/>
      <c r="E564" s="713"/>
      <c r="F564" s="713"/>
      <c r="G564" s="713"/>
      <c r="H564" s="714"/>
      <c r="I564" s="214">
        <f t="shared" si="270"/>
        <v>552</v>
      </c>
      <c r="J564" s="215">
        <f t="shared" si="269"/>
        <v>42</v>
      </c>
      <c r="K564" s="215">
        <f t="shared" si="269"/>
        <v>37</v>
      </c>
      <c r="L564" s="199"/>
      <c r="M564" s="199"/>
      <c r="N564" s="199">
        <v>42</v>
      </c>
      <c r="O564" s="199">
        <v>37</v>
      </c>
      <c r="P564" s="222"/>
      <c r="Q564" s="222"/>
      <c r="R564" s="256">
        <v>42</v>
      </c>
      <c r="S564" s="222"/>
      <c r="T564" s="222"/>
      <c r="U564" s="222"/>
      <c r="V564" s="214">
        <v>22</v>
      </c>
      <c r="W564" s="214">
        <v>18</v>
      </c>
      <c r="X564" s="222"/>
      <c r="Y564" s="223"/>
      <c r="Z564" s="223"/>
      <c r="AA564" s="223"/>
      <c r="AB564" s="140" t="str">
        <f t="shared" ref="AB564:AB577" si="284">+A564</f>
        <v>IF5120-11</v>
      </c>
      <c r="AC564" s="139" t="str">
        <f t="shared" ref="AC564:AC577" si="285">+C564</f>
        <v>Тогооч</v>
      </c>
      <c r="AD564" s="214">
        <f t="shared" si="271"/>
        <v>552</v>
      </c>
      <c r="AE564" s="222"/>
      <c r="AF564" s="222"/>
      <c r="AG564" s="222"/>
      <c r="AH564" s="222"/>
      <c r="AI564" s="222"/>
      <c r="AJ564" s="222"/>
      <c r="AK564" s="222"/>
      <c r="AL564" s="222"/>
      <c r="AM564" s="222"/>
      <c r="AN564" s="222"/>
      <c r="AO564" s="222"/>
      <c r="AP564" s="222"/>
      <c r="AQ564" s="199">
        <v>20</v>
      </c>
      <c r="AR564" s="199">
        <v>19</v>
      </c>
      <c r="AS564" s="226">
        <v>2</v>
      </c>
      <c r="AT564" s="226"/>
      <c r="AU564" s="226"/>
      <c r="AV564" s="226">
        <v>18</v>
      </c>
      <c r="AW564" s="226">
        <v>22</v>
      </c>
      <c r="AX564" s="226"/>
      <c r="AY564" s="226"/>
    </row>
    <row r="565" spans="1:51" s="208" customFormat="1" ht="25.5" customHeight="1">
      <c r="A565" s="787" t="s">
        <v>118</v>
      </c>
      <c r="B565" s="787"/>
      <c r="C565" s="751" t="s">
        <v>119</v>
      </c>
      <c r="D565" s="752"/>
      <c r="E565" s="752"/>
      <c r="F565" s="752"/>
      <c r="G565" s="752"/>
      <c r="H565" s="783"/>
      <c r="I565" s="214">
        <f t="shared" si="270"/>
        <v>553</v>
      </c>
      <c r="J565" s="215">
        <f t="shared" si="269"/>
        <v>17</v>
      </c>
      <c r="K565" s="215">
        <f t="shared" si="269"/>
        <v>7</v>
      </c>
      <c r="L565" s="199"/>
      <c r="M565" s="199"/>
      <c r="N565" s="199">
        <v>17</v>
      </c>
      <c r="O565" s="199">
        <v>7</v>
      </c>
      <c r="P565" s="222"/>
      <c r="Q565" s="222"/>
      <c r="R565" s="256">
        <v>17</v>
      </c>
      <c r="S565" s="222"/>
      <c r="T565" s="222"/>
      <c r="U565" s="222"/>
      <c r="V565" s="214">
        <v>17</v>
      </c>
      <c r="W565" s="214">
        <v>7</v>
      </c>
      <c r="X565" s="222"/>
      <c r="Y565" s="223"/>
      <c r="Z565" s="223"/>
      <c r="AA565" s="223"/>
      <c r="AB565" s="140" t="str">
        <f t="shared" si="284"/>
        <v>CF7123-20</v>
      </c>
      <c r="AC565" s="139" t="str">
        <f t="shared" si="285"/>
        <v>Барилгын засал-чимэглэлчин</v>
      </c>
      <c r="AD565" s="214">
        <f t="shared" si="271"/>
        <v>553</v>
      </c>
      <c r="AE565" s="222"/>
      <c r="AF565" s="222"/>
      <c r="AG565" s="222"/>
      <c r="AH565" s="222"/>
      <c r="AI565" s="222"/>
      <c r="AJ565" s="222"/>
      <c r="AK565" s="222"/>
      <c r="AL565" s="222"/>
      <c r="AM565" s="222"/>
      <c r="AN565" s="222"/>
      <c r="AO565" s="222"/>
      <c r="AP565" s="222"/>
      <c r="AQ565" s="199"/>
      <c r="AR565" s="199"/>
      <c r="AS565" s="226"/>
      <c r="AT565" s="226"/>
      <c r="AU565" s="226"/>
      <c r="AV565" s="226"/>
      <c r="AW565" s="226">
        <v>17</v>
      </c>
      <c r="AX565" s="226"/>
      <c r="AY565" s="226"/>
    </row>
    <row r="566" spans="1:51" s="208" customFormat="1" ht="38.25" customHeight="1">
      <c r="A566" s="787" t="s">
        <v>212</v>
      </c>
      <c r="B566" s="787"/>
      <c r="C566" s="751" t="s">
        <v>213</v>
      </c>
      <c r="D566" s="752"/>
      <c r="E566" s="752"/>
      <c r="F566" s="752"/>
      <c r="G566" s="752"/>
      <c r="H566" s="783"/>
      <c r="I566" s="214">
        <f t="shared" si="270"/>
        <v>554</v>
      </c>
      <c r="J566" s="215">
        <f t="shared" si="269"/>
        <v>13</v>
      </c>
      <c r="K566" s="215">
        <f t="shared" si="269"/>
        <v>2</v>
      </c>
      <c r="L566" s="199"/>
      <c r="M566" s="199"/>
      <c r="N566" s="199">
        <v>13</v>
      </c>
      <c r="O566" s="199">
        <v>2</v>
      </c>
      <c r="P566" s="222"/>
      <c r="Q566" s="222"/>
      <c r="R566" s="256">
        <v>13</v>
      </c>
      <c r="S566" s="222"/>
      <c r="T566" s="222"/>
      <c r="U566" s="222"/>
      <c r="V566" s="214">
        <v>13</v>
      </c>
      <c r="W566" s="214">
        <v>2</v>
      </c>
      <c r="X566" s="222"/>
      <c r="Y566" s="223"/>
      <c r="Z566" s="223"/>
      <c r="AA566" s="223"/>
      <c r="AB566" s="140" t="str">
        <f t="shared" si="284"/>
        <v>IM7223-17</v>
      </c>
      <c r="AC566" s="139" t="str">
        <f t="shared" si="285"/>
        <v>Метал боловсруулах машины оператор /токарь-фрезер/</v>
      </c>
      <c r="AD566" s="214">
        <f t="shared" si="271"/>
        <v>554</v>
      </c>
      <c r="AE566" s="222"/>
      <c r="AF566" s="222"/>
      <c r="AG566" s="222"/>
      <c r="AH566" s="222"/>
      <c r="AI566" s="222"/>
      <c r="AJ566" s="222"/>
      <c r="AK566" s="222"/>
      <c r="AL566" s="222"/>
      <c r="AM566" s="222"/>
      <c r="AN566" s="222"/>
      <c r="AO566" s="222"/>
      <c r="AP566" s="222"/>
      <c r="AQ566" s="199"/>
      <c r="AR566" s="199"/>
      <c r="AS566" s="226"/>
      <c r="AT566" s="226"/>
      <c r="AU566" s="226"/>
      <c r="AV566" s="226"/>
      <c r="AW566" s="226">
        <v>13</v>
      </c>
      <c r="AX566" s="226"/>
      <c r="AY566" s="226"/>
    </row>
    <row r="567" spans="1:51" s="208" customFormat="1" ht="25.5" customHeight="1">
      <c r="A567" s="787" t="s">
        <v>243</v>
      </c>
      <c r="B567" s="787"/>
      <c r="C567" s="751" t="s">
        <v>244</v>
      </c>
      <c r="D567" s="752"/>
      <c r="E567" s="752"/>
      <c r="F567" s="752"/>
      <c r="G567" s="752"/>
      <c r="H567" s="783"/>
      <c r="I567" s="214">
        <f t="shared" si="270"/>
        <v>555</v>
      </c>
      <c r="J567" s="215">
        <f t="shared" si="269"/>
        <v>40</v>
      </c>
      <c r="K567" s="215">
        <f t="shared" si="269"/>
        <v>0</v>
      </c>
      <c r="L567" s="199"/>
      <c r="M567" s="199"/>
      <c r="N567" s="199">
        <v>40</v>
      </c>
      <c r="O567" s="199"/>
      <c r="P567" s="222"/>
      <c r="Q567" s="222"/>
      <c r="R567" s="256">
        <v>40</v>
      </c>
      <c r="S567" s="222"/>
      <c r="T567" s="222"/>
      <c r="U567" s="222"/>
      <c r="V567" s="214">
        <v>25</v>
      </c>
      <c r="W567" s="214"/>
      <c r="X567" s="222"/>
      <c r="Y567" s="223"/>
      <c r="Z567" s="223"/>
      <c r="AA567" s="223"/>
      <c r="AB567" s="140" t="str">
        <f t="shared" si="284"/>
        <v>MT7233-45</v>
      </c>
      <c r="AC567" s="139" t="str">
        <f t="shared" si="285"/>
        <v>Хүнд машин механизмын засварчин</v>
      </c>
      <c r="AD567" s="214">
        <f t="shared" si="271"/>
        <v>555</v>
      </c>
      <c r="AE567" s="222"/>
      <c r="AF567" s="222"/>
      <c r="AG567" s="222"/>
      <c r="AH567" s="222"/>
      <c r="AI567" s="222"/>
      <c r="AJ567" s="222"/>
      <c r="AK567" s="222">
        <v>4</v>
      </c>
      <c r="AL567" s="222"/>
      <c r="AM567" s="222"/>
      <c r="AN567" s="222"/>
      <c r="AO567" s="222"/>
      <c r="AP567" s="222"/>
      <c r="AQ567" s="199">
        <v>11</v>
      </c>
      <c r="AR567" s="199"/>
      <c r="AS567" s="226">
        <v>2</v>
      </c>
      <c r="AT567" s="226"/>
      <c r="AU567" s="226"/>
      <c r="AV567" s="226">
        <v>13</v>
      </c>
      <c r="AW567" s="226">
        <v>25</v>
      </c>
      <c r="AX567" s="226"/>
      <c r="AY567" s="226"/>
    </row>
    <row r="568" spans="1:51" s="208" customFormat="1" ht="14.25" customHeight="1">
      <c r="A568" s="825" t="s">
        <v>257</v>
      </c>
      <c r="B568" s="826"/>
      <c r="C568" s="712" t="s">
        <v>258</v>
      </c>
      <c r="D568" s="713"/>
      <c r="E568" s="713"/>
      <c r="F568" s="713"/>
      <c r="G568" s="713"/>
      <c r="H568" s="714"/>
      <c r="I568" s="214">
        <f t="shared" si="270"/>
        <v>556</v>
      </c>
      <c r="J568" s="215">
        <f t="shared" si="269"/>
        <v>18</v>
      </c>
      <c r="K568" s="215">
        <f t="shared" si="269"/>
        <v>4</v>
      </c>
      <c r="L568" s="199"/>
      <c r="M568" s="199"/>
      <c r="N568" s="199">
        <v>18</v>
      </c>
      <c r="O568" s="199">
        <v>4</v>
      </c>
      <c r="P568" s="222"/>
      <c r="Q568" s="222"/>
      <c r="R568" s="256">
        <v>18</v>
      </c>
      <c r="S568" s="222"/>
      <c r="T568" s="222"/>
      <c r="U568" s="222"/>
      <c r="V568" s="214">
        <v>18</v>
      </c>
      <c r="W568" s="214">
        <v>4</v>
      </c>
      <c r="X568" s="222"/>
      <c r="Y568" s="223"/>
      <c r="Z568" s="223"/>
      <c r="AA568" s="223"/>
      <c r="AB568" s="140" t="str">
        <f t="shared" si="284"/>
        <v>IM7411-11</v>
      </c>
      <c r="AC568" s="139" t="str">
        <f t="shared" si="285"/>
        <v xml:space="preserve">Цахилгаанчин </v>
      </c>
      <c r="AD568" s="214">
        <f t="shared" si="271"/>
        <v>556</v>
      </c>
      <c r="AE568" s="222"/>
      <c r="AF568" s="222"/>
      <c r="AG568" s="222"/>
      <c r="AH568" s="222"/>
      <c r="AI568" s="222"/>
      <c r="AJ568" s="222"/>
      <c r="AK568" s="222"/>
      <c r="AL568" s="222"/>
      <c r="AM568" s="222"/>
      <c r="AN568" s="222"/>
      <c r="AO568" s="222"/>
      <c r="AP568" s="222"/>
      <c r="AQ568" s="199"/>
      <c r="AR568" s="199"/>
      <c r="AS568" s="226"/>
      <c r="AT568" s="226"/>
      <c r="AU568" s="226"/>
      <c r="AV568" s="226"/>
      <c r="AW568" s="226">
        <v>18</v>
      </c>
      <c r="AX568" s="226"/>
      <c r="AY568" s="226"/>
    </row>
    <row r="569" spans="1:51" s="208" customFormat="1" ht="14.25" customHeight="1">
      <c r="A569" s="787" t="s">
        <v>122</v>
      </c>
      <c r="B569" s="787"/>
      <c r="C569" s="751" t="s">
        <v>123</v>
      </c>
      <c r="D569" s="752"/>
      <c r="E569" s="752"/>
      <c r="F569" s="752"/>
      <c r="G569" s="752"/>
      <c r="H569" s="783"/>
      <c r="I569" s="214">
        <f t="shared" si="270"/>
        <v>557</v>
      </c>
      <c r="J569" s="215">
        <f t="shared" si="269"/>
        <v>18</v>
      </c>
      <c r="K569" s="215">
        <f t="shared" si="269"/>
        <v>3</v>
      </c>
      <c r="L569" s="199"/>
      <c r="M569" s="199"/>
      <c r="N569" s="199">
        <v>18</v>
      </c>
      <c r="O569" s="199">
        <v>3</v>
      </c>
      <c r="P569" s="222"/>
      <c r="Q569" s="222"/>
      <c r="R569" s="256">
        <v>18</v>
      </c>
      <c r="S569" s="222"/>
      <c r="T569" s="222"/>
      <c r="U569" s="222"/>
      <c r="V569" s="214">
        <v>18</v>
      </c>
      <c r="W569" s="214">
        <v>3</v>
      </c>
      <c r="X569" s="222"/>
      <c r="Y569" s="223"/>
      <c r="Z569" s="223"/>
      <c r="AA569" s="223"/>
      <c r="AB569" s="140" t="str">
        <f t="shared" si="284"/>
        <v>CF7411-12</v>
      </c>
      <c r="AC569" s="139" t="str">
        <f t="shared" si="285"/>
        <v>Барилгын цахилгаанчин</v>
      </c>
      <c r="AD569" s="214">
        <f t="shared" si="271"/>
        <v>557</v>
      </c>
      <c r="AE569" s="222"/>
      <c r="AF569" s="222"/>
      <c r="AG569" s="222"/>
      <c r="AH569" s="222"/>
      <c r="AI569" s="222"/>
      <c r="AJ569" s="222"/>
      <c r="AK569" s="222"/>
      <c r="AL569" s="222"/>
      <c r="AM569" s="222"/>
      <c r="AN569" s="222"/>
      <c r="AO569" s="222"/>
      <c r="AP569" s="222"/>
      <c r="AQ569" s="199"/>
      <c r="AR569" s="199"/>
      <c r="AS569" s="226"/>
      <c r="AT569" s="226"/>
      <c r="AU569" s="226"/>
      <c r="AV569" s="226"/>
      <c r="AW569" s="226">
        <v>18</v>
      </c>
      <c r="AX569" s="226"/>
      <c r="AY569" s="226"/>
    </row>
    <row r="570" spans="1:51" s="208" customFormat="1" ht="25.5" customHeight="1">
      <c r="A570" s="825" t="s">
        <v>132</v>
      </c>
      <c r="B570" s="826"/>
      <c r="C570" s="751" t="s">
        <v>133</v>
      </c>
      <c r="D570" s="752"/>
      <c r="E570" s="752"/>
      <c r="F570" s="752"/>
      <c r="G570" s="752"/>
      <c r="H570" s="783"/>
      <c r="I570" s="214">
        <f t="shared" si="270"/>
        <v>558</v>
      </c>
      <c r="J570" s="215">
        <f t="shared" si="269"/>
        <v>25</v>
      </c>
      <c r="K570" s="215">
        <f t="shared" si="269"/>
        <v>16</v>
      </c>
      <c r="L570" s="199"/>
      <c r="M570" s="199"/>
      <c r="N570" s="199">
        <v>25</v>
      </c>
      <c r="O570" s="199">
        <v>16</v>
      </c>
      <c r="P570" s="222"/>
      <c r="Q570" s="222"/>
      <c r="R570" s="256">
        <v>25</v>
      </c>
      <c r="S570" s="222"/>
      <c r="T570" s="222"/>
      <c r="U570" s="222"/>
      <c r="V570" s="214">
        <v>25</v>
      </c>
      <c r="W570" s="214">
        <v>16</v>
      </c>
      <c r="X570" s="222"/>
      <c r="Y570" s="223"/>
      <c r="Z570" s="223"/>
      <c r="AA570" s="223"/>
      <c r="AB570" s="140" t="str">
        <f t="shared" si="284"/>
        <v>IO7421-16</v>
      </c>
      <c r="AC570" s="139" t="str">
        <f t="shared" si="285"/>
        <v>Цахим тоног төхөөрөмжийн үйлчилгээний ажилтан</v>
      </c>
      <c r="AD570" s="214">
        <f t="shared" si="271"/>
        <v>558</v>
      </c>
      <c r="AE570" s="222"/>
      <c r="AF570" s="222"/>
      <c r="AG570" s="222"/>
      <c r="AH570" s="222"/>
      <c r="AI570" s="222"/>
      <c r="AJ570" s="222"/>
      <c r="AK570" s="222"/>
      <c r="AL570" s="222"/>
      <c r="AM570" s="222"/>
      <c r="AN570" s="222"/>
      <c r="AO570" s="222"/>
      <c r="AP570" s="222"/>
      <c r="AQ570" s="199"/>
      <c r="AR570" s="199"/>
      <c r="AS570" s="226"/>
      <c r="AT570" s="226"/>
      <c r="AU570" s="226"/>
      <c r="AV570" s="226"/>
      <c r="AW570" s="226">
        <v>25</v>
      </c>
      <c r="AX570" s="226"/>
      <c r="AY570" s="226"/>
    </row>
    <row r="571" spans="1:51" s="208" customFormat="1" ht="14.25" customHeight="1">
      <c r="A571" s="787" t="s">
        <v>460</v>
      </c>
      <c r="B571" s="787"/>
      <c r="C571" s="702" t="s">
        <v>461</v>
      </c>
      <c r="D571" s="702"/>
      <c r="E571" s="702"/>
      <c r="F571" s="702"/>
      <c r="G571" s="702"/>
      <c r="H571" s="702"/>
      <c r="I571" s="214">
        <f t="shared" si="270"/>
        <v>559</v>
      </c>
      <c r="J571" s="215">
        <f t="shared" si="269"/>
        <v>20</v>
      </c>
      <c r="K571" s="215">
        <f t="shared" si="269"/>
        <v>0</v>
      </c>
      <c r="L571" s="199"/>
      <c r="M571" s="199"/>
      <c r="N571" s="199">
        <v>20</v>
      </c>
      <c r="O571" s="199"/>
      <c r="P571" s="222"/>
      <c r="Q571" s="222"/>
      <c r="R571" s="256">
        <v>20</v>
      </c>
      <c r="S571" s="222"/>
      <c r="T571" s="222"/>
      <c r="U571" s="222"/>
      <c r="V571" s="214">
        <v>20</v>
      </c>
      <c r="W571" s="214"/>
      <c r="X571" s="222"/>
      <c r="Y571" s="223"/>
      <c r="Z571" s="223"/>
      <c r="AA571" s="223"/>
      <c r="AB571" s="140" t="str">
        <f t="shared" si="284"/>
        <v>MT8111-11</v>
      </c>
      <c r="AC571" s="139" t="str">
        <f t="shared" si="285"/>
        <v>Өрмийн машины оператор</v>
      </c>
      <c r="AD571" s="214">
        <f t="shared" si="271"/>
        <v>559</v>
      </c>
      <c r="AE571" s="222"/>
      <c r="AF571" s="222"/>
      <c r="AG571" s="222"/>
      <c r="AH571" s="222"/>
      <c r="AI571" s="222"/>
      <c r="AJ571" s="222"/>
      <c r="AK571" s="222"/>
      <c r="AL571" s="222"/>
      <c r="AM571" s="222"/>
      <c r="AN571" s="222"/>
      <c r="AO571" s="222"/>
      <c r="AP571" s="222"/>
      <c r="AQ571" s="199"/>
      <c r="AR571" s="199"/>
      <c r="AS571" s="226"/>
      <c r="AT571" s="226"/>
      <c r="AU571" s="226"/>
      <c r="AV571" s="226"/>
      <c r="AW571" s="226">
        <v>20</v>
      </c>
      <c r="AX571" s="226"/>
      <c r="AY571" s="226"/>
    </row>
    <row r="572" spans="1:51" s="208" customFormat="1" ht="14.25" customHeight="1">
      <c r="A572" s="825" t="s">
        <v>114</v>
      </c>
      <c r="B572" s="826"/>
      <c r="C572" s="751" t="s">
        <v>115</v>
      </c>
      <c r="D572" s="752"/>
      <c r="E572" s="752"/>
      <c r="F572" s="752"/>
      <c r="G572" s="752"/>
      <c r="H572" s="783"/>
      <c r="I572" s="214">
        <f t="shared" si="270"/>
        <v>560</v>
      </c>
      <c r="J572" s="215">
        <f t="shared" si="269"/>
        <v>23</v>
      </c>
      <c r="K572" s="215">
        <f t="shared" si="269"/>
        <v>0</v>
      </c>
      <c r="L572" s="199"/>
      <c r="M572" s="199"/>
      <c r="N572" s="199">
        <v>23</v>
      </c>
      <c r="O572" s="199"/>
      <c r="P572" s="222"/>
      <c r="Q572" s="222"/>
      <c r="R572" s="256">
        <v>23</v>
      </c>
      <c r="S572" s="222"/>
      <c r="T572" s="222"/>
      <c r="U572" s="222"/>
      <c r="V572" s="214">
        <v>23</v>
      </c>
      <c r="W572" s="214"/>
      <c r="X572" s="222"/>
      <c r="Y572" s="223"/>
      <c r="Z572" s="223"/>
      <c r="AA572" s="223"/>
      <c r="AB572" s="140" t="str">
        <f t="shared" si="284"/>
        <v>TC8211-20</v>
      </c>
      <c r="AC572" s="139" t="str">
        <f t="shared" si="285"/>
        <v>Автомашины засварчин</v>
      </c>
      <c r="AD572" s="214">
        <f t="shared" si="271"/>
        <v>560</v>
      </c>
      <c r="AE572" s="222"/>
      <c r="AF572" s="222"/>
      <c r="AG572" s="222"/>
      <c r="AH572" s="222"/>
      <c r="AI572" s="222"/>
      <c r="AJ572" s="222"/>
      <c r="AK572" s="222"/>
      <c r="AL572" s="222"/>
      <c r="AM572" s="222"/>
      <c r="AN572" s="222"/>
      <c r="AO572" s="222"/>
      <c r="AP572" s="222"/>
      <c r="AQ572" s="199"/>
      <c r="AR572" s="199"/>
      <c r="AS572" s="226"/>
      <c r="AT572" s="226"/>
      <c r="AU572" s="226"/>
      <c r="AV572" s="226"/>
      <c r="AW572" s="226">
        <v>23</v>
      </c>
      <c r="AX572" s="226"/>
      <c r="AY572" s="226"/>
    </row>
    <row r="573" spans="1:51" s="208" customFormat="1" ht="25.5" customHeight="1">
      <c r="A573" s="787" t="s">
        <v>641</v>
      </c>
      <c r="B573" s="787"/>
      <c r="C573" s="751" t="s">
        <v>373</v>
      </c>
      <c r="D573" s="752"/>
      <c r="E573" s="752"/>
      <c r="F573" s="752"/>
      <c r="G573" s="752"/>
      <c r="H573" s="783"/>
      <c r="I573" s="214">
        <f t="shared" si="270"/>
        <v>561</v>
      </c>
      <c r="J573" s="215">
        <f t="shared" si="269"/>
        <v>70</v>
      </c>
      <c r="K573" s="215">
        <f t="shared" si="269"/>
        <v>2</v>
      </c>
      <c r="L573" s="199"/>
      <c r="M573" s="199"/>
      <c r="N573" s="199">
        <v>70</v>
      </c>
      <c r="O573" s="199">
        <v>2</v>
      </c>
      <c r="P573" s="222"/>
      <c r="Q573" s="222"/>
      <c r="R573" s="256">
        <v>70</v>
      </c>
      <c r="S573" s="222"/>
      <c r="T573" s="222"/>
      <c r="U573" s="222"/>
      <c r="V573" s="214">
        <v>50</v>
      </c>
      <c r="W573" s="214">
        <v>2</v>
      </c>
      <c r="X573" s="222"/>
      <c r="Y573" s="223"/>
      <c r="Z573" s="223"/>
      <c r="AA573" s="223"/>
      <c r="AB573" s="140" t="str">
        <f t="shared" si="284"/>
        <v>CT8342-18</v>
      </c>
      <c r="AC573" s="139" t="str">
        <f t="shared" si="285"/>
        <v>Зам барилгын машин механизмын оператор</v>
      </c>
      <c r="AD573" s="214">
        <f t="shared" si="271"/>
        <v>561</v>
      </c>
      <c r="AE573" s="222"/>
      <c r="AF573" s="222"/>
      <c r="AG573" s="222"/>
      <c r="AH573" s="222"/>
      <c r="AI573" s="222"/>
      <c r="AJ573" s="222"/>
      <c r="AK573" s="222">
        <v>10</v>
      </c>
      <c r="AL573" s="222"/>
      <c r="AM573" s="222"/>
      <c r="AN573" s="222"/>
      <c r="AO573" s="222"/>
      <c r="AP573" s="222"/>
      <c r="AQ573" s="199">
        <v>10</v>
      </c>
      <c r="AR573" s="199"/>
      <c r="AS573" s="226">
        <v>3</v>
      </c>
      <c r="AT573" s="226"/>
      <c r="AU573" s="226"/>
      <c r="AV573" s="226">
        <v>16</v>
      </c>
      <c r="AW573" s="226">
        <v>51</v>
      </c>
      <c r="AX573" s="226"/>
      <c r="AY573" s="226"/>
    </row>
    <row r="574" spans="1:51" s="208" customFormat="1" ht="14.25" customHeight="1">
      <c r="A574" s="825" t="s">
        <v>124</v>
      </c>
      <c r="B574" s="826"/>
      <c r="C574" s="702" t="s">
        <v>125</v>
      </c>
      <c r="D574" s="702"/>
      <c r="E574" s="702"/>
      <c r="F574" s="702"/>
      <c r="G574" s="702"/>
      <c r="H574" s="702"/>
      <c r="I574" s="214">
        <f t="shared" si="270"/>
        <v>562</v>
      </c>
      <c r="J574" s="215">
        <f t="shared" si="269"/>
        <v>40</v>
      </c>
      <c r="K574" s="215">
        <f t="shared" si="269"/>
        <v>1</v>
      </c>
      <c r="L574" s="199"/>
      <c r="M574" s="199"/>
      <c r="N574" s="199">
        <v>40</v>
      </c>
      <c r="O574" s="199">
        <v>1</v>
      </c>
      <c r="P574" s="222"/>
      <c r="Q574" s="222"/>
      <c r="R574" s="256">
        <v>40</v>
      </c>
      <c r="S574" s="222"/>
      <c r="T574" s="222"/>
      <c r="U574" s="222"/>
      <c r="V574" s="214">
        <v>24</v>
      </c>
      <c r="W574" s="214"/>
      <c r="X574" s="222"/>
      <c r="Y574" s="223"/>
      <c r="Z574" s="223"/>
      <c r="AA574" s="223"/>
      <c r="AB574" s="140" t="str">
        <f t="shared" si="284"/>
        <v>IM7212-14</v>
      </c>
      <c r="AC574" s="139" t="str">
        <f t="shared" si="285"/>
        <v>Гагнуурчин</v>
      </c>
      <c r="AD574" s="214">
        <f t="shared" si="271"/>
        <v>562</v>
      </c>
      <c r="AE574" s="222"/>
      <c r="AF574" s="222"/>
      <c r="AG574" s="222"/>
      <c r="AH574" s="222"/>
      <c r="AI574" s="222"/>
      <c r="AJ574" s="222"/>
      <c r="AK574" s="222"/>
      <c r="AL574" s="222"/>
      <c r="AM574" s="222"/>
      <c r="AN574" s="222"/>
      <c r="AO574" s="222"/>
      <c r="AP574" s="222"/>
      <c r="AQ574" s="199">
        <v>16</v>
      </c>
      <c r="AR574" s="199">
        <v>1</v>
      </c>
      <c r="AS574" s="226">
        <v>2</v>
      </c>
      <c r="AT574" s="226"/>
      <c r="AU574" s="226">
        <v>3</v>
      </c>
      <c r="AV574" s="226">
        <v>9</v>
      </c>
      <c r="AW574" s="226">
        <v>26</v>
      </c>
      <c r="AX574" s="226"/>
      <c r="AY574" s="226"/>
    </row>
    <row r="575" spans="1:51" s="208" customFormat="1" ht="14.25" customHeight="1">
      <c r="A575" s="787" t="s">
        <v>214</v>
      </c>
      <c r="B575" s="787"/>
      <c r="C575" s="751" t="s">
        <v>215</v>
      </c>
      <c r="D575" s="752"/>
      <c r="E575" s="752"/>
      <c r="F575" s="752"/>
      <c r="G575" s="752"/>
      <c r="H575" s="783"/>
      <c r="I575" s="214">
        <f t="shared" si="270"/>
        <v>563</v>
      </c>
      <c r="J575" s="215">
        <f t="shared" si="269"/>
        <v>11</v>
      </c>
      <c r="K575" s="215">
        <f t="shared" si="269"/>
        <v>4</v>
      </c>
      <c r="L575" s="199"/>
      <c r="M575" s="199"/>
      <c r="N575" s="199">
        <v>11</v>
      </c>
      <c r="O575" s="199">
        <v>4</v>
      </c>
      <c r="P575" s="222"/>
      <c r="Q575" s="222"/>
      <c r="R575" s="256">
        <v>11</v>
      </c>
      <c r="S575" s="222"/>
      <c r="T575" s="222"/>
      <c r="U575" s="222"/>
      <c r="V575" s="214">
        <v>11</v>
      </c>
      <c r="W575" s="214">
        <v>4</v>
      </c>
      <c r="X575" s="222"/>
      <c r="Y575" s="223"/>
      <c r="Z575" s="223"/>
      <c r="AA575" s="223"/>
      <c r="AB575" s="140" t="str">
        <f t="shared" si="284"/>
        <v>IM7411-13</v>
      </c>
      <c r="AC575" s="139" t="str">
        <f t="shared" si="285"/>
        <v>Үйлдвэрийн цахилгаанчин</v>
      </c>
      <c r="AD575" s="214">
        <f t="shared" si="271"/>
        <v>563</v>
      </c>
      <c r="AE575" s="222"/>
      <c r="AF575" s="222"/>
      <c r="AG575" s="222"/>
      <c r="AH575" s="222"/>
      <c r="AI575" s="222"/>
      <c r="AJ575" s="222"/>
      <c r="AK575" s="222"/>
      <c r="AL575" s="222"/>
      <c r="AM575" s="222"/>
      <c r="AN575" s="222"/>
      <c r="AO575" s="222"/>
      <c r="AP575" s="222"/>
      <c r="AQ575" s="199"/>
      <c r="AR575" s="199"/>
      <c r="AS575" s="229"/>
      <c r="AT575" s="229"/>
      <c r="AU575" s="229"/>
      <c r="AV575" s="229"/>
      <c r="AW575" s="229">
        <v>11</v>
      </c>
      <c r="AX575" s="229"/>
      <c r="AY575" s="229"/>
    </row>
    <row r="576" spans="1:51" s="208" customFormat="1" ht="25.5" customHeight="1">
      <c r="A576" s="787" t="s">
        <v>130</v>
      </c>
      <c r="B576" s="787"/>
      <c r="C576" s="702" t="s">
        <v>131</v>
      </c>
      <c r="D576" s="702"/>
      <c r="E576" s="702"/>
      <c r="F576" s="702"/>
      <c r="G576" s="702"/>
      <c r="H576" s="702"/>
      <c r="I576" s="214">
        <f t="shared" si="270"/>
        <v>564</v>
      </c>
      <c r="J576" s="215">
        <f t="shared" ref="J576:K614" si="286">+L576+N576+P576</f>
        <v>26</v>
      </c>
      <c r="K576" s="215">
        <f t="shared" si="286"/>
        <v>25</v>
      </c>
      <c r="L576" s="199"/>
      <c r="M576" s="199"/>
      <c r="N576" s="199">
        <v>26</v>
      </c>
      <c r="O576" s="199">
        <v>25</v>
      </c>
      <c r="P576" s="222"/>
      <c r="Q576" s="222"/>
      <c r="R576" s="256">
        <v>26</v>
      </c>
      <c r="S576" s="222"/>
      <c r="T576" s="222"/>
      <c r="U576" s="222"/>
      <c r="V576" s="214">
        <v>12</v>
      </c>
      <c r="W576" s="214">
        <v>12</v>
      </c>
      <c r="X576" s="222"/>
      <c r="Y576" s="223"/>
      <c r="Z576" s="223"/>
      <c r="AA576" s="223"/>
      <c r="AB576" s="140" t="str">
        <f t="shared" si="284"/>
        <v>IE7533-28</v>
      </c>
      <c r="AC576" s="139" t="str">
        <f t="shared" si="285"/>
        <v>Оёмол бүтээгдэхүүний оёдолчин</v>
      </c>
      <c r="AD576" s="214">
        <f t="shared" si="271"/>
        <v>564</v>
      </c>
      <c r="AE576" s="222"/>
      <c r="AF576" s="222"/>
      <c r="AG576" s="222"/>
      <c r="AH576" s="222"/>
      <c r="AI576" s="222"/>
      <c r="AJ576" s="222"/>
      <c r="AK576" s="222"/>
      <c r="AL576" s="222"/>
      <c r="AM576" s="222"/>
      <c r="AN576" s="222"/>
      <c r="AO576" s="222"/>
      <c r="AP576" s="222"/>
      <c r="AQ576" s="199">
        <v>14</v>
      </c>
      <c r="AR576" s="199">
        <v>13</v>
      </c>
      <c r="AS576" s="229">
        <v>1</v>
      </c>
      <c r="AT576" s="229"/>
      <c r="AU576" s="229"/>
      <c r="AV576" s="229">
        <v>13</v>
      </c>
      <c r="AW576" s="229">
        <v>12</v>
      </c>
      <c r="AX576" s="229"/>
      <c r="AY576" s="229"/>
    </row>
    <row r="577" spans="1:51" s="208" customFormat="1" ht="25.5" customHeight="1">
      <c r="A577" s="1001" t="s">
        <v>161</v>
      </c>
      <c r="B577" s="1001"/>
      <c r="C577" s="751" t="s">
        <v>162</v>
      </c>
      <c r="D577" s="752"/>
      <c r="E577" s="752"/>
      <c r="F577" s="752"/>
      <c r="G577" s="752"/>
      <c r="H577" s="783"/>
      <c r="I577" s="214">
        <f t="shared" si="270"/>
        <v>565</v>
      </c>
      <c r="J577" s="215">
        <f t="shared" si="286"/>
        <v>25</v>
      </c>
      <c r="K577" s="215">
        <f t="shared" si="286"/>
        <v>4</v>
      </c>
      <c r="L577" s="199"/>
      <c r="M577" s="199"/>
      <c r="N577" s="199">
        <v>25</v>
      </c>
      <c r="O577" s="199">
        <v>4</v>
      </c>
      <c r="P577" s="222"/>
      <c r="Q577" s="222"/>
      <c r="R577" s="256">
        <v>25</v>
      </c>
      <c r="S577" s="222"/>
      <c r="T577" s="222"/>
      <c r="U577" s="222"/>
      <c r="V577" s="214"/>
      <c r="W577" s="214"/>
      <c r="X577" s="222"/>
      <c r="Y577" s="223"/>
      <c r="Z577" s="223"/>
      <c r="AA577" s="223"/>
      <c r="AB577" s="140" t="str">
        <f t="shared" si="284"/>
        <v>MT8111-35</v>
      </c>
      <c r="AC577" s="139" t="str">
        <f t="shared" si="285"/>
        <v>Хүнд машин механизмын оператор</v>
      </c>
      <c r="AD577" s="214">
        <f t="shared" si="271"/>
        <v>565</v>
      </c>
      <c r="AE577" s="222"/>
      <c r="AF577" s="222"/>
      <c r="AG577" s="222"/>
      <c r="AH577" s="222"/>
      <c r="AI577" s="222"/>
      <c r="AJ577" s="222"/>
      <c r="AK577" s="222">
        <v>5</v>
      </c>
      <c r="AL577" s="222"/>
      <c r="AM577" s="222"/>
      <c r="AN577" s="222"/>
      <c r="AO577" s="222"/>
      <c r="AP577" s="222"/>
      <c r="AQ577" s="199">
        <v>20</v>
      </c>
      <c r="AR577" s="199">
        <v>4</v>
      </c>
      <c r="AS577" s="229">
        <v>1</v>
      </c>
      <c r="AT577" s="229"/>
      <c r="AU577" s="229">
        <v>9</v>
      </c>
      <c r="AV577" s="229">
        <v>15</v>
      </c>
      <c r="AW577" s="229"/>
      <c r="AX577" s="229"/>
      <c r="AY577" s="229"/>
    </row>
    <row r="578" spans="1:51" s="208" customFormat="1" ht="14.25">
      <c r="A578" s="1048" t="s">
        <v>462</v>
      </c>
      <c r="B578" s="1049"/>
      <c r="C578" s="1049"/>
      <c r="D578" s="1049"/>
      <c r="E578" s="1049"/>
      <c r="F578" s="1049"/>
      <c r="G578" s="1049"/>
      <c r="H578" s="1050"/>
      <c r="I578" s="241">
        <f t="shared" si="270"/>
        <v>566</v>
      </c>
      <c r="J578" s="241">
        <f t="shared" ref="J578" si="287">SUM(J579:J598)</f>
        <v>816</v>
      </c>
      <c r="K578" s="241">
        <f t="shared" ref="K578:AA578" si="288">SUM(K579:K598)</f>
        <v>468</v>
      </c>
      <c r="L578" s="241">
        <f t="shared" si="288"/>
        <v>0</v>
      </c>
      <c r="M578" s="241">
        <f t="shared" si="288"/>
        <v>0</v>
      </c>
      <c r="N578" s="241">
        <f t="shared" si="288"/>
        <v>816</v>
      </c>
      <c r="O578" s="241">
        <f t="shared" si="288"/>
        <v>468</v>
      </c>
      <c r="P578" s="241">
        <f t="shared" si="288"/>
        <v>0</v>
      </c>
      <c r="Q578" s="241">
        <f t="shared" si="288"/>
        <v>0</v>
      </c>
      <c r="R578" s="241">
        <f t="shared" si="288"/>
        <v>816</v>
      </c>
      <c r="S578" s="241">
        <f t="shared" si="288"/>
        <v>0</v>
      </c>
      <c r="T578" s="241">
        <f t="shared" si="288"/>
        <v>0</v>
      </c>
      <c r="U578" s="241">
        <f t="shared" si="288"/>
        <v>0</v>
      </c>
      <c r="V578" s="241">
        <f t="shared" si="288"/>
        <v>250</v>
      </c>
      <c r="W578" s="241">
        <f t="shared" si="288"/>
        <v>87</v>
      </c>
      <c r="X578" s="241">
        <f t="shared" si="288"/>
        <v>0</v>
      </c>
      <c r="Y578" s="241">
        <f t="shared" si="288"/>
        <v>0</v>
      </c>
      <c r="Z578" s="241">
        <f t="shared" si="288"/>
        <v>0</v>
      </c>
      <c r="AA578" s="241">
        <f t="shared" si="288"/>
        <v>0</v>
      </c>
      <c r="AB578" s="819" t="str">
        <f>+A578</f>
        <v>12. Өвөрхангай аймаг дахь Политехник Коллеж</v>
      </c>
      <c r="AC578" s="820"/>
      <c r="AD578" s="241">
        <f t="shared" si="271"/>
        <v>566</v>
      </c>
      <c r="AE578" s="241">
        <f t="shared" ref="AE578:AY578" si="289">SUM(AE579:AE598)</f>
        <v>0</v>
      </c>
      <c r="AF578" s="241">
        <f t="shared" si="289"/>
        <v>0</v>
      </c>
      <c r="AG578" s="241">
        <f t="shared" si="289"/>
        <v>0</v>
      </c>
      <c r="AH578" s="241">
        <f t="shared" si="289"/>
        <v>0</v>
      </c>
      <c r="AI578" s="241">
        <f t="shared" si="289"/>
        <v>43</v>
      </c>
      <c r="AJ578" s="241">
        <f t="shared" si="289"/>
        <v>28</v>
      </c>
      <c r="AK578" s="241">
        <f t="shared" si="289"/>
        <v>0</v>
      </c>
      <c r="AL578" s="241">
        <f t="shared" si="289"/>
        <v>0</v>
      </c>
      <c r="AM578" s="241">
        <f t="shared" si="289"/>
        <v>0</v>
      </c>
      <c r="AN578" s="241">
        <f t="shared" si="289"/>
        <v>0</v>
      </c>
      <c r="AO578" s="241">
        <f t="shared" si="289"/>
        <v>0</v>
      </c>
      <c r="AP578" s="241">
        <f t="shared" si="289"/>
        <v>0</v>
      </c>
      <c r="AQ578" s="241">
        <f t="shared" si="289"/>
        <v>523</v>
      </c>
      <c r="AR578" s="241">
        <f t="shared" si="289"/>
        <v>353</v>
      </c>
      <c r="AS578" s="241">
        <f t="shared" si="289"/>
        <v>142</v>
      </c>
      <c r="AT578" s="241">
        <f t="shared" si="289"/>
        <v>30</v>
      </c>
      <c r="AU578" s="241">
        <f t="shared" si="289"/>
        <v>6</v>
      </c>
      <c r="AV578" s="241">
        <f t="shared" si="289"/>
        <v>311</v>
      </c>
      <c r="AW578" s="241">
        <f t="shared" si="289"/>
        <v>298</v>
      </c>
      <c r="AX578" s="241">
        <f t="shared" si="289"/>
        <v>19</v>
      </c>
      <c r="AY578" s="241">
        <f t="shared" si="289"/>
        <v>10</v>
      </c>
    </row>
    <row r="579" spans="1:51" s="196" customFormat="1" ht="12.75" customHeight="1">
      <c r="A579" s="787" t="s">
        <v>122</v>
      </c>
      <c r="B579" s="787"/>
      <c r="C579" s="751" t="s">
        <v>123</v>
      </c>
      <c r="D579" s="752"/>
      <c r="E579" s="752"/>
      <c r="F579" s="752"/>
      <c r="G579" s="752"/>
      <c r="H579" s="783"/>
      <c r="I579" s="214">
        <f t="shared" si="270"/>
        <v>567</v>
      </c>
      <c r="J579" s="215">
        <f t="shared" si="286"/>
        <v>57</v>
      </c>
      <c r="K579" s="215">
        <f t="shared" si="286"/>
        <v>5</v>
      </c>
      <c r="L579" s="221"/>
      <c r="M579" s="199"/>
      <c r="N579" s="63">
        <v>57</v>
      </c>
      <c r="O579" s="63">
        <v>5</v>
      </c>
      <c r="P579" s="199"/>
      <c r="Q579" s="199"/>
      <c r="R579" s="63">
        <v>57</v>
      </c>
      <c r="S579" s="199"/>
      <c r="T579" s="199"/>
      <c r="U579" s="199"/>
      <c r="V579" s="78">
        <v>28</v>
      </c>
      <c r="W579" s="78">
        <v>2</v>
      </c>
      <c r="X579" s="199"/>
      <c r="Y579" s="199"/>
      <c r="Z579" s="221"/>
      <c r="AA579" s="199"/>
      <c r="AB579" s="140" t="str">
        <f t="shared" ref="AB579:AB598" si="290">+A579</f>
        <v>CF7411-12</v>
      </c>
      <c r="AC579" s="139" t="str">
        <f t="shared" ref="AC579:AC598" si="291">+C579</f>
        <v>Барилгын цахилгаанчин</v>
      </c>
      <c r="AD579" s="214">
        <f t="shared" si="271"/>
        <v>567</v>
      </c>
      <c r="AE579" s="199"/>
      <c r="AF579" s="199"/>
      <c r="AG579" s="199"/>
      <c r="AH579" s="199"/>
      <c r="AI579" s="199"/>
      <c r="AJ579" s="199"/>
      <c r="AK579" s="199"/>
      <c r="AL579" s="199"/>
      <c r="AM579" s="199"/>
      <c r="AN579" s="199"/>
      <c r="AO579" s="199"/>
      <c r="AP579" s="199"/>
      <c r="AQ579" s="199">
        <v>29</v>
      </c>
      <c r="AR579" s="199">
        <v>3</v>
      </c>
      <c r="AS579" s="199"/>
      <c r="AT579" s="199">
        <v>2</v>
      </c>
      <c r="AU579" s="199"/>
      <c r="AV579" s="199">
        <v>24</v>
      </c>
      <c r="AW579" s="199">
        <f>28+3</f>
        <v>31</v>
      </c>
      <c r="AX579" s="199"/>
      <c r="AY579" s="199"/>
    </row>
    <row r="580" spans="1:51" s="196" customFormat="1" ht="25.5" customHeight="1">
      <c r="A580" s="787" t="s">
        <v>118</v>
      </c>
      <c r="B580" s="787"/>
      <c r="C580" s="751" t="s">
        <v>119</v>
      </c>
      <c r="D580" s="752"/>
      <c r="E580" s="752"/>
      <c r="F580" s="752"/>
      <c r="G580" s="752"/>
      <c r="H580" s="783"/>
      <c r="I580" s="214">
        <f t="shared" si="270"/>
        <v>568</v>
      </c>
      <c r="J580" s="215">
        <f t="shared" si="286"/>
        <v>53</v>
      </c>
      <c r="K580" s="215">
        <f t="shared" si="286"/>
        <v>29</v>
      </c>
      <c r="L580" s="221"/>
      <c r="M580" s="199"/>
      <c r="N580" s="63">
        <v>53</v>
      </c>
      <c r="O580" s="63">
        <v>29</v>
      </c>
      <c r="P580" s="199"/>
      <c r="Q580" s="199"/>
      <c r="R580" s="63">
        <v>53</v>
      </c>
      <c r="S580" s="199"/>
      <c r="T580" s="199"/>
      <c r="U580" s="199"/>
      <c r="V580" s="63">
        <v>17</v>
      </c>
      <c r="W580" s="63">
        <v>11</v>
      </c>
      <c r="X580" s="199"/>
      <c r="Y580" s="199"/>
      <c r="Z580" s="221"/>
      <c r="AA580" s="199"/>
      <c r="AB580" s="140" t="str">
        <f t="shared" si="290"/>
        <v>CF7123-20</v>
      </c>
      <c r="AC580" s="139" t="str">
        <f t="shared" si="291"/>
        <v>Барилгын засал-чимэглэлчин</v>
      </c>
      <c r="AD580" s="214">
        <f t="shared" si="271"/>
        <v>568</v>
      </c>
      <c r="AE580" s="199"/>
      <c r="AF580" s="199"/>
      <c r="AG580" s="199"/>
      <c r="AH580" s="199"/>
      <c r="AI580" s="199">
        <v>9</v>
      </c>
      <c r="AJ580" s="199">
        <v>4</v>
      </c>
      <c r="AK580" s="199"/>
      <c r="AL580" s="199"/>
      <c r="AM580" s="199"/>
      <c r="AN580" s="199"/>
      <c r="AO580" s="199"/>
      <c r="AP580" s="199"/>
      <c r="AQ580" s="199">
        <v>27</v>
      </c>
      <c r="AR580" s="199">
        <v>14</v>
      </c>
      <c r="AS580" s="199">
        <v>2</v>
      </c>
      <c r="AT580" s="199">
        <v>2</v>
      </c>
      <c r="AU580" s="199"/>
      <c r="AV580" s="199">
        <v>20</v>
      </c>
      <c r="AW580" s="199">
        <f>5+17</f>
        <v>22</v>
      </c>
      <c r="AX580" s="199"/>
      <c r="AY580" s="199">
        <v>7</v>
      </c>
    </row>
    <row r="581" spans="1:51" s="196" customFormat="1" ht="12.75" customHeight="1">
      <c r="A581" s="787" t="s">
        <v>120</v>
      </c>
      <c r="B581" s="787"/>
      <c r="C581" s="751" t="s">
        <v>121</v>
      </c>
      <c r="D581" s="752"/>
      <c r="E581" s="752"/>
      <c r="F581" s="752"/>
      <c r="G581" s="752"/>
      <c r="H581" s="783"/>
      <c r="I581" s="214">
        <f t="shared" si="270"/>
        <v>569</v>
      </c>
      <c r="J581" s="215">
        <f t="shared" si="286"/>
        <v>13</v>
      </c>
      <c r="K581" s="215">
        <f t="shared" si="286"/>
        <v>1</v>
      </c>
      <c r="L581" s="221"/>
      <c r="M581" s="199"/>
      <c r="N581" s="63">
        <v>13</v>
      </c>
      <c r="O581" s="63">
        <v>1</v>
      </c>
      <c r="P581" s="199"/>
      <c r="Q581" s="199"/>
      <c r="R581" s="63">
        <v>13</v>
      </c>
      <c r="S581" s="199"/>
      <c r="T581" s="199"/>
      <c r="U581" s="199"/>
      <c r="V581" s="78">
        <v>13</v>
      </c>
      <c r="W581" s="78">
        <v>1</v>
      </c>
      <c r="X581" s="199"/>
      <c r="Y581" s="199"/>
      <c r="Z581" s="221"/>
      <c r="AA581" s="199"/>
      <c r="AB581" s="140" t="str">
        <f t="shared" si="290"/>
        <v>CF7112-19</v>
      </c>
      <c r="AC581" s="139" t="str">
        <f t="shared" si="291"/>
        <v>Барилгын өрөг угсрагч</v>
      </c>
      <c r="AD581" s="214">
        <f t="shared" si="271"/>
        <v>569</v>
      </c>
      <c r="AE581" s="199"/>
      <c r="AF581" s="199"/>
      <c r="AG581" s="199"/>
      <c r="AH581" s="199"/>
      <c r="AI581" s="199"/>
      <c r="AJ581" s="199"/>
      <c r="AK581" s="199"/>
      <c r="AL581" s="199"/>
      <c r="AM581" s="199"/>
      <c r="AN581" s="199"/>
      <c r="AO581" s="199"/>
      <c r="AP581" s="199"/>
      <c r="AQ581" s="199"/>
      <c r="AR581" s="199"/>
      <c r="AS581" s="199"/>
      <c r="AT581" s="199"/>
      <c r="AU581" s="199"/>
      <c r="AV581" s="199"/>
      <c r="AW581" s="199">
        <v>13</v>
      </c>
      <c r="AX581" s="199"/>
      <c r="AY581" s="199"/>
    </row>
    <row r="582" spans="1:51" s="196" customFormat="1" ht="12.75" customHeight="1">
      <c r="A582" s="825" t="s">
        <v>114</v>
      </c>
      <c r="B582" s="826"/>
      <c r="C582" s="751" t="s">
        <v>115</v>
      </c>
      <c r="D582" s="752"/>
      <c r="E582" s="752"/>
      <c r="F582" s="752"/>
      <c r="G582" s="752"/>
      <c r="H582" s="783"/>
      <c r="I582" s="214">
        <f t="shared" si="270"/>
        <v>570</v>
      </c>
      <c r="J582" s="215">
        <f t="shared" si="286"/>
        <v>69</v>
      </c>
      <c r="K582" s="215">
        <f t="shared" si="286"/>
        <v>0</v>
      </c>
      <c r="L582" s="221"/>
      <c r="M582" s="199"/>
      <c r="N582" s="63">
        <v>69</v>
      </c>
      <c r="O582" s="63">
        <v>0</v>
      </c>
      <c r="P582" s="199"/>
      <c r="Q582" s="199"/>
      <c r="R582" s="63">
        <v>69</v>
      </c>
      <c r="S582" s="199"/>
      <c r="T582" s="199"/>
      <c r="U582" s="199"/>
      <c r="V582" s="78">
        <v>30</v>
      </c>
      <c r="W582" s="78">
        <f t="shared" ref="W582:W583" si="292">+Y582+AG582+AY582</f>
        <v>0</v>
      </c>
      <c r="X582" s="199"/>
      <c r="Y582" s="199"/>
      <c r="Z582" s="221"/>
      <c r="AA582" s="199"/>
      <c r="AB582" s="140" t="str">
        <f t="shared" si="290"/>
        <v>TC8211-20</v>
      </c>
      <c r="AC582" s="139" t="str">
        <f t="shared" si="291"/>
        <v>Автомашины засварчин</v>
      </c>
      <c r="AD582" s="214">
        <f t="shared" si="271"/>
        <v>570</v>
      </c>
      <c r="AE582" s="199"/>
      <c r="AF582" s="199"/>
      <c r="AG582" s="199"/>
      <c r="AH582" s="199"/>
      <c r="AI582" s="199"/>
      <c r="AJ582" s="199"/>
      <c r="AK582" s="199"/>
      <c r="AL582" s="199"/>
      <c r="AM582" s="199"/>
      <c r="AN582" s="199"/>
      <c r="AO582" s="199"/>
      <c r="AP582" s="199"/>
      <c r="AQ582" s="199">
        <v>39</v>
      </c>
      <c r="AR582" s="199">
        <v>0</v>
      </c>
      <c r="AS582" s="199">
        <v>5</v>
      </c>
      <c r="AT582" s="199"/>
      <c r="AU582" s="199"/>
      <c r="AV582" s="199">
        <v>34</v>
      </c>
      <c r="AW582" s="199">
        <v>30</v>
      </c>
      <c r="AX582" s="199"/>
      <c r="AY582" s="199"/>
    </row>
    <row r="583" spans="1:51" s="196" customFormat="1" ht="25.5" customHeight="1">
      <c r="A583" s="787" t="s">
        <v>243</v>
      </c>
      <c r="B583" s="787"/>
      <c r="C583" s="751" t="s">
        <v>244</v>
      </c>
      <c r="D583" s="752"/>
      <c r="E583" s="752"/>
      <c r="F583" s="752"/>
      <c r="G583" s="752"/>
      <c r="H583" s="783"/>
      <c r="I583" s="214">
        <f t="shared" si="270"/>
        <v>571</v>
      </c>
      <c r="J583" s="215">
        <f t="shared" si="286"/>
        <v>64</v>
      </c>
      <c r="K583" s="215">
        <f t="shared" si="286"/>
        <v>0</v>
      </c>
      <c r="L583" s="221"/>
      <c r="M583" s="199"/>
      <c r="N583" s="63">
        <v>64</v>
      </c>
      <c r="O583" s="63">
        <v>0</v>
      </c>
      <c r="P583" s="199"/>
      <c r="Q583" s="199"/>
      <c r="R583" s="63">
        <v>64</v>
      </c>
      <c r="S583" s="199"/>
      <c r="T583" s="199"/>
      <c r="U583" s="199"/>
      <c r="V583" s="63">
        <v>64</v>
      </c>
      <c r="W583" s="63">
        <f t="shared" si="292"/>
        <v>0</v>
      </c>
      <c r="X583" s="199"/>
      <c r="Y583" s="199"/>
      <c r="Z583" s="221"/>
      <c r="AA583" s="199"/>
      <c r="AB583" s="140" t="str">
        <f t="shared" si="290"/>
        <v>MT7233-45</v>
      </c>
      <c r="AC583" s="139" t="str">
        <f t="shared" si="291"/>
        <v>Хүнд машин механизмын засварчин</v>
      </c>
      <c r="AD583" s="214">
        <f t="shared" si="271"/>
        <v>571</v>
      </c>
      <c r="AE583" s="199"/>
      <c r="AF583" s="199"/>
      <c r="AG583" s="199"/>
      <c r="AH583" s="199"/>
      <c r="AI583" s="199"/>
      <c r="AJ583" s="199"/>
      <c r="AK583" s="199"/>
      <c r="AL583" s="199"/>
      <c r="AM583" s="199"/>
      <c r="AN583" s="199"/>
      <c r="AO583" s="199"/>
      <c r="AP583" s="199"/>
      <c r="AQ583" s="199"/>
      <c r="AR583" s="199"/>
      <c r="AS583" s="199"/>
      <c r="AT583" s="199"/>
      <c r="AU583" s="199"/>
      <c r="AV583" s="199"/>
      <c r="AW583" s="199">
        <v>64</v>
      </c>
      <c r="AX583" s="199"/>
      <c r="AY583" s="199"/>
    </row>
    <row r="584" spans="1:51" s="196" customFormat="1" ht="12.75" customHeight="1">
      <c r="A584" s="825" t="s">
        <v>144</v>
      </c>
      <c r="B584" s="826"/>
      <c r="C584" s="712" t="s">
        <v>145</v>
      </c>
      <c r="D584" s="713"/>
      <c r="E584" s="713"/>
      <c r="F584" s="713"/>
      <c r="G584" s="713"/>
      <c r="H584" s="714"/>
      <c r="I584" s="214">
        <f t="shared" si="270"/>
        <v>572</v>
      </c>
      <c r="J584" s="215">
        <f t="shared" si="286"/>
        <v>68</v>
      </c>
      <c r="K584" s="215">
        <f t="shared" si="286"/>
        <v>61</v>
      </c>
      <c r="L584" s="221"/>
      <c r="M584" s="199"/>
      <c r="N584" s="63">
        <v>68</v>
      </c>
      <c r="O584" s="63">
        <v>61</v>
      </c>
      <c r="P584" s="199"/>
      <c r="Q584" s="199"/>
      <c r="R584" s="63">
        <v>68</v>
      </c>
      <c r="S584" s="199"/>
      <c r="T584" s="199"/>
      <c r="U584" s="199"/>
      <c r="V584" s="78">
        <v>29</v>
      </c>
      <c r="W584" s="78">
        <v>24</v>
      </c>
      <c r="X584" s="199"/>
      <c r="Y584" s="199"/>
      <c r="Z584" s="221"/>
      <c r="AA584" s="199"/>
      <c r="AB584" s="140" t="str">
        <f t="shared" si="290"/>
        <v>IF5120-11</v>
      </c>
      <c r="AC584" s="139" t="str">
        <f t="shared" si="291"/>
        <v>Тогооч</v>
      </c>
      <c r="AD584" s="214">
        <f t="shared" si="271"/>
        <v>572</v>
      </c>
      <c r="AE584" s="199"/>
      <c r="AF584" s="199"/>
      <c r="AG584" s="199"/>
      <c r="AH584" s="199"/>
      <c r="AI584" s="199">
        <v>8</v>
      </c>
      <c r="AJ584" s="199">
        <v>8</v>
      </c>
      <c r="AK584" s="199"/>
      <c r="AL584" s="199"/>
      <c r="AM584" s="199"/>
      <c r="AN584" s="199"/>
      <c r="AO584" s="199"/>
      <c r="AP584" s="199"/>
      <c r="AQ584" s="199">
        <v>31</v>
      </c>
      <c r="AR584" s="199">
        <v>29</v>
      </c>
      <c r="AS584" s="199">
        <v>11</v>
      </c>
      <c r="AT584" s="199">
        <v>1</v>
      </c>
      <c r="AU584" s="199">
        <v>4</v>
      </c>
      <c r="AV584" s="199">
        <v>14</v>
      </c>
      <c r="AW584" s="199">
        <f>29+8</f>
        <v>37</v>
      </c>
      <c r="AX584" s="199"/>
      <c r="AY584" s="199">
        <v>1</v>
      </c>
    </row>
    <row r="585" spans="1:51" s="196" customFormat="1" ht="25.5" customHeight="1">
      <c r="A585" s="787" t="s">
        <v>130</v>
      </c>
      <c r="B585" s="787"/>
      <c r="C585" s="702" t="s">
        <v>131</v>
      </c>
      <c r="D585" s="702"/>
      <c r="E585" s="702"/>
      <c r="F585" s="702"/>
      <c r="G585" s="702"/>
      <c r="H585" s="702"/>
      <c r="I585" s="214">
        <f t="shared" si="270"/>
        <v>573</v>
      </c>
      <c r="J585" s="215">
        <f t="shared" si="286"/>
        <v>80</v>
      </c>
      <c r="K585" s="215">
        <f t="shared" si="286"/>
        <v>79</v>
      </c>
      <c r="L585" s="221"/>
      <c r="M585" s="199"/>
      <c r="N585" s="63">
        <v>80</v>
      </c>
      <c r="O585" s="63">
        <v>79</v>
      </c>
      <c r="P585" s="199"/>
      <c r="Q585" s="199"/>
      <c r="R585" s="63">
        <v>80</v>
      </c>
      <c r="S585" s="199"/>
      <c r="T585" s="199"/>
      <c r="U585" s="199"/>
      <c r="V585" s="78">
        <v>19</v>
      </c>
      <c r="W585" s="78">
        <v>19</v>
      </c>
      <c r="X585" s="199"/>
      <c r="Y585" s="199"/>
      <c r="Z585" s="221"/>
      <c r="AA585" s="199"/>
      <c r="AB585" s="140" t="str">
        <f t="shared" si="290"/>
        <v>IE7533-28</v>
      </c>
      <c r="AC585" s="139" t="str">
        <f t="shared" si="291"/>
        <v>Оёмол бүтээгдэхүүний оёдолчин</v>
      </c>
      <c r="AD585" s="214">
        <f t="shared" si="271"/>
        <v>573</v>
      </c>
      <c r="AE585" s="199"/>
      <c r="AF585" s="199"/>
      <c r="AG585" s="199"/>
      <c r="AH585" s="199"/>
      <c r="AI585" s="199">
        <v>4</v>
      </c>
      <c r="AJ585" s="199">
        <v>3</v>
      </c>
      <c r="AK585" s="199"/>
      <c r="AL585" s="199"/>
      <c r="AM585" s="199"/>
      <c r="AN585" s="199"/>
      <c r="AO585" s="199"/>
      <c r="AP585" s="199"/>
      <c r="AQ585" s="199">
        <v>57</v>
      </c>
      <c r="AR585" s="199">
        <v>57</v>
      </c>
      <c r="AS585" s="199">
        <v>19</v>
      </c>
      <c r="AT585" s="199">
        <v>1</v>
      </c>
      <c r="AU585" s="199"/>
      <c r="AV585" s="199">
        <v>36</v>
      </c>
      <c r="AW585" s="199">
        <f>19+2</f>
        <v>21</v>
      </c>
      <c r="AX585" s="199">
        <v>3</v>
      </c>
      <c r="AY585" s="199"/>
    </row>
    <row r="586" spans="1:51" s="196" customFormat="1" ht="12.75" customHeight="1">
      <c r="A586" s="825" t="s">
        <v>155</v>
      </c>
      <c r="B586" s="826"/>
      <c r="C586" s="751" t="s">
        <v>156</v>
      </c>
      <c r="D586" s="752"/>
      <c r="E586" s="752"/>
      <c r="F586" s="752"/>
      <c r="G586" s="752"/>
      <c r="H586" s="783"/>
      <c r="I586" s="214">
        <f t="shared" si="270"/>
        <v>574</v>
      </c>
      <c r="J586" s="215">
        <f t="shared" si="286"/>
        <v>27</v>
      </c>
      <c r="K586" s="215">
        <f t="shared" si="286"/>
        <v>13</v>
      </c>
      <c r="L586" s="221"/>
      <c r="M586" s="199"/>
      <c r="N586" s="63">
        <v>27</v>
      </c>
      <c r="O586" s="63">
        <v>13</v>
      </c>
      <c r="P586" s="199"/>
      <c r="Q586" s="199"/>
      <c r="R586" s="63">
        <v>27</v>
      </c>
      <c r="S586" s="199"/>
      <c r="T586" s="199"/>
      <c r="U586" s="199"/>
      <c r="V586" s="78">
        <v>27</v>
      </c>
      <c r="W586" s="78">
        <v>13</v>
      </c>
      <c r="X586" s="199"/>
      <c r="Y586" s="199"/>
      <c r="Z586" s="221"/>
      <c r="AA586" s="199"/>
      <c r="AB586" s="140" t="str">
        <f t="shared" si="290"/>
        <v>IO4120-13</v>
      </c>
      <c r="AC586" s="139" t="str">
        <f t="shared" si="291"/>
        <v>Компьютерийн оператор</v>
      </c>
      <c r="AD586" s="214">
        <f t="shared" si="271"/>
        <v>574</v>
      </c>
      <c r="AE586" s="199"/>
      <c r="AF586" s="199"/>
      <c r="AG586" s="199"/>
      <c r="AH586" s="199"/>
      <c r="AI586" s="199"/>
      <c r="AJ586" s="199"/>
      <c r="AK586" s="199"/>
      <c r="AL586" s="199"/>
      <c r="AM586" s="199"/>
      <c r="AN586" s="199"/>
      <c r="AO586" s="199"/>
      <c r="AP586" s="199"/>
      <c r="AQ586" s="199"/>
      <c r="AR586" s="199"/>
      <c r="AS586" s="199"/>
      <c r="AT586" s="199"/>
      <c r="AU586" s="199"/>
      <c r="AV586" s="199"/>
      <c r="AW586" s="199">
        <v>27</v>
      </c>
      <c r="AX586" s="199"/>
      <c r="AY586" s="199"/>
    </row>
    <row r="587" spans="1:51" s="196" customFormat="1" ht="12.75" customHeight="1">
      <c r="A587" s="825" t="s">
        <v>218</v>
      </c>
      <c r="B587" s="826"/>
      <c r="C587" s="751" t="s">
        <v>219</v>
      </c>
      <c r="D587" s="752"/>
      <c r="E587" s="752"/>
      <c r="F587" s="752"/>
      <c r="G587" s="752"/>
      <c r="H587" s="783"/>
      <c r="I587" s="214">
        <f t="shared" si="270"/>
        <v>575</v>
      </c>
      <c r="J587" s="215">
        <f t="shared" si="286"/>
        <v>23</v>
      </c>
      <c r="K587" s="215">
        <f t="shared" si="286"/>
        <v>17</v>
      </c>
      <c r="L587" s="221"/>
      <c r="M587" s="199"/>
      <c r="N587" s="63">
        <v>23</v>
      </c>
      <c r="O587" s="63">
        <v>17</v>
      </c>
      <c r="P587" s="199"/>
      <c r="Q587" s="199"/>
      <c r="R587" s="63">
        <v>23</v>
      </c>
      <c r="S587" s="199"/>
      <c r="T587" s="199"/>
      <c r="U587" s="199"/>
      <c r="V587" s="78">
        <v>23</v>
      </c>
      <c r="W587" s="78">
        <v>17</v>
      </c>
      <c r="X587" s="199"/>
      <c r="Y587" s="199"/>
      <c r="Z587" s="221"/>
      <c r="AA587" s="199"/>
      <c r="AB587" s="140" t="str">
        <f t="shared" si="290"/>
        <v>AD7321-11</v>
      </c>
      <c r="AC587" s="139" t="str">
        <f t="shared" si="291"/>
        <v>Хэвлэлийн график дизайнч</v>
      </c>
      <c r="AD587" s="214">
        <f t="shared" si="271"/>
        <v>575</v>
      </c>
      <c r="AE587" s="199"/>
      <c r="AF587" s="199"/>
      <c r="AG587" s="199"/>
      <c r="AH587" s="199"/>
      <c r="AI587" s="199"/>
      <c r="AJ587" s="199"/>
      <c r="AK587" s="199"/>
      <c r="AL587" s="199"/>
      <c r="AM587" s="199"/>
      <c r="AN587" s="199"/>
      <c r="AO587" s="199"/>
      <c r="AP587" s="199"/>
      <c r="AQ587" s="199"/>
      <c r="AR587" s="199"/>
      <c r="AS587" s="199"/>
      <c r="AT587" s="199"/>
      <c r="AU587" s="199"/>
      <c r="AV587" s="199"/>
      <c r="AW587" s="199">
        <v>23</v>
      </c>
      <c r="AX587" s="199"/>
      <c r="AY587" s="199"/>
    </row>
    <row r="588" spans="1:51" s="196" customFormat="1" ht="12.75" customHeight="1">
      <c r="A588" s="825" t="s">
        <v>142</v>
      </c>
      <c r="B588" s="826"/>
      <c r="C588" s="712" t="s">
        <v>143</v>
      </c>
      <c r="D588" s="713"/>
      <c r="E588" s="713"/>
      <c r="F588" s="713"/>
      <c r="G588" s="713"/>
      <c r="H588" s="714"/>
      <c r="I588" s="214">
        <f t="shared" si="270"/>
        <v>576</v>
      </c>
      <c r="J588" s="215">
        <f t="shared" si="286"/>
        <v>26</v>
      </c>
      <c r="K588" s="215">
        <f t="shared" si="286"/>
        <v>17</v>
      </c>
      <c r="L588" s="221"/>
      <c r="M588" s="199"/>
      <c r="N588" s="63">
        <v>26</v>
      </c>
      <c r="O588" s="63">
        <v>17</v>
      </c>
      <c r="P588" s="199"/>
      <c r="Q588" s="199"/>
      <c r="R588" s="63">
        <v>26</v>
      </c>
      <c r="S588" s="199"/>
      <c r="T588" s="199"/>
      <c r="U588" s="199"/>
      <c r="V588" s="214"/>
      <c r="W588" s="214"/>
      <c r="X588" s="199"/>
      <c r="Y588" s="199"/>
      <c r="Z588" s="221"/>
      <c r="AA588" s="199"/>
      <c r="AB588" s="140" t="str">
        <f t="shared" si="290"/>
        <v>AF6112-24</v>
      </c>
      <c r="AC588" s="139" t="str">
        <f t="shared" si="291"/>
        <v>Хүнсний ногооны фермер</v>
      </c>
      <c r="AD588" s="214">
        <f t="shared" si="271"/>
        <v>576</v>
      </c>
      <c r="AE588" s="199"/>
      <c r="AF588" s="199"/>
      <c r="AG588" s="199"/>
      <c r="AH588" s="199"/>
      <c r="AI588" s="199">
        <v>6</v>
      </c>
      <c r="AJ588" s="199">
        <v>2</v>
      </c>
      <c r="AK588" s="199"/>
      <c r="AL588" s="199"/>
      <c r="AM588" s="199"/>
      <c r="AN588" s="199"/>
      <c r="AO588" s="199"/>
      <c r="AP588" s="199"/>
      <c r="AQ588" s="199">
        <v>20</v>
      </c>
      <c r="AR588" s="199">
        <v>15</v>
      </c>
      <c r="AS588" s="199">
        <v>8</v>
      </c>
      <c r="AT588" s="199">
        <v>1</v>
      </c>
      <c r="AU588" s="199"/>
      <c r="AV588" s="199">
        <v>10</v>
      </c>
      <c r="AW588" s="199">
        <v>2</v>
      </c>
      <c r="AX588" s="199">
        <v>5</v>
      </c>
      <c r="AY588" s="199"/>
    </row>
    <row r="589" spans="1:51" s="196" customFormat="1" ht="12.75" customHeight="1">
      <c r="A589" s="1002" t="s">
        <v>163</v>
      </c>
      <c r="B589" s="1003"/>
      <c r="C589" s="751" t="s">
        <v>164</v>
      </c>
      <c r="D589" s="752"/>
      <c r="E589" s="752"/>
      <c r="F589" s="752"/>
      <c r="G589" s="752"/>
      <c r="H589" s="783"/>
      <c r="I589" s="214">
        <f t="shared" si="270"/>
        <v>577</v>
      </c>
      <c r="J589" s="215">
        <f t="shared" si="286"/>
        <v>30</v>
      </c>
      <c r="K589" s="215">
        <f t="shared" si="286"/>
        <v>23</v>
      </c>
      <c r="L589" s="221"/>
      <c r="M589" s="199"/>
      <c r="N589" s="63">
        <v>30</v>
      </c>
      <c r="O589" s="63">
        <v>23</v>
      </c>
      <c r="P589" s="199"/>
      <c r="Q589" s="199"/>
      <c r="R589" s="63">
        <v>30</v>
      </c>
      <c r="S589" s="199"/>
      <c r="T589" s="199"/>
      <c r="U589" s="199"/>
      <c r="V589" s="214"/>
      <c r="W589" s="214"/>
      <c r="X589" s="199"/>
      <c r="Y589" s="199"/>
      <c r="Z589" s="221"/>
      <c r="AA589" s="199"/>
      <c r="AB589" s="140" t="str">
        <f t="shared" si="290"/>
        <v>AF6112-25</v>
      </c>
      <c r="AC589" s="139" t="str">
        <f t="shared" si="291"/>
        <v>Хүлэмжийн аж ахуйн фермер</v>
      </c>
      <c r="AD589" s="214">
        <f t="shared" si="271"/>
        <v>577</v>
      </c>
      <c r="AE589" s="199"/>
      <c r="AF589" s="199"/>
      <c r="AG589" s="199"/>
      <c r="AH589" s="199"/>
      <c r="AI589" s="199"/>
      <c r="AJ589" s="199"/>
      <c r="AK589" s="199"/>
      <c r="AL589" s="199"/>
      <c r="AM589" s="199"/>
      <c r="AN589" s="199"/>
      <c r="AO589" s="199"/>
      <c r="AP589" s="199"/>
      <c r="AQ589" s="199">
        <v>30</v>
      </c>
      <c r="AR589" s="199">
        <v>23</v>
      </c>
      <c r="AS589" s="199">
        <v>9</v>
      </c>
      <c r="AT589" s="199">
        <v>1</v>
      </c>
      <c r="AU589" s="199">
        <v>1</v>
      </c>
      <c r="AV589" s="199">
        <v>16</v>
      </c>
      <c r="AW589" s="199">
        <v>2</v>
      </c>
      <c r="AX589" s="199">
        <v>1</v>
      </c>
      <c r="AY589" s="199"/>
    </row>
    <row r="590" spans="1:51" s="196" customFormat="1" ht="25.5" customHeight="1">
      <c r="A590" s="765" t="s">
        <v>168</v>
      </c>
      <c r="B590" s="765"/>
      <c r="C590" s="751" t="s">
        <v>169</v>
      </c>
      <c r="D590" s="752"/>
      <c r="E590" s="752"/>
      <c r="F590" s="752"/>
      <c r="G590" s="752"/>
      <c r="H590" s="783"/>
      <c r="I590" s="214">
        <f t="shared" si="270"/>
        <v>578</v>
      </c>
      <c r="J590" s="215">
        <f t="shared" si="286"/>
        <v>37</v>
      </c>
      <c r="K590" s="215">
        <f t="shared" si="286"/>
        <v>28</v>
      </c>
      <c r="L590" s="221"/>
      <c r="M590" s="199"/>
      <c r="N590" s="63">
        <v>37</v>
      </c>
      <c r="O590" s="63">
        <v>28</v>
      </c>
      <c r="P590" s="199"/>
      <c r="Q590" s="199"/>
      <c r="R590" s="63">
        <v>37</v>
      </c>
      <c r="S590" s="199"/>
      <c r="T590" s="199"/>
      <c r="U590" s="199"/>
      <c r="V590" s="214"/>
      <c r="W590" s="214"/>
      <c r="X590" s="199"/>
      <c r="Y590" s="199"/>
      <c r="Z590" s="221"/>
      <c r="AA590" s="199"/>
      <c r="AB590" s="140" t="str">
        <f t="shared" si="290"/>
        <v>BT5223-15</v>
      </c>
      <c r="AC590" s="139" t="str">
        <f t="shared" si="291"/>
        <v>Худалдааны газрын үндсэн ажилтан /худалдагч/</v>
      </c>
      <c r="AD590" s="214">
        <f t="shared" si="271"/>
        <v>578</v>
      </c>
      <c r="AE590" s="199"/>
      <c r="AF590" s="199"/>
      <c r="AG590" s="199"/>
      <c r="AH590" s="199"/>
      <c r="AI590" s="199">
        <v>5</v>
      </c>
      <c r="AJ590" s="199">
        <v>4</v>
      </c>
      <c r="AK590" s="199"/>
      <c r="AL590" s="199"/>
      <c r="AM590" s="199"/>
      <c r="AN590" s="199"/>
      <c r="AO590" s="199"/>
      <c r="AP590" s="199"/>
      <c r="AQ590" s="199">
        <v>32</v>
      </c>
      <c r="AR590" s="199">
        <v>24</v>
      </c>
      <c r="AS590" s="199">
        <v>8</v>
      </c>
      <c r="AT590" s="199">
        <v>1</v>
      </c>
      <c r="AU590" s="199"/>
      <c r="AV590" s="199">
        <v>28</v>
      </c>
      <c r="AW590" s="199"/>
      <c r="AX590" s="199"/>
      <c r="AY590" s="199"/>
    </row>
    <row r="591" spans="1:51" s="196" customFormat="1" ht="12.75" customHeight="1">
      <c r="A591" s="825" t="s">
        <v>138</v>
      </c>
      <c r="B591" s="826"/>
      <c r="C591" s="712" t="s">
        <v>139</v>
      </c>
      <c r="D591" s="713"/>
      <c r="E591" s="713"/>
      <c r="F591" s="713"/>
      <c r="G591" s="713"/>
      <c r="H591" s="714"/>
      <c r="I591" s="214">
        <f t="shared" si="270"/>
        <v>579</v>
      </c>
      <c r="J591" s="215">
        <f t="shared" si="286"/>
        <v>30</v>
      </c>
      <c r="K591" s="215">
        <f t="shared" si="286"/>
        <v>30</v>
      </c>
      <c r="L591" s="221"/>
      <c r="M591" s="199"/>
      <c r="N591" s="63">
        <v>30</v>
      </c>
      <c r="O591" s="63">
        <v>30</v>
      </c>
      <c r="P591" s="199"/>
      <c r="Q591" s="199"/>
      <c r="R591" s="63">
        <v>30</v>
      </c>
      <c r="S591" s="199"/>
      <c r="T591" s="199"/>
      <c r="U591" s="199"/>
      <c r="V591" s="214"/>
      <c r="W591" s="214"/>
      <c r="X591" s="199"/>
      <c r="Y591" s="199"/>
      <c r="Z591" s="221"/>
      <c r="AA591" s="199"/>
      <c r="AB591" s="140" t="str">
        <f t="shared" si="290"/>
        <v>SO5141-11</v>
      </c>
      <c r="AC591" s="139" t="str">
        <f t="shared" si="291"/>
        <v>Үсчин</v>
      </c>
      <c r="AD591" s="214">
        <f t="shared" si="271"/>
        <v>579</v>
      </c>
      <c r="AE591" s="199"/>
      <c r="AF591" s="199"/>
      <c r="AG591" s="199"/>
      <c r="AH591" s="199"/>
      <c r="AI591" s="199"/>
      <c r="AJ591" s="199"/>
      <c r="AK591" s="199"/>
      <c r="AL591" s="199"/>
      <c r="AM591" s="199"/>
      <c r="AN591" s="199"/>
      <c r="AO591" s="199"/>
      <c r="AP591" s="199"/>
      <c r="AQ591" s="199">
        <v>30</v>
      </c>
      <c r="AR591" s="199">
        <v>30</v>
      </c>
      <c r="AS591" s="199">
        <v>6</v>
      </c>
      <c r="AT591" s="199">
        <v>8</v>
      </c>
      <c r="AU591" s="199">
        <v>0</v>
      </c>
      <c r="AV591" s="199">
        <v>13</v>
      </c>
      <c r="AW591" s="199">
        <v>3</v>
      </c>
      <c r="AX591" s="199"/>
      <c r="AY591" s="199"/>
    </row>
    <row r="592" spans="1:51" s="196" customFormat="1" ht="12.75" customHeight="1">
      <c r="A592" s="825" t="s">
        <v>153</v>
      </c>
      <c r="B592" s="826"/>
      <c r="C592" s="712" t="s">
        <v>154</v>
      </c>
      <c r="D592" s="713"/>
      <c r="E592" s="713"/>
      <c r="F592" s="713"/>
      <c r="G592" s="713"/>
      <c r="H592" s="714"/>
      <c r="I592" s="214">
        <f t="shared" si="270"/>
        <v>580</v>
      </c>
      <c r="J592" s="215">
        <f t="shared" si="286"/>
        <v>26</v>
      </c>
      <c r="K592" s="215">
        <f t="shared" si="286"/>
        <v>24</v>
      </c>
      <c r="L592" s="221"/>
      <c r="M592" s="199"/>
      <c r="N592" s="63">
        <v>26</v>
      </c>
      <c r="O592" s="63">
        <v>24</v>
      </c>
      <c r="P592" s="199"/>
      <c r="Q592" s="199"/>
      <c r="R592" s="63">
        <v>26</v>
      </c>
      <c r="S592" s="199"/>
      <c r="T592" s="199"/>
      <c r="U592" s="199"/>
      <c r="V592" s="214"/>
      <c r="W592" s="214"/>
      <c r="X592" s="199"/>
      <c r="Y592" s="199"/>
      <c r="Z592" s="221"/>
      <c r="AA592" s="199"/>
      <c r="AB592" s="140" t="str">
        <f t="shared" si="290"/>
        <v>SO5142-11</v>
      </c>
      <c r="AC592" s="139" t="str">
        <f t="shared" si="291"/>
        <v>Гоо засалч</v>
      </c>
      <c r="AD592" s="214">
        <f t="shared" si="271"/>
        <v>580</v>
      </c>
      <c r="AE592" s="199"/>
      <c r="AF592" s="199"/>
      <c r="AG592" s="199"/>
      <c r="AH592" s="199"/>
      <c r="AI592" s="199"/>
      <c r="AJ592" s="199"/>
      <c r="AK592" s="199"/>
      <c r="AL592" s="199"/>
      <c r="AM592" s="199"/>
      <c r="AN592" s="199"/>
      <c r="AO592" s="199"/>
      <c r="AP592" s="199"/>
      <c r="AQ592" s="199">
        <v>26</v>
      </c>
      <c r="AR592" s="199">
        <v>24</v>
      </c>
      <c r="AS592" s="199">
        <v>10</v>
      </c>
      <c r="AT592" s="199"/>
      <c r="AU592" s="199">
        <v>1</v>
      </c>
      <c r="AV592" s="199">
        <v>12</v>
      </c>
      <c r="AW592" s="199">
        <v>1</v>
      </c>
      <c r="AX592" s="199">
        <v>1</v>
      </c>
      <c r="AY592" s="199">
        <v>1</v>
      </c>
    </row>
    <row r="593" spans="1:51" s="196" customFormat="1" ht="25.5" customHeight="1">
      <c r="A593" s="706" t="s">
        <v>482</v>
      </c>
      <c r="B593" s="772"/>
      <c r="C593" s="751" t="s">
        <v>464</v>
      </c>
      <c r="D593" s="752"/>
      <c r="E593" s="752"/>
      <c r="F593" s="752"/>
      <c r="G593" s="752"/>
      <c r="H593" s="783"/>
      <c r="I593" s="214">
        <f t="shared" ref="I593:I656" si="293">+I592+1</f>
        <v>581</v>
      </c>
      <c r="J593" s="215">
        <f t="shared" si="286"/>
        <v>26</v>
      </c>
      <c r="K593" s="215">
        <f t="shared" si="286"/>
        <v>18</v>
      </c>
      <c r="L593" s="221"/>
      <c r="M593" s="199"/>
      <c r="N593" s="63">
        <v>26</v>
      </c>
      <c r="O593" s="63">
        <v>18</v>
      </c>
      <c r="P593" s="199"/>
      <c r="Q593" s="199"/>
      <c r="R593" s="63">
        <v>26</v>
      </c>
      <c r="S593" s="199"/>
      <c r="T593" s="199"/>
      <c r="U593" s="199"/>
      <c r="V593" s="214"/>
      <c r="W593" s="214"/>
      <c r="X593" s="199"/>
      <c r="Y593" s="199"/>
      <c r="Z593" s="221"/>
      <c r="AA593" s="199"/>
      <c r="AB593" s="140" t="str">
        <f t="shared" si="290"/>
        <v>AM7318-24</v>
      </c>
      <c r="AC593" s="139" t="str">
        <f t="shared" si="291"/>
        <v>Арьсаар гар урлалын зүйл урлаач</v>
      </c>
      <c r="AD593" s="214">
        <f t="shared" ref="AD593:AD656" si="294">+I593</f>
        <v>581</v>
      </c>
      <c r="AE593" s="199"/>
      <c r="AF593" s="199"/>
      <c r="AG593" s="199"/>
      <c r="AH593" s="199"/>
      <c r="AI593" s="199">
        <v>4</v>
      </c>
      <c r="AJ593" s="199">
        <v>2</v>
      </c>
      <c r="AK593" s="199"/>
      <c r="AL593" s="199"/>
      <c r="AM593" s="199"/>
      <c r="AN593" s="199"/>
      <c r="AO593" s="199"/>
      <c r="AP593" s="199"/>
      <c r="AQ593" s="199">
        <v>22</v>
      </c>
      <c r="AR593" s="199">
        <v>16</v>
      </c>
      <c r="AS593" s="199">
        <v>3</v>
      </c>
      <c r="AT593" s="199">
        <v>2</v>
      </c>
      <c r="AU593" s="199"/>
      <c r="AV593" s="199">
        <v>12</v>
      </c>
      <c r="AW593" s="199">
        <v>2</v>
      </c>
      <c r="AX593" s="199">
        <v>7</v>
      </c>
      <c r="AY593" s="199"/>
    </row>
    <row r="594" spans="1:51" s="196" customFormat="1" ht="38.25" customHeight="1">
      <c r="A594" s="787" t="s">
        <v>134</v>
      </c>
      <c r="B594" s="787"/>
      <c r="C594" s="751" t="s">
        <v>135</v>
      </c>
      <c r="D594" s="752"/>
      <c r="E594" s="752"/>
      <c r="F594" s="752"/>
      <c r="G594" s="752"/>
      <c r="H594" s="783"/>
      <c r="I594" s="214">
        <f t="shared" si="293"/>
        <v>582</v>
      </c>
      <c r="J594" s="215">
        <f t="shared" si="286"/>
        <v>25</v>
      </c>
      <c r="K594" s="215">
        <f t="shared" si="286"/>
        <v>25</v>
      </c>
      <c r="L594" s="221"/>
      <c r="M594" s="199"/>
      <c r="N594" s="63">
        <v>25</v>
      </c>
      <c r="O594" s="63">
        <v>25</v>
      </c>
      <c r="P594" s="199"/>
      <c r="Q594" s="199"/>
      <c r="R594" s="63">
        <v>25</v>
      </c>
      <c r="S594" s="199"/>
      <c r="T594" s="199"/>
      <c r="U594" s="199"/>
      <c r="V594" s="214"/>
      <c r="W594" s="214"/>
      <c r="X594" s="199"/>
      <c r="Y594" s="199"/>
      <c r="Z594" s="221"/>
      <c r="AA594" s="199"/>
      <c r="AB594" s="140" t="str">
        <f t="shared" si="290"/>
        <v>IE8152-36</v>
      </c>
      <c r="AC594" s="139" t="str">
        <f t="shared" si="291"/>
        <v xml:space="preserve">Ноос, ноолуур боловсруулалтын технологийн ажилтан </v>
      </c>
      <c r="AD594" s="214">
        <f t="shared" si="294"/>
        <v>582</v>
      </c>
      <c r="AE594" s="199"/>
      <c r="AF594" s="199"/>
      <c r="AG594" s="199"/>
      <c r="AH594" s="199"/>
      <c r="AI594" s="199">
        <v>1</v>
      </c>
      <c r="AJ594" s="199">
        <v>1</v>
      </c>
      <c r="AK594" s="199"/>
      <c r="AL594" s="199"/>
      <c r="AM594" s="199"/>
      <c r="AN594" s="199"/>
      <c r="AO594" s="199"/>
      <c r="AP594" s="199"/>
      <c r="AQ594" s="199">
        <v>24</v>
      </c>
      <c r="AR594" s="199">
        <v>24</v>
      </c>
      <c r="AS594" s="199">
        <v>5</v>
      </c>
      <c r="AT594" s="199">
        <v>1</v>
      </c>
      <c r="AU594" s="199"/>
      <c r="AV594" s="199">
        <v>17</v>
      </c>
      <c r="AW594" s="199">
        <v>1</v>
      </c>
      <c r="AX594" s="199">
        <v>1</v>
      </c>
      <c r="AY594" s="199"/>
    </row>
    <row r="595" spans="1:51" s="196" customFormat="1" ht="38.25" customHeight="1">
      <c r="A595" s="825" t="s">
        <v>157</v>
      </c>
      <c r="B595" s="826"/>
      <c r="C595" s="751" t="s">
        <v>158</v>
      </c>
      <c r="D595" s="752"/>
      <c r="E595" s="752"/>
      <c r="F595" s="752"/>
      <c r="G595" s="752"/>
      <c r="H595" s="783"/>
      <c r="I595" s="214">
        <f t="shared" si="293"/>
        <v>583</v>
      </c>
      <c r="J595" s="215">
        <f t="shared" si="286"/>
        <v>26</v>
      </c>
      <c r="K595" s="215">
        <f t="shared" si="286"/>
        <v>25</v>
      </c>
      <c r="L595" s="221"/>
      <c r="M595" s="199"/>
      <c r="N595" s="63">
        <v>26</v>
      </c>
      <c r="O595" s="63">
        <v>25</v>
      </c>
      <c r="P595" s="199"/>
      <c r="Q595" s="199"/>
      <c r="R595" s="63">
        <v>26</v>
      </c>
      <c r="S595" s="199"/>
      <c r="T595" s="199"/>
      <c r="U595" s="199"/>
      <c r="V595" s="214"/>
      <c r="W595" s="214"/>
      <c r="X595" s="199"/>
      <c r="Y595" s="199"/>
      <c r="Z595" s="221"/>
      <c r="AA595" s="199"/>
      <c r="AB595" s="140" t="str">
        <f t="shared" si="290"/>
        <v>IF7512-34</v>
      </c>
      <c r="AC595" s="139" t="str">
        <f t="shared" si="291"/>
        <v>Талх, нарийн боов үйлдвэрлэлийн технологийн ажилтан</v>
      </c>
      <c r="AD595" s="214">
        <f t="shared" si="294"/>
        <v>583</v>
      </c>
      <c r="AE595" s="199"/>
      <c r="AF595" s="199"/>
      <c r="AG595" s="199"/>
      <c r="AH595" s="199"/>
      <c r="AI595" s="199"/>
      <c r="AJ595" s="199"/>
      <c r="AK595" s="199"/>
      <c r="AL595" s="199"/>
      <c r="AM595" s="199"/>
      <c r="AN595" s="199"/>
      <c r="AO595" s="199"/>
      <c r="AP595" s="199"/>
      <c r="AQ595" s="199">
        <v>26</v>
      </c>
      <c r="AR595" s="199">
        <v>25</v>
      </c>
      <c r="AS595" s="199">
        <v>11</v>
      </c>
      <c r="AT595" s="199">
        <v>2</v>
      </c>
      <c r="AU595" s="199"/>
      <c r="AV595" s="199">
        <v>13</v>
      </c>
      <c r="AW595" s="199"/>
      <c r="AX595" s="199"/>
      <c r="AY595" s="199"/>
    </row>
    <row r="596" spans="1:51" s="196" customFormat="1" ht="25.5" customHeight="1">
      <c r="A596" s="825" t="s">
        <v>132</v>
      </c>
      <c r="B596" s="826"/>
      <c r="C596" s="751" t="s">
        <v>133</v>
      </c>
      <c r="D596" s="752"/>
      <c r="E596" s="752"/>
      <c r="F596" s="752"/>
      <c r="G596" s="752"/>
      <c r="H596" s="783"/>
      <c r="I596" s="214">
        <f t="shared" si="293"/>
        <v>584</v>
      </c>
      <c r="J596" s="215">
        <f t="shared" si="286"/>
        <v>66</v>
      </c>
      <c r="K596" s="215">
        <f t="shared" si="286"/>
        <v>45</v>
      </c>
      <c r="L596" s="221"/>
      <c r="M596" s="199"/>
      <c r="N596" s="63">
        <v>66</v>
      </c>
      <c r="O596" s="63">
        <v>45</v>
      </c>
      <c r="P596" s="199"/>
      <c r="Q596" s="199"/>
      <c r="R596" s="63">
        <v>66</v>
      </c>
      <c r="S596" s="199"/>
      <c r="T596" s="199"/>
      <c r="U596" s="199"/>
      <c r="V596" s="214"/>
      <c r="W596" s="214"/>
      <c r="X596" s="199"/>
      <c r="Y596" s="199"/>
      <c r="Z596" s="221"/>
      <c r="AA596" s="199"/>
      <c r="AB596" s="140" t="str">
        <f t="shared" si="290"/>
        <v>IO7421-16</v>
      </c>
      <c r="AC596" s="139" t="str">
        <f t="shared" si="291"/>
        <v>Цахим тоног төхөөрөмжийн үйлчилгээний ажилтан</v>
      </c>
      <c r="AD596" s="214">
        <f t="shared" si="294"/>
        <v>584</v>
      </c>
      <c r="AE596" s="199"/>
      <c r="AF596" s="199"/>
      <c r="AG596" s="199"/>
      <c r="AH596" s="199"/>
      <c r="AI596" s="199">
        <v>5</v>
      </c>
      <c r="AJ596" s="199">
        <v>3</v>
      </c>
      <c r="AK596" s="199"/>
      <c r="AL596" s="199"/>
      <c r="AM596" s="199"/>
      <c r="AN596" s="199"/>
      <c r="AO596" s="199"/>
      <c r="AP596" s="199"/>
      <c r="AQ596" s="199">
        <v>61</v>
      </c>
      <c r="AR596" s="199">
        <v>42</v>
      </c>
      <c r="AS596" s="199">
        <v>33</v>
      </c>
      <c r="AT596" s="199">
        <v>4</v>
      </c>
      <c r="AU596" s="199"/>
      <c r="AV596" s="199">
        <v>24</v>
      </c>
      <c r="AW596" s="199">
        <v>3</v>
      </c>
      <c r="AX596" s="199">
        <v>1</v>
      </c>
      <c r="AY596" s="199">
        <v>1</v>
      </c>
    </row>
    <row r="597" spans="1:51" s="196" customFormat="1" ht="38.25" customHeight="1">
      <c r="A597" s="1006" t="s">
        <v>272</v>
      </c>
      <c r="B597" s="1007"/>
      <c r="C597" s="751" t="s">
        <v>273</v>
      </c>
      <c r="D597" s="752"/>
      <c r="E597" s="752"/>
      <c r="F597" s="752"/>
      <c r="G597" s="752"/>
      <c r="H597" s="783"/>
      <c r="I597" s="214">
        <f t="shared" si="293"/>
        <v>585</v>
      </c>
      <c r="J597" s="215">
        <f t="shared" si="286"/>
        <v>31</v>
      </c>
      <c r="K597" s="215">
        <f t="shared" si="286"/>
        <v>28</v>
      </c>
      <c r="L597" s="221"/>
      <c r="M597" s="199"/>
      <c r="N597" s="63">
        <v>31</v>
      </c>
      <c r="O597" s="63">
        <v>28</v>
      </c>
      <c r="P597" s="199"/>
      <c r="Q597" s="199"/>
      <c r="R597" s="63">
        <v>31</v>
      </c>
      <c r="S597" s="199"/>
      <c r="T597" s="199"/>
      <c r="U597" s="199"/>
      <c r="V597" s="214"/>
      <c r="W597" s="214"/>
      <c r="X597" s="199"/>
      <c r="Y597" s="199"/>
      <c r="Z597" s="221"/>
      <c r="AA597" s="199"/>
      <c r="AB597" s="140" t="str">
        <f t="shared" si="290"/>
        <v>NT5111-19</v>
      </c>
      <c r="AC597" s="139" t="str">
        <f t="shared" si="291"/>
        <v>Зочид буудал, жуулчны баазын үйлчилгээний ажилтан</v>
      </c>
      <c r="AD597" s="214">
        <f t="shared" si="294"/>
        <v>585</v>
      </c>
      <c r="AE597" s="199"/>
      <c r="AF597" s="199"/>
      <c r="AG597" s="199"/>
      <c r="AH597" s="199"/>
      <c r="AI597" s="199">
        <v>1</v>
      </c>
      <c r="AJ597" s="199">
        <v>1</v>
      </c>
      <c r="AK597" s="199"/>
      <c r="AL597" s="199"/>
      <c r="AM597" s="199"/>
      <c r="AN597" s="199"/>
      <c r="AO597" s="199"/>
      <c r="AP597" s="199"/>
      <c r="AQ597" s="199">
        <v>30</v>
      </c>
      <c r="AR597" s="199">
        <v>27</v>
      </c>
      <c r="AS597" s="199">
        <v>8</v>
      </c>
      <c r="AT597" s="199"/>
      <c r="AU597" s="199"/>
      <c r="AV597" s="199">
        <v>13</v>
      </c>
      <c r="AW597" s="199">
        <v>10</v>
      </c>
      <c r="AX597" s="199"/>
      <c r="AY597" s="199"/>
    </row>
    <row r="598" spans="1:51" s="196" customFormat="1" ht="25.5" customHeight="1">
      <c r="A598" s="1001" t="s">
        <v>161</v>
      </c>
      <c r="B598" s="1001"/>
      <c r="C598" s="751" t="s">
        <v>162</v>
      </c>
      <c r="D598" s="752"/>
      <c r="E598" s="752"/>
      <c r="F598" s="752"/>
      <c r="G598" s="752"/>
      <c r="H598" s="783"/>
      <c r="I598" s="214">
        <f t="shared" si="293"/>
        <v>586</v>
      </c>
      <c r="J598" s="215">
        <f t="shared" si="286"/>
        <v>39</v>
      </c>
      <c r="K598" s="215">
        <f t="shared" si="286"/>
        <v>0</v>
      </c>
      <c r="L598" s="221"/>
      <c r="M598" s="199"/>
      <c r="N598" s="63">
        <v>39</v>
      </c>
      <c r="O598" s="63">
        <v>0</v>
      </c>
      <c r="P598" s="199"/>
      <c r="Q598" s="199"/>
      <c r="R598" s="63">
        <v>39</v>
      </c>
      <c r="S598" s="199"/>
      <c r="T598" s="199"/>
      <c r="U598" s="199"/>
      <c r="V598" s="214"/>
      <c r="W598" s="214"/>
      <c r="X598" s="199"/>
      <c r="Y598" s="199"/>
      <c r="Z598" s="221"/>
      <c r="AA598" s="199"/>
      <c r="AB598" s="140" t="str">
        <f t="shared" si="290"/>
        <v>MT8111-35</v>
      </c>
      <c r="AC598" s="139" t="str">
        <f t="shared" si="291"/>
        <v>Хүнд машин механизмын оператор</v>
      </c>
      <c r="AD598" s="214">
        <f t="shared" si="294"/>
        <v>586</v>
      </c>
      <c r="AE598" s="199"/>
      <c r="AF598" s="199"/>
      <c r="AG598" s="199"/>
      <c r="AH598" s="199"/>
      <c r="AI598" s="199"/>
      <c r="AJ598" s="199"/>
      <c r="AK598" s="199"/>
      <c r="AL598" s="199"/>
      <c r="AM598" s="199"/>
      <c r="AN598" s="199"/>
      <c r="AO598" s="199"/>
      <c r="AP598" s="199"/>
      <c r="AQ598" s="199">
        <v>39</v>
      </c>
      <c r="AR598" s="199">
        <v>0</v>
      </c>
      <c r="AS598" s="199">
        <v>4</v>
      </c>
      <c r="AT598" s="199">
        <v>4</v>
      </c>
      <c r="AU598" s="199"/>
      <c r="AV598" s="199">
        <v>25</v>
      </c>
      <c r="AW598" s="199">
        <v>6</v>
      </c>
      <c r="AX598" s="199"/>
      <c r="AY598" s="199"/>
    </row>
    <row r="599" spans="1:51" s="208" customFormat="1" ht="14.25">
      <c r="A599" s="1048" t="s">
        <v>465</v>
      </c>
      <c r="B599" s="1049"/>
      <c r="C599" s="1049"/>
      <c r="D599" s="1049"/>
      <c r="E599" s="1049"/>
      <c r="F599" s="1049"/>
      <c r="G599" s="1049"/>
      <c r="H599" s="1050"/>
      <c r="I599" s="241">
        <f t="shared" si="293"/>
        <v>587</v>
      </c>
      <c r="J599" s="241">
        <f t="shared" ref="J599:K599" si="295">SUM(J600:J615)</f>
        <v>363</v>
      </c>
      <c r="K599" s="241">
        <f t="shared" si="295"/>
        <v>123</v>
      </c>
      <c r="L599" s="241">
        <f>SUM(L600:L615)</f>
        <v>56</v>
      </c>
      <c r="M599" s="241">
        <f t="shared" ref="M599:AA599" si="296">SUM(M600:M615)</f>
        <v>22</v>
      </c>
      <c r="N599" s="241">
        <f t="shared" si="296"/>
        <v>307</v>
      </c>
      <c r="O599" s="241">
        <f t="shared" si="296"/>
        <v>101</v>
      </c>
      <c r="P599" s="241">
        <f t="shared" si="296"/>
        <v>0</v>
      </c>
      <c r="Q599" s="241">
        <f t="shared" si="296"/>
        <v>0</v>
      </c>
      <c r="R599" s="241">
        <f t="shared" si="296"/>
        <v>345</v>
      </c>
      <c r="S599" s="241">
        <f t="shared" si="296"/>
        <v>18</v>
      </c>
      <c r="T599" s="241">
        <f t="shared" si="296"/>
        <v>0</v>
      </c>
      <c r="U599" s="241">
        <f t="shared" si="296"/>
        <v>0</v>
      </c>
      <c r="V599" s="241">
        <f t="shared" si="296"/>
        <v>188</v>
      </c>
      <c r="W599" s="241">
        <f t="shared" si="296"/>
        <v>46</v>
      </c>
      <c r="X599" s="241">
        <f t="shared" si="296"/>
        <v>4</v>
      </c>
      <c r="Y599" s="241">
        <f t="shared" si="296"/>
        <v>1</v>
      </c>
      <c r="Z599" s="241">
        <f t="shared" si="296"/>
        <v>14</v>
      </c>
      <c r="AA599" s="241">
        <f t="shared" si="296"/>
        <v>2</v>
      </c>
      <c r="AB599" s="819" t="str">
        <f>+A599</f>
        <v xml:space="preserve">13. Өмнөговь аймаг дахь Политехник коллеж </v>
      </c>
      <c r="AC599" s="820"/>
      <c r="AD599" s="241">
        <f t="shared" si="294"/>
        <v>587</v>
      </c>
      <c r="AE599" s="241">
        <f t="shared" ref="AE599:AF599" si="297">SUM(AE600:AE615)</f>
        <v>0</v>
      </c>
      <c r="AF599" s="241">
        <f t="shared" si="297"/>
        <v>0</v>
      </c>
      <c r="AG599" s="241">
        <f>SUM(AG600:AG615)</f>
        <v>0</v>
      </c>
      <c r="AH599" s="241">
        <f t="shared" ref="AH599:AX599" si="298">SUM(AH600:AH615)</f>
        <v>0</v>
      </c>
      <c r="AI599" s="241">
        <f t="shared" si="298"/>
        <v>0</v>
      </c>
      <c r="AJ599" s="241">
        <f t="shared" si="298"/>
        <v>0</v>
      </c>
      <c r="AK599" s="241">
        <f t="shared" si="298"/>
        <v>0</v>
      </c>
      <c r="AL599" s="241">
        <f t="shared" si="298"/>
        <v>0</v>
      </c>
      <c r="AM599" s="241">
        <f t="shared" si="298"/>
        <v>0</v>
      </c>
      <c r="AN599" s="241">
        <f t="shared" si="298"/>
        <v>0</v>
      </c>
      <c r="AO599" s="241">
        <f t="shared" si="298"/>
        <v>0</v>
      </c>
      <c r="AP599" s="241">
        <f t="shared" si="298"/>
        <v>0</v>
      </c>
      <c r="AQ599" s="241">
        <f t="shared" si="298"/>
        <v>157</v>
      </c>
      <c r="AR599" s="241">
        <f t="shared" si="298"/>
        <v>74</v>
      </c>
      <c r="AS599" s="241">
        <f t="shared" si="298"/>
        <v>27</v>
      </c>
      <c r="AT599" s="241">
        <f t="shared" si="298"/>
        <v>3</v>
      </c>
      <c r="AU599" s="241">
        <f t="shared" si="298"/>
        <v>39</v>
      </c>
      <c r="AV599" s="241">
        <f t="shared" si="298"/>
        <v>106</v>
      </c>
      <c r="AW599" s="241">
        <f t="shared" si="298"/>
        <v>188</v>
      </c>
      <c r="AX599" s="241">
        <f t="shared" si="298"/>
        <v>0</v>
      </c>
      <c r="AY599" s="241">
        <f>SUM(AY600:AY615)</f>
        <v>0</v>
      </c>
    </row>
    <row r="600" spans="1:51" s="196" customFormat="1" ht="25.5" customHeight="1">
      <c r="A600" s="787" t="s">
        <v>118</v>
      </c>
      <c r="B600" s="787"/>
      <c r="C600" s="751" t="s">
        <v>119</v>
      </c>
      <c r="D600" s="752"/>
      <c r="E600" s="752"/>
      <c r="F600" s="752"/>
      <c r="G600" s="752"/>
      <c r="H600" s="783"/>
      <c r="I600" s="214">
        <f t="shared" si="293"/>
        <v>588</v>
      </c>
      <c r="J600" s="215">
        <f t="shared" si="286"/>
        <v>17</v>
      </c>
      <c r="K600" s="215">
        <f t="shared" si="286"/>
        <v>6</v>
      </c>
      <c r="L600" s="221"/>
      <c r="M600" s="199"/>
      <c r="N600" s="199">
        <v>17</v>
      </c>
      <c r="O600" s="199">
        <v>6</v>
      </c>
      <c r="P600" s="222"/>
      <c r="Q600" s="222"/>
      <c r="R600" s="199">
        <v>17</v>
      </c>
      <c r="S600" s="222"/>
      <c r="T600" s="222"/>
      <c r="U600" s="222"/>
      <c r="V600" s="199">
        <v>17</v>
      </c>
      <c r="W600" s="214">
        <v>6</v>
      </c>
      <c r="X600" s="222"/>
      <c r="Y600" s="223"/>
      <c r="Z600" s="224"/>
      <c r="AA600" s="223"/>
      <c r="AB600" s="140" t="str">
        <f t="shared" ref="AB600:AB615" si="299">+A600</f>
        <v>CF7123-20</v>
      </c>
      <c r="AC600" s="139" t="str">
        <f t="shared" ref="AC600:AC615" si="300">+C600</f>
        <v>Барилгын засал-чимэглэлчин</v>
      </c>
      <c r="AD600" s="214">
        <f t="shared" si="294"/>
        <v>588</v>
      </c>
      <c r="AE600" s="264"/>
      <c r="AF600" s="264"/>
      <c r="AG600" s="264"/>
      <c r="AH600" s="264"/>
      <c r="AI600" s="222"/>
      <c r="AJ600" s="222"/>
      <c r="AK600" s="222"/>
      <c r="AL600" s="222"/>
      <c r="AM600" s="222"/>
      <c r="AN600" s="222"/>
      <c r="AO600" s="222"/>
      <c r="AP600" s="222"/>
      <c r="AQ600" s="199"/>
      <c r="AR600" s="199"/>
      <c r="AS600" s="226"/>
      <c r="AT600" s="226"/>
      <c r="AU600" s="226"/>
      <c r="AV600" s="226"/>
      <c r="AW600" s="199">
        <v>17</v>
      </c>
      <c r="AX600" s="226"/>
      <c r="AY600" s="226"/>
    </row>
    <row r="601" spans="1:51" s="196" customFormat="1" ht="12.75" customHeight="1">
      <c r="A601" s="825" t="s">
        <v>124</v>
      </c>
      <c r="B601" s="826"/>
      <c r="C601" s="702" t="s">
        <v>125</v>
      </c>
      <c r="D601" s="702"/>
      <c r="E601" s="702"/>
      <c r="F601" s="702"/>
      <c r="G601" s="702"/>
      <c r="H601" s="702"/>
      <c r="I601" s="214">
        <f t="shared" si="293"/>
        <v>589</v>
      </c>
      <c r="J601" s="215">
        <f t="shared" si="286"/>
        <v>48</v>
      </c>
      <c r="K601" s="215">
        <f t="shared" si="286"/>
        <v>6</v>
      </c>
      <c r="L601" s="221"/>
      <c r="M601" s="199"/>
      <c r="N601" s="199">
        <v>48</v>
      </c>
      <c r="O601" s="199">
        <v>6</v>
      </c>
      <c r="P601" s="222"/>
      <c r="Q601" s="222"/>
      <c r="R601" s="199">
        <v>30</v>
      </c>
      <c r="S601" s="222">
        <v>18</v>
      </c>
      <c r="T601" s="222"/>
      <c r="U601" s="222"/>
      <c r="V601" s="199">
        <v>30</v>
      </c>
      <c r="W601" s="214">
        <v>2</v>
      </c>
      <c r="X601" s="222"/>
      <c r="Y601" s="223"/>
      <c r="Z601" s="224"/>
      <c r="AA601" s="223"/>
      <c r="AB601" s="140" t="str">
        <f t="shared" si="299"/>
        <v>IM7212-14</v>
      </c>
      <c r="AC601" s="139" t="str">
        <f t="shared" si="300"/>
        <v>Гагнуурчин</v>
      </c>
      <c r="AD601" s="214">
        <f t="shared" si="294"/>
        <v>589</v>
      </c>
      <c r="AE601" s="222"/>
      <c r="AF601" s="222"/>
      <c r="AG601" s="222"/>
      <c r="AH601" s="222"/>
      <c r="AI601" s="222"/>
      <c r="AJ601" s="222"/>
      <c r="AK601" s="222"/>
      <c r="AL601" s="222"/>
      <c r="AM601" s="222"/>
      <c r="AN601" s="222"/>
      <c r="AO601" s="222"/>
      <c r="AP601" s="222"/>
      <c r="AQ601" s="199">
        <v>18</v>
      </c>
      <c r="AR601" s="199">
        <v>4</v>
      </c>
      <c r="AS601" s="226">
        <v>4</v>
      </c>
      <c r="AT601" s="226">
        <v>1</v>
      </c>
      <c r="AU601" s="226">
        <v>3</v>
      </c>
      <c r="AV601" s="226">
        <v>10</v>
      </c>
      <c r="AW601" s="199">
        <v>30</v>
      </c>
      <c r="AX601" s="226"/>
      <c r="AY601" s="226"/>
    </row>
    <row r="602" spans="1:51" s="196" customFormat="1" ht="12.75" customHeight="1">
      <c r="A602" s="825" t="s">
        <v>151</v>
      </c>
      <c r="B602" s="826"/>
      <c r="C602" s="712" t="s">
        <v>152</v>
      </c>
      <c r="D602" s="713"/>
      <c r="E602" s="713"/>
      <c r="F602" s="713"/>
      <c r="G602" s="713"/>
      <c r="H602" s="714"/>
      <c r="I602" s="214">
        <f t="shared" si="293"/>
        <v>590</v>
      </c>
      <c r="J602" s="215">
        <f t="shared" si="286"/>
        <v>5</v>
      </c>
      <c r="K602" s="215">
        <f t="shared" si="286"/>
        <v>0</v>
      </c>
      <c r="L602" s="221"/>
      <c r="M602" s="199"/>
      <c r="N602" s="199">
        <v>5</v>
      </c>
      <c r="O602" s="199"/>
      <c r="P602" s="222"/>
      <c r="Q602" s="222"/>
      <c r="R602" s="199">
        <v>5</v>
      </c>
      <c r="S602" s="222"/>
      <c r="T602" s="222"/>
      <c r="U602" s="222"/>
      <c r="V602" s="199">
        <v>5</v>
      </c>
      <c r="W602" s="214"/>
      <c r="X602" s="222"/>
      <c r="Y602" s="223"/>
      <c r="Z602" s="224"/>
      <c r="AA602" s="223"/>
      <c r="AB602" s="140" t="str">
        <f t="shared" si="299"/>
        <v>CF7115-22</v>
      </c>
      <c r="AC602" s="139" t="str">
        <f t="shared" si="300"/>
        <v>Барилгын мужаан</v>
      </c>
      <c r="AD602" s="214">
        <f t="shared" si="294"/>
        <v>590</v>
      </c>
      <c r="AE602" s="222"/>
      <c r="AF602" s="222"/>
      <c r="AG602" s="222"/>
      <c r="AH602" s="222"/>
      <c r="AI602" s="222"/>
      <c r="AJ602" s="222"/>
      <c r="AK602" s="222"/>
      <c r="AL602" s="222"/>
      <c r="AM602" s="222"/>
      <c r="AN602" s="222"/>
      <c r="AO602" s="222"/>
      <c r="AP602" s="222"/>
      <c r="AQ602" s="199"/>
      <c r="AR602" s="199"/>
      <c r="AS602" s="226"/>
      <c r="AT602" s="226"/>
      <c r="AU602" s="226"/>
      <c r="AV602" s="226"/>
      <c r="AW602" s="199">
        <v>5</v>
      </c>
      <c r="AX602" s="226"/>
      <c r="AY602" s="226"/>
    </row>
    <row r="603" spans="1:51" s="196" customFormat="1" ht="12.75" customHeight="1">
      <c r="A603" s="825" t="s">
        <v>144</v>
      </c>
      <c r="B603" s="826"/>
      <c r="C603" s="712" t="s">
        <v>145</v>
      </c>
      <c r="D603" s="713"/>
      <c r="E603" s="713"/>
      <c r="F603" s="713"/>
      <c r="G603" s="713"/>
      <c r="H603" s="714"/>
      <c r="I603" s="214">
        <f t="shared" si="293"/>
        <v>591</v>
      </c>
      <c r="J603" s="215">
        <f t="shared" si="286"/>
        <v>18</v>
      </c>
      <c r="K603" s="215">
        <f t="shared" si="286"/>
        <v>13</v>
      </c>
      <c r="L603" s="221"/>
      <c r="M603" s="199"/>
      <c r="N603" s="199">
        <v>18</v>
      </c>
      <c r="O603" s="199">
        <v>13</v>
      </c>
      <c r="P603" s="222"/>
      <c r="Q603" s="222"/>
      <c r="R603" s="199">
        <v>18</v>
      </c>
      <c r="S603" s="222"/>
      <c r="T603" s="222"/>
      <c r="U603" s="222"/>
      <c r="V603" s="199">
        <v>18</v>
      </c>
      <c r="W603" s="214">
        <v>13</v>
      </c>
      <c r="X603" s="222"/>
      <c r="Y603" s="223"/>
      <c r="Z603" s="224"/>
      <c r="AA603" s="223"/>
      <c r="AB603" s="140" t="str">
        <f t="shared" si="299"/>
        <v>IF5120-11</v>
      </c>
      <c r="AC603" s="139" t="str">
        <f t="shared" si="300"/>
        <v>Тогооч</v>
      </c>
      <c r="AD603" s="214">
        <f t="shared" si="294"/>
        <v>591</v>
      </c>
      <c r="AE603" s="222"/>
      <c r="AF603" s="222"/>
      <c r="AG603" s="222"/>
      <c r="AH603" s="222"/>
      <c r="AI603" s="222"/>
      <c r="AJ603" s="222"/>
      <c r="AK603" s="222"/>
      <c r="AL603" s="222"/>
      <c r="AM603" s="222"/>
      <c r="AN603" s="222"/>
      <c r="AO603" s="222"/>
      <c r="AP603" s="222"/>
      <c r="AQ603" s="199"/>
      <c r="AR603" s="199"/>
      <c r="AS603" s="226"/>
      <c r="AT603" s="226"/>
      <c r="AU603" s="226"/>
      <c r="AV603" s="226"/>
      <c r="AW603" s="199">
        <v>18</v>
      </c>
      <c r="AX603" s="226"/>
      <c r="AY603" s="226"/>
    </row>
    <row r="604" spans="1:51" s="196" customFormat="1" ht="12.75" customHeight="1">
      <c r="A604" s="825" t="s">
        <v>114</v>
      </c>
      <c r="B604" s="826"/>
      <c r="C604" s="751" t="s">
        <v>115</v>
      </c>
      <c r="D604" s="752"/>
      <c r="E604" s="752"/>
      <c r="F604" s="752"/>
      <c r="G604" s="752"/>
      <c r="H604" s="783"/>
      <c r="I604" s="214">
        <f t="shared" si="293"/>
        <v>592</v>
      </c>
      <c r="J604" s="215">
        <f t="shared" si="286"/>
        <v>22</v>
      </c>
      <c r="K604" s="215">
        <f t="shared" si="286"/>
        <v>0</v>
      </c>
      <c r="L604" s="221"/>
      <c r="M604" s="199"/>
      <c r="N604" s="199">
        <v>22</v>
      </c>
      <c r="O604" s="199"/>
      <c r="P604" s="222"/>
      <c r="Q604" s="222"/>
      <c r="R604" s="199">
        <v>22</v>
      </c>
      <c r="S604" s="222"/>
      <c r="T604" s="222"/>
      <c r="U604" s="222"/>
      <c r="V604" s="199">
        <v>22</v>
      </c>
      <c r="W604" s="214"/>
      <c r="X604" s="222"/>
      <c r="Y604" s="223"/>
      <c r="Z604" s="224"/>
      <c r="AA604" s="223"/>
      <c r="AB604" s="140" t="str">
        <f t="shared" si="299"/>
        <v>TC8211-20</v>
      </c>
      <c r="AC604" s="139" t="str">
        <f t="shared" si="300"/>
        <v>Автомашины засварчин</v>
      </c>
      <c r="AD604" s="214">
        <f t="shared" si="294"/>
        <v>592</v>
      </c>
      <c r="AE604" s="222"/>
      <c r="AF604" s="222"/>
      <c r="AG604" s="222"/>
      <c r="AH604" s="222"/>
      <c r="AI604" s="222"/>
      <c r="AJ604" s="222"/>
      <c r="AK604" s="222"/>
      <c r="AL604" s="222"/>
      <c r="AM604" s="222"/>
      <c r="AN604" s="222"/>
      <c r="AO604" s="222"/>
      <c r="AP604" s="222"/>
      <c r="AQ604" s="199"/>
      <c r="AR604" s="199"/>
      <c r="AS604" s="226"/>
      <c r="AT604" s="226"/>
      <c r="AU604" s="226"/>
      <c r="AV604" s="226"/>
      <c r="AW604" s="199">
        <v>22</v>
      </c>
      <c r="AX604" s="226"/>
      <c r="AY604" s="226"/>
    </row>
    <row r="605" spans="1:51" s="196" customFormat="1" ht="12.75" customHeight="1">
      <c r="A605" s="825" t="s">
        <v>218</v>
      </c>
      <c r="B605" s="826"/>
      <c r="C605" s="751" t="s">
        <v>219</v>
      </c>
      <c r="D605" s="752"/>
      <c r="E605" s="752"/>
      <c r="F605" s="752"/>
      <c r="G605" s="752"/>
      <c r="H605" s="783"/>
      <c r="I605" s="214">
        <f t="shared" si="293"/>
        <v>593</v>
      </c>
      <c r="J605" s="215">
        <f t="shared" si="286"/>
        <v>31</v>
      </c>
      <c r="K605" s="215">
        <f t="shared" si="286"/>
        <v>22</v>
      </c>
      <c r="L605" s="221"/>
      <c r="M605" s="199"/>
      <c r="N605" s="199">
        <v>31</v>
      </c>
      <c r="O605" s="199">
        <v>22</v>
      </c>
      <c r="P605" s="222"/>
      <c r="Q605" s="222"/>
      <c r="R605" s="199">
        <v>31</v>
      </c>
      <c r="S605" s="222"/>
      <c r="T605" s="222"/>
      <c r="U605" s="222"/>
      <c r="V605" s="199">
        <v>22</v>
      </c>
      <c r="W605" s="214">
        <v>14</v>
      </c>
      <c r="X605" s="222"/>
      <c r="Y605" s="223"/>
      <c r="Z605" s="224"/>
      <c r="AA605" s="223"/>
      <c r="AB605" s="140" t="str">
        <f t="shared" si="299"/>
        <v>AD7321-11</v>
      </c>
      <c r="AC605" s="139" t="str">
        <f t="shared" si="300"/>
        <v>Хэвлэлийн график дизайнч</v>
      </c>
      <c r="AD605" s="214">
        <f t="shared" si="294"/>
        <v>593</v>
      </c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199">
        <v>9</v>
      </c>
      <c r="AR605" s="199">
        <v>8</v>
      </c>
      <c r="AS605" s="226">
        <v>1</v>
      </c>
      <c r="AT605" s="226"/>
      <c r="AU605" s="226">
        <v>1</v>
      </c>
      <c r="AV605" s="226">
        <v>7</v>
      </c>
      <c r="AW605" s="199">
        <v>22</v>
      </c>
      <c r="AX605" s="226"/>
      <c r="AY605" s="226"/>
    </row>
    <row r="606" spans="1:51" s="196" customFormat="1" ht="12.75" customHeight="1">
      <c r="A606" s="825" t="s">
        <v>138</v>
      </c>
      <c r="B606" s="826"/>
      <c r="C606" s="712" t="s">
        <v>139</v>
      </c>
      <c r="D606" s="713"/>
      <c r="E606" s="713"/>
      <c r="F606" s="713"/>
      <c r="G606" s="713"/>
      <c r="H606" s="714"/>
      <c r="I606" s="214">
        <f t="shared" si="293"/>
        <v>594</v>
      </c>
      <c r="J606" s="215">
        <f t="shared" si="286"/>
        <v>23</v>
      </c>
      <c r="K606" s="215">
        <f t="shared" si="286"/>
        <v>22</v>
      </c>
      <c r="L606" s="221"/>
      <c r="M606" s="199"/>
      <c r="N606" s="199">
        <v>23</v>
      </c>
      <c r="O606" s="199">
        <v>22</v>
      </c>
      <c r="P606" s="222"/>
      <c r="Q606" s="222"/>
      <c r="R606" s="199">
        <v>23</v>
      </c>
      <c r="S606" s="222"/>
      <c r="T606" s="222"/>
      <c r="U606" s="222"/>
      <c r="V606" s="199">
        <v>0</v>
      </c>
      <c r="W606" s="214"/>
      <c r="X606" s="222"/>
      <c r="Y606" s="223"/>
      <c r="Z606" s="224"/>
      <c r="AA606" s="223"/>
      <c r="AB606" s="140" t="str">
        <f t="shared" si="299"/>
        <v>SO5141-11</v>
      </c>
      <c r="AC606" s="139" t="str">
        <f t="shared" si="300"/>
        <v>Үсчин</v>
      </c>
      <c r="AD606" s="214">
        <f t="shared" si="294"/>
        <v>594</v>
      </c>
      <c r="AE606" s="222"/>
      <c r="AF606" s="222"/>
      <c r="AG606" s="222"/>
      <c r="AH606" s="222"/>
      <c r="AI606" s="222"/>
      <c r="AJ606" s="222"/>
      <c r="AK606" s="222"/>
      <c r="AL606" s="222"/>
      <c r="AM606" s="222"/>
      <c r="AN606" s="222"/>
      <c r="AO606" s="222"/>
      <c r="AP606" s="222"/>
      <c r="AQ606" s="199">
        <v>23</v>
      </c>
      <c r="AR606" s="199">
        <v>22</v>
      </c>
      <c r="AS606" s="226">
        <v>2</v>
      </c>
      <c r="AT606" s="226"/>
      <c r="AU606" s="226">
        <v>1</v>
      </c>
      <c r="AV606" s="226">
        <v>20</v>
      </c>
      <c r="AW606" s="199">
        <v>0</v>
      </c>
      <c r="AX606" s="226"/>
      <c r="AY606" s="226"/>
    </row>
    <row r="607" spans="1:51" s="196" customFormat="1" ht="25.5" customHeight="1">
      <c r="A607" s="787" t="s">
        <v>243</v>
      </c>
      <c r="B607" s="787"/>
      <c r="C607" s="751" t="s">
        <v>244</v>
      </c>
      <c r="D607" s="752"/>
      <c r="E607" s="752"/>
      <c r="F607" s="752"/>
      <c r="G607" s="752"/>
      <c r="H607" s="783"/>
      <c r="I607" s="214">
        <f t="shared" si="293"/>
        <v>595</v>
      </c>
      <c r="J607" s="215">
        <f t="shared" si="286"/>
        <v>32</v>
      </c>
      <c r="K607" s="215">
        <f t="shared" si="286"/>
        <v>0</v>
      </c>
      <c r="L607" s="221"/>
      <c r="M607" s="199"/>
      <c r="N607" s="199">
        <v>32</v>
      </c>
      <c r="O607" s="199"/>
      <c r="P607" s="222"/>
      <c r="Q607" s="222"/>
      <c r="R607" s="199">
        <v>32</v>
      </c>
      <c r="S607" s="222"/>
      <c r="T607" s="222"/>
      <c r="U607" s="222"/>
      <c r="V607" s="199">
        <v>32</v>
      </c>
      <c r="W607" s="214"/>
      <c r="X607" s="222"/>
      <c r="Y607" s="223"/>
      <c r="Z607" s="224"/>
      <c r="AA607" s="223"/>
      <c r="AB607" s="140" t="str">
        <f t="shared" si="299"/>
        <v>MT7233-45</v>
      </c>
      <c r="AC607" s="139" t="str">
        <f t="shared" si="300"/>
        <v>Хүнд машин механизмын засварчин</v>
      </c>
      <c r="AD607" s="214">
        <f t="shared" si="294"/>
        <v>595</v>
      </c>
      <c r="AE607" s="222"/>
      <c r="AF607" s="222"/>
      <c r="AG607" s="222"/>
      <c r="AH607" s="222"/>
      <c r="AI607" s="222"/>
      <c r="AJ607" s="222"/>
      <c r="AK607" s="222"/>
      <c r="AL607" s="222"/>
      <c r="AM607" s="222"/>
      <c r="AN607" s="222"/>
      <c r="AO607" s="222"/>
      <c r="AP607" s="222"/>
      <c r="AQ607" s="199"/>
      <c r="AR607" s="199"/>
      <c r="AS607" s="226"/>
      <c r="AT607" s="226"/>
      <c r="AU607" s="226"/>
      <c r="AV607" s="226"/>
      <c r="AW607" s="199">
        <v>32</v>
      </c>
      <c r="AX607" s="226"/>
      <c r="AY607" s="226"/>
    </row>
    <row r="608" spans="1:51" s="196" customFormat="1" ht="25.5" customHeight="1">
      <c r="A608" s="787" t="s">
        <v>130</v>
      </c>
      <c r="B608" s="787"/>
      <c r="C608" s="702" t="s">
        <v>131</v>
      </c>
      <c r="D608" s="702"/>
      <c r="E608" s="702"/>
      <c r="F608" s="702"/>
      <c r="G608" s="702"/>
      <c r="H608" s="702"/>
      <c r="I608" s="214">
        <f t="shared" si="293"/>
        <v>596</v>
      </c>
      <c r="J608" s="215">
        <f t="shared" si="286"/>
        <v>10</v>
      </c>
      <c r="K608" s="215">
        <f t="shared" si="286"/>
        <v>10</v>
      </c>
      <c r="L608" s="221"/>
      <c r="M608" s="199"/>
      <c r="N608" s="199">
        <v>10</v>
      </c>
      <c r="O608" s="199">
        <v>10</v>
      </c>
      <c r="P608" s="222"/>
      <c r="Q608" s="222"/>
      <c r="R608" s="199">
        <v>10</v>
      </c>
      <c r="S608" s="222"/>
      <c r="T608" s="222"/>
      <c r="U608" s="222"/>
      <c r="V608" s="199">
        <v>10</v>
      </c>
      <c r="W608" s="214">
        <v>10</v>
      </c>
      <c r="X608" s="222"/>
      <c r="Y608" s="223"/>
      <c r="Z608" s="224"/>
      <c r="AA608" s="223"/>
      <c r="AB608" s="140" t="str">
        <f t="shared" si="299"/>
        <v>IE7533-28</v>
      </c>
      <c r="AC608" s="139" t="str">
        <f t="shared" si="300"/>
        <v>Оёмол бүтээгдэхүүний оёдолчин</v>
      </c>
      <c r="AD608" s="214">
        <f t="shared" si="294"/>
        <v>596</v>
      </c>
      <c r="AE608" s="222"/>
      <c r="AF608" s="222"/>
      <c r="AG608" s="222"/>
      <c r="AH608" s="222"/>
      <c r="AI608" s="222"/>
      <c r="AJ608" s="222"/>
      <c r="AK608" s="222"/>
      <c r="AL608" s="222"/>
      <c r="AM608" s="222"/>
      <c r="AN608" s="222"/>
      <c r="AO608" s="222"/>
      <c r="AP608" s="222"/>
      <c r="AQ608" s="199"/>
      <c r="AR608" s="199"/>
      <c r="AS608" s="226"/>
      <c r="AT608" s="226"/>
      <c r="AU608" s="226"/>
      <c r="AV608" s="226"/>
      <c r="AW608" s="199">
        <v>10</v>
      </c>
      <c r="AX608" s="226"/>
      <c r="AY608" s="226"/>
    </row>
    <row r="609" spans="1:51" s="196" customFormat="1" ht="12.75" customHeight="1">
      <c r="A609" s="787" t="s">
        <v>122</v>
      </c>
      <c r="B609" s="787"/>
      <c r="C609" s="751" t="s">
        <v>123</v>
      </c>
      <c r="D609" s="752"/>
      <c r="E609" s="752"/>
      <c r="F609" s="752"/>
      <c r="G609" s="752"/>
      <c r="H609" s="783"/>
      <c r="I609" s="214">
        <f t="shared" si="293"/>
        <v>597</v>
      </c>
      <c r="J609" s="215">
        <f t="shared" si="286"/>
        <v>25</v>
      </c>
      <c r="K609" s="215">
        <f t="shared" si="286"/>
        <v>1</v>
      </c>
      <c r="L609" s="221"/>
      <c r="M609" s="199"/>
      <c r="N609" s="199">
        <v>25</v>
      </c>
      <c r="O609" s="199">
        <v>1</v>
      </c>
      <c r="P609" s="222"/>
      <c r="Q609" s="222"/>
      <c r="R609" s="199">
        <v>25</v>
      </c>
      <c r="S609" s="222"/>
      <c r="T609" s="222"/>
      <c r="U609" s="222"/>
      <c r="V609" s="199">
        <v>25</v>
      </c>
      <c r="W609" s="214">
        <v>1</v>
      </c>
      <c r="X609" s="222"/>
      <c r="Y609" s="223"/>
      <c r="Z609" s="224"/>
      <c r="AA609" s="223"/>
      <c r="AB609" s="140" t="str">
        <f t="shared" si="299"/>
        <v>CF7411-12</v>
      </c>
      <c r="AC609" s="139" t="str">
        <f t="shared" si="300"/>
        <v>Барилгын цахилгаанчин</v>
      </c>
      <c r="AD609" s="214">
        <f t="shared" si="294"/>
        <v>597</v>
      </c>
      <c r="AE609" s="222"/>
      <c r="AF609" s="222"/>
      <c r="AG609" s="222"/>
      <c r="AH609" s="222"/>
      <c r="AI609" s="222"/>
      <c r="AJ609" s="222"/>
      <c r="AK609" s="222"/>
      <c r="AL609" s="222"/>
      <c r="AM609" s="222"/>
      <c r="AN609" s="222"/>
      <c r="AO609" s="222"/>
      <c r="AP609" s="222"/>
      <c r="AQ609" s="199"/>
      <c r="AR609" s="199"/>
      <c r="AS609" s="226"/>
      <c r="AT609" s="226"/>
      <c r="AU609" s="226"/>
      <c r="AV609" s="226"/>
      <c r="AW609" s="199">
        <v>25</v>
      </c>
      <c r="AX609" s="226"/>
      <c r="AY609" s="226"/>
    </row>
    <row r="610" spans="1:51" s="196" customFormat="1" ht="25.5" customHeight="1">
      <c r="A610" s="1006" t="s">
        <v>190</v>
      </c>
      <c r="B610" s="1007"/>
      <c r="C610" s="751" t="s">
        <v>191</v>
      </c>
      <c r="D610" s="752"/>
      <c r="E610" s="752"/>
      <c r="F610" s="752"/>
      <c r="G610" s="752"/>
      <c r="H610" s="783"/>
      <c r="I610" s="214">
        <f t="shared" si="293"/>
        <v>598</v>
      </c>
      <c r="J610" s="215">
        <f t="shared" si="286"/>
        <v>17</v>
      </c>
      <c r="K610" s="215">
        <f t="shared" si="286"/>
        <v>5</v>
      </c>
      <c r="L610" s="221"/>
      <c r="M610" s="199"/>
      <c r="N610" s="199">
        <v>17</v>
      </c>
      <c r="O610" s="199">
        <v>5</v>
      </c>
      <c r="P610" s="222"/>
      <c r="Q610" s="222"/>
      <c r="R610" s="199">
        <v>17</v>
      </c>
      <c r="S610" s="222"/>
      <c r="T610" s="222"/>
      <c r="U610" s="222"/>
      <c r="V610" s="199">
        <v>7</v>
      </c>
      <c r="W610" s="214"/>
      <c r="X610" s="222"/>
      <c r="Y610" s="223"/>
      <c r="Z610" s="224"/>
      <c r="AA610" s="223"/>
      <c r="AB610" s="140" t="str">
        <f t="shared" si="299"/>
        <v>IM7233-18</v>
      </c>
      <c r="AC610" s="139" t="str">
        <f t="shared" si="300"/>
        <v>Үйлдвэрийн машин, тоног төхөөрөмжийн механик</v>
      </c>
      <c r="AD610" s="214">
        <f t="shared" si="294"/>
        <v>598</v>
      </c>
      <c r="AE610" s="222"/>
      <c r="AF610" s="222"/>
      <c r="AG610" s="222"/>
      <c r="AH610" s="222"/>
      <c r="AI610" s="222"/>
      <c r="AJ610" s="222"/>
      <c r="AK610" s="222"/>
      <c r="AL610" s="222"/>
      <c r="AM610" s="222"/>
      <c r="AN610" s="222"/>
      <c r="AO610" s="222"/>
      <c r="AP610" s="222"/>
      <c r="AQ610" s="199">
        <v>10</v>
      </c>
      <c r="AR610" s="199">
        <v>5</v>
      </c>
      <c r="AS610" s="226">
        <v>1</v>
      </c>
      <c r="AT610" s="226"/>
      <c r="AU610" s="226">
        <v>2</v>
      </c>
      <c r="AV610" s="226">
        <v>7</v>
      </c>
      <c r="AW610" s="199">
        <v>7</v>
      </c>
      <c r="AX610" s="226"/>
      <c r="AY610" s="226"/>
    </row>
    <row r="611" spans="1:51" s="196" customFormat="1" ht="25.5" customHeight="1">
      <c r="A611" s="1001" t="s">
        <v>161</v>
      </c>
      <c r="B611" s="1001"/>
      <c r="C611" s="751" t="s">
        <v>162</v>
      </c>
      <c r="D611" s="752"/>
      <c r="E611" s="752"/>
      <c r="F611" s="752"/>
      <c r="G611" s="752"/>
      <c r="H611" s="783"/>
      <c r="I611" s="214">
        <f t="shared" si="293"/>
        <v>599</v>
      </c>
      <c r="J611" s="215">
        <f t="shared" si="286"/>
        <v>42</v>
      </c>
      <c r="K611" s="215">
        <f t="shared" si="286"/>
        <v>12</v>
      </c>
      <c r="L611" s="221"/>
      <c r="M611" s="199"/>
      <c r="N611" s="199">
        <v>42</v>
      </c>
      <c r="O611" s="199">
        <v>12</v>
      </c>
      <c r="P611" s="222"/>
      <c r="Q611" s="222"/>
      <c r="R611" s="199">
        <v>42</v>
      </c>
      <c r="S611" s="222"/>
      <c r="T611" s="222"/>
      <c r="U611" s="222"/>
      <c r="V611" s="214"/>
      <c r="W611" s="214"/>
      <c r="X611" s="222">
        <v>1</v>
      </c>
      <c r="Y611" s="223">
        <v>1</v>
      </c>
      <c r="Z611" s="224"/>
      <c r="AA611" s="223"/>
      <c r="AB611" s="140" t="str">
        <f t="shared" si="299"/>
        <v>MT8111-35</v>
      </c>
      <c r="AC611" s="139" t="str">
        <f t="shared" si="300"/>
        <v>Хүнд машин механизмын оператор</v>
      </c>
      <c r="AD611" s="214">
        <f t="shared" si="294"/>
        <v>599</v>
      </c>
      <c r="AE611" s="222"/>
      <c r="AF611" s="222"/>
      <c r="AG611" s="222"/>
      <c r="AH611" s="222"/>
      <c r="AI611" s="222"/>
      <c r="AJ611" s="222"/>
      <c r="AK611" s="222"/>
      <c r="AL611" s="222"/>
      <c r="AM611" s="222"/>
      <c r="AN611" s="222"/>
      <c r="AO611" s="222"/>
      <c r="AP611" s="222"/>
      <c r="AQ611" s="199">
        <v>41</v>
      </c>
      <c r="AR611" s="199">
        <v>11</v>
      </c>
      <c r="AS611" s="226">
        <v>7</v>
      </c>
      <c r="AT611" s="226">
        <v>2</v>
      </c>
      <c r="AU611" s="226">
        <v>3</v>
      </c>
      <c r="AV611" s="226">
        <v>30</v>
      </c>
      <c r="AW611" s="226"/>
      <c r="AX611" s="226"/>
      <c r="AY611" s="226"/>
    </row>
    <row r="612" spans="1:51" s="196" customFormat="1" ht="12.75" customHeight="1">
      <c r="A612" s="1046" t="s">
        <v>460</v>
      </c>
      <c r="B612" s="1047"/>
      <c r="C612" s="702" t="s">
        <v>461</v>
      </c>
      <c r="D612" s="702"/>
      <c r="E612" s="702"/>
      <c r="F612" s="702"/>
      <c r="G612" s="702"/>
      <c r="H612" s="702"/>
      <c r="I612" s="214">
        <f t="shared" si="293"/>
        <v>600</v>
      </c>
      <c r="J612" s="215">
        <f t="shared" si="286"/>
        <v>17</v>
      </c>
      <c r="K612" s="215">
        <f t="shared" si="286"/>
        <v>4</v>
      </c>
      <c r="L612" s="221"/>
      <c r="M612" s="199"/>
      <c r="N612" s="199">
        <v>17</v>
      </c>
      <c r="O612" s="199">
        <v>4</v>
      </c>
      <c r="P612" s="222"/>
      <c r="Q612" s="222"/>
      <c r="R612" s="199">
        <v>17</v>
      </c>
      <c r="S612" s="222"/>
      <c r="T612" s="222"/>
      <c r="U612" s="222"/>
      <c r="V612" s="214"/>
      <c r="W612" s="214"/>
      <c r="X612" s="222">
        <v>3</v>
      </c>
      <c r="Y612" s="223"/>
      <c r="Z612" s="224"/>
      <c r="AA612" s="223"/>
      <c r="AB612" s="140" t="str">
        <f t="shared" si="299"/>
        <v>MT8111-11</v>
      </c>
      <c r="AC612" s="139" t="str">
        <f t="shared" si="300"/>
        <v>Өрмийн машины оператор</v>
      </c>
      <c r="AD612" s="214">
        <f t="shared" si="294"/>
        <v>600</v>
      </c>
      <c r="AE612" s="222"/>
      <c r="AF612" s="222"/>
      <c r="AG612" s="222"/>
      <c r="AH612" s="222"/>
      <c r="AI612" s="222"/>
      <c r="AJ612" s="222"/>
      <c r="AK612" s="222"/>
      <c r="AL612" s="222"/>
      <c r="AM612" s="222"/>
      <c r="AN612" s="222"/>
      <c r="AO612" s="222"/>
      <c r="AP612" s="222"/>
      <c r="AQ612" s="199">
        <v>14</v>
      </c>
      <c r="AR612" s="199">
        <v>4</v>
      </c>
      <c r="AS612" s="226">
        <v>4</v>
      </c>
      <c r="AT612" s="226"/>
      <c r="AU612" s="226">
        <v>1</v>
      </c>
      <c r="AV612" s="226">
        <v>12</v>
      </c>
      <c r="AW612" s="226"/>
      <c r="AX612" s="226"/>
      <c r="AY612" s="226"/>
    </row>
    <row r="613" spans="1:51" s="196" customFormat="1" ht="12.75" customHeight="1">
      <c r="A613" s="1046" t="s">
        <v>358</v>
      </c>
      <c r="B613" s="1047"/>
      <c r="C613" s="751" t="s">
        <v>359</v>
      </c>
      <c r="D613" s="752"/>
      <c r="E613" s="752"/>
      <c r="F613" s="752"/>
      <c r="G613" s="752"/>
      <c r="H613" s="783"/>
      <c r="I613" s="214">
        <f t="shared" si="293"/>
        <v>601</v>
      </c>
      <c r="J613" s="215">
        <f t="shared" si="286"/>
        <v>21</v>
      </c>
      <c r="K613" s="215">
        <f t="shared" si="286"/>
        <v>1</v>
      </c>
      <c r="L613" s="221">
        <v>21</v>
      </c>
      <c r="M613" s="199">
        <v>1</v>
      </c>
      <c r="N613" s="199"/>
      <c r="O613" s="199"/>
      <c r="P613" s="222"/>
      <c r="Q613" s="222"/>
      <c r="R613" s="221">
        <v>21</v>
      </c>
      <c r="S613" s="222"/>
      <c r="T613" s="222"/>
      <c r="U613" s="222"/>
      <c r="V613" s="214"/>
      <c r="W613" s="214"/>
      <c r="X613" s="222"/>
      <c r="Y613" s="223"/>
      <c r="Z613" s="224">
        <v>13</v>
      </c>
      <c r="AA613" s="223">
        <v>1</v>
      </c>
      <c r="AB613" s="140" t="str">
        <f t="shared" si="299"/>
        <v>IM3113-17</v>
      </c>
      <c r="AC613" s="139" t="str">
        <f t="shared" si="300"/>
        <v>Цахилгааны техникч</v>
      </c>
      <c r="AD613" s="214">
        <f t="shared" si="294"/>
        <v>601</v>
      </c>
      <c r="AE613" s="222"/>
      <c r="AF613" s="222"/>
      <c r="AG613" s="222"/>
      <c r="AH613" s="222"/>
      <c r="AI613" s="222"/>
      <c r="AJ613" s="222"/>
      <c r="AK613" s="222"/>
      <c r="AL613" s="222"/>
      <c r="AM613" s="222"/>
      <c r="AN613" s="222"/>
      <c r="AO613" s="222"/>
      <c r="AP613" s="222"/>
      <c r="AQ613" s="199">
        <v>8</v>
      </c>
      <c r="AR613" s="199"/>
      <c r="AS613" s="226">
        <v>1</v>
      </c>
      <c r="AT613" s="226"/>
      <c r="AU613" s="226">
        <v>20</v>
      </c>
      <c r="AV613" s="226"/>
      <c r="AW613" s="226"/>
      <c r="AX613" s="226"/>
      <c r="AY613" s="226"/>
    </row>
    <row r="614" spans="1:51" s="196" customFormat="1" ht="25.5" customHeight="1">
      <c r="A614" s="825" t="s">
        <v>369</v>
      </c>
      <c r="B614" s="826"/>
      <c r="C614" s="987" t="s">
        <v>370</v>
      </c>
      <c r="D614" s="988"/>
      <c r="E614" s="988"/>
      <c r="F614" s="988"/>
      <c r="G614" s="988"/>
      <c r="H614" s="989"/>
      <c r="I614" s="214">
        <f t="shared" si="293"/>
        <v>602</v>
      </c>
      <c r="J614" s="215">
        <f t="shared" si="286"/>
        <v>30</v>
      </c>
      <c r="K614" s="215">
        <f t="shared" si="286"/>
        <v>20</v>
      </c>
      <c r="L614" s="221">
        <v>30</v>
      </c>
      <c r="M614" s="199">
        <v>20</v>
      </c>
      <c r="N614" s="199"/>
      <c r="O614" s="199"/>
      <c r="P614" s="222"/>
      <c r="Q614" s="222"/>
      <c r="R614" s="221">
        <v>30</v>
      </c>
      <c r="S614" s="222"/>
      <c r="T614" s="222"/>
      <c r="U614" s="222"/>
      <c r="V614" s="214"/>
      <c r="W614" s="214"/>
      <c r="X614" s="222"/>
      <c r="Y614" s="223"/>
      <c r="Z614" s="224">
        <v>1</v>
      </c>
      <c r="AA614" s="223">
        <v>1</v>
      </c>
      <c r="AB614" s="140" t="str">
        <f t="shared" si="299"/>
        <v>IM3119-11</v>
      </c>
      <c r="AC614" s="139" t="str">
        <f t="shared" si="300"/>
        <v>Аюулгүй ажиллагааны техникч</v>
      </c>
      <c r="AD614" s="214">
        <f t="shared" si="294"/>
        <v>602</v>
      </c>
      <c r="AE614" s="222"/>
      <c r="AF614" s="222"/>
      <c r="AG614" s="222"/>
      <c r="AH614" s="222"/>
      <c r="AI614" s="222"/>
      <c r="AJ614" s="222"/>
      <c r="AK614" s="222"/>
      <c r="AL614" s="222"/>
      <c r="AM614" s="222"/>
      <c r="AN614" s="222"/>
      <c r="AO614" s="222"/>
      <c r="AP614" s="222"/>
      <c r="AQ614" s="199">
        <v>29</v>
      </c>
      <c r="AR614" s="199">
        <v>19</v>
      </c>
      <c r="AS614" s="226">
        <v>6</v>
      </c>
      <c r="AT614" s="226"/>
      <c r="AU614" s="226">
        <v>4</v>
      </c>
      <c r="AV614" s="226">
        <v>20</v>
      </c>
      <c r="AW614" s="226"/>
      <c r="AX614" s="226"/>
      <c r="AY614" s="226"/>
    </row>
    <row r="615" spans="1:51" s="196" customFormat="1" ht="12.75" customHeight="1">
      <c r="A615" s="1037" t="s">
        <v>352</v>
      </c>
      <c r="B615" s="776"/>
      <c r="C615" s="751" t="s">
        <v>353</v>
      </c>
      <c r="D615" s="752"/>
      <c r="E615" s="752"/>
      <c r="F615" s="752"/>
      <c r="G615" s="752"/>
      <c r="H615" s="783"/>
      <c r="I615" s="214">
        <f t="shared" si="293"/>
        <v>603</v>
      </c>
      <c r="J615" s="215">
        <f t="shared" ref="J615:K669" si="301">+L615+N615+P615</f>
        <v>5</v>
      </c>
      <c r="K615" s="215">
        <f t="shared" si="301"/>
        <v>1</v>
      </c>
      <c r="L615" s="221">
        <v>5</v>
      </c>
      <c r="M615" s="199">
        <v>1</v>
      </c>
      <c r="N615" s="199"/>
      <c r="O615" s="199"/>
      <c r="P615" s="222"/>
      <c r="Q615" s="222"/>
      <c r="R615" s="221">
        <v>5</v>
      </c>
      <c r="S615" s="222"/>
      <c r="T615" s="222"/>
      <c r="U615" s="222"/>
      <c r="V615" s="214"/>
      <c r="W615" s="214"/>
      <c r="X615" s="222"/>
      <c r="Y615" s="223"/>
      <c r="Z615" s="224"/>
      <c r="AA615" s="223"/>
      <c r="AB615" s="140" t="str">
        <f t="shared" si="299"/>
        <v>CT3112-16</v>
      </c>
      <c r="AC615" s="139" t="str">
        <f t="shared" si="300"/>
        <v>Барилга угсралтын техникч</v>
      </c>
      <c r="AD615" s="214">
        <f t="shared" si="294"/>
        <v>603</v>
      </c>
      <c r="AE615" s="222"/>
      <c r="AF615" s="222"/>
      <c r="AG615" s="222"/>
      <c r="AH615" s="222"/>
      <c r="AI615" s="222"/>
      <c r="AJ615" s="222"/>
      <c r="AK615" s="222"/>
      <c r="AL615" s="222"/>
      <c r="AM615" s="222"/>
      <c r="AN615" s="222"/>
      <c r="AO615" s="222"/>
      <c r="AP615" s="222"/>
      <c r="AQ615" s="199">
        <v>5</v>
      </c>
      <c r="AR615" s="199">
        <v>1</v>
      </c>
      <c r="AS615" s="226">
        <v>1</v>
      </c>
      <c r="AT615" s="226"/>
      <c r="AU615" s="226">
        <v>4</v>
      </c>
      <c r="AV615" s="226"/>
      <c r="AW615" s="226"/>
      <c r="AX615" s="226"/>
      <c r="AY615" s="226"/>
    </row>
    <row r="616" spans="1:51" s="208" customFormat="1" ht="14.25">
      <c r="A616" s="1048" t="s">
        <v>468</v>
      </c>
      <c r="B616" s="1049"/>
      <c r="C616" s="1049"/>
      <c r="D616" s="1049"/>
      <c r="E616" s="1049"/>
      <c r="F616" s="1049"/>
      <c r="G616" s="1049"/>
      <c r="H616" s="1050"/>
      <c r="I616" s="241">
        <f t="shared" si="293"/>
        <v>604</v>
      </c>
      <c r="J616" s="241">
        <f t="shared" ref="J616:K616" si="302">SUM(J617:J625)</f>
        <v>177</v>
      </c>
      <c r="K616" s="241">
        <f t="shared" si="302"/>
        <v>95</v>
      </c>
      <c r="L616" s="241">
        <f>SUM(L617:L625)</f>
        <v>0</v>
      </c>
      <c r="M616" s="241">
        <f t="shared" ref="M616:AA616" si="303">SUM(M617:M625)</f>
        <v>0</v>
      </c>
      <c r="N616" s="241">
        <f t="shared" si="303"/>
        <v>177</v>
      </c>
      <c r="O616" s="241">
        <f t="shared" si="303"/>
        <v>95</v>
      </c>
      <c r="P616" s="241">
        <f t="shared" si="303"/>
        <v>0</v>
      </c>
      <c r="Q616" s="241">
        <f t="shared" si="303"/>
        <v>0</v>
      </c>
      <c r="R616" s="241">
        <f t="shared" si="303"/>
        <v>177</v>
      </c>
      <c r="S616" s="241">
        <f t="shared" si="303"/>
        <v>0</v>
      </c>
      <c r="T616" s="241">
        <f t="shared" si="303"/>
        <v>0</v>
      </c>
      <c r="U616" s="241">
        <f t="shared" si="303"/>
        <v>0</v>
      </c>
      <c r="V616" s="241">
        <f t="shared" si="303"/>
        <v>53</v>
      </c>
      <c r="W616" s="241">
        <f t="shared" si="303"/>
        <v>13</v>
      </c>
      <c r="X616" s="241">
        <f t="shared" si="303"/>
        <v>5</v>
      </c>
      <c r="Y616" s="241">
        <f t="shared" si="303"/>
        <v>5</v>
      </c>
      <c r="Z616" s="241">
        <f t="shared" si="303"/>
        <v>0</v>
      </c>
      <c r="AA616" s="241">
        <f t="shared" si="303"/>
        <v>0</v>
      </c>
      <c r="AB616" s="819" t="str">
        <f>+A616</f>
        <v>14. Сэлэнгэ аймаг дахь "Зүүнхараа" Политехник коллеж</v>
      </c>
      <c r="AC616" s="820"/>
      <c r="AD616" s="241">
        <f t="shared" si="294"/>
        <v>604</v>
      </c>
      <c r="AE616" s="241">
        <f t="shared" ref="AE616:AF616" si="304">SUM(AE617:AE625)</f>
        <v>0</v>
      </c>
      <c r="AF616" s="241">
        <f t="shared" si="304"/>
        <v>0</v>
      </c>
      <c r="AG616" s="241">
        <f>SUM(AG617:AG625)</f>
        <v>0</v>
      </c>
      <c r="AH616" s="241">
        <f t="shared" ref="AH616:AX616" si="305">SUM(AH617:AH625)</f>
        <v>0</v>
      </c>
      <c r="AI616" s="241">
        <f t="shared" si="305"/>
        <v>10</v>
      </c>
      <c r="AJ616" s="241">
        <f t="shared" si="305"/>
        <v>7</v>
      </c>
      <c r="AK616" s="241">
        <f t="shared" si="305"/>
        <v>14</v>
      </c>
      <c r="AL616" s="241">
        <f t="shared" si="305"/>
        <v>1</v>
      </c>
      <c r="AM616" s="241">
        <f t="shared" si="305"/>
        <v>0</v>
      </c>
      <c r="AN616" s="241">
        <f t="shared" si="305"/>
        <v>0</v>
      </c>
      <c r="AO616" s="241">
        <f t="shared" si="305"/>
        <v>0</v>
      </c>
      <c r="AP616" s="241">
        <f t="shared" si="305"/>
        <v>0</v>
      </c>
      <c r="AQ616" s="241">
        <f t="shared" si="305"/>
        <v>95</v>
      </c>
      <c r="AR616" s="241">
        <f t="shared" si="305"/>
        <v>69</v>
      </c>
      <c r="AS616" s="241">
        <f t="shared" si="305"/>
        <v>19</v>
      </c>
      <c r="AT616" s="241">
        <f t="shared" si="305"/>
        <v>0</v>
      </c>
      <c r="AU616" s="241">
        <f t="shared" si="305"/>
        <v>10</v>
      </c>
      <c r="AV616" s="241">
        <f t="shared" si="305"/>
        <v>82</v>
      </c>
      <c r="AW616" s="241">
        <f t="shared" si="305"/>
        <v>65</v>
      </c>
      <c r="AX616" s="241">
        <f t="shared" si="305"/>
        <v>1</v>
      </c>
      <c r="AY616" s="241">
        <f>SUM(AY617:AY625)</f>
        <v>0</v>
      </c>
    </row>
    <row r="617" spans="1:51" s="196" customFormat="1" ht="12.75" customHeight="1">
      <c r="A617" s="1002" t="s">
        <v>163</v>
      </c>
      <c r="B617" s="1003"/>
      <c r="C617" s="751" t="s">
        <v>164</v>
      </c>
      <c r="D617" s="752"/>
      <c r="E617" s="752"/>
      <c r="F617" s="752"/>
      <c r="G617" s="752"/>
      <c r="H617" s="783"/>
      <c r="I617" s="214">
        <f t="shared" si="293"/>
        <v>605</v>
      </c>
      <c r="J617" s="215">
        <f t="shared" si="301"/>
        <v>19</v>
      </c>
      <c r="K617" s="215">
        <f t="shared" si="301"/>
        <v>14</v>
      </c>
      <c r="L617" s="221"/>
      <c r="M617" s="199"/>
      <c r="N617" s="199">
        <v>19</v>
      </c>
      <c r="O617" s="199">
        <v>14</v>
      </c>
      <c r="P617" s="222"/>
      <c r="Q617" s="222"/>
      <c r="R617" s="199">
        <v>19</v>
      </c>
      <c r="S617" s="222"/>
      <c r="T617" s="222"/>
      <c r="U617" s="222"/>
      <c r="V617" s="214"/>
      <c r="W617" s="214"/>
      <c r="X617" s="222"/>
      <c r="Y617" s="223"/>
      <c r="Z617" s="224"/>
      <c r="AA617" s="223"/>
      <c r="AB617" s="140" t="str">
        <f t="shared" ref="AB617:AB625" si="306">+A617</f>
        <v>AF6112-25</v>
      </c>
      <c r="AC617" s="139" t="str">
        <f t="shared" ref="AC617:AC625" si="307">+C617</f>
        <v>Хүлэмжийн аж ахуйн фермер</v>
      </c>
      <c r="AD617" s="214">
        <f t="shared" si="294"/>
        <v>605</v>
      </c>
      <c r="AE617" s="63"/>
      <c r="AF617" s="63"/>
      <c r="AG617" s="63"/>
      <c r="AH617" s="63"/>
      <c r="AI617" s="199"/>
      <c r="AJ617" s="199"/>
      <c r="AK617" s="199"/>
      <c r="AL617" s="199"/>
      <c r="AM617" s="199"/>
      <c r="AN617" s="199"/>
      <c r="AO617" s="199"/>
      <c r="AP617" s="199"/>
      <c r="AQ617" s="199">
        <v>19</v>
      </c>
      <c r="AR617" s="199">
        <v>14</v>
      </c>
      <c r="AS617" s="199">
        <v>2</v>
      </c>
      <c r="AT617" s="199"/>
      <c r="AU617" s="199"/>
      <c r="AV617" s="199">
        <v>16</v>
      </c>
      <c r="AW617" s="199">
        <v>1</v>
      </c>
      <c r="AX617" s="199"/>
      <c r="AY617" s="199"/>
    </row>
    <row r="618" spans="1:51" s="196" customFormat="1" ht="12.75" customHeight="1">
      <c r="A618" s="825" t="s">
        <v>124</v>
      </c>
      <c r="B618" s="826"/>
      <c r="C618" s="702" t="s">
        <v>125</v>
      </c>
      <c r="D618" s="702"/>
      <c r="E618" s="702"/>
      <c r="F618" s="702"/>
      <c r="G618" s="702"/>
      <c r="H618" s="702"/>
      <c r="I618" s="214">
        <f t="shared" si="293"/>
        <v>606</v>
      </c>
      <c r="J618" s="215">
        <f t="shared" si="301"/>
        <v>21</v>
      </c>
      <c r="K618" s="215">
        <f t="shared" si="301"/>
        <v>1</v>
      </c>
      <c r="L618" s="221"/>
      <c r="M618" s="199"/>
      <c r="N618" s="199">
        <v>21</v>
      </c>
      <c r="O618" s="199">
        <v>1</v>
      </c>
      <c r="P618" s="222"/>
      <c r="Q618" s="222"/>
      <c r="R618" s="199">
        <v>21</v>
      </c>
      <c r="S618" s="222"/>
      <c r="T618" s="222"/>
      <c r="U618" s="222"/>
      <c r="V618" s="214">
        <v>21</v>
      </c>
      <c r="W618" s="214">
        <v>1</v>
      </c>
      <c r="X618" s="222"/>
      <c r="Y618" s="223"/>
      <c r="Z618" s="224"/>
      <c r="AA618" s="223"/>
      <c r="AB618" s="140" t="str">
        <f t="shared" si="306"/>
        <v>IM7212-14</v>
      </c>
      <c r="AC618" s="139" t="str">
        <f t="shared" si="307"/>
        <v>Гагнуурчин</v>
      </c>
      <c r="AD618" s="214">
        <f t="shared" si="294"/>
        <v>606</v>
      </c>
      <c r="AE618" s="63"/>
      <c r="AF618" s="63"/>
      <c r="AG618" s="63"/>
      <c r="AH618" s="63"/>
      <c r="AI618" s="199"/>
      <c r="AJ618" s="199"/>
      <c r="AK618" s="199"/>
      <c r="AL618" s="199"/>
      <c r="AM618" s="199"/>
      <c r="AN618" s="199"/>
      <c r="AO618" s="199"/>
      <c r="AP618" s="199"/>
      <c r="AQ618" s="199"/>
      <c r="AR618" s="199"/>
      <c r="AS618" s="199"/>
      <c r="AT618" s="199"/>
      <c r="AU618" s="199"/>
      <c r="AV618" s="199"/>
      <c r="AW618" s="199">
        <v>21</v>
      </c>
      <c r="AX618" s="199"/>
      <c r="AY618" s="199"/>
    </row>
    <row r="619" spans="1:51" s="196" customFormat="1" ht="25.5" customHeight="1">
      <c r="A619" s="787" t="s">
        <v>130</v>
      </c>
      <c r="B619" s="787"/>
      <c r="C619" s="702" t="s">
        <v>131</v>
      </c>
      <c r="D619" s="702"/>
      <c r="E619" s="702"/>
      <c r="F619" s="702"/>
      <c r="G619" s="702"/>
      <c r="H619" s="702"/>
      <c r="I619" s="214">
        <f t="shared" si="293"/>
        <v>607</v>
      </c>
      <c r="J619" s="215">
        <f t="shared" si="301"/>
        <v>20</v>
      </c>
      <c r="K619" s="215">
        <f t="shared" si="301"/>
        <v>20</v>
      </c>
      <c r="L619" s="221"/>
      <c r="M619" s="199"/>
      <c r="N619" s="199">
        <v>20</v>
      </c>
      <c r="O619" s="199">
        <v>20</v>
      </c>
      <c r="P619" s="222"/>
      <c r="Q619" s="222"/>
      <c r="R619" s="199">
        <v>20</v>
      </c>
      <c r="S619" s="222"/>
      <c r="T619" s="222"/>
      <c r="U619" s="222"/>
      <c r="V619" s="214"/>
      <c r="W619" s="214"/>
      <c r="X619" s="222"/>
      <c r="Y619" s="223"/>
      <c r="Z619" s="224"/>
      <c r="AA619" s="223"/>
      <c r="AB619" s="140" t="str">
        <f t="shared" si="306"/>
        <v>IE7533-28</v>
      </c>
      <c r="AC619" s="139" t="str">
        <f t="shared" si="307"/>
        <v>Оёмол бүтээгдэхүүний оёдолчин</v>
      </c>
      <c r="AD619" s="214">
        <f t="shared" si="294"/>
        <v>607</v>
      </c>
      <c r="AE619" s="54"/>
      <c r="AF619" s="54"/>
      <c r="AG619" s="54"/>
      <c r="AH619" s="54"/>
      <c r="AI619" s="199">
        <v>4</v>
      </c>
      <c r="AJ619" s="199">
        <v>4</v>
      </c>
      <c r="AK619" s="199"/>
      <c r="AL619" s="199"/>
      <c r="AM619" s="199"/>
      <c r="AN619" s="199"/>
      <c r="AO619" s="199"/>
      <c r="AP619" s="199"/>
      <c r="AQ619" s="199">
        <v>16</v>
      </c>
      <c r="AR619" s="199">
        <v>16</v>
      </c>
      <c r="AS619" s="199">
        <v>4</v>
      </c>
      <c r="AT619" s="199"/>
      <c r="AU619" s="199">
        <v>1</v>
      </c>
      <c r="AV619" s="199">
        <v>15</v>
      </c>
      <c r="AW619" s="199"/>
      <c r="AX619" s="199"/>
      <c r="AY619" s="199"/>
    </row>
    <row r="620" spans="1:51" s="196" customFormat="1" ht="12.75" customHeight="1">
      <c r="A620" s="825" t="s">
        <v>144</v>
      </c>
      <c r="B620" s="826"/>
      <c r="C620" s="712" t="s">
        <v>145</v>
      </c>
      <c r="D620" s="713"/>
      <c r="E620" s="713"/>
      <c r="F620" s="713"/>
      <c r="G620" s="713"/>
      <c r="H620" s="714"/>
      <c r="I620" s="214">
        <f t="shared" si="293"/>
        <v>608</v>
      </c>
      <c r="J620" s="215">
        <f t="shared" si="301"/>
        <v>15</v>
      </c>
      <c r="K620" s="215">
        <f t="shared" si="301"/>
        <v>12</v>
      </c>
      <c r="L620" s="221"/>
      <c r="M620" s="199"/>
      <c r="N620" s="199">
        <v>15</v>
      </c>
      <c r="O620" s="199">
        <v>12</v>
      </c>
      <c r="P620" s="222"/>
      <c r="Q620" s="222"/>
      <c r="R620" s="199">
        <v>15</v>
      </c>
      <c r="S620" s="222"/>
      <c r="T620" s="222"/>
      <c r="U620" s="222"/>
      <c r="V620" s="199">
        <v>15</v>
      </c>
      <c r="W620" s="199">
        <v>12</v>
      </c>
      <c r="X620" s="222"/>
      <c r="Y620" s="223"/>
      <c r="Z620" s="224"/>
      <c r="AA620" s="223"/>
      <c r="AB620" s="140" t="str">
        <f t="shared" si="306"/>
        <v>IF5120-11</v>
      </c>
      <c r="AC620" s="139" t="str">
        <f t="shared" si="307"/>
        <v>Тогооч</v>
      </c>
      <c r="AD620" s="214">
        <f t="shared" si="294"/>
        <v>608</v>
      </c>
      <c r="AE620" s="63"/>
      <c r="AF620" s="63"/>
      <c r="AG620" s="63"/>
      <c r="AH620" s="63"/>
      <c r="AI620" s="199"/>
      <c r="AJ620" s="199"/>
      <c r="AK620" s="199"/>
      <c r="AL620" s="199"/>
      <c r="AM620" s="199"/>
      <c r="AN620" s="199"/>
      <c r="AO620" s="199"/>
      <c r="AP620" s="199"/>
      <c r="AQ620" s="199"/>
      <c r="AR620" s="199"/>
      <c r="AS620" s="199"/>
      <c r="AT620" s="199"/>
      <c r="AU620" s="199"/>
      <c r="AV620" s="199"/>
      <c r="AW620" s="199">
        <v>15</v>
      </c>
      <c r="AX620" s="199"/>
      <c r="AY620" s="199"/>
    </row>
    <row r="621" spans="1:51" s="196" customFormat="1" ht="12.75" customHeight="1">
      <c r="A621" s="825" t="s">
        <v>114</v>
      </c>
      <c r="B621" s="826"/>
      <c r="C621" s="751" t="s">
        <v>115</v>
      </c>
      <c r="D621" s="752"/>
      <c r="E621" s="752"/>
      <c r="F621" s="752"/>
      <c r="G621" s="752"/>
      <c r="H621" s="783"/>
      <c r="I621" s="214">
        <f t="shared" si="293"/>
        <v>609</v>
      </c>
      <c r="J621" s="215">
        <f t="shared" si="301"/>
        <v>20</v>
      </c>
      <c r="K621" s="215">
        <f t="shared" si="301"/>
        <v>0</v>
      </c>
      <c r="L621" s="221"/>
      <c r="M621" s="199"/>
      <c r="N621" s="199">
        <v>20</v>
      </c>
      <c r="O621" s="199">
        <v>0</v>
      </c>
      <c r="P621" s="222"/>
      <c r="Q621" s="222"/>
      <c r="R621" s="199">
        <v>20</v>
      </c>
      <c r="S621" s="222"/>
      <c r="T621" s="222"/>
      <c r="U621" s="222"/>
      <c r="V621" s="214">
        <v>17</v>
      </c>
      <c r="W621" s="214">
        <v>0</v>
      </c>
      <c r="X621" s="222"/>
      <c r="Y621" s="223"/>
      <c r="Z621" s="224"/>
      <c r="AA621" s="223"/>
      <c r="AB621" s="140" t="str">
        <f t="shared" si="306"/>
        <v>TC8211-20</v>
      </c>
      <c r="AC621" s="139" t="str">
        <f t="shared" si="307"/>
        <v>Автомашины засварчин</v>
      </c>
      <c r="AD621" s="214">
        <f t="shared" si="294"/>
        <v>609</v>
      </c>
      <c r="AE621" s="63"/>
      <c r="AF621" s="63"/>
      <c r="AG621" s="63"/>
      <c r="AH621" s="63"/>
      <c r="AI621" s="199"/>
      <c r="AJ621" s="199"/>
      <c r="AK621" s="199"/>
      <c r="AL621" s="199"/>
      <c r="AM621" s="199"/>
      <c r="AN621" s="199"/>
      <c r="AO621" s="199"/>
      <c r="AP621" s="199"/>
      <c r="AQ621" s="199">
        <v>3</v>
      </c>
      <c r="AR621" s="199">
        <v>0</v>
      </c>
      <c r="AS621" s="199"/>
      <c r="AT621" s="199"/>
      <c r="AU621" s="199"/>
      <c r="AV621" s="199"/>
      <c r="AW621" s="199">
        <v>20</v>
      </c>
      <c r="AX621" s="199"/>
      <c r="AY621" s="199"/>
    </row>
    <row r="622" spans="1:51" s="196" customFormat="1" ht="12.75" customHeight="1">
      <c r="A622" s="787" t="s">
        <v>136</v>
      </c>
      <c r="B622" s="787"/>
      <c r="C622" s="702" t="s">
        <v>137</v>
      </c>
      <c r="D622" s="702"/>
      <c r="E622" s="702"/>
      <c r="F622" s="702"/>
      <c r="G622" s="702"/>
      <c r="H622" s="702"/>
      <c r="I622" s="214">
        <f t="shared" si="293"/>
        <v>610</v>
      </c>
      <c r="J622" s="215">
        <f t="shared" si="301"/>
        <v>31</v>
      </c>
      <c r="K622" s="215">
        <f t="shared" si="301"/>
        <v>21</v>
      </c>
      <c r="L622" s="221"/>
      <c r="M622" s="199"/>
      <c r="N622" s="199">
        <v>31</v>
      </c>
      <c r="O622" s="199">
        <v>21</v>
      </c>
      <c r="P622" s="222"/>
      <c r="Q622" s="222"/>
      <c r="R622" s="199">
        <v>31</v>
      </c>
      <c r="S622" s="222"/>
      <c r="T622" s="222"/>
      <c r="U622" s="222"/>
      <c r="V622" s="214"/>
      <c r="W622" s="214"/>
      <c r="X622" s="222"/>
      <c r="Y622" s="223"/>
      <c r="Z622" s="224"/>
      <c r="AA622" s="223"/>
      <c r="AB622" s="140" t="str">
        <f t="shared" si="306"/>
        <v>NF6210-21</v>
      </c>
      <c r="AC622" s="139" t="str">
        <f t="shared" si="307"/>
        <v>Ойжуулагч</v>
      </c>
      <c r="AD622" s="214">
        <f t="shared" si="294"/>
        <v>610</v>
      </c>
      <c r="AE622" s="63"/>
      <c r="AF622" s="63"/>
      <c r="AG622" s="63"/>
      <c r="AH622" s="63"/>
      <c r="AI622" s="199">
        <v>4</v>
      </c>
      <c r="AJ622" s="199">
        <v>2</v>
      </c>
      <c r="AK622" s="199"/>
      <c r="AL622" s="199"/>
      <c r="AM622" s="199"/>
      <c r="AN622" s="199"/>
      <c r="AO622" s="199"/>
      <c r="AP622" s="199"/>
      <c r="AQ622" s="199">
        <v>27</v>
      </c>
      <c r="AR622" s="199">
        <v>19</v>
      </c>
      <c r="AS622" s="199">
        <v>6</v>
      </c>
      <c r="AT622" s="199"/>
      <c r="AU622" s="199"/>
      <c r="AV622" s="199">
        <v>17</v>
      </c>
      <c r="AW622" s="199">
        <v>8</v>
      </c>
      <c r="AX622" s="199"/>
      <c r="AY622" s="199"/>
    </row>
    <row r="623" spans="1:51" s="196" customFormat="1" ht="12.75" customHeight="1">
      <c r="A623" s="825" t="s">
        <v>153</v>
      </c>
      <c r="B623" s="826"/>
      <c r="C623" s="712" t="s">
        <v>154</v>
      </c>
      <c r="D623" s="713"/>
      <c r="E623" s="713"/>
      <c r="F623" s="713"/>
      <c r="G623" s="713"/>
      <c r="H623" s="714"/>
      <c r="I623" s="214">
        <f t="shared" si="293"/>
        <v>611</v>
      </c>
      <c r="J623" s="215">
        <f t="shared" si="301"/>
        <v>18</v>
      </c>
      <c r="K623" s="215">
        <f t="shared" si="301"/>
        <v>18</v>
      </c>
      <c r="L623" s="221"/>
      <c r="M623" s="199"/>
      <c r="N623" s="199">
        <v>18</v>
      </c>
      <c r="O623" s="199">
        <v>18</v>
      </c>
      <c r="P623" s="222"/>
      <c r="Q623" s="222"/>
      <c r="R623" s="199">
        <v>18</v>
      </c>
      <c r="S623" s="222"/>
      <c r="T623" s="222"/>
      <c r="U623" s="222"/>
      <c r="V623" s="214"/>
      <c r="W623" s="214"/>
      <c r="X623" s="199">
        <v>5</v>
      </c>
      <c r="Y623" s="199">
        <v>5</v>
      </c>
      <c r="Z623" s="224"/>
      <c r="AA623" s="223"/>
      <c r="AB623" s="140" t="str">
        <f t="shared" si="306"/>
        <v>SO5142-11</v>
      </c>
      <c r="AC623" s="139" t="str">
        <f t="shared" si="307"/>
        <v>Гоо засалч</v>
      </c>
      <c r="AD623" s="214">
        <f t="shared" si="294"/>
        <v>611</v>
      </c>
      <c r="AE623" s="63"/>
      <c r="AF623" s="63"/>
      <c r="AG623" s="63"/>
      <c r="AH623" s="63"/>
      <c r="AI623" s="199">
        <v>1</v>
      </c>
      <c r="AJ623" s="199">
        <v>1</v>
      </c>
      <c r="AK623" s="199"/>
      <c r="AL623" s="199"/>
      <c r="AM623" s="199"/>
      <c r="AN623" s="199"/>
      <c r="AO623" s="199"/>
      <c r="AP623" s="199"/>
      <c r="AQ623" s="199">
        <v>12</v>
      </c>
      <c r="AR623" s="199">
        <v>12</v>
      </c>
      <c r="AS623" s="199">
        <v>3</v>
      </c>
      <c r="AT623" s="199"/>
      <c r="AU623" s="199">
        <v>4</v>
      </c>
      <c r="AV623" s="199">
        <v>11</v>
      </c>
      <c r="AW623" s="199"/>
      <c r="AX623" s="199"/>
      <c r="AY623" s="199"/>
    </row>
    <row r="624" spans="1:51" s="196" customFormat="1" ht="12.75" customHeight="1">
      <c r="A624" s="787" t="s">
        <v>290</v>
      </c>
      <c r="B624" s="787"/>
      <c r="C624" s="751" t="s">
        <v>291</v>
      </c>
      <c r="D624" s="752"/>
      <c r="E624" s="752"/>
      <c r="F624" s="752"/>
      <c r="G624" s="752"/>
      <c r="H624" s="783"/>
      <c r="I624" s="214">
        <f t="shared" si="293"/>
        <v>612</v>
      </c>
      <c r="J624" s="215">
        <f t="shared" si="301"/>
        <v>22</v>
      </c>
      <c r="K624" s="215">
        <f t="shared" si="301"/>
        <v>3</v>
      </c>
      <c r="L624" s="221"/>
      <c r="M624" s="199"/>
      <c r="N624" s="199">
        <v>22</v>
      </c>
      <c r="O624" s="199">
        <v>3</v>
      </c>
      <c r="P624" s="222"/>
      <c r="Q624" s="222"/>
      <c r="R624" s="199">
        <v>22</v>
      </c>
      <c r="S624" s="222"/>
      <c r="T624" s="222"/>
      <c r="U624" s="222"/>
      <c r="V624" s="214"/>
      <c r="W624" s="214"/>
      <c r="X624" s="222"/>
      <c r="Y624" s="223"/>
      <c r="Z624" s="224"/>
      <c r="AA624" s="223"/>
      <c r="AB624" s="140" t="str">
        <f t="shared" si="306"/>
        <v>TR4323-27</v>
      </c>
      <c r="AC624" s="139" t="str">
        <f t="shared" si="307"/>
        <v>Вагон үзэгч, засварчин</v>
      </c>
      <c r="AD624" s="214">
        <f t="shared" si="294"/>
        <v>612</v>
      </c>
      <c r="AE624" s="63"/>
      <c r="AF624" s="63"/>
      <c r="AG624" s="63"/>
      <c r="AH624" s="63"/>
      <c r="AI624" s="199"/>
      <c r="AJ624" s="199"/>
      <c r="AK624" s="199">
        <v>13</v>
      </c>
      <c r="AL624" s="199">
        <v>1</v>
      </c>
      <c r="AM624" s="199"/>
      <c r="AN624" s="199"/>
      <c r="AO624" s="199"/>
      <c r="AP624" s="199"/>
      <c r="AQ624" s="199">
        <v>9</v>
      </c>
      <c r="AR624" s="199">
        <v>2</v>
      </c>
      <c r="AS624" s="199">
        <v>3</v>
      </c>
      <c r="AT624" s="199"/>
      <c r="AU624" s="199">
        <v>3</v>
      </c>
      <c r="AV624" s="199">
        <v>16</v>
      </c>
      <c r="AW624" s="199"/>
      <c r="AX624" s="199"/>
      <c r="AY624" s="199"/>
    </row>
    <row r="625" spans="1:51" s="196" customFormat="1" ht="25.5" customHeight="1">
      <c r="A625" s="825" t="s">
        <v>240</v>
      </c>
      <c r="B625" s="826"/>
      <c r="C625" s="751" t="s">
        <v>185</v>
      </c>
      <c r="D625" s="752"/>
      <c r="E625" s="752"/>
      <c r="F625" s="752"/>
      <c r="G625" s="752"/>
      <c r="H625" s="783"/>
      <c r="I625" s="214">
        <f t="shared" si="293"/>
        <v>613</v>
      </c>
      <c r="J625" s="215">
        <f t="shared" si="301"/>
        <v>11</v>
      </c>
      <c r="K625" s="215">
        <f t="shared" si="301"/>
        <v>6</v>
      </c>
      <c r="L625" s="221"/>
      <c r="M625" s="199"/>
      <c r="N625" s="199">
        <v>11</v>
      </c>
      <c r="O625" s="199">
        <v>6</v>
      </c>
      <c r="P625" s="222"/>
      <c r="Q625" s="222"/>
      <c r="R625" s="199">
        <v>11</v>
      </c>
      <c r="S625" s="222"/>
      <c r="T625" s="222"/>
      <c r="U625" s="222"/>
      <c r="V625" s="214"/>
      <c r="W625" s="214"/>
      <c r="X625" s="222"/>
      <c r="Y625" s="223"/>
      <c r="Z625" s="224"/>
      <c r="AA625" s="223"/>
      <c r="AB625" s="140" t="str">
        <f t="shared" si="306"/>
        <v>AH6320-12</v>
      </c>
      <c r="AC625" s="139" t="str">
        <f t="shared" si="307"/>
        <v>Фермерийн аж ахуй эрхлэгч /МАА-ГТ/</v>
      </c>
      <c r="AD625" s="214">
        <f t="shared" si="294"/>
        <v>613</v>
      </c>
      <c r="AE625" s="54"/>
      <c r="AF625" s="54"/>
      <c r="AG625" s="54"/>
      <c r="AH625" s="54"/>
      <c r="AI625" s="199">
        <v>1</v>
      </c>
      <c r="AJ625" s="199">
        <v>0</v>
      </c>
      <c r="AK625" s="199">
        <v>1</v>
      </c>
      <c r="AL625" s="199">
        <v>0</v>
      </c>
      <c r="AM625" s="199"/>
      <c r="AN625" s="199"/>
      <c r="AO625" s="199"/>
      <c r="AP625" s="199"/>
      <c r="AQ625" s="199">
        <v>9</v>
      </c>
      <c r="AR625" s="199">
        <v>6</v>
      </c>
      <c r="AS625" s="199">
        <v>1</v>
      </c>
      <c r="AT625" s="199"/>
      <c r="AU625" s="199">
        <v>2</v>
      </c>
      <c r="AV625" s="199">
        <v>7</v>
      </c>
      <c r="AW625" s="199"/>
      <c r="AX625" s="199">
        <v>1</v>
      </c>
      <c r="AY625" s="199"/>
    </row>
    <row r="626" spans="1:51" s="208" customFormat="1" ht="14.25">
      <c r="A626" s="1048" t="s">
        <v>642</v>
      </c>
      <c r="B626" s="1049"/>
      <c r="C626" s="1049"/>
      <c r="D626" s="1049"/>
      <c r="E626" s="1049"/>
      <c r="F626" s="1049"/>
      <c r="G626" s="1049"/>
      <c r="H626" s="1050"/>
      <c r="I626" s="241">
        <f t="shared" si="293"/>
        <v>614</v>
      </c>
      <c r="J626" s="268">
        <f t="shared" ref="J626:K626" si="308">SUM(J627:J635)</f>
        <v>265</v>
      </c>
      <c r="K626" s="268">
        <f t="shared" si="308"/>
        <v>119</v>
      </c>
      <c r="L626" s="268">
        <f>SUM(L627:L635)</f>
        <v>0</v>
      </c>
      <c r="M626" s="268">
        <f t="shared" ref="M626:AA626" si="309">SUM(M627:M635)</f>
        <v>0</v>
      </c>
      <c r="N626" s="268">
        <f t="shared" si="309"/>
        <v>253</v>
      </c>
      <c r="O626" s="268">
        <f t="shared" si="309"/>
        <v>107</v>
      </c>
      <c r="P626" s="268">
        <f t="shared" si="309"/>
        <v>12</v>
      </c>
      <c r="Q626" s="268">
        <f t="shared" si="309"/>
        <v>12</v>
      </c>
      <c r="R626" s="268">
        <f t="shared" si="309"/>
        <v>253</v>
      </c>
      <c r="S626" s="268">
        <f t="shared" si="309"/>
        <v>12</v>
      </c>
      <c r="T626" s="268">
        <f t="shared" si="309"/>
        <v>0</v>
      </c>
      <c r="U626" s="268">
        <f t="shared" si="309"/>
        <v>0</v>
      </c>
      <c r="V626" s="268">
        <f t="shared" si="309"/>
        <v>66</v>
      </c>
      <c r="W626" s="268">
        <f t="shared" si="309"/>
        <v>22</v>
      </c>
      <c r="X626" s="268">
        <f t="shared" si="309"/>
        <v>12</v>
      </c>
      <c r="Y626" s="268">
        <f t="shared" si="309"/>
        <v>12</v>
      </c>
      <c r="Z626" s="268">
        <f t="shared" si="309"/>
        <v>0</v>
      </c>
      <c r="AA626" s="268">
        <f t="shared" si="309"/>
        <v>0</v>
      </c>
      <c r="AB626" s="829" t="str">
        <f>+A626</f>
        <v>15.Төв аймаг дахь Политехник коллеж</v>
      </c>
      <c r="AC626" s="830"/>
      <c r="AD626" s="241">
        <f t="shared" si="294"/>
        <v>614</v>
      </c>
      <c r="AE626" s="268">
        <f t="shared" ref="AE626:AF626" si="310">SUM(AE627:AE635)</f>
        <v>0</v>
      </c>
      <c r="AF626" s="268">
        <f t="shared" si="310"/>
        <v>0</v>
      </c>
      <c r="AG626" s="268">
        <f>SUM(AG627:AG635)</f>
        <v>26</v>
      </c>
      <c r="AH626" s="268">
        <f t="shared" ref="AH626:AX626" si="311">SUM(AH627:AH635)</f>
        <v>22</v>
      </c>
      <c r="AI626" s="268">
        <f t="shared" si="311"/>
        <v>0</v>
      </c>
      <c r="AJ626" s="268">
        <f t="shared" si="311"/>
        <v>0</v>
      </c>
      <c r="AK626" s="268">
        <f t="shared" si="311"/>
        <v>13</v>
      </c>
      <c r="AL626" s="268">
        <f t="shared" si="311"/>
        <v>1</v>
      </c>
      <c r="AM626" s="268">
        <f t="shared" si="311"/>
        <v>0</v>
      </c>
      <c r="AN626" s="268">
        <f t="shared" si="311"/>
        <v>0</v>
      </c>
      <c r="AO626" s="268">
        <f t="shared" si="311"/>
        <v>0</v>
      </c>
      <c r="AP626" s="268">
        <f t="shared" si="311"/>
        <v>0</v>
      </c>
      <c r="AQ626" s="268">
        <f t="shared" si="311"/>
        <v>148</v>
      </c>
      <c r="AR626" s="268">
        <f t="shared" si="311"/>
        <v>62</v>
      </c>
      <c r="AS626" s="268">
        <f t="shared" si="311"/>
        <v>0</v>
      </c>
      <c r="AT626" s="268">
        <f t="shared" si="311"/>
        <v>0</v>
      </c>
      <c r="AU626" s="268">
        <f t="shared" si="311"/>
        <v>0</v>
      </c>
      <c r="AV626" s="268">
        <f t="shared" si="311"/>
        <v>199</v>
      </c>
      <c r="AW626" s="268">
        <f t="shared" si="311"/>
        <v>66</v>
      </c>
      <c r="AX626" s="268">
        <f t="shared" si="311"/>
        <v>0</v>
      </c>
      <c r="AY626" s="268">
        <f>SUM(AY627:AY635)</f>
        <v>0</v>
      </c>
    </row>
    <row r="627" spans="1:51" s="196" customFormat="1" ht="12.75" customHeight="1">
      <c r="A627" s="825" t="s">
        <v>144</v>
      </c>
      <c r="B627" s="826"/>
      <c r="C627" s="712" t="s">
        <v>145</v>
      </c>
      <c r="D627" s="713"/>
      <c r="E627" s="713"/>
      <c r="F627" s="713"/>
      <c r="G627" s="713"/>
      <c r="H627" s="714"/>
      <c r="I627" s="214">
        <f t="shared" si="293"/>
        <v>615</v>
      </c>
      <c r="J627" s="215">
        <f t="shared" si="301"/>
        <v>31</v>
      </c>
      <c r="K627" s="215">
        <f t="shared" si="301"/>
        <v>27</v>
      </c>
      <c r="L627" s="221"/>
      <c r="M627" s="199"/>
      <c r="N627" s="199">
        <v>19</v>
      </c>
      <c r="O627" s="199">
        <v>15</v>
      </c>
      <c r="P627" s="199">
        <v>12</v>
      </c>
      <c r="Q627" s="199">
        <v>12</v>
      </c>
      <c r="R627" s="222">
        <v>19</v>
      </c>
      <c r="S627" s="222">
        <v>12</v>
      </c>
      <c r="T627" s="222"/>
      <c r="U627" s="222"/>
      <c r="V627" s="214">
        <v>19</v>
      </c>
      <c r="W627" s="214">
        <v>15</v>
      </c>
      <c r="X627" s="199">
        <v>12</v>
      </c>
      <c r="Y627" s="199">
        <v>12</v>
      </c>
      <c r="Z627" s="224"/>
      <c r="AA627" s="223"/>
      <c r="AB627" s="140" t="str">
        <f t="shared" ref="AB627:AB635" si="312">+A627</f>
        <v>IF5120-11</v>
      </c>
      <c r="AC627" s="139" t="str">
        <f t="shared" ref="AC627:AC635" si="313">+C627</f>
        <v>Тогооч</v>
      </c>
      <c r="AD627" s="214">
        <f t="shared" si="294"/>
        <v>615</v>
      </c>
      <c r="AE627" s="283"/>
      <c r="AF627" s="283"/>
      <c r="AG627" s="283"/>
      <c r="AH627" s="283"/>
      <c r="AI627" s="222"/>
      <c r="AJ627" s="222"/>
      <c r="AK627" s="222"/>
      <c r="AL627" s="222"/>
      <c r="AM627" s="222"/>
      <c r="AN627" s="222"/>
      <c r="AO627" s="222"/>
      <c r="AP627" s="222"/>
      <c r="AQ627" s="199"/>
      <c r="AR627" s="199"/>
      <c r="AS627" s="226"/>
      <c r="AT627" s="226"/>
      <c r="AU627" s="226"/>
      <c r="AV627" s="226">
        <v>12</v>
      </c>
      <c r="AW627" s="226">
        <v>19</v>
      </c>
      <c r="AX627" s="226"/>
      <c r="AY627" s="226"/>
    </row>
    <row r="628" spans="1:51" s="196" customFormat="1" ht="25.5" customHeight="1">
      <c r="A628" s="787" t="s">
        <v>118</v>
      </c>
      <c r="B628" s="787"/>
      <c r="C628" s="751" t="s">
        <v>119</v>
      </c>
      <c r="D628" s="752"/>
      <c r="E628" s="752"/>
      <c r="F628" s="752"/>
      <c r="G628" s="752"/>
      <c r="H628" s="783"/>
      <c r="I628" s="214">
        <f t="shared" si="293"/>
        <v>616</v>
      </c>
      <c r="J628" s="215">
        <f t="shared" si="301"/>
        <v>16</v>
      </c>
      <c r="K628" s="215">
        <f t="shared" si="301"/>
        <v>13</v>
      </c>
      <c r="L628" s="221"/>
      <c r="M628" s="199"/>
      <c r="N628" s="199">
        <v>16</v>
      </c>
      <c r="O628" s="199">
        <v>13</v>
      </c>
      <c r="P628" s="222"/>
      <c r="Q628" s="222"/>
      <c r="R628" s="222">
        <v>16</v>
      </c>
      <c r="S628" s="222"/>
      <c r="T628" s="222"/>
      <c r="U628" s="222"/>
      <c r="V628" s="214"/>
      <c r="W628" s="214"/>
      <c r="X628" s="222"/>
      <c r="Y628" s="223"/>
      <c r="Z628" s="224"/>
      <c r="AA628" s="223"/>
      <c r="AB628" s="140" t="str">
        <f t="shared" si="312"/>
        <v>CF7123-20</v>
      </c>
      <c r="AC628" s="139" t="str">
        <f t="shared" si="313"/>
        <v>Барилгын засал-чимэглэлчин</v>
      </c>
      <c r="AD628" s="214">
        <f t="shared" si="294"/>
        <v>616</v>
      </c>
      <c r="AE628" s="282"/>
      <c r="AF628" s="54"/>
      <c r="AG628" s="54"/>
      <c r="AH628" s="54"/>
      <c r="AI628" s="199"/>
      <c r="AJ628" s="199"/>
      <c r="AK628" s="199"/>
      <c r="AL628" s="199"/>
      <c r="AM628" s="222"/>
      <c r="AN628" s="222"/>
      <c r="AO628" s="222"/>
      <c r="AP628" s="222"/>
      <c r="AQ628" s="199">
        <v>16</v>
      </c>
      <c r="AR628" s="199">
        <v>13</v>
      </c>
      <c r="AS628" s="226"/>
      <c r="AT628" s="226"/>
      <c r="AU628" s="226"/>
      <c r="AV628" s="226">
        <v>16</v>
      </c>
      <c r="AW628" s="226">
        <v>0</v>
      </c>
      <c r="AX628" s="226"/>
      <c r="AY628" s="226"/>
    </row>
    <row r="629" spans="1:51" s="196" customFormat="1" ht="12.75" customHeight="1">
      <c r="A629" s="825" t="s">
        <v>124</v>
      </c>
      <c r="B629" s="826"/>
      <c r="C629" s="702" t="s">
        <v>125</v>
      </c>
      <c r="D629" s="702"/>
      <c r="E629" s="702"/>
      <c r="F629" s="702"/>
      <c r="G629" s="702"/>
      <c r="H629" s="702"/>
      <c r="I629" s="214">
        <f t="shared" si="293"/>
        <v>617</v>
      </c>
      <c r="J629" s="215">
        <f t="shared" si="301"/>
        <v>41</v>
      </c>
      <c r="K629" s="215">
        <f t="shared" si="301"/>
        <v>0</v>
      </c>
      <c r="L629" s="221"/>
      <c r="M629" s="199"/>
      <c r="N629" s="199">
        <v>41</v>
      </c>
      <c r="O629" s="199">
        <v>0</v>
      </c>
      <c r="P629" s="222"/>
      <c r="Q629" s="222"/>
      <c r="R629" s="222">
        <v>41</v>
      </c>
      <c r="S629" s="222"/>
      <c r="T629" s="222"/>
      <c r="U629" s="222"/>
      <c r="V629" s="214">
        <v>18</v>
      </c>
      <c r="W629" s="214"/>
      <c r="X629" s="222"/>
      <c r="Y629" s="223"/>
      <c r="Z629" s="224"/>
      <c r="AA629" s="223"/>
      <c r="AB629" s="140" t="str">
        <f t="shared" si="312"/>
        <v>IM7212-14</v>
      </c>
      <c r="AC629" s="139" t="str">
        <f t="shared" si="313"/>
        <v>Гагнуурчин</v>
      </c>
      <c r="AD629" s="214">
        <f t="shared" si="294"/>
        <v>617</v>
      </c>
      <c r="AE629" s="282"/>
      <c r="AF629" s="54"/>
      <c r="AG629" s="54"/>
      <c r="AH629" s="54"/>
      <c r="AI629" s="199"/>
      <c r="AJ629" s="199"/>
      <c r="AK629" s="199">
        <v>3</v>
      </c>
      <c r="AL629" s="199">
        <v>0</v>
      </c>
      <c r="AM629" s="222"/>
      <c r="AN629" s="222"/>
      <c r="AO629" s="222"/>
      <c r="AP629" s="222"/>
      <c r="AQ629" s="199">
        <v>20</v>
      </c>
      <c r="AR629" s="199">
        <v>0</v>
      </c>
      <c r="AS629" s="226"/>
      <c r="AT629" s="226"/>
      <c r="AU629" s="226"/>
      <c r="AV629" s="226">
        <v>23</v>
      </c>
      <c r="AW629" s="226">
        <v>18</v>
      </c>
      <c r="AX629" s="226"/>
      <c r="AY629" s="226"/>
    </row>
    <row r="630" spans="1:51" s="196" customFormat="1" ht="25.5" customHeight="1">
      <c r="A630" s="825" t="s">
        <v>195</v>
      </c>
      <c r="B630" s="826"/>
      <c r="C630" s="751" t="s">
        <v>196</v>
      </c>
      <c r="D630" s="752"/>
      <c r="E630" s="752"/>
      <c r="F630" s="752"/>
      <c r="G630" s="752"/>
      <c r="H630" s="783"/>
      <c r="I630" s="214">
        <f t="shared" si="293"/>
        <v>618</v>
      </c>
      <c r="J630" s="215">
        <f t="shared" si="301"/>
        <v>21</v>
      </c>
      <c r="K630" s="215">
        <f t="shared" si="301"/>
        <v>18</v>
      </c>
      <c r="L630" s="221"/>
      <c r="M630" s="199"/>
      <c r="N630" s="199">
        <v>21</v>
      </c>
      <c r="O630" s="199">
        <v>18</v>
      </c>
      <c r="P630" s="222"/>
      <c r="Q630" s="222"/>
      <c r="R630" s="222">
        <v>21</v>
      </c>
      <c r="S630" s="222"/>
      <c r="T630" s="222"/>
      <c r="U630" s="222"/>
      <c r="V630" s="214"/>
      <c r="W630" s="214"/>
      <c r="X630" s="222"/>
      <c r="Y630" s="223"/>
      <c r="Z630" s="224"/>
      <c r="AA630" s="223"/>
      <c r="AB630" s="140" t="str">
        <f t="shared" si="312"/>
        <v>ID4120-11</v>
      </c>
      <c r="AC630" s="139" t="str">
        <f t="shared" si="313"/>
        <v>Нарийн бичгийн дарга-албан хэргийн ажилтан</v>
      </c>
      <c r="AD630" s="214">
        <f t="shared" si="294"/>
        <v>618</v>
      </c>
      <c r="AE630" s="282"/>
      <c r="AF630" s="54"/>
      <c r="AG630" s="54">
        <v>7</v>
      </c>
      <c r="AH630" s="54">
        <v>7</v>
      </c>
      <c r="AI630" s="199"/>
      <c r="AJ630" s="199"/>
      <c r="AK630" s="199">
        <v>1</v>
      </c>
      <c r="AL630" s="199">
        <v>1</v>
      </c>
      <c r="AM630" s="222"/>
      <c r="AN630" s="222"/>
      <c r="AO630" s="222"/>
      <c r="AP630" s="222"/>
      <c r="AQ630" s="199">
        <v>13</v>
      </c>
      <c r="AR630" s="199">
        <v>10</v>
      </c>
      <c r="AS630" s="226"/>
      <c r="AT630" s="226"/>
      <c r="AU630" s="226"/>
      <c r="AV630" s="226">
        <v>21</v>
      </c>
      <c r="AW630" s="226">
        <v>0</v>
      </c>
      <c r="AX630" s="226"/>
      <c r="AY630" s="226"/>
    </row>
    <row r="631" spans="1:51" s="196" customFormat="1" ht="12.75" customHeight="1">
      <c r="A631" s="825" t="s">
        <v>181</v>
      </c>
      <c r="B631" s="826"/>
      <c r="C631" s="712" t="s">
        <v>182</v>
      </c>
      <c r="D631" s="713"/>
      <c r="E631" s="713"/>
      <c r="F631" s="713"/>
      <c r="G631" s="713"/>
      <c r="H631" s="714"/>
      <c r="I631" s="214">
        <f t="shared" si="293"/>
        <v>619</v>
      </c>
      <c r="J631" s="215">
        <f t="shared" si="301"/>
        <v>35</v>
      </c>
      <c r="K631" s="215">
        <f t="shared" si="301"/>
        <v>11</v>
      </c>
      <c r="L631" s="221"/>
      <c r="M631" s="199"/>
      <c r="N631" s="199">
        <v>35</v>
      </c>
      <c r="O631" s="199">
        <v>11</v>
      </c>
      <c r="P631" s="222"/>
      <c r="Q631" s="222"/>
      <c r="R631" s="222">
        <v>35</v>
      </c>
      <c r="S631" s="222"/>
      <c r="T631" s="222"/>
      <c r="U631" s="222"/>
      <c r="V631" s="214"/>
      <c r="W631" s="214"/>
      <c r="X631" s="222"/>
      <c r="Y631" s="223"/>
      <c r="Z631" s="224"/>
      <c r="AA631" s="223"/>
      <c r="AB631" s="140" t="str">
        <f t="shared" si="312"/>
        <v>AH6121-24</v>
      </c>
      <c r="AC631" s="139" t="str">
        <f t="shared" si="313"/>
        <v>Малчин</v>
      </c>
      <c r="AD631" s="214">
        <f t="shared" si="294"/>
        <v>619</v>
      </c>
      <c r="AE631" s="282"/>
      <c r="AF631" s="54"/>
      <c r="AG631" s="54">
        <v>2</v>
      </c>
      <c r="AH631" s="54">
        <v>1</v>
      </c>
      <c r="AI631" s="199"/>
      <c r="AJ631" s="199"/>
      <c r="AK631" s="199"/>
      <c r="AL631" s="199"/>
      <c r="AM631" s="222"/>
      <c r="AN631" s="222"/>
      <c r="AO631" s="222"/>
      <c r="AP631" s="222"/>
      <c r="AQ631" s="199">
        <v>33</v>
      </c>
      <c r="AR631" s="199">
        <v>10</v>
      </c>
      <c r="AS631" s="226"/>
      <c r="AT631" s="226"/>
      <c r="AU631" s="226"/>
      <c r="AV631" s="226">
        <v>35</v>
      </c>
      <c r="AW631" s="226">
        <v>0</v>
      </c>
      <c r="AX631" s="226"/>
      <c r="AY631" s="226"/>
    </row>
    <row r="632" spans="1:51" s="196" customFormat="1" ht="12.75" customHeight="1">
      <c r="A632" s="787" t="s">
        <v>122</v>
      </c>
      <c r="B632" s="787"/>
      <c r="C632" s="751" t="s">
        <v>123</v>
      </c>
      <c r="D632" s="752"/>
      <c r="E632" s="752"/>
      <c r="F632" s="752"/>
      <c r="G632" s="752"/>
      <c r="H632" s="783"/>
      <c r="I632" s="214">
        <f t="shared" si="293"/>
        <v>620</v>
      </c>
      <c r="J632" s="215">
        <f t="shared" si="301"/>
        <v>38</v>
      </c>
      <c r="K632" s="215">
        <f t="shared" si="301"/>
        <v>2</v>
      </c>
      <c r="L632" s="221"/>
      <c r="M632" s="199"/>
      <c r="N632" s="199">
        <v>38</v>
      </c>
      <c r="O632" s="199">
        <v>2</v>
      </c>
      <c r="P632" s="222"/>
      <c r="Q632" s="222"/>
      <c r="R632" s="222">
        <v>38</v>
      </c>
      <c r="S632" s="222"/>
      <c r="T632" s="222"/>
      <c r="U632" s="222"/>
      <c r="V632" s="214">
        <v>16</v>
      </c>
      <c r="W632" s="214"/>
      <c r="X632" s="222"/>
      <c r="Y632" s="223"/>
      <c r="Z632" s="224"/>
      <c r="AA632" s="223"/>
      <c r="AB632" s="140" t="str">
        <f t="shared" si="312"/>
        <v>CF7411-12</v>
      </c>
      <c r="AC632" s="139" t="str">
        <f t="shared" si="313"/>
        <v>Барилгын цахилгаанчин</v>
      </c>
      <c r="AD632" s="214">
        <f t="shared" si="294"/>
        <v>620</v>
      </c>
      <c r="AE632" s="282"/>
      <c r="AF632" s="54"/>
      <c r="AG632" s="54">
        <v>3</v>
      </c>
      <c r="AH632" s="54">
        <v>2</v>
      </c>
      <c r="AI632" s="199"/>
      <c r="AJ632" s="199"/>
      <c r="AK632" s="199">
        <v>3</v>
      </c>
      <c r="AL632" s="199">
        <v>0</v>
      </c>
      <c r="AM632" s="222"/>
      <c r="AN632" s="222"/>
      <c r="AO632" s="222"/>
      <c r="AP632" s="222"/>
      <c r="AQ632" s="199">
        <v>16</v>
      </c>
      <c r="AR632" s="199">
        <v>0</v>
      </c>
      <c r="AS632" s="226"/>
      <c r="AT632" s="226"/>
      <c r="AU632" s="226"/>
      <c r="AV632" s="226">
        <v>22</v>
      </c>
      <c r="AW632" s="226">
        <v>16</v>
      </c>
      <c r="AX632" s="226"/>
      <c r="AY632" s="226"/>
    </row>
    <row r="633" spans="1:51" s="196" customFormat="1" ht="25.5" customHeight="1">
      <c r="A633" s="825" t="s">
        <v>132</v>
      </c>
      <c r="B633" s="826"/>
      <c r="C633" s="751" t="s">
        <v>133</v>
      </c>
      <c r="D633" s="752"/>
      <c r="E633" s="752"/>
      <c r="F633" s="752"/>
      <c r="G633" s="752"/>
      <c r="H633" s="783"/>
      <c r="I633" s="214">
        <f t="shared" si="293"/>
        <v>621</v>
      </c>
      <c r="J633" s="215">
        <f t="shared" si="301"/>
        <v>37</v>
      </c>
      <c r="K633" s="215">
        <f t="shared" si="301"/>
        <v>27</v>
      </c>
      <c r="L633" s="221"/>
      <c r="M633" s="199"/>
      <c r="N633" s="199">
        <v>37</v>
      </c>
      <c r="O633" s="199">
        <v>27</v>
      </c>
      <c r="P633" s="222"/>
      <c r="Q633" s="222"/>
      <c r="R633" s="222">
        <v>37</v>
      </c>
      <c r="S633" s="222"/>
      <c r="T633" s="222"/>
      <c r="U633" s="222"/>
      <c r="V633" s="214">
        <v>13</v>
      </c>
      <c r="W633" s="214">
        <v>7</v>
      </c>
      <c r="X633" s="222"/>
      <c r="Y633" s="223"/>
      <c r="Z633" s="224"/>
      <c r="AA633" s="223"/>
      <c r="AB633" s="140" t="str">
        <f t="shared" si="312"/>
        <v>IO7421-16</v>
      </c>
      <c r="AC633" s="139" t="str">
        <f t="shared" si="313"/>
        <v>Цахим тоног төхөөрөмжийн үйлчилгээний ажилтан</v>
      </c>
      <c r="AD633" s="214">
        <f t="shared" si="294"/>
        <v>621</v>
      </c>
      <c r="AE633" s="282"/>
      <c r="AF633" s="54"/>
      <c r="AG633" s="54">
        <v>9</v>
      </c>
      <c r="AH633" s="54">
        <v>9</v>
      </c>
      <c r="AI633" s="199"/>
      <c r="AJ633" s="199"/>
      <c r="AK633" s="199">
        <v>2</v>
      </c>
      <c r="AL633" s="199">
        <v>0</v>
      </c>
      <c r="AM633" s="222"/>
      <c r="AN633" s="222"/>
      <c r="AO633" s="222"/>
      <c r="AP633" s="222"/>
      <c r="AQ633" s="199">
        <v>13</v>
      </c>
      <c r="AR633" s="199">
        <v>11</v>
      </c>
      <c r="AS633" s="226"/>
      <c r="AT633" s="226"/>
      <c r="AU633" s="226"/>
      <c r="AV633" s="226">
        <v>24</v>
      </c>
      <c r="AW633" s="226">
        <v>13</v>
      </c>
      <c r="AX633" s="226"/>
      <c r="AY633" s="226"/>
    </row>
    <row r="634" spans="1:51" s="196" customFormat="1" ht="12.75" customHeight="1">
      <c r="A634" s="1010" t="s">
        <v>202</v>
      </c>
      <c r="B634" s="1011"/>
      <c r="C634" s="751" t="s">
        <v>203</v>
      </c>
      <c r="D634" s="752"/>
      <c r="E634" s="752"/>
      <c r="F634" s="752"/>
      <c r="G634" s="752"/>
      <c r="H634" s="783"/>
      <c r="I634" s="214">
        <f t="shared" si="293"/>
        <v>622</v>
      </c>
      <c r="J634" s="215">
        <f t="shared" si="301"/>
        <v>22</v>
      </c>
      <c r="K634" s="215">
        <f t="shared" si="301"/>
        <v>4</v>
      </c>
      <c r="L634" s="221"/>
      <c r="M634" s="199"/>
      <c r="N634" s="199">
        <v>22</v>
      </c>
      <c r="O634" s="199">
        <v>4</v>
      </c>
      <c r="P634" s="222"/>
      <c r="Q634" s="222"/>
      <c r="R634" s="222">
        <v>22</v>
      </c>
      <c r="S634" s="222"/>
      <c r="T634" s="222"/>
      <c r="U634" s="222"/>
      <c r="V634" s="214"/>
      <c r="W634" s="214"/>
      <c r="X634" s="222"/>
      <c r="Y634" s="223"/>
      <c r="Z634" s="224"/>
      <c r="AA634" s="223"/>
      <c r="AB634" s="140" t="str">
        <f t="shared" si="312"/>
        <v>CF7114-20</v>
      </c>
      <c r="AC634" s="139" t="str">
        <f t="shared" si="313"/>
        <v>Бетон арматурчин</v>
      </c>
      <c r="AD634" s="214">
        <f t="shared" si="294"/>
        <v>622</v>
      </c>
      <c r="AE634" s="282"/>
      <c r="AF634" s="54"/>
      <c r="AG634" s="54"/>
      <c r="AH634" s="54"/>
      <c r="AI634" s="199"/>
      <c r="AJ634" s="199"/>
      <c r="AK634" s="199">
        <v>4</v>
      </c>
      <c r="AL634" s="199">
        <v>0</v>
      </c>
      <c r="AM634" s="222"/>
      <c r="AN634" s="222"/>
      <c r="AO634" s="222"/>
      <c r="AP634" s="222"/>
      <c r="AQ634" s="199">
        <v>18</v>
      </c>
      <c r="AR634" s="199">
        <v>4</v>
      </c>
      <c r="AS634" s="226"/>
      <c r="AT634" s="226"/>
      <c r="AU634" s="226"/>
      <c r="AV634" s="226">
        <v>22</v>
      </c>
      <c r="AW634" s="226"/>
      <c r="AX634" s="226"/>
      <c r="AY634" s="226"/>
    </row>
    <row r="635" spans="1:51" s="196" customFormat="1" ht="12.75" customHeight="1">
      <c r="A635" s="1002" t="s">
        <v>163</v>
      </c>
      <c r="B635" s="1003"/>
      <c r="C635" s="751" t="s">
        <v>164</v>
      </c>
      <c r="D635" s="752"/>
      <c r="E635" s="752"/>
      <c r="F635" s="752"/>
      <c r="G635" s="752"/>
      <c r="H635" s="783"/>
      <c r="I635" s="214">
        <f t="shared" si="293"/>
        <v>623</v>
      </c>
      <c r="J635" s="215">
        <f t="shared" si="301"/>
        <v>24</v>
      </c>
      <c r="K635" s="215">
        <f t="shared" si="301"/>
        <v>17</v>
      </c>
      <c r="L635" s="221"/>
      <c r="M635" s="199"/>
      <c r="N635" s="199">
        <v>24</v>
      </c>
      <c r="O635" s="199">
        <v>17</v>
      </c>
      <c r="P635" s="222"/>
      <c r="Q635" s="222"/>
      <c r="R635" s="222">
        <v>24</v>
      </c>
      <c r="S635" s="222"/>
      <c r="T635" s="222"/>
      <c r="U635" s="222"/>
      <c r="V635" s="214"/>
      <c r="W635" s="214"/>
      <c r="X635" s="222"/>
      <c r="Y635" s="223"/>
      <c r="Z635" s="224"/>
      <c r="AA635" s="223"/>
      <c r="AB635" s="140" t="str">
        <f t="shared" si="312"/>
        <v>AF6112-25</v>
      </c>
      <c r="AC635" s="139" t="str">
        <f t="shared" si="313"/>
        <v>Хүлэмжийн аж ахуйн фермер</v>
      </c>
      <c r="AD635" s="214">
        <f t="shared" si="294"/>
        <v>623</v>
      </c>
      <c r="AE635" s="282"/>
      <c r="AF635" s="54"/>
      <c r="AG635" s="54">
        <v>5</v>
      </c>
      <c r="AH635" s="54">
        <v>3</v>
      </c>
      <c r="AI635" s="199"/>
      <c r="AJ635" s="199"/>
      <c r="AK635" s="199"/>
      <c r="AL635" s="199"/>
      <c r="AM635" s="222"/>
      <c r="AN635" s="222"/>
      <c r="AO635" s="222"/>
      <c r="AP635" s="222"/>
      <c r="AQ635" s="199">
        <v>19</v>
      </c>
      <c r="AR635" s="199">
        <v>14</v>
      </c>
      <c r="AS635" s="226"/>
      <c r="AT635" s="226"/>
      <c r="AU635" s="226"/>
      <c r="AV635" s="226">
        <v>24</v>
      </c>
      <c r="AW635" s="226"/>
      <c r="AX635" s="226"/>
      <c r="AY635" s="226"/>
    </row>
    <row r="636" spans="1:51" s="208" customFormat="1" ht="14.25">
      <c r="A636" s="1048" t="s">
        <v>474</v>
      </c>
      <c r="B636" s="1049"/>
      <c r="C636" s="1049"/>
      <c r="D636" s="1049"/>
      <c r="E636" s="1049"/>
      <c r="F636" s="1049"/>
      <c r="G636" s="1049"/>
      <c r="H636" s="1050"/>
      <c r="I636" s="241">
        <f t="shared" si="293"/>
        <v>624</v>
      </c>
      <c r="J636" s="268">
        <f t="shared" ref="J636:AA636" si="314">SUM(J637:J648)</f>
        <v>294</v>
      </c>
      <c r="K636" s="268">
        <f t="shared" si="314"/>
        <v>135</v>
      </c>
      <c r="L636" s="268">
        <f t="shared" si="314"/>
        <v>0</v>
      </c>
      <c r="M636" s="268">
        <f t="shared" si="314"/>
        <v>0</v>
      </c>
      <c r="N636" s="268">
        <f t="shared" si="314"/>
        <v>294</v>
      </c>
      <c r="O636" s="268">
        <f t="shared" si="314"/>
        <v>135</v>
      </c>
      <c r="P636" s="268">
        <f t="shared" si="314"/>
        <v>0</v>
      </c>
      <c r="Q636" s="268">
        <f t="shared" si="314"/>
        <v>0</v>
      </c>
      <c r="R636" s="268">
        <f t="shared" si="314"/>
        <v>294</v>
      </c>
      <c r="S636" s="268">
        <f t="shared" si="314"/>
        <v>0</v>
      </c>
      <c r="T636" s="268">
        <f t="shared" si="314"/>
        <v>0</v>
      </c>
      <c r="U636" s="268">
        <f t="shared" si="314"/>
        <v>0</v>
      </c>
      <c r="V636" s="268">
        <f t="shared" si="314"/>
        <v>93</v>
      </c>
      <c r="W636" s="268">
        <f t="shared" si="314"/>
        <v>19</v>
      </c>
      <c r="X636" s="268">
        <f t="shared" si="314"/>
        <v>0</v>
      </c>
      <c r="Y636" s="268">
        <f t="shared" si="314"/>
        <v>0</v>
      </c>
      <c r="Z636" s="268">
        <f t="shared" si="314"/>
        <v>0</v>
      </c>
      <c r="AA636" s="268">
        <f t="shared" si="314"/>
        <v>0</v>
      </c>
      <c r="AB636" s="829" t="str">
        <f>+A636</f>
        <v>16.Төв аймгийн Баянчандмань суман дахь Политехник коллеж</v>
      </c>
      <c r="AC636" s="830"/>
      <c r="AD636" s="241">
        <f t="shared" si="294"/>
        <v>624</v>
      </c>
      <c r="AE636" s="268">
        <f t="shared" ref="AE636:AY636" si="315">SUM(AE637:AE648)</f>
        <v>0</v>
      </c>
      <c r="AF636" s="268">
        <f t="shared" si="315"/>
        <v>0</v>
      </c>
      <c r="AG636" s="268">
        <f t="shared" si="315"/>
        <v>0</v>
      </c>
      <c r="AH636" s="268">
        <f t="shared" si="315"/>
        <v>0</v>
      </c>
      <c r="AI636" s="268">
        <f t="shared" si="315"/>
        <v>31</v>
      </c>
      <c r="AJ636" s="268">
        <f t="shared" si="315"/>
        <v>16</v>
      </c>
      <c r="AK636" s="268">
        <f t="shared" si="315"/>
        <v>0</v>
      </c>
      <c r="AL636" s="268">
        <f t="shared" si="315"/>
        <v>0</v>
      </c>
      <c r="AM636" s="268">
        <f t="shared" si="315"/>
        <v>0</v>
      </c>
      <c r="AN636" s="268">
        <f t="shared" si="315"/>
        <v>0</v>
      </c>
      <c r="AO636" s="268">
        <f t="shared" si="315"/>
        <v>0</v>
      </c>
      <c r="AP636" s="268">
        <f t="shared" si="315"/>
        <v>0</v>
      </c>
      <c r="AQ636" s="268">
        <f t="shared" si="315"/>
        <v>170</v>
      </c>
      <c r="AR636" s="268">
        <f t="shared" si="315"/>
        <v>100</v>
      </c>
      <c r="AS636" s="268">
        <f t="shared" si="315"/>
        <v>58</v>
      </c>
      <c r="AT636" s="268">
        <f t="shared" si="315"/>
        <v>44</v>
      </c>
      <c r="AU636" s="268">
        <f t="shared" si="315"/>
        <v>47</v>
      </c>
      <c r="AV636" s="268">
        <f t="shared" si="315"/>
        <v>52</v>
      </c>
      <c r="AW636" s="268">
        <f t="shared" si="315"/>
        <v>93</v>
      </c>
      <c r="AX636" s="268">
        <f t="shared" si="315"/>
        <v>0</v>
      </c>
      <c r="AY636" s="268">
        <f t="shared" si="315"/>
        <v>0</v>
      </c>
    </row>
    <row r="637" spans="1:51" s="196" customFormat="1" ht="12.75" customHeight="1">
      <c r="A637" s="825" t="s">
        <v>114</v>
      </c>
      <c r="B637" s="826"/>
      <c r="C637" s="751" t="s">
        <v>115</v>
      </c>
      <c r="D637" s="752"/>
      <c r="E637" s="752"/>
      <c r="F637" s="752"/>
      <c r="G637" s="752"/>
      <c r="H637" s="783"/>
      <c r="I637" s="214">
        <f t="shared" si="293"/>
        <v>625</v>
      </c>
      <c r="J637" s="215">
        <f t="shared" si="301"/>
        <v>57</v>
      </c>
      <c r="K637" s="215">
        <f t="shared" si="301"/>
        <v>1</v>
      </c>
      <c r="L637" s="221"/>
      <c r="M637" s="199"/>
      <c r="N637" s="199">
        <v>57</v>
      </c>
      <c r="O637" s="63">
        <v>1</v>
      </c>
      <c r="P637" s="222"/>
      <c r="Q637" s="222"/>
      <c r="R637" s="199">
        <v>57</v>
      </c>
      <c r="S637" s="222"/>
      <c r="T637" s="222"/>
      <c r="U637" s="222"/>
      <c r="V637" s="214">
        <v>29</v>
      </c>
      <c r="W637" s="214">
        <v>0</v>
      </c>
      <c r="X637" s="222"/>
      <c r="Y637" s="223"/>
      <c r="Z637" s="224"/>
      <c r="AA637" s="223"/>
      <c r="AB637" s="140" t="str">
        <f t="shared" ref="AB637:AB648" si="316">+A637</f>
        <v>TC8211-20</v>
      </c>
      <c r="AC637" s="139" t="str">
        <f t="shared" ref="AC637:AC648" si="317">+C637</f>
        <v>Автомашины засварчин</v>
      </c>
      <c r="AD637" s="214">
        <f t="shared" si="294"/>
        <v>625</v>
      </c>
      <c r="AE637" s="222"/>
      <c r="AF637" s="222"/>
      <c r="AG637" s="222"/>
      <c r="AH637" s="222"/>
      <c r="AI637" s="199">
        <v>8</v>
      </c>
      <c r="AJ637" s="199"/>
      <c r="AK637" s="222"/>
      <c r="AL637" s="222"/>
      <c r="AM637" s="222"/>
      <c r="AN637" s="222"/>
      <c r="AO637" s="222"/>
      <c r="AP637" s="222"/>
      <c r="AQ637" s="199">
        <v>20</v>
      </c>
      <c r="AR637" s="199">
        <v>1</v>
      </c>
      <c r="AS637" s="249">
        <v>10</v>
      </c>
      <c r="AT637" s="249">
        <v>3</v>
      </c>
      <c r="AU637" s="249">
        <v>9</v>
      </c>
      <c r="AV637" s="249">
        <v>6</v>
      </c>
      <c r="AW637" s="214">
        <v>29</v>
      </c>
      <c r="AX637" s="249"/>
      <c r="AY637" s="249"/>
    </row>
    <row r="638" spans="1:51" s="196" customFormat="1" ht="12.75" customHeight="1">
      <c r="A638" s="825" t="s">
        <v>124</v>
      </c>
      <c r="B638" s="826"/>
      <c r="C638" s="702" t="s">
        <v>125</v>
      </c>
      <c r="D638" s="702"/>
      <c r="E638" s="702"/>
      <c r="F638" s="702"/>
      <c r="G638" s="702"/>
      <c r="H638" s="702"/>
      <c r="I638" s="214">
        <f t="shared" si="293"/>
        <v>626</v>
      </c>
      <c r="J638" s="215">
        <f t="shared" si="301"/>
        <v>13</v>
      </c>
      <c r="K638" s="215">
        <f t="shared" si="301"/>
        <v>0</v>
      </c>
      <c r="L638" s="221"/>
      <c r="M638" s="199"/>
      <c r="N638" s="199">
        <v>13</v>
      </c>
      <c r="O638" s="63">
        <v>0</v>
      </c>
      <c r="P638" s="222"/>
      <c r="Q638" s="222"/>
      <c r="R638" s="199">
        <v>13</v>
      </c>
      <c r="S638" s="222"/>
      <c r="T638" s="222"/>
      <c r="U638" s="222"/>
      <c r="V638" s="214">
        <v>13</v>
      </c>
      <c r="W638" s="214">
        <v>0</v>
      </c>
      <c r="X638" s="222"/>
      <c r="Y638" s="223"/>
      <c r="Z638" s="224"/>
      <c r="AA638" s="223"/>
      <c r="AB638" s="140" t="str">
        <f t="shared" si="316"/>
        <v>IM7212-14</v>
      </c>
      <c r="AC638" s="139" t="str">
        <f t="shared" si="317"/>
        <v>Гагнуурчин</v>
      </c>
      <c r="AD638" s="214">
        <f t="shared" si="294"/>
        <v>626</v>
      </c>
      <c r="AE638" s="222"/>
      <c r="AF638" s="222"/>
      <c r="AG638" s="222"/>
      <c r="AH638" s="222"/>
      <c r="AI638" s="199"/>
      <c r="AJ638" s="199"/>
      <c r="AK638" s="222"/>
      <c r="AL638" s="222"/>
      <c r="AM638" s="222"/>
      <c r="AN638" s="222"/>
      <c r="AO638" s="222"/>
      <c r="AP638" s="222"/>
      <c r="AQ638" s="199"/>
      <c r="AR638" s="199"/>
      <c r="AS638" s="249"/>
      <c r="AT638" s="249"/>
      <c r="AU638" s="249"/>
      <c r="AV638" s="249"/>
      <c r="AW638" s="214">
        <v>13</v>
      </c>
      <c r="AX638" s="249"/>
      <c r="AY638" s="249"/>
    </row>
    <row r="639" spans="1:51" s="196" customFormat="1" ht="25.5" customHeight="1">
      <c r="A639" s="825" t="s">
        <v>146</v>
      </c>
      <c r="B639" s="826"/>
      <c r="C639" s="751" t="s">
        <v>147</v>
      </c>
      <c r="D639" s="752"/>
      <c r="E639" s="752"/>
      <c r="F639" s="752"/>
      <c r="G639" s="752"/>
      <c r="H639" s="783"/>
      <c r="I639" s="214">
        <f t="shared" si="293"/>
        <v>627</v>
      </c>
      <c r="J639" s="215">
        <f t="shared" si="301"/>
        <v>16</v>
      </c>
      <c r="K639" s="215">
        <f t="shared" si="301"/>
        <v>0</v>
      </c>
      <c r="L639" s="221"/>
      <c r="M639" s="199"/>
      <c r="N639" s="199">
        <v>16</v>
      </c>
      <c r="O639" s="63">
        <v>0</v>
      </c>
      <c r="P639" s="222"/>
      <c r="Q639" s="222"/>
      <c r="R639" s="199">
        <v>16</v>
      </c>
      <c r="S639" s="222"/>
      <c r="T639" s="222"/>
      <c r="U639" s="222"/>
      <c r="V639" s="214">
        <v>16</v>
      </c>
      <c r="W639" s="214">
        <v>0</v>
      </c>
      <c r="X639" s="222"/>
      <c r="Y639" s="223"/>
      <c r="Z639" s="224"/>
      <c r="AA639" s="223"/>
      <c r="AB639" s="140" t="str">
        <f t="shared" si="316"/>
        <v>AT7231-20</v>
      </c>
      <c r="AC639" s="139" t="str">
        <f t="shared" si="317"/>
        <v>ХАА-н машин механизмын ашиглалт, засварчин</v>
      </c>
      <c r="AD639" s="214">
        <f t="shared" si="294"/>
        <v>627</v>
      </c>
      <c r="AE639" s="222"/>
      <c r="AF639" s="222"/>
      <c r="AG639" s="222"/>
      <c r="AH639" s="222"/>
      <c r="AI639" s="199"/>
      <c r="AJ639" s="199"/>
      <c r="AK639" s="222"/>
      <c r="AL639" s="222"/>
      <c r="AM639" s="222"/>
      <c r="AN639" s="222"/>
      <c r="AO639" s="222"/>
      <c r="AP639" s="222"/>
      <c r="AQ639" s="199"/>
      <c r="AR639" s="199"/>
      <c r="AS639" s="249"/>
      <c r="AT639" s="249"/>
      <c r="AU639" s="249"/>
      <c r="AV639" s="249"/>
      <c r="AW639" s="214">
        <v>16</v>
      </c>
      <c r="AX639" s="249"/>
      <c r="AY639" s="249"/>
    </row>
    <row r="640" spans="1:51" s="196" customFormat="1" ht="12.75" customHeight="1">
      <c r="A640" s="825" t="s">
        <v>116</v>
      </c>
      <c r="B640" s="826"/>
      <c r="C640" s="751" t="s">
        <v>117</v>
      </c>
      <c r="D640" s="752"/>
      <c r="E640" s="752"/>
      <c r="F640" s="752"/>
      <c r="G640" s="752"/>
      <c r="H640" s="783"/>
      <c r="I640" s="214">
        <f t="shared" si="293"/>
        <v>628</v>
      </c>
      <c r="J640" s="215">
        <f t="shared" si="301"/>
        <v>4</v>
      </c>
      <c r="K640" s="215">
        <f t="shared" si="301"/>
        <v>0</v>
      </c>
      <c r="L640" s="221"/>
      <c r="M640" s="199"/>
      <c r="N640" s="199">
        <v>4</v>
      </c>
      <c r="O640" s="63">
        <v>0</v>
      </c>
      <c r="P640" s="222"/>
      <c r="Q640" s="222"/>
      <c r="R640" s="199">
        <v>4</v>
      </c>
      <c r="S640" s="222"/>
      <c r="T640" s="222"/>
      <c r="U640" s="222"/>
      <c r="V640" s="214">
        <v>4</v>
      </c>
      <c r="W640" s="214">
        <v>0</v>
      </c>
      <c r="X640" s="222"/>
      <c r="Y640" s="223"/>
      <c r="Z640" s="224"/>
      <c r="AA640" s="223"/>
      <c r="AB640" s="140" t="str">
        <f t="shared" si="316"/>
        <v>CF7126-36</v>
      </c>
      <c r="AC640" s="139" t="str">
        <f t="shared" si="317"/>
        <v>Барилгын сантехникч</v>
      </c>
      <c r="AD640" s="214">
        <f t="shared" si="294"/>
        <v>628</v>
      </c>
      <c r="AE640" s="222"/>
      <c r="AF640" s="222"/>
      <c r="AG640" s="222"/>
      <c r="AH640" s="222"/>
      <c r="AI640" s="199"/>
      <c r="AJ640" s="199"/>
      <c r="AK640" s="222"/>
      <c r="AL640" s="222"/>
      <c r="AM640" s="222"/>
      <c r="AN640" s="222"/>
      <c r="AO640" s="222"/>
      <c r="AP640" s="222"/>
      <c r="AQ640" s="199"/>
      <c r="AR640" s="199"/>
      <c r="AS640" s="249"/>
      <c r="AT640" s="249"/>
      <c r="AU640" s="249"/>
      <c r="AV640" s="249"/>
      <c r="AW640" s="214">
        <v>4</v>
      </c>
      <c r="AX640" s="249"/>
      <c r="AY640" s="249"/>
    </row>
    <row r="641" spans="1:51" s="196" customFormat="1" ht="12.75" customHeight="1">
      <c r="A641" s="787" t="s">
        <v>122</v>
      </c>
      <c r="B641" s="787"/>
      <c r="C641" s="751" t="s">
        <v>123</v>
      </c>
      <c r="D641" s="752"/>
      <c r="E641" s="752"/>
      <c r="F641" s="752"/>
      <c r="G641" s="752"/>
      <c r="H641" s="783"/>
      <c r="I641" s="214">
        <f t="shared" si="293"/>
        <v>629</v>
      </c>
      <c r="J641" s="215">
        <f t="shared" si="301"/>
        <v>7</v>
      </c>
      <c r="K641" s="215">
        <f t="shared" si="301"/>
        <v>0</v>
      </c>
      <c r="L641" s="221"/>
      <c r="M641" s="199"/>
      <c r="N641" s="199">
        <v>7</v>
      </c>
      <c r="O641" s="63">
        <v>0</v>
      </c>
      <c r="P641" s="222"/>
      <c r="Q641" s="222"/>
      <c r="R641" s="199">
        <v>7</v>
      </c>
      <c r="S641" s="222"/>
      <c r="T641" s="222"/>
      <c r="U641" s="222"/>
      <c r="V641" s="214">
        <v>7</v>
      </c>
      <c r="W641" s="214">
        <v>0</v>
      </c>
      <c r="X641" s="222"/>
      <c r="Y641" s="223"/>
      <c r="Z641" s="224"/>
      <c r="AA641" s="223"/>
      <c r="AB641" s="140" t="str">
        <f t="shared" si="316"/>
        <v>CF7411-12</v>
      </c>
      <c r="AC641" s="139" t="str">
        <f t="shared" si="317"/>
        <v>Барилгын цахилгаанчин</v>
      </c>
      <c r="AD641" s="214">
        <f t="shared" si="294"/>
        <v>629</v>
      </c>
      <c r="AE641" s="222"/>
      <c r="AF641" s="222"/>
      <c r="AG641" s="222"/>
      <c r="AH641" s="222"/>
      <c r="AI641" s="199"/>
      <c r="AJ641" s="199"/>
      <c r="AK641" s="222"/>
      <c r="AL641" s="222"/>
      <c r="AM641" s="222"/>
      <c r="AN641" s="222"/>
      <c r="AO641" s="222"/>
      <c r="AP641" s="222"/>
      <c r="AQ641" s="199"/>
      <c r="AR641" s="199"/>
      <c r="AS641" s="249"/>
      <c r="AT641" s="249"/>
      <c r="AU641" s="249"/>
      <c r="AV641" s="249"/>
      <c r="AW641" s="214">
        <v>7</v>
      </c>
      <c r="AX641" s="249"/>
      <c r="AY641" s="249"/>
    </row>
    <row r="642" spans="1:51" s="196" customFormat="1" ht="12.75" customHeight="1">
      <c r="A642" s="787" t="s">
        <v>118</v>
      </c>
      <c r="B642" s="787"/>
      <c r="C642" s="751" t="s">
        <v>119</v>
      </c>
      <c r="D642" s="752"/>
      <c r="E642" s="752"/>
      <c r="F642" s="752"/>
      <c r="G642" s="752"/>
      <c r="H642" s="783"/>
      <c r="I642" s="214">
        <f t="shared" si="293"/>
        <v>630</v>
      </c>
      <c r="J642" s="215">
        <f t="shared" si="301"/>
        <v>2</v>
      </c>
      <c r="K642" s="215">
        <f t="shared" si="301"/>
        <v>2</v>
      </c>
      <c r="L642" s="221"/>
      <c r="M642" s="199"/>
      <c r="N642" s="199">
        <v>2</v>
      </c>
      <c r="O642" s="63">
        <v>2</v>
      </c>
      <c r="P642" s="222"/>
      <c r="Q642" s="222"/>
      <c r="R642" s="199">
        <v>2</v>
      </c>
      <c r="S642" s="222"/>
      <c r="T642" s="222"/>
      <c r="U642" s="222"/>
      <c r="V642" s="214">
        <v>2</v>
      </c>
      <c r="W642" s="214">
        <v>2</v>
      </c>
      <c r="X642" s="222"/>
      <c r="Y642" s="223"/>
      <c r="Z642" s="224"/>
      <c r="AA642" s="223"/>
      <c r="AB642" s="140" t="str">
        <f t="shared" si="316"/>
        <v>CF7123-20</v>
      </c>
      <c r="AC642" s="139" t="str">
        <f t="shared" si="317"/>
        <v>Барилгын засал-чимэглэлчин</v>
      </c>
      <c r="AD642" s="214">
        <f t="shared" si="294"/>
        <v>630</v>
      </c>
      <c r="AE642" s="222"/>
      <c r="AF642" s="222"/>
      <c r="AG642" s="222"/>
      <c r="AH642" s="222"/>
      <c r="AI642" s="199"/>
      <c r="AJ642" s="199"/>
      <c r="AK642" s="222"/>
      <c r="AL642" s="222"/>
      <c r="AM642" s="222"/>
      <c r="AN642" s="222"/>
      <c r="AO642" s="222"/>
      <c r="AP642" s="222"/>
      <c r="AQ642" s="199"/>
      <c r="AR642" s="199"/>
      <c r="AS642" s="249"/>
      <c r="AT642" s="249"/>
      <c r="AU642" s="249"/>
      <c r="AV642" s="249"/>
      <c r="AW642" s="214">
        <v>2</v>
      </c>
      <c r="AX642" s="249"/>
      <c r="AY642" s="249"/>
    </row>
    <row r="643" spans="1:51" s="196" customFormat="1" ht="12.75" customHeight="1">
      <c r="A643" s="825" t="s">
        <v>144</v>
      </c>
      <c r="B643" s="826"/>
      <c r="C643" s="712" t="s">
        <v>145</v>
      </c>
      <c r="D643" s="713"/>
      <c r="E643" s="713"/>
      <c r="F643" s="713"/>
      <c r="G643" s="713"/>
      <c r="H643" s="714"/>
      <c r="I643" s="214">
        <f t="shared" si="293"/>
        <v>631</v>
      </c>
      <c r="J643" s="215">
        <f t="shared" si="301"/>
        <v>65</v>
      </c>
      <c r="K643" s="215">
        <f t="shared" si="301"/>
        <v>59</v>
      </c>
      <c r="L643" s="221"/>
      <c r="M643" s="199"/>
      <c r="N643" s="199">
        <v>65</v>
      </c>
      <c r="O643" s="63">
        <v>59</v>
      </c>
      <c r="P643" s="222"/>
      <c r="Q643" s="222"/>
      <c r="R643" s="199">
        <v>65</v>
      </c>
      <c r="S643" s="222"/>
      <c r="T643" s="222"/>
      <c r="U643" s="222"/>
      <c r="V643" s="214">
        <v>10</v>
      </c>
      <c r="W643" s="214">
        <v>8</v>
      </c>
      <c r="X643" s="222"/>
      <c r="Y643" s="223"/>
      <c r="Z643" s="224"/>
      <c r="AA643" s="223"/>
      <c r="AB643" s="140" t="str">
        <f t="shared" si="316"/>
        <v>IF5120-11</v>
      </c>
      <c r="AC643" s="139" t="str">
        <f t="shared" si="317"/>
        <v>Тогооч</v>
      </c>
      <c r="AD643" s="214">
        <f t="shared" si="294"/>
        <v>631</v>
      </c>
      <c r="AE643" s="222"/>
      <c r="AF643" s="222"/>
      <c r="AG643" s="222"/>
      <c r="AH643" s="222"/>
      <c r="AI643" s="199">
        <v>4</v>
      </c>
      <c r="AJ643" s="199">
        <v>4</v>
      </c>
      <c r="AK643" s="222"/>
      <c r="AL643" s="222"/>
      <c r="AM643" s="222"/>
      <c r="AN643" s="222"/>
      <c r="AO643" s="222"/>
      <c r="AP643" s="222"/>
      <c r="AQ643" s="199">
        <v>51</v>
      </c>
      <c r="AR643" s="199">
        <v>47</v>
      </c>
      <c r="AS643" s="214">
        <v>16</v>
      </c>
      <c r="AT643" s="214">
        <v>9</v>
      </c>
      <c r="AU643" s="214">
        <v>12</v>
      </c>
      <c r="AV643" s="214">
        <v>18</v>
      </c>
      <c r="AW643" s="214">
        <v>10</v>
      </c>
      <c r="AX643" s="214"/>
      <c r="AY643" s="214"/>
    </row>
    <row r="644" spans="1:51" s="196" customFormat="1" ht="12.75" customHeight="1">
      <c r="A644" s="825" t="s">
        <v>155</v>
      </c>
      <c r="B644" s="826"/>
      <c r="C644" s="751" t="s">
        <v>156</v>
      </c>
      <c r="D644" s="752"/>
      <c r="E644" s="752"/>
      <c r="F644" s="752"/>
      <c r="G644" s="752"/>
      <c r="H644" s="783"/>
      <c r="I644" s="214">
        <f t="shared" si="293"/>
        <v>632</v>
      </c>
      <c r="J644" s="215">
        <f t="shared" si="301"/>
        <v>12</v>
      </c>
      <c r="K644" s="215">
        <f t="shared" si="301"/>
        <v>9</v>
      </c>
      <c r="L644" s="221"/>
      <c r="M644" s="199"/>
      <c r="N644" s="199">
        <v>12</v>
      </c>
      <c r="O644" s="63">
        <v>9</v>
      </c>
      <c r="P644" s="222"/>
      <c r="Q644" s="222"/>
      <c r="R644" s="199">
        <v>12</v>
      </c>
      <c r="S644" s="222"/>
      <c r="T644" s="222"/>
      <c r="U644" s="222"/>
      <c r="V644" s="214">
        <v>12</v>
      </c>
      <c r="W644" s="214">
        <v>9</v>
      </c>
      <c r="X644" s="222"/>
      <c r="Y644" s="223"/>
      <c r="Z644" s="224"/>
      <c r="AA644" s="223"/>
      <c r="AB644" s="140" t="str">
        <f t="shared" si="316"/>
        <v>IO4120-13</v>
      </c>
      <c r="AC644" s="139" t="str">
        <f t="shared" si="317"/>
        <v>Компьютерийн оператор</v>
      </c>
      <c r="AD644" s="214">
        <f t="shared" si="294"/>
        <v>632</v>
      </c>
      <c r="AE644" s="222"/>
      <c r="AF644" s="222"/>
      <c r="AG644" s="222"/>
      <c r="AH644" s="222"/>
      <c r="AI644" s="199"/>
      <c r="AJ644" s="199"/>
      <c r="AK644" s="222"/>
      <c r="AL644" s="222"/>
      <c r="AM644" s="222"/>
      <c r="AN644" s="222"/>
      <c r="AO644" s="222"/>
      <c r="AP644" s="222"/>
      <c r="AQ644" s="199"/>
      <c r="AR644" s="199"/>
      <c r="AS644" s="249"/>
      <c r="AT644" s="249"/>
      <c r="AU644" s="249"/>
      <c r="AV644" s="249"/>
      <c r="AW644" s="214">
        <v>12</v>
      </c>
      <c r="AX644" s="249"/>
      <c r="AY644" s="249"/>
    </row>
    <row r="645" spans="1:51" s="196" customFormat="1" ht="38.25" customHeight="1">
      <c r="A645" s="787" t="s">
        <v>134</v>
      </c>
      <c r="B645" s="787"/>
      <c r="C645" s="751" t="s">
        <v>135</v>
      </c>
      <c r="D645" s="752"/>
      <c r="E645" s="752"/>
      <c r="F645" s="752"/>
      <c r="G645" s="752"/>
      <c r="H645" s="783"/>
      <c r="I645" s="214">
        <f t="shared" si="293"/>
        <v>633</v>
      </c>
      <c r="J645" s="215">
        <f t="shared" si="301"/>
        <v>22</v>
      </c>
      <c r="K645" s="215">
        <f t="shared" si="301"/>
        <v>20</v>
      </c>
      <c r="L645" s="221"/>
      <c r="M645" s="199"/>
      <c r="N645" s="199">
        <v>22</v>
      </c>
      <c r="O645" s="63">
        <v>20</v>
      </c>
      <c r="P645" s="222"/>
      <c r="Q645" s="222"/>
      <c r="R645" s="199">
        <v>22</v>
      </c>
      <c r="S645" s="222"/>
      <c r="T645" s="222"/>
      <c r="U645" s="222"/>
      <c r="V645" s="214"/>
      <c r="W645" s="214"/>
      <c r="X645" s="222"/>
      <c r="Y645" s="223"/>
      <c r="Z645" s="224"/>
      <c r="AA645" s="223"/>
      <c r="AB645" s="140" t="str">
        <f t="shared" si="316"/>
        <v>IE8152-36</v>
      </c>
      <c r="AC645" s="139" t="str">
        <f t="shared" si="317"/>
        <v xml:space="preserve">Ноос, ноолуур боловсруулалтын технологийн ажилтан </v>
      </c>
      <c r="AD645" s="214">
        <f t="shared" si="294"/>
        <v>633</v>
      </c>
      <c r="AE645" s="222"/>
      <c r="AF645" s="222"/>
      <c r="AG645" s="222"/>
      <c r="AH645" s="222"/>
      <c r="AI645" s="199">
        <v>8</v>
      </c>
      <c r="AJ645" s="199">
        <v>6</v>
      </c>
      <c r="AK645" s="222"/>
      <c r="AL645" s="222"/>
      <c r="AM645" s="222"/>
      <c r="AN645" s="222"/>
      <c r="AO645" s="222"/>
      <c r="AP645" s="222"/>
      <c r="AQ645" s="199">
        <v>14</v>
      </c>
      <c r="AR645" s="199">
        <v>14</v>
      </c>
      <c r="AS645" s="249">
        <v>5</v>
      </c>
      <c r="AT645" s="249">
        <v>6</v>
      </c>
      <c r="AU645" s="249">
        <v>6</v>
      </c>
      <c r="AV645" s="249">
        <v>5</v>
      </c>
      <c r="AW645" s="249"/>
      <c r="AX645" s="249"/>
      <c r="AY645" s="249"/>
    </row>
    <row r="646" spans="1:51" s="196" customFormat="1" ht="25.5" customHeight="1">
      <c r="A646" s="1001" t="s">
        <v>161</v>
      </c>
      <c r="B646" s="1001"/>
      <c r="C646" s="751" t="s">
        <v>162</v>
      </c>
      <c r="D646" s="752"/>
      <c r="E646" s="752"/>
      <c r="F646" s="752"/>
      <c r="G646" s="752"/>
      <c r="H646" s="783"/>
      <c r="I646" s="214">
        <f t="shared" si="293"/>
        <v>634</v>
      </c>
      <c r="J646" s="215">
        <f t="shared" si="301"/>
        <v>50</v>
      </c>
      <c r="K646" s="215">
        <f t="shared" si="301"/>
        <v>1</v>
      </c>
      <c r="L646" s="221"/>
      <c r="M646" s="199"/>
      <c r="N646" s="199">
        <v>50</v>
      </c>
      <c r="O646" s="63">
        <v>1</v>
      </c>
      <c r="P646" s="222"/>
      <c r="Q646" s="222"/>
      <c r="R646" s="199">
        <v>50</v>
      </c>
      <c r="S646" s="222"/>
      <c r="T646" s="222"/>
      <c r="U646" s="222"/>
      <c r="V646" s="214"/>
      <c r="W646" s="214"/>
      <c r="X646" s="222"/>
      <c r="Y646" s="223"/>
      <c r="Z646" s="224"/>
      <c r="AA646" s="223"/>
      <c r="AB646" s="140" t="str">
        <f t="shared" si="316"/>
        <v>MT8111-35</v>
      </c>
      <c r="AC646" s="139" t="str">
        <f t="shared" si="317"/>
        <v>Хүнд машин механизмын оператор</v>
      </c>
      <c r="AD646" s="214">
        <f t="shared" si="294"/>
        <v>634</v>
      </c>
      <c r="AE646" s="222"/>
      <c r="AF646" s="222"/>
      <c r="AG646" s="222"/>
      <c r="AH646" s="222"/>
      <c r="AI646" s="199">
        <v>5</v>
      </c>
      <c r="AJ646" s="199"/>
      <c r="AK646" s="222"/>
      <c r="AL646" s="222"/>
      <c r="AM646" s="222"/>
      <c r="AN646" s="222"/>
      <c r="AO646" s="222"/>
      <c r="AP646" s="222"/>
      <c r="AQ646" s="199">
        <v>45</v>
      </c>
      <c r="AR646" s="199">
        <v>1</v>
      </c>
      <c r="AS646" s="249">
        <v>16</v>
      </c>
      <c r="AT646" s="249">
        <v>14</v>
      </c>
      <c r="AU646" s="249">
        <v>9</v>
      </c>
      <c r="AV646" s="249">
        <v>11</v>
      </c>
      <c r="AW646" s="249"/>
      <c r="AX646" s="249"/>
      <c r="AY646" s="249"/>
    </row>
    <row r="647" spans="1:51" s="196" customFormat="1" ht="12.75" customHeight="1">
      <c r="A647" s="1002" t="s">
        <v>163</v>
      </c>
      <c r="B647" s="1003"/>
      <c r="C647" s="751" t="s">
        <v>164</v>
      </c>
      <c r="D647" s="752"/>
      <c r="E647" s="752"/>
      <c r="F647" s="752"/>
      <c r="G647" s="752"/>
      <c r="H647" s="783"/>
      <c r="I647" s="214">
        <f t="shared" si="293"/>
        <v>635</v>
      </c>
      <c r="J647" s="215">
        <f t="shared" si="301"/>
        <v>36</v>
      </c>
      <c r="K647" s="215">
        <f t="shared" si="301"/>
        <v>33</v>
      </c>
      <c r="L647" s="221"/>
      <c r="M647" s="199"/>
      <c r="N647" s="199">
        <v>36</v>
      </c>
      <c r="O647" s="63">
        <v>33</v>
      </c>
      <c r="P647" s="222"/>
      <c r="Q647" s="222"/>
      <c r="R647" s="199">
        <v>36</v>
      </c>
      <c r="S647" s="222"/>
      <c r="T647" s="222"/>
      <c r="U647" s="222"/>
      <c r="V647" s="214"/>
      <c r="W647" s="214"/>
      <c r="X647" s="222"/>
      <c r="Y647" s="223"/>
      <c r="Z647" s="224"/>
      <c r="AA647" s="223"/>
      <c r="AB647" s="140" t="str">
        <f t="shared" si="316"/>
        <v>AF6112-25</v>
      </c>
      <c r="AC647" s="139" t="str">
        <f t="shared" si="317"/>
        <v>Хүлэмжийн аж ахуйн фермер</v>
      </c>
      <c r="AD647" s="214">
        <f t="shared" si="294"/>
        <v>635</v>
      </c>
      <c r="AE647" s="222"/>
      <c r="AF647" s="222"/>
      <c r="AG647" s="222"/>
      <c r="AH647" s="222"/>
      <c r="AI647" s="199">
        <v>6</v>
      </c>
      <c r="AJ647" s="199">
        <v>6</v>
      </c>
      <c r="AK647" s="222"/>
      <c r="AL647" s="222"/>
      <c r="AM647" s="222"/>
      <c r="AN647" s="222"/>
      <c r="AO647" s="222"/>
      <c r="AP647" s="222"/>
      <c r="AQ647" s="199">
        <v>30</v>
      </c>
      <c r="AR647" s="199">
        <v>27</v>
      </c>
      <c r="AS647" s="249">
        <v>8</v>
      </c>
      <c r="AT647" s="249">
        <v>10</v>
      </c>
      <c r="AU647" s="249">
        <v>9</v>
      </c>
      <c r="AV647" s="249">
        <v>9</v>
      </c>
      <c r="AW647" s="249"/>
      <c r="AX647" s="249"/>
      <c r="AY647" s="249"/>
    </row>
    <row r="648" spans="1:51" s="196" customFormat="1" ht="12.75" customHeight="1">
      <c r="A648" s="825" t="s">
        <v>142</v>
      </c>
      <c r="B648" s="826"/>
      <c r="C648" s="712" t="s">
        <v>143</v>
      </c>
      <c r="D648" s="713"/>
      <c r="E648" s="713"/>
      <c r="F648" s="713"/>
      <c r="G648" s="713"/>
      <c r="H648" s="714"/>
      <c r="I648" s="214">
        <f t="shared" si="293"/>
        <v>636</v>
      </c>
      <c r="J648" s="215">
        <f t="shared" si="301"/>
        <v>10</v>
      </c>
      <c r="K648" s="215">
        <f t="shared" si="301"/>
        <v>10</v>
      </c>
      <c r="L648" s="199"/>
      <c r="M648" s="199"/>
      <c r="N648" s="199">
        <v>10</v>
      </c>
      <c r="O648" s="63">
        <v>10</v>
      </c>
      <c r="P648" s="222"/>
      <c r="Q648" s="222"/>
      <c r="R648" s="199">
        <v>10</v>
      </c>
      <c r="S648" s="222"/>
      <c r="T648" s="222"/>
      <c r="U648" s="222"/>
      <c r="V648" s="214"/>
      <c r="W648" s="214"/>
      <c r="X648" s="222"/>
      <c r="Y648" s="223"/>
      <c r="Z648" s="223"/>
      <c r="AA648" s="223"/>
      <c r="AB648" s="140" t="str">
        <f t="shared" si="316"/>
        <v>AF6112-24</v>
      </c>
      <c r="AC648" s="139" t="str">
        <f t="shared" si="317"/>
        <v>Хүнсний ногооны фермер</v>
      </c>
      <c r="AD648" s="214">
        <f t="shared" si="294"/>
        <v>636</v>
      </c>
      <c r="AE648" s="222"/>
      <c r="AF648" s="222"/>
      <c r="AG648" s="222"/>
      <c r="AH648" s="222"/>
      <c r="AI648" s="199"/>
      <c r="AJ648" s="199"/>
      <c r="AK648" s="222"/>
      <c r="AL648" s="222"/>
      <c r="AM648" s="222"/>
      <c r="AN648" s="222"/>
      <c r="AO648" s="222"/>
      <c r="AP648" s="222"/>
      <c r="AQ648" s="199">
        <v>10</v>
      </c>
      <c r="AR648" s="199">
        <v>10</v>
      </c>
      <c r="AS648" s="214">
        <v>3</v>
      </c>
      <c r="AT648" s="214">
        <v>2</v>
      </c>
      <c r="AU648" s="214">
        <v>2</v>
      </c>
      <c r="AV648" s="214">
        <v>3</v>
      </c>
      <c r="AW648" s="214"/>
      <c r="AX648" s="214"/>
      <c r="AY648" s="214"/>
    </row>
    <row r="649" spans="1:51" s="208" customFormat="1" ht="14.25">
      <c r="A649" s="1048" t="s">
        <v>475</v>
      </c>
      <c r="B649" s="1049"/>
      <c r="C649" s="1049"/>
      <c r="D649" s="1049"/>
      <c r="E649" s="1049"/>
      <c r="F649" s="1049"/>
      <c r="G649" s="1049"/>
      <c r="H649" s="1050"/>
      <c r="I649" s="241">
        <f t="shared" si="293"/>
        <v>637</v>
      </c>
      <c r="J649" s="268">
        <f t="shared" ref="J649:K649" si="318">SUM(J650:J670)</f>
        <v>402</v>
      </c>
      <c r="K649" s="268">
        <f t="shared" si="318"/>
        <v>172</v>
      </c>
      <c r="L649" s="268">
        <f>SUM(L650:L670)</f>
        <v>55</v>
      </c>
      <c r="M649" s="268">
        <f t="shared" ref="M649:AA649" si="319">SUM(M650:M670)</f>
        <v>24</v>
      </c>
      <c r="N649" s="268">
        <f t="shared" si="319"/>
        <v>347</v>
      </c>
      <c r="O649" s="268">
        <f t="shared" si="319"/>
        <v>148</v>
      </c>
      <c r="P649" s="268">
        <f t="shared" si="319"/>
        <v>0</v>
      </c>
      <c r="Q649" s="268">
        <f t="shared" si="319"/>
        <v>0</v>
      </c>
      <c r="R649" s="268">
        <f t="shared" si="319"/>
        <v>402</v>
      </c>
      <c r="S649" s="268">
        <f t="shared" si="319"/>
        <v>0</v>
      </c>
      <c r="T649" s="268">
        <f t="shared" si="319"/>
        <v>0</v>
      </c>
      <c r="U649" s="268">
        <f t="shared" si="319"/>
        <v>0</v>
      </c>
      <c r="V649" s="268">
        <f t="shared" si="319"/>
        <v>210</v>
      </c>
      <c r="W649" s="268">
        <f t="shared" si="319"/>
        <v>84</v>
      </c>
      <c r="X649" s="268">
        <f t="shared" si="319"/>
        <v>0</v>
      </c>
      <c r="Y649" s="268">
        <f t="shared" si="319"/>
        <v>0</v>
      </c>
      <c r="Z649" s="268">
        <f t="shared" si="319"/>
        <v>0</v>
      </c>
      <c r="AA649" s="268">
        <f t="shared" si="319"/>
        <v>0</v>
      </c>
      <c r="AB649" s="829" t="str">
        <f>+A649</f>
        <v>17. Увс аймаг дахь Улаангом Политехник коллеж</v>
      </c>
      <c r="AC649" s="830"/>
      <c r="AD649" s="241">
        <f t="shared" si="294"/>
        <v>637</v>
      </c>
      <c r="AE649" s="268">
        <f t="shared" ref="AE649:AF649" si="320">SUM(AE650:AE670)</f>
        <v>0</v>
      </c>
      <c r="AF649" s="268">
        <f t="shared" si="320"/>
        <v>0</v>
      </c>
      <c r="AG649" s="268">
        <f>SUM(AG650:AG670)</f>
        <v>0</v>
      </c>
      <c r="AH649" s="268">
        <f t="shared" ref="AH649:AX649" si="321">SUM(AH650:AH670)</f>
        <v>0</v>
      </c>
      <c r="AI649" s="268">
        <f t="shared" si="321"/>
        <v>18</v>
      </c>
      <c r="AJ649" s="268">
        <f t="shared" si="321"/>
        <v>2</v>
      </c>
      <c r="AK649" s="268">
        <f t="shared" si="321"/>
        <v>0</v>
      </c>
      <c r="AL649" s="268">
        <f t="shared" si="321"/>
        <v>0</v>
      </c>
      <c r="AM649" s="268">
        <f t="shared" si="321"/>
        <v>0</v>
      </c>
      <c r="AN649" s="268">
        <f t="shared" si="321"/>
        <v>0</v>
      </c>
      <c r="AO649" s="268">
        <f t="shared" si="321"/>
        <v>0</v>
      </c>
      <c r="AP649" s="268">
        <f t="shared" si="321"/>
        <v>0</v>
      </c>
      <c r="AQ649" s="268">
        <f t="shared" si="321"/>
        <v>174</v>
      </c>
      <c r="AR649" s="268">
        <f t="shared" si="321"/>
        <v>86</v>
      </c>
      <c r="AS649" s="268">
        <f t="shared" si="321"/>
        <v>42</v>
      </c>
      <c r="AT649" s="268">
        <f t="shared" si="321"/>
        <v>0</v>
      </c>
      <c r="AU649" s="268">
        <f t="shared" si="321"/>
        <v>23</v>
      </c>
      <c r="AV649" s="268">
        <f t="shared" si="321"/>
        <v>106</v>
      </c>
      <c r="AW649" s="268">
        <f t="shared" si="321"/>
        <v>229</v>
      </c>
      <c r="AX649" s="268">
        <f t="shared" si="321"/>
        <v>2</v>
      </c>
      <c r="AY649" s="268">
        <f>SUM(AY650:AY670)</f>
        <v>0</v>
      </c>
    </row>
    <row r="650" spans="1:51" s="284" customFormat="1" ht="12.75" customHeight="1">
      <c r="A650" s="825" t="s">
        <v>350</v>
      </c>
      <c r="B650" s="826"/>
      <c r="C650" s="751" t="s">
        <v>351</v>
      </c>
      <c r="D650" s="752"/>
      <c r="E650" s="752"/>
      <c r="F650" s="752"/>
      <c r="G650" s="752"/>
      <c r="H650" s="783"/>
      <c r="I650" s="214">
        <f t="shared" si="293"/>
        <v>638</v>
      </c>
      <c r="J650" s="215">
        <f t="shared" si="301"/>
        <v>15</v>
      </c>
      <c r="K650" s="215">
        <f t="shared" si="301"/>
        <v>3</v>
      </c>
      <c r="L650" s="221">
        <v>15</v>
      </c>
      <c r="M650" s="199">
        <v>3</v>
      </c>
      <c r="N650" s="199"/>
      <c r="O650" s="199"/>
      <c r="P650" s="222"/>
      <c r="Q650" s="222"/>
      <c r="R650" s="222">
        <v>15</v>
      </c>
      <c r="S650" s="222"/>
      <c r="T650" s="222"/>
      <c r="U650" s="222"/>
      <c r="V650" s="199"/>
      <c r="W650" s="199"/>
      <c r="X650" s="222"/>
      <c r="Y650" s="223"/>
      <c r="Z650" s="224"/>
      <c r="AA650" s="223"/>
      <c r="AB650" s="140" t="str">
        <f t="shared" ref="AB650:AB670" si="322">+A650</f>
        <v>CF3112-11</v>
      </c>
      <c r="AC650" s="139" t="str">
        <f t="shared" ref="AC650:AC670" si="323">+C650</f>
        <v>Иргэний барилгын техникч</v>
      </c>
      <c r="AD650" s="214">
        <f t="shared" si="294"/>
        <v>638</v>
      </c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199">
        <v>15</v>
      </c>
      <c r="AR650" s="199">
        <v>3</v>
      </c>
      <c r="AS650" s="226">
        <v>1</v>
      </c>
      <c r="AT650" s="226"/>
      <c r="AU650" s="226"/>
      <c r="AV650" s="226">
        <v>14</v>
      </c>
      <c r="AW650" s="226"/>
      <c r="AX650" s="226"/>
      <c r="AY650" s="226"/>
    </row>
    <row r="651" spans="1:51" s="284" customFormat="1" ht="25.5" customHeight="1">
      <c r="A651" s="825" t="s">
        <v>369</v>
      </c>
      <c r="B651" s="826"/>
      <c r="C651" s="987" t="s">
        <v>370</v>
      </c>
      <c r="D651" s="988"/>
      <c r="E651" s="988"/>
      <c r="F651" s="988"/>
      <c r="G651" s="988"/>
      <c r="H651" s="989"/>
      <c r="I651" s="214">
        <f t="shared" si="293"/>
        <v>639</v>
      </c>
      <c r="J651" s="215">
        <f t="shared" si="301"/>
        <v>26</v>
      </c>
      <c r="K651" s="215">
        <f t="shared" si="301"/>
        <v>19</v>
      </c>
      <c r="L651" s="221">
        <v>26</v>
      </c>
      <c r="M651" s="199">
        <v>19</v>
      </c>
      <c r="N651" s="199"/>
      <c r="O651" s="199"/>
      <c r="P651" s="222"/>
      <c r="Q651" s="222"/>
      <c r="R651" s="222">
        <v>26</v>
      </c>
      <c r="S651" s="222"/>
      <c r="T651" s="222"/>
      <c r="U651" s="222"/>
      <c r="V651" s="199"/>
      <c r="W651" s="199"/>
      <c r="X651" s="222"/>
      <c r="Y651" s="223"/>
      <c r="Z651" s="224"/>
      <c r="AA651" s="223"/>
      <c r="AB651" s="140" t="str">
        <f t="shared" si="322"/>
        <v>IM3119-11</v>
      </c>
      <c r="AC651" s="139" t="str">
        <f t="shared" si="323"/>
        <v>Аюулгүй ажиллагааны техникч</v>
      </c>
      <c r="AD651" s="214">
        <f t="shared" si="294"/>
        <v>639</v>
      </c>
      <c r="AE651" s="222"/>
      <c r="AF651" s="222"/>
      <c r="AG651" s="222"/>
      <c r="AH651" s="222"/>
      <c r="AI651" s="222"/>
      <c r="AJ651" s="222"/>
      <c r="AK651" s="222"/>
      <c r="AL651" s="222"/>
      <c r="AM651" s="222"/>
      <c r="AN651" s="222"/>
      <c r="AO651" s="222"/>
      <c r="AP651" s="222"/>
      <c r="AQ651" s="199">
        <v>26</v>
      </c>
      <c r="AR651" s="199">
        <v>19</v>
      </c>
      <c r="AS651" s="226">
        <v>14</v>
      </c>
      <c r="AT651" s="226"/>
      <c r="AU651" s="226">
        <v>6</v>
      </c>
      <c r="AV651" s="226">
        <v>6</v>
      </c>
      <c r="AW651" s="226"/>
      <c r="AX651" s="226"/>
      <c r="AY651" s="226"/>
    </row>
    <row r="652" spans="1:51" s="284" customFormat="1" ht="12.75" customHeight="1">
      <c r="A652" s="825" t="s">
        <v>360</v>
      </c>
      <c r="B652" s="826"/>
      <c r="C652" s="751" t="s">
        <v>361</v>
      </c>
      <c r="D652" s="752"/>
      <c r="E652" s="752"/>
      <c r="F652" s="752"/>
      <c r="G652" s="752"/>
      <c r="H652" s="783"/>
      <c r="I652" s="214">
        <f t="shared" si="293"/>
        <v>640</v>
      </c>
      <c r="J652" s="215">
        <f t="shared" si="301"/>
        <v>14</v>
      </c>
      <c r="K652" s="215">
        <f t="shared" si="301"/>
        <v>2</v>
      </c>
      <c r="L652" s="221">
        <v>14</v>
      </c>
      <c r="M652" s="199">
        <v>2</v>
      </c>
      <c r="N652" s="199"/>
      <c r="O652" s="199"/>
      <c r="P652" s="222"/>
      <c r="Q652" s="222"/>
      <c r="R652" s="222">
        <v>14</v>
      </c>
      <c r="S652" s="222"/>
      <c r="T652" s="222"/>
      <c r="U652" s="222"/>
      <c r="V652" s="199"/>
      <c r="W652" s="199"/>
      <c r="X652" s="222"/>
      <c r="Y652" s="223"/>
      <c r="Z652" s="224"/>
      <c r="AA652" s="223"/>
      <c r="AB652" s="140" t="str">
        <f t="shared" si="322"/>
        <v>CF3115-41</v>
      </c>
      <c r="AC652" s="139" t="str">
        <f t="shared" si="323"/>
        <v>Сантехникийн техникч</v>
      </c>
      <c r="AD652" s="214">
        <f t="shared" si="294"/>
        <v>640</v>
      </c>
      <c r="AE652" s="222"/>
      <c r="AF652" s="222"/>
      <c r="AG652" s="222"/>
      <c r="AH652" s="222"/>
      <c r="AI652" s="222"/>
      <c r="AJ652" s="222"/>
      <c r="AK652" s="222"/>
      <c r="AL652" s="222"/>
      <c r="AM652" s="222"/>
      <c r="AN652" s="222"/>
      <c r="AO652" s="222"/>
      <c r="AP652" s="222"/>
      <c r="AQ652" s="199">
        <v>14</v>
      </c>
      <c r="AR652" s="199">
        <v>2</v>
      </c>
      <c r="AS652" s="226">
        <v>2</v>
      </c>
      <c r="AT652" s="226"/>
      <c r="AU652" s="226">
        <v>5</v>
      </c>
      <c r="AV652" s="226">
        <v>7</v>
      </c>
      <c r="AW652" s="226"/>
      <c r="AX652" s="226"/>
      <c r="AY652" s="226"/>
    </row>
    <row r="653" spans="1:51" s="196" customFormat="1" ht="25.5" customHeight="1">
      <c r="A653" s="787" t="s">
        <v>118</v>
      </c>
      <c r="B653" s="787"/>
      <c r="C653" s="751" t="s">
        <v>119</v>
      </c>
      <c r="D653" s="752"/>
      <c r="E653" s="752"/>
      <c r="F653" s="752"/>
      <c r="G653" s="752"/>
      <c r="H653" s="783"/>
      <c r="I653" s="214">
        <f t="shared" si="293"/>
        <v>641</v>
      </c>
      <c r="J653" s="215">
        <f t="shared" si="301"/>
        <v>19</v>
      </c>
      <c r="K653" s="215">
        <f t="shared" si="301"/>
        <v>7</v>
      </c>
      <c r="L653" s="221"/>
      <c r="M653" s="199"/>
      <c r="N653" s="199">
        <v>19</v>
      </c>
      <c r="O653" s="199">
        <v>7</v>
      </c>
      <c r="P653" s="222"/>
      <c r="Q653" s="222"/>
      <c r="R653" s="222">
        <v>19</v>
      </c>
      <c r="S653" s="222"/>
      <c r="T653" s="222"/>
      <c r="U653" s="222"/>
      <c r="V653" s="229">
        <v>19</v>
      </c>
      <c r="W653" s="229">
        <v>7</v>
      </c>
      <c r="X653" s="222"/>
      <c r="Y653" s="223"/>
      <c r="Z653" s="224"/>
      <c r="AA653" s="223"/>
      <c r="AB653" s="140" t="str">
        <f t="shared" si="322"/>
        <v>CF7123-20</v>
      </c>
      <c r="AC653" s="139" t="str">
        <f t="shared" si="323"/>
        <v>Барилгын засал-чимэглэлчин</v>
      </c>
      <c r="AD653" s="214">
        <f t="shared" si="294"/>
        <v>641</v>
      </c>
      <c r="AE653" s="222"/>
      <c r="AF653" s="222"/>
      <c r="AG653" s="222"/>
      <c r="AH653" s="222"/>
      <c r="AI653" s="222"/>
      <c r="AJ653" s="222"/>
      <c r="AK653" s="222"/>
      <c r="AL653" s="222"/>
      <c r="AM653" s="222"/>
      <c r="AN653" s="222"/>
      <c r="AO653" s="222"/>
      <c r="AP653" s="222"/>
      <c r="AQ653" s="199"/>
      <c r="AR653" s="199"/>
      <c r="AS653" s="226"/>
      <c r="AT653" s="226"/>
      <c r="AU653" s="226"/>
      <c r="AV653" s="226"/>
      <c r="AW653" s="226">
        <v>19</v>
      </c>
      <c r="AX653" s="226"/>
      <c r="AY653" s="226"/>
    </row>
    <row r="654" spans="1:51" s="196" customFormat="1" ht="12.75" customHeight="1">
      <c r="A654" s="787" t="s">
        <v>128</v>
      </c>
      <c r="B654" s="787"/>
      <c r="C654" s="751" t="s">
        <v>129</v>
      </c>
      <c r="D654" s="752"/>
      <c r="E654" s="752"/>
      <c r="F654" s="752"/>
      <c r="G654" s="752"/>
      <c r="H654" s="783"/>
      <c r="I654" s="214">
        <f t="shared" si="293"/>
        <v>642</v>
      </c>
      <c r="J654" s="215">
        <f t="shared" si="301"/>
        <v>16</v>
      </c>
      <c r="K654" s="215">
        <f t="shared" si="301"/>
        <v>0</v>
      </c>
      <c r="L654" s="221"/>
      <c r="M654" s="199"/>
      <c r="N654" s="199">
        <v>16</v>
      </c>
      <c r="O654" s="199"/>
      <c r="P654" s="222"/>
      <c r="Q654" s="222"/>
      <c r="R654" s="222">
        <v>16</v>
      </c>
      <c r="S654" s="222"/>
      <c r="T654" s="222"/>
      <c r="U654" s="222"/>
      <c r="V654" s="229">
        <v>16</v>
      </c>
      <c r="W654" s="229"/>
      <c r="X654" s="222"/>
      <c r="Y654" s="223"/>
      <c r="Z654" s="224"/>
      <c r="AA654" s="223"/>
      <c r="AB654" s="140" t="str">
        <f t="shared" si="322"/>
        <v>CF7115-24</v>
      </c>
      <c r="AC654" s="139" t="str">
        <f t="shared" si="323"/>
        <v>Модон эдлэлийн мужаан</v>
      </c>
      <c r="AD654" s="214">
        <f t="shared" si="294"/>
        <v>642</v>
      </c>
      <c r="AE654" s="222"/>
      <c r="AF654" s="222"/>
      <c r="AG654" s="222"/>
      <c r="AH654" s="222"/>
      <c r="AI654" s="222"/>
      <c r="AJ654" s="222"/>
      <c r="AK654" s="222"/>
      <c r="AL654" s="222"/>
      <c r="AM654" s="222"/>
      <c r="AN654" s="222"/>
      <c r="AO654" s="222"/>
      <c r="AP654" s="222"/>
      <c r="AQ654" s="199"/>
      <c r="AR654" s="199"/>
      <c r="AS654" s="226"/>
      <c r="AT654" s="226"/>
      <c r="AU654" s="226"/>
      <c r="AV654" s="226"/>
      <c r="AW654" s="226">
        <v>16</v>
      </c>
      <c r="AX654" s="226"/>
      <c r="AY654" s="226"/>
    </row>
    <row r="655" spans="1:51" s="196" customFormat="1" ht="38.25" customHeight="1">
      <c r="A655" s="825" t="s">
        <v>157</v>
      </c>
      <c r="B655" s="826"/>
      <c r="C655" s="751" t="s">
        <v>158</v>
      </c>
      <c r="D655" s="752"/>
      <c r="E655" s="752"/>
      <c r="F655" s="752"/>
      <c r="G655" s="752"/>
      <c r="H655" s="783"/>
      <c r="I655" s="214">
        <f t="shared" si="293"/>
        <v>643</v>
      </c>
      <c r="J655" s="215">
        <f t="shared" si="301"/>
        <v>11</v>
      </c>
      <c r="K655" s="215">
        <f t="shared" si="301"/>
        <v>11</v>
      </c>
      <c r="L655" s="221"/>
      <c r="M655" s="199"/>
      <c r="N655" s="199">
        <v>11</v>
      </c>
      <c r="O655" s="199">
        <v>11</v>
      </c>
      <c r="P655" s="222"/>
      <c r="Q655" s="222"/>
      <c r="R655" s="222">
        <v>11</v>
      </c>
      <c r="S655" s="222"/>
      <c r="T655" s="222"/>
      <c r="U655" s="222"/>
      <c r="V655" s="229">
        <v>11</v>
      </c>
      <c r="W655" s="229">
        <v>11</v>
      </c>
      <c r="X655" s="222"/>
      <c r="Y655" s="223"/>
      <c r="Z655" s="224"/>
      <c r="AA655" s="223"/>
      <c r="AB655" s="140" t="str">
        <f t="shared" si="322"/>
        <v>IF7512-34</v>
      </c>
      <c r="AC655" s="139" t="str">
        <f t="shared" si="323"/>
        <v>Талх, нарийн боов үйлдвэрлэлийн технологийн ажилтан</v>
      </c>
      <c r="AD655" s="214">
        <f t="shared" si="294"/>
        <v>643</v>
      </c>
      <c r="AE655" s="222"/>
      <c r="AF655" s="222"/>
      <c r="AG655" s="222"/>
      <c r="AH655" s="222"/>
      <c r="AI655" s="222"/>
      <c r="AJ655" s="222"/>
      <c r="AK655" s="222"/>
      <c r="AL655" s="222"/>
      <c r="AM655" s="222"/>
      <c r="AN655" s="222"/>
      <c r="AO655" s="222"/>
      <c r="AP655" s="222"/>
      <c r="AQ655" s="199"/>
      <c r="AR655" s="199"/>
      <c r="AS655" s="226"/>
      <c r="AT655" s="226"/>
      <c r="AU655" s="226"/>
      <c r="AV655" s="226"/>
      <c r="AW655" s="226">
        <v>11</v>
      </c>
      <c r="AX655" s="226"/>
      <c r="AY655" s="226"/>
    </row>
    <row r="656" spans="1:51" s="196" customFormat="1" ht="25.5" customHeight="1">
      <c r="A656" s="787" t="s">
        <v>130</v>
      </c>
      <c r="B656" s="787"/>
      <c r="C656" s="702" t="s">
        <v>131</v>
      </c>
      <c r="D656" s="702"/>
      <c r="E656" s="702"/>
      <c r="F656" s="702"/>
      <c r="G656" s="702"/>
      <c r="H656" s="702"/>
      <c r="I656" s="214">
        <f t="shared" si="293"/>
        <v>644</v>
      </c>
      <c r="J656" s="215">
        <f t="shared" si="301"/>
        <v>43</v>
      </c>
      <c r="K656" s="215">
        <f t="shared" si="301"/>
        <v>43</v>
      </c>
      <c r="L656" s="221"/>
      <c r="M656" s="199"/>
      <c r="N656" s="199">
        <v>43</v>
      </c>
      <c r="O656" s="199">
        <v>43</v>
      </c>
      <c r="P656" s="222"/>
      <c r="Q656" s="222"/>
      <c r="R656" s="222">
        <v>43</v>
      </c>
      <c r="S656" s="222"/>
      <c r="T656" s="222"/>
      <c r="U656" s="222"/>
      <c r="V656" s="229">
        <v>23</v>
      </c>
      <c r="W656" s="229">
        <v>23</v>
      </c>
      <c r="X656" s="222"/>
      <c r="Y656" s="223"/>
      <c r="Z656" s="224"/>
      <c r="AA656" s="223"/>
      <c r="AB656" s="140" t="str">
        <f t="shared" si="322"/>
        <v>IE7533-28</v>
      </c>
      <c r="AC656" s="139" t="str">
        <f t="shared" si="323"/>
        <v>Оёмол бүтээгдэхүүний оёдолчин</v>
      </c>
      <c r="AD656" s="214">
        <f t="shared" si="294"/>
        <v>644</v>
      </c>
      <c r="AE656" s="222"/>
      <c r="AF656" s="222"/>
      <c r="AG656" s="222"/>
      <c r="AH656" s="222"/>
      <c r="AI656" s="222"/>
      <c r="AJ656" s="222"/>
      <c r="AK656" s="222"/>
      <c r="AL656" s="222"/>
      <c r="AM656" s="222"/>
      <c r="AN656" s="222"/>
      <c r="AO656" s="222"/>
      <c r="AP656" s="222"/>
      <c r="AQ656" s="199">
        <v>20</v>
      </c>
      <c r="AR656" s="199">
        <v>20</v>
      </c>
      <c r="AS656" s="226">
        <v>8</v>
      </c>
      <c r="AT656" s="226"/>
      <c r="AU656" s="226">
        <v>2</v>
      </c>
      <c r="AV656" s="226">
        <v>10</v>
      </c>
      <c r="AW656" s="226">
        <v>23</v>
      </c>
      <c r="AX656" s="226"/>
      <c r="AY656" s="226"/>
    </row>
    <row r="657" spans="1:51" s="196" customFormat="1" ht="25.5" customHeight="1">
      <c r="A657" s="765" t="s">
        <v>172</v>
      </c>
      <c r="B657" s="765"/>
      <c r="C657" s="751" t="s">
        <v>173</v>
      </c>
      <c r="D657" s="752"/>
      <c r="E657" s="752"/>
      <c r="F657" s="752"/>
      <c r="G657" s="752"/>
      <c r="H657" s="783"/>
      <c r="I657" s="214">
        <f t="shared" ref="I657:I720" si="324">+I656+1</f>
        <v>645</v>
      </c>
      <c r="J657" s="215">
        <f t="shared" si="301"/>
        <v>19</v>
      </c>
      <c r="K657" s="215">
        <f t="shared" si="301"/>
        <v>7</v>
      </c>
      <c r="L657" s="221"/>
      <c r="M657" s="199"/>
      <c r="N657" s="199">
        <v>19</v>
      </c>
      <c r="O657" s="199">
        <v>7</v>
      </c>
      <c r="P657" s="222"/>
      <c r="Q657" s="222"/>
      <c r="R657" s="222">
        <v>19</v>
      </c>
      <c r="S657" s="222"/>
      <c r="T657" s="222"/>
      <c r="U657" s="222"/>
      <c r="V657" s="229">
        <v>19</v>
      </c>
      <c r="W657" s="229">
        <v>7</v>
      </c>
      <c r="X657" s="222"/>
      <c r="Y657" s="223"/>
      <c r="Z657" s="224"/>
      <c r="AA657" s="223"/>
      <c r="AB657" s="140" t="str">
        <f t="shared" si="322"/>
        <v>AM7317-11</v>
      </c>
      <c r="AC657" s="139" t="str">
        <f t="shared" si="323"/>
        <v>Бэлэг дурсгалын зүйл урлаач</v>
      </c>
      <c r="AD657" s="214">
        <f t="shared" ref="AD657:AD720" si="325">+I657</f>
        <v>645</v>
      </c>
      <c r="AE657" s="222"/>
      <c r="AF657" s="222"/>
      <c r="AG657" s="222"/>
      <c r="AH657" s="222"/>
      <c r="AI657" s="222"/>
      <c r="AJ657" s="222"/>
      <c r="AK657" s="222"/>
      <c r="AL657" s="222"/>
      <c r="AM657" s="222"/>
      <c r="AN657" s="222"/>
      <c r="AO657" s="222"/>
      <c r="AP657" s="222"/>
      <c r="AQ657" s="199"/>
      <c r="AR657" s="199"/>
      <c r="AS657" s="226"/>
      <c r="AT657" s="226"/>
      <c r="AU657" s="226"/>
      <c r="AV657" s="226"/>
      <c r="AW657" s="226">
        <v>19</v>
      </c>
      <c r="AX657" s="226"/>
      <c r="AY657" s="226"/>
    </row>
    <row r="658" spans="1:51" s="196" customFormat="1" ht="12.75" customHeight="1">
      <c r="A658" s="825" t="s">
        <v>186</v>
      </c>
      <c r="B658" s="826"/>
      <c r="C658" s="712" t="s">
        <v>187</v>
      </c>
      <c r="D658" s="713"/>
      <c r="E658" s="713"/>
      <c r="F658" s="713"/>
      <c r="G658" s="713"/>
      <c r="H658" s="713"/>
      <c r="I658" s="214">
        <f t="shared" si="324"/>
        <v>646</v>
      </c>
      <c r="J658" s="215">
        <f t="shared" si="301"/>
        <v>23</v>
      </c>
      <c r="K658" s="215">
        <f t="shared" si="301"/>
        <v>23</v>
      </c>
      <c r="L658" s="221"/>
      <c r="M658" s="199"/>
      <c r="N658" s="199">
        <v>23</v>
      </c>
      <c r="O658" s="199">
        <v>23</v>
      </c>
      <c r="P658" s="222"/>
      <c r="Q658" s="222"/>
      <c r="R658" s="222">
        <v>23</v>
      </c>
      <c r="S658" s="222"/>
      <c r="T658" s="222"/>
      <c r="U658" s="222"/>
      <c r="V658" s="229">
        <v>23</v>
      </c>
      <c r="W658" s="229">
        <v>23</v>
      </c>
      <c r="X658" s="222"/>
      <c r="Y658" s="223"/>
      <c r="Z658" s="224"/>
      <c r="AA658" s="223"/>
      <c r="AB658" s="140" t="str">
        <f t="shared" si="322"/>
        <v>SO7536-21</v>
      </c>
      <c r="AC658" s="139" t="str">
        <f t="shared" si="323"/>
        <v>Захиалгын гуталчин</v>
      </c>
      <c r="AD658" s="214">
        <f t="shared" si="325"/>
        <v>646</v>
      </c>
      <c r="AE658" s="222"/>
      <c r="AF658" s="222"/>
      <c r="AG658" s="222"/>
      <c r="AH658" s="222"/>
      <c r="AI658" s="222"/>
      <c r="AJ658" s="222"/>
      <c r="AK658" s="222"/>
      <c r="AL658" s="222"/>
      <c r="AM658" s="222"/>
      <c r="AN658" s="222"/>
      <c r="AO658" s="222"/>
      <c r="AP658" s="222"/>
      <c r="AQ658" s="199"/>
      <c r="AR658" s="199"/>
      <c r="AS658" s="226"/>
      <c r="AT658" s="226"/>
      <c r="AU658" s="226"/>
      <c r="AV658" s="226"/>
      <c r="AW658" s="226">
        <v>23</v>
      </c>
      <c r="AX658" s="226"/>
      <c r="AY658" s="226"/>
    </row>
    <row r="659" spans="1:51" s="196" customFormat="1" ht="12.75" customHeight="1">
      <c r="A659" s="825" t="s">
        <v>116</v>
      </c>
      <c r="B659" s="826"/>
      <c r="C659" s="751" t="s">
        <v>117</v>
      </c>
      <c r="D659" s="752"/>
      <c r="E659" s="752"/>
      <c r="F659" s="752"/>
      <c r="G659" s="752"/>
      <c r="H659" s="783"/>
      <c r="I659" s="214">
        <f t="shared" si="324"/>
        <v>647</v>
      </c>
      <c r="J659" s="215">
        <f t="shared" si="301"/>
        <v>23</v>
      </c>
      <c r="K659" s="215">
        <f t="shared" si="301"/>
        <v>0</v>
      </c>
      <c r="L659" s="221"/>
      <c r="M659" s="199"/>
      <c r="N659" s="199">
        <v>23</v>
      </c>
      <c r="O659" s="199">
        <v>0</v>
      </c>
      <c r="P659" s="222"/>
      <c r="Q659" s="222"/>
      <c r="R659" s="222">
        <v>23</v>
      </c>
      <c r="S659" s="222"/>
      <c r="T659" s="222"/>
      <c r="U659" s="222"/>
      <c r="V659" s="229">
        <v>23</v>
      </c>
      <c r="W659" s="229"/>
      <c r="X659" s="222"/>
      <c r="Y659" s="223"/>
      <c r="Z659" s="224"/>
      <c r="AA659" s="223"/>
      <c r="AB659" s="140" t="str">
        <f t="shared" si="322"/>
        <v>CF7126-36</v>
      </c>
      <c r="AC659" s="139" t="str">
        <f t="shared" si="323"/>
        <v>Барилгын сантехникч</v>
      </c>
      <c r="AD659" s="214">
        <f t="shared" si="325"/>
        <v>647</v>
      </c>
      <c r="AE659" s="222"/>
      <c r="AF659" s="222"/>
      <c r="AG659" s="222"/>
      <c r="AH659" s="222"/>
      <c r="AI659" s="222"/>
      <c r="AJ659" s="222"/>
      <c r="AK659" s="222"/>
      <c r="AL659" s="222"/>
      <c r="AM659" s="222"/>
      <c r="AN659" s="222"/>
      <c r="AO659" s="222"/>
      <c r="AP659" s="222"/>
      <c r="AQ659" s="199"/>
      <c r="AR659" s="199"/>
      <c r="AS659" s="226"/>
      <c r="AT659" s="226"/>
      <c r="AU659" s="226"/>
      <c r="AV659" s="226"/>
      <c r="AW659" s="226">
        <v>23</v>
      </c>
      <c r="AX659" s="226"/>
      <c r="AY659" s="226"/>
    </row>
    <row r="660" spans="1:51" s="196" customFormat="1" ht="12.75" customHeight="1">
      <c r="A660" s="787" t="s">
        <v>120</v>
      </c>
      <c r="B660" s="787"/>
      <c r="C660" s="751" t="s">
        <v>121</v>
      </c>
      <c r="D660" s="752"/>
      <c r="E660" s="752"/>
      <c r="F660" s="752"/>
      <c r="G660" s="752"/>
      <c r="H660" s="783"/>
      <c r="I660" s="214">
        <f t="shared" si="324"/>
        <v>648</v>
      </c>
      <c r="J660" s="215">
        <f t="shared" si="301"/>
        <v>8</v>
      </c>
      <c r="K660" s="215">
        <f t="shared" si="301"/>
        <v>0</v>
      </c>
      <c r="L660" s="221"/>
      <c r="M660" s="199"/>
      <c r="N660" s="199">
        <v>8</v>
      </c>
      <c r="O660" s="199">
        <v>0</v>
      </c>
      <c r="P660" s="222"/>
      <c r="Q660" s="222"/>
      <c r="R660" s="222">
        <v>8</v>
      </c>
      <c r="S660" s="222"/>
      <c r="T660" s="222"/>
      <c r="U660" s="222"/>
      <c r="V660" s="229">
        <v>8</v>
      </c>
      <c r="W660" s="229"/>
      <c r="X660" s="222"/>
      <c r="Y660" s="223"/>
      <c r="Z660" s="224"/>
      <c r="AA660" s="223"/>
      <c r="AB660" s="140" t="str">
        <f t="shared" si="322"/>
        <v>CF7112-19</v>
      </c>
      <c r="AC660" s="139" t="str">
        <f t="shared" si="323"/>
        <v>Барилгын өрөг угсрагч</v>
      </c>
      <c r="AD660" s="214">
        <f t="shared" si="325"/>
        <v>648</v>
      </c>
      <c r="AE660" s="222"/>
      <c r="AF660" s="222"/>
      <c r="AG660" s="222"/>
      <c r="AH660" s="222"/>
      <c r="AI660" s="222"/>
      <c r="AJ660" s="222"/>
      <c r="AK660" s="222"/>
      <c r="AL660" s="222"/>
      <c r="AM660" s="222"/>
      <c r="AN660" s="222"/>
      <c r="AO660" s="222"/>
      <c r="AP660" s="222"/>
      <c r="AQ660" s="199"/>
      <c r="AR660" s="199"/>
      <c r="AS660" s="226"/>
      <c r="AT660" s="226"/>
      <c r="AU660" s="226"/>
      <c r="AV660" s="226"/>
      <c r="AW660" s="226">
        <v>8</v>
      </c>
      <c r="AX660" s="226"/>
      <c r="AY660" s="226"/>
    </row>
    <row r="661" spans="1:51" s="196" customFormat="1" ht="12.75" customHeight="1">
      <c r="A661" s="1010" t="s">
        <v>202</v>
      </c>
      <c r="B661" s="1011"/>
      <c r="C661" s="751" t="s">
        <v>203</v>
      </c>
      <c r="D661" s="752"/>
      <c r="E661" s="752"/>
      <c r="F661" s="752"/>
      <c r="G661" s="752"/>
      <c r="H661" s="783"/>
      <c r="I661" s="214">
        <f t="shared" si="324"/>
        <v>649</v>
      </c>
      <c r="J661" s="215">
        <f t="shared" si="301"/>
        <v>10</v>
      </c>
      <c r="K661" s="215">
        <f t="shared" si="301"/>
        <v>2</v>
      </c>
      <c r="L661" s="221"/>
      <c r="M661" s="199"/>
      <c r="N661" s="199">
        <v>10</v>
      </c>
      <c r="O661" s="199">
        <v>2</v>
      </c>
      <c r="P661" s="222"/>
      <c r="Q661" s="222"/>
      <c r="R661" s="222">
        <v>10</v>
      </c>
      <c r="S661" s="222"/>
      <c r="T661" s="222"/>
      <c r="U661" s="222"/>
      <c r="V661" s="229">
        <v>10</v>
      </c>
      <c r="W661" s="229">
        <v>2</v>
      </c>
      <c r="X661" s="222"/>
      <c r="Y661" s="223"/>
      <c r="Z661" s="224"/>
      <c r="AA661" s="223"/>
      <c r="AB661" s="140" t="str">
        <f t="shared" si="322"/>
        <v>CF7114-20</v>
      </c>
      <c r="AC661" s="139" t="str">
        <f t="shared" si="323"/>
        <v>Бетон арматурчин</v>
      </c>
      <c r="AD661" s="214">
        <f t="shared" si="325"/>
        <v>649</v>
      </c>
      <c r="AE661" s="222"/>
      <c r="AF661" s="222"/>
      <c r="AG661" s="222"/>
      <c r="AH661" s="222"/>
      <c r="AI661" s="222"/>
      <c r="AJ661" s="222"/>
      <c r="AK661" s="222"/>
      <c r="AL661" s="222"/>
      <c r="AM661" s="222"/>
      <c r="AN661" s="222"/>
      <c r="AO661" s="222"/>
      <c r="AP661" s="222"/>
      <c r="AQ661" s="199"/>
      <c r="AR661" s="199"/>
      <c r="AS661" s="226"/>
      <c r="AT661" s="226"/>
      <c r="AU661" s="226"/>
      <c r="AV661" s="226"/>
      <c r="AW661" s="226">
        <v>10</v>
      </c>
      <c r="AX661" s="226"/>
      <c r="AY661" s="226"/>
    </row>
    <row r="662" spans="1:51" s="196" customFormat="1" ht="12.75" customHeight="1">
      <c r="A662" s="825" t="s">
        <v>218</v>
      </c>
      <c r="B662" s="826"/>
      <c r="C662" s="751" t="s">
        <v>219</v>
      </c>
      <c r="D662" s="752"/>
      <c r="E662" s="752"/>
      <c r="F662" s="752"/>
      <c r="G662" s="752"/>
      <c r="H662" s="783"/>
      <c r="I662" s="214">
        <f t="shared" si="324"/>
        <v>650</v>
      </c>
      <c r="J662" s="215">
        <f t="shared" si="301"/>
        <v>18</v>
      </c>
      <c r="K662" s="215">
        <f t="shared" si="301"/>
        <v>11</v>
      </c>
      <c r="L662" s="221"/>
      <c r="M662" s="199"/>
      <c r="N662" s="199">
        <v>18</v>
      </c>
      <c r="O662" s="199">
        <v>11</v>
      </c>
      <c r="P662" s="222"/>
      <c r="Q662" s="222"/>
      <c r="R662" s="222">
        <v>18</v>
      </c>
      <c r="S662" s="222"/>
      <c r="T662" s="222"/>
      <c r="U662" s="222"/>
      <c r="V662" s="229">
        <v>18</v>
      </c>
      <c r="W662" s="229">
        <v>11</v>
      </c>
      <c r="X662" s="222"/>
      <c r="Y662" s="223"/>
      <c r="Z662" s="224"/>
      <c r="AA662" s="223"/>
      <c r="AB662" s="140" t="str">
        <f t="shared" si="322"/>
        <v>AD7321-11</v>
      </c>
      <c r="AC662" s="139" t="str">
        <f t="shared" si="323"/>
        <v>Хэвлэлийн график дизайнч</v>
      </c>
      <c r="AD662" s="214">
        <f t="shared" si="325"/>
        <v>650</v>
      </c>
      <c r="AE662" s="222"/>
      <c r="AF662" s="222"/>
      <c r="AG662" s="222"/>
      <c r="AH662" s="222"/>
      <c r="AI662" s="222"/>
      <c r="AJ662" s="222"/>
      <c r="AK662" s="222"/>
      <c r="AL662" s="222"/>
      <c r="AM662" s="222"/>
      <c r="AN662" s="222"/>
      <c r="AO662" s="222"/>
      <c r="AP662" s="222"/>
      <c r="AQ662" s="199"/>
      <c r="AR662" s="199"/>
      <c r="AS662" s="226"/>
      <c r="AT662" s="226"/>
      <c r="AU662" s="226"/>
      <c r="AV662" s="226"/>
      <c r="AW662" s="226">
        <v>18</v>
      </c>
      <c r="AX662" s="226"/>
      <c r="AY662" s="226"/>
    </row>
    <row r="663" spans="1:51" s="196" customFormat="1" ht="12.75" customHeight="1">
      <c r="A663" s="765" t="s">
        <v>170</v>
      </c>
      <c r="B663" s="765"/>
      <c r="C663" s="751" t="s">
        <v>171</v>
      </c>
      <c r="D663" s="752"/>
      <c r="E663" s="752"/>
      <c r="F663" s="752"/>
      <c r="G663" s="752"/>
      <c r="H663" s="783"/>
      <c r="I663" s="214">
        <f t="shared" si="324"/>
        <v>651</v>
      </c>
      <c r="J663" s="215">
        <f t="shared" si="301"/>
        <v>13</v>
      </c>
      <c r="K663" s="215">
        <f t="shared" si="301"/>
        <v>0</v>
      </c>
      <c r="L663" s="221"/>
      <c r="M663" s="199"/>
      <c r="N663" s="199">
        <v>13</v>
      </c>
      <c r="O663" s="199"/>
      <c r="P663" s="222"/>
      <c r="Q663" s="222"/>
      <c r="R663" s="222">
        <v>13</v>
      </c>
      <c r="S663" s="222"/>
      <c r="T663" s="222"/>
      <c r="U663" s="222"/>
      <c r="V663" s="229">
        <v>13</v>
      </c>
      <c r="W663" s="229"/>
      <c r="X663" s="222"/>
      <c r="Y663" s="223"/>
      <c r="Z663" s="224"/>
      <c r="AA663" s="223"/>
      <c r="AB663" s="140" t="str">
        <f t="shared" si="322"/>
        <v>AT7231-18</v>
      </c>
      <c r="AC663" s="139" t="str">
        <f t="shared" si="323"/>
        <v>Тракторын механик</v>
      </c>
      <c r="AD663" s="214">
        <f t="shared" si="325"/>
        <v>651</v>
      </c>
      <c r="AE663" s="222"/>
      <c r="AF663" s="222"/>
      <c r="AG663" s="222"/>
      <c r="AH663" s="222"/>
      <c r="AI663" s="222"/>
      <c r="AJ663" s="222"/>
      <c r="AK663" s="222"/>
      <c r="AL663" s="222"/>
      <c r="AM663" s="222"/>
      <c r="AN663" s="222"/>
      <c r="AO663" s="222"/>
      <c r="AP663" s="222"/>
      <c r="AQ663" s="199"/>
      <c r="AR663" s="199"/>
      <c r="AS663" s="226"/>
      <c r="AT663" s="226"/>
      <c r="AU663" s="226"/>
      <c r="AV663" s="226"/>
      <c r="AW663" s="226">
        <v>13</v>
      </c>
      <c r="AX663" s="226"/>
      <c r="AY663" s="226"/>
    </row>
    <row r="664" spans="1:51" s="196" customFormat="1" ht="12.75" customHeight="1">
      <c r="A664" s="825" t="s">
        <v>114</v>
      </c>
      <c r="B664" s="826"/>
      <c r="C664" s="751" t="s">
        <v>115</v>
      </c>
      <c r="D664" s="752"/>
      <c r="E664" s="752"/>
      <c r="F664" s="752"/>
      <c r="G664" s="752"/>
      <c r="H664" s="783"/>
      <c r="I664" s="214">
        <f t="shared" si="324"/>
        <v>652</v>
      </c>
      <c r="J664" s="215">
        <f t="shared" si="301"/>
        <v>27</v>
      </c>
      <c r="K664" s="215">
        <f t="shared" si="301"/>
        <v>0</v>
      </c>
      <c r="L664" s="221"/>
      <c r="M664" s="199"/>
      <c r="N664" s="199">
        <v>27</v>
      </c>
      <c r="O664" s="199"/>
      <c r="P664" s="222"/>
      <c r="Q664" s="222"/>
      <c r="R664" s="222">
        <v>27</v>
      </c>
      <c r="S664" s="222"/>
      <c r="T664" s="222"/>
      <c r="U664" s="222"/>
      <c r="V664" s="229">
        <v>27</v>
      </c>
      <c r="W664" s="229"/>
      <c r="X664" s="222"/>
      <c r="Y664" s="223"/>
      <c r="Z664" s="224"/>
      <c r="AA664" s="223"/>
      <c r="AB664" s="140" t="str">
        <f t="shared" si="322"/>
        <v>TC8211-20</v>
      </c>
      <c r="AC664" s="139" t="str">
        <f t="shared" si="323"/>
        <v>Автомашины засварчин</v>
      </c>
      <c r="AD664" s="214">
        <f t="shared" si="325"/>
        <v>652</v>
      </c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199"/>
      <c r="AR664" s="199"/>
      <c r="AS664" s="226"/>
      <c r="AT664" s="226"/>
      <c r="AU664" s="226"/>
      <c r="AV664" s="226"/>
      <c r="AW664" s="226">
        <v>27</v>
      </c>
      <c r="AX664" s="226"/>
      <c r="AY664" s="226"/>
    </row>
    <row r="665" spans="1:51" s="284" customFormat="1" ht="12.75" customHeight="1">
      <c r="A665" s="787" t="s">
        <v>122</v>
      </c>
      <c r="B665" s="787"/>
      <c r="C665" s="751" t="s">
        <v>123</v>
      </c>
      <c r="D665" s="752"/>
      <c r="E665" s="752"/>
      <c r="F665" s="752"/>
      <c r="G665" s="752"/>
      <c r="H665" s="783"/>
      <c r="I665" s="214">
        <f t="shared" si="324"/>
        <v>653</v>
      </c>
      <c r="J665" s="215">
        <f t="shared" si="301"/>
        <v>20</v>
      </c>
      <c r="K665" s="215">
        <f t="shared" si="301"/>
        <v>1</v>
      </c>
      <c r="L665" s="221"/>
      <c r="M665" s="199"/>
      <c r="N665" s="199">
        <v>20</v>
      </c>
      <c r="O665" s="199">
        <v>1</v>
      </c>
      <c r="P665" s="222"/>
      <c r="Q665" s="222"/>
      <c r="R665" s="222">
        <v>20</v>
      </c>
      <c r="S665" s="222"/>
      <c r="T665" s="222"/>
      <c r="U665" s="222"/>
      <c r="V665" s="199"/>
      <c r="W665" s="199"/>
      <c r="X665" s="222"/>
      <c r="Y665" s="223"/>
      <c r="Z665" s="224"/>
      <c r="AA665" s="223"/>
      <c r="AB665" s="140" t="str">
        <f t="shared" si="322"/>
        <v>CF7411-12</v>
      </c>
      <c r="AC665" s="139" t="str">
        <f t="shared" si="323"/>
        <v>Барилгын цахилгаанчин</v>
      </c>
      <c r="AD665" s="214">
        <f t="shared" si="325"/>
        <v>653</v>
      </c>
      <c r="AE665" s="222"/>
      <c r="AF665" s="222"/>
      <c r="AG665" s="222"/>
      <c r="AH665" s="222"/>
      <c r="AI665" s="222">
        <v>1</v>
      </c>
      <c r="AJ665" s="222"/>
      <c r="AK665" s="222"/>
      <c r="AL665" s="222"/>
      <c r="AM665" s="222"/>
      <c r="AN665" s="222"/>
      <c r="AO665" s="222"/>
      <c r="AP665" s="222"/>
      <c r="AQ665" s="199">
        <v>19</v>
      </c>
      <c r="AR665" s="199">
        <v>1</v>
      </c>
      <c r="AS665" s="226"/>
      <c r="AT665" s="226"/>
      <c r="AU665" s="226">
        <v>5</v>
      </c>
      <c r="AV665" s="226">
        <v>10</v>
      </c>
      <c r="AW665" s="226">
        <v>5</v>
      </c>
      <c r="AX665" s="226"/>
      <c r="AY665" s="226"/>
    </row>
    <row r="666" spans="1:51" s="284" customFormat="1" ht="38.25" customHeight="1">
      <c r="A666" s="787" t="s">
        <v>134</v>
      </c>
      <c r="B666" s="787"/>
      <c r="C666" s="751" t="s">
        <v>135</v>
      </c>
      <c r="D666" s="752"/>
      <c r="E666" s="752"/>
      <c r="F666" s="752"/>
      <c r="G666" s="752"/>
      <c r="H666" s="783"/>
      <c r="I666" s="214">
        <f t="shared" si="324"/>
        <v>654</v>
      </c>
      <c r="J666" s="215">
        <f t="shared" si="301"/>
        <v>17</v>
      </c>
      <c r="K666" s="215">
        <f t="shared" si="301"/>
        <v>12</v>
      </c>
      <c r="L666" s="221"/>
      <c r="M666" s="199"/>
      <c r="N666" s="199">
        <v>17</v>
      </c>
      <c r="O666" s="199">
        <v>12</v>
      </c>
      <c r="P666" s="222"/>
      <c r="Q666" s="222"/>
      <c r="R666" s="222">
        <v>17</v>
      </c>
      <c r="S666" s="222"/>
      <c r="T666" s="222"/>
      <c r="U666" s="222"/>
      <c r="V666" s="199"/>
      <c r="W666" s="199"/>
      <c r="X666" s="222"/>
      <c r="Y666" s="223"/>
      <c r="Z666" s="224"/>
      <c r="AA666" s="223"/>
      <c r="AB666" s="140" t="str">
        <f t="shared" si="322"/>
        <v>IE8152-36</v>
      </c>
      <c r="AC666" s="139" t="str">
        <f t="shared" si="323"/>
        <v xml:space="preserve">Ноос, ноолуур боловсруулалтын технологийн ажилтан </v>
      </c>
      <c r="AD666" s="214">
        <f t="shared" si="325"/>
        <v>654</v>
      </c>
      <c r="AE666" s="222"/>
      <c r="AF666" s="222"/>
      <c r="AG666" s="222"/>
      <c r="AH666" s="222"/>
      <c r="AI666" s="222">
        <v>7</v>
      </c>
      <c r="AJ666" s="222">
        <v>2</v>
      </c>
      <c r="AK666" s="222"/>
      <c r="AL666" s="222"/>
      <c r="AM666" s="222"/>
      <c r="AN666" s="222"/>
      <c r="AO666" s="222"/>
      <c r="AP666" s="222"/>
      <c r="AQ666" s="199">
        <v>10</v>
      </c>
      <c r="AR666" s="199">
        <v>10</v>
      </c>
      <c r="AS666" s="226">
        <v>2</v>
      </c>
      <c r="AT666" s="226"/>
      <c r="AU666" s="226"/>
      <c r="AV666" s="226">
        <v>15</v>
      </c>
      <c r="AW666" s="226"/>
      <c r="AX666" s="226"/>
      <c r="AY666" s="226"/>
    </row>
    <row r="667" spans="1:51" s="284" customFormat="1" ht="12.75" customHeight="1">
      <c r="A667" s="825" t="s">
        <v>627</v>
      </c>
      <c r="B667" s="826"/>
      <c r="C667" s="751" t="s">
        <v>127</v>
      </c>
      <c r="D667" s="752"/>
      <c r="E667" s="752"/>
      <c r="F667" s="752"/>
      <c r="G667" s="752"/>
      <c r="H667" s="783"/>
      <c r="I667" s="214">
        <f t="shared" si="324"/>
        <v>655</v>
      </c>
      <c r="J667" s="215">
        <f t="shared" si="301"/>
        <v>20</v>
      </c>
      <c r="K667" s="215">
        <f t="shared" si="301"/>
        <v>7</v>
      </c>
      <c r="L667" s="221"/>
      <c r="M667" s="199"/>
      <c r="N667" s="199">
        <v>20</v>
      </c>
      <c r="O667" s="199">
        <v>7</v>
      </c>
      <c r="P667" s="222"/>
      <c r="Q667" s="222"/>
      <c r="R667" s="222">
        <v>20</v>
      </c>
      <c r="S667" s="222"/>
      <c r="T667" s="222"/>
      <c r="U667" s="222"/>
      <c r="V667" s="199"/>
      <c r="W667" s="199"/>
      <c r="X667" s="222"/>
      <c r="Y667" s="223"/>
      <c r="Z667" s="224"/>
      <c r="AA667" s="223"/>
      <c r="AB667" s="140" t="str">
        <f t="shared" si="322"/>
        <v>AH6121-23</v>
      </c>
      <c r="AC667" s="139" t="str">
        <f t="shared" si="323"/>
        <v>Малын асаргаа</v>
      </c>
      <c r="AD667" s="214">
        <f t="shared" si="325"/>
        <v>655</v>
      </c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199">
        <v>20</v>
      </c>
      <c r="AR667" s="199">
        <v>7</v>
      </c>
      <c r="AS667" s="226">
        <v>4</v>
      </c>
      <c r="AT667" s="226"/>
      <c r="AU667" s="226"/>
      <c r="AV667" s="226">
        <v>13</v>
      </c>
      <c r="AW667" s="226">
        <v>3</v>
      </c>
      <c r="AX667" s="226"/>
      <c r="AY667" s="226"/>
    </row>
    <row r="668" spans="1:51" s="284" customFormat="1" ht="12.75" customHeight="1">
      <c r="A668" s="825" t="s">
        <v>144</v>
      </c>
      <c r="B668" s="826"/>
      <c r="C668" s="712" t="s">
        <v>145</v>
      </c>
      <c r="D668" s="713"/>
      <c r="E668" s="713"/>
      <c r="F668" s="713"/>
      <c r="G668" s="713"/>
      <c r="H668" s="714"/>
      <c r="I668" s="214">
        <f t="shared" si="324"/>
        <v>656</v>
      </c>
      <c r="J668" s="215">
        <f t="shared" si="301"/>
        <v>20</v>
      </c>
      <c r="K668" s="215">
        <f t="shared" si="301"/>
        <v>16</v>
      </c>
      <c r="L668" s="221"/>
      <c r="M668" s="199"/>
      <c r="N668" s="199">
        <v>20</v>
      </c>
      <c r="O668" s="199">
        <v>16</v>
      </c>
      <c r="P668" s="222"/>
      <c r="Q668" s="222"/>
      <c r="R668" s="222">
        <v>20</v>
      </c>
      <c r="S668" s="222"/>
      <c r="T668" s="222"/>
      <c r="U668" s="222"/>
      <c r="V668" s="199"/>
      <c r="W668" s="199"/>
      <c r="X668" s="222"/>
      <c r="Y668" s="223"/>
      <c r="Z668" s="224"/>
      <c r="AA668" s="223"/>
      <c r="AB668" s="140" t="str">
        <f t="shared" si="322"/>
        <v>IF5120-11</v>
      </c>
      <c r="AC668" s="139" t="str">
        <f t="shared" si="323"/>
        <v>Тогооч</v>
      </c>
      <c r="AD668" s="214">
        <f t="shared" si="325"/>
        <v>656</v>
      </c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199">
        <v>20</v>
      </c>
      <c r="AR668" s="199">
        <v>16</v>
      </c>
      <c r="AS668" s="199">
        <v>2</v>
      </c>
      <c r="AT668" s="199"/>
      <c r="AU668" s="199">
        <v>5</v>
      </c>
      <c r="AV668" s="199">
        <v>12</v>
      </c>
      <c r="AW668" s="199">
        <v>1</v>
      </c>
      <c r="AX668" s="226"/>
      <c r="AY668" s="226"/>
    </row>
    <row r="669" spans="1:51" s="284" customFormat="1" ht="25.5" customHeight="1">
      <c r="A669" s="825" t="s">
        <v>209</v>
      </c>
      <c r="B669" s="826"/>
      <c r="C669" s="712" t="s">
        <v>629</v>
      </c>
      <c r="D669" s="713"/>
      <c r="E669" s="713"/>
      <c r="F669" s="713"/>
      <c r="G669" s="713"/>
      <c r="H669" s="714"/>
      <c r="I669" s="214">
        <f t="shared" si="324"/>
        <v>657</v>
      </c>
      <c r="J669" s="215">
        <f t="shared" si="301"/>
        <v>20</v>
      </c>
      <c r="K669" s="215">
        <f t="shared" si="301"/>
        <v>8</v>
      </c>
      <c r="L669" s="221"/>
      <c r="M669" s="199"/>
      <c r="N669" s="199">
        <v>20</v>
      </c>
      <c r="O669" s="199">
        <v>8</v>
      </c>
      <c r="P669" s="222"/>
      <c r="Q669" s="222"/>
      <c r="R669" s="222">
        <v>20</v>
      </c>
      <c r="S669" s="222"/>
      <c r="T669" s="222"/>
      <c r="U669" s="222"/>
      <c r="V669" s="199"/>
      <c r="W669" s="199"/>
      <c r="X669" s="222"/>
      <c r="Y669" s="223"/>
      <c r="Z669" s="224"/>
      <c r="AA669" s="223"/>
      <c r="AB669" s="140" t="str">
        <f t="shared" si="322"/>
        <v>NF6210-27</v>
      </c>
      <c r="AC669" s="139" t="str">
        <f t="shared" si="323"/>
        <v xml:space="preserve">Ойн арчилгаа ашиглалтын ажилтан </v>
      </c>
      <c r="AD669" s="214">
        <f t="shared" si="325"/>
        <v>657</v>
      </c>
      <c r="AE669" s="222"/>
      <c r="AF669" s="222"/>
      <c r="AG669" s="222"/>
      <c r="AH669" s="222"/>
      <c r="AI669" s="222"/>
      <c r="AJ669" s="222"/>
      <c r="AK669" s="222"/>
      <c r="AL669" s="222"/>
      <c r="AM669" s="222"/>
      <c r="AN669" s="222"/>
      <c r="AO669" s="222"/>
      <c r="AP669" s="222"/>
      <c r="AQ669" s="199">
        <v>20</v>
      </c>
      <c r="AR669" s="199">
        <v>8</v>
      </c>
      <c r="AS669" s="199">
        <v>9</v>
      </c>
      <c r="AT669" s="199"/>
      <c r="AU669" s="199"/>
      <c r="AV669" s="199">
        <v>9</v>
      </c>
      <c r="AW669" s="199"/>
      <c r="AX669" s="199">
        <v>2</v>
      </c>
      <c r="AY669" s="199"/>
    </row>
    <row r="670" spans="1:51" s="284" customFormat="1" ht="12.75" customHeight="1">
      <c r="A670" s="825" t="s">
        <v>400</v>
      </c>
      <c r="B670" s="826"/>
      <c r="C670" s="751" t="s">
        <v>401</v>
      </c>
      <c r="D670" s="752"/>
      <c r="E670" s="752"/>
      <c r="F670" s="752"/>
      <c r="G670" s="752"/>
      <c r="H670" s="783"/>
      <c r="I670" s="214">
        <f t="shared" si="324"/>
        <v>658</v>
      </c>
      <c r="J670" s="215">
        <f t="shared" ref="J670:K712" si="326">+L670+N670+P670</f>
        <v>20</v>
      </c>
      <c r="K670" s="215">
        <f t="shared" si="326"/>
        <v>0</v>
      </c>
      <c r="L670" s="221"/>
      <c r="M670" s="199"/>
      <c r="N670" s="199">
        <v>20</v>
      </c>
      <c r="O670" s="199"/>
      <c r="P670" s="222"/>
      <c r="Q670" s="222"/>
      <c r="R670" s="222">
        <v>20</v>
      </c>
      <c r="S670" s="222"/>
      <c r="T670" s="222"/>
      <c r="U670" s="222"/>
      <c r="V670" s="199"/>
      <c r="W670" s="199"/>
      <c r="X670" s="222"/>
      <c r="Y670" s="223"/>
      <c r="Z670" s="224"/>
      <c r="AA670" s="223"/>
      <c r="AB670" s="140" t="str">
        <f t="shared" si="322"/>
        <v>PS8182-27</v>
      </c>
      <c r="AC670" s="139" t="str">
        <f t="shared" si="323"/>
        <v>Зуухны машинч</v>
      </c>
      <c r="AD670" s="214">
        <f t="shared" si="325"/>
        <v>658</v>
      </c>
      <c r="AE670" s="222"/>
      <c r="AF670" s="222"/>
      <c r="AG670" s="222"/>
      <c r="AH670" s="222"/>
      <c r="AI670" s="222">
        <v>10</v>
      </c>
      <c r="AJ670" s="222"/>
      <c r="AK670" s="222"/>
      <c r="AL670" s="222"/>
      <c r="AM670" s="222"/>
      <c r="AN670" s="222"/>
      <c r="AO670" s="222"/>
      <c r="AP670" s="222"/>
      <c r="AQ670" s="199">
        <v>10</v>
      </c>
      <c r="AR670" s="199"/>
      <c r="AS670" s="199"/>
      <c r="AT670" s="199"/>
      <c r="AU670" s="199"/>
      <c r="AV670" s="199">
        <v>10</v>
      </c>
      <c r="AW670" s="199">
        <v>10</v>
      </c>
      <c r="AX670" s="199"/>
      <c r="AY670" s="199"/>
    </row>
    <row r="671" spans="1:51" s="208" customFormat="1" ht="14.25">
      <c r="A671" s="1048" t="s">
        <v>481</v>
      </c>
      <c r="B671" s="1049"/>
      <c r="C671" s="1049"/>
      <c r="D671" s="1049"/>
      <c r="E671" s="1049"/>
      <c r="F671" s="1049"/>
      <c r="G671" s="1049"/>
      <c r="H671" s="1050"/>
      <c r="I671" s="241">
        <f t="shared" si="324"/>
        <v>659</v>
      </c>
      <c r="J671" s="268">
        <f t="shared" ref="J671:K671" si="327">SUM(J672:J696)</f>
        <v>839</v>
      </c>
      <c r="K671" s="268">
        <f t="shared" si="327"/>
        <v>455</v>
      </c>
      <c r="L671" s="268">
        <f>SUM(L672:L696)</f>
        <v>84</v>
      </c>
      <c r="M671" s="268">
        <f t="shared" ref="M671:AA671" si="328">SUM(M672:M696)</f>
        <v>57</v>
      </c>
      <c r="N671" s="268">
        <f t="shared" si="328"/>
        <v>755</v>
      </c>
      <c r="O671" s="268">
        <f t="shared" si="328"/>
        <v>398</v>
      </c>
      <c r="P671" s="268">
        <f t="shared" si="328"/>
        <v>0</v>
      </c>
      <c r="Q671" s="268">
        <f t="shared" si="328"/>
        <v>0</v>
      </c>
      <c r="R671" s="268">
        <f t="shared" si="328"/>
        <v>5</v>
      </c>
      <c r="S671" s="268">
        <f t="shared" si="328"/>
        <v>4</v>
      </c>
      <c r="T671" s="268">
        <f t="shared" si="328"/>
        <v>830</v>
      </c>
      <c r="U671" s="268">
        <f t="shared" si="328"/>
        <v>0</v>
      </c>
      <c r="V671" s="268">
        <f t="shared" si="328"/>
        <v>546</v>
      </c>
      <c r="W671" s="268">
        <f t="shared" si="328"/>
        <v>266</v>
      </c>
      <c r="X671" s="268">
        <f t="shared" si="328"/>
        <v>49</v>
      </c>
      <c r="Y671" s="268">
        <f t="shared" si="328"/>
        <v>37</v>
      </c>
      <c r="Z671" s="268">
        <f t="shared" si="328"/>
        <v>38</v>
      </c>
      <c r="AA671" s="268">
        <f t="shared" si="328"/>
        <v>27</v>
      </c>
      <c r="AB671" s="829" t="str">
        <f>+A671</f>
        <v>18. Үйлдвэрлэл Урлалын Политехник коллеж</v>
      </c>
      <c r="AC671" s="830"/>
      <c r="AD671" s="241">
        <f t="shared" si="325"/>
        <v>659</v>
      </c>
      <c r="AE671" s="268">
        <f t="shared" ref="AE671:AF671" si="329">SUM(AE672:AE696)</f>
        <v>2</v>
      </c>
      <c r="AF671" s="268">
        <f t="shared" si="329"/>
        <v>1</v>
      </c>
      <c r="AG671" s="268">
        <f>SUM(AG672:AG696)</f>
        <v>0</v>
      </c>
      <c r="AH671" s="268">
        <f t="shared" ref="AH671:AX671" si="330">SUM(AH672:AH696)</f>
        <v>0</v>
      </c>
      <c r="AI671" s="268">
        <f t="shared" si="330"/>
        <v>0</v>
      </c>
      <c r="AJ671" s="268">
        <f t="shared" si="330"/>
        <v>0</v>
      </c>
      <c r="AK671" s="268">
        <f t="shared" si="330"/>
        <v>12</v>
      </c>
      <c r="AL671" s="268">
        <f t="shared" si="330"/>
        <v>7</v>
      </c>
      <c r="AM671" s="268">
        <f t="shared" si="330"/>
        <v>0</v>
      </c>
      <c r="AN671" s="268">
        <f t="shared" si="330"/>
        <v>0</v>
      </c>
      <c r="AO671" s="268">
        <f t="shared" si="330"/>
        <v>0</v>
      </c>
      <c r="AP671" s="268">
        <f t="shared" si="330"/>
        <v>0</v>
      </c>
      <c r="AQ671" s="268">
        <f t="shared" si="330"/>
        <v>192</v>
      </c>
      <c r="AR671" s="268">
        <f t="shared" si="330"/>
        <v>117</v>
      </c>
      <c r="AS671" s="268">
        <f t="shared" si="330"/>
        <v>19</v>
      </c>
      <c r="AT671" s="268">
        <f t="shared" si="330"/>
        <v>1</v>
      </c>
      <c r="AU671" s="268">
        <f t="shared" si="330"/>
        <v>61</v>
      </c>
      <c r="AV671" s="268">
        <f t="shared" si="330"/>
        <v>125</v>
      </c>
      <c r="AW671" s="268">
        <f t="shared" si="330"/>
        <v>633</v>
      </c>
      <c r="AX671" s="268">
        <f t="shared" si="330"/>
        <v>0</v>
      </c>
      <c r="AY671" s="268">
        <f>SUM(AY672:AY696)</f>
        <v>0</v>
      </c>
    </row>
    <row r="672" spans="1:51" s="196" customFormat="1" ht="12.75" customHeight="1">
      <c r="A672" s="825" t="s">
        <v>114</v>
      </c>
      <c r="B672" s="826"/>
      <c r="C672" s="751" t="s">
        <v>115</v>
      </c>
      <c r="D672" s="752"/>
      <c r="E672" s="752"/>
      <c r="F672" s="752"/>
      <c r="G672" s="752"/>
      <c r="H672" s="783"/>
      <c r="I672" s="214">
        <f t="shared" si="324"/>
        <v>660</v>
      </c>
      <c r="J672" s="215">
        <f t="shared" si="326"/>
        <v>64</v>
      </c>
      <c r="K672" s="215">
        <f t="shared" si="326"/>
        <v>2</v>
      </c>
      <c r="L672" s="216"/>
      <c r="M672" s="214"/>
      <c r="N672" s="65">
        <v>64</v>
      </c>
      <c r="O672" s="65">
        <v>2</v>
      </c>
      <c r="P672" s="248"/>
      <c r="Q672" s="248"/>
      <c r="R672" s="65"/>
      <c r="S672" s="65"/>
      <c r="T672" s="248">
        <v>64</v>
      </c>
      <c r="U672" s="248"/>
      <c r="V672" s="65">
        <v>54</v>
      </c>
      <c r="W672" s="65">
        <v>1</v>
      </c>
      <c r="X672" s="248"/>
      <c r="Y672" s="248"/>
      <c r="Z672" s="246"/>
      <c r="AA672" s="247"/>
      <c r="AB672" s="140" t="str">
        <f t="shared" ref="AB672:AB696" si="331">+A672</f>
        <v>TC8211-20</v>
      </c>
      <c r="AC672" s="139" t="str">
        <f t="shared" ref="AC672:AC696" si="332">+C672</f>
        <v>Автомашины засварчин</v>
      </c>
      <c r="AD672" s="214">
        <f t="shared" si="325"/>
        <v>660</v>
      </c>
      <c r="AE672" s="222"/>
      <c r="AF672" s="222"/>
      <c r="AG672" s="222"/>
      <c r="AH672" s="222"/>
      <c r="AI672" s="222"/>
      <c r="AJ672" s="222"/>
      <c r="AK672" s="222"/>
      <c r="AL672" s="222"/>
      <c r="AM672" s="222"/>
      <c r="AN672" s="222"/>
      <c r="AO672" s="222"/>
      <c r="AP672" s="222"/>
      <c r="AQ672" s="214">
        <v>10</v>
      </c>
      <c r="AR672" s="214">
        <v>1</v>
      </c>
      <c r="AS672" s="249"/>
      <c r="AT672" s="249"/>
      <c r="AU672" s="249"/>
      <c r="AV672" s="249"/>
      <c r="AW672" s="65">
        <v>64</v>
      </c>
      <c r="AX672" s="249"/>
      <c r="AY672" s="249"/>
    </row>
    <row r="673" spans="1:51" s="196" customFormat="1" ht="25.5" customHeight="1">
      <c r="A673" s="706" t="s">
        <v>482</v>
      </c>
      <c r="B673" s="772"/>
      <c r="C673" s="751" t="s">
        <v>464</v>
      </c>
      <c r="D673" s="752"/>
      <c r="E673" s="752"/>
      <c r="F673" s="752"/>
      <c r="G673" s="752"/>
      <c r="H673" s="783"/>
      <c r="I673" s="214">
        <f t="shared" si="324"/>
        <v>661</v>
      </c>
      <c r="J673" s="215">
        <f t="shared" si="326"/>
        <v>21</v>
      </c>
      <c r="K673" s="215">
        <f t="shared" si="326"/>
        <v>15</v>
      </c>
      <c r="L673" s="216"/>
      <c r="M673" s="214"/>
      <c r="N673" s="285">
        <v>21</v>
      </c>
      <c r="O673" s="65">
        <v>15</v>
      </c>
      <c r="P673" s="248"/>
      <c r="Q673" s="248"/>
      <c r="R673" s="286">
        <v>1</v>
      </c>
      <c r="S673" s="286"/>
      <c r="T673" s="248">
        <v>20</v>
      </c>
      <c r="U673" s="248"/>
      <c r="V673" s="65">
        <v>17</v>
      </c>
      <c r="W673" s="65">
        <v>12</v>
      </c>
      <c r="X673" s="248"/>
      <c r="Y673" s="248"/>
      <c r="Z673" s="246"/>
      <c r="AA673" s="247"/>
      <c r="AB673" s="140" t="str">
        <f t="shared" si="331"/>
        <v>AM7318-24</v>
      </c>
      <c r="AC673" s="139" t="str">
        <f t="shared" si="332"/>
        <v>Арьсаар гар урлалын зүйл урлаач</v>
      </c>
      <c r="AD673" s="214">
        <f t="shared" si="325"/>
        <v>661</v>
      </c>
      <c r="AE673" s="222"/>
      <c r="AF673" s="222"/>
      <c r="AG673" s="222"/>
      <c r="AH673" s="222"/>
      <c r="AI673" s="222"/>
      <c r="AJ673" s="222"/>
      <c r="AK673" s="222"/>
      <c r="AL673" s="222"/>
      <c r="AM673" s="222"/>
      <c r="AN673" s="222"/>
      <c r="AO673" s="222"/>
      <c r="AP673" s="222"/>
      <c r="AQ673" s="214">
        <v>4</v>
      </c>
      <c r="AR673" s="214">
        <v>3</v>
      </c>
      <c r="AS673" s="249"/>
      <c r="AT673" s="249"/>
      <c r="AU673" s="249"/>
      <c r="AV673" s="249"/>
      <c r="AW673" s="65">
        <v>21</v>
      </c>
      <c r="AX673" s="249"/>
      <c r="AY673" s="249"/>
    </row>
    <row r="674" spans="1:51" s="196" customFormat="1" ht="38.25" customHeight="1">
      <c r="A674" s="1006" t="s">
        <v>272</v>
      </c>
      <c r="B674" s="1007"/>
      <c r="C674" s="751" t="s">
        <v>273</v>
      </c>
      <c r="D674" s="752"/>
      <c r="E674" s="752"/>
      <c r="F674" s="752"/>
      <c r="G674" s="752"/>
      <c r="H674" s="783"/>
      <c r="I674" s="214">
        <f t="shared" si="324"/>
        <v>662</v>
      </c>
      <c r="J674" s="215">
        <f t="shared" si="326"/>
        <v>30</v>
      </c>
      <c r="K674" s="215">
        <f t="shared" si="326"/>
        <v>27</v>
      </c>
      <c r="L674" s="216"/>
      <c r="M674" s="214"/>
      <c r="N674" s="65">
        <v>30</v>
      </c>
      <c r="O674" s="285">
        <v>27</v>
      </c>
      <c r="P674" s="248"/>
      <c r="Q674" s="248"/>
      <c r="R674" s="286"/>
      <c r="S674" s="286"/>
      <c r="T674" s="248">
        <v>30</v>
      </c>
      <c r="U674" s="248"/>
      <c r="V674" s="65">
        <v>26</v>
      </c>
      <c r="W674" s="65">
        <v>24</v>
      </c>
      <c r="X674" s="248"/>
      <c r="Y674" s="248"/>
      <c r="Z674" s="246"/>
      <c r="AA674" s="247"/>
      <c r="AB674" s="140" t="str">
        <f t="shared" si="331"/>
        <v>NT5111-19</v>
      </c>
      <c r="AC674" s="139" t="str">
        <f t="shared" si="332"/>
        <v>Зочид буудал, жуулчны баазын үйлчилгээний ажилтан</v>
      </c>
      <c r="AD674" s="214">
        <f t="shared" si="325"/>
        <v>662</v>
      </c>
      <c r="AE674" s="222"/>
      <c r="AF674" s="222"/>
      <c r="AG674" s="222"/>
      <c r="AH674" s="222"/>
      <c r="AI674" s="222"/>
      <c r="AJ674" s="222"/>
      <c r="AK674" s="222"/>
      <c r="AL674" s="222"/>
      <c r="AM674" s="222"/>
      <c r="AN674" s="222"/>
      <c r="AO674" s="222"/>
      <c r="AP674" s="222"/>
      <c r="AQ674" s="214">
        <v>4</v>
      </c>
      <c r="AR674" s="214">
        <v>3</v>
      </c>
      <c r="AS674" s="249"/>
      <c r="AT674" s="249"/>
      <c r="AU674" s="249"/>
      <c r="AV674" s="249"/>
      <c r="AW674" s="65">
        <v>30</v>
      </c>
      <c r="AX674" s="249"/>
      <c r="AY674" s="249"/>
    </row>
    <row r="675" spans="1:51" s="196" customFormat="1" ht="12.75" customHeight="1">
      <c r="A675" s="706" t="s">
        <v>252</v>
      </c>
      <c r="B675" s="772"/>
      <c r="C675" s="751" t="s">
        <v>253</v>
      </c>
      <c r="D675" s="752"/>
      <c r="E675" s="752"/>
      <c r="F675" s="752"/>
      <c r="G675" s="752"/>
      <c r="H675" s="783"/>
      <c r="I675" s="214">
        <f t="shared" si="324"/>
        <v>663</v>
      </c>
      <c r="J675" s="215">
        <f t="shared" si="326"/>
        <v>34</v>
      </c>
      <c r="K675" s="215">
        <f t="shared" si="326"/>
        <v>22</v>
      </c>
      <c r="L675" s="285">
        <v>12</v>
      </c>
      <c r="M675" s="285">
        <v>7</v>
      </c>
      <c r="N675" s="65">
        <v>22</v>
      </c>
      <c r="O675" s="285">
        <v>15</v>
      </c>
      <c r="P675" s="248"/>
      <c r="Q675" s="248"/>
      <c r="R675" s="286"/>
      <c r="S675" s="286"/>
      <c r="T675" s="248">
        <v>34</v>
      </c>
      <c r="U675" s="248"/>
      <c r="V675" s="65">
        <v>15</v>
      </c>
      <c r="W675" s="65">
        <v>14</v>
      </c>
      <c r="X675" s="248"/>
      <c r="Y675" s="248"/>
      <c r="Z675" s="285"/>
      <c r="AA675" s="285"/>
      <c r="AB675" s="140" t="str">
        <f t="shared" si="331"/>
        <v>AM7316-15</v>
      </c>
      <c r="AC675" s="139" t="str">
        <f t="shared" si="332"/>
        <v>Зураач-чимэглэгч</v>
      </c>
      <c r="AD675" s="214">
        <f t="shared" si="325"/>
        <v>663</v>
      </c>
      <c r="AE675" s="222"/>
      <c r="AF675" s="222"/>
      <c r="AG675" s="222"/>
      <c r="AH675" s="222"/>
      <c r="AI675" s="222"/>
      <c r="AJ675" s="222"/>
      <c r="AK675" s="222">
        <v>1</v>
      </c>
      <c r="AL675" s="222">
        <v>1</v>
      </c>
      <c r="AM675" s="222"/>
      <c r="AN675" s="222"/>
      <c r="AO675" s="222"/>
      <c r="AP675" s="222"/>
      <c r="AQ675" s="214">
        <v>18</v>
      </c>
      <c r="AR675" s="214">
        <v>7</v>
      </c>
      <c r="AS675" s="249"/>
      <c r="AT675" s="249"/>
      <c r="AU675" s="249">
        <v>12</v>
      </c>
      <c r="AV675" s="249"/>
      <c r="AW675" s="65">
        <v>22</v>
      </c>
      <c r="AX675" s="249"/>
      <c r="AY675" s="249"/>
    </row>
    <row r="676" spans="1:51" s="196" customFormat="1" ht="25.5" customHeight="1">
      <c r="A676" s="825" t="s">
        <v>195</v>
      </c>
      <c r="B676" s="826"/>
      <c r="C676" s="751" t="s">
        <v>196</v>
      </c>
      <c r="D676" s="752"/>
      <c r="E676" s="752"/>
      <c r="F676" s="752"/>
      <c r="G676" s="752"/>
      <c r="H676" s="783"/>
      <c r="I676" s="214">
        <f t="shared" si="324"/>
        <v>664</v>
      </c>
      <c r="J676" s="215">
        <f t="shared" si="326"/>
        <v>30</v>
      </c>
      <c r="K676" s="215">
        <f t="shared" si="326"/>
        <v>29</v>
      </c>
      <c r="L676" s="285"/>
      <c r="M676" s="285"/>
      <c r="N676" s="65">
        <v>30</v>
      </c>
      <c r="O676" s="285">
        <v>29</v>
      </c>
      <c r="P676" s="248"/>
      <c r="Q676" s="248"/>
      <c r="R676" s="286"/>
      <c r="S676" s="286"/>
      <c r="T676" s="248">
        <v>30</v>
      </c>
      <c r="U676" s="248"/>
      <c r="V676" s="65">
        <v>26</v>
      </c>
      <c r="W676" s="65">
        <v>25</v>
      </c>
      <c r="X676" s="248"/>
      <c r="Y676" s="248"/>
      <c r="Z676" s="246"/>
      <c r="AA676" s="247"/>
      <c r="AB676" s="140" t="str">
        <f t="shared" si="331"/>
        <v>ID4120-11</v>
      </c>
      <c r="AC676" s="139" t="str">
        <f t="shared" si="332"/>
        <v>Нарийн бичгийн дарга-албан хэргийн ажилтан</v>
      </c>
      <c r="AD676" s="214">
        <f t="shared" si="325"/>
        <v>664</v>
      </c>
      <c r="AE676" s="222"/>
      <c r="AF676" s="222"/>
      <c r="AG676" s="222"/>
      <c r="AH676" s="222"/>
      <c r="AI676" s="222"/>
      <c r="AJ676" s="222"/>
      <c r="AK676" s="222"/>
      <c r="AL676" s="222"/>
      <c r="AM676" s="222"/>
      <c r="AN676" s="222"/>
      <c r="AO676" s="222"/>
      <c r="AP676" s="222"/>
      <c r="AQ676" s="214">
        <v>4</v>
      </c>
      <c r="AR676" s="214">
        <v>4</v>
      </c>
      <c r="AS676" s="249"/>
      <c r="AT676" s="249"/>
      <c r="AU676" s="249"/>
      <c r="AV676" s="249"/>
      <c r="AW676" s="65">
        <v>30</v>
      </c>
      <c r="AX676" s="249"/>
      <c r="AY676" s="249"/>
    </row>
    <row r="677" spans="1:51" s="196" customFormat="1" ht="12.75" customHeight="1">
      <c r="A677" s="706" t="s">
        <v>487</v>
      </c>
      <c r="B677" s="772"/>
      <c r="C677" s="1067" t="s">
        <v>488</v>
      </c>
      <c r="D677" s="1067"/>
      <c r="E677" s="1067"/>
      <c r="F677" s="1067"/>
      <c r="G677" s="1067"/>
      <c r="H677" s="1067"/>
      <c r="I677" s="214">
        <f t="shared" si="324"/>
        <v>665</v>
      </c>
      <c r="J677" s="215">
        <f t="shared" si="326"/>
        <v>64</v>
      </c>
      <c r="K677" s="215">
        <f t="shared" si="326"/>
        <v>22</v>
      </c>
      <c r="L677" s="285"/>
      <c r="M677" s="285"/>
      <c r="N677" s="65">
        <v>64</v>
      </c>
      <c r="O677" s="285">
        <v>22</v>
      </c>
      <c r="P677" s="248"/>
      <c r="Q677" s="248"/>
      <c r="R677" s="286">
        <v>1</v>
      </c>
      <c r="S677" s="286"/>
      <c r="T677" s="248">
        <v>63</v>
      </c>
      <c r="U677" s="248"/>
      <c r="V677" s="65">
        <v>61</v>
      </c>
      <c r="W677" s="65">
        <v>20</v>
      </c>
      <c r="X677" s="248"/>
      <c r="Y677" s="248"/>
      <c r="Z677" s="246"/>
      <c r="AA677" s="247"/>
      <c r="AB677" s="140" t="str">
        <f t="shared" si="331"/>
        <v>IC3513-21</v>
      </c>
      <c r="AC677" s="139" t="str">
        <f t="shared" si="332"/>
        <v>Өгөгдлийн сангийн оператор</v>
      </c>
      <c r="AD677" s="214">
        <f t="shared" si="325"/>
        <v>665</v>
      </c>
      <c r="AE677" s="222"/>
      <c r="AF677" s="222"/>
      <c r="AG677" s="222"/>
      <c r="AH677" s="222"/>
      <c r="AI677" s="222"/>
      <c r="AJ677" s="222"/>
      <c r="AK677" s="222"/>
      <c r="AL677" s="222"/>
      <c r="AM677" s="222"/>
      <c r="AN677" s="222"/>
      <c r="AO677" s="222"/>
      <c r="AP677" s="222"/>
      <c r="AQ677" s="214">
        <v>3</v>
      </c>
      <c r="AR677" s="214">
        <v>2</v>
      </c>
      <c r="AS677" s="249"/>
      <c r="AT677" s="249"/>
      <c r="AU677" s="249"/>
      <c r="AV677" s="249"/>
      <c r="AW677" s="65">
        <v>64</v>
      </c>
      <c r="AX677" s="249"/>
      <c r="AY677" s="249"/>
    </row>
    <row r="678" spans="1:51" s="196" customFormat="1" ht="12.75" customHeight="1">
      <c r="A678" s="706" t="s">
        <v>237</v>
      </c>
      <c r="B678" s="772"/>
      <c r="C678" s="1067" t="s">
        <v>238</v>
      </c>
      <c r="D678" s="1067"/>
      <c r="E678" s="1067"/>
      <c r="F678" s="1067"/>
      <c r="G678" s="1067"/>
      <c r="H678" s="1067"/>
      <c r="I678" s="214">
        <f t="shared" si="324"/>
        <v>666</v>
      </c>
      <c r="J678" s="215">
        <f t="shared" si="326"/>
        <v>19</v>
      </c>
      <c r="K678" s="215">
        <f t="shared" si="326"/>
        <v>4</v>
      </c>
      <c r="L678" s="285"/>
      <c r="M678" s="285"/>
      <c r="N678" s="65">
        <v>19</v>
      </c>
      <c r="O678" s="285">
        <v>4</v>
      </c>
      <c r="P678" s="248"/>
      <c r="Q678" s="248"/>
      <c r="R678" s="286"/>
      <c r="S678" s="286"/>
      <c r="T678" s="248">
        <v>19</v>
      </c>
      <c r="U678" s="248"/>
      <c r="V678" s="65">
        <v>18</v>
      </c>
      <c r="W678" s="65">
        <v>4</v>
      </c>
      <c r="X678" s="248"/>
      <c r="Y678" s="248"/>
      <c r="Z678" s="246"/>
      <c r="AA678" s="247"/>
      <c r="AB678" s="140" t="str">
        <f t="shared" si="331"/>
        <v>AM7313-28</v>
      </c>
      <c r="AC678" s="139" t="str">
        <f t="shared" si="332"/>
        <v>Сийлбэрчин</v>
      </c>
      <c r="AD678" s="214">
        <f t="shared" si="325"/>
        <v>666</v>
      </c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14">
        <v>1</v>
      </c>
      <c r="AR678" s="214"/>
      <c r="AS678" s="249"/>
      <c r="AT678" s="249"/>
      <c r="AU678" s="249"/>
      <c r="AV678" s="249"/>
      <c r="AW678" s="65">
        <v>19</v>
      </c>
      <c r="AX678" s="249"/>
      <c r="AY678" s="249"/>
    </row>
    <row r="679" spans="1:51" s="196" customFormat="1" ht="12.75" customHeight="1">
      <c r="A679" s="706" t="s">
        <v>489</v>
      </c>
      <c r="B679" s="772"/>
      <c r="C679" s="1067" t="s">
        <v>490</v>
      </c>
      <c r="D679" s="1067"/>
      <c r="E679" s="1067"/>
      <c r="F679" s="1067"/>
      <c r="G679" s="1067"/>
      <c r="H679" s="1067"/>
      <c r="I679" s="214">
        <f t="shared" si="324"/>
        <v>667</v>
      </c>
      <c r="J679" s="215">
        <f t="shared" si="326"/>
        <v>20</v>
      </c>
      <c r="K679" s="215">
        <f t="shared" si="326"/>
        <v>2</v>
      </c>
      <c r="L679" s="285"/>
      <c r="M679" s="285"/>
      <c r="N679" s="65">
        <v>20</v>
      </c>
      <c r="O679" s="285">
        <v>2</v>
      </c>
      <c r="P679" s="248"/>
      <c r="Q679" s="248"/>
      <c r="R679" s="286"/>
      <c r="S679" s="286"/>
      <c r="T679" s="248">
        <v>20</v>
      </c>
      <c r="U679" s="248"/>
      <c r="V679" s="65">
        <v>17</v>
      </c>
      <c r="W679" s="65">
        <v>2</v>
      </c>
      <c r="X679" s="248"/>
      <c r="Y679" s="248"/>
      <c r="Z679" s="246"/>
      <c r="AA679" s="247"/>
      <c r="AB679" s="140" t="str">
        <f t="shared" si="331"/>
        <v>AM7313-15</v>
      </c>
      <c r="AC679" s="139" t="str">
        <f t="shared" si="332"/>
        <v xml:space="preserve">Үнэт эдлэлийн дархан </v>
      </c>
      <c r="AD679" s="214">
        <f t="shared" si="325"/>
        <v>667</v>
      </c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14">
        <v>3</v>
      </c>
      <c r="AR679" s="214"/>
      <c r="AS679" s="249"/>
      <c r="AT679" s="249"/>
      <c r="AU679" s="249"/>
      <c r="AV679" s="249"/>
      <c r="AW679" s="65">
        <v>20</v>
      </c>
      <c r="AX679" s="249"/>
      <c r="AY679" s="249"/>
    </row>
    <row r="680" spans="1:51" s="196" customFormat="1" ht="12.75" customHeight="1">
      <c r="A680" s="825" t="s">
        <v>218</v>
      </c>
      <c r="B680" s="826"/>
      <c r="C680" s="751" t="s">
        <v>219</v>
      </c>
      <c r="D680" s="752"/>
      <c r="E680" s="752"/>
      <c r="F680" s="752"/>
      <c r="G680" s="752"/>
      <c r="H680" s="783"/>
      <c r="I680" s="214">
        <f t="shared" si="324"/>
        <v>668</v>
      </c>
      <c r="J680" s="215">
        <f t="shared" si="326"/>
        <v>33</v>
      </c>
      <c r="K680" s="215">
        <f t="shared" si="326"/>
        <v>12</v>
      </c>
      <c r="L680" s="285"/>
      <c r="M680" s="285"/>
      <c r="N680" s="65">
        <v>33</v>
      </c>
      <c r="O680" s="285">
        <v>12</v>
      </c>
      <c r="P680" s="248"/>
      <c r="Q680" s="248"/>
      <c r="R680" s="286"/>
      <c r="S680" s="286"/>
      <c r="T680" s="248">
        <v>33</v>
      </c>
      <c r="U680" s="248"/>
      <c r="V680" s="65">
        <v>23</v>
      </c>
      <c r="W680" s="65">
        <v>7</v>
      </c>
      <c r="X680" s="248"/>
      <c r="Y680" s="248"/>
      <c r="Z680" s="246"/>
      <c r="AA680" s="247"/>
      <c r="AB680" s="140" t="str">
        <f t="shared" si="331"/>
        <v>AD7321-11</v>
      </c>
      <c r="AC680" s="139" t="str">
        <f t="shared" si="332"/>
        <v>Хэвлэлийн график дизайнч</v>
      </c>
      <c r="AD680" s="214">
        <f t="shared" si="325"/>
        <v>668</v>
      </c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14">
        <v>10</v>
      </c>
      <c r="AR680" s="214">
        <v>5</v>
      </c>
      <c r="AS680" s="214"/>
      <c r="AT680" s="214"/>
      <c r="AU680" s="214"/>
      <c r="AV680" s="214"/>
      <c r="AW680" s="65">
        <v>33</v>
      </c>
      <c r="AX680" s="214"/>
      <c r="AY680" s="214"/>
    </row>
    <row r="681" spans="1:51" s="196" customFormat="1" ht="12.75" customHeight="1">
      <c r="A681" s="825" t="s">
        <v>257</v>
      </c>
      <c r="B681" s="826"/>
      <c r="C681" s="712" t="s">
        <v>258</v>
      </c>
      <c r="D681" s="713"/>
      <c r="E681" s="713"/>
      <c r="F681" s="713"/>
      <c r="G681" s="713"/>
      <c r="H681" s="714"/>
      <c r="I681" s="214">
        <f t="shared" si="324"/>
        <v>669</v>
      </c>
      <c r="J681" s="215">
        <f t="shared" si="326"/>
        <v>32</v>
      </c>
      <c r="K681" s="215">
        <f t="shared" si="326"/>
        <v>0</v>
      </c>
      <c r="L681" s="285"/>
      <c r="M681" s="285"/>
      <c r="N681" s="65">
        <v>32</v>
      </c>
      <c r="O681" s="285">
        <v>0</v>
      </c>
      <c r="P681" s="248"/>
      <c r="Q681" s="248"/>
      <c r="R681" s="286"/>
      <c r="S681" s="286"/>
      <c r="T681" s="248">
        <v>32</v>
      </c>
      <c r="U681" s="248"/>
      <c r="V681" s="65">
        <v>31</v>
      </c>
      <c r="W681" s="65">
        <v>0</v>
      </c>
      <c r="X681" s="248"/>
      <c r="Y681" s="248"/>
      <c r="Z681" s="246"/>
      <c r="AA681" s="247"/>
      <c r="AB681" s="140" t="str">
        <f t="shared" si="331"/>
        <v>IM7411-11</v>
      </c>
      <c r="AC681" s="139" t="str">
        <f t="shared" si="332"/>
        <v xml:space="preserve">Цахилгаанчин </v>
      </c>
      <c r="AD681" s="214">
        <f t="shared" si="325"/>
        <v>669</v>
      </c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14">
        <v>1</v>
      </c>
      <c r="AR681" s="214"/>
      <c r="AS681" s="249"/>
      <c r="AT681" s="249"/>
      <c r="AU681" s="249"/>
      <c r="AV681" s="249"/>
      <c r="AW681" s="65">
        <v>32</v>
      </c>
      <c r="AX681" s="249"/>
      <c r="AY681" s="249"/>
    </row>
    <row r="682" spans="1:51" s="196" customFormat="1" ht="25.5" customHeight="1">
      <c r="A682" s="825" t="s">
        <v>132</v>
      </c>
      <c r="B682" s="826"/>
      <c r="C682" s="751" t="s">
        <v>133</v>
      </c>
      <c r="D682" s="752"/>
      <c r="E682" s="752"/>
      <c r="F682" s="752"/>
      <c r="G682" s="752"/>
      <c r="H682" s="783"/>
      <c r="I682" s="214">
        <f t="shared" si="324"/>
        <v>670</v>
      </c>
      <c r="J682" s="215">
        <f t="shared" si="326"/>
        <v>29</v>
      </c>
      <c r="K682" s="215">
        <f t="shared" si="326"/>
        <v>5</v>
      </c>
      <c r="L682" s="285"/>
      <c r="M682" s="285"/>
      <c r="N682" s="285">
        <v>29</v>
      </c>
      <c r="O682" s="65">
        <v>5</v>
      </c>
      <c r="P682" s="248"/>
      <c r="Q682" s="248"/>
      <c r="R682" s="286"/>
      <c r="S682" s="286"/>
      <c r="T682" s="248">
        <v>29</v>
      </c>
      <c r="U682" s="248"/>
      <c r="V682" s="65">
        <v>29</v>
      </c>
      <c r="W682" s="65">
        <v>5</v>
      </c>
      <c r="X682" s="248"/>
      <c r="Y682" s="248"/>
      <c r="Z682" s="246"/>
      <c r="AA682" s="247"/>
      <c r="AB682" s="140" t="str">
        <f t="shared" si="331"/>
        <v>IO7421-16</v>
      </c>
      <c r="AC682" s="139" t="str">
        <f t="shared" si="332"/>
        <v>Цахим тоног төхөөрөмжийн үйлчилгээний ажилтан</v>
      </c>
      <c r="AD682" s="214">
        <f t="shared" si="325"/>
        <v>670</v>
      </c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14"/>
      <c r="AR682" s="214"/>
      <c r="AS682" s="249"/>
      <c r="AT682" s="249"/>
      <c r="AU682" s="249"/>
      <c r="AV682" s="249"/>
      <c r="AW682" s="65">
        <v>29</v>
      </c>
      <c r="AX682" s="249"/>
      <c r="AY682" s="249"/>
    </row>
    <row r="683" spans="1:51" s="196" customFormat="1" ht="25.5" customHeight="1">
      <c r="A683" s="706" t="s">
        <v>207</v>
      </c>
      <c r="B683" s="772"/>
      <c r="C683" s="751" t="s">
        <v>208</v>
      </c>
      <c r="D683" s="752"/>
      <c r="E683" s="752"/>
      <c r="F683" s="752"/>
      <c r="G683" s="752"/>
      <c r="H683" s="783"/>
      <c r="I683" s="214">
        <f t="shared" si="324"/>
        <v>671</v>
      </c>
      <c r="J683" s="215">
        <f t="shared" si="326"/>
        <v>30</v>
      </c>
      <c r="K683" s="215">
        <f t="shared" si="326"/>
        <v>2</v>
      </c>
      <c r="L683" s="285"/>
      <c r="M683" s="285"/>
      <c r="N683" s="285">
        <v>30</v>
      </c>
      <c r="O683" s="65">
        <v>2</v>
      </c>
      <c r="P683" s="248"/>
      <c r="Q683" s="248"/>
      <c r="R683" s="286"/>
      <c r="S683" s="286"/>
      <c r="T683" s="248">
        <v>30</v>
      </c>
      <c r="U683" s="248"/>
      <c r="V683" s="65">
        <v>24</v>
      </c>
      <c r="W683" s="65">
        <v>2</v>
      </c>
      <c r="X683" s="248"/>
      <c r="Y683" s="248"/>
      <c r="Z683" s="246"/>
      <c r="AA683" s="247"/>
      <c r="AB683" s="140" t="str">
        <f t="shared" si="331"/>
        <v>IO7422-14</v>
      </c>
      <c r="AC683" s="139" t="str">
        <f t="shared" si="332"/>
        <v>Цахим хэрэгслийн засварчин</v>
      </c>
      <c r="AD683" s="214">
        <f t="shared" si="325"/>
        <v>671</v>
      </c>
      <c r="AE683" s="222"/>
      <c r="AF683" s="222"/>
      <c r="AG683" s="222"/>
      <c r="AH683" s="222"/>
      <c r="AI683" s="222"/>
      <c r="AJ683" s="222"/>
      <c r="AK683" s="222"/>
      <c r="AL683" s="222"/>
      <c r="AM683" s="222"/>
      <c r="AN683" s="222"/>
      <c r="AO683" s="222"/>
      <c r="AP683" s="222"/>
      <c r="AQ683" s="214">
        <v>6</v>
      </c>
      <c r="AR683" s="214"/>
      <c r="AS683" s="249"/>
      <c r="AT683" s="249"/>
      <c r="AU683" s="249"/>
      <c r="AV683" s="249"/>
      <c r="AW683" s="65">
        <v>30</v>
      </c>
      <c r="AX683" s="249"/>
      <c r="AY683" s="249"/>
    </row>
    <row r="684" spans="1:51" s="196" customFormat="1" ht="12.75" customHeight="1">
      <c r="A684" s="825" t="s">
        <v>124</v>
      </c>
      <c r="B684" s="826"/>
      <c r="C684" s="702" t="s">
        <v>125</v>
      </c>
      <c r="D684" s="702"/>
      <c r="E684" s="702"/>
      <c r="F684" s="702"/>
      <c r="G684" s="702"/>
      <c r="H684" s="702"/>
      <c r="I684" s="214">
        <f t="shared" si="324"/>
        <v>672</v>
      </c>
      <c r="J684" s="215">
        <f t="shared" si="326"/>
        <v>46</v>
      </c>
      <c r="K684" s="215">
        <f t="shared" si="326"/>
        <v>2</v>
      </c>
      <c r="L684" s="285"/>
      <c r="M684" s="285"/>
      <c r="N684" s="286">
        <v>46</v>
      </c>
      <c r="O684" s="65">
        <v>2</v>
      </c>
      <c r="P684" s="248"/>
      <c r="Q684" s="248"/>
      <c r="R684" s="286"/>
      <c r="S684" s="286">
        <v>1</v>
      </c>
      <c r="T684" s="248">
        <v>45</v>
      </c>
      <c r="U684" s="248"/>
      <c r="V684" s="65">
        <v>31</v>
      </c>
      <c r="W684" s="65"/>
      <c r="X684" s="248">
        <v>2</v>
      </c>
      <c r="Y684" s="248"/>
      <c r="Z684" s="246"/>
      <c r="AA684" s="247"/>
      <c r="AB684" s="140" t="str">
        <f t="shared" si="331"/>
        <v>IM7212-14</v>
      </c>
      <c r="AC684" s="139" t="str">
        <f t="shared" si="332"/>
        <v>Гагнуурчин</v>
      </c>
      <c r="AD684" s="214">
        <f t="shared" si="325"/>
        <v>672</v>
      </c>
      <c r="AE684" s="222"/>
      <c r="AF684" s="222"/>
      <c r="AG684" s="222"/>
      <c r="AH684" s="222"/>
      <c r="AI684" s="222"/>
      <c r="AJ684" s="222"/>
      <c r="AK684" s="222"/>
      <c r="AL684" s="222"/>
      <c r="AM684" s="222"/>
      <c r="AN684" s="222"/>
      <c r="AO684" s="222"/>
      <c r="AP684" s="222"/>
      <c r="AQ684" s="214">
        <v>13</v>
      </c>
      <c r="AR684" s="214">
        <v>2</v>
      </c>
      <c r="AS684" s="249"/>
      <c r="AT684" s="249"/>
      <c r="AU684" s="249"/>
      <c r="AV684" s="88">
        <v>7</v>
      </c>
      <c r="AW684" s="65">
        <v>39</v>
      </c>
      <c r="AX684" s="249"/>
      <c r="AY684" s="249"/>
    </row>
    <row r="685" spans="1:51" s="196" customFormat="1" ht="12.75" customHeight="1">
      <c r="A685" s="825" t="s">
        <v>153</v>
      </c>
      <c r="B685" s="826"/>
      <c r="C685" s="712" t="s">
        <v>154</v>
      </c>
      <c r="D685" s="713"/>
      <c r="E685" s="713"/>
      <c r="F685" s="713"/>
      <c r="G685" s="713"/>
      <c r="H685" s="714"/>
      <c r="I685" s="214">
        <f t="shared" si="324"/>
        <v>673</v>
      </c>
      <c r="J685" s="215">
        <f t="shared" si="326"/>
        <v>82</v>
      </c>
      <c r="K685" s="215">
        <f t="shared" si="326"/>
        <v>82</v>
      </c>
      <c r="L685" s="285"/>
      <c r="M685" s="285"/>
      <c r="N685" s="286">
        <v>82</v>
      </c>
      <c r="O685" s="285">
        <v>82</v>
      </c>
      <c r="P685" s="248"/>
      <c r="Q685" s="248"/>
      <c r="R685" s="286"/>
      <c r="S685" s="286"/>
      <c r="T685" s="248">
        <v>82</v>
      </c>
      <c r="U685" s="248"/>
      <c r="V685" s="65">
        <v>57</v>
      </c>
      <c r="W685" s="65">
        <v>57</v>
      </c>
      <c r="X685" s="248">
        <v>8</v>
      </c>
      <c r="Y685" s="248">
        <v>8</v>
      </c>
      <c r="Z685" s="246"/>
      <c r="AA685" s="247"/>
      <c r="AB685" s="140" t="str">
        <f t="shared" si="331"/>
        <v>SO5142-11</v>
      </c>
      <c r="AC685" s="139" t="str">
        <f t="shared" si="332"/>
        <v>Гоо засалч</v>
      </c>
      <c r="AD685" s="214">
        <f t="shared" si="325"/>
        <v>673</v>
      </c>
      <c r="AE685" s="222"/>
      <c r="AF685" s="222"/>
      <c r="AG685" s="222"/>
      <c r="AH685" s="222"/>
      <c r="AI685" s="222"/>
      <c r="AJ685" s="222"/>
      <c r="AK685" s="222"/>
      <c r="AL685" s="222"/>
      <c r="AM685" s="222"/>
      <c r="AN685" s="222"/>
      <c r="AO685" s="222"/>
      <c r="AP685" s="222"/>
      <c r="AQ685" s="214">
        <v>17</v>
      </c>
      <c r="AR685" s="214">
        <v>17</v>
      </c>
      <c r="AS685" s="249">
        <v>1</v>
      </c>
      <c r="AT685" s="249"/>
      <c r="AU685" s="249">
        <v>1</v>
      </c>
      <c r="AV685" s="88">
        <v>18</v>
      </c>
      <c r="AW685" s="65">
        <v>62</v>
      </c>
      <c r="AX685" s="249"/>
      <c r="AY685" s="249"/>
    </row>
    <row r="686" spans="1:51" s="196" customFormat="1" ht="12.75" customHeight="1">
      <c r="A686" s="825" t="s">
        <v>144</v>
      </c>
      <c r="B686" s="826"/>
      <c r="C686" s="712" t="s">
        <v>145</v>
      </c>
      <c r="D686" s="713"/>
      <c r="E686" s="713"/>
      <c r="F686" s="713"/>
      <c r="G686" s="713"/>
      <c r="H686" s="714"/>
      <c r="I686" s="214">
        <f t="shared" si="324"/>
        <v>674</v>
      </c>
      <c r="J686" s="215">
        <f t="shared" si="326"/>
        <v>51</v>
      </c>
      <c r="K686" s="215">
        <f t="shared" si="326"/>
        <v>23</v>
      </c>
      <c r="L686" s="285"/>
      <c r="M686" s="285"/>
      <c r="N686" s="286">
        <v>51</v>
      </c>
      <c r="O686" s="285">
        <v>23</v>
      </c>
      <c r="P686" s="248"/>
      <c r="Q686" s="248"/>
      <c r="R686" s="286">
        <v>1</v>
      </c>
      <c r="S686" s="286"/>
      <c r="T686" s="248">
        <v>50</v>
      </c>
      <c r="U686" s="248"/>
      <c r="V686" s="65">
        <v>32</v>
      </c>
      <c r="W686" s="65">
        <v>15</v>
      </c>
      <c r="X686" s="248">
        <v>3</v>
      </c>
      <c r="Y686" s="248">
        <v>1</v>
      </c>
      <c r="Z686" s="246"/>
      <c r="AA686" s="247"/>
      <c r="AB686" s="140" t="str">
        <f t="shared" si="331"/>
        <v>IF5120-11</v>
      </c>
      <c r="AC686" s="139" t="str">
        <f t="shared" si="332"/>
        <v>Тогооч</v>
      </c>
      <c r="AD686" s="214">
        <f t="shared" si="325"/>
        <v>674</v>
      </c>
      <c r="AE686" s="222"/>
      <c r="AF686" s="222"/>
      <c r="AG686" s="222"/>
      <c r="AH686" s="222"/>
      <c r="AI686" s="222"/>
      <c r="AJ686" s="222"/>
      <c r="AK686" s="222"/>
      <c r="AL686" s="222"/>
      <c r="AM686" s="222"/>
      <c r="AN686" s="222"/>
      <c r="AO686" s="222"/>
      <c r="AP686" s="222"/>
      <c r="AQ686" s="214">
        <v>16</v>
      </c>
      <c r="AR686" s="214">
        <v>7</v>
      </c>
      <c r="AS686" s="249">
        <v>3</v>
      </c>
      <c r="AT686" s="249"/>
      <c r="AU686" s="249">
        <v>2</v>
      </c>
      <c r="AV686" s="88">
        <v>9</v>
      </c>
      <c r="AW686" s="65">
        <v>37</v>
      </c>
      <c r="AX686" s="249"/>
      <c r="AY686" s="249"/>
    </row>
    <row r="687" spans="1:51" s="196" customFormat="1" ht="12.75" customHeight="1">
      <c r="A687" s="825" t="s">
        <v>138</v>
      </c>
      <c r="B687" s="826"/>
      <c r="C687" s="712" t="s">
        <v>139</v>
      </c>
      <c r="D687" s="713"/>
      <c r="E687" s="713"/>
      <c r="F687" s="713"/>
      <c r="G687" s="713"/>
      <c r="H687" s="714"/>
      <c r="I687" s="214">
        <f t="shared" si="324"/>
        <v>675</v>
      </c>
      <c r="J687" s="215">
        <f t="shared" si="326"/>
        <v>77</v>
      </c>
      <c r="K687" s="215">
        <f t="shared" si="326"/>
        <v>61</v>
      </c>
      <c r="L687" s="285"/>
      <c r="M687" s="285"/>
      <c r="N687" s="286">
        <v>77</v>
      </c>
      <c r="O687" s="285">
        <v>61</v>
      </c>
      <c r="P687" s="248"/>
      <c r="Q687" s="248"/>
      <c r="R687" s="286">
        <v>1</v>
      </c>
      <c r="S687" s="286">
        <v>1</v>
      </c>
      <c r="T687" s="248">
        <v>75</v>
      </c>
      <c r="U687" s="248"/>
      <c r="V687" s="65">
        <v>54</v>
      </c>
      <c r="W687" s="65">
        <v>47</v>
      </c>
      <c r="X687" s="248">
        <v>4</v>
      </c>
      <c r="Y687" s="248">
        <v>2</v>
      </c>
      <c r="Z687" s="246">
        <v>2</v>
      </c>
      <c r="AA687" s="247">
        <v>1</v>
      </c>
      <c r="AB687" s="140" t="str">
        <f t="shared" si="331"/>
        <v>SO5141-11</v>
      </c>
      <c r="AC687" s="139" t="str">
        <f t="shared" si="332"/>
        <v>Үсчин</v>
      </c>
      <c r="AD687" s="214">
        <f t="shared" si="325"/>
        <v>675</v>
      </c>
      <c r="AE687" s="222">
        <v>2</v>
      </c>
      <c r="AF687" s="222">
        <v>1</v>
      </c>
      <c r="AG687" s="222"/>
      <c r="AH687" s="222"/>
      <c r="AI687" s="222"/>
      <c r="AJ687" s="222"/>
      <c r="AK687" s="222"/>
      <c r="AL687" s="222"/>
      <c r="AM687" s="222"/>
      <c r="AN687" s="222"/>
      <c r="AO687" s="222"/>
      <c r="AP687" s="222"/>
      <c r="AQ687" s="214">
        <v>15</v>
      </c>
      <c r="AR687" s="214">
        <v>10</v>
      </c>
      <c r="AS687" s="249">
        <v>3</v>
      </c>
      <c r="AT687" s="249">
        <v>1</v>
      </c>
      <c r="AU687" s="249">
        <v>2</v>
      </c>
      <c r="AV687" s="88">
        <v>10</v>
      </c>
      <c r="AW687" s="65">
        <v>61</v>
      </c>
      <c r="AX687" s="249"/>
      <c r="AY687" s="249"/>
    </row>
    <row r="688" spans="1:51" s="196" customFormat="1" ht="25.5" customHeight="1">
      <c r="A688" s="787" t="s">
        <v>130</v>
      </c>
      <c r="B688" s="787"/>
      <c r="C688" s="702" t="s">
        <v>131</v>
      </c>
      <c r="D688" s="702"/>
      <c r="E688" s="702"/>
      <c r="F688" s="702"/>
      <c r="G688" s="702"/>
      <c r="H688" s="702"/>
      <c r="I688" s="214">
        <f t="shared" si="324"/>
        <v>676</v>
      </c>
      <c r="J688" s="215">
        <f t="shared" si="326"/>
        <v>45</v>
      </c>
      <c r="K688" s="215">
        <f t="shared" si="326"/>
        <v>45</v>
      </c>
      <c r="L688" s="285"/>
      <c r="M688" s="285"/>
      <c r="N688" s="286">
        <v>45</v>
      </c>
      <c r="O688" s="285">
        <v>45</v>
      </c>
      <c r="P688" s="248"/>
      <c r="Q688" s="248"/>
      <c r="R688" s="286"/>
      <c r="S688" s="286"/>
      <c r="T688" s="248">
        <v>45</v>
      </c>
      <c r="U688" s="248"/>
      <c r="V688" s="65">
        <v>30</v>
      </c>
      <c r="W688" s="65">
        <v>30</v>
      </c>
      <c r="X688" s="248">
        <v>5</v>
      </c>
      <c r="Y688" s="248">
        <v>5</v>
      </c>
      <c r="Z688" s="246"/>
      <c r="AA688" s="247"/>
      <c r="AB688" s="140" t="str">
        <f t="shared" si="331"/>
        <v>IE7533-28</v>
      </c>
      <c r="AC688" s="139" t="str">
        <f t="shared" si="332"/>
        <v>Оёмол бүтээгдэхүүний оёдолчин</v>
      </c>
      <c r="AD688" s="214">
        <f t="shared" si="325"/>
        <v>676</v>
      </c>
      <c r="AE688" s="222"/>
      <c r="AF688" s="222"/>
      <c r="AG688" s="222"/>
      <c r="AH688" s="222"/>
      <c r="AI688" s="222"/>
      <c r="AJ688" s="222"/>
      <c r="AK688" s="222">
        <v>2</v>
      </c>
      <c r="AL688" s="222">
        <v>2</v>
      </c>
      <c r="AM688" s="222"/>
      <c r="AN688" s="222"/>
      <c r="AO688" s="222"/>
      <c r="AP688" s="222"/>
      <c r="AQ688" s="214">
        <v>8</v>
      </c>
      <c r="AR688" s="214">
        <v>8</v>
      </c>
      <c r="AS688" s="249"/>
      <c r="AT688" s="249"/>
      <c r="AU688" s="249">
        <v>3</v>
      </c>
      <c r="AV688" s="88">
        <v>8</v>
      </c>
      <c r="AW688" s="65">
        <v>34</v>
      </c>
      <c r="AX688" s="249"/>
      <c r="AY688" s="249"/>
    </row>
    <row r="689" spans="1:51" s="196" customFormat="1" ht="25.5" customHeight="1">
      <c r="A689" s="706" t="s">
        <v>491</v>
      </c>
      <c r="B689" s="772"/>
      <c r="C689" s="1067" t="s">
        <v>492</v>
      </c>
      <c r="D689" s="1067"/>
      <c r="E689" s="1067"/>
      <c r="F689" s="1067"/>
      <c r="G689" s="1067"/>
      <c r="H689" s="1067"/>
      <c r="I689" s="214">
        <f t="shared" si="324"/>
        <v>677</v>
      </c>
      <c r="J689" s="215">
        <f t="shared" si="326"/>
        <v>24</v>
      </c>
      <c r="K689" s="215">
        <f t="shared" si="326"/>
        <v>24</v>
      </c>
      <c r="L689" s="285"/>
      <c r="M689" s="285"/>
      <c r="N689" s="286">
        <v>24</v>
      </c>
      <c r="O689" s="285">
        <v>24</v>
      </c>
      <c r="P689" s="248"/>
      <c r="Q689" s="248"/>
      <c r="R689" s="286"/>
      <c r="S689" s="286"/>
      <c r="T689" s="248">
        <v>24</v>
      </c>
      <c r="U689" s="248"/>
      <c r="V689" s="65"/>
      <c r="W689" s="65"/>
      <c r="X689" s="248">
        <v>15</v>
      </c>
      <c r="Y689" s="248">
        <v>15</v>
      </c>
      <c r="Z689" s="246">
        <v>7</v>
      </c>
      <c r="AA689" s="247">
        <v>7</v>
      </c>
      <c r="AB689" s="140" t="str">
        <f t="shared" si="331"/>
        <v>TF5111-12</v>
      </c>
      <c r="AC689" s="139" t="str">
        <f t="shared" si="332"/>
        <v>Агаарын хөлгийн үйлчилгээний ажилтан</v>
      </c>
      <c r="AD689" s="214">
        <f t="shared" si="325"/>
        <v>677</v>
      </c>
      <c r="AE689" s="222"/>
      <c r="AF689" s="222"/>
      <c r="AG689" s="222"/>
      <c r="AH689" s="222"/>
      <c r="AI689" s="222"/>
      <c r="AJ689" s="222"/>
      <c r="AK689" s="222"/>
      <c r="AL689" s="222"/>
      <c r="AM689" s="222"/>
      <c r="AN689" s="222"/>
      <c r="AO689" s="222"/>
      <c r="AP689" s="222"/>
      <c r="AQ689" s="65">
        <v>2</v>
      </c>
      <c r="AR689" s="65">
        <v>2</v>
      </c>
      <c r="AS689" s="249">
        <v>2</v>
      </c>
      <c r="AT689" s="249"/>
      <c r="AU689" s="249">
        <v>7</v>
      </c>
      <c r="AV689" s="65">
        <v>15</v>
      </c>
      <c r="AW689" s="65"/>
      <c r="AX689" s="249"/>
      <c r="AY689" s="249"/>
    </row>
    <row r="690" spans="1:51" s="196" customFormat="1" ht="38.25" customHeight="1">
      <c r="A690" s="1068" t="s">
        <v>493</v>
      </c>
      <c r="B690" s="1069"/>
      <c r="C690" s="751" t="s">
        <v>494</v>
      </c>
      <c r="D690" s="752"/>
      <c r="E690" s="752"/>
      <c r="F690" s="752"/>
      <c r="G690" s="752"/>
      <c r="H690" s="783"/>
      <c r="I690" s="214">
        <f t="shared" si="324"/>
        <v>678</v>
      </c>
      <c r="J690" s="215">
        <f t="shared" si="326"/>
        <v>8</v>
      </c>
      <c r="K690" s="215">
        <f t="shared" si="326"/>
        <v>6</v>
      </c>
      <c r="L690" s="285"/>
      <c r="M690" s="285"/>
      <c r="N690" s="286">
        <v>8</v>
      </c>
      <c r="O690" s="285">
        <v>6</v>
      </c>
      <c r="P690" s="248"/>
      <c r="Q690" s="248"/>
      <c r="R690" s="286"/>
      <c r="S690" s="286"/>
      <c r="T690" s="248">
        <v>8</v>
      </c>
      <c r="U690" s="248"/>
      <c r="V690" s="65">
        <v>1</v>
      </c>
      <c r="W690" s="65">
        <v>1</v>
      </c>
      <c r="X690" s="248"/>
      <c r="Y690" s="248"/>
      <c r="Z690" s="246"/>
      <c r="AA690" s="247"/>
      <c r="AB690" s="140" t="str">
        <f t="shared" si="331"/>
        <v>IE7531-20</v>
      </c>
      <c r="AC690" s="139" t="str">
        <f t="shared" si="332"/>
        <v>Ангийн үс, үслэг эдлэл, арьс, савхин бүтээгдэхүүний оёдолчин</v>
      </c>
      <c r="AD690" s="214">
        <f t="shared" si="325"/>
        <v>678</v>
      </c>
      <c r="AE690" s="222"/>
      <c r="AF690" s="222"/>
      <c r="AG690" s="222"/>
      <c r="AH690" s="222"/>
      <c r="AI690" s="222"/>
      <c r="AJ690" s="222"/>
      <c r="AK690" s="222"/>
      <c r="AL690" s="222"/>
      <c r="AM690" s="222"/>
      <c r="AN690" s="222"/>
      <c r="AO690" s="222"/>
      <c r="AP690" s="222"/>
      <c r="AQ690" s="65">
        <v>7</v>
      </c>
      <c r="AR690" s="65">
        <v>5</v>
      </c>
      <c r="AS690" s="249">
        <v>3</v>
      </c>
      <c r="AT690" s="249"/>
      <c r="AU690" s="249"/>
      <c r="AV690" s="65">
        <v>3</v>
      </c>
      <c r="AW690" s="65">
        <v>2</v>
      </c>
      <c r="AX690" s="249"/>
      <c r="AY690" s="249"/>
    </row>
    <row r="691" spans="1:51" s="196" customFormat="1" ht="25.5" customHeight="1">
      <c r="A691" s="1068" t="s">
        <v>495</v>
      </c>
      <c r="B691" s="1069"/>
      <c r="C691" s="1067" t="s">
        <v>496</v>
      </c>
      <c r="D691" s="1067"/>
      <c r="E691" s="1067"/>
      <c r="F691" s="1067"/>
      <c r="G691" s="1067"/>
      <c r="H691" s="1067"/>
      <c r="I691" s="214">
        <f t="shared" si="324"/>
        <v>679</v>
      </c>
      <c r="J691" s="215">
        <f t="shared" si="326"/>
        <v>11</v>
      </c>
      <c r="K691" s="215">
        <f t="shared" si="326"/>
        <v>4</v>
      </c>
      <c r="L691" s="285"/>
      <c r="M691" s="285"/>
      <c r="N691" s="286">
        <v>11</v>
      </c>
      <c r="O691" s="285">
        <v>4</v>
      </c>
      <c r="P691" s="248"/>
      <c r="Q691" s="248"/>
      <c r="R691" s="286"/>
      <c r="S691" s="286"/>
      <c r="T691" s="248">
        <v>11</v>
      </c>
      <c r="U691" s="248"/>
      <c r="V691" s="65"/>
      <c r="W691" s="65"/>
      <c r="X691" s="248">
        <v>2</v>
      </c>
      <c r="Y691" s="248">
        <v>1</v>
      </c>
      <c r="Z691" s="246">
        <v>1</v>
      </c>
      <c r="AA691" s="247">
        <v>1</v>
      </c>
      <c r="AB691" s="140" t="str">
        <f t="shared" si="331"/>
        <v>IE7536-53</v>
      </c>
      <c r="AC691" s="139" t="str">
        <f t="shared" si="332"/>
        <v>Гутлын үйлдвэрийн технологийн ажилтан</v>
      </c>
      <c r="AD691" s="214">
        <f t="shared" si="325"/>
        <v>679</v>
      </c>
      <c r="AE691" s="222"/>
      <c r="AF691" s="222"/>
      <c r="AG691" s="222"/>
      <c r="AH691" s="222"/>
      <c r="AI691" s="222"/>
      <c r="AJ691" s="222"/>
      <c r="AK691" s="222">
        <v>3</v>
      </c>
      <c r="AL691" s="222"/>
      <c r="AM691" s="222"/>
      <c r="AN691" s="222"/>
      <c r="AO691" s="222"/>
      <c r="AP691" s="222"/>
      <c r="AQ691" s="65">
        <v>5</v>
      </c>
      <c r="AR691" s="65">
        <v>2</v>
      </c>
      <c r="AS691" s="214"/>
      <c r="AT691" s="214"/>
      <c r="AU691" s="214"/>
      <c r="AV691" s="65">
        <v>9</v>
      </c>
      <c r="AW691" s="65">
        <v>2</v>
      </c>
      <c r="AX691" s="214"/>
      <c r="AY691" s="214"/>
    </row>
    <row r="692" spans="1:51" s="196" customFormat="1" ht="25.5" customHeight="1">
      <c r="A692" s="765" t="s">
        <v>230</v>
      </c>
      <c r="B692" s="765"/>
      <c r="C692" s="751" t="s">
        <v>231</v>
      </c>
      <c r="D692" s="752"/>
      <c r="E692" s="752"/>
      <c r="F692" s="752"/>
      <c r="G692" s="752"/>
      <c r="H692" s="783"/>
      <c r="I692" s="214">
        <f t="shared" si="324"/>
        <v>680</v>
      </c>
      <c r="J692" s="215">
        <f t="shared" si="326"/>
        <v>17</v>
      </c>
      <c r="K692" s="215">
        <f t="shared" si="326"/>
        <v>16</v>
      </c>
      <c r="L692" s="285"/>
      <c r="M692" s="285"/>
      <c r="N692" s="286">
        <v>17</v>
      </c>
      <c r="O692" s="285">
        <v>16</v>
      </c>
      <c r="P692" s="248"/>
      <c r="Q692" s="248"/>
      <c r="R692" s="286">
        <v>1</v>
      </c>
      <c r="S692" s="286"/>
      <c r="T692" s="248">
        <v>16</v>
      </c>
      <c r="U692" s="248"/>
      <c r="V692" s="65"/>
      <c r="W692" s="65"/>
      <c r="X692" s="248"/>
      <c r="Y692" s="248"/>
      <c r="Z692" s="246">
        <v>3</v>
      </c>
      <c r="AA692" s="247">
        <v>2</v>
      </c>
      <c r="AB692" s="140" t="str">
        <f t="shared" si="331"/>
        <v>BT4311-14</v>
      </c>
      <c r="AC692" s="139" t="str">
        <f t="shared" si="332"/>
        <v>Нягтлан бодохын бүртгэл, тооцооны ажилтан</v>
      </c>
      <c r="AD692" s="214">
        <f t="shared" si="325"/>
        <v>680</v>
      </c>
      <c r="AE692" s="222"/>
      <c r="AF692" s="222"/>
      <c r="AG692" s="222"/>
      <c r="AH692" s="222"/>
      <c r="AI692" s="222"/>
      <c r="AJ692" s="222"/>
      <c r="AK692" s="222">
        <v>3</v>
      </c>
      <c r="AL692" s="222">
        <v>3</v>
      </c>
      <c r="AM692" s="222"/>
      <c r="AN692" s="222"/>
      <c r="AO692" s="222"/>
      <c r="AP692" s="222"/>
      <c r="AQ692" s="65">
        <v>11</v>
      </c>
      <c r="AR692" s="65">
        <v>11</v>
      </c>
      <c r="AS692" s="249">
        <v>2</v>
      </c>
      <c r="AT692" s="249"/>
      <c r="AU692" s="249">
        <v>3</v>
      </c>
      <c r="AV692" s="65">
        <v>11</v>
      </c>
      <c r="AW692" s="65">
        <v>1</v>
      </c>
      <c r="AX692" s="249"/>
      <c r="AY692" s="249"/>
    </row>
    <row r="693" spans="1:51" s="196" customFormat="1" ht="25.5" customHeight="1">
      <c r="A693" s="706" t="s">
        <v>422</v>
      </c>
      <c r="B693" s="772"/>
      <c r="C693" s="751" t="s">
        <v>305</v>
      </c>
      <c r="D693" s="752"/>
      <c r="E693" s="752"/>
      <c r="F693" s="752"/>
      <c r="G693" s="752"/>
      <c r="H693" s="783"/>
      <c r="I693" s="214">
        <f t="shared" si="324"/>
        <v>681</v>
      </c>
      <c r="J693" s="215">
        <f t="shared" si="326"/>
        <v>15</v>
      </c>
      <c r="K693" s="215">
        <f t="shared" si="326"/>
        <v>12</v>
      </c>
      <c r="L693" s="285">
        <v>15</v>
      </c>
      <c r="M693" s="285">
        <v>12</v>
      </c>
      <c r="N693" s="214"/>
      <c r="O693" s="214"/>
      <c r="P693" s="248"/>
      <c r="Q693" s="248"/>
      <c r="R693" s="286"/>
      <c r="S693" s="286"/>
      <c r="T693" s="248">
        <v>15</v>
      </c>
      <c r="U693" s="248"/>
      <c r="V693" s="214"/>
      <c r="W693" s="214"/>
      <c r="X693" s="248"/>
      <c r="Y693" s="247"/>
      <c r="Z693" s="285">
        <v>14</v>
      </c>
      <c r="AA693" s="285">
        <v>11</v>
      </c>
      <c r="AB693" s="140" t="str">
        <f t="shared" si="331"/>
        <v>BF3313-14</v>
      </c>
      <c r="AC693" s="139" t="str">
        <f t="shared" si="332"/>
        <v>Төлбөр тооцоо, цалин хөлсний нярав</v>
      </c>
      <c r="AD693" s="214">
        <f t="shared" si="325"/>
        <v>681</v>
      </c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14">
        <v>1</v>
      </c>
      <c r="AR693" s="214">
        <v>1</v>
      </c>
      <c r="AS693" s="249"/>
      <c r="AT693" s="249"/>
      <c r="AU693" s="65">
        <v>15</v>
      </c>
      <c r="AV693" s="249"/>
      <c r="AW693" s="249"/>
      <c r="AX693" s="249"/>
      <c r="AY693" s="249"/>
    </row>
    <row r="694" spans="1:51" s="196" customFormat="1" ht="38.25" customHeight="1">
      <c r="A694" s="1068" t="s">
        <v>367</v>
      </c>
      <c r="B694" s="1069"/>
      <c r="C694" s="751" t="s">
        <v>368</v>
      </c>
      <c r="D694" s="752"/>
      <c r="E694" s="752"/>
      <c r="F694" s="752"/>
      <c r="G694" s="752"/>
      <c r="H694" s="783"/>
      <c r="I694" s="214">
        <f t="shared" si="324"/>
        <v>682</v>
      </c>
      <c r="J694" s="215">
        <f t="shared" si="326"/>
        <v>32</v>
      </c>
      <c r="K694" s="215">
        <f t="shared" si="326"/>
        <v>19</v>
      </c>
      <c r="L694" s="285">
        <v>32</v>
      </c>
      <c r="M694" s="285">
        <v>19</v>
      </c>
      <c r="N694" s="214"/>
      <c r="O694" s="214"/>
      <c r="P694" s="248"/>
      <c r="Q694" s="248"/>
      <c r="R694" s="286"/>
      <c r="S694" s="286"/>
      <c r="T694" s="248">
        <v>32</v>
      </c>
      <c r="U694" s="248"/>
      <c r="V694" s="214"/>
      <c r="W694" s="214"/>
      <c r="X694" s="248">
        <v>4</v>
      </c>
      <c r="Y694" s="247">
        <v>2</v>
      </c>
      <c r="Z694" s="285">
        <v>11</v>
      </c>
      <c r="AA694" s="285">
        <v>5</v>
      </c>
      <c r="AB694" s="140" t="str">
        <f t="shared" si="331"/>
        <v>IF3434-14</v>
      </c>
      <c r="AC694" s="139" t="str">
        <f t="shared" si="332"/>
        <v>Хоол үйлдвэрлэл, үйлчилгээний техник- технологич</v>
      </c>
      <c r="AD694" s="214">
        <f t="shared" si="325"/>
        <v>682</v>
      </c>
      <c r="AE694" s="222"/>
      <c r="AF694" s="222"/>
      <c r="AG694" s="222"/>
      <c r="AH694" s="222"/>
      <c r="AI694" s="222"/>
      <c r="AJ694" s="222"/>
      <c r="AK694" s="222">
        <v>3</v>
      </c>
      <c r="AL694" s="222">
        <v>1</v>
      </c>
      <c r="AM694" s="222"/>
      <c r="AN694" s="222"/>
      <c r="AO694" s="222"/>
      <c r="AP694" s="222"/>
      <c r="AQ694" s="214">
        <v>14</v>
      </c>
      <c r="AR694" s="214">
        <v>11</v>
      </c>
      <c r="AS694" s="249">
        <v>3</v>
      </c>
      <c r="AT694" s="249"/>
      <c r="AU694" s="65">
        <v>16</v>
      </c>
      <c r="AV694" s="249">
        <v>12</v>
      </c>
      <c r="AW694" s="249">
        <v>1</v>
      </c>
      <c r="AX694" s="249"/>
      <c r="AY694" s="249"/>
    </row>
    <row r="695" spans="1:51" s="196" customFormat="1" ht="12.75" customHeight="1">
      <c r="A695" s="706" t="s">
        <v>439</v>
      </c>
      <c r="B695" s="772"/>
      <c r="C695" s="751" t="s">
        <v>440</v>
      </c>
      <c r="D695" s="752"/>
      <c r="E695" s="752"/>
      <c r="F695" s="752"/>
      <c r="G695" s="752"/>
      <c r="H695" s="783"/>
      <c r="I695" s="214">
        <f t="shared" si="324"/>
        <v>683</v>
      </c>
      <c r="J695" s="215">
        <f t="shared" si="326"/>
        <v>11</v>
      </c>
      <c r="K695" s="215">
        <f t="shared" si="326"/>
        <v>5</v>
      </c>
      <c r="L695" s="285">
        <v>11</v>
      </c>
      <c r="M695" s="285">
        <v>5</v>
      </c>
      <c r="N695" s="214"/>
      <c r="O695" s="214"/>
      <c r="P695" s="248"/>
      <c r="Q695" s="248"/>
      <c r="R695" s="286"/>
      <c r="S695" s="286">
        <v>2</v>
      </c>
      <c r="T695" s="248">
        <v>9</v>
      </c>
      <c r="U695" s="248"/>
      <c r="V695" s="214"/>
      <c r="W695" s="214"/>
      <c r="X695" s="285">
        <v>3</v>
      </c>
      <c r="Y695" s="285"/>
      <c r="Z695" s="246"/>
      <c r="AA695" s="247"/>
      <c r="AB695" s="140" t="str">
        <f t="shared" si="331"/>
        <v>AD3432-18</v>
      </c>
      <c r="AC695" s="139" t="str">
        <f t="shared" si="332"/>
        <v>Интерьер дизайнч</v>
      </c>
      <c r="AD695" s="214">
        <f t="shared" si="325"/>
        <v>683</v>
      </c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14">
        <v>8</v>
      </c>
      <c r="AR695" s="214">
        <v>5</v>
      </c>
      <c r="AS695" s="249"/>
      <c r="AT695" s="249"/>
      <c r="AU695" s="249"/>
      <c r="AV695" s="249">
        <v>11</v>
      </c>
      <c r="AW695" s="249"/>
      <c r="AX695" s="249"/>
      <c r="AY695" s="249"/>
    </row>
    <row r="696" spans="1:51" s="196" customFormat="1" ht="25.5" customHeight="1">
      <c r="A696" s="1002" t="s">
        <v>434</v>
      </c>
      <c r="B696" s="1003"/>
      <c r="C696" s="751" t="s">
        <v>435</v>
      </c>
      <c r="D696" s="752"/>
      <c r="E696" s="752"/>
      <c r="F696" s="752"/>
      <c r="G696" s="752"/>
      <c r="H696" s="783"/>
      <c r="I696" s="214">
        <f t="shared" si="324"/>
        <v>684</v>
      </c>
      <c r="J696" s="215">
        <f t="shared" si="326"/>
        <v>14</v>
      </c>
      <c r="K696" s="215">
        <f t="shared" si="326"/>
        <v>14</v>
      </c>
      <c r="L696" s="285">
        <v>14</v>
      </c>
      <c r="M696" s="285">
        <v>14</v>
      </c>
      <c r="N696" s="214"/>
      <c r="O696" s="214"/>
      <c r="P696" s="248"/>
      <c r="Q696" s="248"/>
      <c r="R696" s="286"/>
      <c r="S696" s="286"/>
      <c r="T696" s="248">
        <v>14</v>
      </c>
      <c r="U696" s="248"/>
      <c r="V696" s="214"/>
      <c r="W696" s="214"/>
      <c r="X696" s="285">
        <v>3</v>
      </c>
      <c r="Y696" s="285">
        <v>3</v>
      </c>
      <c r="Z696" s="246"/>
      <c r="AA696" s="247"/>
      <c r="AB696" s="140" t="str">
        <f t="shared" si="331"/>
        <v>AD3432-11</v>
      </c>
      <c r="AC696" s="139" t="str">
        <f t="shared" si="332"/>
        <v>Хувцасны загвар зохион бүтээгч</v>
      </c>
      <c r="AD696" s="214">
        <f t="shared" si="325"/>
        <v>684</v>
      </c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14">
        <v>11</v>
      </c>
      <c r="AR696" s="214">
        <v>11</v>
      </c>
      <c r="AS696" s="249">
        <v>2</v>
      </c>
      <c r="AT696" s="249"/>
      <c r="AU696" s="249"/>
      <c r="AV696" s="249">
        <v>12</v>
      </c>
      <c r="AW696" s="249"/>
      <c r="AX696" s="249"/>
      <c r="AY696" s="249"/>
    </row>
    <row r="697" spans="1:51" s="208" customFormat="1" ht="14.25">
      <c r="A697" s="817" t="s">
        <v>503</v>
      </c>
      <c r="B697" s="1045"/>
      <c r="C697" s="1045"/>
      <c r="D697" s="1045"/>
      <c r="E697" s="1045"/>
      <c r="F697" s="1045"/>
      <c r="G697" s="1045"/>
      <c r="H697" s="818"/>
      <c r="I697" s="241">
        <f t="shared" si="324"/>
        <v>685</v>
      </c>
      <c r="J697" s="241">
        <f t="shared" ref="J697:K697" si="333">SUM(J698:J712)</f>
        <v>289</v>
      </c>
      <c r="K697" s="241">
        <f t="shared" si="333"/>
        <v>151</v>
      </c>
      <c r="L697" s="241">
        <f>SUM(L698:L712)</f>
        <v>14</v>
      </c>
      <c r="M697" s="241">
        <f t="shared" ref="M697:AA697" si="334">SUM(M698:M712)</f>
        <v>7</v>
      </c>
      <c r="N697" s="241">
        <f t="shared" si="334"/>
        <v>275</v>
      </c>
      <c r="O697" s="241">
        <f t="shared" si="334"/>
        <v>144</v>
      </c>
      <c r="P697" s="241">
        <f t="shared" si="334"/>
        <v>0</v>
      </c>
      <c r="Q697" s="241">
        <f t="shared" si="334"/>
        <v>0</v>
      </c>
      <c r="R697" s="241">
        <f t="shared" si="334"/>
        <v>289</v>
      </c>
      <c r="S697" s="241">
        <f t="shared" si="334"/>
        <v>0</v>
      </c>
      <c r="T697" s="241">
        <f t="shared" si="334"/>
        <v>0</v>
      </c>
      <c r="U697" s="241">
        <f t="shared" si="334"/>
        <v>0</v>
      </c>
      <c r="V697" s="241">
        <f t="shared" si="334"/>
        <v>112</v>
      </c>
      <c r="W697" s="241">
        <f t="shared" si="334"/>
        <v>19</v>
      </c>
      <c r="X697" s="241">
        <f t="shared" si="334"/>
        <v>0</v>
      </c>
      <c r="Y697" s="241">
        <f t="shared" si="334"/>
        <v>0</v>
      </c>
      <c r="Z697" s="241">
        <f t="shared" si="334"/>
        <v>0</v>
      </c>
      <c r="AA697" s="241">
        <f t="shared" si="334"/>
        <v>0</v>
      </c>
      <c r="AB697" s="819" t="str">
        <f>+A697</f>
        <v>19. Хэнтий аймаг дахь Политехник коллеж</v>
      </c>
      <c r="AC697" s="820"/>
      <c r="AD697" s="241">
        <f t="shared" si="325"/>
        <v>685</v>
      </c>
      <c r="AE697" s="241">
        <f t="shared" ref="AE697:AF697" si="335">SUM(AE698:AE712)</f>
        <v>14</v>
      </c>
      <c r="AF697" s="241">
        <f t="shared" si="335"/>
        <v>7</v>
      </c>
      <c r="AG697" s="241">
        <f>SUM(AG698:AG712)</f>
        <v>0</v>
      </c>
      <c r="AH697" s="241">
        <f t="shared" ref="AH697:AX697" si="336">SUM(AH698:AH712)</f>
        <v>0</v>
      </c>
      <c r="AI697" s="241">
        <f t="shared" si="336"/>
        <v>4</v>
      </c>
      <c r="AJ697" s="241">
        <f t="shared" si="336"/>
        <v>3</v>
      </c>
      <c r="AK697" s="241">
        <f t="shared" si="336"/>
        <v>7</v>
      </c>
      <c r="AL697" s="241">
        <f t="shared" si="336"/>
        <v>6</v>
      </c>
      <c r="AM697" s="241">
        <f t="shared" si="336"/>
        <v>0</v>
      </c>
      <c r="AN697" s="241">
        <f t="shared" si="336"/>
        <v>0</v>
      </c>
      <c r="AO697" s="241">
        <f t="shared" si="336"/>
        <v>0</v>
      </c>
      <c r="AP697" s="241">
        <f t="shared" si="336"/>
        <v>0</v>
      </c>
      <c r="AQ697" s="241">
        <f t="shared" si="336"/>
        <v>152</v>
      </c>
      <c r="AR697" s="241">
        <f t="shared" si="336"/>
        <v>116</v>
      </c>
      <c r="AS697" s="241">
        <f t="shared" si="336"/>
        <v>27</v>
      </c>
      <c r="AT697" s="241">
        <f t="shared" si="336"/>
        <v>1</v>
      </c>
      <c r="AU697" s="241">
        <f t="shared" si="336"/>
        <v>9</v>
      </c>
      <c r="AV697" s="241">
        <f t="shared" si="336"/>
        <v>131</v>
      </c>
      <c r="AW697" s="241">
        <f t="shared" si="336"/>
        <v>112</v>
      </c>
      <c r="AX697" s="241">
        <f t="shared" si="336"/>
        <v>9</v>
      </c>
      <c r="AY697" s="241">
        <f>SUM(AY698:AY712)</f>
        <v>0</v>
      </c>
    </row>
    <row r="698" spans="1:51" s="196" customFormat="1" ht="12.75" customHeight="1">
      <c r="A698" s="825" t="s">
        <v>116</v>
      </c>
      <c r="B698" s="826"/>
      <c r="C698" s="751" t="s">
        <v>117</v>
      </c>
      <c r="D698" s="752"/>
      <c r="E698" s="752"/>
      <c r="F698" s="752"/>
      <c r="G698" s="752"/>
      <c r="H698" s="783"/>
      <c r="I698" s="214">
        <f t="shared" si="324"/>
        <v>686</v>
      </c>
      <c r="J698" s="215">
        <f t="shared" si="326"/>
        <v>15</v>
      </c>
      <c r="K698" s="215">
        <f t="shared" si="326"/>
        <v>0</v>
      </c>
      <c r="L698" s="221"/>
      <c r="M698" s="199"/>
      <c r="N698" s="199">
        <v>15</v>
      </c>
      <c r="O698" s="199"/>
      <c r="P698" s="222"/>
      <c r="Q698" s="222"/>
      <c r="R698" s="199">
        <v>15</v>
      </c>
      <c r="S698" s="222"/>
      <c r="T698" s="222"/>
      <c r="U698" s="222"/>
      <c r="V698" s="214">
        <v>15</v>
      </c>
      <c r="W698" s="214"/>
      <c r="X698" s="222"/>
      <c r="Y698" s="223"/>
      <c r="Z698" s="224"/>
      <c r="AA698" s="223"/>
      <c r="AB698" s="140" t="str">
        <f t="shared" ref="AB698:AB712" si="337">+A698</f>
        <v>CF7126-36</v>
      </c>
      <c r="AC698" s="139" t="str">
        <f t="shared" ref="AC698:AC712" si="338">+C698</f>
        <v>Барилгын сантехникч</v>
      </c>
      <c r="AD698" s="214">
        <f t="shared" si="325"/>
        <v>686</v>
      </c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199"/>
      <c r="AR698" s="199"/>
      <c r="AS698" s="226"/>
      <c r="AT698" s="226"/>
      <c r="AU698" s="226"/>
      <c r="AV698" s="226"/>
      <c r="AW698" s="214">
        <v>15</v>
      </c>
      <c r="AX698" s="226"/>
      <c r="AY698" s="226"/>
    </row>
    <row r="699" spans="1:51" s="196" customFormat="1" ht="12.75" customHeight="1">
      <c r="A699" s="825" t="s">
        <v>151</v>
      </c>
      <c r="B699" s="826"/>
      <c r="C699" s="712" t="s">
        <v>152</v>
      </c>
      <c r="D699" s="713"/>
      <c r="E699" s="713"/>
      <c r="F699" s="713"/>
      <c r="G699" s="713"/>
      <c r="H699" s="714"/>
      <c r="I699" s="214">
        <f t="shared" si="324"/>
        <v>687</v>
      </c>
      <c r="J699" s="215">
        <f t="shared" si="326"/>
        <v>20</v>
      </c>
      <c r="K699" s="215">
        <f t="shared" si="326"/>
        <v>0</v>
      </c>
      <c r="L699" s="221"/>
      <c r="M699" s="199"/>
      <c r="N699" s="199">
        <v>20</v>
      </c>
      <c r="O699" s="199"/>
      <c r="P699" s="222"/>
      <c r="Q699" s="222"/>
      <c r="R699" s="199">
        <v>20</v>
      </c>
      <c r="S699" s="222"/>
      <c r="T699" s="222"/>
      <c r="U699" s="222"/>
      <c r="V699" s="214">
        <v>20</v>
      </c>
      <c r="W699" s="214"/>
      <c r="X699" s="222"/>
      <c r="Y699" s="223"/>
      <c r="Z699" s="224"/>
      <c r="AA699" s="223"/>
      <c r="AB699" s="140" t="str">
        <f t="shared" si="337"/>
        <v>CF7115-22</v>
      </c>
      <c r="AC699" s="139" t="str">
        <f t="shared" si="338"/>
        <v>Барилгын мужаан</v>
      </c>
      <c r="AD699" s="214">
        <f t="shared" si="325"/>
        <v>687</v>
      </c>
      <c r="AE699" s="222"/>
      <c r="AF699" s="222"/>
      <c r="AG699" s="222"/>
      <c r="AH699" s="222"/>
      <c r="AI699" s="222"/>
      <c r="AJ699" s="222"/>
      <c r="AK699" s="222"/>
      <c r="AL699" s="222"/>
      <c r="AM699" s="222"/>
      <c r="AN699" s="222"/>
      <c r="AO699" s="222"/>
      <c r="AP699" s="222"/>
      <c r="AQ699" s="199"/>
      <c r="AR699" s="199"/>
      <c r="AS699" s="226"/>
      <c r="AT699" s="226"/>
      <c r="AU699" s="226"/>
      <c r="AV699" s="226"/>
      <c r="AW699" s="214">
        <v>20</v>
      </c>
      <c r="AX699" s="226"/>
      <c r="AY699" s="226"/>
    </row>
    <row r="700" spans="1:51" s="196" customFormat="1" ht="12.75" customHeight="1">
      <c r="A700" s="825" t="s">
        <v>257</v>
      </c>
      <c r="B700" s="826"/>
      <c r="C700" s="712" t="s">
        <v>258</v>
      </c>
      <c r="D700" s="713"/>
      <c r="E700" s="713"/>
      <c r="F700" s="713"/>
      <c r="G700" s="713"/>
      <c r="H700" s="714"/>
      <c r="I700" s="214">
        <f t="shared" si="324"/>
        <v>688</v>
      </c>
      <c r="J700" s="215">
        <f t="shared" si="326"/>
        <v>33</v>
      </c>
      <c r="K700" s="215">
        <f t="shared" si="326"/>
        <v>0</v>
      </c>
      <c r="L700" s="221"/>
      <c r="M700" s="199"/>
      <c r="N700" s="199">
        <v>33</v>
      </c>
      <c r="O700" s="199"/>
      <c r="P700" s="222"/>
      <c r="Q700" s="222"/>
      <c r="R700" s="199">
        <v>33</v>
      </c>
      <c r="S700" s="222"/>
      <c r="T700" s="222"/>
      <c r="U700" s="222"/>
      <c r="V700" s="214">
        <v>33</v>
      </c>
      <c r="W700" s="214"/>
      <c r="X700" s="222"/>
      <c r="Y700" s="223"/>
      <c r="Z700" s="224"/>
      <c r="AA700" s="223"/>
      <c r="AB700" s="140" t="str">
        <f t="shared" si="337"/>
        <v>IM7411-11</v>
      </c>
      <c r="AC700" s="139" t="str">
        <f t="shared" si="338"/>
        <v xml:space="preserve">Цахилгаанчин </v>
      </c>
      <c r="AD700" s="214">
        <f t="shared" si="325"/>
        <v>688</v>
      </c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199"/>
      <c r="AR700" s="199"/>
      <c r="AS700" s="226"/>
      <c r="AT700" s="226"/>
      <c r="AU700" s="226"/>
      <c r="AV700" s="226"/>
      <c r="AW700" s="214">
        <v>33</v>
      </c>
      <c r="AX700" s="226"/>
      <c r="AY700" s="226"/>
    </row>
    <row r="701" spans="1:51" s="196" customFormat="1" ht="25.5" customHeight="1">
      <c r="A701" s="787" t="s">
        <v>118</v>
      </c>
      <c r="B701" s="787"/>
      <c r="C701" s="751" t="s">
        <v>119</v>
      </c>
      <c r="D701" s="752"/>
      <c r="E701" s="752"/>
      <c r="F701" s="752"/>
      <c r="G701" s="752"/>
      <c r="H701" s="783"/>
      <c r="I701" s="214">
        <f t="shared" si="324"/>
        <v>689</v>
      </c>
      <c r="J701" s="215">
        <f t="shared" si="326"/>
        <v>20</v>
      </c>
      <c r="K701" s="215">
        <f t="shared" si="326"/>
        <v>5</v>
      </c>
      <c r="L701" s="221"/>
      <c r="M701" s="199"/>
      <c r="N701" s="199">
        <v>20</v>
      </c>
      <c r="O701" s="199">
        <v>5</v>
      </c>
      <c r="P701" s="222"/>
      <c r="Q701" s="222"/>
      <c r="R701" s="199">
        <v>20</v>
      </c>
      <c r="S701" s="222"/>
      <c r="T701" s="222"/>
      <c r="U701" s="222"/>
      <c r="V701" s="214">
        <v>20</v>
      </c>
      <c r="W701" s="214">
        <v>5</v>
      </c>
      <c r="X701" s="222"/>
      <c r="Y701" s="223"/>
      <c r="Z701" s="224"/>
      <c r="AA701" s="223"/>
      <c r="AB701" s="140" t="str">
        <f t="shared" si="337"/>
        <v>CF7123-20</v>
      </c>
      <c r="AC701" s="139" t="str">
        <f t="shared" si="338"/>
        <v>Барилгын засал-чимэглэлчин</v>
      </c>
      <c r="AD701" s="214">
        <f t="shared" si="325"/>
        <v>689</v>
      </c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199"/>
      <c r="AR701" s="199"/>
      <c r="AS701" s="226"/>
      <c r="AT701" s="226"/>
      <c r="AU701" s="226"/>
      <c r="AV701" s="226"/>
      <c r="AW701" s="214">
        <v>20</v>
      </c>
      <c r="AX701" s="226"/>
      <c r="AY701" s="226"/>
    </row>
    <row r="702" spans="1:51" s="196" customFormat="1" ht="12.75" customHeight="1">
      <c r="A702" s="825" t="s">
        <v>218</v>
      </c>
      <c r="B702" s="826"/>
      <c r="C702" s="751" t="s">
        <v>219</v>
      </c>
      <c r="D702" s="752"/>
      <c r="E702" s="752"/>
      <c r="F702" s="752"/>
      <c r="G702" s="752"/>
      <c r="H702" s="783"/>
      <c r="I702" s="214">
        <f t="shared" si="324"/>
        <v>690</v>
      </c>
      <c r="J702" s="215">
        <f t="shared" si="326"/>
        <v>16</v>
      </c>
      <c r="K702" s="215">
        <f t="shared" si="326"/>
        <v>6</v>
      </c>
      <c r="L702" s="221"/>
      <c r="M702" s="199"/>
      <c r="N702" s="199">
        <v>16</v>
      </c>
      <c r="O702" s="199">
        <v>6</v>
      </c>
      <c r="P702" s="222"/>
      <c r="Q702" s="222"/>
      <c r="R702" s="199">
        <v>16</v>
      </c>
      <c r="S702" s="222"/>
      <c r="T702" s="222"/>
      <c r="U702" s="222"/>
      <c r="V702" s="214">
        <v>16</v>
      </c>
      <c r="W702" s="214">
        <v>6</v>
      </c>
      <c r="X702" s="222"/>
      <c r="Y702" s="223"/>
      <c r="Z702" s="224"/>
      <c r="AA702" s="223"/>
      <c r="AB702" s="140" t="str">
        <f t="shared" si="337"/>
        <v>AD7321-11</v>
      </c>
      <c r="AC702" s="139" t="str">
        <f t="shared" si="338"/>
        <v>Хэвлэлийн график дизайнч</v>
      </c>
      <c r="AD702" s="214">
        <f t="shared" si="325"/>
        <v>690</v>
      </c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199"/>
      <c r="AR702" s="199"/>
      <c r="AS702" s="226"/>
      <c r="AT702" s="226"/>
      <c r="AU702" s="226"/>
      <c r="AV702" s="226"/>
      <c r="AW702" s="214">
        <v>16</v>
      </c>
      <c r="AX702" s="226"/>
      <c r="AY702" s="226"/>
    </row>
    <row r="703" spans="1:51" s="196" customFormat="1" ht="25.5" customHeight="1">
      <c r="A703" s="787" t="s">
        <v>130</v>
      </c>
      <c r="B703" s="787"/>
      <c r="C703" s="702" t="s">
        <v>131</v>
      </c>
      <c r="D703" s="702"/>
      <c r="E703" s="702"/>
      <c r="F703" s="702"/>
      <c r="G703" s="702"/>
      <c r="H703" s="702"/>
      <c r="I703" s="214">
        <f t="shared" si="324"/>
        <v>691</v>
      </c>
      <c r="J703" s="215">
        <f t="shared" si="326"/>
        <v>29</v>
      </c>
      <c r="K703" s="215">
        <f t="shared" si="326"/>
        <v>29</v>
      </c>
      <c r="L703" s="221"/>
      <c r="M703" s="199"/>
      <c r="N703" s="199">
        <v>29</v>
      </c>
      <c r="O703" s="199">
        <v>29</v>
      </c>
      <c r="P703" s="222"/>
      <c r="Q703" s="222"/>
      <c r="R703" s="199">
        <v>29</v>
      </c>
      <c r="S703" s="222"/>
      <c r="T703" s="222"/>
      <c r="U703" s="222"/>
      <c r="V703" s="214">
        <v>8</v>
      </c>
      <c r="W703" s="214">
        <v>8</v>
      </c>
      <c r="X703" s="214"/>
      <c r="Y703" s="214"/>
      <c r="Z703" s="224"/>
      <c r="AA703" s="223"/>
      <c r="AB703" s="140" t="str">
        <f t="shared" si="337"/>
        <v>IE7533-28</v>
      </c>
      <c r="AC703" s="139" t="str">
        <f t="shared" si="338"/>
        <v>Оёмол бүтээгдэхүүний оёдолчин</v>
      </c>
      <c r="AD703" s="214">
        <f t="shared" si="325"/>
        <v>691</v>
      </c>
      <c r="AE703" s="222"/>
      <c r="AF703" s="222"/>
      <c r="AG703" s="199"/>
      <c r="AH703" s="199"/>
      <c r="AI703" s="199"/>
      <c r="AJ703" s="199"/>
      <c r="AK703" s="199">
        <v>2</v>
      </c>
      <c r="AL703" s="199">
        <v>2</v>
      </c>
      <c r="AM703" s="199"/>
      <c r="AN703" s="199"/>
      <c r="AO703" s="199"/>
      <c r="AP703" s="199"/>
      <c r="AQ703" s="199">
        <v>19</v>
      </c>
      <c r="AR703" s="199">
        <v>19</v>
      </c>
      <c r="AS703" s="199">
        <v>2</v>
      </c>
      <c r="AT703" s="199"/>
      <c r="AU703" s="199"/>
      <c r="AV703" s="199">
        <v>19</v>
      </c>
      <c r="AW703" s="214">
        <v>8</v>
      </c>
      <c r="AX703" s="199"/>
      <c r="AY703" s="226"/>
    </row>
    <row r="704" spans="1:51" s="196" customFormat="1" ht="25.5" customHeight="1">
      <c r="A704" s="765" t="s">
        <v>172</v>
      </c>
      <c r="B704" s="765"/>
      <c r="C704" s="751" t="s">
        <v>173</v>
      </c>
      <c r="D704" s="752"/>
      <c r="E704" s="752"/>
      <c r="F704" s="752"/>
      <c r="G704" s="752"/>
      <c r="H704" s="783"/>
      <c r="I704" s="214">
        <f t="shared" si="324"/>
        <v>692</v>
      </c>
      <c r="J704" s="215">
        <f t="shared" si="326"/>
        <v>14</v>
      </c>
      <c r="K704" s="215">
        <f t="shared" si="326"/>
        <v>7</v>
      </c>
      <c r="L704" s="221"/>
      <c r="M704" s="199"/>
      <c r="N704" s="199">
        <v>14</v>
      </c>
      <c r="O704" s="199">
        <v>7</v>
      </c>
      <c r="P704" s="222"/>
      <c r="Q704" s="222"/>
      <c r="R704" s="199">
        <v>14</v>
      </c>
      <c r="S704" s="222"/>
      <c r="T704" s="222"/>
      <c r="U704" s="222"/>
      <c r="V704" s="214"/>
      <c r="W704" s="214"/>
      <c r="X704" s="214"/>
      <c r="Y704" s="214"/>
      <c r="Z704" s="224"/>
      <c r="AA704" s="223"/>
      <c r="AB704" s="140" t="str">
        <f t="shared" si="337"/>
        <v>AM7317-11</v>
      </c>
      <c r="AC704" s="139" t="str">
        <f t="shared" si="338"/>
        <v>Бэлэг дурсгалын зүйл урлаач</v>
      </c>
      <c r="AD704" s="214">
        <f t="shared" si="325"/>
        <v>692</v>
      </c>
      <c r="AE704" s="222"/>
      <c r="AF704" s="222"/>
      <c r="AG704" s="222"/>
      <c r="AH704" s="222"/>
      <c r="AI704" s="222"/>
      <c r="AJ704" s="222"/>
      <c r="AK704" s="222">
        <v>1</v>
      </c>
      <c r="AL704" s="222">
        <v>1</v>
      </c>
      <c r="AM704" s="222"/>
      <c r="AN704" s="222"/>
      <c r="AO704" s="222"/>
      <c r="AP704" s="222"/>
      <c r="AQ704" s="199">
        <v>13</v>
      </c>
      <c r="AR704" s="199">
        <v>6</v>
      </c>
      <c r="AS704" s="199">
        <v>1</v>
      </c>
      <c r="AT704" s="199"/>
      <c r="AU704" s="199">
        <v>2</v>
      </c>
      <c r="AV704" s="199">
        <v>11</v>
      </c>
      <c r="AW704" s="199"/>
      <c r="AX704" s="199"/>
      <c r="AY704" s="226"/>
    </row>
    <row r="705" spans="1:51" s="196" customFormat="1" ht="12.75" customHeight="1">
      <c r="A705" s="1002" t="s">
        <v>163</v>
      </c>
      <c r="B705" s="1003"/>
      <c r="C705" s="751" t="s">
        <v>164</v>
      </c>
      <c r="D705" s="752"/>
      <c r="E705" s="752"/>
      <c r="F705" s="752"/>
      <c r="G705" s="752"/>
      <c r="H705" s="783"/>
      <c r="I705" s="214">
        <f t="shared" si="324"/>
        <v>693</v>
      </c>
      <c r="J705" s="215">
        <f t="shared" si="326"/>
        <v>17</v>
      </c>
      <c r="K705" s="215">
        <f t="shared" si="326"/>
        <v>10</v>
      </c>
      <c r="L705" s="221"/>
      <c r="M705" s="199"/>
      <c r="N705" s="199">
        <v>17</v>
      </c>
      <c r="O705" s="199">
        <v>10</v>
      </c>
      <c r="P705" s="222"/>
      <c r="Q705" s="222"/>
      <c r="R705" s="199">
        <v>17</v>
      </c>
      <c r="S705" s="222"/>
      <c r="T705" s="222"/>
      <c r="U705" s="222"/>
      <c r="V705" s="214"/>
      <c r="W705" s="214"/>
      <c r="X705" s="214"/>
      <c r="Y705" s="214"/>
      <c r="Z705" s="224"/>
      <c r="AA705" s="223"/>
      <c r="AB705" s="140" t="str">
        <f t="shared" si="337"/>
        <v>AF6112-25</v>
      </c>
      <c r="AC705" s="139" t="str">
        <f t="shared" si="338"/>
        <v>Хүлэмжийн аж ахуйн фермер</v>
      </c>
      <c r="AD705" s="214">
        <f t="shared" si="325"/>
        <v>693</v>
      </c>
      <c r="AE705" s="222"/>
      <c r="AF705" s="222"/>
      <c r="AG705" s="222"/>
      <c r="AH705" s="222"/>
      <c r="AI705" s="199"/>
      <c r="AJ705" s="199"/>
      <c r="AK705" s="222"/>
      <c r="AL705" s="222"/>
      <c r="AM705" s="222"/>
      <c r="AN705" s="222"/>
      <c r="AO705" s="222"/>
      <c r="AP705" s="222"/>
      <c r="AQ705" s="199">
        <v>17</v>
      </c>
      <c r="AR705" s="199">
        <v>10</v>
      </c>
      <c r="AS705" s="199">
        <v>2</v>
      </c>
      <c r="AT705" s="199"/>
      <c r="AU705" s="199"/>
      <c r="AV705" s="199">
        <v>15</v>
      </c>
      <c r="AW705" s="199"/>
      <c r="AX705" s="199"/>
      <c r="AY705" s="226"/>
    </row>
    <row r="706" spans="1:51" s="196" customFormat="1" ht="25.5" customHeight="1">
      <c r="A706" s="765" t="s">
        <v>168</v>
      </c>
      <c r="B706" s="765"/>
      <c r="C706" s="751" t="s">
        <v>169</v>
      </c>
      <c r="D706" s="752"/>
      <c r="E706" s="752"/>
      <c r="F706" s="752"/>
      <c r="G706" s="752"/>
      <c r="H706" s="783"/>
      <c r="I706" s="214">
        <f t="shared" si="324"/>
        <v>694</v>
      </c>
      <c r="J706" s="215">
        <f t="shared" si="326"/>
        <v>16</v>
      </c>
      <c r="K706" s="215">
        <f t="shared" si="326"/>
        <v>16</v>
      </c>
      <c r="L706" s="221"/>
      <c r="M706" s="199"/>
      <c r="N706" s="199">
        <v>16</v>
      </c>
      <c r="O706" s="199">
        <v>16</v>
      </c>
      <c r="P706" s="222"/>
      <c r="Q706" s="222"/>
      <c r="R706" s="199">
        <v>16</v>
      </c>
      <c r="S706" s="222"/>
      <c r="T706" s="222"/>
      <c r="U706" s="222"/>
      <c r="V706" s="214"/>
      <c r="W706" s="214"/>
      <c r="X706" s="214"/>
      <c r="Y706" s="214"/>
      <c r="Z706" s="224"/>
      <c r="AA706" s="223"/>
      <c r="AB706" s="140" t="str">
        <f t="shared" si="337"/>
        <v>BT5223-15</v>
      </c>
      <c r="AC706" s="139" t="str">
        <f t="shared" si="338"/>
        <v>Худалдааны газрын үндсэн ажилтан /худалдагч/</v>
      </c>
      <c r="AD706" s="214">
        <f t="shared" si="325"/>
        <v>694</v>
      </c>
      <c r="AE706" s="222"/>
      <c r="AF706" s="222"/>
      <c r="AG706" s="199"/>
      <c r="AH706" s="222"/>
      <c r="AI706" s="199"/>
      <c r="AJ706" s="199"/>
      <c r="AK706" s="222"/>
      <c r="AL706" s="222"/>
      <c r="AM706" s="222"/>
      <c r="AN706" s="222"/>
      <c r="AO706" s="222"/>
      <c r="AP706" s="222"/>
      <c r="AQ706" s="199">
        <v>16</v>
      </c>
      <c r="AR706" s="199">
        <v>16</v>
      </c>
      <c r="AS706" s="199">
        <v>3</v>
      </c>
      <c r="AT706" s="199"/>
      <c r="AU706" s="199">
        <v>1</v>
      </c>
      <c r="AV706" s="199">
        <v>10</v>
      </c>
      <c r="AW706" s="199"/>
      <c r="AX706" s="199">
        <v>2</v>
      </c>
      <c r="AY706" s="226"/>
    </row>
    <row r="707" spans="1:51" s="196" customFormat="1" ht="12.75" customHeight="1">
      <c r="A707" s="787" t="s">
        <v>148</v>
      </c>
      <c r="B707" s="787"/>
      <c r="C707" s="751" t="s">
        <v>149</v>
      </c>
      <c r="D707" s="752"/>
      <c r="E707" s="752"/>
      <c r="F707" s="752"/>
      <c r="G707" s="752"/>
      <c r="H707" s="783"/>
      <c r="I707" s="214">
        <f t="shared" si="324"/>
        <v>695</v>
      </c>
      <c r="J707" s="215">
        <f t="shared" si="326"/>
        <v>22</v>
      </c>
      <c r="K707" s="215">
        <f t="shared" si="326"/>
        <v>11</v>
      </c>
      <c r="L707" s="221"/>
      <c r="M707" s="199"/>
      <c r="N707" s="199">
        <v>22</v>
      </c>
      <c r="O707" s="199">
        <v>11</v>
      </c>
      <c r="P707" s="222"/>
      <c r="Q707" s="222"/>
      <c r="R707" s="199">
        <v>22</v>
      </c>
      <c r="S707" s="222"/>
      <c r="T707" s="222"/>
      <c r="U707" s="222"/>
      <c r="V707" s="214"/>
      <c r="W707" s="214"/>
      <c r="X707" s="214"/>
      <c r="Y707" s="214"/>
      <c r="Z707" s="224"/>
      <c r="AA707" s="223"/>
      <c r="AB707" s="140" t="str">
        <f t="shared" si="337"/>
        <v>NT5113-13</v>
      </c>
      <c r="AC707" s="139" t="str">
        <f t="shared" si="338"/>
        <v>Аяллын хөтөч</v>
      </c>
      <c r="AD707" s="214">
        <f t="shared" si="325"/>
        <v>695</v>
      </c>
      <c r="AE707" s="222"/>
      <c r="AF707" s="222"/>
      <c r="AG707" s="199"/>
      <c r="AH707" s="222"/>
      <c r="AI707" s="199">
        <v>4</v>
      </c>
      <c r="AJ707" s="199">
        <v>3</v>
      </c>
      <c r="AK707" s="222"/>
      <c r="AL707" s="222"/>
      <c r="AM707" s="222"/>
      <c r="AN707" s="222"/>
      <c r="AO707" s="222"/>
      <c r="AP707" s="222"/>
      <c r="AQ707" s="199">
        <v>18</v>
      </c>
      <c r="AR707" s="199">
        <v>8</v>
      </c>
      <c r="AS707" s="199">
        <v>6</v>
      </c>
      <c r="AT707" s="199"/>
      <c r="AU707" s="199">
        <v>3</v>
      </c>
      <c r="AV707" s="199">
        <v>13</v>
      </c>
      <c r="AW707" s="199"/>
      <c r="AX707" s="199"/>
      <c r="AY707" s="226"/>
    </row>
    <row r="708" spans="1:51" s="196" customFormat="1" ht="38.25" customHeight="1">
      <c r="A708" s="825" t="s">
        <v>157</v>
      </c>
      <c r="B708" s="826"/>
      <c r="C708" s="751" t="s">
        <v>158</v>
      </c>
      <c r="D708" s="752"/>
      <c r="E708" s="752"/>
      <c r="F708" s="752"/>
      <c r="G708" s="752"/>
      <c r="H708" s="783"/>
      <c r="I708" s="214">
        <f t="shared" si="324"/>
        <v>696</v>
      </c>
      <c r="J708" s="215">
        <f t="shared" si="326"/>
        <v>20</v>
      </c>
      <c r="K708" s="215">
        <f t="shared" si="326"/>
        <v>16</v>
      </c>
      <c r="L708" s="221"/>
      <c r="M708" s="199"/>
      <c r="N708" s="199">
        <v>20</v>
      </c>
      <c r="O708" s="199">
        <v>16</v>
      </c>
      <c r="P708" s="222"/>
      <c r="Q708" s="222"/>
      <c r="R708" s="199">
        <v>20</v>
      </c>
      <c r="S708" s="222"/>
      <c r="T708" s="222"/>
      <c r="U708" s="222"/>
      <c r="V708" s="214"/>
      <c r="W708" s="214"/>
      <c r="X708" s="214"/>
      <c r="Y708" s="214"/>
      <c r="Z708" s="224"/>
      <c r="AA708" s="223"/>
      <c r="AB708" s="140" t="str">
        <f t="shared" si="337"/>
        <v>IF7512-34</v>
      </c>
      <c r="AC708" s="139" t="str">
        <f t="shared" si="338"/>
        <v>Талх, нарийн боов үйлдвэрлэлийн технологийн ажилтан</v>
      </c>
      <c r="AD708" s="214">
        <f t="shared" si="325"/>
        <v>696</v>
      </c>
      <c r="AE708" s="222"/>
      <c r="AF708" s="222"/>
      <c r="AG708" s="199"/>
      <c r="AH708" s="199"/>
      <c r="AI708" s="199"/>
      <c r="AJ708" s="199"/>
      <c r="AK708" s="222"/>
      <c r="AL708" s="222"/>
      <c r="AM708" s="222"/>
      <c r="AN708" s="222"/>
      <c r="AO708" s="222"/>
      <c r="AP708" s="222"/>
      <c r="AQ708" s="199">
        <v>20</v>
      </c>
      <c r="AR708" s="199">
        <v>16</v>
      </c>
      <c r="AS708" s="199"/>
      <c r="AT708" s="199"/>
      <c r="AU708" s="199"/>
      <c r="AV708" s="199">
        <v>13</v>
      </c>
      <c r="AW708" s="199"/>
      <c r="AX708" s="199">
        <v>7</v>
      </c>
      <c r="AY708" s="226"/>
    </row>
    <row r="709" spans="1:51" s="196" customFormat="1" ht="12.75" customHeight="1">
      <c r="A709" s="825" t="s">
        <v>138</v>
      </c>
      <c r="B709" s="826"/>
      <c r="C709" s="712" t="s">
        <v>139</v>
      </c>
      <c r="D709" s="713"/>
      <c r="E709" s="713"/>
      <c r="F709" s="713"/>
      <c r="G709" s="713"/>
      <c r="H709" s="714"/>
      <c r="I709" s="214">
        <f t="shared" si="324"/>
        <v>697</v>
      </c>
      <c r="J709" s="215">
        <f t="shared" si="326"/>
        <v>16</v>
      </c>
      <c r="K709" s="215">
        <f t="shared" si="326"/>
        <v>13</v>
      </c>
      <c r="L709" s="221"/>
      <c r="M709" s="199"/>
      <c r="N709" s="199">
        <v>16</v>
      </c>
      <c r="O709" s="199">
        <v>13</v>
      </c>
      <c r="P709" s="222"/>
      <c r="Q709" s="222"/>
      <c r="R709" s="199">
        <v>16</v>
      </c>
      <c r="S709" s="222"/>
      <c r="T709" s="222"/>
      <c r="U709" s="222"/>
      <c r="V709" s="214"/>
      <c r="W709" s="214"/>
      <c r="X709" s="214"/>
      <c r="Y709" s="214"/>
      <c r="Z709" s="224"/>
      <c r="AA709" s="223"/>
      <c r="AB709" s="140" t="str">
        <f t="shared" si="337"/>
        <v>SO5141-11</v>
      </c>
      <c r="AC709" s="139" t="str">
        <f t="shared" si="338"/>
        <v>Үсчин</v>
      </c>
      <c r="AD709" s="214">
        <f t="shared" si="325"/>
        <v>697</v>
      </c>
      <c r="AE709" s="222"/>
      <c r="AF709" s="222"/>
      <c r="AG709" s="222"/>
      <c r="AH709" s="222"/>
      <c r="AI709" s="199"/>
      <c r="AJ709" s="199"/>
      <c r="AK709" s="222">
        <v>2</v>
      </c>
      <c r="AL709" s="222">
        <v>1</v>
      </c>
      <c r="AM709" s="222"/>
      <c r="AN709" s="222"/>
      <c r="AO709" s="222"/>
      <c r="AP709" s="222"/>
      <c r="AQ709" s="199">
        <v>14</v>
      </c>
      <c r="AR709" s="199">
        <v>12</v>
      </c>
      <c r="AS709" s="199">
        <v>3</v>
      </c>
      <c r="AT709" s="199">
        <v>1</v>
      </c>
      <c r="AU709" s="199">
        <v>1</v>
      </c>
      <c r="AV709" s="199">
        <v>11</v>
      </c>
      <c r="AW709" s="199"/>
      <c r="AX709" s="199"/>
      <c r="AY709" s="226"/>
    </row>
    <row r="710" spans="1:51" s="196" customFormat="1" ht="25.5" customHeight="1">
      <c r="A710" s="825" t="s">
        <v>195</v>
      </c>
      <c r="B710" s="826"/>
      <c r="C710" s="751" t="s">
        <v>196</v>
      </c>
      <c r="D710" s="752"/>
      <c r="E710" s="752"/>
      <c r="F710" s="752"/>
      <c r="G710" s="752"/>
      <c r="H710" s="783"/>
      <c r="I710" s="214">
        <f t="shared" si="324"/>
        <v>698</v>
      </c>
      <c r="J710" s="215">
        <f t="shared" si="326"/>
        <v>19</v>
      </c>
      <c r="K710" s="215">
        <f t="shared" si="326"/>
        <v>15</v>
      </c>
      <c r="L710" s="221"/>
      <c r="M710" s="199"/>
      <c r="N710" s="199">
        <v>19</v>
      </c>
      <c r="O710" s="199">
        <v>15</v>
      </c>
      <c r="P710" s="222"/>
      <c r="Q710" s="222"/>
      <c r="R710" s="199">
        <v>19</v>
      </c>
      <c r="S710" s="222"/>
      <c r="T710" s="222"/>
      <c r="U710" s="222"/>
      <c r="V710" s="214"/>
      <c r="W710" s="214"/>
      <c r="X710" s="214"/>
      <c r="Y710" s="214"/>
      <c r="Z710" s="221"/>
      <c r="AA710" s="199"/>
      <c r="AB710" s="140" t="str">
        <f t="shared" si="337"/>
        <v>ID4120-11</v>
      </c>
      <c r="AC710" s="139" t="str">
        <f t="shared" si="338"/>
        <v>Нарийн бичгийн дарга-албан хэргийн ажилтан</v>
      </c>
      <c r="AD710" s="214">
        <f t="shared" si="325"/>
        <v>698</v>
      </c>
      <c r="AE710" s="222"/>
      <c r="AF710" s="222"/>
      <c r="AG710" s="222"/>
      <c r="AH710" s="222"/>
      <c r="AI710" s="199"/>
      <c r="AJ710" s="199"/>
      <c r="AK710" s="222">
        <v>2</v>
      </c>
      <c r="AL710" s="222">
        <v>2</v>
      </c>
      <c r="AM710" s="222"/>
      <c r="AN710" s="222"/>
      <c r="AO710" s="222"/>
      <c r="AP710" s="222"/>
      <c r="AQ710" s="199">
        <v>17</v>
      </c>
      <c r="AR710" s="199">
        <v>13</v>
      </c>
      <c r="AS710" s="229">
        <v>5</v>
      </c>
      <c r="AT710" s="229"/>
      <c r="AU710" s="229"/>
      <c r="AV710" s="229">
        <v>14</v>
      </c>
      <c r="AW710" s="229"/>
      <c r="AX710" s="229"/>
      <c r="AY710" s="229"/>
    </row>
    <row r="711" spans="1:51" s="196" customFormat="1" ht="12.75" customHeight="1">
      <c r="A711" s="825" t="s">
        <v>142</v>
      </c>
      <c r="B711" s="826"/>
      <c r="C711" s="712" t="s">
        <v>143</v>
      </c>
      <c r="D711" s="713"/>
      <c r="E711" s="713"/>
      <c r="F711" s="713"/>
      <c r="G711" s="713"/>
      <c r="H711" s="714"/>
      <c r="I711" s="214">
        <f t="shared" si="324"/>
        <v>699</v>
      </c>
      <c r="J711" s="215">
        <f t="shared" si="326"/>
        <v>18</v>
      </c>
      <c r="K711" s="215">
        <f t="shared" si="326"/>
        <v>16</v>
      </c>
      <c r="L711" s="221"/>
      <c r="M711" s="199"/>
      <c r="N711" s="199">
        <v>18</v>
      </c>
      <c r="O711" s="199">
        <v>16</v>
      </c>
      <c r="P711" s="222"/>
      <c r="Q711" s="222"/>
      <c r="R711" s="199">
        <v>18</v>
      </c>
      <c r="S711" s="222"/>
      <c r="T711" s="222"/>
      <c r="U711" s="222"/>
      <c r="V711" s="214"/>
      <c r="W711" s="214"/>
      <c r="X711" s="214"/>
      <c r="Y711" s="214"/>
      <c r="Z711" s="224"/>
      <c r="AA711" s="223"/>
      <c r="AB711" s="140" t="str">
        <f t="shared" si="337"/>
        <v>AF6112-24</v>
      </c>
      <c r="AC711" s="139" t="str">
        <f t="shared" si="338"/>
        <v>Хүнсний ногооны фермер</v>
      </c>
      <c r="AD711" s="214">
        <f t="shared" si="325"/>
        <v>699</v>
      </c>
      <c r="AE711" s="222"/>
      <c r="AF711" s="222"/>
      <c r="AG711" s="222"/>
      <c r="AH711" s="222"/>
      <c r="AI711" s="222"/>
      <c r="AJ711" s="222"/>
      <c r="AK711" s="222"/>
      <c r="AL711" s="222"/>
      <c r="AM711" s="222"/>
      <c r="AN711" s="222"/>
      <c r="AO711" s="222"/>
      <c r="AP711" s="222"/>
      <c r="AQ711" s="199">
        <v>18</v>
      </c>
      <c r="AR711" s="199">
        <v>16</v>
      </c>
      <c r="AS711" s="229">
        <v>4</v>
      </c>
      <c r="AT711" s="229"/>
      <c r="AU711" s="229"/>
      <c r="AV711" s="229">
        <v>14</v>
      </c>
      <c r="AW711" s="229"/>
      <c r="AX711" s="229"/>
      <c r="AY711" s="229"/>
    </row>
    <row r="712" spans="1:51" s="196" customFormat="1" ht="25.5" customHeight="1">
      <c r="A712" s="825" t="s">
        <v>369</v>
      </c>
      <c r="B712" s="826"/>
      <c r="C712" s="987" t="s">
        <v>370</v>
      </c>
      <c r="D712" s="988"/>
      <c r="E712" s="988"/>
      <c r="F712" s="988"/>
      <c r="G712" s="988"/>
      <c r="H712" s="989"/>
      <c r="I712" s="214">
        <f t="shared" si="324"/>
        <v>700</v>
      </c>
      <c r="J712" s="215">
        <f t="shared" si="326"/>
        <v>14</v>
      </c>
      <c r="K712" s="215">
        <f t="shared" si="326"/>
        <v>7</v>
      </c>
      <c r="L712" s="221">
        <v>14</v>
      </c>
      <c r="M712" s="199">
        <v>7</v>
      </c>
      <c r="N712" s="199"/>
      <c r="O712" s="199"/>
      <c r="P712" s="222"/>
      <c r="Q712" s="222"/>
      <c r="R712" s="199">
        <v>14</v>
      </c>
      <c r="S712" s="222"/>
      <c r="T712" s="222"/>
      <c r="U712" s="222"/>
      <c r="V712" s="214"/>
      <c r="W712" s="214"/>
      <c r="X712" s="214"/>
      <c r="Y712" s="214"/>
      <c r="Z712" s="221"/>
      <c r="AA712" s="199"/>
      <c r="AB712" s="140" t="str">
        <f t="shared" si="337"/>
        <v>IM3119-11</v>
      </c>
      <c r="AC712" s="139" t="str">
        <f t="shared" si="338"/>
        <v>Аюулгүй ажиллагааны техникч</v>
      </c>
      <c r="AD712" s="214">
        <f t="shared" si="325"/>
        <v>700</v>
      </c>
      <c r="AE712" s="222">
        <v>14</v>
      </c>
      <c r="AF712" s="222">
        <v>7</v>
      </c>
      <c r="AG712" s="222"/>
      <c r="AH712" s="222"/>
      <c r="AI712" s="222"/>
      <c r="AJ712" s="222"/>
      <c r="AK712" s="222"/>
      <c r="AL712" s="222"/>
      <c r="AM712" s="222"/>
      <c r="AN712" s="222"/>
      <c r="AO712" s="222"/>
      <c r="AP712" s="222"/>
      <c r="AQ712" s="199"/>
      <c r="AR712" s="199"/>
      <c r="AS712" s="229">
        <v>1</v>
      </c>
      <c r="AT712" s="229"/>
      <c r="AU712" s="229">
        <v>2</v>
      </c>
      <c r="AV712" s="229">
        <v>11</v>
      </c>
      <c r="AW712" s="229"/>
      <c r="AX712" s="229"/>
      <c r="AY712" s="229"/>
    </row>
    <row r="713" spans="1:51" s="208" customFormat="1" ht="14.25">
      <c r="A713" s="1048" t="s">
        <v>504</v>
      </c>
      <c r="B713" s="1049"/>
      <c r="C713" s="1049"/>
      <c r="D713" s="1049"/>
      <c r="E713" s="1049"/>
      <c r="F713" s="1049"/>
      <c r="G713" s="1049"/>
      <c r="H713" s="1050"/>
      <c r="I713" s="241">
        <f t="shared" si="324"/>
        <v>701</v>
      </c>
      <c r="J713" s="268">
        <f t="shared" ref="J713:K713" si="339">SUM(J714:J744)</f>
        <v>818</v>
      </c>
      <c r="K713" s="268">
        <f t="shared" si="339"/>
        <v>411</v>
      </c>
      <c r="L713" s="268">
        <f>SUM(L714:L744)</f>
        <v>137</v>
      </c>
      <c r="M713" s="268">
        <f t="shared" ref="M713:AA713" si="340">SUM(M714:M744)</f>
        <v>62</v>
      </c>
      <c r="N713" s="268">
        <f t="shared" si="340"/>
        <v>681</v>
      </c>
      <c r="O713" s="268">
        <f t="shared" si="340"/>
        <v>349</v>
      </c>
      <c r="P713" s="268">
        <f t="shared" si="340"/>
        <v>0</v>
      </c>
      <c r="Q713" s="268">
        <f t="shared" si="340"/>
        <v>0</v>
      </c>
      <c r="R713" s="268">
        <f t="shared" si="340"/>
        <v>818</v>
      </c>
      <c r="S713" s="268">
        <f t="shared" si="340"/>
        <v>0</v>
      </c>
      <c r="T713" s="268">
        <f t="shared" si="340"/>
        <v>0</v>
      </c>
      <c r="U713" s="268">
        <f t="shared" si="340"/>
        <v>0</v>
      </c>
      <c r="V713" s="268">
        <f t="shared" si="340"/>
        <v>181</v>
      </c>
      <c r="W713" s="268">
        <f t="shared" si="340"/>
        <v>62</v>
      </c>
      <c r="X713" s="268">
        <f t="shared" si="340"/>
        <v>59</v>
      </c>
      <c r="Y713" s="268">
        <f t="shared" si="340"/>
        <v>23</v>
      </c>
      <c r="Z713" s="268">
        <f t="shared" si="340"/>
        <v>20</v>
      </c>
      <c r="AA713" s="268">
        <f t="shared" si="340"/>
        <v>1</v>
      </c>
      <c r="AB713" s="829" t="str">
        <f>+A713</f>
        <v>20. Ховд аймаг дахь "Хөгжил" Политехник коллеж</v>
      </c>
      <c r="AC713" s="830"/>
      <c r="AD713" s="241">
        <f t="shared" si="325"/>
        <v>701</v>
      </c>
      <c r="AE713" s="268">
        <f t="shared" ref="AE713:AY713" si="341">SUM(AE714:AE744)</f>
        <v>0</v>
      </c>
      <c r="AF713" s="268">
        <f t="shared" si="341"/>
        <v>0</v>
      </c>
      <c r="AG713" s="268">
        <f t="shared" si="341"/>
        <v>1</v>
      </c>
      <c r="AH713" s="268">
        <f t="shared" si="341"/>
        <v>1</v>
      </c>
      <c r="AI713" s="268">
        <f t="shared" si="341"/>
        <v>0</v>
      </c>
      <c r="AJ713" s="268">
        <f t="shared" si="341"/>
        <v>0</v>
      </c>
      <c r="AK713" s="268">
        <f t="shared" si="341"/>
        <v>81</v>
      </c>
      <c r="AL713" s="268">
        <f t="shared" si="341"/>
        <v>29</v>
      </c>
      <c r="AM713" s="268">
        <f t="shared" si="341"/>
        <v>0</v>
      </c>
      <c r="AN713" s="268">
        <f t="shared" si="341"/>
        <v>0</v>
      </c>
      <c r="AO713" s="268">
        <f t="shared" si="341"/>
        <v>0</v>
      </c>
      <c r="AP713" s="268">
        <f t="shared" si="341"/>
        <v>0</v>
      </c>
      <c r="AQ713" s="268">
        <f t="shared" si="341"/>
        <v>476</v>
      </c>
      <c r="AR713" s="268">
        <f t="shared" si="341"/>
        <v>295</v>
      </c>
      <c r="AS713" s="268">
        <f t="shared" si="341"/>
        <v>225</v>
      </c>
      <c r="AT713" s="268">
        <f t="shared" si="341"/>
        <v>6</v>
      </c>
      <c r="AU713" s="268">
        <f t="shared" si="341"/>
        <v>45</v>
      </c>
      <c r="AV713" s="268">
        <f t="shared" si="341"/>
        <v>339</v>
      </c>
      <c r="AW713" s="268">
        <f t="shared" si="341"/>
        <v>197</v>
      </c>
      <c r="AX713" s="268">
        <f t="shared" si="341"/>
        <v>6</v>
      </c>
      <c r="AY713" s="268">
        <f t="shared" si="341"/>
        <v>0</v>
      </c>
    </row>
    <row r="714" spans="1:51" s="196" customFormat="1" ht="12.75" customHeight="1">
      <c r="A714" s="787" t="s">
        <v>424</v>
      </c>
      <c r="B714" s="787"/>
      <c r="C714" s="677" t="s">
        <v>425</v>
      </c>
      <c r="D714" s="1056"/>
      <c r="E714" s="1056"/>
      <c r="F714" s="1056"/>
      <c r="G714" s="1056"/>
      <c r="H714" s="678"/>
      <c r="I714" s="214">
        <f t="shared" si="324"/>
        <v>702</v>
      </c>
      <c r="J714" s="215">
        <f t="shared" ref="J714:K764" si="342">+L714+N714+P714</f>
        <v>29</v>
      </c>
      <c r="K714" s="215">
        <f t="shared" si="342"/>
        <v>7</v>
      </c>
      <c r="L714" s="221">
        <v>29</v>
      </c>
      <c r="M714" s="199">
        <v>7</v>
      </c>
      <c r="N714" s="199"/>
      <c r="O714" s="199"/>
      <c r="P714" s="222"/>
      <c r="Q714" s="222"/>
      <c r="R714" s="199">
        <v>29</v>
      </c>
      <c r="S714" s="199"/>
      <c r="T714" s="199"/>
      <c r="U714" s="199"/>
      <c r="V714" s="199"/>
      <c r="W714" s="199"/>
      <c r="X714" s="199">
        <v>20</v>
      </c>
      <c r="Y714" s="199">
        <v>4</v>
      </c>
      <c r="Z714" s="221"/>
      <c r="AA714" s="199"/>
      <c r="AB714" s="140" t="str">
        <f t="shared" ref="AB714:AB773" si="343">+A714</f>
        <v>AH3240-17</v>
      </c>
      <c r="AC714" s="139" t="str">
        <f t="shared" ref="AC714:AC744" si="344">+C714</f>
        <v>Малын бага эмч</v>
      </c>
      <c r="AD714" s="214">
        <f t="shared" si="325"/>
        <v>702</v>
      </c>
      <c r="AE714" s="199"/>
      <c r="AF714" s="199"/>
      <c r="AG714" s="199"/>
      <c r="AH714" s="199"/>
      <c r="AI714" s="199"/>
      <c r="AJ714" s="199"/>
      <c r="AK714" s="199"/>
      <c r="AL714" s="199"/>
      <c r="AM714" s="199"/>
      <c r="AN714" s="199"/>
      <c r="AO714" s="199"/>
      <c r="AP714" s="199"/>
      <c r="AQ714" s="199">
        <v>9</v>
      </c>
      <c r="AR714" s="199">
        <v>3</v>
      </c>
      <c r="AS714" s="199">
        <v>2</v>
      </c>
      <c r="AT714" s="199"/>
      <c r="AU714" s="199"/>
      <c r="AV714" s="199">
        <v>27</v>
      </c>
      <c r="AW714" s="199"/>
      <c r="AX714" s="199"/>
      <c r="AY714" s="199"/>
    </row>
    <row r="715" spans="1:51" s="196" customFormat="1" ht="12.75" customHeight="1">
      <c r="A715" s="825" t="s">
        <v>469</v>
      </c>
      <c r="B715" s="826"/>
      <c r="C715" s="751" t="s">
        <v>470</v>
      </c>
      <c r="D715" s="752"/>
      <c r="E715" s="752"/>
      <c r="F715" s="752"/>
      <c r="G715" s="752"/>
      <c r="H715" s="783"/>
      <c r="I715" s="214">
        <f t="shared" si="324"/>
        <v>703</v>
      </c>
      <c r="J715" s="215">
        <f t="shared" si="342"/>
        <v>16</v>
      </c>
      <c r="K715" s="215">
        <f t="shared" si="342"/>
        <v>8</v>
      </c>
      <c r="L715" s="221">
        <v>16</v>
      </c>
      <c r="M715" s="199">
        <v>8</v>
      </c>
      <c r="N715" s="199"/>
      <c r="O715" s="199"/>
      <c r="P715" s="222"/>
      <c r="Q715" s="222"/>
      <c r="R715" s="199">
        <v>16</v>
      </c>
      <c r="S715" s="199"/>
      <c r="T715" s="199"/>
      <c r="U715" s="199"/>
      <c r="V715" s="199"/>
      <c r="W715" s="199"/>
      <c r="X715" s="199">
        <v>2</v>
      </c>
      <c r="Y715" s="199">
        <v>1</v>
      </c>
      <c r="Z715" s="221"/>
      <c r="AA715" s="199"/>
      <c r="AB715" s="140" t="str">
        <f t="shared" si="343"/>
        <v>AF3142-13</v>
      </c>
      <c r="AC715" s="139" t="str">
        <f t="shared" si="344"/>
        <v>Агротехникч</v>
      </c>
      <c r="AD715" s="214">
        <f t="shared" si="325"/>
        <v>703</v>
      </c>
      <c r="AE715" s="199"/>
      <c r="AF715" s="199"/>
      <c r="AG715" s="199"/>
      <c r="AH715" s="199"/>
      <c r="AI715" s="199"/>
      <c r="AJ715" s="199"/>
      <c r="AK715" s="199">
        <v>1</v>
      </c>
      <c r="AL715" s="199">
        <v>0</v>
      </c>
      <c r="AM715" s="199"/>
      <c r="AN715" s="199"/>
      <c r="AO715" s="199"/>
      <c r="AP715" s="199"/>
      <c r="AQ715" s="199">
        <v>13</v>
      </c>
      <c r="AR715" s="199">
        <v>7</v>
      </c>
      <c r="AS715" s="199">
        <v>3</v>
      </c>
      <c r="AT715" s="199"/>
      <c r="AU715" s="199">
        <v>1</v>
      </c>
      <c r="AV715" s="199">
        <v>12</v>
      </c>
      <c r="AW715" s="199"/>
      <c r="AX715" s="199"/>
      <c r="AY715" s="199"/>
    </row>
    <row r="716" spans="1:51" s="196" customFormat="1" ht="12.75" customHeight="1">
      <c r="A716" s="825" t="s">
        <v>350</v>
      </c>
      <c r="B716" s="826"/>
      <c r="C716" s="751" t="s">
        <v>351</v>
      </c>
      <c r="D716" s="752"/>
      <c r="E716" s="752"/>
      <c r="F716" s="752"/>
      <c r="G716" s="752"/>
      <c r="H716" s="783"/>
      <c r="I716" s="214">
        <f t="shared" si="324"/>
        <v>704</v>
      </c>
      <c r="J716" s="215">
        <f t="shared" si="342"/>
        <v>15</v>
      </c>
      <c r="K716" s="215">
        <f t="shared" si="342"/>
        <v>1</v>
      </c>
      <c r="L716" s="221">
        <v>15</v>
      </c>
      <c r="M716" s="199">
        <v>1</v>
      </c>
      <c r="N716" s="199"/>
      <c r="O716" s="199"/>
      <c r="P716" s="222"/>
      <c r="Q716" s="222"/>
      <c r="R716" s="199">
        <v>15</v>
      </c>
      <c r="S716" s="199"/>
      <c r="T716" s="199"/>
      <c r="U716" s="199"/>
      <c r="V716" s="199"/>
      <c r="W716" s="199"/>
      <c r="X716" s="199"/>
      <c r="Y716" s="199"/>
      <c r="Z716" s="221">
        <v>12</v>
      </c>
      <c r="AA716" s="199">
        <v>1</v>
      </c>
      <c r="AB716" s="140" t="str">
        <f t="shared" si="343"/>
        <v>CF3112-11</v>
      </c>
      <c r="AC716" s="139" t="str">
        <f t="shared" si="344"/>
        <v>Иргэний барилгын техникч</v>
      </c>
      <c r="AD716" s="214">
        <f t="shared" si="325"/>
        <v>704</v>
      </c>
      <c r="AE716" s="199"/>
      <c r="AF716" s="199"/>
      <c r="AG716" s="199"/>
      <c r="AH716" s="199"/>
      <c r="AI716" s="199"/>
      <c r="AJ716" s="199"/>
      <c r="AK716" s="199"/>
      <c r="AL716" s="199"/>
      <c r="AM716" s="199"/>
      <c r="AN716" s="199"/>
      <c r="AO716" s="199"/>
      <c r="AP716" s="199"/>
      <c r="AQ716" s="199">
        <v>3</v>
      </c>
      <c r="AR716" s="199">
        <v>0</v>
      </c>
      <c r="AS716" s="199">
        <v>2</v>
      </c>
      <c r="AT716" s="199"/>
      <c r="AU716" s="199">
        <v>12</v>
      </c>
      <c r="AV716" s="199">
        <v>1</v>
      </c>
      <c r="AW716" s="199"/>
      <c r="AX716" s="199"/>
      <c r="AY716" s="199"/>
    </row>
    <row r="717" spans="1:51" s="196" customFormat="1" ht="12.75" customHeight="1">
      <c r="A717" s="825" t="s">
        <v>428</v>
      </c>
      <c r="B717" s="826"/>
      <c r="C717" s="712" t="s">
        <v>429</v>
      </c>
      <c r="D717" s="713"/>
      <c r="E717" s="713"/>
      <c r="F717" s="713"/>
      <c r="G717" s="713"/>
      <c r="H717" s="714"/>
      <c r="I717" s="214">
        <f t="shared" si="324"/>
        <v>705</v>
      </c>
      <c r="J717" s="215">
        <f t="shared" si="342"/>
        <v>20</v>
      </c>
      <c r="K717" s="215">
        <f t="shared" si="342"/>
        <v>10</v>
      </c>
      <c r="L717" s="221">
        <v>20</v>
      </c>
      <c r="M717" s="199">
        <v>10</v>
      </c>
      <c r="N717" s="199"/>
      <c r="O717" s="199"/>
      <c r="P717" s="222"/>
      <c r="Q717" s="222"/>
      <c r="R717" s="199">
        <v>20</v>
      </c>
      <c r="S717" s="199"/>
      <c r="T717" s="199"/>
      <c r="U717" s="199"/>
      <c r="V717" s="199"/>
      <c r="W717" s="199"/>
      <c r="X717" s="199">
        <v>13</v>
      </c>
      <c r="Y717" s="199">
        <v>5</v>
      </c>
      <c r="Z717" s="221"/>
      <c r="AA717" s="199"/>
      <c r="AB717" s="140" t="str">
        <f t="shared" si="343"/>
        <v>AH3240-16</v>
      </c>
      <c r="AC717" s="139" t="str">
        <f t="shared" si="344"/>
        <v>Зоотехникч</v>
      </c>
      <c r="AD717" s="214">
        <f t="shared" si="325"/>
        <v>705</v>
      </c>
      <c r="AE717" s="199"/>
      <c r="AF717" s="199"/>
      <c r="AG717" s="199">
        <v>1</v>
      </c>
      <c r="AH717" s="199">
        <v>1</v>
      </c>
      <c r="AI717" s="199"/>
      <c r="AJ717" s="199"/>
      <c r="AK717" s="199"/>
      <c r="AL717" s="199"/>
      <c r="AM717" s="199"/>
      <c r="AN717" s="199"/>
      <c r="AO717" s="199"/>
      <c r="AP717" s="199"/>
      <c r="AQ717" s="199">
        <v>6</v>
      </c>
      <c r="AR717" s="199">
        <v>4</v>
      </c>
      <c r="AS717" s="199">
        <v>2</v>
      </c>
      <c r="AT717" s="199"/>
      <c r="AU717" s="199">
        <v>4</v>
      </c>
      <c r="AV717" s="199">
        <v>14</v>
      </c>
      <c r="AW717" s="199"/>
      <c r="AX717" s="199"/>
      <c r="AY717" s="199"/>
    </row>
    <row r="718" spans="1:51" s="196" customFormat="1" ht="38.25" customHeight="1">
      <c r="A718" s="825" t="s">
        <v>367</v>
      </c>
      <c r="B718" s="826"/>
      <c r="C718" s="751" t="s">
        <v>368</v>
      </c>
      <c r="D718" s="752"/>
      <c r="E718" s="752"/>
      <c r="F718" s="752"/>
      <c r="G718" s="752"/>
      <c r="H718" s="783"/>
      <c r="I718" s="214">
        <f t="shared" si="324"/>
        <v>706</v>
      </c>
      <c r="J718" s="215">
        <f t="shared" si="342"/>
        <v>19</v>
      </c>
      <c r="K718" s="215">
        <f t="shared" si="342"/>
        <v>17</v>
      </c>
      <c r="L718" s="221">
        <v>19</v>
      </c>
      <c r="M718" s="199">
        <v>17</v>
      </c>
      <c r="N718" s="199"/>
      <c r="O718" s="199"/>
      <c r="P718" s="222"/>
      <c r="Q718" s="222"/>
      <c r="R718" s="199">
        <v>19</v>
      </c>
      <c r="S718" s="199"/>
      <c r="T718" s="199"/>
      <c r="U718" s="199"/>
      <c r="V718" s="199"/>
      <c r="W718" s="199"/>
      <c r="X718" s="199">
        <v>6</v>
      </c>
      <c r="Y718" s="199">
        <v>6</v>
      </c>
      <c r="Z718" s="221"/>
      <c r="AA718" s="199"/>
      <c r="AB718" s="140" t="str">
        <f t="shared" si="343"/>
        <v>IF3434-14</v>
      </c>
      <c r="AC718" s="139" t="str">
        <f t="shared" si="344"/>
        <v>Хоол үйлдвэрлэл, үйлчилгээний техник- технологич</v>
      </c>
      <c r="AD718" s="214">
        <f t="shared" si="325"/>
        <v>706</v>
      </c>
      <c r="AE718" s="199"/>
      <c r="AF718" s="199"/>
      <c r="AG718" s="199"/>
      <c r="AH718" s="199"/>
      <c r="AI718" s="199"/>
      <c r="AJ718" s="199"/>
      <c r="AK718" s="199">
        <v>2</v>
      </c>
      <c r="AL718" s="199">
        <v>2</v>
      </c>
      <c r="AM718" s="199"/>
      <c r="AN718" s="199"/>
      <c r="AO718" s="199"/>
      <c r="AP718" s="199"/>
      <c r="AQ718" s="199">
        <v>11</v>
      </c>
      <c r="AR718" s="199">
        <v>9</v>
      </c>
      <c r="AS718" s="199"/>
      <c r="AT718" s="199"/>
      <c r="AU718" s="199">
        <v>2</v>
      </c>
      <c r="AV718" s="199">
        <v>17</v>
      </c>
      <c r="AW718" s="199"/>
      <c r="AX718" s="199"/>
      <c r="AY718" s="199"/>
    </row>
    <row r="719" spans="1:51" s="196" customFormat="1" ht="38.25" customHeight="1">
      <c r="A719" s="825" t="s">
        <v>362</v>
      </c>
      <c r="B719" s="826"/>
      <c r="C719" s="712" t="s">
        <v>643</v>
      </c>
      <c r="D719" s="713"/>
      <c r="E719" s="713"/>
      <c r="F719" s="713"/>
      <c r="G719" s="713"/>
      <c r="H719" s="714"/>
      <c r="I719" s="214">
        <f t="shared" si="324"/>
        <v>707</v>
      </c>
      <c r="J719" s="215">
        <f t="shared" si="342"/>
        <v>15</v>
      </c>
      <c r="K719" s="215">
        <f t="shared" si="342"/>
        <v>0</v>
      </c>
      <c r="L719" s="221">
        <v>15</v>
      </c>
      <c r="M719" s="199">
        <v>0</v>
      </c>
      <c r="N719" s="199"/>
      <c r="O719" s="199"/>
      <c r="P719" s="222"/>
      <c r="Q719" s="222"/>
      <c r="R719" s="199">
        <v>15</v>
      </c>
      <c r="S719" s="199"/>
      <c r="T719" s="199"/>
      <c r="U719" s="199"/>
      <c r="V719" s="199"/>
      <c r="W719" s="199"/>
      <c r="X719" s="199"/>
      <c r="Y719" s="199"/>
      <c r="Z719" s="221">
        <v>8</v>
      </c>
      <c r="AA719" s="199">
        <v>0</v>
      </c>
      <c r="AB719" s="140" t="str">
        <f t="shared" si="343"/>
        <v>CF3115-67</v>
      </c>
      <c r="AC719" s="139" t="str">
        <f t="shared" si="344"/>
        <v>Сантехникч, халаалт, агааржуулалтын төхөөрөмжийн техникч</v>
      </c>
      <c r="AD719" s="214">
        <f t="shared" si="325"/>
        <v>707</v>
      </c>
      <c r="AE719" s="199"/>
      <c r="AF719" s="199"/>
      <c r="AG719" s="199"/>
      <c r="AH719" s="199"/>
      <c r="AI719" s="199"/>
      <c r="AJ719" s="199"/>
      <c r="AK719" s="199">
        <v>1</v>
      </c>
      <c r="AL719" s="199">
        <v>0</v>
      </c>
      <c r="AM719" s="199"/>
      <c r="AN719" s="199"/>
      <c r="AO719" s="199"/>
      <c r="AP719" s="199"/>
      <c r="AQ719" s="199">
        <v>6</v>
      </c>
      <c r="AR719" s="199">
        <v>0</v>
      </c>
      <c r="AS719" s="199"/>
      <c r="AT719" s="199"/>
      <c r="AU719" s="199">
        <v>9</v>
      </c>
      <c r="AV719" s="199">
        <v>6</v>
      </c>
      <c r="AW719" s="199"/>
      <c r="AX719" s="199"/>
      <c r="AY719" s="199"/>
    </row>
    <row r="720" spans="1:51" s="196" customFormat="1" ht="25.5" customHeight="1">
      <c r="A720" s="787" t="s">
        <v>422</v>
      </c>
      <c r="B720" s="787"/>
      <c r="C720" s="751" t="s">
        <v>305</v>
      </c>
      <c r="D720" s="752"/>
      <c r="E720" s="752"/>
      <c r="F720" s="752"/>
      <c r="G720" s="752"/>
      <c r="H720" s="783"/>
      <c r="I720" s="214">
        <f t="shared" si="324"/>
        <v>708</v>
      </c>
      <c r="J720" s="215">
        <f t="shared" si="342"/>
        <v>23</v>
      </c>
      <c r="K720" s="215">
        <f t="shared" si="342"/>
        <v>19</v>
      </c>
      <c r="L720" s="221">
        <v>23</v>
      </c>
      <c r="M720" s="199">
        <v>19</v>
      </c>
      <c r="N720" s="199"/>
      <c r="O720" s="199"/>
      <c r="P720" s="222"/>
      <c r="Q720" s="222"/>
      <c r="R720" s="199">
        <v>23</v>
      </c>
      <c r="S720" s="199"/>
      <c r="T720" s="199"/>
      <c r="U720" s="199"/>
      <c r="V720" s="199"/>
      <c r="W720" s="199"/>
      <c r="X720" s="199">
        <v>1</v>
      </c>
      <c r="Y720" s="199">
        <v>1</v>
      </c>
      <c r="Z720" s="221"/>
      <c r="AA720" s="199"/>
      <c r="AB720" s="140" t="str">
        <f t="shared" si="343"/>
        <v>BF3313-14</v>
      </c>
      <c r="AC720" s="139" t="str">
        <f t="shared" si="344"/>
        <v>Төлбөр тооцоо, цалин хөлсний нярав</v>
      </c>
      <c r="AD720" s="214">
        <f t="shared" si="325"/>
        <v>708</v>
      </c>
      <c r="AE720" s="199"/>
      <c r="AF720" s="199"/>
      <c r="AG720" s="199"/>
      <c r="AH720" s="199"/>
      <c r="AI720" s="199"/>
      <c r="AJ720" s="199"/>
      <c r="AK720" s="199"/>
      <c r="AL720" s="199"/>
      <c r="AM720" s="199"/>
      <c r="AN720" s="199"/>
      <c r="AO720" s="199"/>
      <c r="AP720" s="199"/>
      <c r="AQ720" s="199">
        <v>22</v>
      </c>
      <c r="AR720" s="199">
        <v>18</v>
      </c>
      <c r="AS720" s="199">
        <v>17</v>
      </c>
      <c r="AT720" s="199">
        <v>1</v>
      </c>
      <c r="AU720" s="199">
        <v>5</v>
      </c>
      <c r="AV720" s="199"/>
      <c r="AW720" s="199"/>
      <c r="AX720" s="199"/>
      <c r="AY720" s="199"/>
    </row>
    <row r="721" spans="1:51" s="196" customFormat="1" ht="12.75" customHeight="1">
      <c r="A721" s="825" t="s">
        <v>116</v>
      </c>
      <c r="B721" s="826"/>
      <c r="C721" s="751" t="s">
        <v>117</v>
      </c>
      <c r="D721" s="752"/>
      <c r="E721" s="752"/>
      <c r="F721" s="752"/>
      <c r="G721" s="752"/>
      <c r="H721" s="783"/>
      <c r="I721" s="214">
        <f t="shared" ref="I721:I784" si="345">+I720+1</f>
        <v>709</v>
      </c>
      <c r="J721" s="215">
        <f t="shared" si="342"/>
        <v>41</v>
      </c>
      <c r="K721" s="215">
        <f t="shared" si="342"/>
        <v>0</v>
      </c>
      <c r="L721" s="221"/>
      <c r="M721" s="199"/>
      <c r="N721" s="63">
        <v>41</v>
      </c>
      <c r="O721" s="63">
        <v>0</v>
      </c>
      <c r="P721" s="222"/>
      <c r="Q721" s="222"/>
      <c r="R721" s="63">
        <v>41</v>
      </c>
      <c r="S721" s="199"/>
      <c r="T721" s="199"/>
      <c r="U721" s="199"/>
      <c r="V721" s="199">
        <v>20</v>
      </c>
      <c r="W721" s="199">
        <v>0</v>
      </c>
      <c r="X721" s="199"/>
      <c r="Y721" s="199"/>
      <c r="Z721" s="221"/>
      <c r="AA721" s="199"/>
      <c r="AB721" s="140" t="str">
        <f t="shared" si="343"/>
        <v>CF7126-36</v>
      </c>
      <c r="AC721" s="139" t="str">
        <f t="shared" si="344"/>
        <v>Барилгын сантехникч</v>
      </c>
      <c r="AD721" s="214">
        <f t="shared" ref="AD721:AD785" si="346">+I721</f>
        <v>709</v>
      </c>
      <c r="AE721" s="199"/>
      <c r="AF721" s="199"/>
      <c r="AG721" s="199"/>
      <c r="AH721" s="199"/>
      <c r="AI721" s="199"/>
      <c r="AJ721" s="199"/>
      <c r="AK721" s="199">
        <v>2</v>
      </c>
      <c r="AL721" s="199">
        <v>0</v>
      </c>
      <c r="AM721" s="199"/>
      <c r="AN721" s="199"/>
      <c r="AO721" s="199"/>
      <c r="AP721" s="199"/>
      <c r="AQ721" s="199">
        <v>19</v>
      </c>
      <c r="AR721" s="199">
        <v>0</v>
      </c>
      <c r="AS721" s="199">
        <v>5</v>
      </c>
      <c r="AT721" s="199">
        <v>2</v>
      </c>
      <c r="AU721" s="199">
        <v>2</v>
      </c>
      <c r="AV721" s="199">
        <v>11</v>
      </c>
      <c r="AW721" s="199">
        <v>20</v>
      </c>
      <c r="AX721" s="199">
        <v>1</v>
      </c>
      <c r="AY721" s="199"/>
    </row>
    <row r="722" spans="1:51" s="284" customFormat="1" ht="12.75" customHeight="1">
      <c r="A722" s="787" t="s">
        <v>120</v>
      </c>
      <c r="B722" s="787"/>
      <c r="C722" s="751" t="s">
        <v>121</v>
      </c>
      <c r="D722" s="752"/>
      <c r="E722" s="752"/>
      <c r="F722" s="752"/>
      <c r="G722" s="752"/>
      <c r="H722" s="783"/>
      <c r="I722" s="214">
        <f t="shared" si="345"/>
        <v>710</v>
      </c>
      <c r="J722" s="215">
        <f t="shared" si="342"/>
        <v>32</v>
      </c>
      <c r="K722" s="215">
        <f t="shared" si="342"/>
        <v>4</v>
      </c>
      <c r="L722" s="221"/>
      <c r="M722" s="199"/>
      <c r="N722" s="63">
        <v>32</v>
      </c>
      <c r="O722" s="63">
        <v>4</v>
      </c>
      <c r="P722" s="222"/>
      <c r="Q722" s="222"/>
      <c r="R722" s="63">
        <v>32</v>
      </c>
      <c r="S722" s="199"/>
      <c r="T722" s="199"/>
      <c r="U722" s="199"/>
      <c r="V722" s="199">
        <v>13</v>
      </c>
      <c r="W722" s="199">
        <v>1</v>
      </c>
      <c r="X722" s="199"/>
      <c r="Y722" s="199"/>
      <c r="Z722" s="221"/>
      <c r="AA722" s="199"/>
      <c r="AB722" s="140" t="str">
        <f t="shared" si="343"/>
        <v>CF7112-19</v>
      </c>
      <c r="AC722" s="139" t="str">
        <f t="shared" si="344"/>
        <v>Барилгын өрөг угсрагч</v>
      </c>
      <c r="AD722" s="214">
        <f t="shared" si="346"/>
        <v>710</v>
      </c>
      <c r="AE722" s="199"/>
      <c r="AF722" s="199"/>
      <c r="AG722" s="199"/>
      <c r="AH722" s="199"/>
      <c r="AI722" s="199"/>
      <c r="AJ722" s="199"/>
      <c r="AK722" s="199">
        <v>1</v>
      </c>
      <c r="AL722" s="199">
        <v>0</v>
      </c>
      <c r="AM722" s="199"/>
      <c r="AN722" s="199"/>
      <c r="AO722" s="199"/>
      <c r="AP722" s="199"/>
      <c r="AQ722" s="199">
        <v>18</v>
      </c>
      <c r="AR722" s="199">
        <v>3</v>
      </c>
      <c r="AS722" s="199">
        <v>1</v>
      </c>
      <c r="AT722" s="199"/>
      <c r="AU722" s="199"/>
      <c r="AV722" s="199">
        <v>18</v>
      </c>
      <c r="AW722" s="199">
        <v>13</v>
      </c>
      <c r="AX722" s="199"/>
      <c r="AY722" s="199"/>
    </row>
    <row r="723" spans="1:51" s="196" customFormat="1" ht="25.5" customHeight="1">
      <c r="A723" s="787" t="s">
        <v>118</v>
      </c>
      <c r="B723" s="787"/>
      <c r="C723" s="751" t="s">
        <v>119</v>
      </c>
      <c r="D723" s="752"/>
      <c r="E723" s="752"/>
      <c r="F723" s="752"/>
      <c r="G723" s="752"/>
      <c r="H723" s="783"/>
      <c r="I723" s="214">
        <f t="shared" si="345"/>
        <v>711</v>
      </c>
      <c r="J723" s="215">
        <f t="shared" si="342"/>
        <v>34</v>
      </c>
      <c r="K723" s="215">
        <f t="shared" si="342"/>
        <v>11</v>
      </c>
      <c r="L723" s="221"/>
      <c r="M723" s="199"/>
      <c r="N723" s="63">
        <v>34</v>
      </c>
      <c r="O723" s="63">
        <v>11</v>
      </c>
      <c r="P723" s="222"/>
      <c r="Q723" s="222"/>
      <c r="R723" s="63">
        <v>34</v>
      </c>
      <c r="S723" s="199"/>
      <c r="T723" s="199"/>
      <c r="U723" s="199"/>
      <c r="V723" s="199">
        <v>16</v>
      </c>
      <c r="W723" s="199">
        <v>1</v>
      </c>
      <c r="X723" s="199"/>
      <c r="Y723" s="199"/>
      <c r="Z723" s="221"/>
      <c r="AA723" s="199"/>
      <c r="AB723" s="140" t="str">
        <f t="shared" si="343"/>
        <v>CF7123-20</v>
      </c>
      <c r="AC723" s="139" t="str">
        <f t="shared" si="344"/>
        <v>Барилгын засал-чимэглэлчин</v>
      </c>
      <c r="AD723" s="214">
        <f t="shared" si="346"/>
        <v>711</v>
      </c>
      <c r="AE723" s="199"/>
      <c r="AF723" s="199"/>
      <c r="AG723" s="199"/>
      <c r="AH723" s="199"/>
      <c r="AI723" s="199"/>
      <c r="AJ723" s="199"/>
      <c r="AK723" s="199">
        <v>1</v>
      </c>
      <c r="AL723" s="199">
        <v>0</v>
      </c>
      <c r="AM723" s="199"/>
      <c r="AN723" s="199"/>
      <c r="AO723" s="199"/>
      <c r="AP723" s="199"/>
      <c r="AQ723" s="199">
        <v>17</v>
      </c>
      <c r="AR723" s="199">
        <v>10</v>
      </c>
      <c r="AS723" s="199">
        <v>5</v>
      </c>
      <c r="AT723" s="199">
        <v>1</v>
      </c>
      <c r="AU723" s="199"/>
      <c r="AV723" s="199">
        <v>12</v>
      </c>
      <c r="AW723" s="199">
        <v>16</v>
      </c>
      <c r="AX723" s="199"/>
      <c r="AY723" s="199"/>
    </row>
    <row r="724" spans="1:51" s="196" customFormat="1" ht="12.75" customHeight="1">
      <c r="A724" s="825" t="s">
        <v>124</v>
      </c>
      <c r="B724" s="826"/>
      <c r="C724" s="702" t="s">
        <v>125</v>
      </c>
      <c r="D724" s="702"/>
      <c r="E724" s="702"/>
      <c r="F724" s="702"/>
      <c r="G724" s="702"/>
      <c r="H724" s="702"/>
      <c r="I724" s="214">
        <f t="shared" si="345"/>
        <v>712</v>
      </c>
      <c r="J724" s="215">
        <f t="shared" si="342"/>
        <v>44</v>
      </c>
      <c r="K724" s="215">
        <f t="shared" si="342"/>
        <v>0</v>
      </c>
      <c r="L724" s="221"/>
      <c r="M724" s="199"/>
      <c r="N724" s="63">
        <v>44</v>
      </c>
      <c r="O724" s="63">
        <v>0</v>
      </c>
      <c r="P724" s="222"/>
      <c r="Q724" s="222"/>
      <c r="R724" s="63">
        <v>44</v>
      </c>
      <c r="S724" s="199"/>
      <c r="T724" s="199"/>
      <c r="U724" s="199"/>
      <c r="V724" s="199">
        <v>21</v>
      </c>
      <c r="W724" s="199">
        <v>0</v>
      </c>
      <c r="X724" s="199">
        <v>1</v>
      </c>
      <c r="Y724" s="199">
        <v>0</v>
      </c>
      <c r="Z724" s="221"/>
      <c r="AA724" s="199"/>
      <c r="AB724" s="140" t="str">
        <f t="shared" si="343"/>
        <v>IM7212-14</v>
      </c>
      <c r="AC724" s="139" t="str">
        <f t="shared" si="344"/>
        <v>Гагнуурчин</v>
      </c>
      <c r="AD724" s="214">
        <f t="shared" si="346"/>
        <v>712</v>
      </c>
      <c r="AE724" s="199"/>
      <c r="AF724" s="199"/>
      <c r="AG724" s="199"/>
      <c r="AH724" s="199"/>
      <c r="AI724" s="199"/>
      <c r="AJ724" s="199"/>
      <c r="AK724" s="199">
        <v>3</v>
      </c>
      <c r="AL724" s="199">
        <v>0</v>
      </c>
      <c r="AM724" s="199"/>
      <c r="AN724" s="199"/>
      <c r="AO724" s="199"/>
      <c r="AP724" s="199"/>
      <c r="AQ724" s="199">
        <v>19</v>
      </c>
      <c r="AR724" s="199">
        <v>0</v>
      </c>
      <c r="AS724" s="199">
        <v>8</v>
      </c>
      <c r="AT724" s="199"/>
      <c r="AU724" s="199"/>
      <c r="AV724" s="199">
        <v>12</v>
      </c>
      <c r="AW724" s="199">
        <v>24</v>
      </c>
      <c r="AX724" s="199"/>
      <c r="AY724" s="199"/>
    </row>
    <row r="725" spans="1:51" s="196" customFormat="1" ht="12.75" customHeight="1">
      <c r="A725" s="825" t="s">
        <v>144</v>
      </c>
      <c r="B725" s="826"/>
      <c r="C725" s="712" t="s">
        <v>145</v>
      </c>
      <c r="D725" s="713"/>
      <c r="E725" s="713"/>
      <c r="F725" s="713"/>
      <c r="G725" s="713"/>
      <c r="H725" s="714"/>
      <c r="I725" s="214">
        <f t="shared" si="345"/>
        <v>713</v>
      </c>
      <c r="J725" s="215">
        <f t="shared" si="342"/>
        <v>39</v>
      </c>
      <c r="K725" s="215">
        <f t="shared" si="342"/>
        <v>28</v>
      </c>
      <c r="L725" s="221"/>
      <c r="M725" s="199"/>
      <c r="N725" s="63">
        <v>39</v>
      </c>
      <c r="O725" s="63">
        <v>28</v>
      </c>
      <c r="P725" s="222"/>
      <c r="Q725" s="222"/>
      <c r="R725" s="63">
        <v>39</v>
      </c>
      <c r="S725" s="199"/>
      <c r="T725" s="199"/>
      <c r="U725" s="199"/>
      <c r="V725" s="199">
        <v>18</v>
      </c>
      <c r="W725" s="199">
        <v>12</v>
      </c>
      <c r="X725" s="199">
        <v>4</v>
      </c>
      <c r="Y725" s="199">
        <v>3</v>
      </c>
      <c r="Z725" s="221"/>
      <c r="AA725" s="199"/>
      <c r="AB725" s="140" t="str">
        <f t="shared" si="343"/>
        <v>IF5120-11</v>
      </c>
      <c r="AC725" s="139" t="str">
        <f t="shared" si="344"/>
        <v>Тогооч</v>
      </c>
      <c r="AD725" s="214">
        <f t="shared" si="346"/>
        <v>713</v>
      </c>
      <c r="AE725" s="199"/>
      <c r="AF725" s="199"/>
      <c r="AG725" s="199"/>
      <c r="AH725" s="199"/>
      <c r="AI725" s="199"/>
      <c r="AJ725" s="199"/>
      <c r="AK725" s="199">
        <v>2</v>
      </c>
      <c r="AL725" s="199">
        <v>1</v>
      </c>
      <c r="AM725" s="199"/>
      <c r="AN725" s="199"/>
      <c r="AO725" s="199"/>
      <c r="AP725" s="199"/>
      <c r="AQ725" s="199">
        <v>15</v>
      </c>
      <c r="AR725" s="199">
        <v>12</v>
      </c>
      <c r="AS725" s="199">
        <v>12</v>
      </c>
      <c r="AT725" s="199"/>
      <c r="AU725" s="199">
        <v>1</v>
      </c>
      <c r="AV725" s="199">
        <v>8</v>
      </c>
      <c r="AW725" s="199">
        <v>18</v>
      </c>
      <c r="AX725" s="199"/>
      <c r="AY725" s="199"/>
    </row>
    <row r="726" spans="1:51" s="196" customFormat="1" ht="12.75" customHeight="1">
      <c r="A726" s="825" t="s">
        <v>138</v>
      </c>
      <c r="B726" s="826"/>
      <c r="C726" s="712" t="s">
        <v>139</v>
      </c>
      <c r="D726" s="713"/>
      <c r="E726" s="713"/>
      <c r="F726" s="713"/>
      <c r="G726" s="713"/>
      <c r="H726" s="714"/>
      <c r="I726" s="214">
        <f t="shared" si="345"/>
        <v>714</v>
      </c>
      <c r="J726" s="215">
        <f t="shared" si="342"/>
        <v>48</v>
      </c>
      <c r="K726" s="215">
        <f t="shared" si="342"/>
        <v>40</v>
      </c>
      <c r="L726" s="221"/>
      <c r="M726" s="199"/>
      <c r="N726" s="63">
        <v>48</v>
      </c>
      <c r="O726" s="63">
        <v>40</v>
      </c>
      <c r="P726" s="222"/>
      <c r="Q726" s="222"/>
      <c r="R726" s="63">
        <v>48</v>
      </c>
      <c r="S726" s="199"/>
      <c r="T726" s="199"/>
      <c r="U726" s="199"/>
      <c r="V726" s="199">
        <v>18</v>
      </c>
      <c r="W726" s="199">
        <v>13</v>
      </c>
      <c r="X726" s="199"/>
      <c r="Y726" s="199"/>
      <c r="Z726" s="221"/>
      <c r="AA726" s="199"/>
      <c r="AB726" s="140" t="str">
        <f t="shared" si="343"/>
        <v>SO5141-11</v>
      </c>
      <c r="AC726" s="139" t="str">
        <f t="shared" si="344"/>
        <v>Үсчин</v>
      </c>
      <c r="AD726" s="214">
        <f t="shared" si="346"/>
        <v>714</v>
      </c>
      <c r="AE726" s="199"/>
      <c r="AF726" s="199"/>
      <c r="AG726" s="199"/>
      <c r="AH726" s="199"/>
      <c r="AI726" s="199"/>
      <c r="AJ726" s="199"/>
      <c r="AK726" s="199">
        <v>4</v>
      </c>
      <c r="AL726" s="199">
        <v>4</v>
      </c>
      <c r="AM726" s="199"/>
      <c r="AN726" s="199"/>
      <c r="AO726" s="199"/>
      <c r="AP726" s="199"/>
      <c r="AQ726" s="199">
        <v>26</v>
      </c>
      <c r="AR726" s="199">
        <v>23</v>
      </c>
      <c r="AS726" s="199">
        <v>22</v>
      </c>
      <c r="AT726" s="199"/>
      <c r="AU726" s="199"/>
      <c r="AV726" s="199">
        <v>8</v>
      </c>
      <c r="AW726" s="199">
        <v>18</v>
      </c>
      <c r="AX726" s="199"/>
      <c r="AY726" s="199"/>
    </row>
    <row r="727" spans="1:51" s="196" customFormat="1" ht="25.5" customHeight="1">
      <c r="A727" s="787" t="s">
        <v>505</v>
      </c>
      <c r="B727" s="787"/>
      <c r="C727" s="987" t="s">
        <v>644</v>
      </c>
      <c r="D727" s="988"/>
      <c r="E727" s="988"/>
      <c r="F727" s="988"/>
      <c r="G727" s="988"/>
      <c r="H727" s="989"/>
      <c r="I727" s="214">
        <f t="shared" si="345"/>
        <v>715</v>
      </c>
      <c r="J727" s="215">
        <f t="shared" si="342"/>
        <v>17</v>
      </c>
      <c r="K727" s="215">
        <f t="shared" si="342"/>
        <v>0</v>
      </c>
      <c r="L727" s="221"/>
      <c r="M727" s="199"/>
      <c r="N727" s="63">
        <v>17</v>
      </c>
      <c r="O727" s="63">
        <v>0</v>
      </c>
      <c r="P727" s="222"/>
      <c r="Q727" s="222"/>
      <c r="R727" s="63">
        <v>17</v>
      </c>
      <c r="S727" s="199"/>
      <c r="T727" s="199"/>
      <c r="U727" s="199"/>
      <c r="V727" s="199">
        <v>17</v>
      </c>
      <c r="W727" s="199">
        <v>0</v>
      </c>
      <c r="X727" s="199"/>
      <c r="Y727" s="199"/>
      <c r="Z727" s="221"/>
      <c r="AA727" s="199"/>
      <c r="AB727" s="140" t="str">
        <f t="shared" si="343"/>
        <v>SO8212-19</v>
      </c>
      <c r="AC727" s="139" t="str">
        <f t="shared" si="344"/>
        <v xml:space="preserve">Гэр ахуйн цахилгаан тоног төхөөрөмжийн засварчин </v>
      </c>
      <c r="AD727" s="214">
        <f t="shared" si="346"/>
        <v>715</v>
      </c>
      <c r="AE727" s="199"/>
      <c r="AF727" s="199"/>
      <c r="AG727" s="199"/>
      <c r="AH727" s="199"/>
      <c r="AI727" s="199"/>
      <c r="AJ727" s="199"/>
      <c r="AK727" s="199"/>
      <c r="AL727" s="199"/>
      <c r="AM727" s="199"/>
      <c r="AN727" s="199"/>
      <c r="AO727" s="199"/>
      <c r="AP727" s="199"/>
      <c r="AQ727" s="199"/>
      <c r="AR727" s="199"/>
      <c r="AS727" s="199"/>
      <c r="AT727" s="199"/>
      <c r="AU727" s="199"/>
      <c r="AV727" s="199"/>
      <c r="AW727" s="199">
        <v>17</v>
      </c>
      <c r="AX727" s="199"/>
      <c r="AY727" s="199"/>
    </row>
    <row r="728" spans="1:51" s="196" customFormat="1" ht="12.75" customHeight="1">
      <c r="A728" s="1010" t="s">
        <v>202</v>
      </c>
      <c r="B728" s="1011"/>
      <c r="C728" s="751" t="s">
        <v>203</v>
      </c>
      <c r="D728" s="752"/>
      <c r="E728" s="752"/>
      <c r="F728" s="752"/>
      <c r="G728" s="752"/>
      <c r="H728" s="783"/>
      <c r="I728" s="214">
        <f t="shared" si="345"/>
        <v>716</v>
      </c>
      <c r="J728" s="215">
        <f t="shared" si="342"/>
        <v>29</v>
      </c>
      <c r="K728" s="215">
        <f t="shared" si="342"/>
        <v>10</v>
      </c>
      <c r="L728" s="221"/>
      <c r="M728" s="199"/>
      <c r="N728" s="63">
        <v>29</v>
      </c>
      <c r="O728" s="63">
        <v>10</v>
      </c>
      <c r="P728" s="222"/>
      <c r="Q728" s="222"/>
      <c r="R728" s="63">
        <v>29</v>
      </c>
      <c r="S728" s="199"/>
      <c r="T728" s="199"/>
      <c r="U728" s="199"/>
      <c r="V728" s="199">
        <v>10</v>
      </c>
      <c r="W728" s="199">
        <v>2</v>
      </c>
      <c r="X728" s="199"/>
      <c r="Y728" s="199"/>
      <c r="Z728" s="221"/>
      <c r="AA728" s="199"/>
      <c r="AB728" s="140" t="str">
        <f t="shared" si="343"/>
        <v>CF7114-20</v>
      </c>
      <c r="AC728" s="139" t="str">
        <f t="shared" si="344"/>
        <v>Бетон арматурчин</v>
      </c>
      <c r="AD728" s="214">
        <f t="shared" si="346"/>
        <v>716</v>
      </c>
      <c r="AE728" s="199"/>
      <c r="AF728" s="199"/>
      <c r="AG728" s="199"/>
      <c r="AH728" s="199"/>
      <c r="AI728" s="199"/>
      <c r="AJ728" s="199"/>
      <c r="AK728" s="199">
        <v>6</v>
      </c>
      <c r="AL728" s="199">
        <v>2</v>
      </c>
      <c r="AM728" s="199"/>
      <c r="AN728" s="199"/>
      <c r="AO728" s="199"/>
      <c r="AP728" s="199"/>
      <c r="AQ728" s="199">
        <v>13</v>
      </c>
      <c r="AR728" s="199">
        <v>6</v>
      </c>
      <c r="AS728" s="199">
        <v>5</v>
      </c>
      <c r="AT728" s="199"/>
      <c r="AU728" s="199"/>
      <c r="AV728" s="199">
        <v>14</v>
      </c>
      <c r="AW728" s="199">
        <v>10</v>
      </c>
      <c r="AX728" s="199"/>
      <c r="AY728" s="199"/>
    </row>
    <row r="729" spans="1:51" s="196" customFormat="1" ht="12.75" customHeight="1">
      <c r="A729" s="787" t="s">
        <v>128</v>
      </c>
      <c r="B729" s="787"/>
      <c r="C729" s="751" t="s">
        <v>129</v>
      </c>
      <c r="D729" s="752"/>
      <c r="E729" s="752"/>
      <c r="F729" s="752"/>
      <c r="G729" s="752"/>
      <c r="H729" s="783"/>
      <c r="I729" s="214">
        <f t="shared" si="345"/>
        <v>717</v>
      </c>
      <c r="J729" s="215">
        <f t="shared" si="342"/>
        <v>14</v>
      </c>
      <c r="K729" s="215">
        <f t="shared" si="342"/>
        <v>0</v>
      </c>
      <c r="L729" s="221"/>
      <c r="M729" s="199"/>
      <c r="N729" s="63">
        <v>14</v>
      </c>
      <c r="O729" s="63">
        <v>0</v>
      </c>
      <c r="P729" s="222"/>
      <c r="Q729" s="222"/>
      <c r="R729" s="63">
        <v>14</v>
      </c>
      <c r="S729" s="199"/>
      <c r="T729" s="199"/>
      <c r="U729" s="199"/>
      <c r="V729" s="199">
        <v>14</v>
      </c>
      <c r="W729" s="199">
        <v>0</v>
      </c>
      <c r="X729" s="199"/>
      <c r="Y729" s="199"/>
      <c r="Z729" s="221"/>
      <c r="AA729" s="199"/>
      <c r="AB729" s="140" t="str">
        <f t="shared" si="343"/>
        <v>CF7115-24</v>
      </c>
      <c r="AC729" s="139" t="str">
        <f t="shared" si="344"/>
        <v>Модон эдлэлийн мужаан</v>
      </c>
      <c r="AD729" s="214">
        <f t="shared" si="346"/>
        <v>717</v>
      </c>
      <c r="AE729" s="199"/>
      <c r="AF729" s="199"/>
      <c r="AG729" s="199"/>
      <c r="AH729" s="199"/>
      <c r="AI729" s="199"/>
      <c r="AJ729" s="199"/>
      <c r="AK729" s="199"/>
      <c r="AL729" s="199"/>
      <c r="AM729" s="199"/>
      <c r="AN729" s="199"/>
      <c r="AO729" s="199"/>
      <c r="AP729" s="199"/>
      <c r="AQ729" s="199"/>
      <c r="AR729" s="199"/>
      <c r="AS729" s="199"/>
      <c r="AT729" s="199"/>
      <c r="AU729" s="199"/>
      <c r="AV729" s="199"/>
      <c r="AW729" s="199">
        <v>14</v>
      </c>
      <c r="AX729" s="199"/>
      <c r="AY729" s="199"/>
    </row>
    <row r="730" spans="1:51" s="196" customFormat="1" ht="38.25" customHeight="1">
      <c r="A730" s="825" t="s">
        <v>157</v>
      </c>
      <c r="B730" s="826"/>
      <c r="C730" s="751" t="s">
        <v>158</v>
      </c>
      <c r="D730" s="752"/>
      <c r="E730" s="752"/>
      <c r="F730" s="752"/>
      <c r="G730" s="752"/>
      <c r="H730" s="783"/>
      <c r="I730" s="214">
        <f t="shared" si="345"/>
        <v>718</v>
      </c>
      <c r="J730" s="215">
        <f t="shared" si="342"/>
        <v>29</v>
      </c>
      <c r="K730" s="215">
        <f t="shared" si="342"/>
        <v>27</v>
      </c>
      <c r="L730" s="221"/>
      <c r="M730" s="199"/>
      <c r="N730" s="63">
        <v>29</v>
      </c>
      <c r="O730" s="63">
        <v>27</v>
      </c>
      <c r="P730" s="222"/>
      <c r="Q730" s="222"/>
      <c r="R730" s="63">
        <v>29</v>
      </c>
      <c r="S730" s="199"/>
      <c r="T730" s="199"/>
      <c r="U730" s="199"/>
      <c r="V730" s="199">
        <v>7</v>
      </c>
      <c r="W730" s="199">
        <v>6</v>
      </c>
      <c r="X730" s="199"/>
      <c r="Y730" s="199"/>
      <c r="Z730" s="221"/>
      <c r="AA730" s="199"/>
      <c r="AB730" s="140" t="str">
        <f t="shared" si="343"/>
        <v>IF7512-34</v>
      </c>
      <c r="AC730" s="139" t="str">
        <f t="shared" si="344"/>
        <v>Талх, нарийн боов үйлдвэрлэлийн технологийн ажилтан</v>
      </c>
      <c r="AD730" s="214">
        <f t="shared" si="346"/>
        <v>718</v>
      </c>
      <c r="AE730" s="199"/>
      <c r="AF730" s="199"/>
      <c r="AG730" s="199"/>
      <c r="AH730" s="199"/>
      <c r="AI730" s="199"/>
      <c r="AJ730" s="199"/>
      <c r="AK730" s="199">
        <v>2</v>
      </c>
      <c r="AL730" s="199">
        <v>2</v>
      </c>
      <c r="AM730" s="199"/>
      <c r="AN730" s="199"/>
      <c r="AO730" s="199"/>
      <c r="AP730" s="199"/>
      <c r="AQ730" s="199">
        <v>20</v>
      </c>
      <c r="AR730" s="199">
        <v>19</v>
      </c>
      <c r="AS730" s="199">
        <v>14</v>
      </c>
      <c r="AT730" s="199"/>
      <c r="AU730" s="199"/>
      <c r="AV730" s="199">
        <v>8</v>
      </c>
      <c r="AW730" s="199">
        <v>7</v>
      </c>
      <c r="AX730" s="199"/>
      <c r="AY730" s="199"/>
    </row>
    <row r="731" spans="1:51" s="196" customFormat="1" ht="25.5" customHeight="1">
      <c r="A731" s="787" t="s">
        <v>130</v>
      </c>
      <c r="B731" s="787"/>
      <c r="C731" s="702" t="s">
        <v>131</v>
      </c>
      <c r="D731" s="702"/>
      <c r="E731" s="702"/>
      <c r="F731" s="702"/>
      <c r="G731" s="702"/>
      <c r="H731" s="702"/>
      <c r="I731" s="214">
        <f t="shared" si="345"/>
        <v>719</v>
      </c>
      <c r="J731" s="215">
        <f t="shared" si="342"/>
        <v>44</v>
      </c>
      <c r="K731" s="215">
        <f t="shared" si="342"/>
        <v>43</v>
      </c>
      <c r="L731" s="221"/>
      <c r="M731" s="199"/>
      <c r="N731" s="63">
        <v>44</v>
      </c>
      <c r="O731" s="63">
        <v>43</v>
      </c>
      <c r="P731" s="222"/>
      <c r="Q731" s="222"/>
      <c r="R731" s="63">
        <v>44</v>
      </c>
      <c r="S731" s="199"/>
      <c r="T731" s="199"/>
      <c r="U731" s="199"/>
      <c r="V731" s="199">
        <v>12</v>
      </c>
      <c r="W731" s="199">
        <v>12</v>
      </c>
      <c r="X731" s="199"/>
      <c r="Y731" s="199"/>
      <c r="Z731" s="221"/>
      <c r="AA731" s="199"/>
      <c r="AB731" s="140" t="str">
        <f t="shared" si="343"/>
        <v>IE7533-28</v>
      </c>
      <c r="AC731" s="139" t="str">
        <f t="shared" si="344"/>
        <v>Оёмол бүтээгдэхүүний оёдолчин</v>
      </c>
      <c r="AD731" s="214">
        <f t="shared" si="346"/>
        <v>719</v>
      </c>
      <c r="AE731" s="199"/>
      <c r="AF731" s="199"/>
      <c r="AG731" s="199"/>
      <c r="AH731" s="199"/>
      <c r="AI731" s="199"/>
      <c r="AJ731" s="199"/>
      <c r="AK731" s="199">
        <v>2</v>
      </c>
      <c r="AL731" s="199">
        <v>2</v>
      </c>
      <c r="AM731" s="199"/>
      <c r="AN731" s="199"/>
      <c r="AO731" s="199"/>
      <c r="AP731" s="199"/>
      <c r="AQ731" s="199">
        <v>30</v>
      </c>
      <c r="AR731" s="199">
        <v>29</v>
      </c>
      <c r="AS731" s="199">
        <v>20</v>
      </c>
      <c r="AT731" s="199"/>
      <c r="AU731" s="199"/>
      <c r="AV731" s="199">
        <v>12</v>
      </c>
      <c r="AW731" s="199">
        <v>12</v>
      </c>
      <c r="AX731" s="199"/>
      <c r="AY731" s="199"/>
    </row>
    <row r="732" spans="1:51" s="196" customFormat="1" ht="12.75" customHeight="1">
      <c r="A732" s="825" t="s">
        <v>153</v>
      </c>
      <c r="B732" s="826"/>
      <c r="C732" s="712" t="s">
        <v>154</v>
      </c>
      <c r="D732" s="713"/>
      <c r="E732" s="713"/>
      <c r="F732" s="713"/>
      <c r="G732" s="713"/>
      <c r="H732" s="714"/>
      <c r="I732" s="214">
        <f t="shared" si="345"/>
        <v>720</v>
      </c>
      <c r="J732" s="215">
        <f t="shared" si="342"/>
        <v>40</v>
      </c>
      <c r="K732" s="215">
        <f t="shared" si="342"/>
        <v>40</v>
      </c>
      <c r="L732" s="221"/>
      <c r="M732" s="199"/>
      <c r="N732" s="63">
        <v>40</v>
      </c>
      <c r="O732" s="63">
        <v>40</v>
      </c>
      <c r="P732" s="222"/>
      <c r="Q732" s="222"/>
      <c r="R732" s="63">
        <v>40</v>
      </c>
      <c r="S732" s="199"/>
      <c r="T732" s="199"/>
      <c r="U732" s="199"/>
      <c r="V732" s="199">
        <v>15</v>
      </c>
      <c r="W732" s="199">
        <v>15</v>
      </c>
      <c r="X732" s="199"/>
      <c r="Y732" s="199"/>
      <c r="Z732" s="221"/>
      <c r="AA732" s="199"/>
      <c r="AB732" s="140" t="str">
        <f t="shared" si="343"/>
        <v>SO5142-11</v>
      </c>
      <c r="AC732" s="139" t="str">
        <f t="shared" si="344"/>
        <v>Гоо засалч</v>
      </c>
      <c r="AD732" s="214">
        <f t="shared" si="346"/>
        <v>720</v>
      </c>
      <c r="AE732" s="199"/>
      <c r="AF732" s="199"/>
      <c r="AG732" s="199"/>
      <c r="AH732" s="199"/>
      <c r="AI732" s="199"/>
      <c r="AJ732" s="199"/>
      <c r="AK732" s="199">
        <v>3</v>
      </c>
      <c r="AL732" s="199">
        <v>3</v>
      </c>
      <c r="AM732" s="199"/>
      <c r="AN732" s="199"/>
      <c r="AO732" s="199"/>
      <c r="AP732" s="199"/>
      <c r="AQ732" s="199">
        <v>22</v>
      </c>
      <c r="AR732" s="199">
        <v>22</v>
      </c>
      <c r="AS732" s="199">
        <v>13</v>
      </c>
      <c r="AT732" s="199"/>
      <c r="AU732" s="199">
        <v>4</v>
      </c>
      <c r="AV732" s="199">
        <v>8</v>
      </c>
      <c r="AW732" s="199">
        <v>15</v>
      </c>
      <c r="AX732" s="199"/>
      <c r="AY732" s="199"/>
    </row>
    <row r="733" spans="1:51" s="284" customFormat="1" ht="12.75" customHeight="1">
      <c r="A733" s="787" t="s">
        <v>122</v>
      </c>
      <c r="B733" s="787"/>
      <c r="C733" s="751" t="s">
        <v>123</v>
      </c>
      <c r="D733" s="752"/>
      <c r="E733" s="752"/>
      <c r="F733" s="752"/>
      <c r="G733" s="752"/>
      <c r="H733" s="783"/>
      <c r="I733" s="214">
        <f t="shared" si="345"/>
        <v>721</v>
      </c>
      <c r="J733" s="215">
        <f t="shared" si="342"/>
        <v>21</v>
      </c>
      <c r="K733" s="215">
        <f t="shared" si="342"/>
        <v>0</v>
      </c>
      <c r="L733" s="221"/>
      <c r="M733" s="199"/>
      <c r="N733" s="63">
        <v>21</v>
      </c>
      <c r="O733" s="63">
        <v>0</v>
      </c>
      <c r="P733" s="222"/>
      <c r="Q733" s="222"/>
      <c r="R733" s="63">
        <v>21</v>
      </c>
      <c r="S733" s="199"/>
      <c r="T733" s="199"/>
      <c r="U733" s="199"/>
      <c r="V733" s="199"/>
      <c r="W733" s="199"/>
      <c r="X733" s="199"/>
      <c r="Y733" s="199"/>
      <c r="Z733" s="221"/>
      <c r="AA733" s="199"/>
      <c r="AB733" s="140" t="str">
        <f t="shared" si="343"/>
        <v>CF7411-12</v>
      </c>
      <c r="AC733" s="139" t="str">
        <f t="shared" si="344"/>
        <v>Барилгын цахилгаанчин</v>
      </c>
      <c r="AD733" s="214">
        <f t="shared" si="346"/>
        <v>721</v>
      </c>
      <c r="AE733" s="199"/>
      <c r="AF733" s="199"/>
      <c r="AG733" s="199"/>
      <c r="AH733" s="199"/>
      <c r="AI733" s="199"/>
      <c r="AJ733" s="199"/>
      <c r="AK733" s="199">
        <v>2</v>
      </c>
      <c r="AL733" s="199">
        <v>0</v>
      </c>
      <c r="AM733" s="199"/>
      <c r="AN733" s="199"/>
      <c r="AO733" s="199"/>
      <c r="AP733" s="199"/>
      <c r="AQ733" s="199">
        <v>19</v>
      </c>
      <c r="AR733" s="199">
        <v>0</v>
      </c>
      <c r="AS733" s="199">
        <v>4</v>
      </c>
      <c r="AT733" s="199"/>
      <c r="AU733" s="199"/>
      <c r="AV733" s="199">
        <v>17</v>
      </c>
      <c r="AW733" s="199"/>
      <c r="AX733" s="199"/>
      <c r="AY733" s="199"/>
    </row>
    <row r="734" spans="1:51" s="196" customFormat="1" ht="25.5" customHeight="1">
      <c r="A734" s="1001" t="s">
        <v>161</v>
      </c>
      <c r="B734" s="1001"/>
      <c r="C734" s="751" t="s">
        <v>162</v>
      </c>
      <c r="D734" s="752"/>
      <c r="E734" s="752"/>
      <c r="F734" s="752"/>
      <c r="G734" s="752"/>
      <c r="H734" s="783"/>
      <c r="I734" s="214">
        <f t="shared" si="345"/>
        <v>722</v>
      </c>
      <c r="J734" s="215">
        <f t="shared" si="342"/>
        <v>36</v>
      </c>
      <c r="K734" s="215">
        <f t="shared" si="342"/>
        <v>0</v>
      </c>
      <c r="L734" s="221"/>
      <c r="M734" s="199"/>
      <c r="N734" s="63">
        <v>36</v>
      </c>
      <c r="O734" s="63">
        <v>0</v>
      </c>
      <c r="P734" s="222"/>
      <c r="Q734" s="222"/>
      <c r="R734" s="63">
        <v>36</v>
      </c>
      <c r="S734" s="199"/>
      <c r="T734" s="199"/>
      <c r="U734" s="199"/>
      <c r="V734" s="199"/>
      <c r="W734" s="199"/>
      <c r="X734" s="199">
        <v>9</v>
      </c>
      <c r="Y734" s="199">
        <v>0</v>
      </c>
      <c r="Z734" s="221"/>
      <c r="AA734" s="199"/>
      <c r="AB734" s="140" t="str">
        <f t="shared" si="343"/>
        <v>MT8111-35</v>
      </c>
      <c r="AC734" s="139" t="str">
        <f t="shared" si="344"/>
        <v>Хүнд машин механизмын оператор</v>
      </c>
      <c r="AD734" s="214">
        <f t="shared" si="346"/>
        <v>722</v>
      </c>
      <c r="AE734" s="199"/>
      <c r="AF734" s="199"/>
      <c r="AG734" s="199"/>
      <c r="AH734" s="199"/>
      <c r="AI734" s="199"/>
      <c r="AJ734" s="199"/>
      <c r="AK734" s="199">
        <v>5</v>
      </c>
      <c r="AL734" s="199">
        <v>0</v>
      </c>
      <c r="AM734" s="199"/>
      <c r="AN734" s="199"/>
      <c r="AO734" s="199"/>
      <c r="AP734" s="199"/>
      <c r="AQ734" s="199">
        <v>22</v>
      </c>
      <c r="AR734" s="199">
        <v>0</v>
      </c>
      <c r="AS734" s="199">
        <v>8</v>
      </c>
      <c r="AT734" s="199"/>
      <c r="AU734" s="199">
        <v>2</v>
      </c>
      <c r="AV734" s="199">
        <v>26</v>
      </c>
      <c r="AW734" s="199"/>
      <c r="AX734" s="199"/>
      <c r="AY734" s="199"/>
    </row>
    <row r="735" spans="1:51" s="196" customFormat="1" ht="25.5" customHeight="1">
      <c r="A735" s="765" t="s">
        <v>230</v>
      </c>
      <c r="B735" s="765"/>
      <c r="C735" s="751" t="s">
        <v>231</v>
      </c>
      <c r="D735" s="752"/>
      <c r="E735" s="752"/>
      <c r="F735" s="752"/>
      <c r="G735" s="752"/>
      <c r="H735" s="783"/>
      <c r="I735" s="214">
        <f t="shared" si="345"/>
        <v>723</v>
      </c>
      <c r="J735" s="215">
        <f t="shared" si="342"/>
        <v>30</v>
      </c>
      <c r="K735" s="215">
        <f t="shared" si="342"/>
        <v>26</v>
      </c>
      <c r="L735" s="221"/>
      <c r="M735" s="199"/>
      <c r="N735" s="63">
        <v>30</v>
      </c>
      <c r="O735" s="63">
        <v>26</v>
      </c>
      <c r="P735" s="222"/>
      <c r="Q735" s="222"/>
      <c r="R735" s="63">
        <v>30</v>
      </c>
      <c r="S735" s="199"/>
      <c r="T735" s="199"/>
      <c r="U735" s="199"/>
      <c r="V735" s="199"/>
      <c r="W735" s="199"/>
      <c r="X735" s="199"/>
      <c r="Y735" s="199"/>
      <c r="Z735" s="221"/>
      <c r="AA735" s="199"/>
      <c r="AB735" s="140" t="str">
        <f t="shared" si="343"/>
        <v>BT4311-14</v>
      </c>
      <c r="AC735" s="139" t="str">
        <f t="shared" si="344"/>
        <v>Нягтлан бодохын бүртгэл, тооцооны ажилтан</v>
      </c>
      <c r="AD735" s="214">
        <f t="shared" si="346"/>
        <v>723</v>
      </c>
      <c r="AE735" s="199"/>
      <c r="AF735" s="199"/>
      <c r="AG735" s="199"/>
      <c r="AH735" s="199"/>
      <c r="AI735" s="199"/>
      <c r="AJ735" s="199"/>
      <c r="AK735" s="199">
        <v>2</v>
      </c>
      <c r="AL735" s="199">
        <v>2</v>
      </c>
      <c r="AM735" s="199"/>
      <c r="AN735" s="199"/>
      <c r="AO735" s="199"/>
      <c r="AP735" s="199"/>
      <c r="AQ735" s="199">
        <v>28</v>
      </c>
      <c r="AR735" s="199">
        <v>24</v>
      </c>
      <c r="AS735" s="199">
        <v>10</v>
      </c>
      <c r="AT735" s="199"/>
      <c r="AU735" s="199"/>
      <c r="AV735" s="199">
        <v>20</v>
      </c>
      <c r="AW735" s="199"/>
      <c r="AX735" s="199"/>
      <c r="AY735" s="199"/>
    </row>
    <row r="736" spans="1:51" s="196" customFormat="1" ht="12.75" customHeight="1">
      <c r="A736" s="825" t="s">
        <v>151</v>
      </c>
      <c r="B736" s="826"/>
      <c r="C736" s="712" t="s">
        <v>152</v>
      </c>
      <c r="D736" s="713"/>
      <c r="E736" s="713"/>
      <c r="F736" s="713"/>
      <c r="G736" s="713"/>
      <c r="H736" s="714"/>
      <c r="I736" s="214">
        <f t="shared" si="345"/>
        <v>724</v>
      </c>
      <c r="J736" s="215">
        <f t="shared" si="342"/>
        <v>16</v>
      </c>
      <c r="K736" s="215">
        <f t="shared" si="342"/>
        <v>0</v>
      </c>
      <c r="L736" s="221"/>
      <c r="M736" s="199"/>
      <c r="N736" s="63">
        <v>16</v>
      </c>
      <c r="O736" s="63">
        <v>0</v>
      </c>
      <c r="P736" s="222"/>
      <c r="Q736" s="222"/>
      <c r="R736" s="63">
        <v>16</v>
      </c>
      <c r="S736" s="199"/>
      <c r="T736" s="199"/>
      <c r="U736" s="199"/>
      <c r="V736" s="199"/>
      <c r="W736" s="199"/>
      <c r="X736" s="199"/>
      <c r="Y736" s="199"/>
      <c r="Z736" s="221"/>
      <c r="AA736" s="199"/>
      <c r="AB736" s="140" t="str">
        <f t="shared" si="343"/>
        <v>CF7115-22</v>
      </c>
      <c r="AC736" s="139" t="str">
        <f t="shared" si="344"/>
        <v>Барилгын мужаан</v>
      </c>
      <c r="AD736" s="214">
        <f t="shared" si="346"/>
        <v>724</v>
      </c>
      <c r="AE736" s="199"/>
      <c r="AF736" s="199"/>
      <c r="AG736" s="199"/>
      <c r="AH736" s="199"/>
      <c r="AI736" s="199"/>
      <c r="AJ736" s="199"/>
      <c r="AK736" s="199"/>
      <c r="AL736" s="199"/>
      <c r="AM736" s="199"/>
      <c r="AN736" s="199"/>
      <c r="AO736" s="199"/>
      <c r="AP736" s="199"/>
      <c r="AQ736" s="199">
        <v>16</v>
      </c>
      <c r="AR736" s="199">
        <v>0</v>
      </c>
      <c r="AS736" s="199">
        <v>3</v>
      </c>
      <c r="AT736" s="199">
        <v>1</v>
      </c>
      <c r="AU736" s="199"/>
      <c r="AV736" s="199">
        <v>12</v>
      </c>
      <c r="AW736" s="199"/>
      <c r="AX736" s="199"/>
      <c r="AY736" s="199"/>
    </row>
    <row r="737" spans="1:51" s="196" customFormat="1" ht="12.75" customHeight="1">
      <c r="A737" s="787" t="s">
        <v>136</v>
      </c>
      <c r="B737" s="787"/>
      <c r="C737" s="702" t="s">
        <v>137</v>
      </c>
      <c r="D737" s="702"/>
      <c r="E737" s="702"/>
      <c r="F737" s="702"/>
      <c r="G737" s="702"/>
      <c r="H737" s="702"/>
      <c r="I737" s="214">
        <f t="shared" si="345"/>
        <v>725</v>
      </c>
      <c r="J737" s="215">
        <f t="shared" si="342"/>
        <v>17</v>
      </c>
      <c r="K737" s="215">
        <f t="shared" si="342"/>
        <v>14</v>
      </c>
      <c r="L737" s="221"/>
      <c r="M737" s="199"/>
      <c r="N737" s="63">
        <v>17</v>
      </c>
      <c r="O737" s="63">
        <v>14</v>
      </c>
      <c r="P737" s="222"/>
      <c r="Q737" s="222"/>
      <c r="R737" s="63">
        <v>17</v>
      </c>
      <c r="S737" s="199"/>
      <c r="T737" s="199"/>
      <c r="U737" s="199"/>
      <c r="V737" s="199"/>
      <c r="W737" s="199"/>
      <c r="X737" s="199"/>
      <c r="Y737" s="199"/>
      <c r="Z737" s="221"/>
      <c r="AA737" s="199"/>
      <c r="AB737" s="140" t="str">
        <f t="shared" si="343"/>
        <v>NF6210-21</v>
      </c>
      <c r="AC737" s="139" t="str">
        <f t="shared" si="344"/>
        <v>Ойжуулагч</v>
      </c>
      <c r="AD737" s="214">
        <f t="shared" si="346"/>
        <v>725</v>
      </c>
      <c r="AE737" s="199"/>
      <c r="AF737" s="199"/>
      <c r="AG737" s="199"/>
      <c r="AH737" s="199"/>
      <c r="AI737" s="199"/>
      <c r="AJ737" s="199"/>
      <c r="AK737" s="199"/>
      <c r="AL737" s="199"/>
      <c r="AM737" s="199"/>
      <c r="AN737" s="199"/>
      <c r="AO737" s="199"/>
      <c r="AP737" s="199"/>
      <c r="AQ737" s="199">
        <v>17</v>
      </c>
      <c r="AR737" s="199">
        <v>14</v>
      </c>
      <c r="AS737" s="199">
        <v>7</v>
      </c>
      <c r="AT737" s="199"/>
      <c r="AU737" s="199">
        <v>1</v>
      </c>
      <c r="AV737" s="199">
        <v>9</v>
      </c>
      <c r="AW737" s="199"/>
      <c r="AX737" s="199"/>
      <c r="AY737" s="199"/>
    </row>
    <row r="738" spans="1:51" s="196" customFormat="1" ht="51" customHeight="1">
      <c r="A738" s="787" t="s">
        <v>507</v>
      </c>
      <c r="B738" s="787"/>
      <c r="C738" s="702" t="s">
        <v>645</v>
      </c>
      <c r="D738" s="702"/>
      <c r="E738" s="702"/>
      <c r="F738" s="702"/>
      <c r="G738" s="702"/>
      <c r="H738" s="702"/>
      <c r="I738" s="214">
        <f t="shared" si="345"/>
        <v>726</v>
      </c>
      <c r="J738" s="215">
        <f t="shared" si="342"/>
        <v>24</v>
      </c>
      <c r="K738" s="215">
        <f t="shared" si="342"/>
        <v>21</v>
      </c>
      <c r="L738" s="221"/>
      <c r="M738" s="199"/>
      <c r="N738" s="63">
        <v>24</v>
      </c>
      <c r="O738" s="63">
        <v>21</v>
      </c>
      <c r="P738" s="222"/>
      <c r="Q738" s="222"/>
      <c r="R738" s="63">
        <v>24</v>
      </c>
      <c r="S738" s="199"/>
      <c r="T738" s="199"/>
      <c r="U738" s="199"/>
      <c r="V738" s="199"/>
      <c r="W738" s="199"/>
      <c r="X738" s="199"/>
      <c r="Y738" s="199"/>
      <c r="Z738" s="221"/>
      <c r="AA738" s="199"/>
      <c r="AB738" s="140" t="str">
        <f t="shared" si="343"/>
        <v>IF7514-21</v>
      </c>
      <c r="AC738" s="139" t="str">
        <f t="shared" si="344"/>
        <v>Жимс жимсгэнэ хүнсний ногоо самар боловсруулан даршлагч үйлдвэрлэлийн технологийн ажилтан</v>
      </c>
      <c r="AD738" s="214">
        <f t="shared" si="346"/>
        <v>726</v>
      </c>
      <c r="AE738" s="199"/>
      <c r="AF738" s="199"/>
      <c r="AG738" s="199"/>
      <c r="AH738" s="199"/>
      <c r="AI738" s="199"/>
      <c r="AJ738" s="199"/>
      <c r="AK738" s="199">
        <v>1</v>
      </c>
      <c r="AL738" s="199">
        <v>0</v>
      </c>
      <c r="AM738" s="199"/>
      <c r="AN738" s="199"/>
      <c r="AO738" s="199"/>
      <c r="AP738" s="199"/>
      <c r="AQ738" s="199">
        <v>23</v>
      </c>
      <c r="AR738" s="199">
        <v>21</v>
      </c>
      <c r="AS738" s="199">
        <v>15</v>
      </c>
      <c r="AT738" s="199"/>
      <c r="AU738" s="199"/>
      <c r="AV738" s="199">
        <v>9</v>
      </c>
      <c r="AW738" s="199"/>
      <c r="AX738" s="199"/>
      <c r="AY738" s="199"/>
    </row>
    <row r="739" spans="1:51" s="196" customFormat="1" ht="12.75" customHeight="1">
      <c r="A739" s="825" t="s">
        <v>142</v>
      </c>
      <c r="B739" s="826"/>
      <c r="C739" s="712" t="s">
        <v>143</v>
      </c>
      <c r="D739" s="713"/>
      <c r="E739" s="713"/>
      <c r="F739" s="713"/>
      <c r="G739" s="713"/>
      <c r="H739" s="714"/>
      <c r="I739" s="214">
        <f t="shared" si="345"/>
        <v>727</v>
      </c>
      <c r="J739" s="215">
        <f t="shared" si="342"/>
        <v>18</v>
      </c>
      <c r="K739" s="215">
        <f t="shared" si="342"/>
        <v>16</v>
      </c>
      <c r="L739" s="221"/>
      <c r="M739" s="199"/>
      <c r="N739" s="63">
        <v>18</v>
      </c>
      <c r="O739" s="63">
        <v>16</v>
      </c>
      <c r="P739" s="222"/>
      <c r="Q739" s="222"/>
      <c r="R739" s="63">
        <v>18</v>
      </c>
      <c r="S739" s="199"/>
      <c r="T739" s="199"/>
      <c r="U739" s="199"/>
      <c r="V739" s="199"/>
      <c r="W739" s="199"/>
      <c r="X739" s="199">
        <v>2</v>
      </c>
      <c r="Y739" s="199">
        <v>2</v>
      </c>
      <c r="Z739" s="221"/>
      <c r="AA739" s="199"/>
      <c r="AB739" s="140" t="str">
        <f t="shared" si="343"/>
        <v>AF6112-24</v>
      </c>
      <c r="AC739" s="139" t="str">
        <f t="shared" si="344"/>
        <v>Хүнсний ногооны фермер</v>
      </c>
      <c r="AD739" s="214">
        <f t="shared" si="346"/>
        <v>727</v>
      </c>
      <c r="AE739" s="199"/>
      <c r="AF739" s="199"/>
      <c r="AG739" s="199"/>
      <c r="AH739" s="199"/>
      <c r="AI739" s="199"/>
      <c r="AJ739" s="199"/>
      <c r="AK739" s="199"/>
      <c r="AL739" s="199"/>
      <c r="AM739" s="199"/>
      <c r="AN739" s="199"/>
      <c r="AO739" s="199"/>
      <c r="AP739" s="199"/>
      <c r="AQ739" s="199">
        <v>16</v>
      </c>
      <c r="AR739" s="199">
        <v>14</v>
      </c>
      <c r="AS739" s="199">
        <v>5</v>
      </c>
      <c r="AT739" s="199"/>
      <c r="AU739" s="199">
        <v>1</v>
      </c>
      <c r="AV739" s="199">
        <v>11</v>
      </c>
      <c r="AW739" s="199">
        <v>1</v>
      </c>
      <c r="AX739" s="199"/>
      <c r="AY739" s="199"/>
    </row>
    <row r="740" spans="1:51" s="196" customFormat="1" ht="12.75" customHeight="1">
      <c r="A740" s="787" t="s">
        <v>181</v>
      </c>
      <c r="B740" s="787"/>
      <c r="C740" s="712" t="s">
        <v>182</v>
      </c>
      <c r="D740" s="713"/>
      <c r="E740" s="713"/>
      <c r="F740" s="713"/>
      <c r="G740" s="713"/>
      <c r="H740" s="714"/>
      <c r="I740" s="214">
        <f t="shared" si="345"/>
        <v>728</v>
      </c>
      <c r="J740" s="215">
        <f t="shared" si="342"/>
        <v>30</v>
      </c>
      <c r="K740" s="215">
        <f t="shared" si="342"/>
        <v>2</v>
      </c>
      <c r="L740" s="221"/>
      <c r="M740" s="199"/>
      <c r="N740" s="63">
        <v>30</v>
      </c>
      <c r="O740" s="63">
        <v>2</v>
      </c>
      <c r="P740" s="222"/>
      <c r="Q740" s="222"/>
      <c r="R740" s="63">
        <v>30</v>
      </c>
      <c r="S740" s="199"/>
      <c r="T740" s="199"/>
      <c r="U740" s="199"/>
      <c r="V740" s="199"/>
      <c r="W740" s="199"/>
      <c r="X740" s="199"/>
      <c r="Y740" s="199"/>
      <c r="Z740" s="221"/>
      <c r="AA740" s="199"/>
      <c r="AB740" s="140" t="str">
        <f t="shared" si="343"/>
        <v>AH6121-24</v>
      </c>
      <c r="AC740" s="139" t="str">
        <f t="shared" si="344"/>
        <v>Малчин</v>
      </c>
      <c r="AD740" s="214">
        <f t="shared" si="346"/>
        <v>728</v>
      </c>
      <c r="AE740" s="199"/>
      <c r="AF740" s="199"/>
      <c r="AG740" s="199"/>
      <c r="AH740" s="199"/>
      <c r="AI740" s="199"/>
      <c r="AJ740" s="199"/>
      <c r="AK740" s="199">
        <v>30</v>
      </c>
      <c r="AL740" s="199">
        <v>2</v>
      </c>
      <c r="AM740" s="199"/>
      <c r="AN740" s="199"/>
      <c r="AO740" s="199"/>
      <c r="AP740" s="199"/>
      <c r="AQ740" s="199"/>
      <c r="AR740" s="199"/>
      <c r="AS740" s="199"/>
      <c r="AT740" s="199"/>
      <c r="AU740" s="199"/>
      <c r="AV740" s="199">
        <v>13</v>
      </c>
      <c r="AW740" s="199">
        <v>12</v>
      </c>
      <c r="AX740" s="199">
        <v>5</v>
      </c>
      <c r="AY740" s="199"/>
    </row>
    <row r="741" spans="1:51" s="196" customFormat="1" ht="12.75" customHeight="1">
      <c r="A741" s="787" t="s">
        <v>509</v>
      </c>
      <c r="B741" s="787"/>
      <c r="C741" s="702" t="s">
        <v>510</v>
      </c>
      <c r="D741" s="702"/>
      <c r="E741" s="702"/>
      <c r="F741" s="702"/>
      <c r="G741" s="702"/>
      <c r="H741" s="702"/>
      <c r="I741" s="214">
        <f t="shared" si="345"/>
        <v>729</v>
      </c>
      <c r="J741" s="215">
        <f t="shared" si="342"/>
        <v>24</v>
      </c>
      <c r="K741" s="215">
        <f t="shared" si="342"/>
        <v>21</v>
      </c>
      <c r="L741" s="221"/>
      <c r="M741" s="199"/>
      <c r="N741" s="63">
        <v>24</v>
      </c>
      <c r="O741" s="63">
        <v>21</v>
      </c>
      <c r="P741" s="222"/>
      <c r="Q741" s="222"/>
      <c r="R741" s="63">
        <v>24</v>
      </c>
      <c r="S741" s="199"/>
      <c r="T741" s="199"/>
      <c r="U741" s="199"/>
      <c r="V741" s="199"/>
      <c r="W741" s="199"/>
      <c r="X741" s="199">
        <v>1</v>
      </c>
      <c r="Y741" s="199">
        <v>1</v>
      </c>
      <c r="Z741" s="221"/>
      <c r="AA741" s="199"/>
      <c r="AB741" s="140" t="str">
        <f t="shared" si="343"/>
        <v>ID4415-12</v>
      </c>
      <c r="AC741" s="139" t="str">
        <f t="shared" si="344"/>
        <v>Архивын ажилтан</v>
      </c>
      <c r="AD741" s="214">
        <f t="shared" si="346"/>
        <v>729</v>
      </c>
      <c r="AE741" s="199"/>
      <c r="AF741" s="199"/>
      <c r="AG741" s="199"/>
      <c r="AH741" s="199"/>
      <c r="AI741" s="199"/>
      <c r="AJ741" s="199"/>
      <c r="AK741" s="199">
        <v>7</v>
      </c>
      <c r="AL741" s="199">
        <v>5</v>
      </c>
      <c r="AM741" s="199"/>
      <c r="AN741" s="199"/>
      <c r="AO741" s="199"/>
      <c r="AP741" s="199"/>
      <c r="AQ741" s="199">
        <v>16</v>
      </c>
      <c r="AR741" s="199">
        <v>15</v>
      </c>
      <c r="AS741" s="199">
        <v>18</v>
      </c>
      <c r="AT741" s="199"/>
      <c r="AU741" s="199"/>
      <c r="AV741" s="199">
        <v>6</v>
      </c>
      <c r="AW741" s="199"/>
      <c r="AX741" s="199"/>
      <c r="AY741" s="199"/>
    </row>
    <row r="742" spans="1:51" s="196" customFormat="1" ht="12.75" customHeight="1">
      <c r="A742" s="1002" t="s">
        <v>163</v>
      </c>
      <c r="B742" s="1003"/>
      <c r="C742" s="751" t="s">
        <v>164</v>
      </c>
      <c r="D742" s="752"/>
      <c r="E742" s="752"/>
      <c r="F742" s="752"/>
      <c r="G742" s="752"/>
      <c r="H742" s="783"/>
      <c r="I742" s="214">
        <f t="shared" si="345"/>
        <v>730</v>
      </c>
      <c r="J742" s="215">
        <f t="shared" si="342"/>
        <v>18</v>
      </c>
      <c r="K742" s="215">
        <f t="shared" si="342"/>
        <v>13</v>
      </c>
      <c r="L742" s="221"/>
      <c r="M742" s="199"/>
      <c r="N742" s="63">
        <v>18</v>
      </c>
      <c r="O742" s="63">
        <v>13</v>
      </c>
      <c r="P742" s="222"/>
      <c r="Q742" s="222"/>
      <c r="R742" s="63">
        <v>18</v>
      </c>
      <c r="S742" s="199"/>
      <c r="T742" s="199"/>
      <c r="U742" s="199"/>
      <c r="V742" s="199"/>
      <c r="W742" s="199"/>
      <c r="X742" s="199"/>
      <c r="Y742" s="199"/>
      <c r="Z742" s="221"/>
      <c r="AA742" s="199"/>
      <c r="AB742" s="140" t="str">
        <f t="shared" si="343"/>
        <v>AF6112-25</v>
      </c>
      <c r="AC742" s="139" t="str">
        <f t="shared" si="344"/>
        <v>Хүлэмжийн аж ахуйн фермер</v>
      </c>
      <c r="AD742" s="214">
        <f t="shared" si="346"/>
        <v>730</v>
      </c>
      <c r="AE742" s="199"/>
      <c r="AF742" s="199"/>
      <c r="AG742" s="199"/>
      <c r="AH742" s="199"/>
      <c r="AI742" s="199"/>
      <c r="AJ742" s="199"/>
      <c r="AK742" s="199">
        <v>1</v>
      </c>
      <c r="AL742" s="199">
        <v>1</v>
      </c>
      <c r="AM742" s="199"/>
      <c r="AN742" s="199"/>
      <c r="AO742" s="199"/>
      <c r="AP742" s="199"/>
      <c r="AQ742" s="199">
        <v>17</v>
      </c>
      <c r="AR742" s="199">
        <v>12</v>
      </c>
      <c r="AS742" s="199">
        <v>13</v>
      </c>
      <c r="AT742" s="199"/>
      <c r="AU742" s="199">
        <v>1</v>
      </c>
      <c r="AV742" s="199">
        <v>4</v>
      </c>
      <c r="AW742" s="199"/>
      <c r="AX742" s="199"/>
      <c r="AY742" s="199"/>
    </row>
    <row r="743" spans="1:51" s="196" customFormat="1" ht="38.25" customHeight="1">
      <c r="A743" s="787" t="s">
        <v>134</v>
      </c>
      <c r="B743" s="787"/>
      <c r="C743" s="751" t="s">
        <v>135</v>
      </c>
      <c r="D743" s="752"/>
      <c r="E743" s="752"/>
      <c r="F743" s="752"/>
      <c r="G743" s="752"/>
      <c r="H743" s="783"/>
      <c r="I743" s="214">
        <f t="shared" si="345"/>
        <v>731</v>
      </c>
      <c r="J743" s="215">
        <f t="shared" si="342"/>
        <v>20</v>
      </c>
      <c r="K743" s="215">
        <f t="shared" si="342"/>
        <v>17</v>
      </c>
      <c r="L743" s="221"/>
      <c r="M743" s="199"/>
      <c r="N743" s="63">
        <v>20</v>
      </c>
      <c r="O743" s="63">
        <v>17</v>
      </c>
      <c r="P743" s="222"/>
      <c r="Q743" s="222"/>
      <c r="R743" s="63">
        <v>20</v>
      </c>
      <c r="S743" s="199"/>
      <c r="T743" s="199"/>
      <c r="U743" s="199"/>
      <c r="V743" s="214"/>
      <c r="W743" s="214"/>
      <c r="X743" s="214"/>
      <c r="Y743" s="214"/>
      <c r="Z743" s="216"/>
      <c r="AA743" s="214"/>
      <c r="AB743" s="140" t="str">
        <f t="shared" si="343"/>
        <v>IE8152-36</v>
      </c>
      <c r="AC743" s="139" t="str">
        <f t="shared" si="344"/>
        <v xml:space="preserve">Ноос, ноолуур боловсруулалтын технологийн ажилтан </v>
      </c>
      <c r="AD743" s="214">
        <f t="shared" si="346"/>
        <v>731</v>
      </c>
      <c r="AE743" s="214"/>
      <c r="AF743" s="214"/>
      <c r="AG743" s="214"/>
      <c r="AH743" s="214"/>
      <c r="AI743" s="214"/>
      <c r="AJ743" s="214"/>
      <c r="AK743" s="214"/>
      <c r="AL743" s="214"/>
      <c r="AM743" s="214"/>
      <c r="AN743" s="214"/>
      <c r="AO743" s="214"/>
      <c r="AP743" s="214"/>
      <c r="AQ743" s="214">
        <v>20</v>
      </c>
      <c r="AR743" s="214">
        <v>17</v>
      </c>
      <c r="AS743" s="214">
        <v>2</v>
      </c>
      <c r="AT743" s="214">
        <v>1</v>
      </c>
      <c r="AU743" s="214"/>
      <c r="AV743" s="214">
        <v>17</v>
      </c>
      <c r="AW743" s="214"/>
      <c r="AX743" s="214"/>
      <c r="AY743" s="214"/>
    </row>
    <row r="744" spans="1:51" s="196" customFormat="1" ht="38.25" customHeight="1">
      <c r="A744" s="787" t="s">
        <v>166</v>
      </c>
      <c r="B744" s="787"/>
      <c r="C744" s="751" t="s">
        <v>167</v>
      </c>
      <c r="D744" s="752"/>
      <c r="E744" s="752"/>
      <c r="F744" s="752"/>
      <c r="G744" s="752"/>
      <c r="H744" s="783"/>
      <c r="I744" s="214">
        <f t="shared" si="345"/>
        <v>732</v>
      </c>
      <c r="J744" s="215">
        <f t="shared" si="342"/>
        <v>16</v>
      </c>
      <c r="K744" s="215">
        <f t="shared" si="342"/>
        <v>16</v>
      </c>
      <c r="L744" s="221"/>
      <c r="M744" s="199"/>
      <c r="N744" s="63">
        <v>16</v>
      </c>
      <c r="O744" s="63">
        <v>16</v>
      </c>
      <c r="P744" s="222"/>
      <c r="Q744" s="222"/>
      <c r="R744" s="63">
        <v>16</v>
      </c>
      <c r="S744" s="199"/>
      <c r="T744" s="199"/>
      <c r="U744" s="199"/>
      <c r="V744" s="199"/>
      <c r="W744" s="199"/>
      <c r="X744" s="199"/>
      <c r="Y744" s="199"/>
      <c r="Z744" s="221"/>
      <c r="AA744" s="199"/>
      <c r="AB744" s="140" t="str">
        <f t="shared" si="343"/>
        <v>IF5131-16</v>
      </c>
      <c r="AC744" s="139" t="str">
        <f t="shared" si="344"/>
        <v>Зочид буудал, зоогийн газрын үйлчилгээний ажилтан</v>
      </c>
      <c r="AD744" s="214">
        <f t="shared" si="346"/>
        <v>732</v>
      </c>
      <c r="AE744" s="199"/>
      <c r="AF744" s="199"/>
      <c r="AG744" s="199"/>
      <c r="AH744" s="199"/>
      <c r="AI744" s="199"/>
      <c r="AJ744" s="199"/>
      <c r="AK744" s="199">
        <v>3</v>
      </c>
      <c r="AL744" s="199">
        <v>3</v>
      </c>
      <c r="AM744" s="199"/>
      <c r="AN744" s="199"/>
      <c r="AO744" s="199"/>
      <c r="AP744" s="199"/>
      <c r="AQ744" s="199">
        <v>13</v>
      </c>
      <c r="AR744" s="199">
        <v>13</v>
      </c>
      <c r="AS744" s="199">
        <v>9</v>
      </c>
      <c r="AT744" s="199"/>
      <c r="AU744" s="199"/>
      <c r="AV744" s="199">
        <v>7</v>
      </c>
      <c r="AW744" s="199"/>
      <c r="AX744" s="199"/>
      <c r="AY744" s="199"/>
    </row>
    <row r="745" spans="1:51" s="208" customFormat="1" ht="14.25">
      <c r="A745" s="1040" t="s">
        <v>646</v>
      </c>
      <c r="B745" s="1041"/>
      <c r="C745" s="1041"/>
      <c r="D745" s="1041"/>
      <c r="E745" s="1041"/>
      <c r="F745" s="1041"/>
      <c r="G745" s="1041"/>
      <c r="H745" s="1042"/>
      <c r="I745" s="287">
        <f t="shared" si="345"/>
        <v>733</v>
      </c>
      <c r="J745" s="251">
        <f>+J746+J750+J774+J776+J777+J807+J821+J838</f>
        <v>3193</v>
      </c>
      <c r="K745" s="251">
        <f t="shared" ref="K745:AA745" si="347">+K746+K750+K774+K776+K777+K807+K821+K838</f>
        <v>1379</v>
      </c>
      <c r="L745" s="251">
        <f t="shared" si="347"/>
        <v>578</v>
      </c>
      <c r="M745" s="251">
        <f t="shared" si="347"/>
        <v>235</v>
      </c>
      <c r="N745" s="251">
        <f t="shared" si="347"/>
        <v>2615</v>
      </c>
      <c r="O745" s="251">
        <f t="shared" si="347"/>
        <v>1144</v>
      </c>
      <c r="P745" s="251">
        <f t="shared" si="347"/>
        <v>0</v>
      </c>
      <c r="Q745" s="251">
        <f t="shared" si="347"/>
        <v>0</v>
      </c>
      <c r="R745" s="251">
        <f t="shared" si="347"/>
        <v>1041</v>
      </c>
      <c r="S745" s="251">
        <f t="shared" si="347"/>
        <v>19</v>
      </c>
      <c r="T745" s="251">
        <f t="shared" si="347"/>
        <v>2132</v>
      </c>
      <c r="U745" s="251">
        <f t="shared" si="347"/>
        <v>1</v>
      </c>
      <c r="V745" s="251">
        <f t="shared" si="347"/>
        <v>1416</v>
      </c>
      <c r="W745" s="251">
        <f t="shared" si="347"/>
        <v>532</v>
      </c>
      <c r="X745" s="251">
        <f t="shared" si="347"/>
        <v>407</v>
      </c>
      <c r="Y745" s="251">
        <f t="shared" si="347"/>
        <v>231</v>
      </c>
      <c r="Z745" s="251">
        <f t="shared" si="347"/>
        <v>271</v>
      </c>
      <c r="AA745" s="251">
        <f t="shared" si="347"/>
        <v>142</v>
      </c>
      <c r="AB745" s="1043" t="str">
        <f t="shared" si="343"/>
        <v>Төрийн бус өмчийн Политехник коллеж-5</v>
      </c>
      <c r="AC745" s="1044"/>
      <c r="AD745" s="287">
        <f t="shared" si="346"/>
        <v>733</v>
      </c>
      <c r="AE745" s="251">
        <f>+AE746+AE750+AE774+AE776+AE777+AE807+AE821+AE838</f>
        <v>0</v>
      </c>
      <c r="AF745" s="251">
        <f t="shared" ref="AF745:AV745" si="348">+AF746+AF750+AF774+AF776+AF777+AF807+AF821+AF838</f>
        <v>0</v>
      </c>
      <c r="AG745" s="251">
        <f t="shared" si="348"/>
        <v>20</v>
      </c>
      <c r="AH745" s="251">
        <f t="shared" si="348"/>
        <v>16</v>
      </c>
      <c r="AI745" s="251">
        <f t="shared" si="348"/>
        <v>121</v>
      </c>
      <c r="AJ745" s="251">
        <f t="shared" si="348"/>
        <v>41</v>
      </c>
      <c r="AK745" s="251">
        <f t="shared" si="348"/>
        <v>80</v>
      </c>
      <c r="AL745" s="251">
        <f t="shared" si="348"/>
        <v>44</v>
      </c>
      <c r="AM745" s="251">
        <f t="shared" si="348"/>
        <v>4</v>
      </c>
      <c r="AN745" s="251">
        <f t="shared" si="348"/>
        <v>0</v>
      </c>
      <c r="AO745" s="251">
        <f t="shared" si="348"/>
        <v>0</v>
      </c>
      <c r="AP745" s="251">
        <f t="shared" si="348"/>
        <v>0</v>
      </c>
      <c r="AQ745" s="251">
        <f t="shared" si="348"/>
        <v>874</v>
      </c>
      <c r="AR745" s="251">
        <f t="shared" si="348"/>
        <v>373</v>
      </c>
      <c r="AS745" s="251">
        <f t="shared" si="348"/>
        <v>80</v>
      </c>
      <c r="AT745" s="251">
        <f t="shared" si="348"/>
        <v>6</v>
      </c>
      <c r="AU745" s="251">
        <f t="shared" si="348"/>
        <v>343</v>
      </c>
      <c r="AV745" s="251">
        <f t="shared" si="348"/>
        <v>1075</v>
      </c>
      <c r="AW745" s="251">
        <f>+AW746+AW750+AW774+AW776+AW777+AW807+AW821+AW838</f>
        <v>1451</v>
      </c>
      <c r="AX745" s="251">
        <f t="shared" ref="AX745:AY745" si="349">+AX746+AX750+AX774+AX776+AX777+AX807+AX821+AX838</f>
        <v>166</v>
      </c>
      <c r="AY745" s="251">
        <f t="shared" si="349"/>
        <v>72</v>
      </c>
    </row>
    <row r="746" spans="1:51" s="213" customFormat="1">
      <c r="A746" s="996" t="s">
        <v>512</v>
      </c>
      <c r="B746" s="997"/>
      <c r="C746" s="997"/>
      <c r="D746" s="997"/>
      <c r="E746" s="997"/>
      <c r="F746" s="997"/>
      <c r="G746" s="997"/>
      <c r="H746" s="998"/>
      <c r="I746" s="217">
        <f t="shared" si="345"/>
        <v>734</v>
      </c>
      <c r="J746" s="217">
        <f t="shared" ref="J746:AA746" si="350">SUM(J747:J749)</f>
        <v>18</v>
      </c>
      <c r="K746" s="217">
        <f t="shared" si="350"/>
        <v>13</v>
      </c>
      <c r="L746" s="217">
        <f t="shared" si="350"/>
        <v>18</v>
      </c>
      <c r="M746" s="217">
        <f t="shared" si="350"/>
        <v>13</v>
      </c>
      <c r="N746" s="217">
        <f t="shared" si="350"/>
        <v>0</v>
      </c>
      <c r="O746" s="217">
        <f t="shared" si="350"/>
        <v>0</v>
      </c>
      <c r="P746" s="217">
        <f t="shared" si="350"/>
        <v>0</v>
      </c>
      <c r="Q746" s="217">
        <f t="shared" si="350"/>
        <v>0</v>
      </c>
      <c r="R746" s="217">
        <f t="shared" si="350"/>
        <v>0</v>
      </c>
      <c r="S746" s="217">
        <f t="shared" si="350"/>
        <v>0</v>
      </c>
      <c r="T746" s="217">
        <f t="shared" si="350"/>
        <v>18</v>
      </c>
      <c r="U746" s="217">
        <f t="shared" si="350"/>
        <v>0</v>
      </c>
      <c r="V746" s="217">
        <f t="shared" si="350"/>
        <v>4</v>
      </c>
      <c r="W746" s="217">
        <f t="shared" si="350"/>
        <v>2</v>
      </c>
      <c r="X746" s="217">
        <f t="shared" si="350"/>
        <v>7</v>
      </c>
      <c r="Y746" s="217">
        <f t="shared" si="350"/>
        <v>4</v>
      </c>
      <c r="Z746" s="217">
        <f t="shared" si="350"/>
        <v>0</v>
      </c>
      <c r="AA746" s="217">
        <f t="shared" si="350"/>
        <v>0</v>
      </c>
      <c r="AB746" s="999" t="str">
        <f t="shared" si="343"/>
        <v>1. Анима Политехник коллеж</v>
      </c>
      <c r="AC746" s="1000"/>
      <c r="AD746" s="217">
        <f t="shared" si="346"/>
        <v>734</v>
      </c>
      <c r="AE746" s="217">
        <f t="shared" ref="AE746:AY746" si="351">SUM(AE747:AE749)</f>
        <v>0</v>
      </c>
      <c r="AF746" s="217">
        <f t="shared" si="351"/>
        <v>0</v>
      </c>
      <c r="AG746" s="217">
        <f t="shared" si="351"/>
        <v>2</v>
      </c>
      <c r="AH746" s="217">
        <f t="shared" si="351"/>
        <v>2</v>
      </c>
      <c r="AI746" s="217">
        <f t="shared" si="351"/>
        <v>0</v>
      </c>
      <c r="AJ746" s="217">
        <f t="shared" si="351"/>
        <v>0</v>
      </c>
      <c r="AK746" s="217">
        <f t="shared" si="351"/>
        <v>1</v>
      </c>
      <c r="AL746" s="217">
        <f t="shared" si="351"/>
        <v>1</v>
      </c>
      <c r="AM746" s="217">
        <f t="shared" si="351"/>
        <v>0</v>
      </c>
      <c r="AN746" s="217">
        <f t="shared" si="351"/>
        <v>0</v>
      </c>
      <c r="AO746" s="217">
        <f t="shared" si="351"/>
        <v>0</v>
      </c>
      <c r="AP746" s="217">
        <f t="shared" si="351"/>
        <v>0</v>
      </c>
      <c r="AQ746" s="217">
        <f t="shared" si="351"/>
        <v>4</v>
      </c>
      <c r="AR746" s="217">
        <f t="shared" si="351"/>
        <v>4</v>
      </c>
      <c r="AS746" s="217">
        <f t="shared" si="351"/>
        <v>0</v>
      </c>
      <c r="AT746" s="217">
        <f t="shared" si="351"/>
        <v>0</v>
      </c>
      <c r="AU746" s="217">
        <f t="shared" si="351"/>
        <v>0</v>
      </c>
      <c r="AV746" s="217">
        <f t="shared" si="351"/>
        <v>18</v>
      </c>
      <c r="AW746" s="217">
        <f t="shared" si="351"/>
        <v>0</v>
      </c>
      <c r="AX746" s="217">
        <f t="shared" si="351"/>
        <v>0</v>
      </c>
      <c r="AY746" s="217">
        <f t="shared" si="351"/>
        <v>0</v>
      </c>
    </row>
    <row r="747" spans="1:51" s="196" customFormat="1" ht="12.75" customHeight="1">
      <c r="A747" s="825" t="s">
        <v>513</v>
      </c>
      <c r="B747" s="826"/>
      <c r="C747" s="712" t="s">
        <v>514</v>
      </c>
      <c r="D747" s="713"/>
      <c r="E747" s="713"/>
      <c r="F747" s="713"/>
      <c r="G747" s="713"/>
      <c r="H747" s="714"/>
      <c r="I747" s="214">
        <f t="shared" si="345"/>
        <v>735</v>
      </c>
      <c r="J747" s="215">
        <f t="shared" si="342"/>
        <v>12</v>
      </c>
      <c r="K747" s="215">
        <f t="shared" si="342"/>
        <v>10</v>
      </c>
      <c r="L747" s="221">
        <v>12</v>
      </c>
      <c r="M747" s="199">
        <v>10</v>
      </c>
      <c r="N747" s="199"/>
      <c r="O747" s="199"/>
      <c r="P747" s="222"/>
      <c r="Q747" s="222"/>
      <c r="R747" s="222"/>
      <c r="S747" s="222"/>
      <c r="T747" s="199">
        <v>12</v>
      </c>
      <c r="U747" s="222"/>
      <c r="V747" s="214">
        <v>3</v>
      </c>
      <c r="W747" s="214">
        <v>2</v>
      </c>
      <c r="X747" s="199">
        <v>5</v>
      </c>
      <c r="Y747" s="199">
        <v>4</v>
      </c>
      <c r="Z747" s="224"/>
      <c r="AA747" s="223"/>
      <c r="AB747" s="140" t="str">
        <f t="shared" si="343"/>
        <v>AP2651-11</v>
      </c>
      <c r="AC747" s="139" t="str">
        <f t="shared" ref="AC747:AC749" si="352">+C747</f>
        <v>Зураач</v>
      </c>
      <c r="AD747" s="214">
        <f t="shared" si="346"/>
        <v>735</v>
      </c>
      <c r="AE747" s="222"/>
      <c r="AF747" s="222"/>
      <c r="AG747" s="199">
        <v>1</v>
      </c>
      <c r="AH747" s="199">
        <v>1</v>
      </c>
      <c r="AI747" s="222"/>
      <c r="AJ747" s="222"/>
      <c r="AK747" s="199"/>
      <c r="AL747" s="222"/>
      <c r="AM747" s="222"/>
      <c r="AN747" s="222"/>
      <c r="AO747" s="222"/>
      <c r="AP747" s="222"/>
      <c r="AQ747" s="199">
        <v>3</v>
      </c>
      <c r="AR747" s="199">
        <v>3</v>
      </c>
      <c r="AS747" s="199"/>
      <c r="AT747" s="226"/>
      <c r="AU747" s="226"/>
      <c r="AV747" s="199">
        <v>12</v>
      </c>
      <c r="AW747" s="199"/>
      <c r="AX747" s="226"/>
      <c r="AY747" s="226"/>
    </row>
    <row r="748" spans="1:51" s="196" customFormat="1" ht="25.5" customHeight="1">
      <c r="A748" s="825" t="s">
        <v>501</v>
      </c>
      <c r="B748" s="826"/>
      <c r="C748" s="751" t="s">
        <v>502</v>
      </c>
      <c r="D748" s="752"/>
      <c r="E748" s="752"/>
      <c r="F748" s="752"/>
      <c r="G748" s="752"/>
      <c r="H748" s="783"/>
      <c r="I748" s="214">
        <f t="shared" si="345"/>
        <v>736</v>
      </c>
      <c r="J748" s="215">
        <f t="shared" si="342"/>
        <v>5</v>
      </c>
      <c r="K748" s="215">
        <f t="shared" si="342"/>
        <v>2</v>
      </c>
      <c r="L748" s="221">
        <v>5</v>
      </c>
      <c r="M748" s="199">
        <v>2</v>
      </c>
      <c r="N748" s="199"/>
      <c r="O748" s="199"/>
      <c r="P748" s="222"/>
      <c r="Q748" s="222"/>
      <c r="R748" s="222"/>
      <c r="S748" s="222"/>
      <c r="T748" s="199">
        <v>5</v>
      </c>
      <c r="U748" s="222"/>
      <c r="V748" s="214">
        <v>1</v>
      </c>
      <c r="W748" s="214"/>
      <c r="X748" s="199">
        <v>2</v>
      </c>
      <c r="Y748" s="199"/>
      <c r="Z748" s="224"/>
      <c r="AA748" s="223"/>
      <c r="AB748" s="140" t="str">
        <f t="shared" si="343"/>
        <v>AD3432-28</v>
      </c>
      <c r="AC748" s="139" t="str">
        <f t="shared" si="352"/>
        <v>Үйлдвэрлэлийн график дизайнч</v>
      </c>
      <c r="AD748" s="214">
        <f t="shared" si="346"/>
        <v>736</v>
      </c>
      <c r="AE748" s="222"/>
      <c r="AF748" s="222"/>
      <c r="AG748" s="199">
        <v>1</v>
      </c>
      <c r="AH748" s="199">
        <v>1</v>
      </c>
      <c r="AI748" s="222"/>
      <c r="AJ748" s="222"/>
      <c r="AK748" s="199"/>
      <c r="AL748" s="199"/>
      <c r="AM748" s="222"/>
      <c r="AN748" s="222"/>
      <c r="AO748" s="222"/>
      <c r="AP748" s="222"/>
      <c r="AQ748" s="199">
        <v>1</v>
      </c>
      <c r="AR748" s="199">
        <v>1</v>
      </c>
      <c r="AS748" s="199"/>
      <c r="AT748" s="226"/>
      <c r="AU748" s="226"/>
      <c r="AV748" s="199">
        <v>5</v>
      </c>
      <c r="AW748" s="199"/>
      <c r="AX748" s="226"/>
      <c r="AY748" s="226"/>
    </row>
    <row r="749" spans="1:51" s="196" customFormat="1" ht="12.75" customHeight="1">
      <c r="A749" s="825" t="s">
        <v>647</v>
      </c>
      <c r="B749" s="826"/>
      <c r="C749" s="712" t="s">
        <v>516</v>
      </c>
      <c r="D749" s="713"/>
      <c r="E749" s="713"/>
      <c r="F749" s="713"/>
      <c r="G749" s="713"/>
      <c r="H749" s="714"/>
      <c r="I749" s="214">
        <f t="shared" si="345"/>
        <v>737</v>
      </c>
      <c r="J749" s="215">
        <f t="shared" si="342"/>
        <v>1</v>
      </c>
      <c r="K749" s="215">
        <f t="shared" si="342"/>
        <v>1</v>
      </c>
      <c r="L749" s="221">
        <v>1</v>
      </c>
      <c r="M749" s="199">
        <v>1</v>
      </c>
      <c r="N749" s="199"/>
      <c r="O749" s="199"/>
      <c r="P749" s="222"/>
      <c r="Q749" s="222"/>
      <c r="R749" s="222"/>
      <c r="S749" s="222"/>
      <c r="T749" s="199">
        <v>1</v>
      </c>
      <c r="U749" s="222"/>
      <c r="V749" s="214"/>
      <c r="W749" s="214"/>
      <c r="X749" s="199"/>
      <c r="Y749" s="199"/>
      <c r="Z749" s="224"/>
      <c r="AA749" s="223"/>
      <c r="AB749" s="140" t="str">
        <f t="shared" si="343"/>
        <v>AP 2651-39</v>
      </c>
      <c r="AC749" s="139" t="str">
        <f t="shared" si="352"/>
        <v>Монгол зургийн зураач</v>
      </c>
      <c r="AD749" s="214">
        <f t="shared" si="346"/>
        <v>737</v>
      </c>
      <c r="AE749" s="222"/>
      <c r="AF749" s="222"/>
      <c r="AG749" s="199"/>
      <c r="AH749" s="199"/>
      <c r="AI749" s="222"/>
      <c r="AJ749" s="222"/>
      <c r="AK749" s="199">
        <v>1</v>
      </c>
      <c r="AL749" s="222">
        <v>1</v>
      </c>
      <c r="AM749" s="222"/>
      <c r="AN749" s="222"/>
      <c r="AO749" s="222"/>
      <c r="AP749" s="222"/>
      <c r="AQ749" s="199"/>
      <c r="AR749" s="199"/>
      <c r="AS749" s="199"/>
      <c r="AT749" s="226"/>
      <c r="AU749" s="226"/>
      <c r="AV749" s="199">
        <v>1</v>
      </c>
      <c r="AW749" s="199"/>
      <c r="AX749" s="226"/>
      <c r="AY749" s="226"/>
    </row>
    <row r="750" spans="1:51" s="213" customFormat="1">
      <c r="A750" s="996" t="s">
        <v>648</v>
      </c>
      <c r="B750" s="997"/>
      <c r="C750" s="997"/>
      <c r="D750" s="997"/>
      <c r="E750" s="997"/>
      <c r="F750" s="997"/>
      <c r="G750" s="997"/>
      <c r="H750" s="998"/>
      <c r="I750" s="217">
        <f t="shared" si="345"/>
        <v>738</v>
      </c>
      <c r="J750" s="217">
        <f t="shared" ref="J750:K750" si="353">SUM(J751:J773)</f>
        <v>1000</v>
      </c>
      <c r="K750" s="217">
        <f t="shared" si="353"/>
        <v>566</v>
      </c>
      <c r="L750" s="217">
        <f>SUM(L751:L773)</f>
        <v>207</v>
      </c>
      <c r="M750" s="217">
        <f t="shared" ref="M750:AA750" si="354">SUM(M751:M773)</f>
        <v>119</v>
      </c>
      <c r="N750" s="217">
        <f t="shared" si="354"/>
        <v>793</v>
      </c>
      <c r="O750" s="217">
        <f t="shared" si="354"/>
        <v>447</v>
      </c>
      <c r="P750" s="217">
        <f t="shared" si="354"/>
        <v>0</v>
      </c>
      <c r="Q750" s="217">
        <f t="shared" si="354"/>
        <v>0</v>
      </c>
      <c r="R750" s="217">
        <f t="shared" si="354"/>
        <v>0</v>
      </c>
      <c r="S750" s="217">
        <f t="shared" si="354"/>
        <v>0</v>
      </c>
      <c r="T750" s="217">
        <f t="shared" si="354"/>
        <v>1000</v>
      </c>
      <c r="U750" s="217">
        <f t="shared" si="354"/>
        <v>0</v>
      </c>
      <c r="V750" s="217">
        <f t="shared" si="354"/>
        <v>265</v>
      </c>
      <c r="W750" s="217">
        <f t="shared" si="354"/>
        <v>155</v>
      </c>
      <c r="X750" s="217">
        <f t="shared" si="354"/>
        <v>278</v>
      </c>
      <c r="Y750" s="217">
        <f t="shared" si="354"/>
        <v>178</v>
      </c>
      <c r="Z750" s="217">
        <f t="shared" si="354"/>
        <v>207</v>
      </c>
      <c r="AA750" s="217">
        <f t="shared" si="354"/>
        <v>119</v>
      </c>
      <c r="AB750" s="999" t="str">
        <f t="shared" si="343"/>
        <v>2. Барилга, Технологийн коллеж</v>
      </c>
      <c r="AC750" s="1000"/>
      <c r="AD750" s="217">
        <f t="shared" si="346"/>
        <v>738</v>
      </c>
      <c r="AE750" s="217">
        <f t="shared" ref="AE750:AF750" si="355">SUM(AE751:AE773)</f>
        <v>0</v>
      </c>
      <c r="AF750" s="217">
        <f t="shared" si="355"/>
        <v>0</v>
      </c>
      <c r="AG750" s="217">
        <f>SUM(AG751:AG773)</f>
        <v>11</v>
      </c>
      <c r="AH750" s="217">
        <f t="shared" ref="AH750:AX750" si="356">SUM(AH751:AH773)</f>
        <v>7</v>
      </c>
      <c r="AI750" s="217">
        <f t="shared" si="356"/>
        <v>30</v>
      </c>
      <c r="AJ750" s="217">
        <f t="shared" si="356"/>
        <v>7</v>
      </c>
      <c r="AK750" s="217">
        <f t="shared" si="356"/>
        <v>0</v>
      </c>
      <c r="AL750" s="217">
        <f t="shared" si="356"/>
        <v>0</v>
      </c>
      <c r="AM750" s="217">
        <f t="shared" si="356"/>
        <v>0</v>
      </c>
      <c r="AN750" s="217">
        <f t="shared" si="356"/>
        <v>0</v>
      </c>
      <c r="AO750" s="217">
        <f t="shared" si="356"/>
        <v>0</v>
      </c>
      <c r="AP750" s="217">
        <f t="shared" si="356"/>
        <v>0</v>
      </c>
      <c r="AQ750" s="217">
        <f t="shared" si="356"/>
        <v>209</v>
      </c>
      <c r="AR750" s="217">
        <f t="shared" si="356"/>
        <v>100</v>
      </c>
      <c r="AS750" s="217">
        <f t="shared" si="356"/>
        <v>14</v>
      </c>
      <c r="AT750" s="217">
        <f t="shared" si="356"/>
        <v>0</v>
      </c>
      <c r="AU750" s="217">
        <f t="shared" si="356"/>
        <v>167</v>
      </c>
      <c r="AV750" s="217">
        <f t="shared" si="356"/>
        <v>327</v>
      </c>
      <c r="AW750" s="217">
        <f t="shared" si="356"/>
        <v>254</v>
      </c>
      <c r="AX750" s="217">
        <f t="shared" si="356"/>
        <v>166</v>
      </c>
      <c r="AY750" s="217">
        <f>SUM(AY751:AY773)</f>
        <v>72</v>
      </c>
    </row>
    <row r="751" spans="1:51" s="196" customFormat="1" ht="25.5" customHeight="1">
      <c r="A751" s="787" t="s">
        <v>118</v>
      </c>
      <c r="B751" s="787"/>
      <c r="C751" s="751" t="s">
        <v>119</v>
      </c>
      <c r="D751" s="752"/>
      <c r="E751" s="752"/>
      <c r="F751" s="752"/>
      <c r="G751" s="752"/>
      <c r="H751" s="783"/>
      <c r="I751" s="214">
        <f t="shared" si="345"/>
        <v>739</v>
      </c>
      <c r="J751" s="215">
        <f t="shared" si="342"/>
        <v>57</v>
      </c>
      <c r="K751" s="215">
        <f t="shared" si="342"/>
        <v>22</v>
      </c>
      <c r="L751" s="243"/>
      <c r="M751" s="243"/>
      <c r="N751" s="65">
        <v>57</v>
      </c>
      <c r="O751" s="63">
        <v>22</v>
      </c>
      <c r="P751" s="222"/>
      <c r="Q751" s="222"/>
      <c r="R751" s="222"/>
      <c r="S751" s="222"/>
      <c r="T751" s="253">
        <v>57</v>
      </c>
      <c r="U751" s="222"/>
      <c r="V751" s="214">
        <v>20</v>
      </c>
      <c r="W751" s="214">
        <v>7</v>
      </c>
      <c r="X751" s="63">
        <v>20</v>
      </c>
      <c r="Y751" s="263">
        <v>10</v>
      </c>
      <c r="Z751" s="243"/>
      <c r="AA751" s="243"/>
      <c r="AB751" s="140" t="str">
        <f t="shared" si="343"/>
        <v>CF7123-20</v>
      </c>
      <c r="AC751" s="139" t="str">
        <f t="shared" ref="AC751:AC773" si="357">+C751</f>
        <v>Барилгын засал-чимэглэлчин</v>
      </c>
      <c r="AD751" s="214">
        <f t="shared" si="346"/>
        <v>739</v>
      </c>
      <c r="AE751" s="222"/>
      <c r="AF751" s="222"/>
      <c r="AG751" s="222"/>
      <c r="AH751" s="222"/>
      <c r="AI751" s="222"/>
      <c r="AJ751" s="222"/>
      <c r="AK751" s="222"/>
      <c r="AL751" s="222"/>
      <c r="AM751" s="222"/>
      <c r="AN751" s="222"/>
      <c r="AO751" s="222"/>
      <c r="AP751" s="222"/>
      <c r="AQ751" s="199">
        <v>17</v>
      </c>
      <c r="AR751" s="199">
        <v>5</v>
      </c>
      <c r="AS751" s="199"/>
      <c r="AT751" s="226"/>
      <c r="AU751" s="63"/>
      <c r="AV751" s="63">
        <v>20</v>
      </c>
      <c r="AW751" s="214">
        <v>18</v>
      </c>
      <c r="AX751" s="226">
        <v>14</v>
      </c>
      <c r="AY751" s="199">
        <v>5</v>
      </c>
    </row>
    <row r="752" spans="1:51" s="196" customFormat="1" ht="12.75" customHeight="1">
      <c r="A752" s="825" t="s">
        <v>116</v>
      </c>
      <c r="B752" s="826"/>
      <c r="C752" s="751" t="s">
        <v>117</v>
      </c>
      <c r="D752" s="752"/>
      <c r="E752" s="752"/>
      <c r="F752" s="752"/>
      <c r="G752" s="752"/>
      <c r="H752" s="783"/>
      <c r="I752" s="214">
        <f t="shared" si="345"/>
        <v>740</v>
      </c>
      <c r="J752" s="215">
        <f t="shared" si="342"/>
        <v>57</v>
      </c>
      <c r="K752" s="215">
        <f t="shared" si="342"/>
        <v>18</v>
      </c>
      <c r="L752" s="243"/>
      <c r="M752" s="243"/>
      <c r="N752" s="63">
        <v>57</v>
      </c>
      <c r="O752" s="63">
        <v>18</v>
      </c>
      <c r="P752" s="222"/>
      <c r="Q752" s="222"/>
      <c r="R752" s="222"/>
      <c r="S752" s="222"/>
      <c r="T752" s="253">
        <v>57</v>
      </c>
      <c r="U752" s="222"/>
      <c r="V752" s="214">
        <v>18</v>
      </c>
      <c r="W752" s="214">
        <v>9</v>
      </c>
      <c r="X752" s="63">
        <v>19</v>
      </c>
      <c r="Y752" s="263">
        <v>5</v>
      </c>
      <c r="Z752" s="243"/>
      <c r="AA752" s="243"/>
      <c r="AB752" s="140" t="str">
        <f t="shared" si="343"/>
        <v>CF7126-36</v>
      </c>
      <c r="AC752" s="139" t="str">
        <f t="shared" si="357"/>
        <v>Барилгын сантехникч</v>
      </c>
      <c r="AD752" s="214">
        <f t="shared" si="346"/>
        <v>740</v>
      </c>
      <c r="AE752" s="222"/>
      <c r="AF752" s="222"/>
      <c r="AG752" s="222"/>
      <c r="AH752" s="222"/>
      <c r="AI752" s="222"/>
      <c r="AJ752" s="222"/>
      <c r="AK752" s="222"/>
      <c r="AL752" s="222"/>
      <c r="AM752" s="222"/>
      <c r="AN752" s="222"/>
      <c r="AO752" s="222"/>
      <c r="AP752" s="222"/>
      <c r="AQ752" s="199">
        <v>20</v>
      </c>
      <c r="AR752" s="199">
        <v>4</v>
      </c>
      <c r="AS752" s="199"/>
      <c r="AT752" s="226"/>
      <c r="AU752" s="63"/>
      <c r="AV752" s="63">
        <v>21</v>
      </c>
      <c r="AW752" s="214">
        <v>20</v>
      </c>
      <c r="AX752" s="226">
        <v>15</v>
      </c>
      <c r="AY752" s="199">
        <v>1</v>
      </c>
    </row>
    <row r="753" spans="1:51" s="196" customFormat="1" ht="12.75" customHeight="1">
      <c r="A753" s="787" t="s">
        <v>122</v>
      </c>
      <c r="B753" s="787"/>
      <c r="C753" s="751" t="s">
        <v>123</v>
      </c>
      <c r="D753" s="752"/>
      <c r="E753" s="752"/>
      <c r="F753" s="752"/>
      <c r="G753" s="752"/>
      <c r="H753" s="783"/>
      <c r="I753" s="214">
        <f t="shared" si="345"/>
        <v>741</v>
      </c>
      <c r="J753" s="215">
        <f t="shared" si="342"/>
        <v>93</v>
      </c>
      <c r="K753" s="215">
        <f t="shared" si="342"/>
        <v>31</v>
      </c>
      <c r="L753" s="243"/>
      <c r="M753" s="243"/>
      <c r="N753" s="63">
        <v>93</v>
      </c>
      <c r="O753" s="63">
        <v>31</v>
      </c>
      <c r="P753" s="222"/>
      <c r="Q753" s="222"/>
      <c r="R753" s="222"/>
      <c r="S753" s="222"/>
      <c r="T753" s="253">
        <v>93</v>
      </c>
      <c r="U753" s="222"/>
      <c r="V753" s="214">
        <v>25</v>
      </c>
      <c r="W753" s="214">
        <v>7</v>
      </c>
      <c r="X753" s="63">
        <v>36</v>
      </c>
      <c r="Y753" s="263">
        <v>12</v>
      </c>
      <c r="Z753" s="243"/>
      <c r="AA753" s="243"/>
      <c r="AB753" s="140" t="str">
        <f t="shared" si="343"/>
        <v>CF7411-12</v>
      </c>
      <c r="AC753" s="139" t="str">
        <f t="shared" si="357"/>
        <v>Барилгын цахилгаанчин</v>
      </c>
      <c r="AD753" s="214">
        <f t="shared" si="346"/>
        <v>741</v>
      </c>
      <c r="AE753" s="222"/>
      <c r="AF753" s="222"/>
      <c r="AG753" s="222"/>
      <c r="AH753" s="222"/>
      <c r="AI753" s="222"/>
      <c r="AJ753" s="222"/>
      <c r="AK753" s="222"/>
      <c r="AL753" s="222"/>
      <c r="AM753" s="222"/>
      <c r="AN753" s="222"/>
      <c r="AO753" s="222"/>
      <c r="AP753" s="222"/>
      <c r="AQ753" s="199">
        <v>32</v>
      </c>
      <c r="AR753" s="199">
        <v>12</v>
      </c>
      <c r="AS753" s="199"/>
      <c r="AT753" s="226"/>
      <c r="AU753" s="63"/>
      <c r="AV753" s="63">
        <v>37</v>
      </c>
      <c r="AW753" s="214">
        <v>30</v>
      </c>
      <c r="AX753" s="226">
        <v>12</v>
      </c>
      <c r="AY753" s="199">
        <v>14</v>
      </c>
    </row>
    <row r="754" spans="1:51" s="196" customFormat="1" ht="12.75" customHeight="1">
      <c r="A754" s="825" t="s">
        <v>124</v>
      </c>
      <c r="B754" s="826"/>
      <c r="C754" s="702" t="s">
        <v>125</v>
      </c>
      <c r="D754" s="702"/>
      <c r="E754" s="702"/>
      <c r="F754" s="702"/>
      <c r="G754" s="702"/>
      <c r="H754" s="702"/>
      <c r="I754" s="214">
        <f t="shared" si="345"/>
        <v>742</v>
      </c>
      <c r="J754" s="215">
        <f t="shared" si="342"/>
        <v>63</v>
      </c>
      <c r="K754" s="215">
        <f t="shared" si="342"/>
        <v>17</v>
      </c>
      <c r="L754" s="243"/>
      <c r="M754" s="243"/>
      <c r="N754" s="63">
        <v>63</v>
      </c>
      <c r="O754" s="63">
        <v>17</v>
      </c>
      <c r="P754" s="222"/>
      <c r="Q754" s="222"/>
      <c r="R754" s="222"/>
      <c r="S754" s="222"/>
      <c r="T754" s="253">
        <v>63</v>
      </c>
      <c r="U754" s="222"/>
      <c r="V754" s="214">
        <v>25</v>
      </c>
      <c r="W754" s="214">
        <v>11</v>
      </c>
      <c r="X754" s="63">
        <v>23</v>
      </c>
      <c r="Y754" s="263">
        <v>4</v>
      </c>
      <c r="Z754" s="243"/>
      <c r="AA754" s="243"/>
      <c r="AB754" s="140" t="str">
        <f t="shared" si="343"/>
        <v>IM7212-14</v>
      </c>
      <c r="AC754" s="139" t="str">
        <f t="shared" si="357"/>
        <v>Гагнуурчин</v>
      </c>
      <c r="AD754" s="214">
        <f t="shared" si="346"/>
        <v>742</v>
      </c>
      <c r="AE754" s="222"/>
      <c r="AF754" s="222"/>
      <c r="AG754" s="222">
        <v>2</v>
      </c>
      <c r="AH754" s="222">
        <v>1</v>
      </c>
      <c r="AI754" s="222"/>
      <c r="AJ754" s="222"/>
      <c r="AK754" s="222"/>
      <c r="AL754" s="222"/>
      <c r="AM754" s="222"/>
      <c r="AN754" s="222"/>
      <c r="AO754" s="222"/>
      <c r="AP754" s="222"/>
      <c r="AQ754" s="199">
        <v>13</v>
      </c>
      <c r="AR754" s="199">
        <v>1</v>
      </c>
      <c r="AS754" s="199">
        <v>2</v>
      </c>
      <c r="AT754" s="226"/>
      <c r="AU754" s="63"/>
      <c r="AV754" s="63">
        <v>23</v>
      </c>
      <c r="AW754" s="214">
        <v>25</v>
      </c>
      <c r="AX754" s="226">
        <v>8</v>
      </c>
      <c r="AY754" s="199">
        <v>5</v>
      </c>
    </row>
    <row r="755" spans="1:51" s="196" customFormat="1" ht="12.75" customHeight="1">
      <c r="A755" s="825" t="s">
        <v>151</v>
      </c>
      <c r="B755" s="826"/>
      <c r="C755" s="712" t="s">
        <v>152</v>
      </c>
      <c r="D755" s="713"/>
      <c r="E755" s="713"/>
      <c r="F755" s="713"/>
      <c r="G755" s="713"/>
      <c r="H755" s="714"/>
      <c r="I755" s="214">
        <f t="shared" si="345"/>
        <v>743</v>
      </c>
      <c r="J755" s="215">
        <f t="shared" si="342"/>
        <v>13</v>
      </c>
      <c r="K755" s="215">
        <f t="shared" si="342"/>
        <v>2</v>
      </c>
      <c r="L755" s="243"/>
      <c r="M755" s="243"/>
      <c r="N755" s="63">
        <v>13</v>
      </c>
      <c r="O755" s="63">
        <v>2</v>
      </c>
      <c r="P755" s="222"/>
      <c r="Q755" s="222"/>
      <c r="R755" s="222"/>
      <c r="S755" s="222"/>
      <c r="T755" s="253">
        <v>13</v>
      </c>
      <c r="U755" s="222"/>
      <c r="V755" s="214">
        <v>13</v>
      </c>
      <c r="W755" s="214">
        <v>2</v>
      </c>
      <c r="X755" s="63"/>
      <c r="Y755" s="263"/>
      <c r="Z755" s="243"/>
      <c r="AA755" s="243"/>
      <c r="AB755" s="140" t="str">
        <f t="shared" si="343"/>
        <v>CF7115-22</v>
      </c>
      <c r="AC755" s="139" t="str">
        <f t="shared" si="357"/>
        <v>Барилгын мужаан</v>
      </c>
      <c r="AD755" s="214">
        <f t="shared" si="346"/>
        <v>743</v>
      </c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199"/>
      <c r="AR755" s="199"/>
      <c r="AS755" s="199"/>
      <c r="AT755" s="226"/>
      <c r="AU755" s="63"/>
      <c r="AV755" s="63"/>
      <c r="AW755" s="214">
        <v>13</v>
      </c>
      <c r="AX755" s="226"/>
      <c r="AY755" s="199"/>
    </row>
    <row r="756" spans="1:51" s="196" customFormat="1" ht="12.75" customHeight="1">
      <c r="A756" s="1070" t="s">
        <v>518</v>
      </c>
      <c r="B756" s="1071"/>
      <c r="C756" s="712" t="s">
        <v>519</v>
      </c>
      <c r="D756" s="713"/>
      <c r="E756" s="713"/>
      <c r="F756" s="713"/>
      <c r="G756" s="713"/>
      <c r="H756" s="714"/>
      <c r="I756" s="214">
        <f t="shared" si="345"/>
        <v>744</v>
      </c>
      <c r="J756" s="215">
        <f t="shared" si="342"/>
        <v>12</v>
      </c>
      <c r="K756" s="215">
        <f t="shared" si="342"/>
        <v>2</v>
      </c>
      <c r="L756" s="243"/>
      <c r="M756" s="243"/>
      <c r="N756" s="63">
        <v>12</v>
      </c>
      <c r="O756" s="63">
        <v>2</v>
      </c>
      <c r="P756" s="222"/>
      <c r="Q756" s="222"/>
      <c r="R756" s="222"/>
      <c r="S756" s="222"/>
      <c r="T756" s="253">
        <v>12</v>
      </c>
      <c r="U756" s="222"/>
      <c r="V756" s="214">
        <v>12</v>
      </c>
      <c r="W756" s="214">
        <v>2</v>
      </c>
      <c r="X756" s="63"/>
      <c r="Y756" s="263"/>
      <c r="Z756" s="243"/>
      <c r="AA756" s="243"/>
      <c r="AB756" s="140" t="str">
        <f t="shared" si="343"/>
        <v>AM7522-22</v>
      </c>
      <c r="AC756" s="139" t="str">
        <f t="shared" si="357"/>
        <v xml:space="preserve">Нарийн мужаан </v>
      </c>
      <c r="AD756" s="214">
        <f t="shared" si="346"/>
        <v>744</v>
      </c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199"/>
      <c r="AR756" s="199"/>
      <c r="AS756" s="199"/>
      <c r="AT756" s="226"/>
      <c r="AU756" s="63"/>
      <c r="AV756" s="63"/>
      <c r="AW756" s="214">
        <v>12</v>
      </c>
      <c r="AX756" s="226"/>
      <c r="AY756" s="199"/>
    </row>
    <row r="757" spans="1:51" s="196" customFormat="1" ht="12.75" customHeight="1">
      <c r="A757" s="1070" t="s">
        <v>350</v>
      </c>
      <c r="B757" s="1071"/>
      <c r="C757" s="751" t="s">
        <v>351</v>
      </c>
      <c r="D757" s="752"/>
      <c r="E757" s="752"/>
      <c r="F757" s="752"/>
      <c r="G757" s="752"/>
      <c r="H757" s="783"/>
      <c r="I757" s="214">
        <f t="shared" si="345"/>
        <v>745</v>
      </c>
      <c r="J757" s="215">
        <f t="shared" si="342"/>
        <v>40</v>
      </c>
      <c r="K757" s="215">
        <f t="shared" si="342"/>
        <v>20</v>
      </c>
      <c r="L757" s="243">
        <v>40</v>
      </c>
      <c r="M757" s="243">
        <v>20</v>
      </c>
      <c r="N757" s="63"/>
      <c r="O757" s="63"/>
      <c r="P757" s="222"/>
      <c r="Q757" s="222"/>
      <c r="R757" s="222"/>
      <c r="S757" s="222"/>
      <c r="T757" s="253">
        <v>40</v>
      </c>
      <c r="U757" s="222"/>
      <c r="V757" s="214"/>
      <c r="W757" s="214"/>
      <c r="X757" s="63"/>
      <c r="Y757" s="263"/>
      <c r="Z757" s="243">
        <v>40</v>
      </c>
      <c r="AA757" s="243">
        <v>20</v>
      </c>
      <c r="AB757" s="140" t="str">
        <f t="shared" si="343"/>
        <v>CF3112-11</v>
      </c>
      <c r="AC757" s="139" t="str">
        <f t="shared" si="357"/>
        <v>Иргэний барилгын техникч</v>
      </c>
      <c r="AD757" s="214">
        <f t="shared" si="346"/>
        <v>745</v>
      </c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199"/>
      <c r="AR757" s="199"/>
      <c r="AS757" s="199"/>
      <c r="AT757" s="226"/>
      <c r="AU757" s="63">
        <v>20</v>
      </c>
      <c r="AV757" s="63"/>
      <c r="AW757" s="214"/>
      <c r="AX757" s="226">
        <v>10</v>
      </c>
      <c r="AY757" s="199">
        <v>10</v>
      </c>
    </row>
    <row r="758" spans="1:51" s="196" customFormat="1" ht="12.75" customHeight="1">
      <c r="A758" s="1070" t="s">
        <v>360</v>
      </c>
      <c r="B758" s="1071"/>
      <c r="C758" s="751" t="s">
        <v>361</v>
      </c>
      <c r="D758" s="752"/>
      <c r="E758" s="752"/>
      <c r="F758" s="752"/>
      <c r="G758" s="752"/>
      <c r="H758" s="783"/>
      <c r="I758" s="214">
        <f t="shared" si="345"/>
        <v>746</v>
      </c>
      <c r="J758" s="215">
        <f t="shared" si="342"/>
        <v>30</v>
      </c>
      <c r="K758" s="215">
        <f t="shared" si="342"/>
        <v>6</v>
      </c>
      <c r="L758" s="243">
        <v>30</v>
      </c>
      <c r="M758" s="243">
        <v>6</v>
      </c>
      <c r="N758" s="63"/>
      <c r="O758" s="63"/>
      <c r="P758" s="222"/>
      <c r="Q758" s="222"/>
      <c r="R758" s="222"/>
      <c r="S758" s="222"/>
      <c r="T758" s="253">
        <v>30</v>
      </c>
      <c r="U758" s="222"/>
      <c r="V758" s="214"/>
      <c r="W758" s="214"/>
      <c r="X758" s="63"/>
      <c r="Y758" s="263"/>
      <c r="Z758" s="243">
        <v>30</v>
      </c>
      <c r="AA758" s="243">
        <v>6</v>
      </c>
      <c r="AB758" s="140" t="str">
        <f t="shared" si="343"/>
        <v>CF3115-41</v>
      </c>
      <c r="AC758" s="139" t="str">
        <f t="shared" si="357"/>
        <v>Сантехникийн техникч</v>
      </c>
      <c r="AD758" s="214">
        <f t="shared" si="346"/>
        <v>746</v>
      </c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199"/>
      <c r="AR758" s="199"/>
      <c r="AS758" s="199"/>
      <c r="AT758" s="226"/>
      <c r="AU758" s="63">
        <v>20</v>
      </c>
      <c r="AV758" s="63"/>
      <c r="AW758" s="214"/>
      <c r="AX758" s="226">
        <v>6</v>
      </c>
      <c r="AY758" s="199">
        <v>4</v>
      </c>
    </row>
    <row r="759" spans="1:51" s="196" customFormat="1" ht="25.5" customHeight="1">
      <c r="A759" s="1006" t="s">
        <v>391</v>
      </c>
      <c r="B759" s="1007"/>
      <c r="C759" s="712" t="s">
        <v>392</v>
      </c>
      <c r="D759" s="713"/>
      <c r="E759" s="713"/>
      <c r="F759" s="713"/>
      <c r="G759" s="713"/>
      <c r="H759" s="714"/>
      <c r="I759" s="214">
        <f t="shared" si="345"/>
        <v>747</v>
      </c>
      <c r="J759" s="215">
        <f t="shared" si="342"/>
        <v>37</v>
      </c>
      <c r="K759" s="215">
        <f t="shared" si="342"/>
        <v>8</v>
      </c>
      <c r="L759" s="243">
        <v>37</v>
      </c>
      <c r="M759" s="243">
        <v>8</v>
      </c>
      <c r="N759" s="63"/>
      <c r="O759" s="63"/>
      <c r="P759" s="222"/>
      <c r="Q759" s="222"/>
      <c r="R759" s="222"/>
      <c r="S759" s="222"/>
      <c r="T759" s="253">
        <v>37</v>
      </c>
      <c r="U759" s="222"/>
      <c r="V759" s="214"/>
      <c r="W759" s="214"/>
      <c r="X759" s="63"/>
      <c r="Y759" s="263"/>
      <c r="Z759" s="243">
        <v>37</v>
      </c>
      <c r="AA759" s="243">
        <v>8</v>
      </c>
      <c r="AB759" s="140" t="str">
        <f t="shared" si="343"/>
        <v>CF3113-21</v>
      </c>
      <c r="AC759" s="139" t="str">
        <f t="shared" si="357"/>
        <v>Барилгын цахилгааны техникч</v>
      </c>
      <c r="AD759" s="214">
        <f t="shared" si="346"/>
        <v>747</v>
      </c>
      <c r="AE759" s="222"/>
      <c r="AF759" s="222"/>
      <c r="AG759" s="222"/>
      <c r="AH759" s="222"/>
      <c r="AI759" s="222"/>
      <c r="AJ759" s="222"/>
      <c r="AK759" s="222"/>
      <c r="AL759" s="222"/>
      <c r="AM759" s="222"/>
      <c r="AN759" s="222"/>
      <c r="AO759" s="222"/>
      <c r="AP759" s="222"/>
      <c r="AQ759" s="199"/>
      <c r="AR759" s="199"/>
      <c r="AS759" s="199"/>
      <c r="AT759" s="226"/>
      <c r="AU759" s="63">
        <v>30</v>
      </c>
      <c r="AV759" s="63"/>
      <c r="AW759" s="214"/>
      <c r="AX759" s="226">
        <v>3</v>
      </c>
      <c r="AY759" s="199">
        <v>4</v>
      </c>
    </row>
    <row r="760" spans="1:51" s="196" customFormat="1" ht="38.25" customHeight="1">
      <c r="A760" s="825" t="s">
        <v>157</v>
      </c>
      <c r="B760" s="826"/>
      <c r="C760" s="751" t="s">
        <v>158</v>
      </c>
      <c r="D760" s="752"/>
      <c r="E760" s="752"/>
      <c r="F760" s="752"/>
      <c r="G760" s="752"/>
      <c r="H760" s="783"/>
      <c r="I760" s="214">
        <f t="shared" si="345"/>
        <v>748</v>
      </c>
      <c r="J760" s="215">
        <f t="shared" si="342"/>
        <v>40</v>
      </c>
      <c r="K760" s="215">
        <f t="shared" si="342"/>
        <v>29</v>
      </c>
      <c r="L760" s="243"/>
      <c r="M760" s="243"/>
      <c r="N760" s="63">
        <v>40</v>
      </c>
      <c r="O760" s="63">
        <v>29</v>
      </c>
      <c r="P760" s="222"/>
      <c r="Q760" s="222"/>
      <c r="R760" s="222"/>
      <c r="S760" s="222"/>
      <c r="T760" s="253">
        <v>40</v>
      </c>
      <c r="U760" s="222"/>
      <c r="V760" s="214"/>
      <c r="W760" s="214"/>
      <c r="X760" s="63">
        <v>15</v>
      </c>
      <c r="Y760" s="263">
        <v>15</v>
      </c>
      <c r="Z760" s="243"/>
      <c r="AA760" s="243"/>
      <c r="AB760" s="140" t="str">
        <f t="shared" si="343"/>
        <v>IF7512-34</v>
      </c>
      <c r="AC760" s="139" t="str">
        <f t="shared" si="357"/>
        <v>Талх, нарийн боов үйлдвэрлэлийн технологийн ажилтан</v>
      </c>
      <c r="AD760" s="214">
        <f t="shared" si="346"/>
        <v>748</v>
      </c>
      <c r="AE760" s="222"/>
      <c r="AF760" s="222"/>
      <c r="AG760" s="222">
        <v>2</v>
      </c>
      <c r="AH760" s="222">
        <v>2</v>
      </c>
      <c r="AI760" s="222"/>
      <c r="AJ760" s="222"/>
      <c r="AK760" s="222"/>
      <c r="AL760" s="222"/>
      <c r="AM760" s="222"/>
      <c r="AN760" s="222"/>
      <c r="AO760" s="222"/>
      <c r="AP760" s="222"/>
      <c r="AQ760" s="199">
        <v>23</v>
      </c>
      <c r="AR760" s="199">
        <v>12</v>
      </c>
      <c r="AS760" s="199">
        <v>2</v>
      </c>
      <c r="AT760" s="226"/>
      <c r="AU760" s="63"/>
      <c r="AV760" s="63">
        <v>25</v>
      </c>
      <c r="AW760" s="214"/>
      <c r="AX760" s="226">
        <v>10</v>
      </c>
      <c r="AY760" s="199">
        <v>3</v>
      </c>
    </row>
    <row r="761" spans="1:51" s="196" customFormat="1" ht="12.75" customHeight="1">
      <c r="A761" s="825" t="s">
        <v>144</v>
      </c>
      <c r="B761" s="826"/>
      <c r="C761" s="712" t="s">
        <v>145</v>
      </c>
      <c r="D761" s="713"/>
      <c r="E761" s="713"/>
      <c r="F761" s="713"/>
      <c r="G761" s="713"/>
      <c r="H761" s="714"/>
      <c r="I761" s="214">
        <f t="shared" si="345"/>
        <v>749</v>
      </c>
      <c r="J761" s="215">
        <f t="shared" si="342"/>
        <v>87</v>
      </c>
      <c r="K761" s="215">
        <f t="shared" si="342"/>
        <v>56</v>
      </c>
      <c r="L761" s="243"/>
      <c r="M761" s="243"/>
      <c r="N761" s="63">
        <v>87</v>
      </c>
      <c r="O761" s="63">
        <v>56</v>
      </c>
      <c r="P761" s="222"/>
      <c r="Q761" s="222"/>
      <c r="R761" s="222"/>
      <c r="S761" s="222"/>
      <c r="T761" s="253">
        <v>87</v>
      </c>
      <c r="U761" s="222"/>
      <c r="V761" s="214">
        <v>40</v>
      </c>
      <c r="W761" s="214">
        <v>23</v>
      </c>
      <c r="X761" s="63">
        <v>39</v>
      </c>
      <c r="Y761" s="263">
        <v>31</v>
      </c>
      <c r="Z761" s="243"/>
      <c r="AA761" s="243"/>
      <c r="AB761" s="140" t="str">
        <f t="shared" si="343"/>
        <v>IF5120-11</v>
      </c>
      <c r="AC761" s="139" t="str">
        <f t="shared" si="357"/>
        <v>Тогооч</v>
      </c>
      <c r="AD761" s="214">
        <f t="shared" si="346"/>
        <v>749</v>
      </c>
      <c r="AE761" s="222"/>
      <c r="AF761" s="222"/>
      <c r="AG761" s="222">
        <v>1</v>
      </c>
      <c r="AH761" s="222">
        <v>1</v>
      </c>
      <c r="AI761" s="222"/>
      <c r="AJ761" s="222"/>
      <c r="AK761" s="222"/>
      <c r="AL761" s="222"/>
      <c r="AM761" s="222"/>
      <c r="AN761" s="222"/>
      <c r="AO761" s="222"/>
      <c r="AP761" s="222"/>
      <c r="AQ761" s="199">
        <v>7</v>
      </c>
      <c r="AR761" s="199">
        <v>1</v>
      </c>
      <c r="AS761" s="199">
        <v>1</v>
      </c>
      <c r="AT761" s="226"/>
      <c r="AU761" s="63"/>
      <c r="AV761" s="63">
        <v>39</v>
      </c>
      <c r="AW761" s="214">
        <v>37</v>
      </c>
      <c r="AX761" s="226">
        <v>8</v>
      </c>
      <c r="AY761" s="199">
        <v>2</v>
      </c>
    </row>
    <row r="762" spans="1:51" s="196" customFormat="1" ht="12.75" customHeight="1">
      <c r="A762" s="825" t="s">
        <v>138</v>
      </c>
      <c r="B762" s="826"/>
      <c r="C762" s="712" t="s">
        <v>139</v>
      </c>
      <c r="D762" s="713"/>
      <c r="E762" s="713"/>
      <c r="F762" s="713"/>
      <c r="G762" s="713"/>
      <c r="H762" s="714"/>
      <c r="I762" s="214">
        <f t="shared" si="345"/>
        <v>750</v>
      </c>
      <c r="J762" s="215">
        <f t="shared" si="342"/>
        <v>76</v>
      </c>
      <c r="K762" s="215">
        <f t="shared" si="342"/>
        <v>54</v>
      </c>
      <c r="L762" s="243"/>
      <c r="M762" s="243"/>
      <c r="N762" s="63">
        <v>76</v>
      </c>
      <c r="O762" s="63">
        <v>54</v>
      </c>
      <c r="P762" s="222"/>
      <c r="Q762" s="222"/>
      <c r="R762" s="222"/>
      <c r="S762" s="222"/>
      <c r="T762" s="253">
        <v>76</v>
      </c>
      <c r="U762" s="222"/>
      <c r="V762" s="214">
        <v>30</v>
      </c>
      <c r="W762" s="214">
        <v>23</v>
      </c>
      <c r="X762" s="63">
        <v>26</v>
      </c>
      <c r="Y762" s="263">
        <v>19</v>
      </c>
      <c r="Z762" s="243"/>
      <c r="AA762" s="243"/>
      <c r="AB762" s="140" t="str">
        <f t="shared" si="343"/>
        <v>SO5141-11</v>
      </c>
      <c r="AC762" s="139" t="str">
        <f t="shared" si="357"/>
        <v>Үсчин</v>
      </c>
      <c r="AD762" s="214">
        <f t="shared" si="346"/>
        <v>750</v>
      </c>
      <c r="AE762" s="222"/>
      <c r="AF762" s="222"/>
      <c r="AG762" s="222">
        <v>3</v>
      </c>
      <c r="AH762" s="222">
        <v>1</v>
      </c>
      <c r="AI762" s="222"/>
      <c r="AJ762" s="222"/>
      <c r="AK762" s="222"/>
      <c r="AL762" s="222"/>
      <c r="AM762" s="222"/>
      <c r="AN762" s="222"/>
      <c r="AO762" s="222"/>
      <c r="AP762" s="222"/>
      <c r="AQ762" s="199">
        <v>17</v>
      </c>
      <c r="AR762" s="199">
        <v>11</v>
      </c>
      <c r="AS762" s="199">
        <v>3</v>
      </c>
      <c r="AT762" s="229"/>
      <c r="AU762" s="63"/>
      <c r="AV762" s="63">
        <v>26</v>
      </c>
      <c r="AW762" s="214">
        <v>30</v>
      </c>
      <c r="AX762" s="229">
        <v>11</v>
      </c>
      <c r="AY762" s="199">
        <v>6</v>
      </c>
    </row>
    <row r="763" spans="1:51" s="196" customFormat="1" ht="12.75" customHeight="1">
      <c r="A763" s="825" t="s">
        <v>153</v>
      </c>
      <c r="B763" s="826"/>
      <c r="C763" s="712" t="s">
        <v>154</v>
      </c>
      <c r="D763" s="713"/>
      <c r="E763" s="713"/>
      <c r="F763" s="713"/>
      <c r="G763" s="713"/>
      <c r="H763" s="714"/>
      <c r="I763" s="214">
        <f t="shared" si="345"/>
        <v>751</v>
      </c>
      <c r="J763" s="215">
        <f t="shared" si="342"/>
        <v>67</v>
      </c>
      <c r="K763" s="215">
        <f t="shared" si="342"/>
        <v>67</v>
      </c>
      <c r="L763" s="243"/>
      <c r="M763" s="243"/>
      <c r="N763" s="63">
        <v>67</v>
      </c>
      <c r="O763" s="63">
        <v>67</v>
      </c>
      <c r="P763" s="222"/>
      <c r="Q763" s="222"/>
      <c r="R763" s="222"/>
      <c r="S763" s="222"/>
      <c r="T763" s="253">
        <v>67</v>
      </c>
      <c r="U763" s="222"/>
      <c r="V763" s="214">
        <v>30</v>
      </c>
      <c r="W763" s="214">
        <v>30</v>
      </c>
      <c r="X763" s="63">
        <v>22</v>
      </c>
      <c r="Y763" s="263">
        <v>22</v>
      </c>
      <c r="Z763" s="243"/>
      <c r="AA763" s="243"/>
      <c r="AB763" s="140" t="str">
        <f t="shared" si="343"/>
        <v>SO5142-11</v>
      </c>
      <c r="AC763" s="139" t="str">
        <f t="shared" si="357"/>
        <v>Гоо засалч</v>
      </c>
      <c r="AD763" s="214">
        <f t="shared" si="346"/>
        <v>751</v>
      </c>
      <c r="AE763" s="222"/>
      <c r="AF763" s="222"/>
      <c r="AG763" s="222"/>
      <c r="AH763" s="222"/>
      <c r="AI763" s="222"/>
      <c r="AJ763" s="222"/>
      <c r="AK763" s="222"/>
      <c r="AL763" s="222"/>
      <c r="AM763" s="222"/>
      <c r="AN763" s="222"/>
      <c r="AO763" s="222"/>
      <c r="AP763" s="222"/>
      <c r="AQ763" s="199">
        <v>15</v>
      </c>
      <c r="AR763" s="199">
        <v>15</v>
      </c>
      <c r="AS763" s="199"/>
      <c r="AT763" s="229"/>
      <c r="AU763" s="63"/>
      <c r="AV763" s="63">
        <v>22</v>
      </c>
      <c r="AW763" s="214">
        <v>30</v>
      </c>
      <c r="AX763" s="229">
        <v>12</v>
      </c>
      <c r="AY763" s="199">
        <v>3</v>
      </c>
    </row>
    <row r="764" spans="1:51" s="196" customFormat="1" ht="12.75" customHeight="1">
      <c r="A764" s="1070" t="s">
        <v>395</v>
      </c>
      <c r="B764" s="1071"/>
      <c r="C764" s="712" t="s">
        <v>649</v>
      </c>
      <c r="D764" s="713"/>
      <c r="E764" s="713"/>
      <c r="F764" s="713"/>
      <c r="G764" s="713"/>
      <c r="H764" s="714"/>
      <c r="I764" s="214">
        <f t="shared" si="345"/>
        <v>752</v>
      </c>
      <c r="J764" s="215">
        <f t="shared" si="342"/>
        <v>30</v>
      </c>
      <c r="K764" s="215">
        <f t="shared" si="342"/>
        <v>28</v>
      </c>
      <c r="L764" s="243">
        <v>30</v>
      </c>
      <c r="M764" s="243">
        <v>28</v>
      </c>
      <c r="N764" s="63"/>
      <c r="O764" s="63"/>
      <c r="P764" s="222"/>
      <c r="Q764" s="222"/>
      <c r="R764" s="222"/>
      <c r="S764" s="222"/>
      <c r="T764" s="253">
        <v>30</v>
      </c>
      <c r="U764" s="222"/>
      <c r="V764" s="214"/>
      <c r="W764" s="214"/>
      <c r="X764" s="63"/>
      <c r="Y764" s="263"/>
      <c r="Z764" s="243">
        <v>30</v>
      </c>
      <c r="AA764" s="243">
        <v>28</v>
      </c>
      <c r="AB764" s="140" t="str">
        <f t="shared" si="343"/>
        <v>SO5141-14</v>
      </c>
      <c r="AC764" s="139" t="str">
        <f t="shared" si="357"/>
        <v>Үс заслын технологич</v>
      </c>
      <c r="AD764" s="214">
        <f t="shared" si="346"/>
        <v>752</v>
      </c>
      <c r="AE764" s="222"/>
      <c r="AF764" s="222"/>
      <c r="AG764" s="222"/>
      <c r="AH764" s="222"/>
      <c r="AI764" s="222"/>
      <c r="AJ764" s="222"/>
      <c r="AK764" s="222"/>
      <c r="AL764" s="222"/>
      <c r="AM764" s="222"/>
      <c r="AN764" s="222"/>
      <c r="AO764" s="222"/>
      <c r="AP764" s="222"/>
      <c r="AQ764" s="229"/>
      <c r="AR764" s="229"/>
      <c r="AS764" s="199">
        <v>2</v>
      </c>
      <c r="AT764" s="229"/>
      <c r="AU764" s="63">
        <v>28</v>
      </c>
      <c r="AV764" s="63"/>
      <c r="AW764" s="214"/>
      <c r="AX764" s="229"/>
      <c r="AY764" s="229"/>
    </row>
    <row r="765" spans="1:51" s="196" customFormat="1" ht="12.75" customHeight="1">
      <c r="A765" s="1070" t="s">
        <v>497</v>
      </c>
      <c r="B765" s="1071"/>
      <c r="C765" s="712" t="s">
        <v>498</v>
      </c>
      <c r="D765" s="713"/>
      <c r="E765" s="713"/>
      <c r="F765" s="713"/>
      <c r="G765" s="713"/>
      <c r="H765" s="714"/>
      <c r="I765" s="214">
        <f t="shared" si="345"/>
        <v>753</v>
      </c>
      <c r="J765" s="215">
        <f t="shared" ref="J765:K818" si="358">+L765+N765+P765</f>
        <v>30</v>
      </c>
      <c r="K765" s="215">
        <f t="shared" si="358"/>
        <v>30</v>
      </c>
      <c r="L765" s="243">
        <v>30</v>
      </c>
      <c r="M765" s="243">
        <v>30</v>
      </c>
      <c r="N765" s="63"/>
      <c r="O765" s="63"/>
      <c r="P765" s="222"/>
      <c r="Q765" s="222"/>
      <c r="R765" s="222"/>
      <c r="S765" s="222"/>
      <c r="T765" s="253">
        <v>30</v>
      </c>
      <c r="U765" s="222"/>
      <c r="V765" s="214"/>
      <c r="W765" s="214"/>
      <c r="X765" s="63"/>
      <c r="Y765" s="263"/>
      <c r="Z765" s="243">
        <v>30</v>
      </c>
      <c r="AA765" s="243">
        <v>30</v>
      </c>
      <c r="AB765" s="140" t="str">
        <f t="shared" si="343"/>
        <v>SO5142-21</v>
      </c>
      <c r="AC765" s="139" t="str">
        <f t="shared" si="357"/>
        <v>Гоо заслын технологич</v>
      </c>
      <c r="AD765" s="214">
        <f t="shared" si="346"/>
        <v>753</v>
      </c>
      <c r="AE765" s="222"/>
      <c r="AF765" s="222"/>
      <c r="AG765" s="222"/>
      <c r="AH765" s="222"/>
      <c r="AI765" s="222"/>
      <c r="AJ765" s="222"/>
      <c r="AK765" s="222"/>
      <c r="AL765" s="222"/>
      <c r="AM765" s="222"/>
      <c r="AN765" s="222"/>
      <c r="AO765" s="222"/>
      <c r="AP765" s="222"/>
      <c r="AQ765" s="229"/>
      <c r="AR765" s="229"/>
      <c r="AS765" s="199">
        <v>1</v>
      </c>
      <c r="AT765" s="229"/>
      <c r="AU765" s="63">
        <v>29</v>
      </c>
      <c r="AV765" s="63"/>
      <c r="AW765" s="214"/>
      <c r="AX765" s="229"/>
      <c r="AY765" s="229"/>
    </row>
    <row r="766" spans="1:51" s="196" customFormat="1" ht="38.25" customHeight="1">
      <c r="A766" s="1070" t="s">
        <v>367</v>
      </c>
      <c r="B766" s="1071"/>
      <c r="C766" s="751" t="s">
        <v>368</v>
      </c>
      <c r="D766" s="752"/>
      <c r="E766" s="752"/>
      <c r="F766" s="752"/>
      <c r="G766" s="752"/>
      <c r="H766" s="783"/>
      <c r="I766" s="214">
        <f t="shared" si="345"/>
        <v>754</v>
      </c>
      <c r="J766" s="215">
        <f t="shared" si="358"/>
        <v>40</v>
      </c>
      <c r="K766" s="215">
        <f t="shared" si="358"/>
        <v>27</v>
      </c>
      <c r="L766" s="243">
        <v>40</v>
      </c>
      <c r="M766" s="243">
        <v>27</v>
      </c>
      <c r="N766" s="63"/>
      <c r="O766" s="63"/>
      <c r="P766" s="222"/>
      <c r="Q766" s="222"/>
      <c r="R766" s="222"/>
      <c r="S766" s="222"/>
      <c r="T766" s="253">
        <v>40</v>
      </c>
      <c r="U766" s="222"/>
      <c r="V766" s="214"/>
      <c r="W766" s="214"/>
      <c r="X766" s="63"/>
      <c r="Y766" s="263"/>
      <c r="Z766" s="243">
        <v>40</v>
      </c>
      <c r="AA766" s="243">
        <v>27</v>
      </c>
      <c r="AB766" s="140" t="str">
        <f t="shared" si="343"/>
        <v>IF3434-14</v>
      </c>
      <c r="AC766" s="139" t="str">
        <f t="shared" si="357"/>
        <v>Хоол үйлдвэрлэл, үйлчилгээний техник- технологич</v>
      </c>
      <c r="AD766" s="214">
        <f t="shared" si="346"/>
        <v>754</v>
      </c>
      <c r="AE766" s="222"/>
      <c r="AF766" s="222"/>
      <c r="AG766" s="222"/>
      <c r="AH766" s="222"/>
      <c r="AI766" s="222"/>
      <c r="AJ766" s="222"/>
      <c r="AK766" s="222"/>
      <c r="AL766" s="222"/>
      <c r="AM766" s="222"/>
      <c r="AN766" s="222"/>
      <c r="AO766" s="222"/>
      <c r="AP766" s="222"/>
      <c r="AQ766" s="229"/>
      <c r="AR766" s="229"/>
      <c r="AS766" s="199"/>
      <c r="AT766" s="229"/>
      <c r="AU766" s="63">
        <v>40</v>
      </c>
      <c r="AV766" s="63"/>
      <c r="AW766" s="214"/>
      <c r="AX766" s="229"/>
      <c r="AY766" s="229"/>
    </row>
    <row r="767" spans="1:51" s="196" customFormat="1" ht="25.5" customHeight="1">
      <c r="A767" s="765" t="s">
        <v>168</v>
      </c>
      <c r="B767" s="765"/>
      <c r="C767" s="751" t="s">
        <v>169</v>
      </c>
      <c r="D767" s="752"/>
      <c r="E767" s="752"/>
      <c r="F767" s="752"/>
      <c r="G767" s="752"/>
      <c r="H767" s="783"/>
      <c r="I767" s="214">
        <f t="shared" si="345"/>
        <v>755</v>
      </c>
      <c r="J767" s="215">
        <f t="shared" si="358"/>
        <v>40</v>
      </c>
      <c r="K767" s="215">
        <f t="shared" si="358"/>
        <v>29</v>
      </c>
      <c r="L767" s="243"/>
      <c r="M767" s="243"/>
      <c r="N767" s="63">
        <v>40</v>
      </c>
      <c r="O767" s="63">
        <v>29</v>
      </c>
      <c r="P767" s="222"/>
      <c r="Q767" s="222"/>
      <c r="R767" s="222"/>
      <c r="S767" s="222"/>
      <c r="T767" s="253">
        <v>40</v>
      </c>
      <c r="U767" s="222"/>
      <c r="V767" s="214">
        <v>22</v>
      </c>
      <c r="W767" s="214">
        <v>15</v>
      </c>
      <c r="X767" s="63">
        <v>18</v>
      </c>
      <c r="Y767" s="263">
        <v>14</v>
      </c>
      <c r="Z767" s="243"/>
      <c r="AA767" s="243"/>
      <c r="AB767" s="140" t="str">
        <f t="shared" si="343"/>
        <v>BT5223-15</v>
      </c>
      <c r="AC767" s="139" t="str">
        <f t="shared" si="357"/>
        <v>Худалдааны газрын үндсэн ажилтан /худалдагч/</v>
      </c>
      <c r="AD767" s="214">
        <f t="shared" si="346"/>
        <v>755</v>
      </c>
      <c r="AE767" s="222"/>
      <c r="AF767" s="222"/>
      <c r="AG767" s="222"/>
      <c r="AH767" s="222"/>
      <c r="AI767" s="222"/>
      <c r="AJ767" s="222"/>
      <c r="AK767" s="222"/>
      <c r="AL767" s="222"/>
      <c r="AM767" s="222"/>
      <c r="AN767" s="222"/>
      <c r="AO767" s="222"/>
      <c r="AP767" s="222"/>
      <c r="AQ767" s="199"/>
      <c r="AR767" s="199"/>
      <c r="AS767" s="199"/>
      <c r="AT767" s="229"/>
      <c r="AU767" s="63"/>
      <c r="AV767" s="63">
        <v>15</v>
      </c>
      <c r="AW767" s="214">
        <v>15</v>
      </c>
      <c r="AX767" s="229">
        <v>7</v>
      </c>
      <c r="AY767" s="199">
        <v>3</v>
      </c>
    </row>
    <row r="768" spans="1:51" s="196" customFormat="1" ht="25.5" customHeight="1">
      <c r="A768" s="787" t="s">
        <v>130</v>
      </c>
      <c r="B768" s="787"/>
      <c r="C768" s="702" t="s">
        <v>131</v>
      </c>
      <c r="D768" s="702"/>
      <c r="E768" s="702"/>
      <c r="F768" s="702"/>
      <c r="G768" s="702"/>
      <c r="H768" s="702"/>
      <c r="I768" s="214">
        <f t="shared" si="345"/>
        <v>756</v>
      </c>
      <c r="J768" s="215">
        <f t="shared" si="358"/>
        <v>55</v>
      </c>
      <c r="K768" s="215">
        <f t="shared" si="358"/>
        <v>55</v>
      </c>
      <c r="L768" s="243"/>
      <c r="M768" s="243"/>
      <c r="N768" s="63">
        <v>55</v>
      </c>
      <c r="O768" s="63">
        <v>55</v>
      </c>
      <c r="P768" s="222"/>
      <c r="Q768" s="222"/>
      <c r="R768" s="222"/>
      <c r="S768" s="222"/>
      <c r="T768" s="253">
        <v>55</v>
      </c>
      <c r="U768" s="222"/>
      <c r="V768" s="214">
        <v>15</v>
      </c>
      <c r="W768" s="214">
        <v>15</v>
      </c>
      <c r="X768" s="63">
        <v>17</v>
      </c>
      <c r="Y768" s="263">
        <v>17</v>
      </c>
      <c r="Z768" s="243"/>
      <c r="AA768" s="243"/>
      <c r="AB768" s="140" t="str">
        <f t="shared" si="343"/>
        <v>IE7533-28</v>
      </c>
      <c r="AC768" s="139" t="str">
        <f t="shared" si="357"/>
        <v>Оёмол бүтээгдэхүүний оёдолчин</v>
      </c>
      <c r="AD768" s="214">
        <f t="shared" si="346"/>
        <v>756</v>
      </c>
      <c r="AE768" s="222"/>
      <c r="AF768" s="222"/>
      <c r="AG768" s="222"/>
      <c r="AH768" s="222"/>
      <c r="AI768" s="222"/>
      <c r="AJ768" s="222"/>
      <c r="AK768" s="222"/>
      <c r="AL768" s="222"/>
      <c r="AM768" s="222"/>
      <c r="AN768" s="222"/>
      <c r="AO768" s="222"/>
      <c r="AP768" s="222"/>
      <c r="AQ768" s="199">
        <v>23</v>
      </c>
      <c r="AR768" s="199">
        <v>23</v>
      </c>
      <c r="AS768" s="199"/>
      <c r="AT768" s="229"/>
      <c r="AU768" s="63"/>
      <c r="AV768" s="63">
        <v>21</v>
      </c>
      <c r="AW768" s="214">
        <v>15</v>
      </c>
      <c r="AX768" s="229">
        <v>16</v>
      </c>
      <c r="AY768" s="199">
        <v>3</v>
      </c>
    </row>
    <row r="769" spans="1:51" s="196" customFormat="1" ht="12.75" customHeight="1">
      <c r="A769" s="1070" t="s">
        <v>487</v>
      </c>
      <c r="B769" s="1071"/>
      <c r="C769" s="1067" t="s">
        <v>488</v>
      </c>
      <c r="D769" s="1067"/>
      <c r="E769" s="1067"/>
      <c r="F769" s="1067"/>
      <c r="G769" s="1067"/>
      <c r="H769" s="1067"/>
      <c r="I769" s="214">
        <f t="shared" si="345"/>
        <v>757</v>
      </c>
      <c r="J769" s="215">
        <f t="shared" si="358"/>
        <v>15</v>
      </c>
      <c r="K769" s="215">
        <f t="shared" si="358"/>
        <v>11</v>
      </c>
      <c r="L769" s="243"/>
      <c r="M769" s="243"/>
      <c r="N769" s="63">
        <v>15</v>
      </c>
      <c r="O769" s="63">
        <v>11</v>
      </c>
      <c r="P769" s="222"/>
      <c r="Q769" s="222"/>
      <c r="R769" s="222"/>
      <c r="S769" s="222"/>
      <c r="T769" s="253">
        <v>15</v>
      </c>
      <c r="U769" s="222"/>
      <c r="V769" s="214">
        <v>15</v>
      </c>
      <c r="W769" s="214">
        <v>11</v>
      </c>
      <c r="X769" s="63"/>
      <c r="Y769" s="263"/>
      <c r="Z769" s="243"/>
      <c r="AA769" s="243"/>
      <c r="AB769" s="140" t="str">
        <f t="shared" si="343"/>
        <v>IC3513-21</v>
      </c>
      <c r="AC769" s="139" t="str">
        <f t="shared" si="357"/>
        <v>Өгөгдлийн сангийн оператор</v>
      </c>
      <c r="AD769" s="214">
        <f t="shared" si="346"/>
        <v>757</v>
      </c>
      <c r="AE769" s="222"/>
      <c r="AF769" s="222"/>
      <c r="AG769" s="222"/>
      <c r="AH769" s="222"/>
      <c r="AI769" s="222"/>
      <c r="AJ769" s="222"/>
      <c r="AK769" s="222"/>
      <c r="AL769" s="222"/>
      <c r="AM769" s="222"/>
      <c r="AN769" s="222"/>
      <c r="AO769" s="222"/>
      <c r="AP769" s="222"/>
      <c r="AQ769" s="229"/>
      <c r="AR769" s="229"/>
      <c r="AS769" s="199"/>
      <c r="AT769" s="229"/>
      <c r="AU769" s="63"/>
      <c r="AV769" s="63">
        <v>6</v>
      </c>
      <c r="AW769" s="214">
        <v>9</v>
      </c>
      <c r="AX769" s="229"/>
      <c r="AY769" s="229"/>
    </row>
    <row r="770" spans="1:51" s="196" customFormat="1" ht="12.75" customHeight="1">
      <c r="A770" s="825" t="s">
        <v>193</v>
      </c>
      <c r="B770" s="826"/>
      <c r="C770" s="712" t="s">
        <v>194</v>
      </c>
      <c r="D770" s="713"/>
      <c r="E770" s="713"/>
      <c r="F770" s="713"/>
      <c r="G770" s="713"/>
      <c r="H770" s="714"/>
      <c r="I770" s="214">
        <f t="shared" si="345"/>
        <v>758</v>
      </c>
      <c r="J770" s="215">
        <f t="shared" si="358"/>
        <v>38</v>
      </c>
      <c r="K770" s="215">
        <f t="shared" si="358"/>
        <v>21</v>
      </c>
      <c r="L770" s="243"/>
      <c r="M770" s="243"/>
      <c r="N770" s="63">
        <v>38</v>
      </c>
      <c r="O770" s="63">
        <v>21</v>
      </c>
      <c r="P770" s="222"/>
      <c r="Q770" s="222"/>
      <c r="R770" s="222"/>
      <c r="S770" s="222"/>
      <c r="T770" s="253">
        <v>38</v>
      </c>
      <c r="U770" s="222"/>
      <c r="V770" s="214"/>
      <c r="W770" s="214"/>
      <c r="X770" s="63">
        <v>17</v>
      </c>
      <c r="Y770" s="263">
        <v>12</v>
      </c>
      <c r="Z770" s="243"/>
      <c r="AA770" s="243"/>
      <c r="AB770" s="140" t="str">
        <f t="shared" si="343"/>
        <v>TR4323-29</v>
      </c>
      <c r="AC770" s="139" t="str">
        <f t="shared" si="357"/>
        <v>Төмөр замын замчин</v>
      </c>
      <c r="AD770" s="214">
        <f t="shared" si="346"/>
        <v>758</v>
      </c>
      <c r="AE770" s="222"/>
      <c r="AF770" s="222"/>
      <c r="AG770" s="222"/>
      <c r="AH770" s="222"/>
      <c r="AI770" s="222"/>
      <c r="AJ770" s="222"/>
      <c r="AK770" s="222"/>
      <c r="AL770" s="222"/>
      <c r="AM770" s="222"/>
      <c r="AN770" s="222"/>
      <c r="AO770" s="222"/>
      <c r="AP770" s="222"/>
      <c r="AQ770" s="199">
        <v>21</v>
      </c>
      <c r="AR770" s="199">
        <v>9</v>
      </c>
      <c r="AS770" s="199"/>
      <c r="AT770" s="229"/>
      <c r="AU770" s="63"/>
      <c r="AV770" s="63">
        <v>17</v>
      </c>
      <c r="AW770" s="214"/>
      <c r="AX770" s="229">
        <v>17</v>
      </c>
      <c r="AY770" s="199">
        <v>4</v>
      </c>
    </row>
    <row r="771" spans="1:51" s="196" customFormat="1" ht="12.75" customHeight="1">
      <c r="A771" s="1002" t="s">
        <v>163</v>
      </c>
      <c r="B771" s="1003"/>
      <c r="C771" s="751" t="s">
        <v>164</v>
      </c>
      <c r="D771" s="752"/>
      <c r="E771" s="752"/>
      <c r="F771" s="752"/>
      <c r="G771" s="752"/>
      <c r="H771" s="783"/>
      <c r="I771" s="214">
        <f t="shared" si="345"/>
        <v>759</v>
      </c>
      <c r="J771" s="215">
        <f t="shared" si="358"/>
        <v>20</v>
      </c>
      <c r="K771" s="215">
        <f t="shared" si="358"/>
        <v>13</v>
      </c>
      <c r="L771" s="243"/>
      <c r="M771" s="243"/>
      <c r="N771" s="63">
        <v>20</v>
      </c>
      <c r="O771" s="63">
        <v>13</v>
      </c>
      <c r="P771" s="222"/>
      <c r="Q771" s="222"/>
      <c r="R771" s="222"/>
      <c r="S771" s="222"/>
      <c r="T771" s="253">
        <v>20</v>
      </c>
      <c r="U771" s="222"/>
      <c r="V771" s="214"/>
      <c r="W771" s="214"/>
      <c r="X771" s="63">
        <v>8</v>
      </c>
      <c r="Y771" s="263">
        <v>7</v>
      </c>
      <c r="Z771" s="243"/>
      <c r="AA771" s="243"/>
      <c r="AB771" s="140" t="str">
        <f t="shared" si="343"/>
        <v>AF6112-25</v>
      </c>
      <c r="AC771" s="139" t="str">
        <f t="shared" si="357"/>
        <v>Хүлэмжийн аж ахуйн фермер</v>
      </c>
      <c r="AD771" s="214">
        <f t="shared" si="346"/>
        <v>759</v>
      </c>
      <c r="AE771" s="222"/>
      <c r="AF771" s="222"/>
      <c r="AG771" s="222">
        <v>2</v>
      </c>
      <c r="AH771" s="222">
        <v>1</v>
      </c>
      <c r="AI771" s="222"/>
      <c r="AJ771" s="222"/>
      <c r="AK771" s="222"/>
      <c r="AL771" s="222"/>
      <c r="AM771" s="222"/>
      <c r="AN771" s="222"/>
      <c r="AO771" s="222"/>
      <c r="AP771" s="222"/>
      <c r="AQ771" s="199">
        <v>10</v>
      </c>
      <c r="AR771" s="199">
        <v>5</v>
      </c>
      <c r="AS771" s="199">
        <v>2</v>
      </c>
      <c r="AT771" s="229"/>
      <c r="AU771" s="63"/>
      <c r="AV771" s="63">
        <v>8</v>
      </c>
      <c r="AW771" s="214"/>
      <c r="AX771" s="229">
        <v>8</v>
      </c>
      <c r="AY771" s="199">
        <v>2</v>
      </c>
    </row>
    <row r="772" spans="1:51" s="196" customFormat="1" ht="25.5" customHeight="1">
      <c r="A772" s="825" t="s">
        <v>385</v>
      </c>
      <c r="B772" s="826"/>
      <c r="C772" s="751" t="s">
        <v>386</v>
      </c>
      <c r="D772" s="752"/>
      <c r="E772" s="752"/>
      <c r="F772" s="752"/>
      <c r="G772" s="752"/>
      <c r="H772" s="783"/>
      <c r="I772" s="214">
        <f t="shared" si="345"/>
        <v>760</v>
      </c>
      <c r="J772" s="215">
        <f t="shared" si="358"/>
        <v>30</v>
      </c>
      <c r="K772" s="215">
        <f t="shared" si="358"/>
        <v>13</v>
      </c>
      <c r="L772" s="243"/>
      <c r="M772" s="243"/>
      <c r="N772" s="63">
        <v>30</v>
      </c>
      <c r="O772" s="63">
        <v>13</v>
      </c>
      <c r="P772" s="222"/>
      <c r="Q772" s="222"/>
      <c r="R772" s="222"/>
      <c r="S772" s="222"/>
      <c r="T772" s="253">
        <v>30</v>
      </c>
      <c r="U772" s="222"/>
      <c r="V772" s="214"/>
      <c r="W772" s="214"/>
      <c r="X772" s="63">
        <v>18</v>
      </c>
      <c r="Y772" s="263">
        <v>10</v>
      </c>
      <c r="Z772" s="243"/>
      <c r="AA772" s="243"/>
      <c r="AB772" s="140" t="str">
        <f t="shared" si="343"/>
        <v>CB7116-18</v>
      </c>
      <c r="AC772" s="139" t="str">
        <f t="shared" si="357"/>
        <v xml:space="preserve">Авто зам, гүүр барилгын ажилтан /замчин/ </v>
      </c>
      <c r="AD772" s="214">
        <f t="shared" si="346"/>
        <v>760</v>
      </c>
      <c r="AE772" s="222"/>
      <c r="AF772" s="222"/>
      <c r="AG772" s="222">
        <v>1</v>
      </c>
      <c r="AH772" s="222">
        <v>1</v>
      </c>
      <c r="AI772" s="222"/>
      <c r="AJ772" s="222"/>
      <c r="AK772" s="222"/>
      <c r="AL772" s="222"/>
      <c r="AM772" s="222"/>
      <c r="AN772" s="222"/>
      <c r="AO772" s="222"/>
      <c r="AP772" s="222"/>
      <c r="AQ772" s="199">
        <v>11</v>
      </c>
      <c r="AR772" s="199">
        <v>2</v>
      </c>
      <c r="AS772" s="199">
        <v>1</v>
      </c>
      <c r="AT772" s="229"/>
      <c r="AU772" s="63"/>
      <c r="AV772" s="63">
        <v>17</v>
      </c>
      <c r="AW772" s="214"/>
      <c r="AX772" s="229">
        <v>9</v>
      </c>
      <c r="AY772" s="199">
        <v>3</v>
      </c>
    </row>
    <row r="773" spans="1:51" s="196" customFormat="1" ht="12.75" customHeight="1">
      <c r="A773" s="1008" t="s">
        <v>197</v>
      </c>
      <c r="B773" s="1009"/>
      <c r="C773" s="751" t="s">
        <v>198</v>
      </c>
      <c r="D773" s="752"/>
      <c r="E773" s="752"/>
      <c r="F773" s="752"/>
      <c r="G773" s="752"/>
      <c r="H773" s="783"/>
      <c r="I773" s="214">
        <f t="shared" si="345"/>
        <v>761</v>
      </c>
      <c r="J773" s="215">
        <f t="shared" si="358"/>
        <v>30</v>
      </c>
      <c r="K773" s="215">
        <f t="shared" si="358"/>
        <v>7</v>
      </c>
      <c r="L773" s="243"/>
      <c r="M773" s="243"/>
      <c r="N773" s="63">
        <v>30</v>
      </c>
      <c r="O773" s="63">
        <v>7</v>
      </c>
      <c r="P773" s="222"/>
      <c r="Q773" s="222"/>
      <c r="R773" s="222"/>
      <c r="S773" s="222"/>
      <c r="T773" s="253">
        <v>30</v>
      </c>
      <c r="U773" s="222"/>
      <c r="V773" s="214"/>
      <c r="W773" s="214"/>
      <c r="X773" s="63"/>
      <c r="Y773" s="263"/>
      <c r="Z773" s="243"/>
      <c r="AA773" s="243"/>
      <c r="AB773" s="140" t="str">
        <f t="shared" si="343"/>
        <v>BT4321-17</v>
      </c>
      <c r="AC773" s="139" t="str">
        <f t="shared" si="357"/>
        <v>Хангамжийн нярав</v>
      </c>
      <c r="AD773" s="214">
        <f t="shared" si="346"/>
        <v>761</v>
      </c>
      <c r="AE773" s="222"/>
      <c r="AF773" s="222"/>
      <c r="AG773" s="222"/>
      <c r="AH773" s="222"/>
      <c r="AI773" s="222">
        <v>30</v>
      </c>
      <c r="AJ773" s="222">
        <v>7</v>
      </c>
      <c r="AK773" s="222"/>
      <c r="AL773" s="222"/>
      <c r="AM773" s="222"/>
      <c r="AN773" s="222"/>
      <c r="AO773" s="222"/>
      <c r="AP773" s="222"/>
      <c r="AQ773" s="199"/>
      <c r="AR773" s="199"/>
      <c r="AS773" s="199"/>
      <c r="AT773" s="229"/>
      <c r="AU773" s="63"/>
      <c r="AV773" s="63">
        <v>30</v>
      </c>
      <c r="AW773" s="214"/>
      <c r="AX773" s="229"/>
      <c r="AY773" s="199"/>
    </row>
    <row r="774" spans="1:51" s="213" customFormat="1">
      <c r="A774" s="996" t="s">
        <v>520</v>
      </c>
      <c r="B774" s="997"/>
      <c r="C774" s="997"/>
      <c r="D774" s="997"/>
      <c r="E774" s="997"/>
      <c r="F774" s="997"/>
      <c r="G774" s="997"/>
      <c r="H774" s="998"/>
      <c r="I774" s="217">
        <f t="shared" si="345"/>
        <v>762</v>
      </c>
      <c r="J774" s="217">
        <f t="shared" ref="J774:M774" si="359">SUM(J775:J775)</f>
        <v>80</v>
      </c>
      <c r="K774" s="217">
        <f t="shared" si="359"/>
        <v>77</v>
      </c>
      <c r="L774" s="217">
        <f t="shared" si="359"/>
        <v>0</v>
      </c>
      <c r="M774" s="217">
        <f t="shared" si="359"/>
        <v>0</v>
      </c>
      <c r="N774" s="217">
        <f>SUM(N775:N775)</f>
        <v>80</v>
      </c>
      <c r="O774" s="217">
        <f t="shared" ref="O774:AA774" si="360">SUM(O775:O775)</f>
        <v>77</v>
      </c>
      <c r="P774" s="217">
        <f t="shared" si="360"/>
        <v>0</v>
      </c>
      <c r="Q774" s="217">
        <f t="shared" si="360"/>
        <v>0</v>
      </c>
      <c r="R774" s="217">
        <f t="shared" si="360"/>
        <v>0</v>
      </c>
      <c r="S774" s="217">
        <f t="shared" si="360"/>
        <v>0</v>
      </c>
      <c r="T774" s="217">
        <f t="shared" si="360"/>
        <v>80</v>
      </c>
      <c r="U774" s="217">
        <f t="shared" si="360"/>
        <v>0</v>
      </c>
      <c r="V774" s="217">
        <f t="shared" si="360"/>
        <v>4</v>
      </c>
      <c r="W774" s="217">
        <f t="shared" si="360"/>
        <v>3</v>
      </c>
      <c r="X774" s="217">
        <f t="shared" si="360"/>
        <v>7</v>
      </c>
      <c r="Y774" s="217">
        <f t="shared" si="360"/>
        <v>7</v>
      </c>
      <c r="Z774" s="217">
        <f t="shared" si="360"/>
        <v>0</v>
      </c>
      <c r="AA774" s="217">
        <f t="shared" si="360"/>
        <v>0</v>
      </c>
      <c r="AB774" s="748" t="str">
        <f>+A774</f>
        <v>3. "Дархан хаан" Политехник коллеж</v>
      </c>
      <c r="AC774" s="750"/>
      <c r="AD774" s="217">
        <f t="shared" si="346"/>
        <v>762</v>
      </c>
      <c r="AE774" s="217">
        <f t="shared" ref="AE774:AH774" si="361">SUM(AE775:AE775)</f>
        <v>0</v>
      </c>
      <c r="AF774" s="217">
        <f t="shared" si="361"/>
        <v>0</v>
      </c>
      <c r="AG774" s="217">
        <f t="shared" si="361"/>
        <v>0</v>
      </c>
      <c r="AH774" s="217">
        <f t="shared" si="361"/>
        <v>0</v>
      </c>
      <c r="AI774" s="217">
        <f>SUM(AI775:AI775)</f>
        <v>0</v>
      </c>
      <c r="AJ774" s="217">
        <f t="shared" ref="AJ774:AY774" si="362">SUM(AJ775:AJ775)</f>
        <v>0</v>
      </c>
      <c r="AK774" s="217">
        <f t="shared" si="362"/>
        <v>14</v>
      </c>
      <c r="AL774" s="217">
        <f t="shared" si="362"/>
        <v>14</v>
      </c>
      <c r="AM774" s="217">
        <f t="shared" si="362"/>
        <v>0</v>
      </c>
      <c r="AN774" s="217">
        <f t="shared" si="362"/>
        <v>0</v>
      </c>
      <c r="AO774" s="217">
        <f t="shared" si="362"/>
        <v>0</v>
      </c>
      <c r="AP774" s="217">
        <f t="shared" si="362"/>
        <v>0</v>
      </c>
      <c r="AQ774" s="217">
        <f t="shared" si="362"/>
        <v>55</v>
      </c>
      <c r="AR774" s="217">
        <f t="shared" si="362"/>
        <v>53</v>
      </c>
      <c r="AS774" s="217">
        <f t="shared" si="362"/>
        <v>1</v>
      </c>
      <c r="AT774" s="217">
        <f t="shared" si="362"/>
        <v>0</v>
      </c>
      <c r="AU774" s="217">
        <f t="shared" si="362"/>
        <v>9</v>
      </c>
      <c r="AV774" s="217">
        <f t="shared" si="362"/>
        <v>57</v>
      </c>
      <c r="AW774" s="217">
        <f t="shared" si="362"/>
        <v>13</v>
      </c>
      <c r="AX774" s="217">
        <f t="shared" si="362"/>
        <v>0</v>
      </c>
      <c r="AY774" s="217">
        <f t="shared" si="362"/>
        <v>0</v>
      </c>
    </row>
    <row r="775" spans="1:51" s="196" customFormat="1" ht="12.75" customHeight="1">
      <c r="A775" s="825" t="s">
        <v>339</v>
      </c>
      <c r="B775" s="826"/>
      <c r="C775" s="712" t="s">
        <v>340</v>
      </c>
      <c r="D775" s="713"/>
      <c r="E775" s="713"/>
      <c r="F775" s="713"/>
      <c r="G775" s="713"/>
      <c r="H775" s="714"/>
      <c r="I775" s="214">
        <f t="shared" si="345"/>
        <v>763</v>
      </c>
      <c r="J775" s="215">
        <f t="shared" si="358"/>
        <v>80</v>
      </c>
      <c r="K775" s="215">
        <f t="shared" si="358"/>
        <v>77</v>
      </c>
      <c r="L775" s="221"/>
      <c r="M775" s="199"/>
      <c r="N775" s="199">
        <v>80</v>
      </c>
      <c r="O775" s="199">
        <v>77</v>
      </c>
      <c r="P775" s="222"/>
      <c r="Q775" s="222"/>
      <c r="R775" s="222"/>
      <c r="S775" s="222"/>
      <c r="T775" s="199">
        <v>80</v>
      </c>
      <c r="U775" s="222"/>
      <c r="V775" s="214">
        <v>4</v>
      </c>
      <c r="W775" s="214">
        <v>3</v>
      </c>
      <c r="X775" s="199">
        <v>7</v>
      </c>
      <c r="Y775" s="199">
        <v>7</v>
      </c>
      <c r="Z775" s="257"/>
      <c r="AA775" s="223"/>
      <c r="AB775" s="140" t="str">
        <f t="shared" ref="AB775" si="363">+A775</f>
        <v>HO5321-12</v>
      </c>
      <c r="AC775" s="139" t="str">
        <f t="shared" ref="AC775" si="364">+C775</f>
        <v>Туслах сувилагч</v>
      </c>
      <c r="AD775" s="214">
        <f t="shared" si="346"/>
        <v>763</v>
      </c>
      <c r="AE775" s="222"/>
      <c r="AF775" s="222"/>
      <c r="AG775" s="222"/>
      <c r="AH775" s="222"/>
      <c r="AI775" s="222"/>
      <c r="AJ775" s="222"/>
      <c r="AK775" s="199">
        <v>14</v>
      </c>
      <c r="AL775" s="199">
        <v>14</v>
      </c>
      <c r="AM775" s="222"/>
      <c r="AN775" s="222"/>
      <c r="AO775" s="222"/>
      <c r="AP775" s="222"/>
      <c r="AQ775" s="199">
        <v>55</v>
      </c>
      <c r="AR775" s="199">
        <v>53</v>
      </c>
      <c r="AS775" s="199">
        <v>1</v>
      </c>
      <c r="AT775" s="199"/>
      <c r="AU775" s="199">
        <v>9</v>
      </c>
      <c r="AV775" s="199">
        <v>57</v>
      </c>
      <c r="AW775" s="199">
        <v>13</v>
      </c>
      <c r="AX775" s="226"/>
      <c r="AY775" s="226"/>
    </row>
    <row r="776" spans="1:51" s="213" customFormat="1">
      <c r="A776" s="996" t="s">
        <v>521</v>
      </c>
      <c r="B776" s="997"/>
      <c r="C776" s="997"/>
      <c r="D776" s="997"/>
      <c r="E776" s="997"/>
      <c r="F776" s="997"/>
      <c r="G776" s="997"/>
      <c r="H776" s="998"/>
      <c r="I776" s="217">
        <f t="shared" si="345"/>
        <v>764</v>
      </c>
      <c r="J776" s="217">
        <v>0</v>
      </c>
      <c r="K776" s="217">
        <v>0</v>
      </c>
      <c r="L776" s="217">
        <v>0</v>
      </c>
      <c r="M776" s="217">
        <v>0</v>
      </c>
      <c r="N776" s="217">
        <v>0</v>
      </c>
      <c r="O776" s="217">
        <v>0</v>
      </c>
      <c r="P776" s="217">
        <v>0</v>
      </c>
      <c r="Q776" s="217">
        <v>0</v>
      </c>
      <c r="R776" s="217">
        <v>0</v>
      </c>
      <c r="S776" s="217">
        <v>0</v>
      </c>
      <c r="T776" s="217">
        <v>0</v>
      </c>
      <c r="U776" s="217">
        <v>0</v>
      </c>
      <c r="V776" s="217">
        <v>0</v>
      </c>
      <c r="W776" s="217">
        <v>0</v>
      </c>
      <c r="X776" s="217">
        <v>0</v>
      </c>
      <c r="Y776" s="217">
        <v>0</v>
      </c>
      <c r="Z776" s="217">
        <v>0</v>
      </c>
      <c r="AA776" s="217">
        <v>0</v>
      </c>
      <c r="AB776" s="748" t="str">
        <f>+A776</f>
        <v>4. "Оточ манрамба" политехник коллеж</v>
      </c>
      <c r="AC776" s="750"/>
      <c r="AD776" s="217">
        <f t="shared" si="346"/>
        <v>764</v>
      </c>
      <c r="AE776" s="217">
        <v>0</v>
      </c>
      <c r="AF776" s="217">
        <v>0</v>
      </c>
      <c r="AG776" s="217">
        <v>0</v>
      </c>
      <c r="AH776" s="217">
        <v>0</v>
      </c>
      <c r="AI776" s="217">
        <v>0</v>
      </c>
      <c r="AJ776" s="217">
        <v>0</v>
      </c>
      <c r="AK776" s="217">
        <v>0</v>
      </c>
      <c r="AL776" s="217">
        <v>0</v>
      </c>
      <c r="AM776" s="217">
        <v>0</v>
      </c>
      <c r="AN776" s="217">
        <v>0</v>
      </c>
      <c r="AO776" s="217">
        <v>0</v>
      </c>
      <c r="AP776" s="217">
        <v>0</v>
      </c>
      <c r="AQ776" s="217">
        <v>0</v>
      </c>
      <c r="AR776" s="217">
        <v>0</v>
      </c>
      <c r="AS776" s="217">
        <v>0</v>
      </c>
      <c r="AT776" s="217">
        <v>0</v>
      </c>
      <c r="AU776" s="217">
        <v>0</v>
      </c>
      <c r="AV776" s="217">
        <v>0</v>
      </c>
      <c r="AW776" s="217">
        <v>0</v>
      </c>
      <c r="AX776" s="217">
        <v>0</v>
      </c>
      <c r="AY776" s="217">
        <v>0</v>
      </c>
    </row>
    <row r="777" spans="1:51" s="213" customFormat="1">
      <c r="A777" s="745" t="s">
        <v>522</v>
      </c>
      <c r="B777" s="746"/>
      <c r="C777" s="746"/>
      <c r="D777" s="746"/>
      <c r="E777" s="746"/>
      <c r="F777" s="746"/>
      <c r="G777" s="746"/>
      <c r="H777" s="747"/>
      <c r="I777" s="217">
        <f>+I775+1</f>
        <v>764</v>
      </c>
      <c r="J777" s="252">
        <f t="shared" ref="J777:K777" si="365">SUM(J778:J806)</f>
        <v>1041</v>
      </c>
      <c r="K777" s="252">
        <f t="shared" si="365"/>
        <v>235</v>
      </c>
      <c r="L777" s="252">
        <f>SUM(L778:L806)</f>
        <v>257</v>
      </c>
      <c r="M777" s="252">
        <f t="shared" ref="M777:AA777" si="366">SUM(M778:M806)</f>
        <v>59</v>
      </c>
      <c r="N777" s="252">
        <f t="shared" si="366"/>
        <v>784</v>
      </c>
      <c r="O777" s="252">
        <f t="shared" si="366"/>
        <v>176</v>
      </c>
      <c r="P777" s="252">
        <f t="shared" si="366"/>
        <v>0</v>
      </c>
      <c r="Q777" s="252">
        <f t="shared" si="366"/>
        <v>0</v>
      </c>
      <c r="R777" s="252">
        <f t="shared" si="366"/>
        <v>1041</v>
      </c>
      <c r="S777" s="252">
        <f t="shared" si="366"/>
        <v>0</v>
      </c>
      <c r="T777" s="252">
        <f t="shared" si="366"/>
        <v>0</v>
      </c>
      <c r="U777" s="252">
        <f t="shared" si="366"/>
        <v>0</v>
      </c>
      <c r="V777" s="252">
        <f t="shared" si="366"/>
        <v>384</v>
      </c>
      <c r="W777" s="252">
        <f t="shared" si="366"/>
        <v>41</v>
      </c>
      <c r="X777" s="252">
        <f t="shared" si="366"/>
        <v>56</v>
      </c>
      <c r="Y777" s="252">
        <f t="shared" si="366"/>
        <v>10</v>
      </c>
      <c r="Z777" s="252">
        <f t="shared" si="366"/>
        <v>10</v>
      </c>
      <c r="AA777" s="252">
        <f t="shared" si="366"/>
        <v>1</v>
      </c>
      <c r="AB777" s="748" t="str">
        <f>+A777</f>
        <v>5. Техник технологийн Политехник коллеж</v>
      </c>
      <c r="AC777" s="750"/>
      <c r="AD777" s="217">
        <f t="shared" si="346"/>
        <v>764</v>
      </c>
      <c r="AE777" s="252">
        <f t="shared" ref="AE777:AF777" si="367">SUM(AE778:AE806)</f>
        <v>0</v>
      </c>
      <c r="AF777" s="252">
        <f t="shared" si="367"/>
        <v>0</v>
      </c>
      <c r="AG777" s="252">
        <f>SUM(AG778:AG806)</f>
        <v>0</v>
      </c>
      <c r="AH777" s="252">
        <f t="shared" ref="AH777:AX777" si="368">SUM(AH778:AH806)</f>
        <v>0</v>
      </c>
      <c r="AI777" s="252">
        <f t="shared" si="368"/>
        <v>76</v>
      </c>
      <c r="AJ777" s="252">
        <f t="shared" si="368"/>
        <v>26</v>
      </c>
      <c r="AK777" s="252">
        <f t="shared" si="368"/>
        <v>35</v>
      </c>
      <c r="AL777" s="252">
        <f t="shared" si="368"/>
        <v>10</v>
      </c>
      <c r="AM777" s="252">
        <f t="shared" si="368"/>
        <v>0</v>
      </c>
      <c r="AN777" s="252">
        <f t="shared" si="368"/>
        <v>0</v>
      </c>
      <c r="AO777" s="252">
        <f t="shared" si="368"/>
        <v>0</v>
      </c>
      <c r="AP777" s="252">
        <f t="shared" si="368"/>
        <v>0</v>
      </c>
      <c r="AQ777" s="252">
        <f t="shared" si="368"/>
        <v>480</v>
      </c>
      <c r="AR777" s="252">
        <f t="shared" si="368"/>
        <v>147</v>
      </c>
      <c r="AS777" s="252">
        <f t="shared" si="368"/>
        <v>61</v>
      </c>
      <c r="AT777" s="252">
        <f t="shared" si="368"/>
        <v>6</v>
      </c>
      <c r="AU777" s="252">
        <f t="shared" si="368"/>
        <v>115</v>
      </c>
      <c r="AV777" s="252">
        <f t="shared" si="368"/>
        <v>447</v>
      </c>
      <c r="AW777" s="252">
        <f t="shared" si="368"/>
        <v>412</v>
      </c>
      <c r="AX777" s="252">
        <f t="shared" si="368"/>
        <v>0</v>
      </c>
      <c r="AY777" s="252">
        <f>SUM(AY778:AY806)</f>
        <v>0</v>
      </c>
    </row>
    <row r="778" spans="1:51" s="288" customFormat="1" ht="12.75" customHeight="1" outlineLevel="1">
      <c r="A778" s="1037" t="s">
        <v>352</v>
      </c>
      <c r="B778" s="776"/>
      <c r="C778" s="751" t="s">
        <v>353</v>
      </c>
      <c r="D778" s="752"/>
      <c r="E778" s="752"/>
      <c r="F778" s="752"/>
      <c r="G778" s="752"/>
      <c r="H778" s="783"/>
      <c r="I778" s="214">
        <f t="shared" si="345"/>
        <v>765</v>
      </c>
      <c r="J778" s="215">
        <f t="shared" si="358"/>
        <v>21</v>
      </c>
      <c r="K778" s="215">
        <f t="shared" si="358"/>
        <v>5</v>
      </c>
      <c r="L778" s="221">
        <v>21</v>
      </c>
      <c r="M778" s="221">
        <v>5</v>
      </c>
      <c r="N778" s="199"/>
      <c r="O778" s="199"/>
      <c r="P778" s="222"/>
      <c r="Q778" s="222"/>
      <c r="R778" s="199">
        <f>+J778</f>
        <v>21</v>
      </c>
      <c r="S778" s="222"/>
      <c r="T778" s="222"/>
      <c r="U778" s="222"/>
      <c r="V778" s="222"/>
      <c r="W778" s="222"/>
      <c r="X778" s="199">
        <v>5</v>
      </c>
      <c r="Y778" s="223">
        <v>2</v>
      </c>
      <c r="Z778" s="224"/>
      <c r="AA778" s="223"/>
      <c r="AB778" s="140" t="str">
        <f t="shared" ref="AB778:AB806" si="369">+A778</f>
        <v>CT3112-16</v>
      </c>
      <c r="AC778" s="139" t="str">
        <f t="shared" ref="AC778:AC806" si="370">+C778</f>
        <v>Барилга угсралтын техникч</v>
      </c>
      <c r="AD778" s="214">
        <f t="shared" si="346"/>
        <v>765</v>
      </c>
      <c r="AE778" s="199"/>
      <c r="AF778" s="199"/>
      <c r="AG778" s="199"/>
      <c r="AH778" s="199"/>
      <c r="AI778" s="199">
        <v>2</v>
      </c>
      <c r="AJ778" s="199">
        <v>2</v>
      </c>
      <c r="AK778" s="199"/>
      <c r="AL778" s="199"/>
      <c r="AM778" s="199"/>
      <c r="AN778" s="199"/>
      <c r="AO778" s="199"/>
      <c r="AP778" s="199"/>
      <c r="AQ778" s="199">
        <v>14</v>
      </c>
      <c r="AR778" s="199">
        <v>1</v>
      </c>
      <c r="AS778" s="214">
        <v>2</v>
      </c>
      <c r="AT778" s="214"/>
      <c r="AU778" s="214"/>
      <c r="AV778" s="214">
        <v>19</v>
      </c>
      <c r="AW778" s="214"/>
      <c r="AX778" s="214"/>
      <c r="AY778" s="214"/>
    </row>
    <row r="779" spans="1:51" s="288" customFormat="1" ht="12.75" customHeight="1" outlineLevel="1">
      <c r="A779" s="1037" t="s">
        <v>360</v>
      </c>
      <c r="B779" s="776"/>
      <c r="C779" s="751" t="s">
        <v>361</v>
      </c>
      <c r="D779" s="752"/>
      <c r="E779" s="752"/>
      <c r="F779" s="752"/>
      <c r="G779" s="752"/>
      <c r="H779" s="783"/>
      <c r="I779" s="214">
        <f t="shared" si="345"/>
        <v>766</v>
      </c>
      <c r="J779" s="215">
        <f t="shared" si="358"/>
        <v>28</v>
      </c>
      <c r="K779" s="215">
        <f t="shared" si="358"/>
        <v>2</v>
      </c>
      <c r="L779" s="221">
        <v>28</v>
      </c>
      <c r="M779" s="199">
        <v>2</v>
      </c>
      <c r="N779" s="199"/>
      <c r="O779" s="199"/>
      <c r="P779" s="222"/>
      <c r="Q779" s="222"/>
      <c r="R779" s="199">
        <f t="shared" ref="R779:R806" si="371">+J779</f>
        <v>28</v>
      </c>
      <c r="S779" s="222"/>
      <c r="T779" s="222"/>
      <c r="U779" s="222"/>
      <c r="V779" s="222"/>
      <c r="W779" s="222"/>
      <c r="X779" s="199"/>
      <c r="Y779" s="226"/>
      <c r="Z779" s="221"/>
      <c r="AA779" s="226"/>
      <c r="AB779" s="140" t="str">
        <f t="shared" si="369"/>
        <v>CF3115-41</v>
      </c>
      <c r="AC779" s="139" t="str">
        <f t="shared" si="370"/>
        <v>Сантехникийн техникч</v>
      </c>
      <c r="AD779" s="214">
        <f t="shared" si="346"/>
        <v>766</v>
      </c>
      <c r="AE779" s="199"/>
      <c r="AF779" s="199"/>
      <c r="AG779" s="199"/>
      <c r="AH779" s="199"/>
      <c r="AI779" s="199"/>
      <c r="AJ779" s="199"/>
      <c r="AK779" s="199"/>
      <c r="AL779" s="199"/>
      <c r="AM779" s="199"/>
      <c r="AN779" s="199"/>
      <c r="AO779" s="199"/>
      <c r="AP779" s="199"/>
      <c r="AQ779" s="199">
        <v>28</v>
      </c>
      <c r="AR779" s="199">
        <v>2</v>
      </c>
      <c r="AS779" s="214"/>
      <c r="AT779" s="214"/>
      <c r="AU779" s="214">
        <v>17</v>
      </c>
      <c r="AV779" s="214">
        <v>11</v>
      </c>
      <c r="AW779" s="214"/>
      <c r="AX779" s="214"/>
      <c r="AY779" s="214"/>
    </row>
    <row r="780" spans="1:51" s="288" customFormat="1" ht="12.75" customHeight="1" outlineLevel="1">
      <c r="A780" s="1037" t="s">
        <v>523</v>
      </c>
      <c r="B780" s="776"/>
      <c r="C780" s="702" t="s">
        <v>524</v>
      </c>
      <c r="D780" s="702"/>
      <c r="E780" s="702"/>
      <c r="F780" s="702"/>
      <c r="G780" s="702"/>
      <c r="H780" s="702"/>
      <c r="I780" s="214">
        <f t="shared" si="345"/>
        <v>767</v>
      </c>
      <c r="J780" s="215">
        <f t="shared" si="358"/>
        <v>27</v>
      </c>
      <c r="K780" s="215">
        <f t="shared" si="358"/>
        <v>5</v>
      </c>
      <c r="L780" s="221">
        <v>27</v>
      </c>
      <c r="M780" s="199">
        <v>5</v>
      </c>
      <c r="N780" s="199"/>
      <c r="O780" s="199"/>
      <c r="P780" s="222"/>
      <c r="Q780" s="222"/>
      <c r="R780" s="199">
        <f t="shared" si="371"/>
        <v>27</v>
      </c>
      <c r="S780" s="222"/>
      <c r="T780" s="222"/>
      <c r="U780" s="222"/>
      <c r="V780" s="222"/>
      <c r="W780" s="222"/>
      <c r="X780" s="199"/>
      <c r="Y780" s="226"/>
      <c r="Z780" s="221"/>
      <c r="AA780" s="226"/>
      <c r="AB780" s="140" t="str">
        <f t="shared" si="369"/>
        <v>CB3112-37</v>
      </c>
      <c r="AC780" s="139" t="str">
        <f t="shared" si="370"/>
        <v>Зам, гүүрийн техникч</v>
      </c>
      <c r="AD780" s="214">
        <f t="shared" si="346"/>
        <v>767</v>
      </c>
      <c r="AE780" s="199"/>
      <c r="AF780" s="199"/>
      <c r="AG780" s="199"/>
      <c r="AH780" s="199"/>
      <c r="AI780" s="199"/>
      <c r="AJ780" s="199"/>
      <c r="AK780" s="199"/>
      <c r="AL780" s="199"/>
      <c r="AM780" s="199"/>
      <c r="AN780" s="199"/>
      <c r="AO780" s="199"/>
      <c r="AP780" s="199"/>
      <c r="AQ780" s="199">
        <v>27</v>
      </c>
      <c r="AR780" s="199">
        <v>5</v>
      </c>
      <c r="AS780" s="214"/>
      <c r="AT780" s="214"/>
      <c r="AU780" s="214">
        <v>15</v>
      </c>
      <c r="AV780" s="214">
        <v>12</v>
      </c>
      <c r="AW780" s="214"/>
      <c r="AX780" s="214"/>
      <c r="AY780" s="214"/>
    </row>
    <row r="781" spans="1:51" s="288" customFormat="1" ht="12.75" customHeight="1" outlineLevel="1">
      <c r="A781" s="1046" t="s">
        <v>358</v>
      </c>
      <c r="B781" s="1047"/>
      <c r="C781" s="751" t="s">
        <v>359</v>
      </c>
      <c r="D781" s="752"/>
      <c r="E781" s="752"/>
      <c r="F781" s="752"/>
      <c r="G781" s="752"/>
      <c r="H781" s="783"/>
      <c r="I781" s="214">
        <f t="shared" si="345"/>
        <v>768</v>
      </c>
      <c r="J781" s="215">
        <f t="shared" si="358"/>
        <v>55</v>
      </c>
      <c r="K781" s="215">
        <f t="shared" si="358"/>
        <v>9</v>
      </c>
      <c r="L781" s="221">
        <v>55</v>
      </c>
      <c r="M781" s="199">
        <v>9</v>
      </c>
      <c r="N781" s="199"/>
      <c r="O781" s="199"/>
      <c r="P781" s="222"/>
      <c r="Q781" s="222"/>
      <c r="R781" s="199">
        <f t="shared" si="371"/>
        <v>55</v>
      </c>
      <c r="S781" s="222"/>
      <c r="T781" s="222"/>
      <c r="U781" s="222"/>
      <c r="V781" s="222"/>
      <c r="W781" s="222"/>
      <c r="X781" s="199">
        <v>14</v>
      </c>
      <c r="Y781" s="226"/>
      <c r="Z781" s="257"/>
      <c r="AA781" s="226"/>
      <c r="AB781" s="140" t="str">
        <f t="shared" si="369"/>
        <v>IM3113-17</v>
      </c>
      <c r="AC781" s="139" t="str">
        <f t="shared" si="370"/>
        <v>Цахилгааны техникч</v>
      </c>
      <c r="AD781" s="214">
        <f t="shared" si="346"/>
        <v>768</v>
      </c>
      <c r="AE781" s="199"/>
      <c r="AF781" s="199"/>
      <c r="AG781" s="199"/>
      <c r="AH781" s="199"/>
      <c r="AI781" s="199"/>
      <c r="AJ781" s="199"/>
      <c r="AK781" s="199"/>
      <c r="AL781" s="199"/>
      <c r="AM781" s="199"/>
      <c r="AN781" s="199"/>
      <c r="AO781" s="199"/>
      <c r="AP781" s="199"/>
      <c r="AQ781" s="199">
        <v>41</v>
      </c>
      <c r="AR781" s="199">
        <v>9</v>
      </c>
      <c r="AS781" s="214">
        <v>4</v>
      </c>
      <c r="AT781" s="214"/>
      <c r="AU781" s="214">
        <v>14</v>
      </c>
      <c r="AV781" s="214">
        <v>37</v>
      </c>
      <c r="AW781" s="214"/>
      <c r="AX781" s="214"/>
      <c r="AY781" s="214"/>
    </row>
    <row r="782" spans="1:51" s="288" customFormat="1" ht="12.75" customHeight="1" outlineLevel="1">
      <c r="A782" s="1037" t="s">
        <v>387</v>
      </c>
      <c r="B782" s="776"/>
      <c r="C782" s="751" t="s">
        <v>388</v>
      </c>
      <c r="D782" s="752"/>
      <c r="E782" s="752"/>
      <c r="F782" s="752"/>
      <c r="G782" s="752"/>
      <c r="H782" s="783"/>
      <c r="I782" s="214">
        <f t="shared" si="345"/>
        <v>769</v>
      </c>
      <c r="J782" s="215">
        <f t="shared" si="358"/>
        <v>41</v>
      </c>
      <c r="K782" s="215">
        <f t="shared" si="358"/>
        <v>2</v>
      </c>
      <c r="L782" s="221">
        <v>41</v>
      </c>
      <c r="M782" s="199">
        <v>2</v>
      </c>
      <c r="N782" s="199"/>
      <c r="O782" s="199"/>
      <c r="P782" s="222"/>
      <c r="Q782" s="222"/>
      <c r="R782" s="199">
        <f t="shared" si="371"/>
        <v>41</v>
      </c>
      <c r="S782" s="222"/>
      <c r="T782" s="222"/>
      <c r="U782" s="222"/>
      <c r="V782" s="222"/>
      <c r="W782" s="222"/>
      <c r="X782" s="199">
        <v>15</v>
      </c>
      <c r="Y782" s="199">
        <v>1</v>
      </c>
      <c r="Z782" s="221">
        <v>8</v>
      </c>
      <c r="AA782" s="199">
        <v>1</v>
      </c>
      <c r="AB782" s="140" t="str">
        <f t="shared" si="369"/>
        <v>TC3115-13</v>
      </c>
      <c r="AC782" s="139" t="str">
        <f t="shared" si="370"/>
        <v>Автомашины механик</v>
      </c>
      <c r="AD782" s="214">
        <f t="shared" si="346"/>
        <v>769</v>
      </c>
      <c r="AE782" s="199"/>
      <c r="AF782" s="199"/>
      <c r="AG782" s="199"/>
      <c r="AH782" s="199"/>
      <c r="AI782" s="199"/>
      <c r="AJ782" s="199"/>
      <c r="AK782" s="199">
        <v>1</v>
      </c>
      <c r="AL782" s="199"/>
      <c r="AM782" s="199"/>
      <c r="AN782" s="199"/>
      <c r="AO782" s="199"/>
      <c r="AP782" s="199"/>
      <c r="AQ782" s="199">
        <v>17</v>
      </c>
      <c r="AR782" s="199"/>
      <c r="AS782" s="214">
        <v>1</v>
      </c>
      <c r="AT782" s="214"/>
      <c r="AU782" s="214">
        <v>17</v>
      </c>
      <c r="AV782" s="214">
        <v>23</v>
      </c>
      <c r="AW782" s="214"/>
      <c r="AX782" s="214"/>
      <c r="AY782" s="214"/>
    </row>
    <row r="783" spans="1:51" s="288" customFormat="1" ht="25.5" customHeight="1" outlineLevel="1">
      <c r="A783" s="1037" t="s">
        <v>525</v>
      </c>
      <c r="B783" s="776"/>
      <c r="C783" s="702" t="s">
        <v>526</v>
      </c>
      <c r="D783" s="702"/>
      <c r="E783" s="702"/>
      <c r="F783" s="702"/>
      <c r="G783" s="702"/>
      <c r="H783" s="702"/>
      <c r="I783" s="214">
        <f t="shared" si="345"/>
        <v>770</v>
      </c>
      <c r="J783" s="215">
        <f t="shared" si="358"/>
        <v>6</v>
      </c>
      <c r="K783" s="215">
        <f t="shared" si="358"/>
        <v>1</v>
      </c>
      <c r="L783" s="221">
        <v>6</v>
      </c>
      <c r="M783" s="199">
        <v>1</v>
      </c>
      <c r="N783" s="199"/>
      <c r="O783" s="199"/>
      <c r="P783" s="222"/>
      <c r="Q783" s="222"/>
      <c r="R783" s="199">
        <f t="shared" si="371"/>
        <v>6</v>
      </c>
      <c r="S783" s="222"/>
      <c r="T783" s="222"/>
      <c r="U783" s="222"/>
      <c r="V783" s="222"/>
      <c r="W783" s="222"/>
      <c r="X783" s="199">
        <v>1</v>
      </c>
      <c r="Y783" s="226"/>
      <c r="Z783" s="257"/>
      <c r="AA783" s="226"/>
      <c r="AB783" s="140" t="str">
        <f t="shared" si="369"/>
        <v>CF3112-43</v>
      </c>
      <c r="AC783" s="139" t="str">
        <f t="shared" si="370"/>
        <v>Барилга угсралтын мужааны техникч</v>
      </c>
      <c r="AD783" s="214">
        <f t="shared" si="346"/>
        <v>770</v>
      </c>
      <c r="AE783" s="199"/>
      <c r="AF783" s="199"/>
      <c r="AG783" s="199"/>
      <c r="AH783" s="199"/>
      <c r="AI783" s="199"/>
      <c r="AJ783" s="199"/>
      <c r="AK783" s="199"/>
      <c r="AL783" s="199"/>
      <c r="AM783" s="199"/>
      <c r="AN783" s="199"/>
      <c r="AO783" s="199"/>
      <c r="AP783" s="199"/>
      <c r="AQ783" s="199">
        <v>5</v>
      </c>
      <c r="AR783" s="199">
        <v>1</v>
      </c>
      <c r="AS783" s="214"/>
      <c r="AT783" s="214"/>
      <c r="AU783" s="214"/>
      <c r="AV783" s="214">
        <v>6</v>
      </c>
      <c r="AW783" s="214"/>
      <c r="AX783" s="214"/>
      <c r="AY783" s="214"/>
    </row>
    <row r="784" spans="1:51" s="288" customFormat="1" ht="12.75" customHeight="1" outlineLevel="1">
      <c r="A784" s="1029" t="s">
        <v>527</v>
      </c>
      <c r="B784" s="1030"/>
      <c r="C784" s="702" t="s">
        <v>528</v>
      </c>
      <c r="D784" s="702"/>
      <c r="E784" s="702"/>
      <c r="F784" s="702"/>
      <c r="G784" s="702"/>
      <c r="H784" s="702"/>
      <c r="I784" s="214">
        <f t="shared" si="345"/>
        <v>771</v>
      </c>
      <c r="J784" s="215">
        <f t="shared" si="358"/>
        <v>15</v>
      </c>
      <c r="K784" s="215">
        <f t="shared" si="358"/>
        <v>6</v>
      </c>
      <c r="L784" s="221">
        <v>15</v>
      </c>
      <c r="M784" s="199">
        <v>6</v>
      </c>
      <c r="N784" s="199"/>
      <c r="O784" s="199"/>
      <c r="P784" s="222"/>
      <c r="Q784" s="222"/>
      <c r="R784" s="199">
        <f t="shared" si="371"/>
        <v>15</v>
      </c>
      <c r="S784" s="222"/>
      <c r="T784" s="222"/>
      <c r="U784" s="222"/>
      <c r="V784" s="222"/>
      <c r="W784" s="222"/>
      <c r="X784" s="199">
        <v>4</v>
      </c>
      <c r="Y784" s="199">
        <v>2</v>
      </c>
      <c r="Z784" s="257">
        <v>1</v>
      </c>
      <c r="AA784" s="226"/>
      <c r="AB784" s="140" t="str">
        <f t="shared" si="369"/>
        <v>IT3512-13</v>
      </c>
      <c r="AC784" s="139" t="str">
        <f t="shared" si="370"/>
        <v>Програм кодлогч</v>
      </c>
      <c r="AD784" s="214">
        <f t="shared" si="346"/>
        <v>771</v>
      </c>
      <c r="AE784" s="199"/>
      <c r="AF784" s="199"/>
      <c r="AG784" s="199"/>
      <c r="AH784" s="199"/>
      <c r="AI784" s="199"/>
      <c r="AJ784" s="199"/>
      <c r="AK784" s="199"/>
      <c r="AL784" s="199"/>
      <c r="AM784" s="199"/>
      <c r="AN784" s="199"/>
      <c r="AO784" s="199"/>
      <c r="AP784" s="199"/>
      <c r="AQ784" s="199">
        <v>10</v>
      </c>
      <c r="AR784" s="199">
        <v>4</v>
      </c>
      <c r="AS784" s="214">
        <v>1</v>
      </c>
      <c r="AT784" s="214"/>
      <c r="AU784" s="214">
        <v>5</v>
      </c>
      <c r="AV784" s="214">
        <v>9</v>
      </c>
      <c r="AW784" s="214"/>
      <c r="AX784" s="214"/>
      <c r="AY784" s="214"/>
    </row>
    <row r="785" spans="1:51" s="288" customFormat="1" ht="25.5" customHeight="1" outlineLevel="1">
      <c r="A785" s="838" t="s">
        <v>529</v>
      </c>
      <c r="B785" s="838"/>
      <c r="C785" s="751" t="s">
        <v>530</v>
      </c>
      <c r="D785" s="752"/>
      <c r="E785" s="752"/>
      <c r="F785" s="752"/>
      <c r="G785" s="752"/>
      <c r="H785" s="783"/>
      <c r="I785" s="214">
        <f t="shared" ref="I785:I848" si="372">+I784+1</f>
        <v>772</v>
      </c>
      <c r="J785" s="215">
        <f t="shared" si="358"/>
        <v>10</v>
      </c>
      <c r="K785" s="215">
        <f t="shared" si="358"/>
        <v>3</v>
      </c>
      <c r="L785" s="221">
        <v>10</v>
      </c>
      <c r="M785" s="199">
        <v>3</v>
      </c>
      <c r="N785" s="199"/>
      <c r="O785" s="199"/>
      <c r="P785" s="222"/>
      <c r="Q785" s="222"/>
      <c r="R785" s="199">
        <f t="shared" si="371"/>
        <v>10</v>
      </c>
      <c r="S785" s="222"/>
      <c r="T785" s="222"/>
      <c r="U785" s="222"/>
      <c r="V785" s="222"/>
      <c r="W785" s="222"/>
      <c r="X785" s="199"/>
      <c r="Y785" s="199"/>
      <c r="Z785" s="257"/>
      <c r="AA785" s="226"/>
      <c r="AB785" s="140" t="str">
        <f t="shared" si="369"/>
        <v>CB7114-21</v>
      </c>
      <c r="AC785" s="139" t="str">
        <f t="shared" si="370"/>
        <v>Зам барилгын материалын лаборант</v>
      </c>
      <c r="AD785" s="214">
        <f t="shared" si="346"/>
        <v>772</v>
      </c>
      <c r="AE785" s="199"/>
      <c r="AF785" s="199"/>
      <c r="AG785" s="199"/>
      <c r="AH785" s="199"/>
      <c r="AI785" s="199">
        <v>2</v>
      </c>
      <c r="AJ785" s="199"/>
      <c r="AK785" s="199"/>
      <c r="AL785" s="199"/>
      <c r="AM785" s="199"/>
      <c r="AN785" s="199"/>
      <c r="AO785" s="199"/>
      <c r="AP785" s="199"/>
      <c r="AQ785" s="199">
        <v>8</v>
      </c>
      <c r="AR785" s="199">
        <v>3</v>
      </c>
      <c r="AS785" s="214">
        <v>2</v>
      </c>
      <c r="AT785" s="214"/>
      <c r="AU785" s="214"/>
      <c r="AV785" s="214">
        <v>8</v>
      </c>
      <c r="AW785" s="214"/>
      <c r="AX785" s="214"/>
      <c r="AY785" s="214"/>
    </row>
    <row r="786" spans="1:51" s="288" customFormat="1" ht="38.25" customHeight="1" outlineLevel="1">
      <c r="A786" s="1073" t="s">
        <v>367</v>
      </c>
      <c r="B786" s="1074"/>
      <c r="C786" s="751" t="s">
        <v>368</v>
      </c>
      <c r="D786" s="752"/>
      <c r="E786" s="752"/>
      <c r="F786" s="752"/>
      <c r="G786" s="752"/>
      <c r="H786" s="783"/>
      <c r="I786" s="214">
        <f t="shared" si="372"/>
        <v>773</v>
      </c>
      <c r="J786" s="215">
        <f t="shared" si="358"/>
        <v>46</v>
      </c>
      <c r="K786" s="215">
        <f t="shared" si="358"/>
        <v>26</v>
      </c>
      <c r="L786" s="199">
        <v>46</v>
      </c>
      <c r="M786" s="199">
        <v>26</v>
      </c>
      <c r="N786" s="199"/>
      <c r="O786" s="199"/>
      <c r="P786" s="222"/>
      <c r="Q786" s="222"/>
      <c r="R786" s="199">
        <f t="shared" si="371"/>
        <v>46</v>
      </c>
      <c r="S786" s="222"/>
      <c r="T786" s="222"/>
      <c r="U786" s="222"/>
      <c r="V786" s="222"/>
      <c r="W786" s="222"/>
      <c r="X786" s="199">
        <v>9</v>
      </c>
      <c r="Y786" s="199">
        <v>4</v>
      </c>
      <c r="Z786" s="226">
        <v>1</v>
      </c>
      <c r="AA786" s="226"/>
      <c r="AB786" s="140" t="str">
        <f t="shared" si="369"/>
        <v>IF3434-14</v>
      </c>
      <c r="AC786" s="139" t="str">
        <f t="shared" si="370"/>
        <v>Хоол үйлдвэрлэл, үйлчилгээний техник- технологич</v>
      </c>
      <c r="AD786" s="214">
        <f t="shared" ref="AD786:AD849" si="373">+I786</f>
        <v>773</v>
      </c>
      <c r="AE786" s="199"/>
      <c r="AF786" s="199"/>
      <c r="AG786" s="199"/>
      <c r="AH786" s="199"/>
      <c r="AI786" s="199"/>
      <c r="AJ786" s="199"/>
      <c r="AK786" s="199"/>
      <c r="AL786" s="199"/>
      <c r="AM786" s="199"/>
      <c r="AN786" s="199"/>
      <c r="AO786" s="199"/>
      <c r="AP786" s="199"/>
      <c r="AQ786" s="199">
        <v>36</v>
      </c>
      <c r="AR786" s="199">
        <v>22</v>
      </c>
      <c r="AS786" s="214">
        <v>2</v>
      </c>
      <c r="AT786" s="214"/>
      <c r="AU786" s="214">
        <v>30</v>
      </c>
      <c r="AV786" s="214">
        <v>14</v>
      </c>
      <c r="AW786" s="214"/>
      <c r="AX786" s="214"/>
      <c r="AY786" s="214"/>
    </row>
    <row r="787" spans="1:51" s="288" customFormat="1" ht="25.5" customHeight="1" outlineLevel="1">
      <c r="A787" s="1072" t="s">
        <v>531</v>
      </c>
      <c r="B787" s="1072"/>
      <c r="C787" s="702" t="s">
        <v>532</v>
      </c>
      <c r="D787" s="702"/>
      <c r="E787" s="702"/>
      <c r="F787" s="702"/>
      <c r="G787" s="702"/>
      <c r="H787" s="702"/>
      <c r="I787" s="214">
        <f t="shared" si="372"/>
        <v>774</v>
      </c>
      <c r="J787" s="215">
        <f t="shared" si="358"/>
        <v>8</v>
      </c>
      <c r="K787" s="215">
        <f t="shared" si="358"/>
        <v>0</v>
      </c>
      <c r="L787" s="199">
        <v>8</v>
      </c>
      <c r="M787" s="199"/>
      <c r="N787" s="199"/>
      <c r="O787" s="199"/>
      <c r="P787" s="222"/>
      <c r="Q787" s="222"/>
      <c r="R787" s="199">
        <f t="shared" si="371"/>
        <v>8</v>
      </c>
      <c r="S787" s="222"/>
      <c r="T787" s="222"/>
      <c r="U787" s="222"/>
      <c r="V787" s="222"/>
      <c r="W787" s="222"/>
      <c r="X787" s="199"/>
      <c r="Y787" s="199"/>
      <c r="Z787" s="226"/>
      <c r="AA787" s="226"/>
      <c r="AB787" s="140" t="str">
        <f t="shared" si="369"/>
        <v>CT3115-44</v>
      </c>
      <c r="AC787" s="139" t="str">
        <f t="shared" si="370"/>
        <v>Өргөх зөөх механизмын техникч</v>
      </c>
      <c r="AD787" s="214">
        <f t="shared" si="373"/>
        <v>774</v>
      </c>
      <c r="AE787" s="199"/>
      <c r="AF787" s="199"/>
      <c r="AG787" s="199"/>
      <c r="AH787" s="199"/>
      <c r="AI787" s="199"/>
      <c r="AJ787" s="199"/>
      <c r="AK787" s="199"/>
      <c r="AL787" s="199"/>
      <c r="AM787" s="199"/>
      <c r="AN787" s="199"/>
      <c r="AO787" s="199"/>
      <c r="AP787" s="199"/>
      <c r="AQ787" s="199">
        <v>8</v>
      </c>
      <c r="AR787" s="199"/>
      <c r="AS787" s="214">
        <v>6</v>
      </c>
      <c r="AT787" s="214"/>
      <c r="AU787" s="214"/>
      <c r="AV787" s="214">
        <v>2</v>
      </c>
      <c r="AW787" s="214"/>
      <c r="AX787" s="214"/>
      <c r="AY787" s="214"/>
    </row>
    <row r="788" spans="1:51" s="288" customFormat="1" ht="12.75" customHeight="1">
      <c r="A788" s="787" t="s">
        <v>122</v>
      </c>
      <c r="B788" s="787"/>
      <c r="C788" s="751" t="s">
        <v>123</v>
      </c>
      <c r="D788" s="752"/>
      <c r="E788" s="752"/>
      <c r="F788" s="752"/>
      <c r="G788" s="752"/>
      <c r="H788" s="783"/>
      <c r="I788" s="214">
        <f t="shared" si="372"/>
        <v>775</v>
      </c>
      <c r="J788" s="215">
        <f t="shared" si="358"/>
        <v>96</v>
      </c>
      <c r="K788" s="215">
        <f t="shared" si="358"/>
        <v>12</v>
      </c>
      <c r="L788" s="199"/>
      <c r="M788" s="199"/>
      <c r="N788" s="199">
        <v>96</v>
      </c>
      <c r="O788" s="199">
        <v>12</v>
      </c>
      <c r="P788" s="222"/>
      <c r="Q788" s="222"/>
      <c r="R788" s="199">
        <f t="shared" si="371"/>
        <v>96</v>
      </c>
      <c r="S788" s="222"/>
      <c r="T788" s="222"/>
      <c r="U788" s="222"/>
      <c r="V788" s="222">
        <v>66</v>
      </c>
      <c r="W788" s="222">
        <v>2</v>
      </c>
      <c r="X788" s="199"/>
      <c r="Y788" s="199"/>
      <c r="Z788" s="226"/>
      <c r="AA788" s="226"/>
      <c r="AB788" s="140" t="str">
        <f t="shared" si="369"/>
        <v>CF7411-12</v>
      </c>
      <c r="AC788" s="139" t="str">
        <f t="shared" si="370"/>
        <v>Барилгын цахилгаанчин</v>
      </c>
      <c r="AD788" s="214">
        <f t="shared" si="373"/>
        <v>775</v>
      </c>
      <c r="AE788" s="199"/>
      <c r="AF788" s="199"/>
      <c r="AG788" s="199"/>
      <c r="AH788" s="199"/>
      <c r="AI788" s="199">
        <v>2</v>
      </c>
      <c r="AJ788" s="199"/>
      <c r="AK788" s="199"/>
      <c r="AL788" s="199"/>
      <c r="AM788" s="199"/>
      <c r="AN788" s="199"/>
      <c r="AO788" s="199"/>
      <c r="AP788" s="199"/>
      <c r="AQ788" s="199">
        <v>28</v>
      </c>
      <c r="AR788" s="199">
        <v>10</v>
      </c>
      <c r="AS788" s="214"/>
      <c r="AT788" s="214"/>
      <c r="AU788" s="214"/>
      <c r="AV788" s="214">
        <v>28</v>
      </c>
      <c r="AW788" s="214">
        <v>68</v>
      </c>
      <c r="AX788" s="214"/>
      <c r="AY788" s="214"/>
    </row>
    <row r="789" spans="1:51" s="288" customFormat="1" ht="12.75" customHeight="1">
      <c r="A789" s="825" t="s">
        <v>124</v>
      </c>
      <c r="B789" s="826"/>
      <c r="C789" s="702" t="s">
        <v>125</v>
      </c>
      <c r="D789" s="702"/>
      <c r="E789" s="702"/>
      <c r="F789" s="702"/>
      <c r="G789" s="702"/>
      <c r="H789" s="702"/>
      <c r="I789" s="214">
        <f t="shared" si="372"/>
        <v>776</v>
      </c>
      <c r="J789" s="215">
        <f t="shared" si="358"/>
        <v>86</v>
      </c>
      <c r="K789" s="215">
        <f t="shared" si="358"/>
        <v>9</v>
      </c>
      <c r="L789" s="199"/>
      <c r="M789" s="199"/>
      <c r="N789" s="199">
        <v>86</v>
      </c>
      <c r="O789" s="199">
        <v>9</v>
      </c>
      <c r="P789" s="222"/>
      <c r="Q789" s="222"/>
      <c r="R789" s="199">
        <f t="shared" si="371"/>
        <v>86</v>
      </c>
      <c r="S789" s="222"/>
      <c r="T789" s="222"/>
      <c r="U789" s="222"/>
      <c r="V789" s="222">
        <v>58</v>
      </c>
      <c r="W789" s="222">
        <v>1</v>
      </c>
      <c r="X789" s="199"/>
      <c r="Y789" s="199"/>
      <c r="Z789" s="226"/>
      <c r="AA789" s="226"/>
      <c r="AB789" s="140" t="str">
        <f t="shared" si="369"/>
        <v>IM7212-14</v>
      </c>
      <c r="AC789" s="139" t="str">
        <f t="shared" si="370"/>
        <v>Гагнуурчин</v>
      </c>
      <c r="AD789" s="214">
        <f t="shared" si="373"/>
        <v>776</v>
      </c>
      <c r="AE789" s="199"/>
      <c r="AF789" s="199"/>
      <c r="AG789" s="199"/>
      <c r="AH789" s="199"/>
      <c r="AI789" s="199">
        <v>11</v>
      </c>
      <c r="AJ789" s="199">
        <v>3</v>
      </c>
      <c r="AK789" s="199"/>
      <c r="AL789" s="199"/>
      <c r="AM789" s="199"/>
      <c r="AN789" s="199"/>
      <c r="AO789" s="199"/>
      <c r="AP789" s="199"/>
      <c r="AQ789" s="199">
        <v>17</v>
      </c>
      <c r="AR789" s="199">
        <v>5</v>
      </c>
      <c r="AS789" s="214">
        <v>2</v>
      </c>
      <c r="AT789" s="214"/>
      <c r="AU789" s="214">
        <v>1</v>
      </c>
      <c r="AV789" s="214">
        <v>16</v>
      </c>
      <c r="AW789" s="214">
        <v>67</v>
      </c>
      <c r="AX789" s="214"/>
      <c r="AY789" s="214"/>
    </row>
    <row r="790" spans="1:51" s="288" customFormat="1" ht="25.5" customHeight="1">
      <c r="A790" s="787" t="s">
        <v>118</v>
      </c>
      <c r="B790" s="787"/>
      <c r="C790" s="751" t="s">
        <v>119</v>
      </c>
      <c r="D790" s="752"/>
      <c r="E790" s="752"/>
      <c r="F790" s="752"/>
      <c r="G790" s="752"/>
      <c r="H790" s="783"/>
      <c r="I790" s="214">
        <f t="shared" si="372"/>
        <v>777</v>
      </c>
      <c r="J790" s="215">
        <f t="shared" si="358"/>
        <v>40</v>
      </c>
      <c r="K790" s="215">
        <f t="shared" si="358"/>
        <v>18</v>
      </c>
      <c r="L790" s="199"/>
      <c r="M790" s="199"/>
      <c r="N790" s="199">
        <v>40</v>
      </c>
      <c r="O790" s="199">
        <v>18</v>
      </c>
      <c r="P790" s="222"/>
      <c r="Q790" s="222"/>
      <c r="R790" s="199">
        <f t="shared" si="371"/>
        <v>40</v>
      </c>
      <c r="S790" s="222"/>
      <c r="T790" s="222"/>
      <c r="U790" s="222"/>
      <c r="V790" s="222">
        <v>15</v>
      </c>
      <c r="W790" s="222">
        <v>5</v>
      </c>
      <c r="X790" s="199">
        <v>2</v>
      </c>
      <c r="Y790" s="199">
        <v>1</v>
      </c>
      <c r="Z790" s="226"/>
      <c r="AA790" s="226"/>
      <c r="AB790" s="140" t="str">
        <f t="shared" si="369"/>
        <v>CF7123-20</v>
      </c>
      <c r="AC790" s="139" t="str">
        <f t="shared" si="370"/>
        <v>Барилгын засал-чимэглэлчин</v>
      </c>
      <c r="AD790" s="214">
        <f t="shared" si="373"/>
        <v>777</v>
      </c>
      <c r="AE790" s="199"/>
      <c r="AF790" s="199"/>
      <c r="AG790" s="199"/>
      <c r="AH790" s="199"/>
      <c r="AI790" s="199">
        <v>5</v>
      </c>
      <c r="AJ790" s="199">
        <v>2</v>
      </c>
      <c r="AK790" s="199">
        <v>2</v>
      </c>
      <c r="AL790" s="199">
        <v>1</v>
      </c>
      <c r="AM790" s="199"/>
      <c r="AN790" s="199"/>
      <c r="AO790" s="199"/>
      <c r="AP790" s="199"/>
      <c r="AQ790" s="199">
        <v>16</v>
      </c>
      <c r="AR790" s="199">
        <v>9</v>
      </c>
      <c r="AS790" s="214">
        <v>3</v>
      </c>
      <c r="AT790" s="214"/>
      <c r="AU790" s="214">
        <v>2</v>
      </c>
      <c r="AV790" s="214">
        <v>14</v>
      </c>
      <c r="AW790" s="214">
        <v>21</v>
      </c>
      <c r="AX790" s="214"/>
      <c r="AY790" s="214"/>
    </row>
    <row r="791" spans="1:51" s="288" customFormat="1" ht="25.5" customHeight="1">
      <c r="A791" s="825" t="s">
        <v>385</v>
      </c>
      <c r="B791" s="826"/>
      <c r="C791" s="751" t="s">
        <v>386</v>
      </c>
      <c r="D791" s="752"/>
      <c r="E791" s="752"/>
      <c r="F791" s="752"/>
      <c r="G791" s="752"/>
      <c r="H791" s="783"/>
      <c r="I791" s="214">
        <f t="shared" si="372"/>
        <v>778</v>
      </c>
      <c r="J791" s="215">
        <f t="shared" si="358"/>
        <v>24</v>
      </c>
      <c r="K791" s="215">
        <f t="shared" si="358"/>
        <v>5</v>
      </c>
      <c r="L791" s="199"/>
      <c r="M791" s="199"/>
      <c r="N791" s="199">
        <v>24</v>
      </c>
      <c r="O791" s="199">
        <v>5</v>
      </c>
      <c r="P791" s="222"/>
      <c r="Q791" s="222"/>
      <c r="R791" s="199">
        <f t="shared" si="371"/>
        <v>24</v>
      </c>
      <c r="S791" s="222"/>
      <c r="T791" s="222"/>
      <c r="U791" s="222"/>
      <c r="V791" s="222">
        <v>12</v>
      </c>
      <c r="W791" s="222">
        <v>1</v>
      </c>
      <c r="X791" s="199"/>
      <c r="Y791" s="199"/>
      <c r="Z791" s="226"/>
      <c r="AA791" s="226"/>
      <c r="AB791" s="140" t="str">
        <f t="shared" si="369"/>
        <v>CB7116-18</v>
      </c>
      <c r="AC791" s="139" t="str">
        <f t="shared" si="370"/>
        <v xml:space="preserve">Авто зам, гүүр барилгын ажилтан /замчин/ </v>
      </c>
      <c r="AD791" s="214">
        <f t="shared" si="373"/>
        <v>778</v>
      </c>
      <c r="AE791" s="199"/>
      <c r="AF791" s="199"/>
      <c r="AG791" s="199"/>
      <c r="AH791" s="199"/>
      <c r="AI791" s="199"/>
      <c r="AJ791" s="199"/>
      <c r="AK791" s="199"/>
      <c r="AL791" s="199"/>
      <c r="AM791" s="199"/>
      <c r="AN791" s="199"/>
      <c r="AO791" s="199"/>
      <c r="AP791" s="199"/>
      <c r="AQ791" s="199">
        <v>12</v>
      </c>
      <c r="AR791" s="199">
        <v>4</v>
      </c>
      <c r="AS791" s="214">
        <v>3</v>
      </c>
      <c r="AT791" s="214"/>
      <c r="AU791" s="214"/>
      <c r="AV791" s="214">
        <v>9</v>
      </c>
      <c r="AW791" s="214">
        <v>12</v>
      </c>
      <c r="AX791" s="214"/>
      <c r="AY791" s="214"/>
    </row>
    <row r="792" spans="1:51" s="288" customFormat="1" ht="12.75" customHeight="1">
      <c r="A792" s="825" t="s">
        <v>116</v>
      </c>
      <c r="B792" s="826"/>
      <c r="C792" s="751" t="s">
        <v>117</v>
      </c>
      <c r="D792" s="752"/>
      <c r="E792" s="752"/>
      <c r="F792" s="752"/>
      <c r="G792" s="752"/>
      <c r="H792" s="783"/>
      <c r="I792" s="214">
        <f t="shared" si="372"/>
        <v>779</v>
      </c>
      <c r="J792" s="215">
        <f t="shared" si="358"/>
        <v>41</v>
      </c>
      <c r="K792" s="215">
        <f t="shared" si="358"/>
        <v>5</v>
      </c>
      <c r="L792" s="199"/>
      <c r="M792" s="199"/>
      <c r="N792" s="199">
        <v>41</v>
      </c>
      <c r="O792" s="199">
        <v>5</v>
      </c>
      <c r="P792" s="222"/>
      <c r="Q792" s="222"/>
      <c r="R792" s="199">
        <f t="shared" si="371"/>
        <v>41</v>
      </c>
      <c r="S792" s="222"/>
      <c r="T792" s="222"/>
      <c r="U792" s="222"/>
      <c r="V792" s="222">
        <v>21</v>
      </c>
      <c r="W792" s="222"/>
      <c r="X792" s="199"/>
      <c r="Y792" s="226"/>
      <c r="Z792" s="226"/>
      <c r="AA792" s="226"/>
      <c r="AB792" s="140" t="str">
        <f t="shared" si="369"/>
        <v>CF7126-36</v>
      </c>
      <c r="AC792" s="139" t="str">
        <f t="shared" si="370"/>
        <v>Барилгын сантехникч</v>
      </c>
      <c r="AD792" s="214">
        <f t="shared" si="373"/>
        <v>779</v>
      </c>
      <c r="AE792" s="199"/>
      <c r="AF792" s="199"/>
      <c r="AG792" s="199"/>
      <c r="AH792" s="199"/>
      <c r="AI792" s="199"/>
      <c r="AJ792" s="199"/>
      <c r="AK792" s="199"/>
      <c r="AL792" s="199"/>
      <c r="AM792" s="199"/>
      <c r="AN792" s="199"/>
      <c r="AO792" s="199"/>
      <c r="AP792" s="199"/>
      <c r="AQ792" s="199">
        <v>20</v>
      </c>
      <c r="AR792" s="199">
        <v>5</v>
      </c>
      <c r="AS792" s="214"/>
      <c r="AT792" s="214"/>
      <c r="AU792" s="214"/>
      <c r="AV792" s="214">
        <v>20</v>
      </c>
      <c r="AW792" s="214">
        <v>21</v>
      </c>
      <c r="AX792" s="214"/>
      <c r="AY792" s="214"/>
    </row>
    <row r="793" spans="1:51" s="288" customFormat="1" ht="12.75" customHeight="1">
      <c r="A793" s="825" t="s">
        <v>151</v>
      </c>
      <c r="B793" s="826"/>
      <c r="C793" s="712" t="s">
        <v>152</v>
      </c>
      <c r="D793" s="713"/>
      <c r="E793" s="713"/>
      <c r="F793" s="713"/>
      <c r="G793" s="713"/>
      <c r="H793" s="714"/>
      <c r="I793" s="214">
        <f t="shared" si="372"/>
        <v>780</v>
      </c>
      <c r="J793" s="215">
        <f t="shared" si="358"/>
        <v>30</v>
      </c>
      <c r="K793" s="215">
        <f t="shared" si="358"/>
        <v>2</v>
      </c>
      <c r="L793" s="199"/>
      <c r="M793" s="199"/>
      <c r="N793" s="199">
        <v>30</v>
      </c>
      <c r="O793" s="199">
        <v>2</v>
      </c>
      <c r="P793" s="222"/>
      <c r="Q793" s="222"/>
      <c r="R793" s="199">
        <f t="shared" si="371"/>
        <v>30</v>
      </c>
      <c r="S793" s="222"/>
      <c r="T793" s="222"/>
      <c r="U793" s="222"/>
      <c r="V793" s="222">
        <v>8</v>
      </c>
      <c r="W793" s="222"/>
      <c r="X793" s="199"/>
      <c r="Y793" s="199"/>
      <c r="Z793" s="223"/>
      <c r="AA793" s="223"/>
      <c r="AB793" s="140" t="str">
        <f t="shared" si="369"/>
        <v>CF7115-22</v>
      </c>
      <c r="AC793" s="139" t="str">
        <f t="shared" si="370"/>
        <v>Барилгын мужаан</v>
      </c>
      <c r="AD793" s="214">
        <f t="shared" si="373"/>
        <v>780</v>
      </c>
      <c r="AE793" s="199"/>
      <c r="AF793" s="199"/>
      <c r="AG793" s="199"/>
      <c r="AH793" s="199"/>
      <c r="AI793" s="199">
        <v>3</v>
      </c>
      <c r="AJ793" s="199"/>
      <c r="AK793" s="199"/>
      <c r="AL793" s="199"/>
      <c r="AM793" s="199"/>
      <c r="AN793" s="199"/>
      <c r="AO793" s="199"/>
      <c r="AP793" s="199"/>
      <c r="AQ793" s="199">
        <v>19</v>
      </c>
      <c r="AR793" s="199">
        <v>2</v>
      </c>
      <c r="AS793" s="214"/>
      <c r="AT793" s="214"/>
      <c r="AU793" s="214"/>
      <c r="AV793" s="214">
        <v>19</v>
      </c>
      <c r="AW793" s="214">
        <v>11</v>
      </c>
      <c r="AX793" s="214"/>
      <c r="AY793" s="214"/>
    </row>
    <row r="794" spans="1:51" s="196" customFormat="1" ht="12.75" customHeight="1">
      <c r="A794" s="825" t="s">
        <v>144</v>
      </c>
      <c r="B794" s="826"/>
      <c r="C794" s="712" t="s">
        <v>145</v>
      </c>
      <c r="D794" s="713"/>
      <c r="E794" s="713"/>
      <c r="F794" s="713"/>
      <c r="G794" s="713"/>
      <c r="H794" s="714"/>
      <c r="I794" s="214">
        <f t="shared" si="372"/>
        <v>781</v>
      </c>
      <c r="J794" s="215">
        <f t="shared" si="358"/>
        <v>82</v>
      </c>
      <c r="K794" s="215">
        <f t="shared" si="358"/>
        <v>34</v>
      </c>
      <c r="L794" s="199"/>
      <c r="M794" s="199"/>
      <c r="N794" s="199">
        <v>82</v>
      </c>
      <c r="O794" s="199">
        <v>34</v>
      </c>
      <c r="P794" s="222"/>
      <c r="Q794" s="222"/>
      <c r="R794" s="199">
        <f t="shared" si="371"/>
        <v>82</v>
      </c>
      <c r="S794" s="222"/>
      <c r="T794" s="222"/>
      <c r="U794" s="222"/>
      <c r="V794" s="199">
        <v>55</v>
      </c>
      <c r="W794" s="199">
        <v>17</v>
      </c>
      <c r="X794" s="199"/>
      <c r="Y794" s="199"/>
      <c r="Z794" s="199"/>
      <c r="AA794" s="199"/>
      <c r="AB794" s="140" t="str">
        <f t="shared" si="369"/>
        <v>IF5120-11</v>
      </c>
      <c r="AC794" s="139" t="str">
        <f t="shared" si="370"/>
        <v>Тогооч</v>
      </c>
      <c r="AD794" s="214">
        <f t="shared" si="373"/>
        <v>781</v>
      </c>
      <c r="AE794" s="199"/>
      <c r="AF794" s="199"/>
      <c r="AG794" s="199"/>
      <c r="AH794" s="199"/>
      <c r="AI794" s="199">
        <v>24</v>
      </c>
      <c r="AJ794" s="199">
        <v>14</v>
      </c>
      <c r="AK794" s="199"/>
      <c r="AL794" s="199"/>
      <c r="AM794" s="199"/>
      <c r="AN794" s="199"/>
      <c r="AO794" s="199"/>
      <c r="AP794" s="199"/>
      <c r="AQ794" s="199">
        <v>3</v>
      </c>
      <c r="AR794" s="199">
        <v>3</v>
      </c>
      <c r="AS794" s="214"/>
      <c r="AT794" s="214"/>
      <c r="AU794" s="214"/>
      <c r="AV794" s="214">
        <v>20</v>
      </c>
      <c r="AW794" s="214">
        <v>62</v>
      </c>
      <c r="AX794" s="214"/>
      <c r="AY794" s="214"/>
    </row>
    <row r="795" spans="1:51" s="196" customFormat="1" ht="12.75" customHeight="1">
      <c r="A795" s="825" t="s">
        <v>114</v>
      </c>
      <c r="B795" s="826"/>
      <c r="C795" s="751" t="s">
        <v>115</v>
      </c>
      <c r="D795" s="752"/>
      <c r="E795" s="752"/>
      <c r="F795" s="752"/>
      <c r="G795" s="752"/>
      <c r="H795" s="783"/>
      <c r="I795" s="214">
        <f t="shared" si="372"/>
        <v>782</v>
      </c>
      <c r="J795" s="215">
        <f t="shared" si="358"/>
        <v>144</v>
      </c>
      <c r="K795" s="215">
        <f t="shared" si="358"/>
        <v>15</v>
      </c>
      <c r="L795" s="199"/>
      <c r="M795" s="199"/>
      <c r="N795" s="199">
        <v>144</v>
      </c>
      <c r="O795" s="199">
        <v>15</v>
      </c>
      <c r="P795" s="222"/>
      <c r="Q795" s="222"/>
      <c r="R795" s="199">
        <f t="shared" si="371"/>
        <v>144</v>
      </c>
      <c r="S795" s="222"/>
      <c r="T795" s="222"/>
      <c r="U795" s="222"/>
      <c r="V795" s="199">
        <v>103</v>
      </c>
      <c r="W795" s="199">
        <v>1</v>
      </c>
      <c r="X795" s="199">
        <v>1</v>
      </c>
      <c r="Y795" s="199"/>
      <c r="Z795" s="199"/>
      <c r="AA795" s="199"/>
      <c r="AB795" s="140" t="str">
        <f t="shared" si="369"/>
        <v>TC8211-20</v>
      </c>
      <c r="AC795" s="139" t="str">
        <f t="shared" si="370"/>
        <v>Автомашины засварчин</v>
      </c>
      <c r="AD795" s="214">
        <f t="shared" si="373"/>
        <v>782</v>
      </c>
      <c r="AE795" s="199"/>
      <c r="AF795" s="199"/>
      <c r="AG795" s="199"/>
      <c r="AH795" s="199"/>
      <c r="AI795" s="199">
        <v>13</v>
      </c>
      <c r="AJ795" s="199"/>
      <c r="AK795" s="199">
        <v>2</v>
      </c>
      <c r="AL795" s="199">
        <v>1</v>
      </c>
      <c r="AM795" s="199"/>
      <c r="AN795" s="199"/>
      <c r="AO795" s="199"/>
      <c r="AP795" s="199"/>
      <c r="AQ795" s="199">
        <v>25</v>
      </c>
      <c r="AR795" s="199">
        <v>13</v>
      </c>
      <c r="AS795" s="214">
        <v>15</v>
      </c>
      <c r="AT795" s="214"/>
      <c r="AU795" s="214">
        <v>12</v>
      </c>
      <c r="AV795" s="214">
        <v>14</v>
      </c>
      <c r="AW795" s="214">
        <v>103</v>
      </c>
      <c r="AX795" s="214"/>
      <c r="AY795" s="214"/>
    </row>
    <row r="796" spans="1:51" s="196" customFormat="1" ht="38.25" customHeight="1">
      <c r="A796" s="1037" t="s">
        <v>166</v>
      </c>
      <c r="B796" s="776"/>
      <c r="C796" s="751" t="s">
        <v>167</v>
      </c>
      <c r="D796" s="752"/>
      <c r="E796" s="752"/>
      <c r="F796" s="752"/>
      <c r="G796" s="752"/>
      <c r="H796" s="783"/>
      <c r="I796" s="214">
        <f t="shared" si="372"/>
        <v>783</v>
      </c>
      <c r="J796" s="215">
        <f t="shared" si="358"/>
        <v>7</v>
      </c>
      <c r="K796" s="215">
        <f t="shared" si="358"/>
        <v>6</v>
      </c>
      <c r="L796" s="221"/>
      <c r="M796" s="199"/>
      <c r="N796" s="199">
        <v>7</v>
      </c>
      <c r="O796" s="199">
        <v>6</v>
      </c>
      <c r="P796" s="222"/>
      <c r="Q796" s="222"/>
      <c r="R796" s="199">
        <f t="shared" si="371"/>
        <v>7</v>
      </c>
      <c r="S796" s="222"/>
      <c r="T796" s="222"/>
      <c r="U796" s="222"/>
      <c r="V796" s="199">
        <v>4</v>
      </c>
      <c r="W796" s="199">
        <v>4</v>
      </c>
      <c r="X796" s="199"/>
      <c r="Y796" s="199"/>
      <c r="Z796" s="199"/>
      <c r="AA796" s="199"/>
      <c r="AB796" s="140" t="str">
        <f t="shared" si="369"/>
        <v>IF5131-16</v>
      </c>
      <c r="AC796" s="139" t="str">
        <f t="shared" si="370"/>
        <v>Зочид буудал, зоогийн газрын үйлчилгээний ажилтан</v>
      </c>
      <c r="AD796" s="214">
        <f t="shared" si="373"/>
        <v>783</v>
      </c>
      <c r="AE796" s="199"/>
      <c r="AF796" s="199"/>
      <c r="AG796" s="199"/>
      <c r="AH796" s="199"/>
      <c r="AI796" s="199">
        <v>3</v>
      </c>
      <c r="AJ796" s="199">
        <v>2</v>
      </c>
      <c r="AK796" s="199"/>
      <c r="AL796" s="199"/>
      <c r="AM796" s="199"/>
      <c r="AN796" s="199"/>
      <c r="AO796" s="199"/>
      <c r="AP796" s="199"/>
      <c r="AQ796" s="199"/>
      <c r="AR796" s="199"/>
      <c r="AS796" s="214"/>
      <c r="AT796" s="214"/>
      <c r="AU796" s="214"/>
      <c r="AV796" s="214">
        <v>2</v>
      </c>
      <c r="AW796" s="214">
        <v>5</v>
      </c>
      <c r="AX796" s="214"/>
      <c r="AY796" s="214"/>
    </row>
    <row r="797" spans="1:51" s="196" customFormat="1" ht="12.75" customHeight="1">
      <c r="A797" s="825" t="s">
        <v>218</v>
      </c>
      <c r="B797" s="826"/>
      <c r="C797" s="751" t="s">
        <v>219</v>
      </c>
      <c r="D797" s="752"/>
      <c r="E797" s="752"/>
      <c r="F797" s="752"/>
      <c r="G797" s="752"/>
      <c r="H797" s="783"/>
      <c r="I797" s="214">
        <f t="shared" si="372"/>
        <v>784</v>
      </c>
      <c r="J797" s="215">
        <f t="shared" si="358"/>
        <v>42</v>
      </c>
      <c r="K797" s="215">
        <f t="shared" si="358"/>
        <v>10</v>
      </c>
      <c r="L797" s="221"/>
      <c r="M797" s="199"/>
      <c r="N797" s="199">
        <v>42</v>
      </c>
      <c r="O797" s="199">
        <v>10</v>
      </c>
      <c r="P797" s="222"/>
      <c r="Q797" s="222"/>
      <c r="R797" s="199">
        <f t="shared" si="371"/>
        <v>42</v>
      </c>
      <c r="S797" s="222"/>
      <c r="T797" s="222"/>
      <c r="U797" s="222"/>
      <c r="V797" s="199">
        <v>42</v>
      </c>
      <c r="W797" s="199">
        <v>10</v>
      </c>
      <c r="X797" s="199"/>
      <c r="Y797" s="199"/>
      <c r="Z797" s="199"/>
      <c r="AA797" s="199"/>
      <c r="AB797" s="140" t="str">
        <f t="shared" si="369"/>
        <v>AD7321-11</v>
      </c>
      <c r="AC797" s="139" t="str">
        <f t="shared" si="370"/>
        <v>Хэвлэлийн график дизайнч</v>
      </c>
      <c r="AD797" s="214">
        <f t="shared" si="373"/>
        <v>784</v>
      </c>
      <c r="AE797" s="222"/>
      <c r="AF797" s="222"/>
      <c r="AG797" s="222"/>
      <c r="AH797" s="222"/>
      <c r="AI797" s="199"/>
      <c r="AJ797" s="222"/>
      <c r="AK797" s="199"/>
      <c r="AL797" s="222"/>
      <c r="AM797" s="222"/>
      <c r="AN797" s="222"/>
      <c r="AO797" s="222"/>
      <c r="AP797" s="222"/>
      <c r="AQ797" s="199"/>
      <c r="AR797" s="199"/>
      <c r="AS797" s="214"/>
      <c r="AT797" s="214"/>
      <c r="AU797" s="214"/>
      <c r="AV797" s="214"/>
      <c r="AW797" s="214">
        <v>42</v>
      </c>
      <c r="AX797" s="214"/>
      <c r="AY797" s="214"/>
    </row>
    <row r="798" spans="1:51" s="196" customFormat="1" ht="25.5" customHeight="1">
      <c r="A798" s="1001" t="s">
        <v>161</v>
      </c>
      <c r="B798" s="1001"/>
      <c r="C798" s="751" t="s">
        <v>162</v>
      </c>
      <c r="D798" s="752"/>
      <c r="E798" s="752"/>
      <c r="F798" s="752"/>
      <c r="G798" s="752"/>
      <c r="H798" s="783"/>
      <c r="I798" s="214">
        <f t="shared" si="372"/>
        <v>785</v>
      </c>
      <c r="J798" s="215">
        <f t="shared" si="358"/>
        <v>30</v>
      </c>
      <c r="K798" s="215">
        <f t="shared" si="358"/>
        <v>4</v>
      </c>
      <c r="L798" s="221"/>
      <c r="M798" s="199"/>
      <c r="N798" s="199">
        <v>30</v>
      </c>
      <c r="O798" s="199">
        <v>4</v>
      </c>
      <c r="P798" s="222"/>
      <c r="Q798" s="222"/>
      <c r="R798" s="199">
        <f t="shared" si="371"/>
        <v>30</v>
      </c>
      <c r="S798" s="222"/>
      <c r="T798" s="222"/>
      <c r="U798" s="222"/>
      <c r="V798" s="199"/>
      <c r="W798" s="199"/>
      <c r="X798" s="199">
        <v>5</v>
      </c>
      <c r="Y798" s="199"/>
      <c r="Z798" s="199"/>
      <c r="AA798" s="199"/>
      <c r="AB798" s="140" t="str">
        <f t="shared" si="369"/>
        <v>MT8111-35</v>
      </c>
      <c r="AC798" s="139" t="str">
        <f t="shared" si="370"/>
        <v>Хүнд машин механизмын оператор</v>
      </c>
      <c r="AD798" s="214">
        <f t="shared" si="373"/>
        <v>785</v>
      </c>
      <c r="AE798" s="222"/>
      <c r="AF798" s="222"/>
      <c r="AG798" s="222"/>
      <c r="AH798" s="222"/>
      <c r="AI798" s="222">
        <v>2</v>
      </c>
      <c r="AJ798" s="222">
        <v>1</v>
      </c>
      <c r="AK798" s="222">
        <v>22</v>
      </c>
      <c r="AL798" s="222">
        <v>3</v>
      </c>
      <c r="AM798" s="222"/>
      <c r="AN798" s="222"/>
      <c r="AO798" s="222"/>
      <c r="AP798" s="222"/>
      <c r="AQ798" s="199">
        <v>1</v>
      </c>
      <c r="AR798" s="199"/>
      <c r="AS798" s="214">
        <v>10</v>
      </c>
      <c r="AT798" s="214"/>
      <c r="AU798" s="214"/>
      <c r="AV798" s="214">
        <v>20</v>
      </c>
      <c r="AW798" s="214"/>
      <c r="AX798" s="214"/>
      <c r="AY798" s="214"/>
    </row>
    <row r="799" spans="1:51" s="196" customFormat="1" ht="12.75" customHeight="1">
      <c r="A799" s="787" t="s">
        <v>128</v>
      </c>
      <c r="B799" s="787"/>
      <c r="C799" s="751" t="s">
        <v>129</v>
      </c>
      <c r="D799" s="752"/>
      <c r="E799" s="752"/>
      <c r="F799" s="752"/>
      <c r="G799" s="752"/>
      <c r="H799" s="783"/>
      <c r="I799" s="214">
        <f t="shared" si="372"/>
        <v>786</v>
      </c>
      <c r="J799" s="215">
        <f t="shared" si="358"/>
        <v>20</v>
      </c>
      <c r="K799" s="215">
        <f t="shared" si="358"/>
        <v>2</v>
      </c>
      <c r="L799" s="221"/>
      <c r="M799" s="199"/>
      <c r="N799" s="199">
        <v>20</v>
      </c>
      <c r="O799" s="199">
        <v>2</v>
      </c>
      <c r="P799" s="222"/>
      <c r="Q799" s="222"/>
      <c r="R799" s="199">
        <f t="shared" si="371"/>
        <v>20</v>
      </c>
      <c r="S799" s="222"/>
      <c r="T799" s="222"/>
      <c r="U799" s="222"/>
      <c r="V799" s="199"/>
      <c r="W799" s="199"/>
      <c r="X799" s="199"/>
      <c r="Y799" s="199"/>
      <c r="Z799" s="221"/>
      <c r="AA799" s="199"/>
      <c r="AB799" s="140" t="str">
        <f t="shared" si="369"/>
        <v>CF7115-24</v>
      </c>
      <c r="AC799" s="139" t="str">
        <f t="shared" si="370"/>
        <v>Модон эдлэлийн мужаан</v>
      </c>
      <c r="AD799" s="214">
        <f t="shared" si="373"/>
        <v>786</v>
      </c>
      <c r="AE799" s="222"/>
      <c r="AF799" s="222"/>
      <c r="AG799" s="222"/>
      <c r="AH799" s="222"/>
      <c r="AI799" s="199"/>
      <c r="AJ799" s="222"/>
      <c r="AK799" s="222">
        <v>1</v>
      </c>
      <c r="AL799" s="222"/>
      <c r="AM799" s="222"/>
      <c r="AN799" s="222"/>
      <c r="AO799" s="222"/>
      <c r="AP799" s="222"/>
      <c r="AQ799" s="199">
        <v>19</v>
      </c>
      <c r="AR799" s="199">
        <v>2</v>
      </c>
      <c r="AS799" s="214"/>
      <c r="AT799" s="214"/>
      <c r="AU799" s="214"/>
      <c r="AV799" s="214">
        <v>20</v>
      </c>
      <c r="AW799" s="214"/>
      <c r="AX799" s="214"/>
      <c r="AY799" s="214"/>
    </row>
    <row r="800" spans="1:51" s="196" customFormat="1" ht="12.75" customHeight="1">
      <c r="A800" s="825" t="s">
        <v>155</v>
      </c>
      <c r="B800" s="826"/>
      <c r="C800" s="751" t="s">
        <v>156</v>
      </c>
      <c r="D800" s="752"/>
      <c r="E800" s="752"/>
      <c r="F800" s="752"/>
      <c r="G800" s="752"/>
      <c r="H800" s="783"/>
      <c r="I800" s="214">
        <f t="shared" si="372"/>
        <v>787</v>
      </c>
      <c r="J800" s="215">
        <f t="shared" si="358"/>
        <v>30</v>
      </c>
      <c r="K800" s="215">
        <f t="shared" si="358"/>
        <v>18</v>
      </c>
      <c r="L800" s="221"/>
      <c r="M800" s="199"/>
      <c r="N800" s="199">
        <v>30</v>
      </c>
      <c r="O800" s="199">
        <v>18</v>
      </c>
      <c r="P800" s="222"/>
      <c r="Q800" s="222"/>
      <c r="R800" s="199">
        <f t="shared" si="371"/>
        <v>30</v>
      </c>
      <c r="S800" s="222"/>
      <c r="T800" s="222"/>
      <c r="U800" s="222"/>
      <c r="V800" s="199"/>
      <c r="W800" s="199"/>
      <c r="X800" s="199"/>
      <c r="Y800" s="199"/>
      <c r="Z800" s="221"/>
      <c r="AA800" s="199"/>
      <c r="AB800" s="140" t="str">
        <f t="shared" si="369"/>
        <v>IO4120-13</v>
      </c>
      <c r="AC800" s="139" t="str">
        <f t="shared" si="370"/>
        <v>Компьютерийн оператор</v>
      </c>
      <c r="AD800" s="214">
        <f t="shared" si="373"/>
        <v>787</v>
      </c>
      <c r="AE800" s="222"/>
      <c r="AF800" s="199"/>
      <c r="AG800" s="199"/>
      <c r="AH800" s="199"/>
      <c r="AI800" s="199"/>
      <c r="AJ800" s="199"/>
      <c r="AK800" s="199">
        <v>6</v>
      </c>
      <c r="AL800" s="199">
        <v>4</v>
      </c>
      <c r="AM800" s="199"/>
      <c r="AN800" s="199"/>
      <c r="AO800" s="199"/>
      <c r="AP800" s="199"/>
      <c r="AQ800" s="199">
        <v>24</v>
      </c>
      <c r="AR800" s="199">
        <v>14</v>
      </c>
      <c r="AS800" s="214">
        <v>1</v>
      </c>
      <c r="AT800" s="214"/>
      <c r="AU800" s="214"/>
      <c r="AV800" s="214">
        <v>29</v>
      </c>
      <c r="AW800" s="214"/>
      <c r="AX800" s="214"/>
      <c r="AY800" s="214"/>
    </row>
    <row r="801" spans="1:51" s="196" customFormat="1" ht="25.5" customHeight="1">
      <c r="A801" s="787" t="s">
        <v>533</v>
      </c>
      <c r="B801" s="787"/>
      <c r="C801" s="702" t="s">
        <v>534</v>
      </c>
      <c r="D801" s="702"/>
      <c r="E801" s="702"/>
      <c r="F801" s="702"/>
      <c r="G801" s="702"/>
      <c r="H801" s="702"/>
      <c r="I801" s="214">
        <f t="shared" si="372"/>
        <v>788</v>
      </c>
      <c r="J801" s="215">
        <f t="shared" si="358"/>
        <v>6</v>
      </c>
      <c r="K801" s="215">
        <f t="shared" si="358"/>
        <v>1</v>
      </c>
      <c r="L801" s="221"/>
      <c r="M801" s="199"/>
      <c r="N801" s="199">
        <v>6</v>
      </c>
      <c r="O801" s="199">
        <v>1</v>
      </c>
      <c r="P801" s="222"/>
      <c r="Q801" s="222"/>
      <c r="R801" s="199">
        <f t="shared" si="371"/>
        <v>6</v>
      </c>
      <c r="S801" s="222"/>
      <c r="T801" s="222"/>
      <c r="U801" s="222"/>
      <c r="V801" s="199"/>
      <c r="W801" s="199"/>
      <c r="X801" s="199"/>
      <c r="Y801" s="199"/>
      <c r="Z801" s="221"/>
      <c r="AA801" s="199"/>
      <c r="AB801" s="140" t="str">
        <f t="shared" si="369"/>
        <v>CT8343-14</v>
      </c>
      <c r="AC801" s="139" t="str">
        <f t="shared" si="370"/>
        <v>Өргөн тээвэрлэх тоног төхөөрөмжийн засварчин</v>
      </c>
      <c r="AD801" s="214">
        <f t="shared" si="373"/>
        <v>788</v>
      </c>
      <c r="AE801" s="222"/>
      <c r="AF801" s="199"/>
      <c r="AG801" s="199"/>
      <c r="AH801" s="199"/>
      <c r="AI801" s="199"/>
      <c r="AJ801" s="199"/>
      <c r="AK801" s="199"/>
      <c r="AL801" s="199"/>
      <c r="AM801" s="199"/>
      <c r="AN801" s="199"/>
      <c r="AO801" s="199"/>
      <c r="AP801" s="199"/>
      <c r="AQ801" s="199">
        <v>6</v>
      </c>
      <c r="AR801" s="199">
        <v>1</v>
      </c>
      <c r="AS801" s="214"/>
      <c r="AT801" s="214"/>
      <c r="AU801" s="214"/>
      <c r="AV801" s="214">
        <v>6</v>
      </c>
      <c r="AW801" s="214"/>
      <c r="AX801" s="214"/>
      <c r="AY801" s="214"/>
    </row>
    <row r="802" spans="1:51" s="196" customFormat="1" ht="12.75" customHeight="1">
      <c r="A802" s="1010" t="s">
        <v>202</v>
      </c>
      <c r="B802" s="1011"/>
      <c r="C802" s="751" t="s">
        <v>203</v>
      </c>
      <c r="D802" s="752"/>
      <c r="E802" s="752"/>
      <c r="F802" s="752"/>
      <c r="G802" s="752"/>
      <c r="H802" s="783"/>
      <c r="I802" s="214">
        <f t="shared" si="372"/>
        <v>789</v>
      </c>
      <c r="J802" s="215">
        <f t="shared" si="358"/>
        <v>30</v>
      </c>
      <c r="K802" s="215">
        <f t="shared" si="358"/>
        <v>14</v>
      </c>
      <c r="L802" s="221"/>
      <c r="M802" s="199"/>
      <c r="N802" s="199">
        <v>30</v>
      </c>
      <c r="O802" s="199">
        <v>14</v>
      </c>
      <c r="P802" s="222"/>
      <c r="Q802" s="222"/>
      <c r="R802" s="199">
        <f t="shared" si="371"/>
        <v>30</v>
      </c>
      <c r="S802" s="222"/>
      <c r="T802" s="222"/>
      <c r="U802" s="222"/>
      <c r="V802" s="199"/>
      <c r="W802" s="199"/>
      <c r="X802" s="199"/>
      <c r="Y802" s="199"/>
      <c r="Z802" s="221"/>
      <c r="AA802" s="199"/>
      <c r="AB802" s="140" t="str">
        <f t="shared" si="369"/>
        <v>CF7114-20</v>
      </c>
      <c r="AC802" s="139" t="str">
        <f t="shared" si="370"/>
        <v>Бетон арматурчин</v>
      </c>
      <c r="AD802" s="214">
        <f t="shared" si="373"/>
        <v>789</v>
      </c>
      <c r="AE802" s="222"/>
      <c r="AF802" s="199"/>
      <c r="AG802" s="199"/>
      <c r="AH802" s="199"/>
      <c r="AI802" s="199">
        <v>1</v>
      </c>
      <c r="AJ802" s="199">
        <v>1</v>
      </c>
      <c r="AK802" s="199">
        <v>1</v>
      </c>
      <c r="AL802" s="199">
        <v>1</v>
      </c>
      <c r="AM802" s="199"/>
      <c r="AN802" s="199"/>
      <c r="AO802" s="199"/>
      <c r="AP802" s="199"/>
      <c r="AQ802" s="199">
        <v>28</v>
      </c>
      <c r="AR802" s="199">
        <v>12</v>
      </c>
      <c r="AS802" s="214">
        <v>6</v>
      </c>
      <c r="AT802" s="214"/>
      <c r="AU802" s="214"/>
      <c r="AV802" s="214">
        <v>24</v>
      </c>
      <c r="AW802" s="214"/>
      <c r="AX802" s="214"/>
      <c r="AY802" s="214"/>
    </row>
    <row r="803" spans="1:51" s="196" customFormat="1" ht="12.75" customHeight="1">
      <c r="A803" s="787" t="s">
        <v>120</v>
      </c>
      <c r="B803" s="787"/>
      <c r="C803" s="751" t="s">
        <v>121</v>
      </c>
      <c r="D803" s="752"/>
      <c r="E803" s="752"/>
      <c r="F803" s="752"/>
      <c r="G803" s="752"/>
      <c r="H803" s="783"/>
      <c r="I803" s="214">
        <f t="shared" si="372"/>
        <v>790</v>
      </c>
      <c r="J803" s="215">
        <f t="shared" si="358"/>
        <v>16</v>
      </c>
      <c r="K803" s="215">
        <f t="shared" si="358"/>
        <v>0</v>
      </c>
      <c r="L803" s="221"/>
      <c r="M803" s="199"/>
      <c r="N803" s="199">
        <v>16</v>
      </c>
      <c r="O803" s="199"/>
      <c r="P803" s="222"/>
      <c r="Q803" s="222"/>
      <c r="R803" s="199">
        <f t="shared" si="371"/>
        <v>16</v>
      </c>
      <c r="S803" s="222"/>
      <c r="T803" s="222"/>
      <c r="U803" s="222"/>
      <c r="V803" s="199"/>
      <c r="W803" s="199"/>
      <c r="X803" s="199"/>
      <c r="Y803" s="199"/>
      <c r="Z803" s="221"/>
      <c r="AA803" s="199"/>
      <c r="AB803" s="140" t="str">
        <f t="shared" si="369"/>
        <v>CF7112-19</v>
      </c>
      <c r="AC803" s="139" t="str">
        <f t="shared" si="370"/>
        <v>Барилгын өрөг угсрагч</v>
      </c>
      <c r="AD803" s="214">
        <f t="shared" si="373"/>
        <v>790</v>
      </c>
      <c r="AE803" s="222"/>
      <c r="AF803" s="199"/>
      <c r="AG803" s="199"/>
      <c r="AH803" s="199"/>
      <c r="AI803" s="199">
        <v>1</v>
      </c>
      <c r="AJ803" s="199"/>
      <c r="AK803" s="199"/>
      <c r="AL803" s="199"/>
      <c r="AM803" s="199"/>
      <c r="AN803" s="199"/>
      <c r="AO803" s="199"/>
      <c r="AP803" s="199"/>
      <c r="AQ803" s="199">
        <v>15</v>
      </c>
      <c r="AR803" s="199"/>
      <c r="AS803" s="214"/>
      <c r="AT803" s="214"/>
      <c r="AU803" s="214"/>
      <c r="AV803" s="214">
        <v>16</v>
      </c>
      <c r="AW803" s="214"/>
      <c r="AX803" s="214"/>
      <c r="AY803" s="214"/>
    </row>
    <row r="804" spans="1:51" s="196" customFormat="1" ht="25.5" customHeight="1">
      <c r="A804" s="825" t="s">
        <v>535</v>
      </c>
      <c r="B804" s="826"/>
      <c r="C804" s="712" t="s">
        <v>650</v>
      </c>
      <c r="D804" s="713"/>
      <c r="E804" s="713"/>
      <c r="F804" s="713"/>
      <c r="G804" s="713"/>
      <c r="H804" s="714"/>
      <c r="I804" s="214">
        <f t="shared" si="372"/>
        <v>791</v>
      </c>
      <c r="J804" s="215">
        <f t="shared" si="358"/>
        <v>20</v>
      </c>
      <c r="K804" s="215">
        <f t="shared" si="358"/>
        <v>6</v>
      </c>
      <c r="L804" s="221"/>
      <c r="M804" s="199"/>
      <c r="N804" s="199">
        <v>20</v>
      </c>
      <c r="O804" s="199">
        <v>6</v>
      </c>
      <c r="P804" s="222"/>
      <c r="Q804" s="222"/>
      <c r="R804" s="199">
        <f t="shared" si="371"/>
        <v>20</v>
      </c>
      <c r="S804" s="222"/>
      <c r="T804" s="222"/>
      <c r="U804" s="222"/>
      <c r="V804" s="199"/>
      <c r="W804" s="199"/>
      <c r="X804" s="199"/>
      <c r="Y804" s="199"/>
      <c r="Z804" s="221"/>
      <c r="AA804" s="199"/>
      <c r="AB804" s="140" t="str">
        <f t="shared" si="369"/>
        <v>UC3132-14</v>
      </c>
      <c r="AC804" s="139" t="str">
        <f t="shared" si="370"/>
        <v>Төв суурин газрын ус хангамжийн ажилтан</v>
      </c>
      <c r="AD804" s="214">
        <f t="shared" si="373"/>
        <v>791</v>
      </c>
      <c r="AE804" s="199"/>
      <c r="AF804" s="199"/>
      <c r="AG804" s="199"/>
      <c r="AH804" s="199"/>
      <c r="AI804" s="199">
        <v>4</v>
      </c>
      <c r="AJ804" s="199"/>
      <c r="AK804" s="199"/>
      <c r="AL804" s="199"/>
      <c r="AM804" s="199"/>
      <c r="AN804" s="199"/>
      <c r="AO804" s="199"/>
      <c r="AP804" s="199"/>
      <c r="AQ804" s="199">
        <v>16</v>
      </c>
      <c r="AR804" s="199">
        <v>6</v>
      </c>
      <c r="AS804" s="214"/>
      <c r="AT804" s="214">
        <v>5</v>
      </c>
      <c r="AU804" s="214"/>
      <c r="AV804" s="214">
        <v>15</v>
      </c>
      <c r="AW804" s="214"/>
      <c r="AX804" s="214"/>
      <c r="AY804" s="214"/>
    </row>
    <row r="805" spans="1:51" s="196" customFormat="1" ht="25.5" customHeight="1">
      <c r="A805" s="787" t="s">
        <v>243</v>
      </c>
      <c r="B805" s="787"/>
      <c r="C805" s="751" t="s">
        <v>244</v>
      </c>
      <c r="D805" s="752"/>
      <c r="E805" s="752"/>
      <c r="F805" s="752"/>
      <c r="G805" s="752"/>
      <c r="H805" s="783"/>
      <c r="I805" s="214">
        <f t="shared" si="372"/>
        <v>792</v>
      </c>
      <c r="J805" s="215">
        <f t="shared" si="358"/>
        <v>20</v>
      </c>
      <c r="K805" s="215">
        <f t="shared" si="358"/>
        <v>5</v>
      </c>
      <c r="L805" s="221"/>
      <c r="M805" s="199"/>
      <c r="N805" s="199">
        <v>20</v>
      </c>
      <c r="O805" s="199">
        <v>5</v>
      </c>
      <c r="P805" s="222"/>
      <c r="Q805" s="222"/>
      <c r="R805" s="199">
        <f t="shared" si="371"/>
        <v>20</v>
      </c>
      <c r="S805" s="222"/>
      <c r="T805" s="222"/>
      <c r="U805" s="222"/>
      <c r="V805" s="199"/>
      <c r="W805" s="199"/>
      <c r="X805" s="199"/>
      <c r="Y805" s="199"/>
      <c r="Z805" s="221"/>
      <c r="AA805" s="199"/>
      <c r="AB805" s="140" t="str">
        <f t="shared" si="369"/>
        <v>MT7233-45</v>
      </c>
      <c r="AC805" s="139" t="str">
        <f t="shared" si="370"/>
        <v>Хүнд машин механизмын засварчин</v>
      </c>
      <c r="AD805" s="214">
        <f t="shared" si="373"/>
        <v>792</v>
      </c>
      <c r="AE805" s="222"/>
      <c r="AF805" s="199"/>
      <c r="AG805" s="199"/>
      <c r="AH805" s="199"/>
      <c r="AI805" s="199">
        <v>2</v>
      </c>
      <c r="AJ805" s="199"/>
      <c r="AK805" s="199"/>
      <c r="AL805" s="199"/>
      <c r="AM805" s="199"/>
      <c r="AN805" s="199"/>
      <c r="AO805" s="199"/>
      <c r="AP805" s="199"/>
      <c r="AQ805" s="199">
        <v>18</v>
      </c>
      <c r="AR805" s="199">
        <v>5</v>
      </c>
      <c r="AS805" s="214">
        <v>3</v>
      </c>
      <c r="AT805" s="214"/>
      <c r="AU805" s="214">
        <v>2</v>
      </c>
      <c r="AV805" s="214">
        <v>15</v>
      </c>
      <c r="AW805" s="214"/>
      <c r="AX805" s="214"/>
      <c r="AY805" s="214"/>
    </row>
    <row r="806" spans="1:51" s="196" customFormat="1" ht="38.25" customHeight="1">
      <c r="A806" s="787" t="s">
        <v>348</v>
      </c>
      <c r="B806" s="787"/>
      <c r="C806" s="751" t="s">
        <v>349</v>
      </c>
      <c r="D806" s="752"/>
      <c r="E806" s="752"/>
      <c r="F806" s="752"/>
      <c r="G806" s="752"/>
      <c r="H806" s="783"/>
      <c r="I806" s="214">
        <f t="shared" si="372"/>
        <v>793</v>
      </c>
      <c r="J806" s="215">
        <f t="shared" si="358"/>
        <v>20</v>
      </c>
      <c r="K806" s="215">
        <f t="shared" si="358"/>
        <v>10</v>
      </c>
      <c r="L806" s="221"/>
      <c r="M806" s="199"/>
      <c r="N806" s="199">
        <v>20</v>
      </c>
      <c r="O806" s="199">
        <v>10</v>
      </c>
      <c r="P806" s="222"/>
      <c r="Q806" s="222"/>
      <c r="R806" s="199">
        <f t="shared" si="371"/>
        <v>20</v>
      </c>
      <c r="S806" s="222"/>
      <c r="T806" s="222"/>
      <c r="U806" s="222"/>
      <c r="V806" s="199"/>
      <c r="W806" s="199"/>
      <c r="X806" s="199"/>
      <c r="Y806" s="199"/>
      <c r="Z806" s="221"/>
      <c r="AA806" s="199"/>
      <c r="AB806" s="140" t="str">
        <f t="shared" si="369"/>
        <v>CF7126-26</v>
      </c>
      <c r="AC806" s="139" t="str">
        <f t="shared" si="370"/>
        <v>Халаалт, агааржуулалт, хөргөлтийн тоног төхөөрөмжийн засварчин</v>
      </c>
      <c r="AD806" s="214">
        <f t="shared" si="373"/>
        <v>793</v>
      </c>
      <c r="AE806" s="222"/>
      <c r="AF806" s="199"/>
      <c r="AG806" s="199"/>
      <c r="AH806" s="199"/>
      <c r="AI806" s="199">
        <v>1</v>
      </c>
      <c r="AJ806" s="199">
        <v>1</v>
      </c>
      <c r="AK806" s="199"/>
      <c r="AL806" s="199"/>
      <c r="AM806" s="199"/>
      <c r="AN806" s="199"/>
      <c r="AO806" s="199"/>
      <c r="AP806" s="199"/>
      <c r="AQ806" s="199">
        <v>19</v>
      </c>
      <c r="AR806" s="199">
        <v>9</v>
      </c>
      <c r="AS806" s="214"/>
      <c r="AT806" s="214">
        <v>1</v>
      </c>
      <c r="AU806" s="214"/>
      <c r="AV806" s="214">
        <v>19</v>
      </c>
      <c r="AW806" s="214"/>
      <c r="AX806" s="214"/>
      <c r="AY806" s="214"/>
    </row>
    <row r="807" spans="1:51" s="213" customFormat="1">
      <c r="A807" s="745" t="s">
        <v>537</v>
      </c>
      <c r="B807" s="746"/>
      <c r="C807" s="746"/>
      <c r="D807" s="746"/>
      <c r="E807" s="746"/>
      <c r="F807" s="746"/>
      <c r="G807" s="746"/>
      <c r="H807" s="747"/>
      <c r="I807" s="217">
        <f t="shared" si="372"/>
        <v>794</v>
      </c>
      <c r="J807" s="217">
        <f t="shared" ref="J807:L807" si="374">SUM(J808:J820)</f>
        <v>569</v>
      </c>
      <c r="K807" s="217">
        <f t="shared" si="374"/>
        <v>258</v>
      </c>
      <c r="L807" s="217">
        <f t="shared" si="374"/>
        <v>79</v>
      </c>
      <c r="M807" s="217">
        <f>SUM(M808:M820)</f>
        <v>34</v>
      </c>
      <c r="N807" s="217">
        <f t="shared" ref="N807:AA807" si="375">SUM(N808:N820)</f>
        <v>490</v>
      </c>
      <c r="O807" s="217">
        <f t="shared" si="375"/>
        <v>224</v>
      </c>
      <c r="P807" s="217">
        <f t="shared" si="375"/>
        <v>0</v>
      </c>
      <c r="Q807" s="217">
        <f t="shared" si="375"/>
        <v>0</v>
      </c>
      <c r="R807" s="217">
        <f t="shared" si="375"/>
        <v>0</v>
      </c>
      <c r="S807" s="217">
        <f t="shared" si="375"/>
        <v>0</v>
      </c>
      <c r="T807" s="217">
        <f t="shared" si="375"/>
        <v>569</v>
      </c>
      <c r="U807" s="217">
        <f t="shared" si="375"/>
        <v>0</v>
      </c>
      <c r="V807" s="217">
        <f t="shared" si="375"/>
        <v>404</v>
      </c>
      <c r="W807" s="217">
        <f t="shared" si="375"/>
        <v>182</v>
      </c>
      <c r="X807" s="217">
        <f t="shared" si="375"/>
        <v>18</v>
      </c>
      <c r="Y807" s="217">
        <f t="shared" si="375"/>
        <v>11</v>
      </c>
      <c r="Z807" s="217">
        <f t="shared" si="375"/>
        <v>53</v>
      </c>
      <c r="AA807" s="217">
        <f t="shared" si="375"/>
        <v>21</v>
      </c>
      <c r="AB807" s="748" t="str">
        <f>+A807</f>
        <v>6. Хүнс, Технологийн Политехник Коллеж</v>
      </c>
      <c r="AC807" s="750"/>
      <c r="AD807" s="217">
        <f t="shared" si="373"/>
        <v>794</v>
      </c>
      <c r="AE807" s="217">
        <f t="shared" ref="AE807:AY807" si="376">SUM(AE808:AE820)</f>
        <v>0</v>
      </c>
      <c r="AF807" s="217">
        <f t="shared" si="376"/>
        <v>0</v>
      </c>
      <c r="AG807" s="217">
        <f t="shared" si="376"/>
        <v>0</v>
      </c>
      <c r="AH807" s="217">
        <f t="shared" si="376"/>
        <v>0</v>
      </c>
      <c r="AI807" s="217">
        <f t="shared" si="376"/>
        <v>15</v>
      </c>
      <c r="AJ807" s="217">
        <f t="shared" si="376"/>
        <v>8</v>
      </c>
      <c r="AK807" s="217">
        <f t="shared" si="376"/>
        <v>30</v>
      </c>
      <c r="AL807" s="217">
        <f t="shared" si="376"/>
        <v>19</v>
      </c>
      <c r="AM807" s="217">
        <f t="shared" si="376"/>
        <v>4</v>
      </c>
      <c r="AN807" s="217">
        <f t="shared" si="376"/>
        <v>0</v>
      </c>
      <c r="AO807" s="217">
        <f t="shared" si="376"/>
        <v>0</v>
      </c>
      <c r="AP807" s="217">
        <f t="shared" si="376"/>
        <v>0</v>
      </c>
      <c r="AQ807" s="217">
        <f t="shared" si="376"/>
        <v>45</v>
      </c>
      <c r="AR807" s="217">
        <f t="shared" si="376"/>
        <v>17</v>
      </c>
      <c r="AS807" s="217">
        <f t="shared" si="376"/>
        <v>0</v>
      </c>
      <c r="AT807" s="217">
        <f t="shared" si="376"/>
        <v>0</v>
      </c>
      <c r="AU807" s="217">
        <f t="shared" si="376"/>
        <v>50</v>
      </c>
      <c r="AV807" s="217">
        <f t="shared" si="376"/>
        <v>115</v>
      </c>
      <c r="AW807" s="217">
        <f t="shared" si="376"/>
        <v>404</v>
      </c>
      <c r="AX807" s="217">
        <f t="shared" si="376"/>
        <v>0</v>
      </c>
      <c r="AY807" s="217">
        <f t="shared" si="376"/>
        <v>0</v>
      </c>
    </row>
    <row r="808" spans="1:51" s="196" customFormat="1" ht="12.75" customHeight="1">
      <c r="A808" s="825" t="s">
        <v>144</v>
      </c>
      <c r="B808" s="826"/>
      <c r="C808" s="712" t="s">
        <v>145</v>
      </c>
      <c r="D808" s="713"/>
      <c r="E808" s="713"/>
      <c r="F808" s="713"/>
      <c r="G808" s="713"/>
      <c r="H808" s="714"/>
      <c r="I808" s="214">
        <f t="shared" si="372"/>
        <v>795</v>
      </c>
      <c r="J808" s="215">
        <f t="shared" si="358"/>
        <v>259</v>
      </c>
      <c r="K808" s="215">
        <f t="shared" si="358"/>
        <v>101</v>
      </c>
      <c r="L808" s="221"/>
      <c r="M808" s="199"/>
      <c r="N808" s="63">
        <v>259</v>
      </c>
      <c r="O808" s="63">
        <v>101</v>
      </c>
      <c r="P808" s="222"/>
      <c r="Q808" s="222"/>
      <c r="R808" s="222"/>
      <c r="S808" s="222"/>
      <c r="T808" s="63">
        <v>259</v>
      </c>
      <c r="U808" s="222"/>
      <c r="V808" s="63">
        <v>208</v>
      </c>
      <c r="W808" s="63">
        <v>83</v>
      </c>
      <c r="X808" s="222"/>
      <c r="Y808" s="223"/>
      <c r="Z808" s="221"/>
      <c r="AA808" s="199"/>
      <c r="AB808" s="140" t="str">
        <f t="shared" ref="AB808:AB820" si="377">+A808</f>
        <v>IF5120-11</v>
      </c>
      <c r="AC808" s="139" t="str">
        <f t="shared" ref="AC808:AC820" si="378">+C808</f>
        <v>Тогооч</v>
      </c>
      <c r="AD808" s="214">
        <f t="shared" si="373"/>
        <v>795</v>
      </c>
      <c r="AE808" s="222"/>
      <c r="AF808" s="222"/>
      <c r="AG808" s="222"/>
      <c r="AH808" s="222"/>
      <c r="AI808" s="222">
        <v>15</v>
      </c>
      <c r="AJ808" s="222">
        <v>8</v>
      </c>
      <c r="AK808" s="222">
        <v>17</v>
      </c>
      <c r="AL808" s="222">
        <v>7</v>
      </c>
      <c r="AM808" s="222">
        <v>4</v>
      </c>
      <c r="AN808" s="222"/>
      <c r="AO808" s="222"/>
      <c r="AP808" s="222"/>
      <c r="AQ808" s="199">
        <v>15</v>
      </c>
      <c r="AR808" s="199">
        <v>3</v>
      </c>
      <c r="AS808" s="249"/>
      <c r="AT808" s="249"/>
      <c r="AU808" s="249"/>
      <c r="AV808" s="249">
        <v>51</v>
      </c>
      <c r="AW808" s="249">
        <v>208</v>
      </c>
      <c r="AX808" s="249"/>
      <c r="AY808" s="249"/>
    </row>
    <row r="809" spans="1:51" s="196" customFormat="1" ht="38.25" customHeight="1">
      <c r="A809" s="1038" t="s">
        <v>166</v>
      </c>
      <c r="B809" s="1039"/>
      <c r="C809" s="751" t="s">
        <v>167</v>
      </c>
      <c r="D809" s="752"/>
      <c r="E809" s="752"/>
      <c r="F809" s="752"/>
      <c r="G809" s="752"/>
      <c r="H809" s="783"/>
      <c r="I809" s="214">
        <f t="shared" si="372"/>
        <v>796</v>
      </c>
      <c r="J809" s="215">
        <f t="shared" si="358"/>
        <v>10</v>
      </c>
      <c r="K809" s="215">
        <f t="shared" si="358"/>
        <v>1</v>
      </c>
      <c r="L809" s="221"/>
      <c r="M809" s="199"/>
      <c r="N809" s="63">
        <v>10</v>
      </c>
      <c r="O809" s="63">
        <v>1</v>
      </c>
      <c r="P809" s="222"/>
      <c r="Q809" s="222"/>
      <c r="R809" s="222"/>
      <c r="S809" s="222"/>
      <c r="T809" s="63">
        <v>10</v>
      </c>
      <c r="U809" s="222"/>
      <c r="V809" s="63">
        <v>10</v>
      </c>
      <c r="W809" s="63">
        <v>1</v>
      </c>
      <c r="X809" s="222"/>
      <c r="Y809" s="223"/>
      <c r="Z809" s="221"/>
      <c r="AA809" s="199"/>
      <c r="AB809" s="140" t="str">
        <f t="shared" si="377"/>
        <v>IF5131-16</v>
      </c>
      <c r="AC809" s="139" t="str">
        <f t="shared" si="378"/>
        <v>Зочид буудал, зоогийн газрын үйлчилгээний ажилтан</v>
      </c>
      <c r="AD809" s="214">
        <f t="shared" si="373"/>
        <v>796</v>
      </c>
      <c r="AE809" s="222"/>
      <c r="AF809" s="222"/>
      <c r="AG809" s="222"/>
      <c r="AH809" s="222"/>
      <c r="AI809" s="222"/>
      <c r="AJ809" s="222"/>
      <c r="AK809" s="222"/>
      <c r="AL809" s="222"/>
      <c r="AM809" s="222"/>
      <c r="AN809" s="222"/>
      <c r="AO809" s="222"/>
      <c r="AP809" s="222"/>
      <c r="AQ809" s="199"/>
      <c r="AR809" s="199"/>
      <c r="AS809" s="249"/>
      <c r="AT809" s="249"/>
      <c r="AU809" s="249"/>
      <c r="AV809" s="249"/>
      <c r="AW809" s="249">
        <v>10</v>
      </c>
      <c r="AX809" s="249"/>
      <c r="AY809" s="249"/>
    </row>
    <row r="810" spans="1:51" s="196" customFormat="1" ht="12.75" customHeight="1">
      <c r="A810" s="787" t="s">
        <v>148</v>
      </c>
      <c r="B810" s="787"/>
      <c r="C810" s="751" t="s">
        <v>149</v>
      </c>
      <c r="D810" s="752"/>
      <c r="E810" s="752"/>
      <c r="F810" s="752"/>
      <c r="G810" s="752"/>
      <c r="H810" s="783"/>
      <c r="I810" s="214">
        <f t="shared" si="372"/>
        <v>797</v>
      </c>
      <c r="J810" s="215">
        <f t="shared" si="358"/>
        <v>11</v>
      </c>
      <c r="K810" s="215">
        <f t="shared" si="358"/>
        <v>10</v>
      </c>
      <c r="L810" s="221"/>
      <c r="M810" s="199"/>
      <c r="N810" s="63">
        <v>11</v>
      </c>
      <c r="O810" s="63">
        <v>10</v>
      </c>
      <c r="P810" s="222"/>
      <c r="Q810" s="222"/>
      <c r="R810" s="222"/>
      <c r="S810" s="222"/>
      <c r="T810" s="63">
        <v>11</v>
      </c>
      <c r="U810" s="222"/>
      <c r="V810" s="63">
        <v>11</v>
      </c>
      <c r="W810" s="63">
        <v>10</v>
      </c>
      <c r="X810" s="222"/>
      <c r="Y810" s="223"/>
      <c r="Z810" s="221"/>
      <c r="AA810" s="199"/>
      <c r="AB810" s="140" t="str">
        <f t="shared" si="377"/>
        <v>NT5113-13</v>
      </c>
      <c r="AC810" s="139" t="str">
        <f t="shared" si="378"/>
        <v>Аяллын хөтөч</v>
      </c>
      <c r="AD810" s="214">
        <f t="shared" si="373"/>
        <v>797</v>
      </c>
      <c r="AE810" s="222"/>
      <c r="AF810" s="222"/>
      <c r="AG810" s="222"/>
      <c r="AH810" s="222"/>
      <c r="AI810" s="222"/>
      <c r="AJ810" s="222"/>
      <c r="AK810" s="222"/>
      <c r="AL810" s="222"/>
      <c r="AM810" s="222"/>
      <c r="AN810" s="222"/>
      <c r="AO810" s="222"/>
      <c r="AP810" s="222"/>
      <c r="AQ810" s="199"/>
      <c r="AR810" s="199"/>
      <c r="AS810" s="249"/>
      <c r="AT810" s="249"/>
      <c r="AU810" s="249"/>
      <c r="AV810" s="249"/>
      <c r="AW810" s="249">
        <v>11</v>
      </c>
      <c r="AX810" s="249"/>
      <c r="AY810" s="249"/>
    </row>
    <row r="811" spans="1:51" s="196" customFormat="1" ht="25.5" customHeight="1">
      <c r="A811" s="1038" t="s">
        <v>538</v>
      </c>
      <c r="B811" s="1039"/>
      <c r="C811" s="751" t="s">
        <v>539</v>
      </c>
      <c r="D811" s="752"/>
      <c r="E811" s="752"/>
      <c r="F811" s="752"/>
      <c r="G811" s="752"/>
      <c r="H811" s="783"/>
      <c r="I811" s="214">
        <f t="shared" si="372"/>
        <v>798</v>
      </c>
      <c r="J811" s="215">
        <f t="shared" si="358"/>
        <v>17</v>
      </c>
      <c r="K811" s="215">
        <f t="shared" si="358"/>
        <v>0</v>
      </c>
      <c r="L811" s="221"/>
      <c r="M811" s="199"/>
      <c r="N811" s="63">
        <v>17</v>
      </c>
      <c r="O811" s="63">
        <v>0</v>
      </c>
      <c r="P811" s="222"/>
      <c r="Q811" s="222"/>
      <c r="R811" s="222"/>
      <c r="S811" s="222"/>
      <c r="T811" s="63">
        <v>17</v>
      </c>
      <c r="U811" s="222"/>
      <c r="V811" s="63">
        <v>17</v>
      </c>
      <c r="W811" s="63">
        <v>0</v>
      </c>
      <c r="X811" s="222"/>
      <c r="Y811" s="223"/>
      <c r="Z811" s="221"/>
      <c r="AA811" s="199"/>
      <c r="AB811" s="140" t="str">
        <f t="shared" si="377"/>
        <v>IM7233-42</v>
      </c>
      <c r="AC811" s="139" t="str">
        <f t="shared" si="378"/>
        <v>Хүнсний үйлдвэрийн тоног төхөөрөмжийн засварчин</v>
      </c>
      <c r="AD811" s="214">
        <f t="shared" si="373"/>
        <v>798</v>
      </c>
      <c r="AE811" s="222"/>
      <c r="AF811" s="222"/>
      <c r="AG811" s="222"/>
      <c r="AH811" s="222"/>
      <c r="AI811" s="222"/>
      <c r="AJ811" s="222"/>
      <c r="AK811" s="222"/>
      <c r="AL811" s="222"/>
      <c r="AM811" s="222"/>
      <c r="AN811" s="222"/>
      <c r="AO811" s="222"/>
      <c r="AP811" s="222"/>
      <c r="AQ811" s="199"/>
      <c r="AR811" s="199"/>
      <c r="AS811" s="249"/>
      <c r="AT811" s="249"/>
      <c r="AU811" s="249"/>
      <c r="AV811" s="249"/>
      <c r="AW811" s="249">
        <v>17</v>
      </c>
      <c r="AX811" s="249"/>
      <c r="AY811" s="249"/>
    </row>
    <row r="812" spans="1:51" s="196" customFormat="1" ht="38.25" customHeight="1">
      <c r="A812" s="1038" t="s">
        <v>246</v>
      </c>
      <c r="B812" s="1039"/>
      <c r="C812" s="751" t="s">
        <v>247</v>
      </c>
      <c r="D812" s="752"/>
      <c r="E812" s="752"/>
      <c r="F812" s="752"/>
      <c r="G812" s="752"/>
      <c r="H812" s="783"/>
      <c r="I812" s="214">
        <f t="shared" si="372"/>
        <v>799</v>
      </c>
      <c r="J812" s="215">
        <f t="shared" si="358"/>
        <v>15</v>
      </c>
      <c r="K812" s="215">
        <f t="shared" si="358"/>
        <v>9</v>
      </c>
      <c r="L812" s="221"/>
      <c r="M812" s="199"/>
      <c r="N812" s="63">
        <v>15</v>
      </c>
      <c r="O812" s="63">
        <v>9</v>
      </c>
      <c r="P812" s="222"/>
      <c r="Q812" s="222"/>
      <c r="R812" s="222"/>
      <c r="S812" s="222"/>
      <c r="T812" s="63">
        <v>15</v>
      </c>
      <c r="U812" s="222"/>
      <c r="V812" s="63">
        <v>7</v>
      </c>
      <c r="W812" s="63">
        <v>5</v>
      </c>
      <c r="X812" s="222"/>
      <c r="Y812" s="223"/>
      <c r="Z812" s="221"/>
      <c r="AA812" s="199"/>
      <c r="AB812" s="140" t="str">
        <f t="shared" si="377"/>
        <v>IF7511-11</v>
      </c>
      <c r="AC812" s="139" t="str">
        <f t="shared" si="378"/>
        <v>Мах боловсруулах үйлдвэрлэлийн  ажилтан</v>
      </c>
      <c r="AD812" s="214">
        <f t="shared" si="373"/>
        <v>799</v>
      </c>
      <c r="AE812" s="222"/>
      <c r="AF812" s="222"/>
      <c r="AG812" s="222"/>
      <c r="AH812" s="222"/>
      <c r="AI812" s="222"/>
      <c r="AJ812" s="222"/>
      <c r="AK812" s="222"/>
      <c r="AL812" s="222"/>
      <c r="AM812" s="222"/>
      <c r="AN812" s="222"/>
      <c r="AO812" s="222"/>
      <c r="AP812" s="222"/>
      <c r="AQ812" s="199">
        <v>8</v>
      </c>
      <c r="AR812" s="199">
        <v>4</v>
      </c>
      <c r="AS812" s="249"/>
      <c r="AT812" s="249"/>
      <c r="AU812" s="249"/>
      <c r="AV812" s="249">
        <v>8</v>
      </c>
      <c r="AW812" s="249">
        <v>7</v>
      </c>
      <c r="AX812" s="249"/>
      <c r="AY812" s="249"/>
    </row>
    <row r="813" spans="1:51" s="196" customFormat="1" ht="38.25" customHeight="1">
      <c r="A813" s="1038" t="s">
        <v>140</v>
      </c>
      <c r="B813" s="1039"/>
      <c r="C813" s="751" t="s">
        <v>141</v>
      </c>
      <c r="D813" s="752"/>
      <c r="E813" s="752"/>
      <c r="F813" s="752"/>
      <c r="G813" s="752"/>
      <c r="H813" s="783"/>
      <c r="I813" s="214">
        <f t="shared" si="372"/>
        <v>800</v>
      </c>
      <c r="J813" s="215">
        <f t="shared" si="358"/>
        <v>33</v>
      </c>
      <c r="K813" s="215">
        <f t="shared" si="358"/>
        <v>22</v>
      </c>
      <c r="L813" s="221"/>
      <c r="M813" s="199"/>
      <c r="N813" s="63">
        <v>33</v>
      </c>
      <c r="O813" s="63">
        <v>22</v>
      </c>
      <c r="P813" s="222"/>
      <c r="Q813" s="222"/>
      <c r="R813" s="222"/>
      <c r="S813" s="222"/>
      <c r="T813" s="63">
        <v>33</v>
      </c>
      <c r="U813" s="222"/>
      <c r="V813" s="63">
        <v>21</v>
      </c>
      <c r="W813" s="63">
        <v>15</v>
      </c>
      <c r="X813" s="222"/>
      <c r="Y813" s="223"/>
      <c r="Z813" s="221"/>
      <c r="AA813" s="199"/>
      <c r="AB813" s="140" t="str">
        <f t="shared" si="377"/>
        <v>IF7513-23</v>
      </c>
      <c r="AC813" s="139" t="str">
        <f t="shared" si="378"/>
        <v>Сүү боловсруулах үйлдвэрлэлийн ажилтан</v>
      </c>
      <c r="AD813" s="214">
        <f t="shared" si="373"/>
        <v>800</v>
      </c>
      <c r="AE813" s="222"/>
      <c r="AF813" s="222"/>
      <c r="AG813" s="222"/>
      <c r="AH813" s="222"/>
      <c r="AI813" s="222"/>
      <c r="AJ813" s="222"/>
      <c r="AK813" s="222">
        <v>3</v>
      </c>
      <c r="AL813" s="222">
        <v>3</v>
      </c>
      <c r="AM813" s="222"/>
      <c r="AN813" s="222"/>
      <c r="AO813" s="222"/>
      <c r="AP813" s="222"/>
      <c r="AQ813" s="199">
        <v>9</v>
      </c>
      <c r="AR813" s="199">
        <v>4</v>
      </c>
      <c r="AS813" s="249"/>
      <c r="AT813" s="249"/>
      <c r="AU813" s="249"/>
      <c r="AV813" s="249">
        <v>12</v>
      </c>
      <c r="AW813" s="249">
        <v>21</v>
      </c>
      <c r="AX813" s="249"/>
      <c r="AY813" s="249"/>
    </row>
    <row r="814" spans="1:51" s="196" customFormat="1" ht="38.25" customHeight="1">
      <c r="A814" s="825" t="s">
        <v>157</v>
      </c>
      <c r="B814" s="826"/>
      <c r="C814" s="751" t="s">
        <v>158</v>
      </c>
      <c r="D814" s="752"/>
      <c r="E814" s="752"/>
      <c r="F814" s="752"/>
      <c r="G814" s="752"/>
      <c r="H814" s="783"/>
      <c r="I814" s="214">
        <f t="shared" si="372"/>
        <v>801</v>
      </c>
      <c r="J814" s="215">
        <f t="shared" si="358"/>
        <v>76</v>
      </c>
      <c r="K814" s="215">
        <f t="shared" si="358"/>
        <v>58</v>
      </c>
      <c r="L814" s="221"/>
      <c r="M814" s="199"/>
      <c r="N814" s="63">
        <v>76</v>
      </c>
      <c r="O814" s="63">
        <v>58</v>
      </c>
      <c r="P814" s="222"/>
      <c r="Q814" s="222"/>
      <c r="R814" s="222"/>
      <c r="S814" s="222"/>
      <c r="T814" s="63">
        <v>76</v>
      </c>
      <c r="U814" s="222"/>
      <c r="V814" s="63">
        <v>61</v>
      </c>
      <c r="W814" s="63">
        <v>45</v>
      </c>
      <c r="X814" s="222"/>
      <c r="Y814" s="223"/>
      <c r="Z814" s="221"/>
      <c r="AA814" s="199"/>
      <c r="AB814" s="140" t="str">
        <f t="shared" si="377"/>
        <v>IF7512-34</v>
      </c>
      <c r="AC814" s="139" t="str">
        <f t="shared" si="378"/>
        <v>Талх, нарийн боов үйлдвэрлэлийн технологийн ажилтан</v>
      </c>
      <c r="AD814" s="214">
        <f t="shared" si="373"/>
        <v>801</v>
      </c>
      <c r="AE814" s="222"/>
      <c r="AF814" s="222"/>
      <c r="AG814" s="222"/>
      <c r="AH814" s="222"/>
      <c r="AI814" s="222"/>
      <c r="AJ814" s="222"/>
      <c r="AK814" s="222">
        <v>10</v>
      </c>
      <c r="AL814" s="222">
        <v>9</v>
      </c>
      <c r="AM814" s="222"/>
      <c r="AN814" s="222"/>
      <c r="AO814" s="222"/>
      <c r="AP814" s="222"/>
      <c r="AQ814" s="199">
        <v>5</v>
      </c>
      <c r="AR814" s="199">
        <v>4</v>
      </c>
      <c r="AS814" s="249"/>
      <c r="AT814" s="249"/>
      <c r="AU814" s="249"/>
      <c r="AV814" s="249">
        <v>15</v>
      </c>
      <c r="AW814" s="249">
        <v>61</v>
      </c>
      <c r="AX814" s="249"/>
      <c r="AY814" s="249"/>
    </row>
    <row r="815" spans="1:51" s="196" customFormat="1" ht="25.5" customHeight="1">
      <c r="A815" s="1038" t="s">
        <v>540</v>
      </c>
      <c r="B815" s="1039"/>
      <c r="C815" s="751" t="s">
        <v>541</v>
      </c>
      <c r="D815" s="752"/>
      <c r="E815" s="752"/>
      <c r="F815" s="752"/>
      <c r="G815" s="752"/>
      <c r="H815" s="783"/>
      <c r="I815" s="214">
        <f t="shared" si="372"/>
        <v>802</v>
      </c>
      <c r="J815" s="215">
        <f t="shared" si="358"/>
        <v>14</v>
      </c>
      <c r="K815" s="215">
        <f t="shared" si="358"/>
        <v>14</v>
      </c>
      <c r="L815" s="221"/>
      <c r="M815" s="199"/>
      <c r="N815" s="63">
        <v>14</v>
      </c>
      <c r="O815" s="63">
        <v>14</v>
      </c>
      <c r="P815" s="222"/>
      <c r="Q815" s="222"/>
      <c r="R815" s="222"/>
      <c r="S815" s="222"/>
      <c r="T815" s="63">
        <v>14</v>
      </c>
      <c r="U815" s="222"/>
      <c r="V815" s="63">
        <v>14</v>
      </c>
      <c r="W815" s="63">
        <v>14</v>
      </c>
      <c r="X815" s="222"/>
      <c r="Y815" s="223"/>
      <c r="Z815" s="221"/>
      <c r="AA815" s="199"/>
      <c r="AB815" s="140" t="str">
        <f t="shared" si="377"/>
        <v>IF7512-37</v>
      </c>
      <c r="AC815" s="139" t="str">
        <f t="shared" si="378"/>
        <v xml:space="preserve">Исгэлтийн үйлдвэрлэлийн технологийн ажилтан </v>
      </c>
      <c r="AD815" s="214">
        <f t="shared" si="373"/>
        <v>802</v>
      </c>
      <c r="AE815" s="222"/>
      <c r="AF815" s="222"/>
      <c r="AG815" s="222"/>
      <c r="AH815" s="222"/>
      <c r="AI815" s="222"/>
      <c r="AJ815" s="222"/>
      <c r="AK815" s="222"/>
      <c r="AL815" s="222"/>
      <c r="AM815" s="222"/>
      <c r="AN815" s="222"/>
      <c r="AO815" s="222"/>
      <c r="AP815" s="222"/>
      <c r="AQ815" s="199"/>
      <c r="AR815" s="199"/>
      <c r="AS815" s="249"/>
      <c r="AT815" s="249"/>
      <c r="AU815" s="249"/>
      <c r="AV815" s="249"/>
      <c r="AW815" s="249">
        <v>14</v>
      </c>
      <c r="AX815" s="249"/>
      <c r="AY815" s="249"/>
    </row>
    <row r="816" spans="1:51" s="196" customFormat="1" ht="12.75" customHeight="1">
      <c r="A816" s="825" t="s">
        <v>257</v>
      </c>
      <c r="B816" s="826"/>
      <c r="C816" s="712" t="s">
        <v>258</v>
      </c>
      <c r="D816" s="713"/>
      <c r="E816" s="713"/>
      <c r="F816" s="713"/>
      <c r="G816" s="713"/>
      <c r="H816" s="714"/>
      <c r="I816" s="214">
        <f t="shared" si="372"/>
        <v>803</v>
      </c>
      <c r="J816" s="215">
        <f t="shared" si="358"/>
        <v>30</v>
      </c>
      <c r="K816" s="215">
        <f t="shared" si="358"/>
        <v>1</v>
      </c>
      <c r="L816" s="221"/>
      <c r="M816" s="199"/>
      <c r="N816" s="63">
        <v>30</v>
      </c>
      <c r="O816" s="63">
        <v>1</v>
      </c>
      <c r="P816" s="222"/>
      <c r="Q816" s="222"/>
      <c r="R816" s="222"/>
      <c r="S816" s="222"/>
      <c r="T816" s="63">
        <v>30</v>
      </c>
      <c r="U816" s="222"/>
      <c r="V816" s="63">
        <v>30</v>
      </c>
      <c r="W816" s="63">
        <v>1</v>
      </c>
      <c r="X816" s="222"/>
      <c r="Y816" s="223"/>
      <c r="Z816" s="221"/>
      <c r="AA816" s="199"/>
      <c r="AB816" s="140" t="str">
        <f t="shared" si="377"/>
        <v>IM7411-11</v>
      </c>
      <c r="AC816" s="139" t="str">
        <f t="shared" si="378"/>
        <v xml:space="preserve">Цахилгаанчин </v>
      </c>
      <c r="AD816" s="214">
        <f t="shared" si="373"/>
        <v>803</v>
      </c>
      <c r="AE816" s="222"/>
      <c r="AF816" s="222"/>
      <c r="AG816" s="222"/>
      <c r="AH816" s="222"/>
      <c r="AI816" s="222"/>
      <c r="AJ816" s="222"/>
      <c r="AK816" s="222"/>
      <c r="AL816" s="222"/>
      <c r="AM816" s="222"/>
      <c r="AN816" s="222"/>
      <c r="AO816" s="222"/>
      <c r="AP816" s="222"/>
      <c r="AQ816" s="199"/>
      <c r="AR816" s="199"/>
      <c r="AS816" s="249"/>
      <c r="AT816" s="249"/>
      <c r="AU816" s="249"/>
      <c r="AV816" s="249"/>
      <c r="AW816" s="249">
        <v>30</v>
      </c>
      <c r="AX816" s="249"/>
      <c r="AY816" s="249"/>
    </row>
    <row r="817" spans="1:51" s="196" customFormat="1" ht="12.75" customHeight="1">
      <c r="A817" s="825" t="s">
        <v>218</v>
      </c>
      <c r="B817" s="826"/>
      <c r="C817" s="751" t="s">
        <v>219</v>
      </c>
      <c r="D817" s="752"/>
      <c r="E817" s="752"/>
      <c r="F817" s="752"/>
      <c r="G817" s="752"/>
      <c r="H817" s="783"/>
      <c r="I817" s="214">
        <f t="shared" si="372"/>
        <v>804</v>
      </c>
      <c r="J817" s="215">
        <f t="shared" si="358"/>
        <v>25</v>
      </c>
      <c r="K817" s="215">
        <f t="shared" si="358"/>
        <v>8</v>
      </c>
      <c r="L817" s="221"/>
      <c r="M817" s="199"/>
      <c r="N817" s="63">
        <v>25</v>
      </c>
      <c r="O817" s="63">
        <v>8</v>
      </c>
      <c r="P817" s="222"/>
      <c r="Q817" s="222"/>
      <c r="R817" s="222"/>
      <c r="S817" s="222"/>
      <c r="T817" s="63">
        <v>25</v>
      </c>
      <c r="U817" s="222"/>
      <c r="V817" s="63">
        <v>25</v>
      </c>
      <c r="W817" s="63">
        <v>8</v>
      </c>
      <c r="X817" s="222"/>
      <c r="Y817" s="223"/>
      <c r="Z817" s="221"/>
      <c r="AA817" s="199"/>
      <c r="AB817" s="140" t="str">
        <f t="shared" si="377"/>
        <v>AD7321-11</v>
      </c>
      <c r="AC817" s="139" t="str">
        <f t="shared" si="378"/>
        <v>Хэвлэлийн график дизайнч</v>
      </c>
      <c r="AD817" s="214">
        <f t="shared" si="373"/>
        <v>804</v>
      </c>
      <c r="AE817" s="222"/>
      <c r="AF817" s="222"/>
      <c r="AG817" s="222"/>
      <c r="AH817" s="222"/>
      <c r="AI817" s="222"/>
      <c r="AJ817" s="222"/>
      <c r="AK817" s="222"/>
      <c r="AL817" s="222"/>
      <c r="AM817" s="222"/>
      <c r="AN817" s="222"/>
      <c r="AO817" s="222"/>
      <c r="AP817" s="222"/>
      <c r="AQ817" s="199"/>
      <c r="AR817" s="199"/>
      <c r="AS817" s="249"/>
      <c r="AT817" s="249"/>
      <c r="AU817" s="249"/>
      <c r="AV817" s="249"/>
      <c r="AW817" s="249">
        <v>25</v>
      </c>
      <c r="AX817" s="249"/>
      <c r="AY817" s="249"/>
    </row>
    <row r="818" spans="1:51" s="196" customFormat="1" ht="38.25" customHeight="1">
      <c r="A818" s="1038" t="s">
        <v>367</v>
      </c>
      <c r="B818" s="1039"/>
      <c r="C818" s="751" t="s">
        <v>368</v>
      </c>
      <c r="D818" s="752"/>
      <c r="E818" s="752"/>
      <c r="F818" s="752"/>
      <c r="G818" s="752"/>
      <c r="H818" s="783"/>
      <c r="I818" s="214">
        <f t="shared" si="372"/>
        <v>805</v>
      </c>
      <c r="J818" s="215">
        <f t="shared" si="358"/>
        <v>53</v>
      </c>
      <c r="K818" s="215">
        <f t="shared" si="358"/>
        <v>20</v>
      </c>
      <c r="L818" s="63">
        <v>53</v>
      </c>
      <c r="M818" s="63">
        <v>20</v>
      </c>
      <c r="N818" s="199"/>
      <c r="O818" s="199"/>
      <c r="P818" s="222"/>
      <c r="Q818" s="222"/>
      <c r="R818" s="222"/>
      <c r="S818" s="222"/>
      <c r="T818" s="63">
        <v>53</v>
      </c>
      <c r="U818" s="222"/>
      <c r="V818" s="214"/>
      <c r="W818" s="214"/>
      <c r="X818" s="63">
        <v>14</v>
      </c>
      <c r="Y818" s="63">
        <v>8</v>
      </c>
      <c r="Z818" s="221">
        <v>35</v>
      </c>
      <c r="AA818" s="199">
        <v>12</v>
      </c>
      <c r="AB818" s="140" t="str">
        <f t="shared" si="377"/>
        <v>IF3434-14</v>
      </c>
      <c r="AC818" s="139" t="str">
        <f t="shared" si="378"/>
        <v>Хоол үйлдвэрлэл, үйлчилгээний техник- технологич</v>
      </c>
      <c r="AD818" s="214">
        <f t="shared" si="373"/>
        <v>805</v>
      </c>
      <c r="AE818" s="222"/>
      <c r="AF818" s="222"/>
      <c r="AG818" s="222"/>
      <c r="AH818" s="222"/>
      <c r="AI818" s="222"/>
      <c r="AJ818" s="222"/>
      <c r="AK818" s="222"/>
      <c r="AL818" s="222"/>
      <c r="AM818" s="222"/>
      <c r="AN818" s="222"/>
      <c r="AO818" s="222"/>
      <c r="AP818" s="222"/>
      <c r="AQ818" s="199">
        <v>4</v>
      </c>
      <c r="AR818" s="199"/>
      <c r="AS818" s="249"/>
      <c r="AT818" s="249"/>
      <c r="AU818" s="249">
        <v>35</v>
      </c>
      <c r="AV818" s="249">
        <v>18</v>
      </c>
      <c r="AW818" s="249"/>
      <c r="AX818" s="249"/>
      <c r="AY818" s="249"/>
    </row>
    <row r="819" spans="1:51" s="196" customFormat="1" ht="51" customHeight="1">
      <c r="A819" s="1038" t="s">
        <v>477</v>
      </c>
      <c r="B819" s="1039"/>
      <c r="C819" s="987" t="s">
        <v>478</v>
      </c>
      <c r="D819" s="988"/>
      <c r="E819" s="988"/>
      <c r="F819" s="988"/>
      <c r="G819" s="988"/>
      <c r="H819" s="989"/>
      <c r="I819" s="214">
        <f t="shared" si="372"/>
        <v>806</v>
      </c>
      <c r="J819" s="215">
        <f t="shared" ref="J819:K873" si="379">+L819+N819+P819</f>
        <v>19</v>
      </c>
      <c r="K819" s="215">
        <f t="shared" si="379"/>
        <v>11</v>
      </c>
      <c r="L819" s="63">
        <v>19</v>
      </c>
      <c r="M819" s="63">
        <v>11</v>
      </c>
      <c r="N819" s="199"/>
      <c r="O819" s="199"/>
      <c r="P819" s="222"/>
      <c r="Q819" s="222"/>
      <c r="R819" s="222"/>
      <c r="S819" s="222"/>
      <c r="T819" s="63">
        <v>19</v>
      </c>
      <c r="U819" s="222"/>
      <c r="V819" s="214"/>
      <c r="W819" s="214"/>
      <c r="X819" s="63">
        <v>4</v>
      </c>
      <c r="Y819" s="63">
        <v>3</v>
      </c>
      <c r="Z819" s="221">
        <v>11</v>
      </c>
      <c r="AA819" s="199">
        <v>6</v>
      </c>
      <c r="AB819" s="140" t="str">
        <f t="shared" si="377"/>
        <v>IF3142-19</v>
      </c>
      <c r="AC819" s="139" t="str">
        <f t="shared" si="378"/>
        <v>Ургамлын гаралтай хүнсний бүтээгдэхүүн үйлдвэрлэлийн техник-технологич</v>
      </c>
      <c r="AD819" s="214">
        <f t="shared" si="373"/>
        <v>806</v>
      </c>
      <c r="AE819" s="222"/>
      <c r="AF819" s="222"/>
      <c r="AG819" s="222"/>
      <c r="AH819" s="222"/>
      <c r="AI819" s="222"/>
      <c r="AJ819" s="222"/>
      <c r="AK819" s="222"/>
      <c r="AL819" s="222"/>
      <c r="AM819" s="222"/>
      <c r="AN819" s="222"/>
      <c r="AO819" s="222"/>
      <c r="AP819" s="222"/>
      <c r="AQ819" s="199">
        <v>4</v>
      </c>
      <c r="AR819" s="199">
        <v>2</v>
      </c>
      <c r="AS819" s="214"/>
      <c r="AT819" s="214"/>
      <c r="AU819" s="214">
        <v>8</v>
      </c>
      <c r="AV819" s="214">
        <v>11</v>
      </c>
      <c r="AW819" s="214"/>
      <c r="AX819" s="214"/>
      <c r="AY819" s="214"/>
    </row>
    <row r="820" spans="1:51" s="196" customFormat="1" ht="51" customHeight="1">
      <c r="A820" s="837" t="s">
        <v>542</v>
      </c>
      <c r="B820" s="837"/>
      <c r="C820" s="751" t="s">
        <v>543</v>
      </c>
      <c r="D820" s="752"/>
      <c r="E820" s="752"/>
      <c r="F820" s="752"/>
      <c r="G820" s="752"/>
      <c r="H820" s="783"/>
      <c r="I820" s="214">
        <f t="shared" si="372"/>
        <v>807</v>
      </c>
      <c r="J820" s="215">
        <f t="shared" si="379"/>
        <v>7</v>
      </c>
      <c r="K820" s="215">
        <f t="shared" si="379"/>
        <v>3</v>
      </c>
      <c r="L820" s="63">
        <v>7</v>
      </c>
      <c r="M820" s="63">
        <v>3</v>
      </c>
      <c r="N820" s="199"/>
      <c r="O820" s="199"/>
      <c r="P820" s="222"/>
      <c r="Q820" s="222"/>
      <c r="R820" s="222"/>
      <c r="S820" s="222"/>
      <c r="T820" s="63">
        <v>7</v>
      </c>
      <c r="U820" s="222"/>
      <c r="V820" s="214"/>
      <c r="W820" s="214"/>
      <c r="X820" s="222"/>
      <c r="Y820" s="223"/>
      <c r="Z820" s="199">
        <v>7</v>
      </c>
      <c r="AA820" s="199">
        <v>3</v>
      </c>
      <c r="AB820" s="140" t="str">
        <f t="shared" si="377"/>
        <v>IF3142-20</v>
      </c>
      <c r="AC820" s="139" t="str">
        <f t="shared" si="378"/>
        <v>Амьтны гаралтай хүнсний бүтээгдэхүүн үйлдвэрлэлийн техник-технологич</v>
      </c>
      <c r="AD820" s="214">
        <f t="shared" si="373"/>
        <v>807</v>
      </c>
      <c r="AE820" s="222"/>
      <c r="AF820" s="222"/>
      <c r="AG820" s="222"/>
      <c r="AH820" s="222"/>
      <c r="AI820" s="222"/>
      <c r="AJ820" s="222"/>
      <c r="AK820" s="222"/>
      <c r="AL820" s="222"/>
      <c r="AM820" s="222"/>
      <c r="AN820" s="222"/>
      <c r="AO820" s="222"/>
      <c r="AP820" s="222"/>
      <c r="AQ820" s="199"/>
      <c r="AR820" s="199"/>
      <c r="AS820" s="214"/>
      <c r="AT820" s="214"/>
      <c r="AU820" s="214">
        <v>7</v>
      </c>
      <c r="AV820" s="214"/>
      <c r="AW820" s="214"/>
      <c r="AX820" s="214"/>
      <c r="AY820" s="214"/>
    </row>
    <row r="821" spans="1:51" s="213" customFormat="1">
      <c r="A821" s="745" t="s">
        <v>544</v>
      </c>
      <c r="B821" s="746"/>
      <c r="C821" s="746"/>
      <c r="D821" s="746"/>
      <c r="E821" s="746"/>
      <c r="F821" s="746"/>
      <c r="G821" s="746"/>
      <c r="H821" s="747"/>
      <c r="I821" s="217">
        <f t="shared" si="372"/>
        <v>808</v>
      </c>
      <c r="J821" s="217">
        <f t="shared" ref="J821:K821" si="380">SUM(J822:J837)</f>
        <v>293</v>
      </c>
      <c r="K821" s="217">
        <f t="shared" si="380"/>
        <v>127</v>
      </c>
      <c r="L821" s="217">
        <f>SUM(L822:L837)</f>
        <v>0</v>
      </c>
      <c r="M821" s="217">
        <f t="shared" ref="M821:AA821" si="381">SUM(M822:M837)</f>
        <v>0</v>
      </c>
      <c r="N821" s="217">
        <f t="shared" si="381"/>
        <v>293</v>
      </c>
      <c r="O821" s="217">
        <f t="shared" si="381"/>
        <v>127</v>
      </c>
      <c r="P821" s="217">
        <f t="shared" si="381"/>
        <v>0</v>
      </c>
      <c r="Q821" s="217">
        <f t="shared" si="381"/>
        <v>0</v>
      </c>
      <c r="R821" s="217">
        <f t="shared" si="381"/>
        <v>0</v>
      </c>
      <c r="S821" s="217">
        <f t="shared" si="381"/>
        <v>19</v>
      </c>
      <c r="T821" s="217">
        <f t="shared" si="381"/>
        <v>273</v>
      </c>
      <c r="U821" s="217">
        <f t="shared" si="381"/>
        <v>1</v>
      </c>
      <c r="V821" s="217">
        <f t="shared" si="381"/>
        <v>272</v>
      </c>
      <c r="W821" s="217">
        <f t="shared" si="381"/>
        <v>112</v>
      </c>
      <c r="X821" s="217">
        <f t="shared" si="381"/>
        <v>10</v>
      </c>
      <c r="Y821" s="217">
        <f t="shared" si="381"/>
        <v>6</v>
      </c>
      <c r="Z821" s="217">
        <f t="shared" si="381"/>
        <v>0</v>
      </c>
      <c r="AA821" s="217">
        <f t="shared" si="381"/>
        <v>0</v>
      </c>
      <c r="AB821" s="999" t="str">
        <f>+A821</f>
        <v>7. Универсал Политехник коллеж</v>
      </c>
      <c r="AC821" s="1000"/>
      <c r="AD821" s="217">
        <f t="shared" si="373"/>
        <v>808</v>
      </c>
      <c r="AE821" s="217">
        <f t="shared" ref="AE821:AF821" si="382">SUM(AE822:AE837)</f>
        <v>0</v>
      </c>
      <c r="AF821" s="217">
        <f t="shared" si="382"/>
        <v>0</v>
      </c>
      <c r="AG821" s="217">
        <f>SUM(AG822:AG837)</f>
        <v>7</v>
      </c>
      <c r="AH821" s="217">
        <f t="shared" ref="AH821:AY821" si="383">SUM(AH822:AH837)</f>
        <v>7</v>
      </c>
      <c r="AI821" s="217">
        <f t="shared" si="383"/>
        <v>0</v>
      </c>
      <c r="AJ821" s="217">
        <f t="shared" si="383"/>
        <v>0</v>
      </c>
      <c r="AK821" s="217">
        <f t="shared" si="383"/>
        <v>0</v>
      </c>
      <c r="AL821" s="217">
        <f t="shared" si="383"/>
        <v>0</v>
      </c>
      <c r="AM821" s="217">
        <f t="shared" si="383"/>
        <v>0</v>
      </c>
      <c r="AN821" s="217">
        <f t="shared" si="383"/>
        <v>0</v>
      </c>
      <c r="AO821" s="217">
        <f t="shared" si="383"/>
        <v>0</v>
      </c>
      <c r="AP821" s="217">
        <f t="shared" si="383"/>
        <v>0</v>
      </c>
      <c r="AQ821" s="217">
        <f t="shared" si="383"/>
        <v>4</v>
      </c>
      <c r="AR821" s="217">
        <f t="shared" si="383"/>
        <v>2</v>
      </c>
      <c r="AS821" s="217">
        <f t="shared" si="383"/>
        <v>0</v>
      </c>
      <c r="AT821" s="217">
        <f t="shared" si="383"/>
        <v>0</v>
      </c>
      <c r="AU821" s="217">
        <f t="shared" si="383"/>
        <v>0</v>
      </c>
      <c r="AV821" s="217">
        <f t="shared" si="383"/>
        <v>21</v>
      </c>
      <c r="AW821" s="217">
        <f t="shared" si="383"/>
        <v>272</v>
      </c>
      <c r="AX821" s="217">
        <f t="shared" si="383"/>
        <v>0</v>
      </c>
      <c r="AY821" s="217">
        <f t="shared" si="383"/>
        <v>0</v>
      </c>
    </row>
    <row r="822" spans="1:51" s="196" customFormat="1" ht="12.75" customHeight="1">
      <c r="A822" s="787" t="s">
        <v>122</v>
      </c>
      <c r="B822" s="787"/>
      <c r="C822" s="751" t="s">
        <v>123</v>
      </c>
      <c r="D822" s="752"/>
      <c r="E822" s="752"/>
      <c r="F822" s="752"/>
      <c r="G822" s="752"/>
      <c r="H822" s="783"/>
      <c r="I822" s="214">
        <f t="shared" si="372"/>
        <v>809</v>
      </c>
      <c r="J822" s="215">
        <f t="shared" si="379"/>
        <v>30</v>
      </c>
      <c r="K822" s="215">
        <f t="shared" si="379"/>
        <v>0</v>
      </c>
      <c r="L822" s="221"/>
      <c r="M822" s="199"/>
      <c r="N822" s="63">
        <v>30</v>
      </c>
      <c r="O822" s="63">
        <v>0</v>
      </c>
      <c r="P822" s="222"/>
      <c r="Q822" s="222"/>
      <c r="R822" s="222"/>
      <c r="S822" s="67">
        <v>5</v>
      </c>
      <c r="T822" s="63">
        <v>25</v>
      </c>
      <c r="U822" s="222">
        <v>0</v>
      </c>
      <c r="V822" s="63">
        <v>30</v>
      </c>
      <c r="W822" s="63">
        <v>0</v>
      </c>
      <c r="X822" s="222"/>
      <c r="Y822" s="223"/>
      <c r="Z822" s="224"/>
      <c r="AA822" s="223"/>
      <c r="AB822" s="140" t="str">
        <f t="shared" ref="AB822:AB837" si="384">+A822</f>
        <v>CF7411-12</v>
      </c>
      <c r="AC822" s="139" t="str">
        <f t="shared" ref="AC822:AC837" si="385">+C822</f>
        <v>Барилгын цахилгаанчин</v>
      </c>
      <c r="AD822" s="214">
        <f t="shared" si="373"/>
        <v>809</v>
      </c>
      <c r="AE822" s="222">
        <f t="shared" ref="AE822:AH837" si="386">E822</f>
        <v>0</v>
      </c>
      <c r="AF822" s="222">
        <f t="shared" si="386"/>
        <v>0</v>
      </c>
      <c r="AG822" s="222">
        <f t="shared" si="386"/>
        <v>0</v>
      </c>
      <c r="AH822" s="222">
        <f t="shared" si="386"/>
        <v>0</v>
      </c>
      <c r="AI822" s="222"/>
      <c r="AJ822" s="222"/>
      <c r="AK822" s="222"/>
      <c r="AL822" s="222"/>
      <c r="AM822" s="222"/>
      <c r="AN822" s="222"/>
      <c r="AO822" s="222"/>
      <c r="AP822" s="222"/>
      <c r="AQ822" s="199"/>
      <c r="AR822" s="199"/>
      <c r="AS822" s="226"/>
      <c r="AT822" s="226"/>
      <c r="AU822" s="226"/>
      <c r="AV822" s="226"/>
      <c r="AW822" s="63">
        <v>30</v>
      </c>
      <c r="AX822" s="226"/>
      <c r="AY822" s="226"/>
    </row>
    <row r="823" spans="1:51" s="196" customFormat="1" ht="25.5" customHeight="1">
      <c r="A823" s="787" t="s">
        <v>118</v>
      </c>
      <c r="B823" s="787"/>
      <c r="C823" s="751" t="s">
        <v>119</v>
      </c>
      <c r="D823" s="752"/>
      <c r="E823" s="752"/>
      <c r="F823" s="752"/>
      <c r="G823" s="752"/>
      <c r="H823" s="783"/>
      <c r="I823" s="214">
        <f t="shared" si="372"/>
        <v>810</v>
      </c>
      <c r="J823" s="215">
        <f t="shared" si="379"/>
        <v>13</v>
      </c>
      <c r="K823" s="215">
        <f t="shared" si="379"/>
        <v>2</v>
      </c>
      <c r="L823" s="221"/>
      <c r="M823" s="199"/>
      <c r="N823" s="63">
        <v>13</v>
      </c>
      <c r="O823" s="63">
        <v>2</v>
      </c>
      <c r="P823" s="222"/>
      <c r="Q823" s="222"/>
      <c r="R823" s="222"/>
      <c r="S823" s="67"/>
      <c r="T823" s="63">
        <v>13</v>
      </c>
      <c r="U823" s="222"/>
      <c r="V823" s="63">
        <v>13</v>
      </c>
      <c r="W823" s="63">
        <v>2</v>
      </c>
      <c r="X823" s="222"/>
      <c r="Y823" s="223"/>
      <c r="Z823" s="224"/>
      <c r="AA823" s="223"/>
      <c r="AB823" s="140" t="str">
        <f t="shared" si="384"/>
        <v>CF7123-20</v>
      </c>
      <c r="AC823" s="139" t="str">
        <f t="shared" si="385"/>
        <v>Барилгын засал-чимэглэлчин</v>
      </c>
      <c r="AD823" s="214">
        <f t="shared" si="373"/>
        <v>810</v>
      </c>
      <c r="AE823" s="222">
        <f t="shared" si="386"/>
        <v>0</v>
      </c>
      <c r="AF823" s="222">
        <f t="shared" si="386"/>
        <v>0</v>
      </c>
      <c r="AG823" s="222">
        <f t="shared" si="386"/>
        <v>0</v>
      </c>
      <c r="AH823" s="222">
        <f t="shared" si="386"/>
        <v>0</v>
      </c>
      <c r="AI823" s="222"/>
      <c r="AJ823" s="222"/>
      <c r="AK823" s="222"/>
      <c r="AL823" s="222"/>
      <c r="AM823" s="222"/>
      <c r="AN823" s="222"/>
      <c r="AO823" s="222"/>
      <c r="AP823" s="222"/>
      <c r="AQ823" s="199"/>
      <c r="AR823" s="199"/>
      <c r="AS823" s="226"/>
      <c r="AT823" s="226"/>
      <c r="AU823" s="226"/>
      <c r="AV823" s="226"/>
      <c r="AW823" s="63">
        <v>13</v>
      </c>
      <c r="AX823" s="226"/>
      <c r="AY823" s="226"/>
    </row>
    <row r="824" spans="1:51" s="196" customFormat="1" ht="12.75" customHeight="1">
      <c r="A824" s="825" t="s">
        <v>144</v>
      </c>
      <c r="B824" s="826"/>
      <c r="C824" s="712" t="s">
        <v>145</v>
      </c>
      <c r="D824" s="713"/>
      <c r="E824" s="713"/>
      <c r="F824" s="713"/>
      <c r="G824" s="713"/>
      <c r="H824" s="714"/>
      <c r="I824" s="214">
        <f t="shared" si="372"/>
        <v>811</v>
      </c>
      <c r="J824" s="215">
        <f t="shared" si="379"/>
        <v>43</v>
      </c>
      <c r="K824" s="215">
        <f t="shared" si="379"/>
        <v>19</v>
      </c>
      <c r="L824" s="221"/>
      <c r="M824" s="199"/>
      <c r="N824" s="63">
        <v>43</v>
      </c>
      <c r="O824" s="63">
        <v>19</v>
      </c>
      <c r="P824" s="222"/>
      <c r="Q824" s="222"/>
      <c r="R824" s="222"/>
      <c r="S824" s="67">
        <v>1</v>
      </c>
      <c r="T824" s="63">
        <v>42</v>
      </c>
      <c r="U824" s="222"/>
      <c r="V824" s="63">
        <v>30</v>
      </c>
      <c r="W824" s="63">
        <v>9</v>
      </c>
      <c r="X824" s="222">
        <v>6</v>
      </c>
      <c r="Y824" s="223">
        <v>5</v>
      </c>
      <c r="Z824" s="224"/>
      <c r="AA824" s="223"/>
      <c r="AB824" s="140" t="str">
        <f t="shared" si="384"/>
        <v>IF5120-11</v>
      </c>
      <c r="AC824" s="139" t="str">
        <f t="shared" si="385"/>
        <v>Тогооч</v>
      </c>
      <c r="AD824" s="214">
        <f t="shared" si="373"/>
        <v>811</v>
      </c>
      <c r="AE824" s="222">
        <f t="shared" si="386"/>
        <v>0</v>
      </c>
      <c r="AF824" s="222">
        <f t="shared" si="386"/>
        <v>0</v>
      </c>
      <c r="AG824" s="222">
        <v>3</v>
      </c>
      <c r="AH824" s="222">
        <v>3</v>
      </c>
      <c r="AI824" s="222"/>
      <c r="AJ824" s="222"/>
      <c r="AK824" s="222"/>
      <c r="AL824" s="222"/>
      <c r="AM824" s="222"/>
      <c r="AN824" s="222"/>
      <c r="AO824" s="222"/>
      <c r="AP824" s="222"/>
      <c r="AQ824" s="199">
        <v>4</v>
      </c>
      <c r="AR824" s="199">
        <v>2</v>
      </c>
      <c r="AS824" s="226"/>
      <c r="AT824" s="226"/>
      <c r="AU824" s="226"/>
      <c r="AV824" s="226">
        <v>13</v>
      </c>
      <c r="AW824" s="63">
        <v>30</v>
      </c>
      <c r="AX824" s="226"/>
      <c r="AY824" s="226"/>
    </row>
    <row r="825" spans="1:51" s="196" customFormat="1" ht="25.5" customHeight="1">
      <c r="A825" s="825" t="s">
        <v>304</v>
      </c>
      <c r="B825" s="826"/>
      <c r="C825" s="751" t="s">
        <v>305</v>
      </c>
      <c r="D825" s="752"/>
      <c r="E825" s="752"/>
      <c r="F825" s="752"/>
      <c r="G825" s="752"/>
      <c r="H825" s="783"/>
      <c r="I825" s="214">
        <f t="shared" si="372"/>
        <v>812</v>
      </c>
      <c r="J825" s="215">
        <f t="shared" si="379"/>
        <v>8</v>
      </c>
      <c r="K825" s="215">
        <f t="shared" si="379"/>
        <v>5</v>
      </c>
      <c r="L825" s="221"/>
      <c r="M825" s="199"/>
      <c r="N825" s="63">
        <v>8</v>
      </c>
      <c r="O825" s="63">
        <v>5</v>
      </c>
      <c r="P825" s="222"/>
      <c r="Q825" s="222"/>
      <c r="R825" s="222"/>
      <c r="S825" s="67">
        <v>3</v>
      </c>
      <c r="T825" s="63">
        <v>5</v>
      </c>
      <c r="U825" s="222"/>
      <c r="V825" s="63">
        <v>0</v>
      </c>
      <c r="W825" s="63">
        <v>0</v>
      </c>
      <c r="X825" s="222">
        <v>4</v>
      </c>
      <c r="Y825" s="223">
        <v>1</v>
      </c>
      <c r="Z825" s="224"/>
      <c r="AA825" s="223"/>
      <c r="AB825" s="140" t="str">
        <f t="shared" si="384"/>
        <v>BF4311-17</v>
      </c>
      <c r="AC825" s="139" t="str">
        <f t="shared" si="385"/>
        <v>Төлбөр тооцоо, цалин хөлсний нярав</v>
      </c>
      <c r="AD825" s="214">
        <f t="shared" si="373"/>
        <v>812</v>
      </c>
      <c r="AE825" s="222">
        <f t="shared" si="386"/>
        <v>0</v>
      </c>
      <c r="AF825" s="222">
        <f t="shared" si="386"/>
        <v>0</v>
      </c>
      <c r="AG825" s="222">
        <v>4</v>
      </c>
      <c r="AH825" s="222">
        <v>4</v>
      </c>
      <c r="AI825" s="222"/>
      <c r="AJ825" s="222"/>
      <c r="AK825" s="222"/>
      <c r="AL825" s="222"/>
      <c r="AM825" s="222"/>
      <c r="AN825" s="222"/>
      <c r="AO825" s="222"/>
      <c r="AP825" s="222"/>
      <c r="AQ825" s="199"/>
      <c r="AR825" s="199"/>
      <c r="AS825" s="226"/>
      <c r="AT825" s="226"/>
      <c r="AU825" s="226"/>
      <c r="AV825" s="226">
        <v>8</v>
      </c>
      <c r="AW825" s="63">
        <v>0</v>
      </c>
      <c r="AX825" s="226"/>
      <c r="AY825" s="226"/>
    </row>
    <row r="826" spans="1:51" s="196" customFormat="1" ht="12.75" customHeight="1">
      <c r="A826" s="825" t="s">
        <v>116</v>
      </c>
      <c r="B826" s="826"/>
      <c r="C826" s="751" t="s">
        <v>117</v>
      </c>
      <c r="D826" s="752"/>
      <c r="E826" s="752"/>
      <c r="F826" s="752"/>
      <c r="G826" s="752"/>
      <c r="H826" s="783"/>
      <c r="I826" s="214">
        <f t="shared" si="372"/>
        <v>813</v>
      </c>
      <c r="J826" s="215">
        <f t="shared" si="379"/>
        <v>12</v>
      </c>
      <c r="K826" s="215">
        <f t="shared" si="379"/>
        <v>0</v>
      </c>
      <c r="L826" s="221"/>
      <c r="M826" s="199"/>
      <c r="N826" s="63">
        <v>12</v>
      </c>
      <c r="O826" s="63">
        <v>0</v>
      </c>
      <c r="P826" s="222"/>
      <c r="Q826" s="222"/>
      <c r="R826" s="222"/>
      <c r="S826" s="67">
        <v>0</v>
      </c>
      <c r="T826" s="63">
        <v>12</v>
      </c>
      <c r="U826" s="222"/>
      <c r="V826" s="63">
        <v>12</v>
      </c>
      <c r="W826" s="63">
        <v>0</v>
      </c>
      <c r="X826" s="222"/>
      <c r="Y826" s="223"/>
      <c r="Z826" s="224"/>
      <c r="AA826" s="223"/>
      <c r="AB826" s="140" t="str">
        <f t="shared" si="384"/>
        <v>CF7126-36</v>
      </c>
      <c r="AC826" s="139" t="str">
        <f t="shared" si="385"/>
        <v>Барилгын сантехникч</v>
      </c>
      <c r="AD826" s="214">
        <f t="shared" si="373"/>
        <v>813</v>
      </c>
      <c r="AE826" s="222">
        <f t="shared" si="386"/>
        <v>0</v>
      </c>
      <c r="AF826" s="222">
        <f t="shared" si="386"/>
        <v>0</v>
      </c>
      <c r="AG826" s="222">
        <f t="shared" si="386"/>
        <v>0</v>
      </c>
      <c r="AH826" s="222">
        <f t="shared" si="386"/>
        <v>0</v>
      </c>
      <c r="AI826" s="222"/>
      <c r="AJ826" s="222"/>
      <c r="AK826" s="222"/>
      <c r="AL826" s="222"/>
      <c r="AM826" s="222"/>
      <c r="AN826" s="222"/>
      <c r="AO826" s="222"/>
      <c r="AP826" s="222"/>
      <c r="AQ826" s="199"/>
      <c r="AR826" s="199"/>
      <c r="AS826" s="226"/>
      <c r="AT826" s="226"/>
      <c r="AU826" s="226"/>
      <c r="AV826" s="226"/>
      <c r="AW826" s="63">
        <v>12</v>
      </c>
      <c r="AX826" s="226"/>
      <c r="AY826" s="226"/>
    </row>
    <row r="827" spans="1:51" s="196" customFormat="1" ht="12.75" customHeight="1">
      <c r="A827" s="825" t="s">
        <v>218</v>
      </c>
      <c r="B827" s="826"/>
      <c r="C827" s="751" t="s">
        <v>219</v>
      </c>
      <c r="D827" s="752"/>
      <c r="E827" s="752"/>
      <c r="F827" s="752"/>
      <c r="G827" s="752"/>
      <c r="H827" s="783"/>
      <c r="I827" s="214">
        <f t="shared" si="372"/>
        <v>814</v>
      </c>
      <c r="J827" s="215">
        <f t="shared" si="379"/>
        <v>18</v>
      </c>
      <c r="K827" s="215">
        <f t="shared" si="379"/>
        <v>10</v>
      </c>
      <c r="L827" s="221"/>
      <c r="M827" s="199"/>
      <c r="N827" s="63">
        <v>18</v>
      </c>
      <c r="O827" s="63">
        <v>10</v>
      </c>
      <c r="P827" s="222"/>
      <c r="Q827" s="222"/>
      <c r="R827" s="222"/>
      <c r="S827" s="67"/>
      <c r="T827" s="63">
        <v>18</v>
      </c>
      <c r="U827" s="222"/>
      <c r="V827" s="63">
        <v>18</v>
      </c>
      <c r="W827" s="63">
        <v>10</v>
      </c>
      <c r="X827" s="222"/>
      <c r="Y827" s="223"/>
      <c r="Z827" s="224"/>
      <c r="AA827" s="223"/>
      <c r="AB827" s="140" t="str">
        <f t="shared" si="384"/>
        <v>AD7321-11</v>
      </c>
      <c r="AC827" s="139" t="str">
        <f t="shared" si="385"/>
        <v>Хэвлэлийн график дизайнч</v>
      </c>
      <c r="AD827" s="214">
        <f t="shared" si="373"/>
        <v>814</v>
      </c>
      <c r="AE827" s="222">
        <f t="shared" si="386"/>
        <v>0</v>
      </c>
      <c r="AF827" s="222">
        <f t="shared" si="386"/>
        <v>0</v>
      </c>
      <c r="AG827" s="222">
        <f t="shared" si="386"/>
        <v>0</v>
      </c>
      <c r="AH827" s="222">
        <f t="shared" si="386"/>
        <v>0</v>
      </c>
      <c r="AI827" s="222"/>
      <c r="AJ827" s="222"/>
      <c r="AK827" s="222"/>
      <c r="AL827" s="222"/>
      <c r="AM827" s="222"/>
      <c r="AN827" s="222"/>
      <c r="AO827" s="222"/>
      <c r="AP827" s="222"/>
      <c r="AQ827" s="199"/>
      <c r="AR827" s="199"/>
      <c r="AS827" s="226"/>
      <c r="AT827" s="226"/>
      <c r="AU827" s="226"/>
      <c r="AV827" s="226"/>
      <c r="AW827" s="63">
        <v>18</v>
      </c>
      <c r="AX827" s="226"/>
      <c r="AY827" s="226"/>
    </row>
    <row r="828" spans="1:51" s="196" customFormat="1" ht="12.75" customHeight="1">
      <c r="A828" s="825" t="s">
        <v>138</v>
      </c>
      <c r="B828" s="826"/>
      <c r="C828" s="712" t="s">
        <v>139</v>
      </c>
      <c r="D828" s="713"/>
      <c r="E828" s="713"/>
      <c r="F828" s="713"/>
      <c r="G828" s="713"/>
      <c r="H828" s="714"/>
      <c r="I828" s="214">
        <f t="shared" si="372"/>
        <v>815</v>
      </c>
      <c r="J828" s="215">
        <f t="shared" si="379"/>
        <v>19</v>
      </c>
      <c r="K828" s="215">
        <f t="shared" si="379"/>
        <v>15</v>
      </c>
      <c r="L828" s="221"/>
      <c r="M828" s="199"/>
      <c r="N828" s="63">
        <v>19</v>
      </c>
      <c r="O828" s="63">
        <v>15</v>
      </c>
      <c r="P828" s="222"/>
      <c r="Q828" s="222"/>
      <c r="R828" s="222"/>
      <c r="S828" s="67">
        <v>2</v>
      </c>
      <c r="T828" s="63">
        <v>17</v>
      </c>
      <c r="U828" s="222"/>
      <c r="V828" s="63">
        <v>19</v>
      </c>
      <c r="W828" s="63">
        <v>15</v>
      </c>
      <c r="X828" s="222"/>
      <c r="Y828" s="223"/>
      <c r="Z828" s="224"/>
      <c r="AA828" s="223"/>
      <c r="AB828" s="140" t="str">
        <f t="shared" si="384"/>
        <v>SO5141-11</v>
      </c>
      <c r="AC828" s="139" t="str">
        <f t="shared" si="385"/>
        <v>Үсчин</v>
      </c>
      <c r="AD828" s="214">
        <f t="shared" si="373"/>
        <v>815</v>
      </c>
      <c r="AE828" s="222">
        <f t="shared" si="386"/>
        <v>0</v>
      </c>
      <c r="AF828" s="222">
        <f t="shared" si="386"/>
        <v>0</v>
      </c>
      <c r="AG828" s="222">
        <f t="shared" si="386"/>
        <v>0</v>
      </c>
      <c r="AH828" s="222">
        <f t="shared" si="386"/>
        <v>0</v>
      </c>
      <c r="AI828" s="222"/>
      <c r="AJ828" s="222"/>
      <c r="AK828" s="222"/>
      <c r="AL828" s="222"/>
      <c r="AM828" s="222"/>
      <c r="AN828" s="222"/>
      <c r="AO828" s="222"/>
      <c r="AP828" s="222"/>
      <c r="AQ828" s="199"/>
      <c r="AR828" s="199"/>
      <c r="AS828" s="226"/>
      <c r="AT828" s="226"/>
      <c r="AU828" s="226"/>
      <c r="AV828" s="226"/>
      <c r="AW828" s="63">
        <v>19</v>
      </c>
      <c r="AX828" s="226"/>
      <c r="AY828" s="226"/>
    </row>
    <row r="829" spans="1:51" s="196" customFormat="1" ht="12.75" customHeight="1">
      <c r="A829" s="787" t="s">
        <v>148</v>
      </c>
      <c r="B829" s="787"/>
      <c r="C829" s="751" t="s">
        <v>149</v>
      </c>
      <c r="D829" s="752"/>
      <c r="E829" s="752"/>
      <c r="F829" s="752"/>
      <c r="G829" s="752"/>
      <c r="H829" s="783"/>
      <c r="I829" s="214">
        <f t="shared" si="372"/>
        <v>816</v>
      </c>
      <c r="J829" s="215">
        <f t="shared" si="379"/>
        <v>18</v>
      </c>
      <c r="K829" s="215">
        <f t="shared" si="379"/>
        <v>14</v>
      </c>
      <c r="L829" s="221"/>
      <c r="M829" s="199"/>
      <c r="N829" s="63">
        <v>18</v>
      </c>
      <c r="O829" s="63">
        <v>14</v>
      </c>
      <c r="P829" s="222"/>
      <c r="Q829" s="222"/>
      <c r="R829" s="222"/>
      <c r="S829" s="67">
        <v>0</v>
      </c>
      <c r="T829" s="63">
        <v>18</v>
      </c>
      <c r="U829" s="222"/>
      <c r="V829" s="63">
        <v>18</v>
      </c>
      <c r="W829" s="63">
        <v>14</v>
      </c>
      <c r="X829" s="222"/>
      <c r="Y829" s="223"/>
      <c r="Z829" s="224"/>
      <c r="AA829" s="223"/>
      <c r="AB829" s="140" t="str">
        <f t="shared" si="384"/>
        <v>NT5113-13</v>
      </c>
      <c r="AC829" s="139" t="str">
        <f t="shared" si="385"/>
        <v>Аяллын хөтөч</v>
      </c>
      <c r="AD829" s="214">
        <f t="shared" si="373"/>
        <v>816</v>
      </c>
      <c r="AE829" s="222">
        <f t="shared" si="386"/>
        <v>0</v>
      </c>
      <c r="AF829" s="222">
        <f t="shared" si="386"/>
        <v>0</v>
      </c>
      <c r="AG829" s="222">
        <f t="shared" si="386"/>
        <v>0</v>
      </c>
      <c r="AH829" s="222">
        <f t="shared" si="386"/>
        <v>0</v>
      </c>
      <c r="AI829" s="222"/>
      <c r="AJ829" s="222"/>
      <c r="AK829" s="222"/>
      <c r="AL829" s="222"/>
      <c r="AM829" s="222"/>
      <c r="AN829" s="222"/>
      <c r="AO829" s="222"/>
      <c r="AP829" s="222"/>
      <c r="AQ829" s="199"/>
      <c r="AR829" s="199"/>
      <c r="AS829" s="226"/>
      <c r="AT829" s="226"/>
      <c r="AU829" s="226"/>
      <c r="AV829" s="226"/>
      <c r="AW829" s="63">
        <v>18</v>
      </c>
      <c r="AX829" s="226"/>
      <c r="AY829" s="226"/>
    </row>
    <row r="830" spans="1:51" s="196" customFormat="1" ht="12.75" customHeight="1">
      <c r="A830" s="825" t="s">
        <v>114</v>
      </c>
      <c r="B830" s="826"/>
      <c r="C830" s="751" t="s">
        <v>115</v>
      </c>
      <c r="D830" s="752"/>
      <c r="E830" s="752"/>
      <c r="F830" s="752"/>
      <c r="G830" s="752"/>
      <c r="H830" s="783"/>
      <c r="I830" s="214">
        <f t="shared" si="372"/>
        <v>817</v>
      </c>
      <c r="J830" s="215">
        <f t="shared" si="379"/>
        <v>28</v>
      </c>
      <c r="K830" s="215">
        <f t="shared" si="379"/>
        <v>0</v>
      </c>
      <c r="L830" s="221"/>
      <c r="M830" s="199"/>
      <c r="N830" s="63">
        <v>28</v>
      </c>
      <c r="O830" s="63">
        <v>0</v>
      </c>
      <c r="P830" s="222"/>
      <c r="Q830" s="222"/>
      <c r="R830" s="222"/>
      <c r="S830" s="67">
        <v>2</v>
      </c>
      <c r="T830" s="63">
        <v>26</v>
      </c>
      <c r="U830" s="222">
        <v>0</v>
      </c>
      <c r="V830" s="63">
        <v>28</v>
      </c>
      <c r="W830" s="63">
        <v>0</v>
      </c>
      <c r="X830" s="222"/>
      <c r="Y830" s="223"/>
      <c r="Z830" s="224"/>
      <c r="AA830" s="223"/>
      <c r="AB830" s="140" t="str">
        <f t="shared" si="384"/>
        <v>TC8211-20</v>
      </c>
      <c r="AC830" s="139" t="str">
        <f t="shared" si="385"/>
        <v>Автомашины засварчин</v>
      </c>
      <c r="AD830" s="214">
        <f t="shared" si="373"/>
        <v>817</v>
      </c>
      <c r="AE830" s="222">
        <f t="shared" si="386"/>
        <v>0</v>
      </c>
      <c r="AF830" s="222">
        <f t="shared" si="386"/>
        <v>0</v>
      </c>
      <c r="AG830" s="222">
        <f t="shared" si="386"/>
        <v>0</v>
      </c>
      <c r="AH830" s="222">
        <f t="shared" si="386"/>
        <v>0</v>
      </c>
      <c r="AI830" s="222"/>
      <c r="AJ830" s="222"/>
      <c r="AK830" s="222"/>
      <c r="AL830" s="222"/>
      <c r="AM830" s="222"/>
      <c r="AN830" s="222"/>
      <c r="AO830" s="222"/>
      <c r="AP830" s="222"/>
      <c r="AQ830" s="199"/>
      <c r="AR830" s="199"/>
      <c r="AS830" s="226"/>
      <c r="AT830" s="226"/>
      <c r="AU830" s="226"/>
      <c r="AV830" s="226"/>
      <c r="AW830" s="63">
        <v>28</v>
      </c>
      <c r="AX830" s="226"/>
      <c r="AY830" s="226"/>
    </row>
    <row r="831" spans="1:51" s="196" customFormat="1" ht="25.5" customHeight="1">
      <c r="A831" s="825" t="s">
        <v>132</v>
      </c>
      <c r="B831" s="826"/>
      <c r="C831" s="751" t="s">
        <v>133</v>
      </c>
      <c r="D831" s="752"/>
      <c r="E831" s="752"/>
      <c r="F831" s="752"/>
      <c r="G831" s="752"/>
      <c r="H831" s="783"/>
      <c r="I831" s="214">
        <f t="shared" si="372"/>
        <v>818</v>
      </c>
      <c r="J831" s="215">
        <f t="shared" si="379"/>
        <v>20</v>
      </c>
      <c r="K831" s="215">
        <f t="shared" si="379"/>
        <v>4</v>
      </c>
      <c r="L831" s="221"/>
      <c r="M831" s="199"/>
      <c r="N831" s="63">
        <v>20</v>
      </c>
      <c r="O831" s="63">
        <v>4</v>
      </c>
      <c r="P831" s="222"/>
      <c r="Q831" s="222"/>
      <c r="R831" s="222"/>
      <c r="S831" s="67">
        <v>0</v>
      </c>
      <c r="T831" s="63">
        <v>20</v>
      </c>
      <c r="U831" s="222"/>
      <c r="V831" s="63">
        <v>20</v>
      </c>
      <c r="W831" s="63">
        <v>4</v>
      </c>
      <c r="X831" s="222"/>
      <c r="Y831" s="223"/>
      <c r="Z831" s="224"/>
      <c r="AA831" s="223"/>
      <c r="AB831" s="140" t="str">
        <f t="shared" si="384"/>
        <v>IO7421-16</v>
      </c>
      <c r="AC831" s="139" t="str">
        <f t="shared" si="385"/>
        <v>Цахим тоног төхөөрөмжийн үйлчилгээний ажилтан</v>
      </c>
      <c r="AD831" s="214">
        <f t="shared" si="373"/>
        <v>818</v>
      </c>
      <c r="AE831" s="222">
        <f t="shared" si="386"/>
        <v>0</v>
      </c>
      <c r="AF831" s="222">
        <f t="shared" si="386"/>
        <v>0</v>
      </c>
      <c r="AG831" s="222">
        <f t="shared" si="386"/>
        <v>0</v>
      </c>
      <c r="AH831" s="222">
        <f t="shared" si="386"/>
        <v>0</v>
      </c>
      <c r="AI831" s="222"/>
      <c r="AJ831" s="222"/>
      <c r="AK831" s="222"/>
      <c r="AL831" s="222"/>
      <c r="AM831" s="222"/>
      <c r="AN831" s="222"/>
      <c r="AO831" s="222"/>
      <c r="AP831" s="222"/>
      <c r="AQ831" s="199"/>
      <c r="AR831" s="199"/>
      <c r="AS831" s="226"/>
      <c r="AT831" s="226"/>
      <c r="AU831" s="226"/>
      <c r="AV831" s="226"/>
      <c r="AW831" s="63">
        <v>20</v>
      </c>
      <c r="AX831" s="226"/>
      <c r="AY831" s="226"/>
    </row>
    <row r="832" spans="1:51" s="196" customFormat="1" ht="12.75" customHeight="1">
      <c r="A832" s="825" t="s">
        <v>509</v>
      </c>
      <c r="B832" s="826"/>
      <c r="C832" s="702" t="s">
        <v>510</v>
      </c>
      <c r="D832" s="702"/>
      <c r="E832" s="702"/>
      <c r="F832" s="702"/>
      <c r="G832" s="702"/>
      <c r="H832" s="702"/>
      <c r="I832" s="214">
        <f t="shared" si="372"/>
        <v>819</v>
      </c>
      <c r="J832" s="215">
        <f t="shared" si="379"/>
        <v>16</v>
      </c>
      <c r="K832" s="215">
        <f t="shared" si="379"/>
        <v>15</v>
      </c>
      <c r="L832" s="221"/>
      <c r="M832" s="199"/>
      <c r="N832" s="63">
        <v>16</v>
      </c>
      <c r="O832" s="63">
        <v>15</v>
      </c>
      <c r="P832" s="222"/>
      <c r="Q832" s="222"/>
      <c r="R832" s="222"/>
      <c r="S832" s="67">
        <v>0</v>
      </c>
      <c r="T832" s="63">
        <v>15</v>
      </c>
      <c r="U832" s="222">
        <v>1</v>
      </c>
      <c r="V832" s="63">
        <v>16</v>
      </c>
      <c r="W832" s="63">
        <v>15</v>
      </c>
      <c r="X832" s="222"/>
      <c r="Y832" s="223"/>
      <c r="Z832" s="224"/>
      <c r="AA832" s="223"/>
      <c r="AB832" s="140" t="str">
        <f t="shared" si="384"/>
        <v>ID4415-12</v>
      </c>
      <c r="AC832" s="139" t="str">
        <f t="shared" si="385"/>
        <v>Архивын ажилтан</v>
      </c>
      <c r="AD832" s="214">
        <f t="shared" si="373"/>
        <v>819</v>
      </c>
      <c r="AE832" s="222">
        <f t="shared" si="386"/>
        <v>0</v>
      </c>
      <c r="AF832" s="222">
        <f t="shared" si="386"/>
        <v>0</v>
      </c>
      <c r="AG832" s="222">
        <f t="shared" si="386"/>
        <v>0</v>
      </c>
      <c r="AH832" s="222">
        <f t="shared" si="386"/>
        <v>0</v>
      </c>
      <c r="AI832" s="222"/>
      <c r="AJ832" s="222"/>
      <c r="AK832" s="222"/>
      <c r="AL832" s="222"/>
      <c r="AM832" s="222"/>
      <c r="AN832" s="222"/>
      <c r="AO832" s="222"/>
      <c r="AP832" s="222"/>
      <c r="AQ832" s="199"/>
      <c r="AR832" s="199"/>
      <c r="AS832" s="229"/>
      <c r="AT832" s="229"/>
      <c r="AU832" s="229"/>
      <c r="AV832" s="229"/>
      <c r="AW832" s="63">
        <v>16</v>
      </c>
      <c r="AX832" s="229"/>
      <c r="AY832" s="229"/>
    </row>
    <row r="833" spans="1:51" s="196" customFormat="1" ht="12.75" customHeight="1">
      <c r="A833" s="825" t="s">
        <v>153</v>
      </c>
      <c r="B833" s="826"/>
      <c r="C833" s="712" t="s">
        <v>154</v>
      </c>
      <c r="D833" s="713"/>
      <c r="E833" s="713"/>
      <c r="F833" s="713"/>
      <c r="G833" s="713"/>
      <c r="H833" s="714"/>
      <c r="I833" s="214">
        <f t="shared" si="372"/>
        <v>820</v>
      </c>
      <c r="J833" s="215">
        <f t="shared" si="379"/>
        <v>20</v>
      </c>
      <c r="K833" s="215">
        <f t="shared" si="379"/>
        <v>20</v>
      </c>
      <c r="L833" s="221"/>
      <c r="M833" s="199"/>
      <c r="N833" s="63">
        <v>20</v>
      </c>
      <c r="O833" s="63">
        <v>20</v>
      </c>
      <c r="P833" s="222"/>
      <c r="Q833" s="222"/>
      <c r="R833" s="222"/>
      <c r="S833" s="67">
        <v>0</v>
      </c>
      <c r="T833" s="63">
        <v>20</v>
      </c>
      <c r="U833" s="222"/>
      <c r="V833" s="63">
        <v>20</v>
      </c>
      <c r="W833" s="63">
        <v>20</v>
      </c>
      <c r="X833" s="222"/>
      <c r="Y833" s="223"/>
      <c r="Z833" s="224"/>
      <c r="AA833" s="223"/>
      <c r="AB833" s="140" t="str">
        <f t="shared" si="384"/>
        <v>SO5142-11</v>
      </c>
      <c r="AC833" s="139" t="str">
        <f t="shared" si="385"/>
        <v>Гоо засалч</v>
      </c>
      <c r="AD833" s="214">
        <f t="shared" si="373"/>
        <v>820</v>
      </c>
      <c r="AE833" s="222">
        <f t="shared" si="386"/>
        <v>0</v>
      </c>
      <c r="AF833" s="222">
        <f t="shared" si="386"/>
        <v>0</v>
      </c>
      <c r="AG833" s="222">
        <f t="shared" si="386"/>
        <v>0</v>
      </c>
      <c r="AH833" s="222">
        <f t="shared" si="386"/>
        <v>0</v>
      </c>
      <c r="AI833" s="222"/>
      <c r="AJ833" s="222"/>
      <c r="AK833" s="222"/>
      <c r="AL833" s="222"/>
      <c r="AM833" s="222"/>
      <c r="AN833" s="222"/>
      <c r="AO833" s="222"/>
      <c r="AP833" s="222"/>
      <c r="AQ833" s="199"/>
      <c r="AR833" s="199"/>
      <c r="AS833" s="229"/>
      <c r="AT833" s="229"/>
      <c r="AU833" s="229"/>
      <c r="AV833" s="229"/>
      <c r="AW833" s="63">
        <v>20</v>
      </c>
      <c r="AX833" s="229"/>
      <c r="AY833" s="229"/>
    </row>
    <row r="834" spans="1:51" s="196" customFormat="1" ht="25.5" customHeight="1">
      <c r="A834" s="787" t="s">
        <v>130</v>
      </c>
      <c r="B834" s="787"/>
      <c r="C834" s="702" t="s">
        <v>131</v>
      </c>
      <c r="D834" s="702"/>
      <c r="E834" s="702"/>
      <c r="F834" s="702"/>
      <c r="G834" s="702"/>
      <c r="H834" s="702"/>
      <c r="I834" s="214">
        <f t="shared" si="372"/>
        <v>821</v>
      </c>
      <c r="J834" s="215">
        <f t="shared" si="379"/>
        <v>6</v>
      </c>
      <c r="K834" s="215">
        <f t="shared" si="379"/>
        <v>6</v>
      </c>
      <c r="L834" s="199"/>
      <c r="M834" s="199"/>
      <c r="N834" s="63">
        <v>6</v>
      </c>
      <c r="O834" s="63">
        <v>6</v>
      </c>
      <c r="P834" s="222"/>
      <c r="Q834" s="222"/>
      <c r="R834" s="222"/>
      <c r="S834" s="78">
        <v>0</v>
      </c>
      <c r="T834" s="63">
        <v>6</v>
      </c>
      <c r="U834" s="222"/>
      <c r="V834" s="63">
        <v>6</v>
      </c>
      <c r="W834" s="63">
        <v>6</v>
      </c>
      <c r="X834" s="222"/>
      <c r="Y834" s="223"/>
      <c r="Z834" s="223"/>
      <c r="AA834" s="223"/>
      <c r="AB834" s="140" t="str">
        <f t="shared" si="384"/>
        <v>IE7533-28</v>
      </c>
      <c r="AC834" s="139" t="str">
        <f t="shared" si="385"/>
        <v>Оёмол бүтээгдэхүүний оёдолчин</v>
      </c>
      <c r="AD834" s="214">
        <f t="shared" si="373"/>
        <v>821</v>
      </c>
      <c r="AE834" s="222">
        <f t="shared" si="386"/>
        <v>0</v>
      </c>
      <c r="AF834" s="222">
        <f t="shared" si="386"/>
        <v>0</v>
      </c>
      <c r="AG834" s="222">
        <f t="shared" si="386"/>
        <v>0</v>
      </c>
      <c r="AH834" s="222">
        <f t="shared" si="386"/>
        <v>0</v>
      </c>
      <c r="AI834" s="222"/>
      <c r="AJ834" s="222"/>
      <c r="AK834" s="222"/>
      <c r="AL834" s="222"/>
      <c r="AM834" s="222"/>
      <c r="AN834" s="222"/>
      <c r="AO834" s="222"/>
      <c r="AP834" s="222"/>
      <c r="AQ834" s="199"/>
      <c r="AR834" s="199"/>
      <c r="AS834" s="229"/>
      <c r="AT834" s="229"/>
      <c r="AU834" s="229"/>
      <c r="AV834" s="229"/>
      <c r="AW834" s="63">
        <v>6</v>
      </c>
      <c r="AX834" s="229"/>
      <c r="AY834" s="229"/>
    </row>
    <row r="835" spans="1:51" s="196" customFormat="1" ht="12.75" customHeight="1">
      <c r="A835" s="825" t="s">
        <v>124</v>
      </c>
      <c r="B835" s="826"/>
      <c r="C835" s="702" t="s">
        <v>125</v>
      </c>
      <c r="D835" s="702"/>
      <c r="E835" s="702"/>
      <c r="F835" s="702"/>
      <c r="G835" s="702"/>
      <c r="H835" s="702"/>
      <c r="I835" s="214">
        <f t="shared" si="372"/>
        <v>822</v>
      </c>
      <c r="J835" s="215">
        <f t="shared" si="379"/>
        <v>20</v>
      </c>
      <c r="K835" s="215">
        <f t="shared" si="379"/>
        <v>0</v>
      </c>
      <c r="L835" s="199"/>
      <c r="M835" s="199"/>
      <c r="N835" s="63">
        <v>20</v>
      </c>
      <c r="O835" s="63">
        <v>0</v>
      </c>
      <c r="P835" s="222"/>
      <c r="Q835" s="222"/>
      <c r="R835" s="222"/>
      <c r="S835" s="67">
        <v>2</v>
      </c>
      <c r="T835" s="63">
        <v>18</v>
      </c>
      <c r="U835" s="222"/>
      <c r="V835" s="63">
        <v>20</v>
      </c>
      <c r="W835" s="63">
        <v>0</v>
      </c>
      <c r="X835" s="222"/>
      <c r="Y835" s="223"/>
      <c r="Z835" s="223"/>
      <c r="AA835" s="223"/>
      <c r="AB835" s="140" t="str">
        <f t="shared" si="384"/>
        <v>IM7212-14</v>
      </c>
      <c r="AC835" s="139" t="str">
        <f t="shared" si="385"/>
        <v>Гагнуурчин</v>
      </c>
      <c r="AD835" s="214">
        <f t="shared" si="373"/>
        <v>822</v>
      </c>
      <c r="AE835" s="222">
        <f t="shared" si="386"/>
        <v>0</v>
      </c>
      <c r="AF835" s="222">
        <f t="shared" si="386"/>
        <v>0</v>
      </c>
      <c r="AG835" s="222">
        <f t="shared" si="386"/>
        <v>0</v>
      </c>
      <c r="AH835" s="222">
        <f t="shared" si="386"/>
        <v>0</v>
      </c>
      <c r="AI835" s="222"/>
      <c r="AJ835" s="222"/>
      <c r="AK835" s="222"/>
      <c r="AL835" s="222"/>
      <c r="AM835" s="222"/>
      <c r="AN835" s="222"/>
      <c r="AO835" s="222"/>
      <c r="AP835" s="222"/>
      <c r="AQ835" s="199"/>
      <c r="AR835" s="199"/>
      <c r="AS835" s="229"/>
      <c r="AT835" s="229"/>
      <c r="AU835" s="229"/>
      <c r="AV835" s="229"/>
      <c r="AW835" s="63">
        <v>20</v>
      </c>
      <c r="AX835" s="229"/>
      <c r="AY835" s="229"/>
    </row>
    <row r="836" spans="1:51" s="196" customFormat="1" ht="38.25" customHeight="1">
      <c r="A836" s="825" t="s">
        <v>195</v>
      </c>
      <c r="B836" s="826"/>
      <c r="C836" s="751" t="s">
        <v>196</v>
      </c>
      <c r="D836" s="752"/>
      <c r="E836" s="752"/>
      <c r="F836" s="752"/>
      <c r="G836" s="752"/>
      <c r="H836" s="783"/>
      <c r="I836" s="214">
        <f t="shared" si="372"/>
        <v>823</v>
      </c>
      <c r="J836" s="215">
        <f t="shared" si="379"/>
        <v>17</v>
      </c>
      <c r="K836" s="215">
        <f t="shared" si="379"/>
        <v>17</v>
      </c>
      <c r="L836" s="199"/>
      <c r="M836" s="199"/>
      <c r="N836" s="63">
        <v>17</v>
      </c>
      <c r="O836" s="63">
        <v>17</v>
      </c>
      <c r="P836" s="222"/>
      <c r="Q836" s="222"/>
      <c r="R836" s="222"/>
      <c r="S836" s="67">
        <v>4</v>
      </c>
      <c r="T836" s="63">
        <v>13</v>
      </c>
      <c r="U836" s="222"/>
      <c r="V836" s="63">
        <v>17</v>
      </c>
      <c r="W836" s="63">
        <v>17</v>
      </c>
      <c r="X836" s="222"/>
      <c r="Y836" s="223"/>
      <c r="Z836" s="223"/>
      <c r="AA836" s="223"/>
      <c r="AB836" s="140" t="str">
        <f t="shared" si="384"/>
        <v>ID4120-11</v>
      </c>
      <c r="AC836" s="139" t="str">
        <f t="shared" si="385"/>
        <v>Нарийн бичгийн дарга-албан хэргийн ажилтан</v>
      </c>
      <c r="AD836" s="214">
        <f t="shared" si="373"/>
        <v>823</v>
      </c>
      <c r="AE836" s="222">
        <f t="shared" si="386"/>
        <v>0</v>
      </c>
      <c r="AF836" s="222">
        <f t="shared" si="386"/>
        <v>0</v>
      </c>
      <c r="AG836" s="222">
        <f t="shared" si="386"/>
        <v>0</v>
      </c>
      <c r="AH836" s="222">
        <f t="shared" si="386"/>
        <v>0</v>
      </c>
      <c r="AI836" s="222"/>
      <c r="AJ836" s="222"/>
      <c r="AK836" s="222"/>
      <c r="AL836" s="222"/>
      <c r="AM836" s="222"/>
      <c r="AN836" s="222"/>
      <c r="AO836" s="222"/>
      <c r="AP836" s="222"/>
      <c r="AQ836" s="199"/>
      <c r="AR836" s="199"/>
      <c r="AS836" s="229"/>
      <c r="AT836" s="229"/>
      <c r="AU836" s="229"/>
      <c r="AV836" s="229"/>
      <c r="AW836" s="63">
        <v>17</v>
      </c>
      <c r="AX836" s="229"/>
      <c r="AY836" s="229"/>
    </row>
    <row r="837" spans="1:51" s="196" customFormat="1" ht="12.75" customHeight="1">
      <c r="A837" s="825" t="s">
        <v>128</v>
      </c>
      <c r="B837" s="826"/>
      <c r="C837" s="751" t="s">
        <v>129</v>
      </c>
      <c r="D837" s="752"/>
      <c r="E837" s="752"/>
      <c r="F837" s="752"/>
      <c r="G837" s="752"/>
      <c r="H837" s="783"/>
      <c r="I837" s="214">
        <f t="shared" si="372"/>
        <v>824</v>
      </c>
      <c r="J837" s="215">
        <f t="shared" si="379"/>
        <v>5</v>
      </c>
      <c r="K837" s="215">
        <f t="shared" si="379"/>
        <v>0</v>
      </c>
      <c r="L837" s="243">
        <v>0</v>
      </c>
      <c r="M837" s="243">
        <v>0</v>
      </c>
      <c r="N837" s="63">
        <v>5</v>
      </c>
      <c r="O837" s="63">
        <v>0</v>
      </c>
      <c r="P837" s="222"/>
      <c r="Q837" s="222"/>
      <c r="R837" s="222"/>
      <c r="S837" s="67">
        <v>0</v>
      </c>
      <c r="T837" s="63">
        <v>5</v>
      </c>
      <c r="U837" s="222"/>
      <c r="V837" s="63">
        <v>5</v>
      </c>
      <c r="W837" s="63">
        <v>0</v>
      </c>
      <c r="X837" s="243"/>
      <c r="Y837" s="243"/>
      <c r="Z837" s="223"/>
      <c r="AA837" s="223"/>
      <c r="AB837" s="140" t="str">
        <f t="shared" si="384"/>
        <v>CF7115-24</v>
      </c>
      <c r="AC837" s="139" t="str">
        <f t="shared" si="385"/>
        <v>Модон эдлэлийн мужаан</v>
      </c>
      <c r="AD837" s="214">
        <f t="shared" si="373"/>
        <v>824</v>
      </c>
      <c r="AE837" s="222">
        <f t="shared" si="386"/>
        <v>0</v>
      </c>
      <c r="AF837" s="222">
        <f t="shared" si="386"/>
        <v>0</v>
      </c>
      <c r="AG837" s="222">
        <f t="shared" si="386"/>
        <v>0</v>
      </c>
      <c r="AH837" s="222">
        <f t="shared" si="386"/>
        <v>0</v>
      </c>
      <c r="AI837" s="222"/>
      <c r="AJ837" s="222"/>
      <c r="AK837" s="222"/>
      <c r="AL837" s="222"/>
      <c r="AM837" s="222"/>
      <c r="AN837" s="222"/>
      <c r="AO837" s="222"/>
      <c r="AP837" s="222"/>
      <c r="AQ837" s="199"/>
      <c r="AR837" s="199"/>
      <c r="AS837" s="229"/>
      <c r="AT837" s="229"/>
      <c r="AU837" s="229"/>
      <c r="AV837" s="229"/>
      <c r="AW837" s="63">
        <v>5</v>
      </c>
      <c r="AX837" s="229"/>
      <c r="AY837" s="229"/>
    </row>
    <row r="838" spans="1:51" s="213" customFormat="1">
      <c r="A838" s="745" t="s">
        <v>651</v>
      </c>
      <c r="B838" s="746"/>
      <c r="C838" s="746"/>
      <c r="D838" s="746"/>
      <c r="E838" s="746"/>
      <c r="F838" s="746"/>
      <c r="G838" s="746"/>
      <c r="H838" s="747"/>
      <c r="I838" s="217">
        <f t="shared" si="372"/>
        <v>825</v>
      </c>
      <c r="J838" s="217">
        <f t="shared" ref="J838:K838" si="387">SUM(J839:J846)</f>
        <v>192</v>
      </c>
      <c r="K838" s="217">
        <f t="shared" si="387"/>
        <v>103</v>
      </c>
      <c r="L838" s="217">
        <f>SUM(L839:L846)</f>
        <v>17</v>
      </c>
      <c r="M838" s="217">
        <f t="shared" ref="M838:AA838" si="388">SUM(M839:M846)</f>
        <v>10</v>
      </c>
      <c r="N838" s="217">
        <f t="shared" si="388"/>
        <v>175</v>
      </c>
      <c r="O838" s="217">
        <f t="shared" si="388"/>
        <v>93</v>
      </c>
      <c r="P838" s="217">
        <f t="shared" si="388"/>
        <v>0</v>
      </c>
      <c r="Q838" s="217">
        <f t="shared" si="388"/>
        <v>0</v>
      </c>
      <c r="R838" s="217">
        <f t="shared" si="388"/>
        <v>0</v>
      </c>
      <c r="S838" s="217">
        <f t="shared" si="388"/>
        <v>0</v>
      </c>
      <c r="T838" s="217">
        <f t="shared" si="388"/>
        <v>192</v>
      </c>
      <c r="U838" s="217">
        <f t="shared" si="388"/>
        <v>0</v>
      </c>
      <c r="V838" s="217">
        <f t="shared" si="388"/>
        <v>83</v>
      </c>
      <c r="W838" s="217">
        <f t="shared" si="388"/>
        <v>37</v>
      </c>
      <c r="X838" s="217">
        <f t="shared" si="388"/>
        <v>31</v>
      </c>
      <c r="Y838" s="217">
        <f t="shared" si="388"/>
        <v>15</v>
      </c>
      <c r="Z838" s="217">
        <f t="shared" si="388"/>
        <v>1</v>
      </c>
      <c r="AA838" s="217">
        <f t="shared" si="388"/>
        <v>1</v>
      </c>
      <c r="AB838" s="999" t="str">
        <f>+A838</f>
        <v>8. Шинэ иргэншил ПК</v>
      </c>
      <c r="AC838" s="1000"/>
      <c r="AD838" s="217">
        <f t="shared" si="373"/>
        <v>825</v>
      </c>
      <c r="AE838" s="217">
        <f t="shared" ref="AE838:AF838" si="389">SUM(AE839:AE846)</f>
        <v>0</v>
      </c>
      <c r="AF838" s="217">
        <f t="shared" si="389"/>
        <v>0</v>
      </c>
      <c r="AG838" s="217">
        <f>SUM(AG839:AG846)</f>
        <v>0</v>
      </c>
      <c r="AH838" s="217">
        <f t="shared" ref="AH838:AX838" si="390">SUM(AH839:AH846)</f>
        <v>0</v>
      </c>
      <c r="AI838" s="217">
        <f t="shared" si="390"/>
        <v>0</v>
      </c>
      <c r="AJ838" s="217">
        <f t="shared" si="390"/>
        <v>0</v>
      </c>
      <c r="AK838" s="217">
        <f t="shared" si="390"/>
        <v>0</v>
      </c>
      <c r="AL838" s="217">
        <f t="shared" si="390"/>
        <v>0</v>
      </c>
      <c r="AM838" s="217">
        <f t="shared" si="390"/>
        <v>0</v>
      </c>
      <c r="AN838" s="217">
        <f t="shared" si="390"/>
        <v>0</v>
      </c>
      <c r="AO838" s="217">
        <f t="shared" si="390"/>
        <v>0</v>
      </c>
      <c r="AP838" s="217">
        <f t="shared" si="390"/>
        <v>0</v>
      </c>
      <c r="AQ838" s="217">
        <f t="shared" si="390"/>
        <v>77</v>
      </c>
      <c r="AR838" s="217">
        <f t="shared" si="390"/>
        <v>50</v>
      </c>
      <c r="AS838" s="217">
        <f t="shared" si="390"/>
        <v>4</v>
      </c>
      <c r="AT838" s="217">
        <f t="shared" si="390"/>
        <v>0</v>
      </c>
      <c r="AU838" s="217">
        <f t="shared" si="390"/>
        <v>2</v>
      </c>
      <c r="AV838" s="217">
        <f t="shared" si="390"/>
        <v>90</v>
      </c>
      <c r="AW838" s="217">
        <f t="shared" si="390"/>
        <v>96</v>
      </c>
      <c r="AX838" s="217">
        <f t="shared" si="390"/>
        <v>0</v>
      </c>
      <c r="AY838" s="217">
        <f>SUM(AY839:AY846)</f>
        <v>0</v>
      </c>
    </row>
    <row r="839" spans="1:51" s="196" customFormat="1" ht="12.75" customHeight="1">
      <c r="A839" s="825" t="s">
        <v>144</v>
      </c>
      <c r="B839" s="826"/>
      <c r="C839" s="712" t="s">
        <v>145</v>
      </c>
      <c r="D839" s="713"/>
      <c r="E839" s="713"/>
      <c r="F839" s="713"/>
      <c r="G839" s="713"/>
      <c r="H839" s="714"/>
      <c r="I839" s="214">
        <f t="shared" si="372"/>
        <v>826</v>
      </c>
      <c r="J839" s="215">
        <f t="shared" si="379"/>
        <v>49</v>
      </c>
      <c r="K839" s="215">
        <f t="shared" si="379"/>
        <v>20</v>
      </c>
      <c r="L839" s="221"/>
      <c r="M839" s="199"/>
      <c r="N839" s="63">
        <v>49</v>
      </c>
      <c r="O839" s="63">
        <v>20</v>
      </c>
      <c r="P839" s="222"/>
      <c r="Q839" s="222"/>
      <c r="R839" s="222"/>
      <c r="S839" s="222"/>
      <c r="T839" s="63">
        <v>49</v>
      </c>
      <c r="U839" s="222"/>
      <c r="V839" s="289">
        <v>30</v>
      </c>
      <c r="W839" s="289">
        <v>12</v>
      </c>
      <c r="X839" s="289">
        <v>7</v>
      </c>
      <c r="Y839" s="289">
        <v>2</v>
      </c>
      <c r="Z839" s="289">
        <v>0</v>
      </c>
      <c r="AA839" s="289">
        <v>0</v>
      </c>
      <c r="AB839" s="140" t="str">
        <f t="shared" ref="AB839:AB879" si="391">+A839</f>
        <v>IF5120-11</v>
      </c>
      <c r="AC839" s="139" t="str">
        <f t="shared" ref="AC839:AC846" si="392">+C839</f>
        <v>Тогооч</v>
      </c>
      <c r="AD839" s="214">
        <f t="shared" si="373"/>
        <v>826</v>
      </c>
      <c r="AE839" s="222"/>
      <c r="AF839" s="222"/>
      <c r="AG839" s="222"/>
      <c r="AH839" s="222"/>
      <c r="AI839" s="222"/>
      <c r="AJ839" s="222"/>
      <c r="AK839" s="222"/>
      <c r="AL839" s="222"/>
      <c r="AM839" s="222"/>
      <c r="AN839" s="222"/>
      <c r="AO839" s="222"/>
      <c r="AP839" s="222"/>
      <c r="AQ839" s="199">
        <v>12</v>
      </c>
      <c r="AR839" s="199">
        <v>6</v>
      </c>
      <c r="AS839" s="226"/>
      <c r="AT839" s="226"/>
      <c r="AU839" s="226"/>
      <c r="AV839" s="226">
        <v>16</v>
      </c>
      <c r="AW839" s="226">
        <v>33</v>
      </c>
      <c r="AX839" s="226"/>
      <c r="AY839" s="226"/>
    </row>
    <row r="840" spans="1:51" s="196" customFormat="1" ht="12.75" customHeight="1">
      <c r="A840" s="787" t="s">
        <v>122</v>
      </c>
      <c r="B840" s="787"/>
      <c r="C840" s="751" t="s">
        <v>123</v>
      </c>
      <c r="D840" s="752"/>
      <c r="E840" s="752"/>
      <c r="F840" s="752"/>
      <c r="G840" s="752"/>
      <c r="H840" s="783"/>
      <c r="I840" s="214">
        <f t="shared" si="372"/>
        <v>827</v>
      </c>
      <c r="J840" s="215">
        <f t="shared" si="379"/>
        <v>15</v>
      </c>
      <c r="K840" s="215">
        <f t="shared" si="379"/>
        <v>3</v>
      </c>
      <c r="L840" s="221"/>
      <c r="M840" s="199"/>
      <c r="N840" s="63">
        <v>15</v>
      </c>
      <c r="O840" s="63">
        <v>3</v>
      </c>
      <c r="P840" s="222"/>
      <c r="Q840" s="222"/>
      <c r="R840" s="222"/>
      <c r="S840" s="222"/>
      <c r="T840" s="63">
        <v>15</v>
      </c>
      <c r="U840" s="222"/>
      <c r="V840" s="229"/>
      <c r="W840" s="229"/>
      <c r="X840" s="199">
        <v>5</v>
      </c>
      <c r="Y840" s="199"/>
      <c r="Z840" s="221"/>
      <c r="AA840" s="199"/>
      <c r="AB840" s="140" t="str">
        <f t="shared" si="391"/>
        <v>CF7411-12</v>
      </c>
      <c r="AC840" s="139" t="str">
        <f t="shared" si="392"/>
        <v>Барилгын цахилгаанчин</v>
      </c>
      <c r="AD840" s="214">
        <f t="shared" si="373"/>
        <v>827</v>
      </c>
      <c r="AE840" s="222"/>
      <c r="AF840" s="222"/>
      <c r="AG840" s="222"/>
      <c r="AH840" s="222"/>
      <c r="AI840" s="222"/>
      <c r="AJ840" s="222"/>
      <c r="AK840" s="222"/>
      <c r="AL840" s="222"/>
      <c r="AM840" s="222"/>
      <c r="AN840" s="222"/>
      <c r="AO840" s="222"/>
      <c r="AP840" s="222"/>
      <c r="AQ840" s="199">
        <v>10</v>
      </c>
      <c r="AR840" s="199">
        <v>3</v>
      </c>
      <c r="AS840" s="226"/>
      <c r="AT840" s="226"/>
      <c r="AU840" s="226"/>
      <c r="AV840" s="226">
        <v>15</v>
      </c>
      <c r="AW840" s="226"/>
      <c r="AX840" s="226"/>
      <c r="AY840" s="226"/>
    </row>
    <row r="841" spans="1:51" s="196" customFormat="1" ht="12.75" customHeight="1">
      <c r="A841" s="825" t="s">
        <v>218</v>
      </c>
      <c r="B841" s="826"/>
      <c r="C841" s="751" t="s">
        <v>219</v>
      </c>
      <c r="D841" s="752"/>
      <c r="E841" s="752"/>
      <c r="F841" s="752"/>
      <c r="G841" s="752"/>
      <c r="H841" s="783"/>
      <c r="I841" s="214">
        <f t="shared" si="372"/>
        <v>828</v>
      </c>
      <c r="J841" s="215">
        <f t="shared" si="379"/>
        <v>40</v>
      </c>
      <c r="K841" s="215">
        <f t="shared" si="379"/>
        <v>12</v>
      </c>
      <c r="L841" s="221"/>
      <c r="M841" s="199"/>
      <c r="N841" s="63">
        <v>40</v>
      </c>
      <c r="O841" s="63">
        <v>12</v>
      </c>
      <c r="P841" s="222"/>
      <c r="Q841" s="222"/>
      <c r="R841" s="222"/>
      <c r="S841" s="222"/>
      <c r="T841" s="63">
        <v>40</v>
      </c>
      <c r="U841" s="222"/>
      <c r="V841" s="229">
        <v>38</v>
      </c>
      <c r="W841" s="229">
        <v>12</v>
      </c>
      <c r="X841" s="199"/>
      <c r="Y841" s="199"/>
      <c r="Z841" s="221"/>
      <c r="AA841" s="199"/>
      <c r="AB841" s="140" t="str">
        <f t="shared" si="391"/>
        <v>AD7321-11</v>
      </c>
      <c r="AC841" s="139" t="str">
        <f t="shared" si="392"/>
        <v>Хэвлэлийн график дизайнч</v>
      </c>
      <c r="AD841" s="214">
        <f t="shared" si="373"/>
        <v>828</v>
      </c>
      <c r="AE841" s="222"/>
      <c r="AF841" s="222"/>
      <c r="AG841" s="222"/>
      <c r="AH841" s="222"/>
      <c r="AI841" s="222"/>
      <c r="AJ841" s="222"/>
      <c r="AK841" s="222"/>
      <c r="AL841" s="222"/>
      <c r="AM841" s="222"/>
      <c r="AN841" s="222"/>
      <c r="AO841" s="222"/>
      <c r="AP841" s="222"/>
      <c r="AQ841" s="199">
        <v>2</v>
      </c>
      <c r="AR841" s="199"/>
      <c r="AS841" s="226"/>
      <c r="AT841" s="226"/>
      <c r="AU841" s="226"/>
      <c r="AV841" s="226"/>
      <c r="AW841" s="226">
        <v>40</v>
      </c>
      <c r="AX841" s="226"/>
      <c r="AY841" s="226"/>
    </row>
    <row r="842" spans="1:51" s="196" customFormat="1" ht="25.5" customHeight="1">
      <c r="A842" s="825" t="s">
        <v>195</v>
      </c>
      <c r="B842" s="826"/>
      <c r="C842" s="751" t="s">
        <v>196</v>
      </c>
      <c r="D842" s="752"/>
      <c r="E842" s="752"/>
      <c r="F842" s="752"/>
      <c r="G842" s="752"/>
      <c r="H842" s="783"/>
      <c r="I842" s="214">
        <f t="shared" si="372"/>
        <v>829</v>
      </c>
      <c r="J842" s="215">
        <f t="shared" si="379"/>
        <v>41</v>
      </c>
      <c r="K842" s="215">
        <f t="shared" si="379"/>
        <v>33</v>
      </c>
      <c r="L842" s="221"/>
      <c r="M842" s="199"/>
      <c r="N842" s="63">
        <v>41</v>
      </c>
      <c r="O842" s="63">
        <v>33</v>
      </c>
      <c r="P842" s="222"/>
      <c r="Q842" s="222"/>
      <c r="R842" s="222"/>
      <c r="S842" s="222"/>
      <c r="T842" s="63">
        <v>41</v>
      </c>
      <c r="U842" s="222"/>
      <c r="V842" s="229">
        <v>14</v>
      </c>
      <c r="W842" s="229">
        <v>12</v>
      </c>
      <c r="X842" s="199">
        <v>5</v>
      </c>
      <c r="Y842" s="199">
        <v>4</v>
      </c>
      <c r="Z842" s="221"/>
      <c r="AA842" s="199"/>
      <c r="AB842" s="140" t="str">
        <f t="shared" si="391"/>
        <v>ID4120-11</v>
      </c>
      <c r="AC842" s="139" t="str">
        <f t="shared" si="392"/>
        <v>Нарийн бичгийн дарга-албан хэргийн ажилтан</v>
      </c>
      <c r="AD842" s="214">
        <f t="shared" si="373"/>
        <v>829</v>
      </c>
      <c r="AE842" s="222"/>
      <c r="AF842" s="222"/>
      <c r="AG842" s="222"/>
      <c r="AH842" s="222"/>
      <c r="AI842" s="222"/>
      <c r="AJ842" s="222"/>
      <c r="AK842" s="222"/>
      <c r="AL842" s="222"/>
      <c r="AM842" s="222"/>
      <c r="AN842" s="222"/>
      <c r="AO842" s="222"/>
      <c r="AP842" s="222"/>
      <c r="AQ842" s="199">
        <v>22</v>
      </c>
      <c r="AR842" s="199">
        <v>17</v>
      </c>
      <c r="AS842" s="226">
        <v>2</v>
      </c>
      <c r="AT842" s="226"/>
      <c r="AU842" s="226"/>
      <c r="AV842" s="226">
        <v>17</v>
      </c>
      <c r="AW842" s="226">
        <v>22</v>
      </c>
      <c r="AX842" s="226"/>
      <c r="AY842" s="226"/>
    </row>
    <row r="843" spans="1:51" s="196" customFormat="1" ht="12.75" customHeight="1">
      <c r="A843" s="825" t="s">
        <v>138</v>
      </c>
      <c r="B843" s="826"/>
      <c r="C843" s="712" t="s">
        <v>139</v>
      </c>
      <c r="D843" s="713"/>
      <c r="E843" s="713"/>
      <c r="F843" s="713"/>
      <c r="G843" s="713"/>
      <c r="H843" s="714"/>
      <c r="I843" s="214">
        <f t="shared" si="372"/>
        <v>830</v>
      </c>
      <c r="J843" s="215">
        <f t="shared" si="379"/>
        <v>10</v>
      </c>
      <c r="K843" s="215">
        <f t="shared" si="379"/>
        <v>7</v>
      </c>
      <c r="L843" s="221"/>
      <c r="M843" s="199"/>
      <c r="N843" s="63">
        <v>10</v>
      </c>
      <c r="O843" s="63">
        <v>7</v>
      </c>
      <c r="P843" s="222"/>
      <c r="Q843" s="222"/>
      <c r="R843" s="222"/>
      <c r="S843" s="222"/>
      <c r="T843" s="63">
        <v>10</v>
      </c>
      <c r="U843" s="222"/>
      <c r="V843" s="229">
        <v>1</v>
      </c>
      <c r="W843" s="229">
        <v>1</v>
      </c>
      <c r="X843" s="199">
        <v>3</v>
      </c>
      <c r="Y843" s="199">
        <v>2</v>
      </c>
      <c r="Z843" s="221"/>
      <c r="AA843" s="199"/>
      <c r="AB843" s="140" t="str">
        <f t="shared" si="391"/>
        <v>SO5141-11</v>
      </c>
      <c r="AC843" s="139" t="str">
        <f t="shared" si="392"/>
        <v>Үсчин</v>
      </c>
      <c r="AD843" s="214">
        <f t="shared" si="373"/>
        <v>830</v>
      </c>
      <c r="AE843" s="222"/>
      <c r="AF843" s="222"/>
      <c r="AG843" s="222"/>
      <c r="AH843" s="222"/>
      <c r="AI843" s="222"/>
      <c r="AJ843" s="222"/>
      <c r="AK843" s="222"/>
      <c r="AL843" s="222"/>
      <c r="AM843" s="222"/>
      <c r="AN843" s="222"/>
      <c r="AO843" s="222"/>
      <c r="AP843" s="222"/>
      <c r="AQ843" s="199">
        <v>6</v>
      </c>
      <c r="AR843" s="199">
        <v>4</v>
      </c>
      <c r="AS843" s="226">
        <v>2</v>
      </c>
      <c r="AT843" s="226"/>
      <c r="AU843" s="226"/>
      <c r="AV843" s="226">
        <v>7</v>
      </c>
      <c r="AW843" s="226">
        <v>1</v>
      </c>
      <c r="AX843" s="226"/>
      <c r="AY843" s="226"/>
    </row>
    <row r="844" spans="1:51" s="196" customFormat="1" ht="25.5" customHeight="1">
      <c r="A844" s="765" t="s">
        <v>230</v>
      </c>
      <c r="B844" s="765"/>
      <c r="C844" s="751" t="s">
        <v>231</v>
      </c>
      <c r="D844" s="752"/>
      <c r="E844" s="752"/>
      <c r="F844" s="752"/>
      <c r="G844" s="752"/>
      <c r="H844" s="783"/>
      <c r="I844" s="214">
        <f t="shared" si="372"/>
        <v>831</v>
      </c>
      <c r="J844" s="215">
        <f t="shared" si="379"/>
        <v>20</v>
      </c>
      <c r="K844" s="215">
        <f t="shared" si="379"/>
        <v>18</v>
      </c>
      <c r="L844" s="221"/>
      <c r="M844" s="199"/>
      <c r="N844" s="63">
        <v>20</v>
      </c>
      <c r="O844" s="63">
        <v>18</v>
      </c>
      <c r="P844" s="222"/>
      <c r="Q844" s="222"/>
      <c r="R844" s="222"/>
      <c r="S844" s="222"/>
      <c r="T844" s="63">
        <v>20</v>
      </c>
      <c r="U844" s="222"/>
      <c r="V844" s="229"/>
      <c r="W844" s="229"/>
      <c r="X844" s="199">
        <v>1</v>
      </c>
      <c r="Y844" s="199">
        <v>1</v>
      </c>
      <c r="Z844" s="221"/>
      <c r="AA844" s="199"/>
      <c r="AB844" s="140" t="str">
        <f t="shared" si="391"/>
        <v>BT4311-14</v>
      </c>
      <c r="AC844" s="139" t="str">
        <f t="shared" si="392"/>
        <v>Нягтлан бодохын бүртгэл, тооцооны ажилтан</v>
      </c>
      <c r="AD844" s="214">
        <f t="shared" si="373"/>
        <v>831</v>
      </c>
      <c r="AE844" s="222"/>
      <c r="AF844" s="222"/>
      <c r="AG844" s="222"/>
      <c r="AH844" s="222"/>
      <c r="AI844" s="222"/>
      <c r="AJ844" s="222"/>
      <c r="AK844" s="222"/>
      <c r="AL844" s="222"/>
      <c r="AM844" s="222"/>
      <c r="AN844" s="222"/>
      <c r="AO844" s="222"/>
      <c r="AP844" s="222"/>
      <c r="AQ844" s="199">
        <v>19</v>
      </c>
      <c r="AR844" s="199">
        <v>17</v>
      </c>
      <c r="AS844" s="226"/>
      <c r="AT844" s="226"/>
      <c r="AU844" s="226"/>
      <c r="AV844" s="226">
        <v>20</v>
      </c>
      <c r="AW844" s="226"/>
      <c r="AX844" s="226"/>
      <c r="AY844" s="226"/>
    </row>
    <row r="845" spans="1:51" s="196" customFormat="1" ht="12.75" customHeight="1">
      <c r="A845" s="787" t="s">
        <v>443</v>
      </c>
      <c r="B845" s="787"/>
      <c r="C845" s="751" t="s">
        <v>444</v>
      </c>
      <c r="D845" s="752"/>
      <c r="E845" s="752"/>
      <c r="F845" s="752"/>
      <c r="G845" s="752"/>
      <c r="H845" s="783"/>
      <c r="I845" s="214">
        <f t="shared" si="372"/>
        <v>832</v>
      </c>
      <c r="J845" s="215">
        <f t="shared" si="379"/>
        <v>12</v>
      </c>
      <c r="K845" s="215">
        <f t="shared" si="379"/>
        <v>6</v>
      </c>
      <c r="L845" s="221">
        <v>12</v>
      </c>
      <c r="M845" s="199">
        <v>6</v>
      </c>
      <c r="N845" s="199"/>
      <c r="O845" s="199"/>
      <c r="P845" s="222"/>
      <c r="Q845" s="222"/>
      <c r="R845" s="222"/>
      <c r="S845" s="222"/>
      <c r="T845" s="221">
        <v>12</v>
      </c>
      <c r="U845" s="222"/>
      <c r="V845" s="229"/>
      <c r="W845" s="229"/>
      <c r="X845" s="199">
        <v>7</v>
      </c>
      <c r="Y845" s="199">
        <v>4</v>
      </c>
      <c r="Z845" s="221"/>
      <c r="AA845" s="199"/>
      <c r="AB845" s="140" t="str">
        <f t="shared" si="391"/>
        <v>IT3511-13</v>
      </c>
      <c r="AC845" s="139" t="str">
        <f t="shared" si="392"/>
        <v>Мэдээллийн технологич</v>
      </c>
      <c r="AD845" s="214">
        <f t="shared" si="373"/>
        <v>832</v>
      </c>
      <c r="AE845" s="222"/>
      <c r="AF845" s="222"/>
      <c r="AG845" s="222"/>
      <c r="AH845" s="222"/>
      <c r="AI845" s="222"/>
      <c r="AJ845" s="222"/>
      <c r="AK845" s="222"/>
      <c r="AL845" s="222"/>
      <c r="AM845" s="222"/>
      <c r="AN845" s="222"/>
      <c r="AO845" s="222"/>
      <c r="AP845" s="222"/>
      <c r="AQ845" s="199">
        <v>5</v>
      </c>
      <c r="AR845" s="199">
        <v>2</v>
      </c>
      <c r="AS845" s="226"/>
      <c r="AT845" s="226"/>
      <c r="AU845" s="226">
        <v>1</v>
      </c>
      <c r="AV845" s="226">
        <v>11</v>
      </c>
      <c r="AW845" s="226"/>
      <c r="AX845" s="226"/>
      <c r="AY845" s="226"/>
    </row>
    <row r="846" spans="1:51" s="196" customFormat="1" ht="12.75" customHeight="1">
      <c r="A846" s="787" t="s">
        <v>652</v>
      </c>
      <c r="B846" s="787"/>
      <c r="C846" s="712" t="s">
        <v>653</v>
      </c>
      <c r="D846" s="713"/>
      <c r="E846" s="713"/>
      <c r="F846" s="713"/>
      <c r="G846" s="713"/>
      <c r="H846" s="714"/>
      <c r="I846" s="214">
        <f t="shared" si="372"/>
        <v>833</v>
      </c>
      <c r="J846" s="215">
        <f t="shared" si="379"/>
        <v>5</v>
      </c>
      <c r="K846" s="215">
        <f t="shared" si="379"/>
        <v>4</v>
      </c>
      <c r="L846" s="221">
        <v>5</v>
      </c>
      <c r="M846" s="199">
        <v>4</v>
      </c>
      <c r="N846" s="199"/>
      <c r="O846" s="199"/>
      <c r="P846" s="222"/>
      <c r="Q846" s="222"/>
      <c r="R846" s="222"/>
      <c r="S846" s="222"/>
      <c r="T846" s="221">
        <v>5</v>
      </c>
      <c r="U846" s="222"/>
      <c r="V846" s="229"/>
      <c r="W846" s="229"/>
      <c r="X846" s="199">
        <v>3</v>
      </c>
      <c r="Y846" s="199">
        <v>2</v>
      </c>
      <c r="Z846" s="221">
        <v>1</v>
      </c>
      <c r="AA846" s="199">
        <v>1</v>
      </c>
      <c r="AB846" s="140" t="str">
        <f t="shared" si="391"/>
        <v>IW3214-15</v>
      </c>
      <c r="AC846" s="139" t="str">
        <f t="shared" si="392"/>
        <v>Вэб, мультмедиа зохиогч</v>
      </c>
      <c r="AD846" s="214">
        <f t="shared" si="373"/>
        <v>833</v>
      </c>
      <c r="AE846" s="222"/>
      <c r="AF846" s="222"/>
      <c r="AG846" s="222"/>
      <c r="AH846" s="222"/>
      <c r="AI846" s="222"/>
      <c r="AJ846" s="222"/>
      <c r="AK846" s="222"/>
      <c r="AL846" s="222"/>
      <c r="AM846" s="222"/>
      <c r="AN846" s="222"/>
      <c r="AO846" s="222"/>
      <c r="AP846" s="222"/>
      <c r="AQ846" s="199">
        <v>1</v>
      </c>
      <c r="AR846" s="199">
        <v>1</v>
      </c>
      <c r="AS846" s="226"/>
      <c r="AT846" s="226"/>
      <c r="AU846" s="226">
        <v>1</v>
      </c>
      <c r="AV846" s="226">
        <v>4</v>
      </c>
      <c r="AW846" s="226"/>
      <c r="AX846" s="226"/>
      <c r="AY846" s="226"/>
    </row>
    <row r="847" spans="1:51" s="208" customFormat="1" ht="36" customHeight="1">
      <c r="A847" s="1040" t="s">
        <v>546</v>
      </c>
      <c r="B847" s="1041"/>
      <c r="C847" s="1041"/>
      <c r="D847" s="1041"/>
      <c r="E847" s="1041"/>
      <c r="F847" s="1041"/>
      <c r="G847" s="1041"/>
      <c r="H847" s="1042"/>
      <c r="I847" s="287">
        <f t="shared" si="372"/>
        <v>834</v>
      </c>
      <c r="J847" s="251">
        <f>+J848+J853+J857+J863+J880</f>
        <v>1772</v>
      </c>
      <c r="K847" s="251">
        <f t="shared" ref="K847:AA847" si="393">+K848+K853+K857+K863+K880</f>
        <v>506</v>
      </c>
      <c r="L847" s="251">
        <f t="shared" si="393"/>
        <v>351</v>
      </c>
      <c r="M847" s="251">
        <f t="shared" si="393"/>
        <v>105</v>
      </c>
      <c r="N847" s="251">
        <f t="shared" si="393"/>
        <v>1173</v>
      </c>
      <c r="O847" s="251">
        <f t="shared" si="393"/>
        <v>401</v>
      </c>
      <c r="P847" s="251">
        <f t="shared" si="393"/>
        <v>248</v>
      </c>
      <c r="Q847" s="251">
        <f t="shared" si="393"/>
        <v>0</v>
      </c>
      <c r="R847" s="251">
        <f t="shared" si="393"/>
        <v>895</v>
      </c>
      <c r="S847" s="251">
        <f t="shared" si="393"/>
        <v>0</v>
      </c>
      <c r="T847" s="251">
        <f t="shared" si="393"/>
        <v>877</v>
      </c>
      <c r="U847" s="251">
        <f t="shared" si="393"/>
        <v>0</v>
      </c>
      <c r="V847" s="251">
        <f t="shared" si="393"/>
        <v>228</v>
      </c>
      <c r="W847" s="251">
        <f t="shared" si="393"/>
        <v>0</v>
      </c>
      <c r="X847" s="251">
        <f t="shared" si="393"/>
        <v>229</v>
      </c>
      <c r="Y847" s="251">
        <f t="shared" si="393"/>
        <v>80</v>
      </c>
      <c r="Z847" s="251">
        <f t="shared" si="393"/>
        <v>2</v>
      </c>
      <c r="AA847" s="251">
        <f t="shared" si="393"/>
        <v>0</v>
      </c>
      <c r="AB847" s="1043" t="str">
        <f t="shared" si="391"/>
        <v>Төрийн өмчийн Их дээд сургууль, байгууллагын харьяа сургалтын байгууллага-5</v>
      </c>
      <c r="AC847" s="1044"/>
      <c r="AD847" s="287">
        <f t="shared" si="373"/>
        <v>834</v>
      </c>
      <c r="AE847" s="251">
        <f>+AE848+AE853+AE857+AE863+AE880</f>
        <v>0</v>
      </c>
      <c r="AF847" s="251">
        <f t="shared" ref="AF847:AV847" si="394">+AF848+AF853+AF857+AF863+AF880</f>
        <v>0</v>
      </c>
      <c r="AG847" s="251">
        <f t="shared" si="394"/>
        <v>0</v>
      </c>
      <c r="AH847" s="251">
        <f t="shared" si="394"/>
        <v>0</v>
      </c>
      <c r="AI847" s="251">
        <f t="shared" si="394"/>
        <v>146</v>
      </c>
      <c r="AJ847" s="251">
        <f t="shared" si="394"/>
        <v>53</v>
      </c>
      <c r="AK847" s="251">
        <f t="shared" si="394"/>
        <v>1</v>
      </c>
      <c r="AL847" s="251">
        <f t="shared" si="394"/>
        <v>0</v>
      </c>
      <c r="AM847" s="251">
        <f t="shared" si="394"/>
        <v>1</v>
      </c>
      <c r="AN847" s="251">
        <f t="shared" si="394"/>
        <v>0</v>
      </c>
      <c r="AO847" s="251">
        <f t="shared" si="394"/>
        <v>407</v>
      </c>
      <c r="AP847" s="251">
        <f t="shared" si="394"/>
        <v>22</v>
      </c>
      <c r="AQ847" s="251">
        <f t="shared" si="394"/>
        <v>758</v>
      </c>
      <c r="AR847" s="251">
        <f t="shared" si="394"/>
        <v>351</v>
      </c>
      <c r="AS847" s="251">
        <f t="shared" si="394"/>
        <v>112</v>
      </c>
      <c r="AT847" s="251">
        <f t="shared" si="394"/>
        <v>34</v>
      </c>
      <c r="AU847" s="251">
        <f t="shared" si="394"/>
        <v>173</v>
      </c>
      <c r="AV847" s="251">
        <f t="shared" si="394"/>
        <v>1077</v>
      </c>
      <c r="AW847" s="251">
        <f>+AW848+AW853+AW857+AW863+AW880</f>
        <v>376</v>
      </c>
      <c r="AX847" s="251">
        <f t="shared" ref="AX847:AY847" si="395">+AX848+AX853+AX857+AX863+AX880</f>
        <v>0</v>
      </c>
      <c r="AY847" s="251">
        <f t="shared" si="395"/>
        <v>0</v>
      </c>
    </row>
    <row r="848" spans="1:51" s="208" customFormat="1" ht="30.75" customHeight="1">
      <c r="A848" s="1048" t="s">
        <v>547</v>
      </c>
      <c r="B848" s="1049"/>
      <c r="C848" s="1049"/>
      <c r="D848" s="1049"/>
      <c r="E848" s="1049"/>
      <c r="F848" s="1049"/>
      <c r="G848" s="1049"/>
      <c r="H848" s="1050"/>
      <c r="I848" s="241">
        <f t="shared" si="372"/>
        <v>835</v>
      </c>
      <c r="J848" s="268">
        <f t="shared" ref="J848:AA848" si="396">SUM(J849:J852)</f>
        <v>172</v>
      </c>
      <c r="K848" s="268">
        <f t="shared" si="396"/>
        <v>126</v>
      </c>
      <c r="L848" s="268">
        <f t="shared" si="396"/>
        <v>0</v>
      </c>
      <c r="M848" s="268">
        <f t="shared" si="396"/>
        <v>0</v>
      </c>
      <c r="N848" s="268">
        <f t="shared" si="396"/>
        <v>172</v>
      </c>
      <c r="O848" s="268">
        <f t="shared" si="396"/>
        <v>126</v>
      </c>
      <c r="P848" s="268">
        <f t="shared" si="396"/>
        <v>0</v>
      </c>
      <c r="Q848" s="268">
        <f t="shared" si="396"/>
        <v>0</v>
      </c>
      <c r="R848" s="268">
        <f t="shared" si="396"/>
        <v>0</v>
      </c>
      <c r="S848" s="268">
        <f t="shared" si="396"/>
        <v>0</v>
      </c>
      <c r="T848" s="268">
        <f t="shared" si="396"/>
        <v>172</v>
      </c>
      <c r="U848" s="268">
        <f t="shared" si="396"/>
        <v>0</v>
      </c>
      <c r="V848" s="268">
        <f t="shared" si="396"/>
        <v>0</v>
      </c>
      <c r="W848" s="268">
        <f t="shared" si="396"/>
        <v>0</v>
      </c>
      <c r="X848" s="268">
        <f t="shared" si="396"/>
        <v>39</v>
      </c>
      <c r="Y848" s="268">
        <f t="shared" si="396"/>
        <v>25</v>
      </c>
      <c r="Z848" s="268">
        <f t="shared" si="396"/>
        <v>0</v>
      </c>
      <c r="AA848" s="268">
        <f t="shared" si="396"/>
        <v>0</v>
      </c>
      <c r="AB848" s="829" t="str">
        <f t="shared" si="391"/>
        <v>1. Худалдаа үйлдвэрлэлийн их сургуулийн дэргэдэх МСҮТ</v>
      </c>
      <c r="AC848" s="830"/>
      <c r="AD848" s="241">
        <f t="shared" si="373"/>
        <v>835</v>
      </c>
      <c r="AE848" s="268">
        <f t="shared" ref="AE848:AY848" si="397">SUM(AE849:AE852)</f>
        <v>0</v>
      </c>
      <c r="AF848" s="268">
        <f t="shared" si="397"/>
        <v>0</v>
      </c>
      <c r="AG848" s="268">
        <f t="shared" si="397"/>
        <v>0</v>
      </c>
      <c r="AH848" s="268">
        <f t="shared" si="397"/>
        <v>0</v>
      </c>
      <c r="AI848" s="268">
        <f t="shared" si="397"/>
        <v>0</v>
      </c>
      <c r="AJ848" s="268">
        <f t="shared" si="397"/>
        <v>0</v>
      </c>
      <c r="AK848" s="268">
        <f t="shared" si="397"/>
        <v>0</v>
      </c>
      <c r="AL848" s="268">
        <f t="shared" si="397"/>
        <v>0</v>
      </c>
      <c r="AM848" s="268">
        <f t="shared" si="397"/>
        <v>1</v>
      </c>
      <c r="AN848" s="268">
        <f t="shared" si="397"/>
        <v>0</v>
      </c>
      <c r="AO848" s="268">
        <f t="shared" si="397"/>
        <v>0</v>
      </c>
      <c r="AP848" s="268">
        <f t="shared" si="397"/>
        <v>0</v>
      </c>
      <c r="AQ848" s="268">
        <f t="shared" si="397"/>
        <v>132</v>
      </c>
      <c r="AR848" s="268">
        <f t="shared" si="397"/>
        <v>101</v>
      </c>
      <c r="AS848" s="268">
        <f t="shared" si="397"/>
        <v>28</v>
      </c>
      <c r="AT848" s="268">
        <f t="shared" si="397"/>
        <v>8</v>
      </c>
      <c r="AU848" s="268">
        <f t="shared" si="397"/>
        <v>11</v>
      </c>
      <c r="AV848" s="268">
        <f t="shared" si="397"/>
        <v>117</v>
      </c>
      <c r="AW848" s="268">
        <f t="shared" si="397"/>
        <v>8</v>
      </c>
      <c r="AX848" s="268">
        <f t="shared" si="397"/>
        <v>0</v>
      </c>
      <c r="AY848" s="268">
        <f t="shared" si="397"/>
        <v>0</v>
      </c>
    </row>
    <row r="849" spans="1:51" s="196" customFormat="1" ht="12.75" customHeight="1">
      <c r="A849" s="825" t="s">
        <v>144</v>
      </c>
      <c r="B849" s="826"/>
      <c r="C849" s="712" t="s">
        <v>145</v>
      </c>
      <c r="D849" s="713"/>
      <c r="E849" s="713"/>
      <c r="F849" s="713"/>
      <c r="G849" s="713"/>
      <c r="H849" s="714"/>
      <c r="I849" s="214">
        <f t="shared" ref="I849:I888" si="398">+I848+1</f>
        <v>836</v>
      </c>
      <c r="J849" s="215">
        <f t="shared" si="379"/>
        <v>52</v>
      </c>
      <c r="K849" s="215">
        <f t="shared" si="379"/>
        <v>31</v>
      </c>
      <c r="L849" s="221"/>
      <c r="M849" s="199"/>
      <c r="N849" s="199">
        <v>52</v>
      </c>
      <c r="O849" s="199">
        <v>31</v>
      </c>
      <c r="P849" s="222"/>
      <c r="Q849" s="222"/>
      <c r="R849" s="222"/>
      <c r="S849" s="222"/>
      <c r="T849" s="199">
        <v>52</v>
      </c>
      <c r="U849" s="222"/>
      <c r="V849" s="256"/>
      <c r="W849" s="256"/>
      <c r="X849" s="199">
        <v>16</v>
      </c>
      <c r="Y849" s="199">
        <v>8</v>
      </c>
      <c r="Z849" s="224"/>
      <c r="AA849" s="223"/>
      <c r="AB849" s="140" t="str">
        <f t="shared" si="391"/>
        <v>IF5120-11</v>
      </c>
      <c r="AC849" s="139" t="str">
        <f t="shared" ref="AC849:AC852" si="399">+C849</f>
        <v>Тогооч</v>
      </c>
      <c r="AD849" s="214">
        <f t="shared" si="373"/>
        <v>836</v>
      </c>
      <c r="AE849" s="199"/>
      <c r="AF849" s="199"/>
      <c r="AG849" s="199"/>
      <c r="AH849" s="199"/>
      <c r="AI849" s="199"/>
      <c r="AJ849" s="199"/>
      <c r="AK849" s="199"/>
      <c r="AL849" s="199"/>
      <c r="AM849" s="199">
        <v>1</v>
      </c>
      <c r="AN849" s="199"/>
      <c r="AO849" s="199"/>
      <c r="AP849" s="199"/>
      <c r="AQ849" s="199">
        <v>35</v>
      </c>
      <c r="AR849" s="199">
        <v>23</v>
      </c>
      <c r="AS849" s="199">
        <v>8</v>
      </c>
      <c r="AT849" s="199">
        <v>4</v>
      </c>
      <c r="AU849" s="199">
        <v>2</v>
      </c>
      <c r="AV849" s="199">
        <v>36</v>
      </c>
      <c r="AW849" s="199">
        <v>2</v>
      </c>
      <c r="AX849" s="226"/>
      <c r="AY849" s="226"/>
    </row>
    <row r="850" spans="1:51" s="196" customFormat="1" ht="12.75" customHeight="1">
      <c r="A850" s="1008" t="s">
        <v>197</v>
      </c>
      <c r="B850" s="1009"/>
      <c r="C850" s="751" t="s">
        <v>198</v>
      </c>
      <c r="D850" s="752"/>
      <c r="E850" s="752"/>
      <c r="F850" s="752"/>
      <c r="G850" s="752"/>
      <c r="H850" s="783"/>
      <c r="I850" s="214">
        <f t="shared" si="398"/>
        <v>837</v>
      </c>
      <c r="J850" s="215">
        <f t="shared" si="379"/>
        <v>60</v>
      </c>
      <c r="K850" s="215">
        <f t="shared" si="379"/>
        <v>45</v>
      </c>
      <c r="L850" s="221"/>
      <c r="M850" s="199"/>
      <c r="N850" s="199">
        <v>60</v>
      </c>
      <c r="O850" s="199">
        <v>45</v>
      </c>
      <c r="P850" s="222"/>
      <c r="Q850" s="222"/>
      <c r="R850" s="222"/>
      <c r="S850" s="222"/>
      <c r="T850" s="199">
        <v>60</v>
      </c>
      <c r="U850" s="222"/>
      <c r="V850" s="256"/>
      <c r="W850" s="256"/>
      <c r="X850" s="199">
        <v>8</v>
      </c>
      <c r="Y850" s="199">
        <v>6</v>
      </c>
      <c r="Z850" s="224"/>
      <c r="AA850" s="223"/>
      <c r="AB850" s="140" t="str">
        <f t="shared" si="391"/>
        <v>BT4321-17</v>
      </c>
      <c r="AC850" s="139" t="str">
        <f t="shared" si="399"/>
        <v>Хангамжийн нярав</v>
      </c>
      <c r="AD850" s="214">
        <f t="shared" ref="AD850:AD888" si="400">+I850</f>
        <v>837</v>
      </c>
      <c r="AE850" s="199"/>
      <c r="AF850" s="199"/>
      <c r="AG850" s="199"/>
      <c r="AH850" s="199"/>
      <c r="AI850" s="199"/>
      <c r="AJ850" s="199"/>
      <c r="AK850" s="199"/>
      <c r="AL850" s="199"/>
      <c r="AM850" s="199"/>
      <c r="AN850" s="199"/>
      <c r="AO850" s="199"/>
      <c r="AP850" s="199"/>
      <c r="AQ850" s="199">
        <v>52</v>
      </c>
      <c r="AR850" s="199">
        <v>39</v>
      </c>
      <c r="AS850" s="199">
        <v>10</v>
      </c>
      <c r="AT850" s="199">
        <v>2</v>
      </c>
      <c r="AU850" s="199">
        <v>2</v>
      </c>
      <c r="AV850" s="199">
        <v>43</v>
      </c>
      <c r="AW850" s="199">
        <v>3</v>
      </c>
      <c r="AX850" s="226"/>
      <c r="AY850" s="226"/>
    </row>
    <row r="851" spans="1:51" s="196" customFormat="1" ht="25.5" customHeight="1">
      <c r="A851" s="765" t="s">
        <v>230</v>
      </c>
      <c r="B851" s="765"/>
      <c r="C851" s="751" t="s">
        <v>231</v>
      </c>
      <c r="D851" s="752"/>
      <c r="E851" s="752"/>
      <c r="F851" s="752"/>
      <c r="G851" s="752"/>
      <c r="H851" s="783"/>
      <c r="I851" s="214">
        <f t="shared" si="398"/>
        <v>838</v>
      </c>
      <c r="J851" s="215">
        <f t="shared" si="379"/>
        <v>30</v>
      </c>
      <c r="K851" s="215">
        <f t="shared" si="379"/>
        <v>25</v>
      </c>
      <c r="L851" s="221"/>
      <c r="M851" s="199"/>
      <c r="N851" s="199">
        <v>30</v>
      </c>
      <c r="O851" s="199">
        <v>25</v>
      </c>
      <c r="P851" s="222"/>
      <c r="Q851" s="222"/>
      <c r="R851" s="222"/>
      <c r="S851" s="222"/>
      <c r="T851" s="199">
        <v>30</v>
      </c>
      <c r="U851" s="222"/>
      <c r="V851" s="256"/>
      <c r="W851" s="256"/>
      <c r="X851" s="199">
        <v>6</v>
      </c>
      <c r="Y851" s="199">
        <v>5</v>
      </c>
      <c r="Z851" s="224"/>
      <c r="AA851" s="223"/>
      <c r="AB851" s="140" t="str">
        <f t="shared" si="391"/>
        <v>BT4311-14</v>
      </c>
      <c r="AC851" s="139" t="str">
        <f t="shared" si="399"/>
        <v>Нягтлан бодохын бүртгэл, тооцооны ажилтан</v>
      </c>
      <c r="AD851" s="214">
        <f t="shared" si="400"/>
        <v>838</v>
      </c>
      <c r="AE851" s="199"/>
      <c r="AF851" s="199"/>
      <c r="AG851" s="199"/>
      <c r="AH851" s="199"/>
      <c r="AI851" s="199"/>
      <c r="AJ851" s="199"/>
      <c r="AK851" s="199"/>
      <c r="AL851" s="199"/>
      <c r="AM851" s="199"/>
      <c r="AN851" s="199"/>
      <c r="AO851" s="199"/>
      <c r="AP851" s="199"/>
      <c r="AQ851" s="199">
        <v>24</v>
      </c>
      <c r="AR851" s="199">
        <v>20</v>
      </c>
      <c r="AS851" s="199">
        <v>4</v>
      </c>
      <c r="AT851" s="199"/>
      <c r="AU851" s="199">
        <v>3</v>
      </c>
      <c r="AV851" s="199">
        <v>21</v>
      </c>
      <c r="AW851" s="199">
        <v>2</v>
      </c>
      <c r="AX851" s="226"/>
      <c r="AY851" s="226"/>
    </row>
    <row r="852" spans="1:51" s="196" customFormat="1" ht="25.5" customHeight="1">
      <c r="A852" s="825" t="s">
        <v>155</v>
      </c>
      <c r="B852" s="826"/>
      <c r="C852" s="751" t="s">
        <v>156</v>
      </c>
      <c r="D852" s="752"/>
      <c r="E852" s="752"/>
      <c r="F852" s="752"/>
      <c r="G852" s="752"/>
      <c r="H852" s="783"/>
      <c r="I852" s="214">
        <f t="shared" si="398"/>
        <v>839</v>
      </c>
      <c r="J852" s="215">
        <f t="shared" si="379"/>
        <v>30</v>
      </c>
      <c r="K852" s="215">
        <f t="shared" si="379"/>
        <v>25</v>
      </c>
      <c r="L852" s="221"/>
      <c r="M852" s="199"/>
      <c r="N852" s="199">
        <v>30</v>
      </c>
      <c r="O852" s="199">
        <v>25</v>
      </c>
      <c r="P852" s="222"/>
      <c r="Q852" s="222"/>
      <c r="R852" s="222"/>
      <c r="S852" s="222"/>
      <c r="T852" s="199">
        <v>30</v>
      </c>
      <c r="U852" s="222"/>
      <c r="V852" s="256"/>
      <c r="W852" s="256"/>
      <c r="X852" s="199">
        <v>9</v>
      </c>
      <c r="Y852" s="199">
        <v>6</v>
      </c>
      <c r="Z852" s="224"/>
      <c r="AA852" s="223"/>
      <c r="AB852" s="140" t="str">
        <f t="shared" si="391"/>
        <v>IO4120-13</v>
      </c>
      <c r="AC852" s="139" t="str">
        <f t="shared" si="399"/>
        <v>Компьютерийн оператор</v>
      </c>
      <c r="AD852" s="214">
        <f t="shared" si="400"/>
        <v>839</v>
      </c>
      <c r="AE852" s="199"/>
      <c r="AF852" s="199"/>
      <c r="AG852" s="199"/>
      <c r="AH852" s="199"/>
      <c r="AI852" s="199"/>
      <c r="AJ852" s="199"/>
      <c r="AK852" s="199"/>
      <c r="AL852" s="199"/>
      <c r="AM852" s="199"/>
      <c r="AN852" s="199"/>
      <c r="AO852" s="199"/>
      <c r="AP852" s="199"/>
      <c r="AQ852" s="199">
        <v>21</v>
      </c>
      <c r="AR852" s="199">
        <v>19</v>
      </c>
      <c r="AS852" s="199">
        <v>6</v>
      </c>
      <c r="AT852" s="199">
        <v>2</v>
      </c>
      <c r="AU852" s="199">
        <v>4</v>
      </c>
      <c r="AV852" s="199">
        <v>17</v>
      </c>
      <c r="AW852" s="199">
        <v>1</v>
      </c>
      <c r="AX852" s="226"/>
      <c r="AY852" s="226"/>
    </row>
    <row r="853" spans="1:51" s="208" customFormat="1" ht="24" customHeight="1">
      <c r="A853" s="817" t="s">
        <v>548</v>
      </c>
      <c r="B853" s="1045"/>
      <c r="C853" s="1045"/>
      <c r="D853" s="1045"/>
      <c r="E853" s="1045"/>
      <c r="F853" s="1045"/>
      <c r="G853" s="1045"/>
      <c r="H853" s="818"/>
      <c r="I853" s="241">
        <f t="shared" si="398"/>
        <v>840</v>
      </c>
      <c r="J853" s="241">
        <f t="shared" ref="J853:AA853" si="401">SUM(J854:J856)</f>
        <v>200</v>
      </c>
      <c r="K853" s="241">
        <f t="shared" si="401"/>
        <v>114</v>
      </c>
      <c r="L853" s="241">
        <f t="shared" si="401"/>
        <v>0</v>
      </c>
      <c r="M853" s="241">
        <f t="shared" si="401"/>
        <v>0</v>
      </c>
      <c r="N853" s="241">
        <f t="shared" si="401"/>
        <v>200</v>
      </c>
      <c r="O853" s="241">
        <f t="shared" si="401"/>
        <v>114</v>
      </c>
      <c r="P853" s="241">
        <f t="shared" si="401"/>
        <v>0</v>
      </c>
      <c r="Q853" s="241">
        <f t="shared" si="401"/>
        <v>0</v>
      </c>
      <c r="R853" s="241">
        <f t="shared" si="401"/>
        <v>200</v>
      </c>
      <c r="S853" s="241">
        <f t="shared" si="401"/>
        <v>0</v>
      </c>
      <c r="T853" s="241">
        <f t="shared" si="401"/>
        <v>0</v>
      </c>
      <c r="U853" s="241">
        <f t="shared" si="401"/>
        <v>0</v>
      </c>
      <c r="V853" s="241">
        <f t="shared" si="401"/>
        <v>0</v>
      </c>
      <c r="W853" s="241">
        <f t="shared" si="401"/>
        <v>0</v>
      </c>
      <c r="X853" s="241">
        <f t="shared" si="401"/>
        <v>7</v>
      </c>
      <c r="Y853" s="241">
        <f t="shared" si="401"/>
        <v>3</v>
      </c>
      <c r="Z853" s="241">
        <f t="shared" si="401"/>
        <v>0</v>
      </c>
      <c r="AA853" s="241">
        <f t="shared" si="401"/>
        <v>0</v>
      </c>
      <c r="AB853" s="819" t="str">
        <f t="shared" si="391"/>
        <v>2. ШУТИС-ҮТС-ийн дэргэдэх МСҮТ</v>
      </c>
      <c r="AC853" s="820"/>
      <c r="AD853" s="241">
        <f t="shared" si="400"/>
        <v>840</v>
      </c>
      <c r="AE853" s="241">
        <f t="shared" ref="AE853:AY853" si="402">SUM(AE854:AE856)</f>
        <v>0</v>
      </c>
      <c r="AF853" s="241">
        <f t="shared" si="402"/>
        <v>0</v>
      </c>
      <c r="AG853" s="241">
        <f t="shared" si="402"/>
        <v>0</v>
      </c>
      <c r="AH853" s="241">
        <f t="shared" si="402"/>
        <v>0</v>
      </c>
      <c r="AI853" s="241">
        <f t="shared" si="402"/>
        <v>0</v>
      </c>
      <c r="AJ853" s="241">
        <f t="shared" si="402"/>
        <v>0</v>
      </c>
      <c r="AK853" s="241">
        <f t="shared" si="402"/>
        <v>0</v>
      </c>
      <c r="AL853" s="241">
        <f t="shared" si="402"/>
        <v>0</v>
      </c>
      <c r="AM853" s="241">
        <f t="shared" si="402"/>
        <v>0</v>
      </c>
      <c r="AN853" s="241">
        <f t="shared" si="402"/>
        <v>0</v>
      </c>
      <c r="AO853" s="241">
        <f t="shared" si="402"/>
        <v>0</v>
      </c>
      <c r="AP853" s="241">
        <f t="shared" si="402"/>
        <v>0</v>
      </c>
      <c r="AQ853" s="241">
        <f t="shared" si="402"/>
        <v>193</v>
      </c>
      <c r="AR853" s="241">
        <f t="shared" si="402"/>
        <v>111</v>
      </c>
      <c r="AS853" s="241">
        <f t="shared" si="402"/>
        <v>45</v>
      </c>
      <c r="AT853" s="241">
        <f t="shared" si="402"/>
        <v>25</v>
      </c>
      <c r="AU853" s="241">
        <f t="shared" si="402"/>
        <v>12</v>
      </c>
      <c r="AV853" s="241">
        <f t="shared" si="402"/>
        <v>118</v>
      </c>
      <c r="AW853" s="241">
        <f t="shared" si="402"/>
        <v>0</v>
      </c>
      <c r="AX853" s="241">
        <f t="shared" si="402"/>
        <v>0</v>
      </c>
      <c r="AY853" s="241">
        <f t="shared" si="402"/>
        <v>0</v>
      </c>
    </row>
    <row r="854" spans="1:51" s="196" customFormat="1" ht="12.75" customHeight="1">
      <c r="A854" s="787" t="s">
        <v>128</v>
      </c>
      <c r="B854" s="787"/>
      <c r="C854" s="751" t="s">
        <v>129</v>
      </c>
      <c r="D854" s="752"/>
      <c r="E854" s="752"/>
      <c r="F854" s="752"/>
      <c r="G854" s="752"/>
      <c r="H854" s="783"/>
      <c r="I854" s="214">
        <f t="shared" si="398"/>
        <v>841</v>
      </c>
      <c r="J854" s="215">
        <f t="shared" si="379"/>
        <v>50</v>
      </c>
      <c r="K854" s="215">
        <f t="shared" si="379"/>
        <v>21</v>
      </c>
      <c r="L854" s="221"/>
      <c r="M854" s="199"/>
      <c r="N854" s="199">
        <v>50</v>
      </c>
      <c r="O854" s="199">
        <v>21</v>
      </c>
      <c r="P854" s="222"/>
      <c r="Q854" s="222"/>
      <c r="R854" s="199">
        <v>50</v>
      </c>
      <c r="S854" s="222"/>
      <c r="T854" s="222"/>
      <c r="U854" s="222"/>
      <c r="V854" s="214"/>
      <c r="W854" s="214"/>
      <c r="X854" s="199">
        <v>1</v>
      </c>
      <c r="Y854" s="199"/>
      <c r="Z854" s="224"/>
      <c r="AA854" s="223"/>
      <c r="AB854" s="140" t="str">
        <f t="shared" si="391"/>
        <v>CF7115-24</v>
      </c>
      <c r="AC854" s="139" t="str">
        <f t="shared" ref="AC854:AC856" si="403">+C854</f>
        <v>Модон эдлэлийн мужаан</v>
      </c>
      <c r="AD854" s="214">
        <f t="shared" si="400"/>
        <v>841</v>
      </c>
      <c r="AE854" s="222"/>
      <c r="AF854" s="222"/>
      <c r="AG854" s="222"/>
      <c r="AH854" s="222"/>
      <c r="AI854" s="222"/>
      <c r="AJ854" s="222"/>
      <c r="AK854" s="222"/>
      <c r="AL854" s="222"/>
      <c r="AM854" s="222"/>
      <c r="AN854" s="222"/>
      <c r="AO854" s="222"/>
      <c r="AP854" s="222"/>
      <c r="AQ854" s="199">
        <v>49</v>
      </c>
      <c r="AR854" s="199">
        <v>21</v>
      </c>
      <c r="AS854" s="199">
        <v>13</v>
      </c>
      <c r="AT854" s="199">
        <v>9</v>
      </c>
      <c r="AU854" s="199">
        <v>3</v>
      </c>
      <c r="AV854" s="199">
        <v>25</v>
      </c>
      <c r="AW854" s="226"/>
      <c r="AX854" s="226"/>
      <c r="AY854" s="226"/>
    </row>
    <row r="855" spans="1:51" s="196" customFormat="1" ht="12.75" customHeight="1">
      <c r="A855" s="737" t="s">
        <v>200</v>
      </c>
      <c r="B855" s="738"/>
      <c r="C855" s="1012" t="s">
        <v>201</v>
      </c>
      <c r="D855" s="1013"/>
      <c r="E855" s="1013"/>
      <c r="F855" s="1013"/>
      <c r="G855" s="1013"/>
      <c r="H855" s="1014"/>
      <c r="I855" s="214">
        <f t="shared" si="398"/>
        <v>842</v>
      </c>
      <c r="J855" s="215">
        <f t="shared" si="379"/>
        <v>100</v>
      </c>
      <c r="K855" s="215">
        <f t="shared" si="379"/>
        <v>54</v>
      </c>
      <c r="L855" s="221"/>
      <c r="M855" s="199"/>
      <c r="N855" s="199">
        <v>100</v>
      </c>
      <c r="O855" s="199">
        <v>54</v>
      </c>
      <c r="P855" s="222"/>
      <c r="Q855" s="222"/>
      <c r="R855" s="199">
        <v>100</v>
      </c>
      <c r="S855" s="222"/>
      <c r="T855" s="222"/>
      <c r="U855" s="222"/>
      <c r="V855" s="214"/>
      <c r="W855" s="214"/>
      <c r="X855" s="199">
        <v>6</v>
      </c>
      <c r="Y855" s="199">
        <v>3</v>
      </c>
      <c r="Z855" s="224"/>
      <c r="AA855" s="223"/>
      <c r="AB855" s="140" t="str">
        <f t="shared" si="391"/>
        <v>CF7115-11</v>
      </c>
      <c r="AC855" s="139" t="str">
        <f t="shared" si="403"/>
        <v>Барилга угсралтын мужаан</v>
      </c>
      <c r="AD855" s="214">
        <f t="shared" si="400"/>
        <v>842</v>
      </c>
      <c r="AE855" s="222"/>
      <c r="AF855" s="222"/>
      <c r="AG855" s="222"/>
      <c r="AH855" s="222"/>
      <c r="AI855" s="222"/>
      <c r="AJ855" s="222"/>
      <c r="AK855" s="222"/>
      <c r="AL855" s="222"/>
      <c r="AM855" s="222"/>
      <c r="AN855" s="222"/>
      <c r="AO855" s="222"/>
      <c r="AP855" s="222"/>
      <c r="AQ855" s="199">
        <v>94</v>
      </c>
      <c r="AR855" s="199">
        <v>51</v>
      </c>
      <c r="AS855" s="199">
        <v>19</v>
      </c>
      <c r="AT855" s="199">
        <v>15</v>
      </c>
      <c r="AU855" s="199">
        <v>7</v>
      </c>
      <c r="AV855" s="199">
        <v>59</v>
      </c>
      <c r="AW855" s="226"/>
      <c r="AX855" s="226"/>
      <c r="AY855" s="226"/>
    </row>
    <row r="856" spans="1:51" s="196" customFormat="1" ht="12.75" customHeight="1">
      <c r="A856" s="787" t="s">
        <v>136</v>
      </c>
      <c r="B856" s="787"/>
      <c r="C856" s="702" t="s">
        <v>137</v>
      </c>
      <c r="D856" s="702"/>
      <c r="E856" s="702"/>
      <c r="F856" s="702"/>
      <c r="G856" s="702"/>
      <c r="H856" s="702"/>
      <c r="I856" s="214">
        <f t="shared" si="398"/>
        <v>843</v>
      </c>
      <c r="J856" s="215">
        <f t="shared" si="379"/>
        <v>50</v>
      </c>
      <c r="K856" s="215">
        <f t="shared" si="379"/>
        <v>39</v>
      </c>
      <c r="L856" s="221"/>
      <c r="M856" s="199"/>
      <c r="N856" s="199">
        <v>50</v>
      </c>
      <c r="O856" s="199">
        <v>39</v>
      </c>
      <c r="P856" s="222"/>
      <c r="Q856" s="222"/>
      <c r="R856" s="199">
        <v>50</v>
      </c>
      <c r="S856" s="222"/>
      <c r="T856" s="222"/>
      <c r="U856" s="222"/>
      <c r="V856" s="214"/>
      <c r="W856" s="214"/>
      <c r="X856" s="222"/>
      <c r="Y856" s="223"/>
      <c r="Z856" s="224"/>
      <c r="AA856" s="223"/>
      <c r="AB856" s="140" t="str">
        <f t="shared" si="391"/>
        <v>NF6210-21</v>
      </c>
      <c r="AC856" s="139" t="str">
        <f t="shared" si="403"/>
        <v>Ойжуулагч</v>
      </c>
      <c r="AD856" s="214">
        <f t="shared" si="400"/>
        <v>843</v>
      </c>
      <c r="AE856" s="222"/>
      <c r="AF856" s="222"/>
      <c r="AG856" s="222"/>
      <c r="AH856" s="222"/>
      <c r="AI856" s="222"/>
      <c r="AJ856" s="222"/>
      <c r="AK856" s="222"/>
      <c r="AL856" s="222"/>
      <c r="AM856" s="222"/>
      <c r="AN856" s="222"/>
      <c r="AO856" s="222"/>
      <c r="AP856" s="222"/>
      <c r="AQ856" s="199">
        <v>50</v>
      </c>
      <c r="AR856" s="199">
        <v>39</v>
      </c>
      <c r="AS856" s="199">
        <v>13</v>
      </c>
      <c r="AT856" s="199">
        <v>1</v>
      </c>
      <c r="AU856" s="199">
        <v>2</v>
      </c>
      <c r="AV856" s="199">
        <v>34</v>
      </c>
      <c r="AW856" s="226"/>
      <c r="AX856" s="226"/>
      <c r="AY856" s="226"/>
    </row>
    <row r="857" spans="1:51" s="208" customFormat="1" ht="26.25" customHeight="1">
      <c r="A857" s="1048" t="s">
        <v>549</v>
      </c>
      <c r="B857" s="1049"/>
      <c r="C857" s="1049"/>
      <c r="D857" s="1049"/>
      <c r="E857" s="1049"/>
      <c r="F857" s="1049"/>
      <c r="G857" s="1049"/>
      <c r="H857" s="1050"/>
      <c r="I857" s="241">
        <f t="shared" si="398"/>
        <v>844</v>
      </c>
      <c r="J857" s="268">
        <f t="shared" ref="J857:AA857" si="404">SUM(J858:J862)</f>
        <v>288</v>
      </c>
      <c r="K857" s="268">
        <f t="shared" si="404"/>
        <v>5</v>
      </c>
      <c r="L857" s="268">
        <f t="shared" si="404"/>
        <v>0</v>
      </c>
      <c r="M857" s="268">
        <f t="shared" si="404"/>
        <v>0</v>
      </c>
      <c r="N857" s="268">
        <f t="shared" si="404"/>
        <v>288</v>
      </c>
      <c r="O857" s="268">
        <f t="shared" si="404"/>
        <v>5</v>
      </c>
      <c r="P857" s="268">
        <f t="shared" si="404"/>
        <v>0</v>
      </c>
      <c r="Q857" s="268">
        <f t="shared" si="404"/>
        <v>0</v>
      </c>
      <c r="R857" s="268">
        <f t="shared" si="404"/>
        <v>288</v>
      </c>
      <c r="S857" s="268">
        <f t="shared" si="404"/>
        <v>0</v>
      </c>
      <c r="T857" s="268">
        <f t="shared" si="404"/>
        <v>0</v>
      </c>
      <c r="U857" s="268">
        <f t="shared" si="404"/>
        <v>0</v>
      </c>
      <c r="V857" s="268">
        <f t="shared" si="404"/>
        <v>228</v>
      </c>
      <c r="W857" s="268">
        <f t="shared" si="404"/>
        <v>0</v>
      </c>
      <c r="X857" s="268">
        <f t="shared" si="404"/>
        <v>30</v>
      </c>
      <c r="Y857" s="268">
        <f t="shared" si="404"/>
        <v>0</v>
      </c>
      <c r="Z857" s="268">
        <f t="shared" si="404"/>
        <v>2</v>
      </c>
      <c r="AA857" s="268">
        <f t="shared" si="404"/>
        <v>0</v>
      </c>
      <c r="AB857" s="829" t="str">
        <f t="shared" si="391"/>
        <v>3. ШУТИС-МТС-ийн дэргэдэх  МСҮТ</v>
      </c>
      <c r="AC857" s="830"/>
      <c r="AD857" s="241">
        <f t="shared" si="400"/>
        <v>844</v>
      </c>
      <c r="AE857" s="268">
        <f t="shared" ref="AE857:AY857" si="405">SUM(AE858:AE862)</f>
        <v>0</v>
      </c>
      <c r="AF857" s="268">
        <f t="shared" si="405"/>
        <v>0</v>
      </c>
      <c r="AG857" s="268">
        <f t="shared" si="405"/>
        <v>0</v>
      </c>
      <c r="AH857" s="268">
        <f t="shared" si="405"/>
        <v>0</v>
      </c>
      <c r="AI857" s="268">
        <f t="shared" si="405"/>
        <v>0</v>
      </c>
      <c r="AJ857" s="268">
        <f t="shared" si="405"/>
        <v>0</v>
      </c>
      <c r="AK857" s="268">
        <f t="shared" si="405"/>
        <v>1</v>
      </c>
      <c r="AL857" s="268">
        <f t="shared" si="405"/>
        <v>0</v>
      </c>
      <c r="AM857" s="268">
        <f t="shared" si="405"/>
        <v>0</v>
      </c>
      <c r="AN857" s="268">
        <f t="shared" si="405"/>
        <v>0</v>
      </c>
      <c r="AO857" s="268">
        <f t="shared" si="405"/>
        <v>0</v>
      </c>
      <c r="AP857" s="268">
        <f t="shared" si="405"/>
        <v>0</v>
      </c>
      <c r="AQ857" s="268">
        <f t="shared" si="405"/>
        <v>27</v>
      </c>
      <c r="AR857" s="268">
        <f t="shared" si="405"/>
        <v>5</v>
      </c>
      <c r="AS857" s="268">
        <f t="shared" si="405"/>
        <v>2</v>
      </c>
      <c r="AT857" s="268">
        <f t="shared" si="405"/>
        <v>0</v>
      </c>
      <c r="AU857" s="268">
        <f t="shared" si="405"/>
        <v>0</v>
      </c>
      <c r="AV857" s="268">
        <f t="shared" si="405"/>
        <v>46</v>
      </c>
      <c r="AW857" s="268">
        <f t="shared" si="405"/>
        <v>240</v>
      </c>
      <c r="AX857" s="268">
        <f t="shared" si="405"/>
        <v>0</v>
      </c>
      <c r="AY857" s="268">
        <f t="shared" si="405"/>
        <v>0</v>
      </c>
    </row>
    <row r="858" spans="1:51" s="196" customFormat="1" ht="12.75" customHeight="1">
      <c r="A858" s="825" t="s">
        <v>114</v>
      </c>
      <c r="B858" s="826"/>
      <c r="C858" s="751" t="s">
        <v>115</v>
      </c>
      <c r="D858" s="752"/>
      <c r="E858" s="752"/>
      <c r="F858" s="752"/>
      <c r="G858" s="752"/>
      <c r="H858" s="783"/>
      <c r="I858" s="214">
        <f t="shared" si="398"/>
        <v>845</v>
      </c>
      <c r="J858" s="215">
        <f t="shared" si="379"/>
        <v>97</v>
      </c>
      <c r="K858" s="215">
        <f t="shared" si="379"/>
        <v>0</v>
      </c>
      <c r="L858" s="221"/>
      <c r="M858" s="199"/>
      <c r="N858" s="199">
        <v>97</v>
      </c>
      <c r="O858" s="199"/>
      <c r="P858" s="222"/>
      <c r="Q858" s="222"/>
      <c r="R858" s="222">
        <v>97</v>
      </c>
      <c r="S858" s="222"/>
      <c r="T858" s="222"/>
      <c r="U858" s="222"/>
      <c r="V858" s="214">
        <v>97</v>
      </c>
      <c r="W858" s="214"/>
      <c r="X858" s="222"/>
      <c r="Y858" s="223"/>
      <c r="Z858" s="224"/>
      <c r="AA858" s="223"/>
      <c r="AB858" s="140" t="str">
        <f t="shared" si="391"/>
        <v>TC8211-20</v>
      </c>
      <c r="AC858" s="139" t="str">
        <f t="shared" ref="AC858:AC862" si="406">+C858</f>
        <v>Автомашины засварчин</v>
      </c>
      <c r="AD858" s="214">
        <f t="shared" si="400"/>
        <v>845</v>
      </c>
      <c r="AE858" s="222"/>
      <c r="AF858" s="222"/>
      <c r="AG858" s="222"/>
      <c r="AH858" s="222"/>
      <c r="AI858" s="222"/>
      <c r="AJ858" s="222"/>
      <c r="AK858" s="222"/>
      <c r="AL858" s="222"/>
      <c r="AM858" s="222"/>
      <c r="AN858" s="222"/>
      <c r="AO858" s="222"/>
      <c r="AP858" s="222"/>
      <c r="AQ858" s="199"/>
      <c r="AR858" s="199"/>
      <c r="AS858" s="226"/>
      <c r="AT858" s="226"/>
      <c r="AU858" s="226"/>
      <c r="AV858" s="226"/>
      <c r="AW858" s="226">
        <v>97</v>
      </c>
      <c r="AX858" s="226"/>
      <c r="AY858" s="226"/>
    </row>
    <row r="859" spans="1:51" s="196" customFormat="1" ht="25.5" customHeight="1">
      <c r="A859" s="787" t="s">
        <v>243</v>
      </c>
      <c r="B859" s="787"/>
      <c r="C859" s="751" t="s">
        <v>244</v>
      </c>
      <c r="D859" s="752"/>
      <c r="E859" s="752"/>
      <c r="F859" s="752"/>
      <c r="G859" s="752"/>
      <c r="H859" s="783"/>
      <c r="I859" s="214">
        <f t="shared" si="398"/>
        <v>846</v>
      </c>
      <c r="J859" s="215">
        <f t="shared" si="379"/>
        <v>114</v>
      </c>
      <c r="K859" s="215">
        <f t="shared" si="379"/>
        <v>0</v>
      </c>
      <c r="L859" s="221"/>
      <c r="M859" s="199"/>
      <c r="N859" s="199">
        <v>114</v>
      </c>
      <c r="O859" s="199"/>
      <c r="P859" s="222"/>
      <c r="Q859" s="222"/>
      <c r="R859" s="222">
        <v>114</v>
      </c>
      <c r="S859" s="222"/>
      <c r="T859" s="222"/>
      <c r="U859" s="222"/>
      <c r="V859" s="214">
        <v>104</v>
      </c>
      <c r="W859" s="214"/>
      <c r="X859" s="222">
        <v>6</v>
      </c>
      <c r="Y859" s="223"/>
      <c r="Z859" s="224"/>
      <c r="AA859" s="223"/>
      <c r="AB859" s="140" t="str">
        <f t="shared" si="391"/>
        <v>MT7233-45</v>
      </c>
      <c r="AC859" s="139" t="str">
        <f t="shared" si="406"/>
        <v>Хүнд машин механизмын засварчин</v>
      </c>
      <c r="AD859" s="214">
        <f t="shared" si="400"/>
        <v>846</v>
      </c>
      <c r="AE859" s="222"/>
      <c r="AF859" s="222"/>
      <c r="AG859" s="222"/>
      <c r="AH859" s="222"/>
      <c r="AI859" s="222"/>
      <c r="AJ859" s="222"/>
      <c r="AK859" s="222"/>
      <c r="AL859" s="222"/>
      <c r="AM859" s="222"/>
      <c r="AN859" s="222"/>
      <c r="AO859" s="222"/>
      <c r="AP859" s="222"/>
      <c r="AQ859" s="199">
        <v>4</v>
      </c>
      <c r="AR859" s="199"/>
      <c r="AS859" s="226"/>
      <c r="AT859" s="226"/>
      <c r="AU859" s="226"/>
      <c r="AV859" s="226">
        <v>7</v>
      </c>
      <c r="AW859" s="226">
        <v>107</v>
      </c>
      <c r="AX859" s="226"/>
      <c r="AY859" s="226"/>
    </row>
    <row r="860" spans="1:51" s="196" customFormat="1" ht="12.75" customHeight="1">
      <c r="A860" s="825" t="s">
        <v>124</v>
      </c>
      <c r="B860" s="826"/>
      <c r="C860" s="702" t="s">
        <v>125</v>
      </c>
      <c r="D860" s="702"/>
      <c r="E860" s="702"/>
      <c r="F860" s="702"/>
      <c r="G860" s="702"/>
      <c r="H860" s="702"/>
      <c r="I860" s="214">
        <f t="shared" si="398"/>
        <v>847</v>
      </c>
      <c r="J860" s="215">
        <f t="shared" si="379"/>
        <v>37</v>
      </c>
      <c r="K860" s="215">
        <f t="shared" si="379"/>
        <v>0</v>
      </c>
      <c r="L860" s="221"/>
      <c r="M860" s="199"/>
      <c r="N860" s="199">
        <v>37</v>
      </c>
      <c r="O860" s="199"/>
      <c r="P860" s="222"/>
      <c r="Q860" s="222"/>
      <c r="R860" s="222">
        <v>37</v>
      </c>
      <c r="S860" s="222"/>
      <c r="T860" s="222"/>
      <c r="U860" s="222"/>
      <c r="V860" s="214">
        <v>27</v>
      </c>
      <c r="W860" s="214"/>
      <c r="X860" s="222">
        <v>9</v>
      </c>
      <c r="Y860" s="223"/>
      <c r="Z860" s="224"/>
      <c r="AA860" s="223"/>
      <c r="AB860" s="140" t="str">
        <f t="shared" si="391"/>
        <v>IM7212-14</v>
      </c>
      <c r="AC860" s="139" t="str">
        <f t="shared" si="406"/>
        <v>Гагнуурчин</v>
      </c>
      <c r="AD860" s="214">
        <f t="shared" si="400"/>
        <v>847</v>
      </c>
      <c r="AE860" s="222"/>
      <c r="AF860" s="222"/>
      <c r="AG860" s="222"/>
      <c r="AH860" s="222"/>
      <c r="AI860" s="222"/>
      <c r="AJ860" s="222"/>
      <c r="AK860" s="222"/>
      <c r="AL860" s="222"/>
      <c r="AM860" s="222"/>
      <c r="AN860" s="222"/>
      <c r="AO860" s="222"/>
      <c r="AP860" s="222"/>
      <c r="AQ860" s="199">
        <v>1</v>
      </c>
      <c r="AR860" s="199"/>
      <c r="AS860" s="226"/>
      <c r="AT860" s="226"/>
      <c r="AU860" s="226"/>
      <c r="AV860" s="226">
        <v>9</v>
      </c>
      <c r="AW860" s="226">
        <v>28</v>
      </c>
      <c r="AX860" s="226"/>
      <c r="AY860" s="226"/>
    </row>
    <row r="861" spans="1:51" s="196" customFormat="1" ht="25.5" customHeight="1">
      <c r="A861" s="1001" t="s">
        <v>161</v>
      </c>
      <c r="B861" s="1001"/>
      <c r="C861" s="751" t="s">
        <v>162</v>
      </c>
      <c r="D861" s="752"/>
      <c r="E861" s="752"/>
      <c r="F861" s="752"/>
      <c r="G861" s="752"/>
      <c r="H861" s="783"/>
      <c r="I861" s="214">
        <f t="shared" si="398"/>
        <v>848</v>
      </c>
      <c r="J861" s="215">
        <f t="shared" si="379"/>
        <v>30</v>
      </c>
      <c r="K861" s="215">
        <f t="shared" si="379"/>
        <v>1</v>
      </c>
      <c r="L861" s="221"/>
      <c r="M861" s="199"/>
      <c r="N861" s="199">
        <v>30</v>
      </c>
      <c r="O861" s="199">
        <v>1</v>
      </c>
      <c r="P861" s="222"/>
      <c r="Q861" s="222"/>
      <c r="R861" s="222">
        <v>30</v>
      </c>
      <c r="S861" s="222"/>
      <c r="T861" s="222"/>
      <c r="U861" s="222"/>
      <c r="V861" s="214"/>
      <c r="W861" s="214"/>
      <c r="X861" s="222">
        <v>12</v>
      </c>
      <c r="Y861" s="223"/>
      <c r="Z861" s="224">
        <v>2</v>
      </c>
      <c r="AA861" s="223"/>
      <c r="AB861" s="140" t="str">
        <f t="shared" si="391"/>
        <v>MT8111-35</v>
      </c>
      <c r="AC861" s="139" t="str">
        <f t="shared" si="406"/>
        <v>Хүнд машин механизмын оператор</v>
      </c>
      <c r="AD861" s="214">
        <f t="shared" si="400"/>
        <v>848</v>
      </c>
      <c r="AE861" s="222"/>
      <c r="AF861" s="222"/>
      <c r="AG861" s="222"/>
      <c r="AH861" s="222"/>
      <c r="AI861" s="222"/>
      <c r="AJ861" s="222"/>
      <c r="AK861" s="222">
        <v>1</v>
      </c>
      <c r="AL861" s="222"/>
      <c r="AM861" s="222"/>
      <c r="AN861" s="222"/>
      <c r="AO861" s="222"/>
      <c r="AP861" s="222"/>
      <c r="AQ861" s="199">
        <v>15</v>
      </c>
      <c r="AR861" s="199">
        <v>1</v>
      </c>
      <c r="AS861" s="226">
        <v>2</v>
      </c>
      <c r="AT861" s="226"/>
      <c r="AU861" s="226"/>
      <c r="AV861" s="226">
        <v>22</v>
      </c>
      <c r="AW861" s="226">
        <v>6</v>
      </c>
      <c r="AX861" s="226"/>
      <c r="AY861" s="226"/>
    </row>
    <row r="862" spans="1:51" s="196" customFormat="1" ht="25.5" customHeight="1">
      <c r="A862" s="1006" t="s">
        <v>190</v>
      </c>
      <c r="B862" s="1007"/>
      <c r="C862" s="751" t="s">
        <v>191</v>
      </c>
      <c r="D862" s="752"/>
      <c r="E862" s="752"/>
      <c r="F862" s="752"/>
      <c r="G862" s="752"/>
      <c r="H862" s="783"/>
      <c r="I862" s="214">
        <f t="shared" si="398"/>
        <v>849</v>
      </c>
      <c r="J862" s="215">
        <f t="shared" si="379"/>
        <v>10</v>
      </c>
      <c r="K862" s="215">
        <f t="shared" si="379"/>
        <v>4</v>
      </c>
      <c r="L862" s="221"/>
      <c r="M862" s="199"/>
      <c r="N862" s="199">
        <v>10</v>
      </c>
      <c r="O862" s="199">
        <v>4</v>
      </c>
      <c r="P862" s="222"/>
      <c r="Q862" s="222"/>
      <c r="R862" s="222">
        <v>10</v>
      </c>
      <c r="S862" s="222"/>
      <c r="T862" s="222"/>
      <c r="U862" s="222"/>
      <c r="V862" s="214"/>
      <c r="W862" s="214"/>
      <c r="X862" s="222">
        <v>3</v>
      </c>
      <c r="Y862" s="223"/>
      <c r="Z862" s="224"/>
      <c r="AA862" s="223"/>
      <c r="AB862" s="140" t="str">
        <f t="shared" si="391"/>
        <v>IM7233-18</v>
      </c>
      <c r="AC862" s="139" t="str">
        <f t="shared" si="406"/>
        <v>Үйлдвэрийн машин, тоног төхөөрөмжийн механик</v>
      </c>
      <c r="AD862" s="214">
        <f t="shared" si="400"/>
        <v>849</v>
      </c>
      <c r="AE862" s="222"/>
      <c r="AF862" s="222"/>
      <c r="AG862" s="222"/>
      <c r="AH862" s="222"/>
      <c r="AI862" s="222"/>
      <c r="AJ862" s="222"/>
      <c r="AK862" s="222"/>
      <c r="AL862" s="222"/>
      <c r="AM862" s="222"/>
      <c r="AN862" s="222"/>
      <c r="AO862" s="222"/>
      <c r="AP862" s="222"/>
      <c r="AQ862" s="199">
        <v>7</v>
      </c>
      <c r="AR862" s="199">
        <v>4</v>
      </c>
      <c r="AS862" s="226"/>
      <c r="AT862" s="226"/>
      <c r="AU862" s="226"/>
      <c r="AV862" s="226">
        <v>8</v>
      </c>
      <c r="AW862" s="226">
        <v>2</v>
      </c>
      <c r="AX862" s="226"/>
      <c r="AY862" s="226"/>
    </row>
    <row r="863" spans="1:51" s="208" customFormat="1" ht="21" customHeight="1">
      <c r="A863" s="1048" t="s">
        <v>654</v>
      </c>
      <c r="B863" s="1049"/>
      <c r="C863" s="1049"/>
      <c r="D863" s="1049"/>
      <c r="E863" s="1049"/>
      <c r="F863" s="1049"/>
      <c r="G863" s="1049"/>
      <c r="H863" s="1050"/>
      <c r="I863" s="241">
        <f t="shared" si="398"/>
        <v>850</v>
      </c>
      <c r="J863" s="268">
        <f t="shared" ref="J863:K863" si="407">SUM(J864:J879)</f>
        <v>705</v>
      </c>
      <c r="K863" s="268">
        <f t="shared" si="407"/>
        <v>239</v>
      </c>
      <c r="L863" s="268">
        <f>SUM(L864:L879)</f>
        <v>351</v>
      </c>
      <c r="M863" s="268">
        <f t="shared" ref="M863:AA863" si="408">SUM(M864:M879)</f>
        <v>105</v>
      </c>
      <c r="N863" s="268">
        <f t="shared" si="408"/>
        <v>354</v>
      </c>
      <c r="O863" s="268">
        <f t="shared" si="408"/>
        <v>134</v>
      </c>
      <c r="P863" s="268">
        <f t="shared" si="408"/>
        <v>0</v>
      </c>
      <c r="Q863" s="268">
        <f t="shared" si="408"/>
        <v>0</v>
      </c>
      <c r="R863" s="268">
        <f t="shared" si="408"/>
        <v>0</v>
      </c>
      <c r="S863" s="268">
        <f t="shared" si="408"/>
        <v>0</v>
      </c>
      <c r="T863" s="268">
        <f t="shared" si="408"/>
        <v>705</v>
      </c>
      <c r="U863" s="268">
        <f t="shared" si="408"/>
        <v>0</v>
      </c>
      <c r="V863" s="268">
        <f t="shared" si="408"/>
        <v>0</v>
      </c>
      <c r="W863" s="268">
        <f t="shared" si="408"/>
        <v>0</v>
      </c>
      <c r="X863" s="268">
        <f t="shared" si="408"/>
        <v>153</v>
      </c>
      <c r="Y863" s="268">
        <f t="shared" si="408"/>
        <v>52</v>
      </c>
      <c r="Z863" s="268">
        <f t="shared" si="408"/>
        <v>0</v>
      </c>
      <c r="AA863" s="268">
        <f t="shared" si="408"/>
        <v>0</v>
      </c>
      <c r="AB863" s="829" t="str">
        <f t="shared" si="391"/>
        <v>4. Төмөр замын Политехник коллеж</v>
      </c>
      <c r="AC863" s="830"/>
      <c r="AD863" s="241">
        <f t="shared" si="400"/>
        <v>850</v>
      </c>
      <c r="AE863" s="268">
        <f t="shared" ref="AE863:AF863" si="409">SUM(AE864:AE879)</f>
        <v>0</v>
      </c>
      <c r="AF863" s="268">
        <f t="shared" si="409"/>
        <v>0</v>
      </c>
      <c r="AG863" s="268">
        <f>SUM(AG864:AG879)</f>
        <v>0</v>
      </c>
      <c r="AH863" s="268">
        <f t="shared" ref="AH863:AX863" si="410">SUM(AH864:AH879)</f>
        <v>0</v>
      </c>
      <c r="AI863" s="268">
        <f t="shared" si="410"/>
        <v>146</v>
      </c>
      <c r="AJ863" s="268">
        <f t="shared" si="410"/>
        <v>53</v>
      </c>
      <c r="AK863" s="268">
        <f t="shared" si="410"/>
        <v>0</v>
      </c>
      <c r="AL863" s="268">
        <f t="shared" si="410"/>
        <v>0</v>
      </c>
      <c r="AM863" s="268">
        <f t="shared" si="410"/>
        <v>0</v>
      </c>
      <c r="AN863" s="268">
        <f t="shared" si="410"/>
        <v>0</v>
      </c>
      <c r="AO863" s="268">
        <f t="shared" si="410"/>
        <v>0</v>
      </c>
      <c r="AP863" s="268">
        <f t="shared" si="410"/>
        <v>0</v>
      </c>
      <c r="AQ863" s="268">
        <f t="shared" si="410"/>
        <v>406</v>
      </c>
      <c r="AR863" s="268">
        <f t="shared" si="410"/>
        <v>134</v>
      </c>
      <c r="AS863" s="268">
        <f t="shared" si="410"/>
        <v>28</v>
      </c>
      <c r="AT863" s="268">
        <f t="shared" si="410"/>
        <v>0</v>
      </c>
      <c r="AU863" s="268">
        <f t="shared" si="410"/>
        <v>88</v>
      </c>
      <c r="AV863" s="268">
        <f t="shared" si="410"/>
        <v>589</v>
      </c>
      <c r="AW863" s="268">
        <f t="shared" si="410"/>
        <v>0</v>
      </c>
      <c r="AX863" s="268">
        <f t="shared" si="410"/>
        <v>0</v>
      </c>
      <c r="AY863" s="268">
        <f>SUM(AY864:AY879)</f>
        <v>0</v>
      </c>
    </row>
    <row r="864" spans="1:51" s="196" customFormat="1" ht="25.5" customHeight="1">
      <c r="A864" s="787" t="s">
        <v>551</v>
      </c>
      <c r="B864" s="787"/>
      <c r="C864" s="751" t="s">
        <v>552</v>
      </c>
      <c r="D864" s="752"/>
      <c r="E864" s="752"/>
      <c r="F864" s="752"/>
      <c r="G864" s="752"/>
      <c r="H864" s="783"/>
      <c r="I864" s="214">
        <f t="shared" si="398"/>
        <v>851</v>
      </c>
      <c r="J864" s="215">
        <f t="shared" si="379"/>
        <v>65</v>
      </c>
      <c r="K864" s="215">
        <f t="shared" si="379"/>
        <v>42</v>
      </c>
      <c r="L864" s="221">
        <v>65</v>
      </c>
      <c r="M864" s="199">
        <v>42</v>
      </c>
      <c r="N864" s="199"/>
      <c r="O864" s="199"/>
      <c r="P864" s="222"/>
      <c r="Q864" s="222"/>
      <c r="R864" s="222"/>
      <c r="S864" s="222"/>
      <c r="T864" s="199">
        <v>65</v>
      </c>
      <c r="U864" s="222"/>
      <c r="V864" s="214"/>
      <c r="W864" s="214"/>
      <c r="X864" s="222"/>
      <c r="Y864" s="223"/>
      <c r="Z864" s="224"/>
      <c r="AA864" s="223"/>
      <c r="AB864" s="140" t="str">
        <f t="shared" si="391"/>
        <v>TR3115-65</v>
      </c>
      <c r="AC864" s="139" t="str">
        <f t="shared" ref="AC864:AC879" si="411">+C864</f>
        <v>Төмөр замын ашиглалтын техникч</v>
      </c>
      <c r="AD864" s="214">
        <f t="shared" si="400"/>
        <v>851</v>
      </c>
      <c r="AE864" s="222"/>
      <c r="AF864" s="222"/>
      <c r="AG864" s="222"/>
      <c r="AH864" s="222"/>
      <c r="AI864" s="214">
        <v>33</v>
      </c>
      <c r="AJ864" s="214">
        <v>25</v>
      </c>
      <c r="AK864" s="248"/>
      <c r="AL864" s="248"/>
      <c r="AM864" s="248"/>
      <c r="AN864" s="248"/>
      <c r="AO864" s="248"/>
      <c r="AP864" s="248"/>
      <c r="AQ864" s="214">
        <v>32</v>
      </c>
      <c r="AR864" s="214">
        <v>17</v>
      </c>
      <c r="AS864" s="199">
        <v>9</v>
      </c>
      <c r="AT864" s="199"/>
      <c r="AU864" s="199">
        <v>16</v>
      </c>
      <c r="AV864" s="199">
        <v>40</v>
      </c>
      <c r="AW864" s="199"/>
      <c r="AX864" s="226"/>
      <c r="AY864" s="226"/>
    </row>
    <row r="865" spans="1:51" s="196" customFormat="1" ht="12.75" customHeight="1">
      <c r="A865" s="787" t="s">
        <v>553</v>
      </c>
      <c r="B865" s="787"/>
      <c r="C865" s="712" t="s">
        <v>554</v>
      </c>
      <c r="D865" s="713"/>
      <c r="E865" s="713"/>
      <c r="F865" s="713"/>
      <c r="G865" s="713"/>
      <c r="H865" s="714"/>
      <c r="I865" s="214">
        <f t="shared" si="398"/>
        <v>852</v>
      </c>
      <c r="J865" s="215">
        <f t="shared" si="379"/>
        <v>62</v>
      </c>
      <c r="K865" s="215">
        <f t="shared" si="379"/>
        <v>2</v>
      </c>
      <c r="L865" s="221">
        <v>62</v>
      </c>
      <c r="M865" s="199">
        <v>2</v>
      </c>
      <c r="N865" s="199"/>
      <c r="O865" s="199"/>
      <c r="P865" s="222"/>
      <c r="Q865" s="222"/>
      <c r="R865" s="222"/>
      <c r="S865" s="222"/>
      <c r="T865" s="199">
        <v>62</v>
      </c>
      <c r="U865" s="222"/>
      <c r="V865" s="214"/>
      <c r="W865" s="214"/>
      <c r="X865" s="222"/>
      <c r="Y865" s="223"/>
      <c r="Z865" s="224"/>
      <c r="AA865" s="223"/>
      <c r="AB865" s="140" t="str">
        <f t="shared" si="391"/>
        <v>TR3115-60</v>
      </c>
      <c r="AC865" s="139" t="str">
        <f t="shared" si="411"/>
        <v>Зүтгүүрийн техникч</v>
      </c>
      <c r="AD865" s="214">
        <f t="shared" si="400"/>
        <v>852</v>
      </c>
      <c r="AE865" s="222"/>
      <c r="AF865" s="222"/>
      <c r="AG865" s="222"/>
      <c r="AH865" s="222"/>
      <c r="AI865" s="214">
        <v>30</v>
      </c>
      <c r="AJ865" s="214">
        <v>2</v>
      </c>
      <c r="AK865" s="248"/>
      <c r="AL865" s="248"/>
      <c r="AM865" s="248"/>
      <c r="AN865" s="248"/>
      <c r="AO865" s="248"/>
      <c r="AP865" s="248"/>
      <c r="AQ865" s="214">
        <v>32</v>
      </c>
      <c r="AR865" s="214"/>
      <c r="AS865" s="199"/>
      <c r="AT865" s="199"/>
      <c r="AU865" s="199">
        <v>31</v>
      </c>
      <c r="AV865" s="199">
        <v>31</v>
      </c>
      <c r="AW865" s="199"/>
      <c r="AX865" s="226"/>
      <c r="AY865" s="226"/>
    </row>
    <row r="866" spans="1:51" s="196" customFormat="1" ht="12.75" customHeight="1">
      <c r="A866" s="787" t="s">
        <v>555</v>
      </c>
      <c r="B866" s="787"/>
      <c r="C866" s="712" t="s">
        <v>556</v>
      </c>
      <c r="D866" s="713"/>
      <c r="E866" s="713"/>
      <c r="F866" s="713"/>
      <c r="G866" s="713"/>
      <c r="H866" s="714"/>
      <c r="I866" s="214">
        <f t="shared" si="398"/>
        <v>853</v>
      </c>
      <c r="J866" s="215">
        <f t="shared" si="379"/>
        <v>64</v>
      </c>
      <c r="K866" s="215">
        <f t="shared" si="379"/>
        <v>22</v>
      </c>
      <c r="L866" s="221">
        <v>64</v>
      </c>
      <c r="M866" s="199">
        <v>22</v>
      </c>
      <c r="N866" s="199"/>
      <c r="O866" s="199"/>
      <c r="P866" s="222"/>
      <c r="Q866" s="222"/>
      <c r="R866" s="222"/>
      <c r="S866" s="222"/>
      <c r="T866" s="199">
        <v>64</v>
      </c>
      <c r="U866" s="222"/>
      <c r="V866" s="214"/>
      <c r="W866" s="214"/>
      <c r="X866" s="222"/>
      <c r="Y866" s="223"/>
      <c r="Z866" s="224"/>
      <c r="AA866" s="223"/>
      <c r="AB866" s="140" t="str">
        <f t="shared" si="391"/>
        <v>TR3115-61</v>
      </c>
      <c r="AC866" s="139" t="str">
        <f t="shared" si="411"/>
        <v>Вагоны техникч</v>
      </c>
      <c r="AD866" s="214">
        <f t="shared" si="400"/>
        <v>853</v>
      </c>
      <c r="AE866" s="222"/>
      <c r="AF866" s="222"/>
      <c r="AG866" s="222"/>
      <c r="AH866" s="222"/>
      <c r="AI866" s="214">
        <v>32</v>
      </c>
      <c r="AJ866" s="214">
        <v>14</v>
      </c>
      <c r="AK866" s="248"/>
      <c r="AL866" s="248"/>
      <c r="AM866" s="248"/>
      <c r="AN866" s="248"/>
      <c r="AO866" s="248"/>
      <c r="AP866" s="248"/>
      <c r="AQ866" s="214">
        <v>32</v>
      </c>
      <c r="AR866" s="214">
        <v>8</v>
      </c>
      <c r="AS866" s="199">
        <v>9</v>
      </c>
      <c r="AT866" s="199"/>
      <c r="AU866" s="199">
        <v>14</v>
      </c>
      <c r="AV866" s="199">
        <v>41</v>
      </c>
      <c r="AW866" s="199"/>
      <c r="AX866" s="226"/>
      <c r="AY866" s="226"/>
    </row>
    <row r="867" spans="1:51" s="196" customFormat="1" ht="12.75" customHeight="1">
      <c r="A867" s="787" t="s">
        <v>557</v>
      </c>
      <c r="B867" s="787"/>
      <c r="C867" s="712" t="s">
        <v>558</v>
      </c>
      <c r="D867" s="713"/>
      <c r="E867" s="713"/>
      <c r="F867" s="713"/>
      <c r="G867" s="713"/>
      <c r="H867" s="714"/>
      <c r="I867" s="214">
        <f t="shared" si="398"/>
        <v>854</v>
      </c>
      <c r="J867" s="215">
        <f t="shared" si="379"/>
        <v>64</v>
      </c>
      <c r="K867" s="215">
        <f t="shared" si="379"/>
        <v>17</v>
      </c>
      <c r="L867" s="221">
        <v>64</v>
      </c>
      <c r="M867" s="199">
        <v>17</v>
      </c>
      <c r="N867" s="199"/>
      <c r="O867" s="199"/>
      <c r="P867" s="222"/>
      <c r="Q867" s="222"/>
      <c r="R867" s="222"/>
      <c r="S867" s="222"/>
      <c r="T867" s="199">
        <v>64</v>
      </c>
      <c r="U867" s="222"/>
      <c r="V867" s="214"/>
      <c r="W867" s="214"/>
      <c r="X867" s="222"/>
      <c r="Y867" s="223"/>
      <c r="Z867" s="224"/>
      <c r="AA867" s="223"/>
      <c r="AB867" s="140" t="str">
        <f t="shared" si="391"/>
        <v>TR3115-62</v>
      </c>
      <c r="AC867" s="139" t="str">
        <f t="shared" si="411"/>
        <v>Замын техникч</v>
      </c>
      <c r="AD867" s="214">
        <f t="shared" si="400"/>
        <v>854</v>
      </c>
      <c r="AE867" s="222"/>
      <c r="AF867" s="222"/>
      <c r="AG867" s="222"/>
      <c r="AH867" s="222"/>
      <c r="AI867" s="214">
        <v>35</v>
      </c>
      <c r="AJ867" s="214">
        <v>9</v>
      </c>
      <c r="AK867" s="248"/>
      <c r="AL867" s="248"/>
      <c r="AM867" s="248"/>
      <c r="AN867" s="248"/>
      <c r="AO867" s="248"/>
      <c r="AP867" s="248"/>
      <c r="AQ867" s="214">
        <v>29</v>
      </c>
      <c r="AR867" s="214">
        <v>8</v>
      </c>
      <c r="AS867" s="199">
        <v>5</v>
      </c>
      <c r="AT867" s="199"/>
      <c r="AU867" s="199">
        <v>19</v>
      </c>
      <c r="AV867" s="199">
        <v>40</v>
      </c>
      <c r="AW867" s="199"/>
      <c r="AX867" s="226"/>
      <c r="AY867" s="226"/>
    </row>
    <row r="868" spans="1:51" s="196" customFormat="1" ht="25.5" customHeight="1">
      <c r="A868" s="787" t="s">
        <v>559</v>
      </c>
      <c r="B868" s="787"/>
      <c r="C868" s="712" t="s">
        <v>560</v>
      </c>
      <c r="D868" s="713"/>
      <c r="E868" s="713"/>
      <c r="F868" s="713"/>
      <c r="G868" s="713"/>
      <c r="H868" s="714"/>
      <c r="I868" s="214">
        <f t="shared" si="398"/>
        <v>855</v>
      </c>
      <c r="J868" s="215">
        <f t="shared" si="379"/>
        <v>22</v>
      </c>
      <c r="K868" s="215">
        <f t="shared" si="379"/>
        <v>0</v>
      </c>
      <c r="L868" s="221">
        <v>22</v>
      </c>
      <c r="M868" s="199"/>
      <c r="N868" s="199"/>
      <c r="O868" s="199"/>
      <c r="P868" s="222"/>
      <c r="Q868" s="222"/>
      <c r="R868" s="222"/>
      <c r="S868" s="222"/>
      <c r="T868" s="199">
        <v>22</v>
      </c>
      <c r="U868" s="222"/>
      <c r="V868" s="214"/>
      <c r="W868" s="214"/>
      <c r="X868" s="222"/>
      <c r="Y868" s="223"/>
      <c r="Z868" s="224"/>
      <c r="AA868" s="223"/>
      <c r="AB868" s="140" t="str">
        <f t="shared" si="391"/>
        <v>TR3115-63</v>
      </c>
      <c r="AC868" s="139" t="str">
        <f t="shared" si="411"/>
        <v>Төмөр замын машин механизмын техникч</v>
      </c>
      <c r="AD868" s="214">
        <f t="shared" si="400"/>
        <v>855</v>
      </c>
      <c r="AE868" s="222"/>
      <c r="AF868" s="222"/>
      <c r="AG868" s="222"/>
      <c r="AH868" s="222"/>
      <c r="AI868" s="248"/>
      <c r="AJ868" s="248"/>
      <c r="AK868" s="248"/>
      <c r="AL868" s="248"/>
      <c r="AM868" s="248"/>
      <c r="AN868" s="248"/>
      <c r="AO868" s="248"/>
      <c r="AP868" s="248"/>
      <c r="AQ868" s="214">
        <v>22</v>
      </c>
      <c r="AR868" s="214"/>
      <c r="AS868" s="199">
        <v>1</v>
      </c>
      <c r="AT868" s="199"/>
      <c r="AU868" s="199"/>
      <c r="AV868" s="199">
        <v>21</v>
      </c>
      <c r="AW868" s="199"/>
      <c r="AX868" s="226"/>
      <c r="AY868" s="226"/>
    </row>
    <row r="869" spans="1:51" s="196" customFormat="1" ht="25.5" customHeight="1">
      <c r="A869" s="787" t="s">
        <v>561</v>
      </c>
      <c r="B869" s="787"/>
      <c r="C869" s="712" t="s">
        <v>562</v>
      </c>
      <c r="D869" s="713"/>
      <c r="E869" s="713"/>
      <c r="F869" s="713"/>
      <c r="G869" s="713"/>
      <c r="H869" s="714"/>
      <c r="I869" s="214">
        <f t="shared" si="398"/>
        <v>856</v>
      </c>
      <c r="J869" s="215">
        <f t="shared" si="379"/>
        <v>28</v>
      </c>
      <c r="K869" s="215">
        <f t="shared" si="379"/>
        <v>8</v>
      </c>
      <c r="L869" s="221">
        <v>28</v>
      </c>
      <c r="M869" s="199">
        <v>8</v>
      </c>
      <c r="N869" s="199"/>
      <c r="O869" s="199"/>
      <c r="P869" s="222"/>
      <c r="Q869" s="222"/>
      <c r="R869" s="222"/>
      <c r="S869" s="222"/>
      <c r="T869" s="199">
        <v>28</v>
      </c>
      <c r="U869" s="222"/>
      <c r="V869" s="214"/>
      <c r="W869" s="214"/>
      <c r="X869" s="222"/>
      <c r="Y869" s="223"/>
      <c r="Z869" s="224"/>
      <c r="AA869" s="223"/>
      <c r="AB869" s="140" t="str">
        <f t="shared" si="391"/>
        <v>TR3115-64</v>
      </c>
      <c r="AC869" s="139" t="str">
        <f t="shared" si="411"/>
        <v>Дохиолол төвлөрүүлэлт хориглолтын техникч</v>
      </c>
      <c r="AD869" s="214">
        <f t="shared" si="400"/>
        <v>856</v>
      </c>
      <c r="AE869" s="222"/>
      <c r="AF869" s="222"/>
      <c r="AG869" s="222"/>
      <c r="AH869" s="222"/>
      <c r="AI869" s="222"/>
      <c r="AJ869" s="222"/>
      <c r="AK869" s="222"/>
      <c r="AL869" s="222"/>
      <c r="AM869" s="222"/>
      <c r="AN869" s="222"/>
      <c r="AO869" s="222"/>
      <c r="AP869" s="222"/>
      <c r="AQ869" s="199">
        <v>28</v>
      </c>
      <c r="AR869" s="199">
        <v>8</v>
      </c>
      <c r="AS869" s="199"/>
      <c r="AT869" s="199"/>
      <c r="AU869" s="199">
        <v>2</v>
      </c>
      <c r="AV869" s="199">
        <v>26</v>
      </c>
      <c r="AW869" s="199"/>
      <c r="AX869" s="226"/>
      <c r="AY869" s="226"/>
    </row>
    <row r="870" spans="1:51" s="196" customFormat="1" ht="12.75" customHeight="1">
      <c r="A870" s="1046" t="s">
        <v>358</v>
      </c>
      <c r="B870" s="1047"/>
      <c r="C870" s="751" t="s">
        <v>359</v>
      </c>
      <c r="D870" s="752"/>
      <c r="E870" s="752"/>
      <c r="F870" s="752"/>
      <c r="G870" s="752"/>
      <c r="H870" s="783"/>
      <c r="I870" s="214">
        <f t="shared" si="398"/>
        <v>857</v>
      </c>
      <c r="J870" s="215">
        <f t="shared" si="379"/>
        <v>46</v>
      </c>
      <c r="K870" s="215">
        <f t="shared" si="379"/>
        <v>14</v>
      </c>
      <c r="L870" s="221">
        <v>46</v>
      </c>
      <c r="M870" s="199">
        <v>14</v>
      </c>
      <c r="N870" s="199"/>
      <c r="O870" s="199"/>
      <c r="P870" s="222"/>
      <c r="Q870" s="222"/>
      <c r="R870" s="222"/>
      <c r="S870" s="222"/>
      <c r="T870" s="199">
        <v>46</v>
      </c>
      <c r="U870" s="222"/>
      <c r="V870" s="214"/>
      <c r="W870" s="214"/>
      <c r="X870" s="222"/>
      <c r="Y870" s="223"/>
      <c r="Z870" s="224"/>
      <c r="AA870" s="223"/>
      <c r="AB870" s="140" t="str">
        <f t="shared" si="391"/>
        <v>IM3113-17</v>
      </c>
      <c r="AC870" s="139" t="str">
        <f t="shared" si="411"/>
        <v>Цахилгааны техникч</v>
      </c>
      <c r="AD870" s="214">
        <f t="shared" si="400"/>
        <v>857</v>
      </c>
      <c r="AE870" s="222"/>
      <c r="AF870" s="222"/>
      <c r="AG870" s="222"/>
      <c r="AH870" s="222"/>
      <c r="AI870" s="199">
        <v>16</v>
      </c>
      <c r="AJ870" s="199">
        <v>3</v>
      </c>
      <c r="AK870" s="222"/>
      <c r="AL870" s="222"/>
      <c r="AM870" s="222"/>
      <c r="AN870" s="222"/>
      <c r="AO870" s="222"/>
      <c r="AP870" s="222"/>
      <c r="AQ870" s="199">
        <v>30</v>
      </c>
      <c r="AR870" s="199">
        <v>11</v>
      </c>
      <c r="AS870" s="199">
        <v>4</v>
      </c>
      <c r="AT870" s="199"/>
      <c r="AU870" s="199">
        <v>6</v>
      </c>
      <c r="AV870" s="199">
        <v>36</v>
      </c>
      <c r="AW870" s="199"/>
      <c r="AX870" s="226"/>
      <c r="AY870" s="226"/>
    </row>
    <row r="871" spans="1:51" s="196" customFormat="1" ht="25.5" customHeight="1">
      <c r="A871" s="825" t="s">
        <v>282</v>
      </c>
      <c r="B871" s="826"/>
      <c r="C871" s="712" t="s">
        <v>283</v>
      </c>
      <c r="D871" s="713"/>
      <c r="E871" s="713"/>
      <c r="F871" s="713"/>
      <c r="G871" s="713"/>
      <c r="H871" s="714"/>
      <c r="I871" s="214">
        <f t="shared" si="398"/>
        <v>858</v>
      </c>
      <c r="J871" s="215">
        <f t="shared" si="379"/>
        <v>62</v>
      </c>
      <c r="K871" s="215">
        <f t="shared" si="379"/>
        <v>31</v>
      </c>
      <c r="L871" s="221"/>
      <c r="M871" s="199"/>
      <c r="N871" s="63">
        <v>62</v>
      </c>
      <c r="O871" s="63">
        <v>31</v>
      </c>
      <c r="P871" s="222"/>
      <c r="Q871" s="222"/>
      <c r="R871" s="222"/>
      <c r="S871" s="222"/>
      <c r="T871" s="63">
        <v>62</v>
      </c>
      <c r="U871" s="222"/>
      <c r="V871" s="214"/>
      <c r="W871" s="214"/>
      <c r="X871" s="199">
        <v>28</v>
      </c>
      <c r="Y871" s="199">
        <v>12</v>
      </c>
      <c r="Z871" s="224"/>
      <c r="AA871" s="223"/>
      <c r="AB871" s="140" t="str">
        <f t="shared" si="391"/>
        <v>TR4323-15</v>
      </c>
      <c r="AC871" s="139" t="str">
        <f t="shared" si="411"/>
        <v>Төмөр замын өртөөний жижүүр</v>
      </c>
      <c r="AD871" s="214">
        <f t="shared" si="400"/>
        <v>858</v>
      </c>
      <c r="AE871" s="282"/>
      <c r="AF871" s="282"/>
      <c r="AG871" s="282"/>
      <c r="AH871" s="282"/>
      <c r="AI871" s="222"/>
      <c r="AJ871" s="222"/>
      <c r="AK871" s="222"/>
      <c r="AL871" s="222"/>
      <c r="AM871" s="222"/>
      <c r="AN871" s="222"/>
      <c r="AO871" s="222"/>
      <c r="AP871" s="222"/>
      <c r="AQ871" s="199">
        <v>34</v>
      </c>
      <c r="AR871" s="199">
        <v>19</v>
      </c>
      <c r="AS871" s="226"/>
      <c r="AT871" s="226"/>
      <c r="AU871" s="199"/>
      <c r="AV871" s="63">
        <v>62</v>
      </c>
      <c r="AW871" s="199"/>
      <c r="AX871" s="229"/>
      <c r="AY871" s="229"/>
    </row>
    <row r="872" spans="1:51" s="196" customFormat="1" ht="12.75" customHeight="1">
      <c r="A872" s="787" t="s">
        <v>284</v>
      </c>
      <c r="B872" s="787"/>
      <c r="C872" s="712" t="s">
        <v>285</v>
      </c>
      <c r="D872" s="713"/>
      <c r="E872" s="713"/>
      <c r="F872" s="713"/>
      <c r="G872" s="713"/>
      <c r="H872" s="714"/>
      <c r="I872" s="214">
        <f t="shared" si="398"/>
        <v>859</v>
      </c>
      <c r="J872" s="215">
        <f t="shared" si="379"/>
        <v>31</v>
      </c>
      <c r="K872" s="215">
        <f t="shared" si="379"/>
        <v>25</v>
      </c>
      <c r="L872" s="221"/>
      <c r="M872" s="199"/>
      <c r="N872" s="63">
        <v>31</v>
      </c>
      <c r="O872" s="63">
        <v>25</v>
      </c>
      <c r="P872" s="222"/>
      <c r="Q872" s="222"/>
      <c r="R872" s="222"/>
      <c r="S872" s="222"/>
      <c r="T872" s="63">
        <v>31</v>
      </c>
      <c r="U872" s="222"/>
      <c r="V872" s="214"/>
      <c r="W872" s="214"/>
      <c r="X872" s="199">
        <v>14</v>
      </c>
      <c r="Y872" s="199">
        <v>11</v>
      </c>
      <c r="Z872" s="224"/>
      <c r="AA872" s="223"/>
      <c r="AB872" s="140" t="str">
        <f t="shared" si="391"/>
        <v>TR4323-25</v>
      </c>
      <c r="AC872" s="139" t="str">
        <f t="shared" si="411"/>
        <v>Ачаа вагон хүлээлцэгч</v>
      </c>
      <c r="AD872" s="214">
        <f t="shared" si="400"/>
        <v>859</v>
      </c>
      <c r="AE872" s="282"/>
      <c r="AF872" s="282"/>
      <c r="AG872" s="282"/>
      <c r="AH872" s="282"/>
      <c r="AI872" s="222"/>
      <c r="AJ872" s="222"/>
      <c r="AK872" s="222"/>
      <c r="AL872" s="222"/>
      <c r="AM872" s="222"/>
      <c r="AN872" s="222"/>
      <c r="AO872" s="222"/>
      <c r="AP872" s="222"/>
      <c r="AQ872" s="199">
        <v>17</v>
      </c>
      <c r="AR872" s="199">
        <v>14</v>
      </c>
      <c r="AS872" s="226"/>
      <c r="AT872" s="226"/>
      <c r="AU872" s="199"/>
      <c r="AV872" s="63">
        <v>31</v>
      </c>
      <c r="AW872" s="199"/>
      <c r="AX872" s="229"/>
      <c r="AY872" s="229"/>
    </row>
    <row r="873" spans="1:51" s="196" customFormat="1" ht="12.75" customHeight="1">
      <c r="A873" s="787" t="s">
        <v>286</v>
      </c>
      <c r="B873" s="787"/>
      <c r="C873" s="712" t="s">
        <v>287</v>
      </c>
      <c r="D873" s="713"/>
      <c r="E873" s="713"/>
      <c r="F873" s="713"/>
      <c r="G873" s="713"/>
      <c r="H873" s="714"/>
      <c r="I873" s="214">
        <f t="shared" si="398"/>
        <v>860</v>
      </c>
      <c r="J873" s="215">
        <f t="shared" si="379"/>
        <v>35</v>
      </c>
      <c r="K873" s="215">
        <f t="shared" si="379"/>
        <v>0</v>
      </c>
      <c r="L873" s="221"/>
      <c r="M873" s="199"/>
      <c r="N873" s="63">
        <v>35</v>
      </c>
      <c r="O873" s="63"/>
      <c r="P873" s="222"/>
      <c r="Q873" s="222"/>
      <c r="R873" s="222"/>
      <c r="S873" s="222"/>
      <c r="T873" s="63">
        <v>35</v>
      </c>
      <c r="U873" s="222"/>
      <c r="V873" s="214"/>
      <c r="W873" s="214"/>
      <c r="X873" s="199">
        <v>11</v>
      </c>
      <c r="Y873" s="199"/>
      <c r="Z873" s="224"/>
      <c r="AA873" s="223"/>
      <c r="AB873" s="140" t="str">
        <f t="shared" si="391"/>
        <v>TR8311-11</v>
      </c>
      <c r="AC873" s="139" t="str">
        <f t="shared" si="411"/>
        <v>Зүтгүүрийн туслах машинч</v>
      </c>
      <c r="AD873" s="214">
        <f t="shared" si="400"/>
        <v>860</v>
      </c>
      <c r="AE873" s="282"/>
      <c r="AF873" s="282"/>
      <c r="AG873" s="282"/>
      <c r="AH873" s="282"/>
      <c r="AI873" s="222"/>
      <c r="AJ873" s="222"/>
      <c r="AK873" s="222"/>
      <c r="AL873" s="222"/>
      <c r="AM873" s="222"/>
      <c r="AN873" s="222"/>
      <c r="AO873" s="222"/>
      <c r="AP873" s="222"/>
      <c r="AQ873" s="199">
        <v>24</v>
      </c>
      <c r="AR873" s="199"/>
      <c r="AS873" s="226"/>
      <c r="AT873" s="226"/>
      <c r="AU873" s="199"/>
      <c r="AV873" s="63">
        <v>35</v>
      </c>
      <c r="AW873" s="229"/>
      <c r="AX873" s="229"/>
      <c r="AY873" s="229"/>
    </row>
    <row r="874" spans="1:51" s="196" customFormat="1" ht="12.75" customHeight="1">
      <c r="A874" s="787" t="s">
        <v>294</v>
      </c>
      <c r="B874" s="787"/>
      <c r="C874" s="751" t="s">
        <v>295</v>
      </c>
      <c r="D874" s="752"/>
      <c r="E874" s="752"/>
      <c r="F874" s="752"/>
      <c r="G874" s="752"/>
      <c r="H874" s="783"/>
      <c r="I874" s="214">
        <f t="shared" si="398"/>
        <v>861</v>
      </c>
      <c r="J874" s="215">
        <f t="shared" ref="J874:K888" si="412">+L874+N874+P874</f>
        <v>30</v>
      </c>
      <c r="K874" s="215">
        <f t="shared" si="412"/>
        <v>0</v>
      </c>
      <c r="L874" s="221"/>
      <c r="M874" s="199"/>
      <c r="N874" s="63">
        <v>30</v>
      </c>
      <c r="O874" s="63"/>
      <c r="P874" s="222"/>
      <c r="Q874" s="222"/>
      <c r="R874" s="222"/>
      <c r="S874" s="222"/>
      <c r="T874" s="63">
        <v>30</v>
      </c>
      <c r="U874" s="222"/>
      <c r="V874" s="214"/>
      <c r="W874" s="214"/>
      <c r="X874" s="199">
        <v>13</v>
      </c>
      <c r="Y874" s="199"/>
      <c r="Z874" s="224"/>
      <c r="AA874" s="223"/>
      <c r="AB874" s="140" t="str">
        <f t="shared" si="391"/>
        <v>TR8311-13</v>
      </c>
      <c r="AC874" s="139" t="str">
        <f t="shared" si="411"/>
        <v>Илчит тэрэгний засварчин</v>
      </c>
      <c r="AD874" s="214">
        <f t="shared" si="400"/>
        <v>861</v>
      </c>
      <c r="AE874" s="282"/>
      <c r="AF874" s="282"/>
      <c r="AG874" s="282"/>
      <c r="AH874" s="282"/>
      <c r="AI874" s="222"/>
      <c r="AJ874" s="222"/>
      <c r="AK874" s="222"/>
      <c r="AL874" s="222"/>
      <c r="AM874" s="222"/>
      <c r="AN874" s="222"/>
      <c r="AO874" s="222"/>
      <c r="AP874" s="222"/>
      <c r="AQ874" s="199">
        <v>17</v>
      </c>
      <c r="AR874" s="199"/>
      <c r="AS874" s="226"/>
      <c r="AT874" s="226"/>
      <c r="AU874" s="199"/>
      <c r="AV874" s="63">
        <v>30</v>
      </c>
      <c r="AW874" s="229"/>
      <c r="AX874" s="229"/>
      <c r="AY874" s="229"/>
    </row>
    <row r="875" spans="1:51" s="196" customFormat="1" ht="12.75" customHeight="1">
      <c r="A875" s="787" t="s">
        <v>290</v>
      </c>
      <c r="B875" s="787"/>
      <c r="C875" s="751" t="s">
        <v>291</v>
      </c>
      <c r="D875" s="752"/>
      <c r="E875" s="752"/>
      <c r="F875" s="752"/>
      <c r="G875" s="752"/>
      <c r="H875" s="783"/>
      <c r="I875" s="214">
        <f t="shared" si="398"/>
        <v>862</v>
      </c>
      <c r="J875" s="215">
        <f t="shared" si="412"/>
        <v>62</v>
      </c>
      <c r="K875" s="215">
        <f t="shared" si="412"/>
        <v>14</v>
      </c>
      <c r="L875" s="221"/>
      <c r="M875" s="199"/>
      <c r="N875" s="63">
        <v>62</v>
      </c>
      <c r="O875" s="63">
        <v>14</v>
      </c>
      <c r="P875" s="222"/>
      <c r="Q875" s="222"/>
      <c r="R875" s="222"/>
      <c r="S875" s="222"/>
      <c r="T875" s="63">
        <v>62</v>
      </c>
      <c r="U875" s="222"/>
      <c r="V875" s="214"/>
      <c r="W875" s="214"/>
      <c r="X875" s="199">
        <v>31</v>
      </c>
      <c r="Y875" s="199">
        <v>6</v>
      </c>
      <c r="Z875" s="224"/>
      <c r="AA875" s="223"/>
      <c r="AB875" s="140" t="str">
        <f t="shared" si="391"/>
        <v>TR4323-27</v>
      </c>
      <c r="AC875" s="139" t="str">
        <f t="shared" si="411"/>
        <v>Вагон үзэгч, засварчин</v>
      </c>
      <c r="AD875" s="214">
        <f t="shared" si="400"/>
        <v>862</v>
      </c>
      <c r="AE875" s="282"/>
      <c r="AF875" s="282"/>
      <c r="AG875" s="282"/>
      <c r="AH875" s="282"/>
      <c r="AI875" s="222"/>
      <c r="AJ875" s="222"/>
      <c r="AK875" s="222"/>
      <c r="AL875" s="222"/>
      <c r="AM875" s="222"/>
      <c r="AN875" s="222"/>
      <c r="AO875" s="222"/>
      <c r="AP875" s="222"/>
      <c r="AQ875" s="199">
        <v>31</v>
      </c>
      <c r="AR875" s="199">
        <v>8</v>
      </c>
      <c r="AS875" s="226"/>
      <c r="AT875" s="226"/>
      <c r="AU875" s="199"/>
      <c r="AV875" s="63">
        <v>62</v>
      </c>
      <c r="AW875" s="229"/>
      <c r="AX875" s="229"/>
      <c r="AY875" s="229"/>
    </row>
    <row r="876" spans="1:51" s="196" customFormat="1" ht="12.75" customHeight="1">
      <c r="A876" s="787" t="s">
        <v>292</v>
      </c>
      <c r="B876" s="787"/>
      <c r="C876" s="712" t="s">
        <v>293</v>
      </c>
      <c r="D876" s="713"/>
      <c r="E876" s="713"/>
      <c r="F876" s="713"/>
      <c r="G876" s="713"/>
      <c r="H876" s="714"/>
      <c r="I876" s="214">
        <f t="shared" si="398"/>
        <v>863</v>
      </c>
      <c r="J876" s="215">
        <f t="shared" si="412"/>
        <v>32</v>
      </c>
      <c r="K876" s="215">
        <f t="shared" si="412"/>
        <v>32</v>
      </c>
      <c r="L876" s="221"/>
      <c r="M876" s="199"/>
      <c r="N876" s="63">
        <v>32</v>
      </c>
      <c r="O876" s="63">
        <v>32</v>
      </c>
      <c r="P876" s="222"/>
      <c r="Q876" s="222"/>
      <c r="R876" s="222"/>
      <c r="S876" s="222"/>
      <c r="T876" s="63">
        <v>32</v>
      </c>
      <c r="U876" s="222"/>
      <c r="V876" s="214"/>
      <c r="W876" s="214"/>
      <c r="X876" s="199">
        <v>11</v>
      </c>
      <c r="Y876" s="199">
        <v>11</v>
      </c>
      <c r="Z876" s="224"/>
      <c r="AA876" s="223"/>
      <c r="AB876" s="140" t="str">
        <f t="shared" si="391"/>
        <v>TR4323-26</v>
      </c>
      <c r="AC876" s="139" t="str">
        <f t="shared" si="411"/>
        <v>Зорчигчийн вагоны үйлчлэгч</v>
      </c>
      <c r="AD876" s="214">
        <f t="shared" si="400"/>
        <v>863</v>
      </c>
      <c r="AE876" s="282"/>
      <c r="AF876" s="282"/>
      <c r="AG876" s="282"/>
      <c r="AH876" s="282"/>
      <c r="AI876" s="222"/>
      <c r="AJ876" s="222"/>
      <c r="AK876" s="222"/>
      <c r="AL876" s="222"/>
      <c r="AM876" s="222"/>
      <c r="AN876" s="222"/>
      <c r="AO876" s="222"/>
      <c r="AP876" s="222"/>
      <c r="AQ876" s="199">
        <v>21</v>
      </c>
      <c r="AR876" s="199">
        <v>21</v>
      </c>
      <c r="AS876" s="226"/>
      <c r="AT876" s="226"/>
      <c r="AU876" s="199"/>
      <c r="AV876" s="63">
        <v>32</v>
      </c>
      <c r="AW876" s="229"/>
      <c r="AX876" s="229"/>
      <c r="AY876" s="229"/>
    </row>
    <row r="877" spans="1:51" s="196" customFormat="1" ht="12.75" customHeight="1">
      <c r="A877" s="825" t="s">
        <v>193</v>
      </c>
      <c r="B877" s="826"/>
      <c r="C877" s="712" t="s">
        <v>194</v>
      </c>
      <c r="D877" s="713"/>
      <c r="E877" s="713"/>
      <c r="F877" s="713"/>
      <c r="G877" s="713"/>
      <c r="H877" s="714"/>
      <c r="I877" s="214">
        <f t="shared" si="398"/>
        <v>864</v>
      </c>
      <c r="J877" s="215">
        <f t="shared" si="412"/>
        <v>49</v>
      </c>
      <c r="K877" s="215">
        <f t="shared" si="412"/>
        <v>11</v>
      </c>
      <c r="L877" s="221"/>
      <c r="M877" s="199"/>
      <c r="N877" s="63">
        <v>49</v>
      </c>
      <c r="O877" s="63">
        <v>11</v>
      </c>
      <c r="P877" s="222"/>
      <c r="Q877" s="222"/>
      <c r="R877" s="222"/>
      <c r="S877" s="222"/>
      <c r="T877" s="63">
        <v>49</v>
      </c>
      <c r="U877" s="222"/>
      <c r="V877" s="214"/>
      <c r="W877" s="214"/>
      <c r="X877" s="199">
        <v>22</v>
      </c>
      <c r="Y877" s="199">
        <v>2</v>
      </c>
      <c r="Z877" s="224"/>
      <c r="AA877" s="223"/>
      <c r="AB877" s="140" t="str">
        <f t="shared" si="391"/>
        <v>TR4323-29</v>
      </c>
      <c r="AC877" s="139" t="str">
        <f t="shared" si="411"/>
        <v>Төмөр замын замчин</v>
      </c>
      <c r="AD877" s="214">
        <f t="shared" si="400"/>
        <v>864</v>
      </c>
      <c r="AE877" s="282"/>
      <c r="AF877" s="282"/>
      <c r="AG877" s="282"/>
      <c r="AH877" s="282"/>
      <c r="AI877" s="222"/>
      <c r="AJ877" s="222"/>
      <c r="AK877" s="222"/>
      <c r="AL877" s="222"/>
      <c r="AM877" s="222"/>
      <c r="AN877" s="222"/>
      <c r="AO877" s="222"/>
      <c r="AP877" s="222"/>
      <c r="AQ877" s="199">
        <v>27</v>
      </c>
      <c r="AR877" s="199">
        <v>9</v>
      </c>
      <c r="AS877" s="226"/>
      <c r="AT877" s="226"/>
      <c r="AU877" s="199"/>
      <c r="AV877" s="63">
        <v>49</v>
      </c>
      <c r="AW877" s="229"/>
      <c r="AX877" s="229"/>
      <c r="AY877" s="229"/>
    </row>
    <row r="878" spans="1:51" s="196" customFormat="1" ht="25.5" customHeight="1">
      <c r="A878" s="787" t="s">
        <v>563</v>
      </c>
      <c r="B878" s="787"/>
      <c r="C878" s="712" t="s">
        <v>564</v>
      </c>
      <c r="D878" s="713"/>
      <c r="E878" s="713"/>
      <c r="F878" s="713"/>
      <c r="G878" s="713"/>
      <c r="H878" s="714"/>
      <c r="I878" s="214">
        <f t="shared" si="398"/>
        <v>865</v>
      </c>
      <c r="J878" s="215">
        <f t="shared" si="412"/>
        <v>31</v>
      </c>
      <c r="K878" s="215">
        <f t="shared" si="412"/>
        <v>14</v>
      </c>
      <c r="L878" s="221"/>
      <c r="M878" s="199"/>
      <c r="N878" s="63">
        <v>31</v>
      </c>
      <c r="O878" s="63">
        <v>14</v>
      </c>
      <c r="P878" s="222"/>
      <c r="Q878" s="222"/>
      <c r="R878" s="222"/>
      <c r="S878" s="222"/>
      <c r="T878" s="63">
        <v>31</v>
      </c>
      <c r="U878" s="222"/>
      <c r="V878" s="214"/>
      <c r="W878" s="214"/>
      <c r="X878" s="199">
        <v>16</v>
      </c>
      <c r="Y878" s="199">
        <v>7</v>
      </c>
      <c r="Z878" s="224"/>
      <c r="AA878" s="223"/>
      <c r="AB878" s="140" t="str">
        <f t="shared" si="391"/>
        <v>TR4323-28</v>
      </c>
      <c r="AC878" s="139" t="str">
        <f t="shared" si="411"/>
        <v>Дохиолол төвлөрүүлэлт хориглолын монтёр</v>
      </c>
      <c r="AD878" s="214">
        <f t="shared" si="400"/>
        <v>865</v>
      </c>
      <c r="AE878" s="282"/>
      <c r="AF878" s="282"/>
      <c r="AG878" s="282"/>
      <c r="AH878" s="282"/>
      <c r="AI878" s="222"/>
      <c r="AJ878" s="222"/>
      <c r="AK878" s="222"/>
      <c r="AL878" s="222"/>
      <c r="AM878" s="222"/>
      <c r="AN878" s="222"/>
      <c r="AO878" s="222"/>
      <c r="AP878" s="222"/>
      <c r="AQ878" s="199">
        <v>15</v>
      </c>
      <c r="AR878" s="199">
        <v>7</v>
      </c>
      <c r="AS878" s="226"/>
      <c r="AT878" s="226"/>
      <c r="AU878" s="199"/>
      <c r="AV878" s="63">
        <v>31</v>
      </c>
      <c r="AW878" s="229"/>
      <c r="AX878" s="229"/>
      <c r="AY878" s="229"/>
    </row>
    <row r="879" spans="1:51" s="196" customFormat="1" ht="12.75" customHeight="1">
      <c r="A879" s="787" t="s">
        <v>565</v>
      </c>
      <c r="B879" s="787"/>
      <c r="C879" s="751" t="s">
        <v>566</v>
      </c>
      <c r="D879" s="752"/>
      <c r="E879" s="752"/>
      <c r="F879" s="752"/>
      <c r="G879" s="752"/>
      <c r="H879" s="783"/>
      <c r="I879" s="214">
        <f t="shared" si="398"/>
        <v>866</v>
      </c>
      <c r="J879" s="215">
        <f t="shared" si="412"/>
        <v>22</v>
      </c>
      <c r="K879" s="215">
        <f t="shared" si="412"/>
        <v>7</v>
      </c>
      <c r="L879" s="221"/>
      <c r="M879" s="199"/>
      <c r="N879" s="63">
        <v>22</v>
      </c>
      <c r="O879" s="63">
        <v>7</v>
      </c>
      <c r="P879" s="222"/>
      <c r="Q879" s="222"/>
      <c r="R879" s="222"/>
      <c r="S879" s="222"/>
      <c r="T879" s="63">
        <v>22</v>
      </c>
      <c r="U879" s="222"/>
      <c r="V879" s="214"/>
      <c r="W879" s="214"/>
      <c r="X879" s="199">
        <v>7</v>
      </c>
      <c r="Y879" s="199">
        <v>3</v>
      </c>
      <c r="Z879" s="224"/>
      <c r="AA879" s="223"/>
      <c r="AB879" s="140" t="str">
        <f t="shared" si="391"/>
        <v>TR7412-19</v>
      </c>
      <c r="AC879" s="139" t="str">
        <f t="shared" si="411"/>
        <v>Цахилгааны монтёр</v>
      </c>
      <c r="AD879" s="214">
        <f t="shared" si="400"/>
        <v>866</v>
      </c>
      <c r="AE879" s="282"/>
      <c r="AF879" s="282"/>
      <c r="AG879" s="282"/>
      <c r="AH879" s="282"/>
      <c r="AI879" s="222"/>
      <c r="AJ879" s="222"/>
      <c r="AK879" s="222"/>
      <c r="AL879" s="222"/>
      <c r="AM879" s="222"/>
      <c r="AN879" s="222"/>
      <c r="AO879" s="222"/>
      <c r="AP879" s="222"/>
      <c r="AQ879" s="199">
        <v>15</v>
      </c>
      <c r="AR879" s="199">
        <v>4</v>
      </c>
      <c r="AS879" s="226"/>
      <c r="AT879" s="226"/>
      <c r="AU879" s="226"/>
      <c r="AV879" s="63">
        <v>22</v>
      </c>
      <c r="AW879" s="226"/>
      <c r="AX879" s="226"/>
      <c r="AY879" s="226"/>
    </row>
    <row r="880" spans="1:51" s="208" customFormat="1" ht="24" customHeight="1">
      <c r="A880" s="1048" t="s">
        <v>567</v>
      </c>
      <c r="B880" s="1049"/>
      <c r="C880" s="1049"/>
      <c r="D880" s="1049"/>
      <c r="E880" s="1049"/>
      <c r="F880" s="1049"/>
      <c r="G880" s="1049"/>
      <c r="H880" s="1050"/>
      <c r="I880" s="241">
        <f t="shared" si="398"/>
        <v>867</v>
      </c>
      <c r="J880" s="266">
        <f t="shared" ref="J880:K880" si="413">SUM(J881:J888)</f>
        <v>407</v>
      </c>
      <c r="K880" s="266">
        <f t="shared" si="413"/>
        <v>22</v>
      </c>
      <c r="L880" s="266">
        <f>SUM(L881:L888)</f>
        <v>0</v>
      </c>
      <c r="M880" s="266">
        <f t="shared" ref="M880:AA880" si="414">SUM(M881:M888)</f>
        <v>0</v>
      </c>
      <c r="N880" s="266">
        <f t="shared" si="414"/>
        <v>159</v>
      </c>
      <c r="O880" s="266">
        <f t="shared" si="414"/>
        <v>22</v>
      </c>
      <c r="P880" s="266">
        <f t="shared" si="414"/>
        <v>248</v>
      </c>
      <c r="Q880" s="266">
        <f t="shared" si="414"/>
        <v>0</v>
      </c>
      <c r="R880" s="266">
        <f t="shared" si="414"/>
        <v>407</v>
      </c>
      <c r="S880" s="266">
        <f t="shared" si="414"/>
        <v>0</v>
      </c>
      <c r="T880" s="266">
        <f t="shared" si="414"/>
        <v>0</v>
      </c>
      <c r="U880" s="266">
        <f t="shared" si="414"/>
        <v>0</v>
      </c>
      <c r="V880" s="266">
        <f t="shared" si="414"/>
        <v>0</v>
      </c>
      <c r="W880" s="266">
        <f t="shared" si="414"/>
        <v>0</v>
      </c>
      <c r="X880" s="266">
        <f t="shared" si="414"/>
        <v>0</v>
      </c>
      <c r="Y880" s="266">
        <f t="shared" si="414"/>
        <v>0</v>
      </c>
      <c r="Z880" s="266">
        <f t="shared" si="414"/>
        <v>0</v>
      </c>
      <c r="AA880" s="266">
        <f t="shared" si="414"/>
        <v>0</v>
      </c>
      <c r="AB880" s="829" t="str">
        <f>+A880</f>
        <v>5. ШШГЕГ-ын харьяа "Амгалан" МСҮТ</v>
      </c>
      <c r="AC880" s="830"/>
      <c r="AD880" s="241">
        <f t="shared" si="400"/>
        <v>867</v>
      </c>
      <c r="AE880" s="266">
        <f t="shared" ref="AE880:AF880" si="415">SUM(AE881:AE888)</f>
        <v>0</v>
      </c>
      <c r="AF880" s="266">
        <f t="shared" si="415"/>
        <v>0</v>
      </c>
      <c r="AG880" s="266">
        <f>SUM(AG881:AG888)</f>
        <v>0</v>
      </c>
      <c r="AH880" s="266">
        <f t="shared" ref="AH880:AX880" si="416">SUM(AH881:AH888)</f>
        <v>0</v>
      </c>
      <c r="AI880" s="266">
        <f t="shared" si="416"/>
        <v>0</v>
      </c>
      <c r="AJ880" s="266">
        <f t="shared" si="416"/>
        <v>0</v>
      </c>
      <c r="AK880" s="266">
        <f t="shared" si="416"/>
        <v>0</v>
      </c>
      <c r="AL880" s="266">
        <f t="shared" si="416"/>
        <v>0</v>
      </c>
      <c r="AM880" s="266">
        <f t="shared" si="416"/>
        <v>0</v>
      </c>
      <c r="AN880" s="266">
        <f t="shared" si="416"/>
        <v>0</v>
      </c>
      <c r="AO880" s="266">
        <f t="shared" si="416"/>
        <v>407</v>
      </c>
      <c r="AP880" s="266">
        <f t="shared" si="416"/>
        <v>22</v>
      </c>
      <c r="AQ880" s="266">
        <f t="shared" si="416"/>
        <v>0</v>
      </c>
      <c r="AR880" s="266">
        <f t="shared" si="416"/>
        <v>0</v>
      </c>
      <c r="AS880" s="266">
        <f t="shared" si="416"/>
        <v>9</v>
      </c>
      <c r="AT880" s="266">
        <f t="shared" si="416"/>
        <v>1</v>
      </c>
      <c r="AU880" s="266">
        <f t="shared" si="416"/>
        <v>62</v>
      </c>
      <c r="AV880" s="266">
        <f t="shared" si="416"/>
        <v>207</v>
      </c>
      <c r="AW880" s="266">
        <f t="shared" si="416"/>
        <v>128</v>
      </c>
      <c r="AX880" s="266">
        <f t="shared" si="416"/>
        <v>0</v>
      </c>
      <c r="AY880" s="266">
        <f>SUM(AY881:AY888)</f>
        <v>0</v>
      </c>
    </row>
    <row r="881" spans="1:51" s="196" customFormat="1" ht="25.5" customHeight="1">
      <c r="A881" s="787" t="s">
        <v>118</v>
      </c>
      <c r="B881" s="787"/>
      <c r="C881" s="751" t="s">
        <v>119</v>
      </c>
      <c r="D881" s="752"/>
      <c r="E881" s="752"/>
      <c r="F881" s="752"/>
      <c r="G881" s="752"/>
      <c r="H881" s="783"/>
      <c r="I881" s="214">
        <f t="shared" si="398"/>
        <v>868</v>
      </c>
      <c r="J881" s="215">
        <f t="shared" si="412"/>
        <v>95</v>
      </c>
      <c r="K881" s="215">
        <f t="shared" si="412"/>
        <v>0</v>
      </c>
      <c r="L881" s="221"/>
      <c r="M881" s="199"/>
      <c r="N881" s="63">
        <v>60</v>
      </c>
      <c r="O881" s="63">
        <v>0</v>
      </c>
      <c r="P881" s="54">
        <v>35</v>
      </c>
      <c r="Q881" s="199">
        <v>0</v>
      </c>
      <c r="R881" s="221">
        <f>+P881+N881</f>
        <v>95</v>
      </c>
      <c r="S881" s="222"/>
      <c r="T881" s="222"/>
      <c r="U881" s="222"/>
      <c r="V881" s="214"/>
      <c r="W881" s="214"/>
      <c r="X881" s="222"/>
      <c r="Y881" s="223"/>
      <c r="Z881" s="224"/>
      <c r="AA881" s="223"/>
      <c r="AB881" s="140" t="str">
        <f t="shared" ref="AB881:AB888" si="417">+A881</f>
        <v>CF7123-20</v>
      </c>
      <c r="AC881" s="139" t="str">
        <f t="shared" ref="AC881:AC888" si="418">+C881</f>
        <v>Барилгын засал-чимэглэлчин</v>
      </c>
      <c r="AD881" s="214">
        <f t="shared" si="400"/>
        <v>868</v>
      </c>
      <c r="AE881" s="222"/>
      <c r="AF881" s="222"/>
      <c r="AG881" s="222"/>
      <c r="AH881" s="222"/>
      <c r="AI881" s="222"/>
      <c r="AJ881" s="222"/>
      <c r="AK881" s="222"/>
      <c r="AL881" s="222"/>
      <c r="AM881" s="222"/>
      <c r="AN881" s="222"/>
      <c r="AO881" s="221">
        <f>+R881</f>
        <v>95</v>
      </c>
      <c r="AP881" s="199">
        <v>0</v>
      </c>
      <c r="AQ881" s="199"/>
      <c r="AR881" s="199"/>
      <c r="AS881" s="199">
        <v>1</v>
      </c>
      <c r="AT881" s="199">
        <v>0</v>
      </c>
      <c r="AU881" s="199">
        <v>15</v>
      </c>
      <c r="AV881" s="199">
        <v>45</v>
      </c>
      <c r="AW881" s="199">
        <v>34</v>
      </c>
      <c r="AX881" s="199">
        <v>0</v>
      </c>
      <c r="AY881" s="199">
        <v>0</v>
      </c>
    </row>
    <row r="882" spans="1:51" s="196" customFormat="1" ht="12.75" customHeight="1">
      <c r="A882" s="787" t="s">
        <v>120</v>
      </c>
      <c r="B882" s="787"/>
      <c r="C882" s="751" t="s">
        <v>121</v>
      </c>
      <c r="D882" s="752"/>
      <c r="E882" s="752"/>
      <c r="F882" s="752"/>
      <c r="G882" s="752"/>
      <c r="H882" s="783"/>
      <c r="I882" s="214">
        <f t="shared" si="398"/>
        <v>869</v>
      </c>
      <c r="J882" s="215">
        <f t="shared" si="412"/>
        <v>33</v>
      </c>
      <c r="K882" s="215">
        <f t="shared" si="412"/>
        <v>0</v>
      </c>
      <c r="L882" s="221"/>
      <c r="M882" s="199"/>
      <c r="N882" s="63">
        <v>14</v>
      </c>
      <c r="O882" s="63">
        <v>0</v>
      </c>
      <c r="P882" s="54">
        <v>19</v>
      </c>
      <c r="Q882" s="199">
        <v>0</v>
      </c>
      <c r="R882" s="221">
        <f t="shared" ref="R882:R888" si="419">+P882+N882</f>
        <v>33</v>
      </c>
      <c r="S882" s="222"/>
      <c r="T882" s="222"/>
      <c r="U882" s="222"/>
      <c r="V882" s="214"/>
      <c r="W882" s="214"/>
      <c r="X882" s="222"/>
      <c r="Y882" s="223"/>
      <c r="Z882" s="224"/>
      <c r="AA882" s="223"/>
      <c r="AB882" s="140" t="str">
        <f t="shared" si="417"/>
        <v>CF7112-19</v>
      </c>
      <c r="AC882" s="139" t="str">
        <f t="shared" si="418"/>
        <v>Барилгын өрөг угсрагч</v>
      </c>
      <c r="AD882" s="214">
        <f t="shared" si="400"/>
        <v>869</v>
      </c>
      <c r="AE882" s="222"/>
      <c r="AF882" s="222"/>
      <c r="AG882" s="222"/>
      <c r="AH882" s="222"/>
      <c r="AI882" s="222"/>
      <c r="AJ882" s="222"/>
      <c r="AK882" s="222"/>
      <c r="AL882" s="222"/>
      <c r="AM882" s="222"/>
      <c r="AN882" s="222"/>
      <c r="AO882" s="221">
        <f t="shared" ref="AO882:AO888" si="420">+R882</f>
        <v>33</v>
      </c>
      <c r="AP882" s="199">
        <v>0</v>
      </c>
      <c r="AQ882" s="199"/>
      <c r="AR882" s="199"/>
      <c r="AS882" s="199">
        <v>1</v>
      </c>
      <c r="AT882" s="199">
        <v>0</v>
      </c>
      <c r="AU882" s="199">
        <v>2</v>
      </c>
      <c r="AV882" s="199">
        <v>21</v>
      </c>
      <c r="AW882" s="199">
        <v>9</v>
      </c>
      <c r="AX882" s="199">
        <v>0</v>
      </c>
      <c r="AY882" s="199">
        <v>0</v>
      </c>
    </row>
    <row r="883" spans="1:51" s="196" customFormat="1" ht="12.75" customHeight="1">
      <c r="A883" s="787" t="s">
        <v>122</v>
      </c>
      <c r="B883" s="787"/>
      <c r="C883" s="751" t="s">
        <v>123</v>
      </c>
      <c r="D883" s="752"/>
      <c r="E883" s="752"/>
      <c r="F883" s="752"/>
      <c r="G883" s="752"/>
      <c r="H883" s="783"/>
      <c r="I883" s="214">
        <f t="shared" si="398"/>
        <v>870</v>
      </c>
      <c r="J883" s="215">
        <f t="shared" si="412"/>
        <v>74</v>
      </c>
      <c r="K883" s="215">
        <f t="shared" si="412"/>
        <v>0</v>
      </c>
      <c r="L883" s="221"/>
      <c r="M883" s="199"/>
      <c r="N883" s="63">
        <v>28</v>
      </c>
      <c r="O883" s="63">
        <v>0</v>
      </c>
      <c r="P883" s="54">
        <v>46</v>
      </c>
      <c r="Q883" s="199">
        <v>0</v>
      </c>
      <c r="R883" s="221">
        <f t="shared" si="419"/>
        <v>74</v>
      </c>
      <c r="S883" s="222"/>
      <c r="T883" s="222"/>
      <c r="U883" s="222"/>
      <c r="V883" s="214"/>
      <c r="W883" s="214"/>
      <c r="X883" s="222"/>
      <c r="Y883" s="223"/>
      <c r="Z883" s="224"/>
      <c r="AA883" s="223"/>
      <c r="AB883" s="140" t="str">
        <f t="shared" si="417"/>
        <v>CF7411-12</v>
      </c>
      <c r="AC883" s="139" t="str">
        <f t="shared" si="418"/>
        <v>Барилгын цахилгаанчин</v>
      </c>
      <c r="AD883" s="214">
        <f t="shared" si="400"/>
        <v>870</v>
      </c>
      <c r="AE883" s="222"/>
      <c r="AF883" s="222"/>
      <c r="AG883" s="222"/>
      <c r="AH883" s="222"/>
      <c r="AI883" s="222"/>
      <c r="AJ883" s="222"/>
      <c r="AK883" s="222"/>
      <c r="AL883" s="222"/>
      <c r="AM883" s="222"/>
      <c r="AN883" s="222"/>
      <c r="AO883" s="221">
        <f t="shared" si="420"/>
        <v>74</v>
      </c>
      <c r="AP883" s="199">
        <v>0</v>
      </c>
      <c r="AQ883" s="199"/>
      <c r="AR883" s="199"/>
      <c r="AS883" s="199">
        <v>2</v>
      </c>
      <c r="AT883" s="199">
        <v>1</v>
      </c>
      <c r="AU883" s="199">
        <v>25</v>
      </c>
      <c r="AV883" s="199">
        <v>22</v>
      </c>
      <c r="AW883" s="199">
        <v>24</v>
      </c>
      <c r="AX883" s="199">
        <v>0</v>
      </c>
      <c r="AY883" s="199">
        <v>0</v>
      </c>
    </row>
    <row r="884" spans="1:51" s="196" customFormat="1" ht="12.75" customHeight="1">
      <c r="A884" s="825" t="s">
        <v>151</v>
      </c>
      <c r="B884" s="826"/>
      <c r="C884" s="712" t="s">
        <v>152</v>
      </c>
      <c r="D884" s="713"/>
      <c r="E884" s="713"/>
      <c r="F884" s="713"/>
      <c r="G884" s="713"/>
      <c r="H884" s="714"/>
      <c r="I884" s="214">
        <f t="shared" si="398"/>
        <v>871</v>
      </c>
      <c r="J884" s="215">
        <f t="shared" si="412"/>
        <v>26</v>
      </c>
      <c r="K884" s="215">
        <f t="shared" si="412"/>
        <v>0</v>
      </c>
      <c r="L884" s="221"/>
      <c r="M884" s="199"/>
      <c r="N884" s="63">
        <v>0</v>
      </c>
      <c r="O884" s="63">
        <v>0</v>
      </c>
      <c r="P884" s="54">
        <v>26</v>
      </c>
      <c r="Q884" s="199">
        <v>0</v>
      </c>
      <c r="R884" s="221">
        <f t="shared" si="419"/>
        <v>26</v>
      </c>
      <c r="S884" s="222"/>
      <c r="T884" s="222"/>
      <c r="U884" s="222"/>
      <c r="V884" s="214"/>
      <c r="W884" s="214"/>
      <c r="X884" s="222"/>
      <c r="Y884" s="223"/>
      <c r="Z884" s="224"/>
      <c r="AA884" s="223"/>
      <c r="AB884" s="140" t="str">
        <f t="shared" si="417"/>
        <v>CF7115-22</v>
      </c>
      <c r="AC884" s="139" t="str">
        <f t="shared" si="418"/>
        <v>Барилгын мужаан</v>
      </c>
      <c r="AD884" s="214">
        <f t="shared" si="400"/>
        <v>871</v>
      </c>
      <c r="AE884" s="222"/>
      <c r="AF884" s="222"/>
      <c r="AG884" s="222"/>
      <c r="AH884" s="222"/>
      <c r="AI884" s="222"/>
      <c r="AJ884" s="222"/>
      <c r="AK884" s="222"/>
      <c r="AL884" s="222"/>
      <c r="AM884" s="222"/>
      <c r="AN884" s="222"/>
      <c r="AO884" s="221">
        <f t="shared" si="420"/>
        <v>26</v>
      </c>
      <c r="AP884" s="199">
        <v>0</v>
      </c>
      <c r="AQ884" s="199"/>
      <c r="AR884" s="199"/>
      <c r="AS884" s="199">
        <v>0</v>
      </c>
      <c r="AT884" s="199">
        <v>0</v>
      </c>
      <c r="AU884" s="199">
        <v>2</v>
      </c>
      <c r="AV884" s="199">
        <v>15</v>
      </c>
      <c r="AW884" s="199">
        <v>9</v>
      </c>
      <c r="AX884" s="199">
        <v>0</v>
      </c>
      <c r="AY884" s="199">
        <v>0</v>
      </c>
    </row>
    <row r="885" spans="1:51" s="196" customFormat="1" ht="12.75" customHeight="1">
      <c r="A885" s="825" t="s">
        <v>116</v>
      </c>
      <c r="B885" s="826"/>
      <c r="C885" s="751" t="s">
        <v>117</v>
      </c>
      <c r="D885" s="752"/>
      <c r="E885" s="752"/>
      <c r="F885" s="752"/>
      <c r="G885" s="752"/>
      <c r="H885" s="783"/>
      <c r="I885" s="214">
        <f t="shared" si="398"/>
        <v>872</v>
      </c>
      <c r="J885" s="215">
        <f t="shared" si="412"/>
        <v>36</v>
      </c>
      <c r="K885" s="215">
        <f t="shared" si="412"/>
        <v>0</v>
      </c>
      <c r="L885" s="221"/>
      <c r="M885" s="199"/>
      <c r="N885" s="63">
        <v>17</v>
      </c>
      <c r="O885" s="63">
        <v>0</v>
      </c>
      <c r="P885" s="54">
        <v>19</v>
      </c>
      <c r="Q885" s="199">
        <v>0</v>
      </c>
      <c r="R885" s="221">
        <f t="shared" si="419"/>
        <v>36</v>
      </c>
      <c r="S885" s="222"/>
      <c r="T885" s="222"/>
      <c r="U885" s="222"/>
      <c r="V885" s="214"/>
      <c r="W885" s="214"/>
      <c r="X885" s="222"/>
      <c r="Y885" s="223"/>
      <c r="Z885" s="224"/>
      <c r="AA885" s="223"/>
      <c r="AB885" s="140" t="str">
        <f t="shared" si="417"/>
        <v>CF7126-36</v>
      </c>
      <c r="AC885" s="139" t="str">
        <f t="shared" si="418"/>
        <v>Барилгын сантехникч</v>
      </c>
      <c r="AD885" s="214">
        <f t="shared" si="400"/>
        <v>872</v>
      </c>
      <c r="AE885" s="222"/>
      <c r="AF885" s="222"/>
      <c r="AG885" s="222"/>
      <c r="AH885" s="222"/>
      <c r="AI885" s="222"/>
      <c r="AJ885" s="222"/>
      <c r="AK885" s="222"/>
      <c r="AL885" s="222"/>
      <c r="AM885" s="222"/>
      <c r="AN885" s="222"/>
      <c r="AO885" s="221">
        <f t="shared" si="420"/>
        <v>36</v>
      </c>
      <c r="AP885" s="199">
        <v>0</v>
      </c>
      <c r="AQ885" s="199"/>
      <c r="AR885" s="199"/>
      <c r="AS885" s="199">
        <v>0</v>
      </c>
      <c r="AT885" s="199">
        <v>0</v>
      </c>
      <c r="AU885" s="199">
        <v>1</v>
      </c>
      <c r="AV885" s="199">
        <v>22</v>
      </c>
      <c r="AW885" s="199">
        <v>13</v>
      </c>
      <c r="AX885" s="199">
        <v>0</v>
      </c>
      <c r="AY885" s="199">
        <v>0</v>
      </c>
    </row>
    <row r="886" spans="1:51" s="196" customFormat="1" ht="12.75" customHeight="1">
      <c r="A886" s="825" t="s">
        <v>124</v>
      </c>
      <c r="B886" s="826"/>
      <c r="C886" s="702" t="s">
        <v>125</v>
      </c>
      <c r="D886" s="702"/>
      <c r="E886" s="702"/>
      <c r="F886" s="702"/>
      <c r="G886" s="702"/>
      <c r="H886" s="702"/>
      <c r="I886" s="214">
        <f t="shared" si="398"/>
        <v>873</v>
      </c>
      <c r="J886" s="215">
        <f t="shared" si="412"/>
        <v>86</v>
      </c>
      <c r="K886" s="215">
        <f t="shared" si="412"/>
        <v>22</v>
      </c>
      <c r="L886" s="221"/>
      <c r="M886" s="199"/>
      <c r="N886" s="63">
        <v>40</v>
      </c>
      <c r="O886" s="63">
        <v>22</v>
      </c>
      <c r="P886" s="54">
        <v>46</v>
      </c>
      <c r="Q886" s="199">
        <v>0</v>
      </c>
      <c r="R886" s="221">
        <f t="shared" si="419"/>
        <v>86</v>
      </c>
      <c r="S886" s="222"/>
      <c r="T886" s="222"/>
      <c r="U886" s="222"/>
      <c r="V886" s="214"/>
      <c r="W886" s="214"/>
      <c r="X886" s="222"/>
      <c r="Y886" s="223"/>
      <c r="Z886" s="224"/>
      <c r="AA886" s="223"/>
      <c r="AB886" s="140" t="str">
        <f t="shared" si="417"/>
        <v>IM7212-14</v>
      </c>
      <c r="AC886" s="139" t="str">
        <f t="shared" si="418"/>
        <v>Гагнуурчин</v>
      </c>
      <c r="AD886" s="214">
        <f t="shared" si="400"/>
        <v>873</v>
      </c>
      <c r="AE886" s="222"/>
      <c r="AF886" s="222"/>
      <c r="AG886" s="222"/>
      <c r="AH886" s="222"/>
      <c r="AI886" s="222"/>
      <c r="AJ886" s="222"/>
      <c r="AK886" s="222"/>
      <c r="AL886" s="222"/>
      <c r="AM886" s="222"/>
      <c r="AN886" s="222"/>
      <c r="AO886" s="221">
        <f t="shared" si="420"/>
        <v>86</v>
      </c>
      <c r="AP886" s="199">
        <v>22</v>
      </c>
      <c r="AQ886" s="199"/>
      <c r="AR886" s="199"/>
      <c r="AS886" s="199">
        <v>3</v>
      </c>
      <c r="AT886" s="199">
        <v>0</v>
      </c>
      <c r="AU886" s="199">
        <v>8</v>
      </c>
      <c r="AV886" s="199">
        <v>51</v>
      </c>
      <c r="AW886" s="199">
        <v>24</v>
      </c>
      <c r="AX886" s="199">
        <v>0</v>
      </c>
      <c r="AY886" s="199">
        <v>0</v>
      </c>
    </row>
    <row r="887" spans="1:51" s="196" customFormat="1" ht="12.75" customHeight="1">
      <c r="A887" s="825" t="s">
        <v>144</v>
      </c>
      <c r="B887" s="826"/>
      <c r="C887" s="712" t="s">
        <v>145</v>
      </c>
      <c r="D887" s="713"/>
      <c r="E887" s="713"/>
      <c r="F887" s="713"/>
      <c r="G887" s="713"/>
      <c r="H887" s="714"/>
      <c r="I887" s="214">
        <f t="shared" si="398"/>
        <v>874</v>
      </c>
      <c r="J887" s="215">
        <f t="shared" si="412"/>
        <v>20</v>
      </c>
      <c r="K887" s="215">
        <f t="shared" si="412"/>
        <v>0</v>
      </c>
      <c r="L887" s="221"/>
      <c r="M887" s="199"/>
      <c r="N887" s="63">
        <v>0</v>
      </c>
      <c r="O887" s="63">
        <v>0</v>
      </c>
      <c r="P887" s="54">
        <v>20</v>
      </c>
      <c r="Q887" s="199">
        <v>0</v>
      </c>
      <c r="R887" s="221">
        <f t="shared" si="419"/>
        <v>20</v>
      </c>
      <c r="S887" s="222"/>
      <c r="T887" s="222"/>
      <c r="U887" s="222"/>
      <c r="V887" s="214"/>
      <c r="W887" s="214"/>
      <c r="X887" s="222"/>
      <c r="Y887" s="223"/>
      <c r="Z887" s="224"/>
      <c r="AA887" s="223"/>
      <c r="AB887" s="140" t="str">
        <f t="shared" si="417"/>
        <v>IF5120-11</v>
      </c>
      <c r="AC887" s="139" t="str">
        <f t="shared" si="418"/>
        <v>Тогооч</v>
      </c>
      <c r="AD887" s="214">
        <f t="shared" si="400"/>
        <v>874</v>
      </c>
      <c r="AE887" s="222"/>
      <c r="AF887" s="222"/>
      <c r="AG887" s="222"/>
      <c r="AH887" s="222"/>
      <c r="AI887" s="222"/>
      <c r="AJ887" s="222"/>
      <c r="AK887" s="222"/>
      <c r="AL887" s="222"/>
      <c r="AM887" s="222"/>
      <c r="AN887" s="222"/>
      <c r="AO887" s="221">
        <f t="shared" si="420"/>
        <v>20</v>
      </c>
      <c r="AP887" s="199">
        <v>0</v>
      </c>
      <c r="AQ887" s="199"/>
      <c r="AR887" s="199"/>
      <c r="AS887" s="199">
        <v>1</v>
      </c>
      <c r="AT887" s="199">
        <v>0</v>
      </c>
      <c r="AU887" s="199">
        <v>2</v>
      </c>
      <c r="AV887" s="199">
        <v>13</v>
      </c>
      <c r="AW887" s="199">
        <v>4</v>
      </c>
      <c r="AX887" s="199">
        <v>0</v>
      </c>
      <c r="AY887" s="199">
        <v>0</v>
      </c>
    </row>
    <row r="888" spans="1:51" s="196" customFormat="1" ht="25.5" customHeight="1">
      <c r="A888" s="787" t="s">
        <v>130</v>
      </c>
      <c r="B888" s="787"/>
      <c r="C888" s="702" t="s">
        <v>131</v>
      </c>
      <c r="D888" s="702"/>
      <c r="E888" s="702"/>
      <c r="F888" s="702"/>
      <c r="G888" s="702"/>
      <c r="H888" s="702"/>
      <c r="I888" s="214">
        <f t="shared" si="398"/>
        <v>875</v>
      </c>
      <c r="J888" s="215">
        <f t="shared" si="412"/>
        <v>37</v>
      </c>
      <c r="K888" s="215">
        <f t="shared" si="412"/>
        <v>0</v>
      </c>
      <c r="L888" s="221"/>
      <c r="M888" s="199"/>
      <c r="N888" s="63">
        <v>0</v>
      </c>
      <c r="O888" s="63">
        <v>0</v>
      </c>
      <c r="P888" s="54">
        <v>37</v>
      </c>
      <c r="Q888" s="199">
        <v>0</v>
      </c>
      <c r="R888" s="221">
        <f t="shared" si="419"/>
        <v>37</v>
      </c>
      <c r="S888" s="222"/>
      <c r="T888" s="222"/>
      <c r="U888" s="222"/>
      <c r="V888" s="214"/>
      <c r="W888" s="214"/>
      <c r="X888" s="222"/>
      <c r="Y888" s="223"/>
      <c r="Z888" s="224"/>
      <c r="AA888" s="223"/>
      <c r="AB888" s="140" t="str">
        <f t="shared" si="417"/>
        <v>IE7533-28</v>
      </c>
      <c r="AC888" s="139" t="str">
        <f t="shared" si="418"/>
        <v>Оёмол бүтээгдэхүүний оёдолчин</v>
      </c>
      <c r="AD888" s="214">
        <f t="shared" si="400"/>
        <v>875</v>
      </c>
      <c r="AE888" s="222"/>
      <c r="AF888" s="222"/>
      <c r="AG888" s="222"/>
      <c r="AH888" s="222"/>
      <c r="AI888" s="222"/>
      <c r="AJ888" s="222"/>
      <c r="AK888" s="222"/>
      <c r="AL888" s="222"/>
      <c r="AM888" s="222"/>
      <c r="AN888" s="222"/>
      <c r="AO888" s="221">
        <f t="shared" si="420"/>
        <v>37</v>
      </c>
      <c r="AP888" s="199">
        <v>0</v>
      </c>
      <c r="AQ888" s="199"/>
      <c r="AR888" s="199"/>
      <c r="AS888" s="199">
        <v>1</v>
      </c>
      <c r="AT888" s="199">
        <v>0</v>
      </c>
      <c r="AU888" s="199">
        <v>7</v>
      </c>
      <c r="AV888" s="199">
        <v>18</v>
      </c>
      <c r="AW888" s="199">
        <v>11</v>
      </c>
      <c r="AX888" s="199">
        <v>0</v>
      </c>
      <c r="AY888" s="199">
        <v>0</v>
      </c>
    </row>
    <row r="889" spans="1:51" ht="14.25">
      <c r="A889" s="290" t="s">
        <v>655</v>
      </c>
      <c r="B889" s="291"/>
      <c r="C889" s="292"/>
      <c r="D889" s="1075" t="s">
        <v>656</v>
      </c>
      <c r="E889" s="1075"/>
      <c r="F889" s="1075"/>
      <c r="G889" s="1075"/>
      <c r="H889" s="1075"/>
      <c r="I889" s="1075"/>
      <c r="J889" s="1075"/>
      <c r="K889" s="1075"/>
      <c r="L889" s="1075"/>
      <c r="M889" s="1075"/>
      <c r="N889" s="1075"/>
      <c r="O889" s="1075"/>
      <c r="P889" s="1075"/>
      <c r="Q889" s="1075"/>
      <c r="R889" s="1075"/>
      <c r="S889" s="1075"/>
      <c r="T889" s="1075"/>
      <c r="U889" s="1075"/>
      <c r="V889" s="1075"/>
      <c r="W889" s="1075"/>
      <c r="X889" s="1075"/>
      <c r="Y889" s="1075"/>
      <c r="Z889" s="1075"/>
      <c r="AA889" s="1075"/>
      <c r="AB889" s="169"/>
      <c r="AC889" s="173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5"/>
      <c r="AR889" s="165"/>
      <c r="AS889" s="165"/>
      <c r="AT889" s="165"/>
      <c r="AU889" s="165"/>
      <c r="AV889" s="165"/>
      <c r="AW889" s="165"/>
      <c r="AX889" s="165"/>
      <c r="AY889" s="165"/>
    </row>
    <row r="890" spans="1:51" ht="14.25">
      <c r="A890" s="293"/>
      <c r="B890" s="293"/>
      <c r="C890" s="294"/>
      <c r="D890" s="294"/>
      <c r="E890" s="294"/>
      <c r="F890" s="294"/>
      <c r="G890" s="294"/>
      <c r="H890" s="294"/>
      <c r="I890" s="164"/>
      <c r="J890" s="295"/>
      <c r="K890" s="296"/>
      <c r="L890" s="297"/>
      <c r="M890" s="164"/>
      <c r="N890" s="164"/>
      <c r="O890" s="297"/>
      <c r="P890" s="164"/>
      <c r="Q890" s="164"/>
      <c r="R890" s="164"/>
      <c r="S890" s="164"/>
      <c r="T890" s="297"/>
      <c r="U890" s="297"/>
      <c r="V890" s="297"/>
      <c r="W890" s="297"/>
      <c r="X890" s="297"/>
      <c r="Y890" s="297"/>
      <c r="Z890" s="297"/>
      <c r="AA890" s="297"/>
      <c r="AB890" s="298"/>
      <c r="AC890" s="299"/>
      <c r="AD890" s="166"/>
      <c r="AE890" s="300" t="s">
        <v>569</v>
      </c>
      <c r="AF890" s="300"/>
      <c r="AG890" s="166"/>
      <c r="AH890" s="301" t="s">
        <v>657</v>
      </c>
      <c r="AI890" s="166"/>
      <c r="AJ890" s="166"/>
      <c r="AK890" s="166"/>
      <c r="AL890" s="166"/>
      <c r="AM890" s="301"/>
      <c r="AN890" s="301"/>
      <c r="AO890" s="302"/>
      <c r="AP890" s="302"/>
      <c r="AQ890" s="163"/>
      <c r="AS890" s="163"/>
      <c r="AT890" s="165"/>
      <c r="AU890" s="165"/>
      <c r="AV890" s="165"/>
      <c r="AW890" s="165"/>
      <c r="AX890" s="165"/>
      <c r="AY890" s="165"/>
    </row>
    <row r="891" spans="1:51" s="279" customFormat="1" ht="14.25">
      <c r="A891" s="293"/>
      <c r="B891" s="293"/>
      <c r="C891" s="294"/>
      <c r="D891" s="294"/>
      <c r="E891" s="294"/>
      <c r="F891" s="294"/>
      <c r="G891" s="294"/>
      <c r="H891" s="294"/>
      <c r="I891" s="164"/>
      <c r="J891" s="296"/>
      <c r="K891" s="296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  <c r="AB891" s="123"/>
      <c r="AC891" s="96"/>
      <c r="AD891" s="164"/>
      <c r="AE891" s="120"/>
      <c r="AF891" s="303"/>
      <c r="AG891" s="164"/>
      <c r="AH891" s="120" t="s">
        <v>658</v>
      </c>
      <c r="AI891" s="164"/>
      <c r="AJ891" s="164"/>
      <c r="AK891" s="164"/>
      <c r="AL891" s="164"/>
      <c r="AM891" s="120"/>
      <c r="AN891" s="120"/>
      <c r="AO891" s="302"/>
      <c r="AP891" s="302"/>
      <c r="AQ891" s="165"/>
      <c r="AR891" s="304"/>
      <c r="AS891" s="165"/>
      <c r="AT891" s="163"/>
      <c r="AU891" s="163"/>
      <c r="AV891" s="163"/>
      <c r="AW891" s="163"/>
      <c r="AX891" s="163"/>
      <c r="AY891" s="163"/>
    </row>
    <row r="892" spans="1:51" s="279" customFormat="1" ht="14.25">
      <c r="A892" s="291"/>
      <c r="B892" s="291"/>
      <c r="C892" s="292"/>
      <c r="D892" s="292"/>
      <c r="E892" s="292"/>
      <c r="F892" s="292"/>
      <c r="G892" s="292"/>
      <c r="H892" s="292"/>
      <c r="I892" s="164"/>
      <c r="J892" s="296"/>
      <c r="K892" s="296"/>
      <c r="L892" s="164"/>
      <c r="M892" s="164"/>
      <c r="N892" s="164"/>
      <c r="O892" s="164"/>
      <c r="P892" s="164"/>
      <c r="Q892" s="164"/>
      <c r="R892" s="164"/>
      <c r="S892" s="164"/>
      <c r="T892" s="166"/>
      <c r="U892" s="164"/>
      <c r="V892" s="164"/>
      <c r="W892" s="164"/>
      <c r="X892" s="164"/>
      <c r="Y892" s="164"/>
      <c r="Z892" s="164"/>
      <c r="AA892" s="164"/>
      <c r="AB892" s="305"/>
      <c r="AC892" s="96"/>
      <c r="AD892" s="164"/>
      <c r="AE892" s="162" t="s">
        <v>659</v>
      </c>
      <c r="AF892" s="162"/>
      <c r="AG892" s="164"/>
      <c r="AH892" s="301" t="s">
        <v>657</v>
      </c>
      <c r="AI892" s="164"/>
      <c r="AJ892" s="164"/>
      <c r="AK892" s="164"/>
      <c r="AL892" s="164"/>
      <c r="AM892" s="167"/>
      <c r="AN892" s="167"/>
      <c r="AO892" s="302"/>
      <c r="AP892" s="302"/>
      <c r="AQ892" s="165"/>
      <c r="AR892" s="304"/>
      <c r="AS892" s="165"/>
      <c r="AT892" s="163"/>
      <c r="AU892" s="163"/>
      <c r="AV892" s="163"/>
      <c r="AW892" s="163"/>
      <c r="AX892" s="163"/>
      <c r="AY892" s="163"/>
    </row>
    <row r="893" spans="1:51" ht="14.25">
      <c r="A893" s="291"/>
      <c r="B893" s="291"/>
      <c r="C893" s="292"/>
      <c r="D893" s="292"/>
      <c r="E893" s="292"/>
      <c r="F893" s="292"/>
      <c r="G893" s="292"/>
      <c r="H893" s="292"/>
      <c r="I893" s="297"/>
      <c r="J893" s="295"/>
      <c r="K893" s="188"/>
      <c r="L893" s="164"/>
      <c r="M893" s="164"/>
      <c r="N893" s="163"/>
      <c r="O893" s="163"/>
      <c r="P893" s="187"/>
      <c r="Q893" s="297"/>
      <c r="R893" s="187"/>
      <c r="S893" s="187"/>
      <c r="T893" s="166"/>
      <c r="U893" s="163"/>
      <c r="V893" s="163"/>
      <c r="W893" s="163"/>
      <c r="X893" s="163"/>
      <c r="Y893" s="163"/>
      <c r="Z893" s="163"/>
      <c r="AA893" s="163"/>
      <c r="AB893" s="123"/>
      <c r="AC893" s="96"/>
      <c r="AD893" s="166"/>
      <c r="AE893" s="120"/>
      <c r="AF893" s="303"/>
      <c r="AG893" s="166"/>
      <c r="AH893" s="120" t="s">
        <v>658</v>
      </c>
      <c r="AI893" s="166"/>
      <c r="AJ893" s="166"/>
      <c r="AK893" s="166"/>
      <c r="AL893" s="166"/>
      <c r="AM893" s="120"/>
      <c r="AN893" s="120"/>
      <c r="AO893" s="302"/>
      <c r="AP893" s="302"/>
      <c r="AQ893" s="165"/>
      <c r="AS893" s="165"/>
      <c r="AT893" s="165"/>
      <c r="AU893" s="165"/>
      <c r="AV893" s="165"/>
      <c r="AW893" s="165"/>
      <c r="AX893" s="165"/>
      <c r="AY893" s="165"/>
    </row>
    <row r="894" spans="1:51" ht="14.25">
      <c r="A894" s="293"/>
      <c r="B894" s="293"/>
      <c r="C894" s="294"/>
      <c r="D894" s="294"/>
      <c r="E894" s="294"/>
      <c r="F894" s="294"/>
      <c r="G894" s="294"/>
      <c r="H894" s="294"/>
      <c r="I894" s="164"/>
      <c r="J894" s="295"/>
      <c r="K894" s="296"/>
      <c r="L894" s="297"/>
      <c r="M894" s="164"/>
      <c r="N894" s="164"/>
      <c r="O894" s="297"/>
      <c r="P894" s="164"/>
      <c r="Q894" s="164"/>
      <c r="R894" s="164"/>
      <c r="S894" s="164"/>
      <c r="T894" s="1076"/>
      <c r="U894" s="1076"/>
      <c r="V894" s="1076"/>
      <c r="W894" s="1076"/>
      <c r="X894" s="1076"/>
      <c r="Y894" s="1076"/>
      <c r="Z894" s="163"/>
      <c r="AA894" s="163"/>
      <c r="AB894" s="123"/>
      <c r="AC894" s="96"/>
      <c r="AD894" s="166"/>
      <c r="AE894" s="120" t="s">
        <v>571</v>
      </c>
      <c r="AF894" s="111"/>
      <c r="AG894" s="166"/>
      <c r="AH894" s="301" t="s">
        <v>657</v>
      </c>
      <c r="AI894" s="166"/>
      <c r="AJ894" s="166"/>
      <c r="AK894" s="166"/>
      <c r="AL894" s="166"/>
      <c r="AM894" s="120"/>
      <c r="AN894" s="120"/>
      <c r="AO894" s="302"/>
      <c r="AP894" s="302"/>
      <c r="AQ894" s="165"/>
      <c r="AS894" s="165"/>
      <c r="AT894" s="165"/>
      <c r="AU894" s="165"/>
      <c r="AV894" s="165"/>
      <c r="AW894" s="165"/>
      <c r="AX894" s="165"/>
      <c r="AY894" s="165"/>
    </row>
    <row r="895" spans="1:51">
      <c r="A895" s="169"/>
      <c r="B895" s="169"/>
      <c r="C895" s="170"/>
      <c r="D895" s="170"/>
      <c r="E895" s="170"/>
      <c r="F895" s="170"/>
      <c r="G895" s="170"/>
      <c r="H895" s="170"/>
      <c r="I895" s="166"/>
      <c r="J895" s="181"/>
      <c r="K895" s="181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305"/>
      <c r="AC895" s="96"/>
      <c r="AD895" s="166"/>
      <c r="AE895" s="166"/>
      <c r="AF895" s="306"/>
      <c r="AG895" s="166"/>
      <c r="AH895" s="120" t="s">
        <v>658</v>
      </c>
      <c r="AI895" s="166"/>
      <c r="AJ895" s="166"/>
      <c r="AK895" s="166"/>
      <c r="AL895" s="166"/>
      <c r="AM895" s="167"/>
      <c r="AN895" s="167"/>
      <c r="AO895" s="302"/>
      <c r="AP895" s="302"/>
      <c r="AQ895" s="165"/>
      <c r="AS895" s="165"/>
      <c r="AT895" s="165"/>
      <c r="AU895" s="165"/>
      <c r="AV895" s="165"/>
      <c r="AW895" s="165"/>
      <c r="AX895" s="165"/>
      <c r="AY895" s="165"/>
    </row>
    <row r="896" spans="1:51">
      <c r="A896" s="169"/>
      <c r="B896" s="169"/>
      <c r="C896" s="170"/>
      <c r="D896" s="170"/>
      <c r="E896" s="170"/>
      <c r="F896" s="170"/>
      <c r="G896" s="170"/>
      <c r="H896" s="170"/>
      <c r="I896" s="166"/>
      <c r="J896" s="181"/>
      <c r="K896" s="181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305"/>
      <c r="AC896" s="96"/>
      <c r="AD896" s="306"/>
      <c r="AE896" s="120"/>
      <c r="AF896" s="167"/>
      <c r="AG896" s="167"/>
      <c r="AH896" s="166"/>
      <c r="AI896" s="167"/>
      <c r="AJ896" s="167"/>
      <c r="AK896" s="167"/>
      <c r="AL896" s="167"/>
      <c r="AM896" s="302"/>
      <c r="AN896" s="302"/>
      <c r="AO896" s="166"/>
      <c r="AP896" s="166"/>
      <c r="AQ896" s="165"/>
      <c r="AR896" s="307"/>
      <c r="AS896" s="165"/>
      <c r="AT896" s="165"/>
      <c r="AU896" s="165"/>
      <c r="AV896" s="165"/>
      <c r="AW896" s="165"/>
      <c r="AX896" s="165"/>
      <c r="AY896" s="165"/>
    </row>
    <row r="897" spans="1:51">
      <c r="A897" s="169"/>
      <c r="B897" s="169"/>
      <c r="C897" s="170"/>
      <c r="D897" s="170"/>
      <c r="E897" s="170"/>
      <c r="F897" s="170"/>
      <c r="G897" s="170"/>
      <c r="H897" s="170"/>
      <c r="I897" s="166"/>
      <c r="J897" s="181"/>
      <c r="K897" s="181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077" t="s">
        <v>660</v>
      </c>
      <c r="AC897" s="1077"/>
      <c r="AD897" s="1077"/>
      <c r="AE897" s="1077"/>
      <c r="AF897" s="1077"/>
      <c r="AG897" s="1077"/>
      <c r="AH897" s="1077"/>
      <c r="AI897" s="1077"/>
      <c r="AJ897" s="1077"/>
      <c r="AK897" s="1077"/>
      <c r="AL897" s="1077"/>
      <c r="AM897" s="1077"/>
      <c r="AN897" s="1077"/>
      <c r="AO897" s="1077"/>
      <c r="AP897" s="1077"/>
      <c r="AQ897" s="1077"/>
      <c r="AR897" s="1077"/>
      <c r="AS897" s="1077"/>
      <c r="AT897" s="1077"/>
      <c r="AU897" s="1077"/>
      <c r="AV897" s="1077"/>
      <c r="AW897" s="1077"/>
      <c r="AX897" s="1077"/>
      <c r="AY897" s="1077"/>
    </row>
    <row r="898" spans="1:51">
      <c r="A898" s="169"/>
      <c r="B898" s="169"/>
      <c r="C898" s="170"/>
      <c r="D898" s="170"/>
      <c r="E898" s="170"/>
      <c r="F898" s="170"/>
      <c r="G898" s="170"/>
      <c r="H898" s="170"/>
      <c r="I898" s="166"/>
      <c r="J898" s="181"/>
      <c r="K898" s="181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298"/>
      <c r="AC898" s="299"/>
      <c r="AD898" s="306"/>
      <c r="AE898" s="308"/>
      <c r="AF898" s="308"/>
      <c r="AG898" s="309"/>
      <c r="AH898" s="306"/>
      <c r="AI898" s="306"/>
      <c r="AJ898" s="306"/>
      <c r="AK898" s="306"/>
      <c r="AL898" s="306"/>
      <c r="AM898" s="183"/>
      <c r="AN898" s="183"/>
      <c r="AO898" s="183"/>
      <c r="AP898" s="183"/>
      <c r="AQ898" s="307"/>
      <c r="AR898" s="307"/>
    </row>
  </sheetData>
  <mergeCells count="1815">
    <mergeCell ref="D889:AA889"/>
    <mergeCell ref="T894:Y894"/>
    <mergeCell ref="AB897:AY897"/>
    <mergeCell ref="A886:B886"/>
    <mergeCell ref="C886:H886"/>
    <mergeCell ref="A887:B887"/>
    <mergeCell ref="C887:H887"/>
    <mergeCell ref="A888:B888"/>
    <mergeCell ref="C888:H888"/>
    <mergeCell ref="A883:B883"/>
    <mergeCell ref="C883:H883"/>
    <mergeCell ref="A884:B884"/>
    <mergeCell ref="C884:H884"/>
    <mergeCell ref="A885:B885"/>
    <mergeCell ref="C885:H885"/>
    <mergeCell ref="A880:H880"/>
    <mergeCell ref="AB880:AC880"/>
    <mergeCell ref="A881:B881"/>
    <mergeCell ref="C881:H881"/>
    <mergeCell ref="A882:B882"/>
    <mergeCell ref="C882:H882"/>
    <mergeCell ref="A877:B877"/>
    <mergeCell ref="C877:H877"/>
    <mergeCell ref="A878:B878"/>
    <mergeCell ref="C878:H878"/>
    <mergeCell ref="A879:B879"/>
    <mergeCell ref="C879:H879"/>
    <mergeCell ref="A874:B874"/>
    <mergeCell ref="C874:H874"/>
    <mergeCell ref="A875:B875"/>
    <mergeCell ref="C875:H875"/>
    <mergeCell ref="A876:B876"/>
    <mergeCell ref="C876:H876"/>
    <mergeCell ref="A871:B871"/>
    <mergeCell ref="C871:H871"/>
    <mergeCell ref="A872:B872"/>
    <mergeCell ref="C872:H872"/>
    <mergeCell ref="A873:B873"/>
    <mergeCell ref="C873:H873"/>
    <mergeCell ref="A868:B868"/>
    <mergeCell ref="C868:H868"/>
    <mergeCell ref="A869:B869"/>
    <mergeCell ref="C869:H869"/>
    <mergeCell ref="A870:B870"/>
    <mergeCell ref="C870:H870"/>
    <mergeCell ref="A865:B865"/>
    <mergeCell ref="C865:H865"/>
    <mergeCell ref="A866:B866"/>
    <mergeCell ref="C866:H866"/>
    <mergeCell ref="A867:B867"/>
    <mergeCell ref="C867:H867"/>
    <mergeCell ref="A862:B862"/>
    <mergeCell ref="C862:H862"/>
    <mergeCell ref="A863:H863"/>
    <mergeCell ref="AB863:AC863"/>
    <mergeCell ref="A864:B864"/>
    <mergeCell ref="C864:H864"/>
    <mergeCell ref="A859:B859"/>
    <mergeCell ref="C859:H859"/>
    <mergeCell ref="A860:B860"/>
    <mergeCell ref="C860:H860"/>
    <mergeCell ref="A861:B861"/>
    <mergeCell ref="C861:H861"/>
    <mergeCell ref="A856:B856"/>
    <mergeCell ref="C856:H856"/>
    <mergeCell ref="A857:H857"/>
    <mergeCell ref="AB857:AC857"/>
    <mergeCell ref="A858:B858"/>
    <mergeCell ref="C858:H858"/>
    <mergeCell ref="A853:H853"/>
    <mergeCell ref="AB853:AC853"/>
    <mergeCell ref="A854:B854"/>
    <mergeCell ref="C854:H854"/>
    <mergeCell ref="A855:B855"/>
    <mergeCell ref="C855:H855"/>
    <mergeCell ref="A850:B850"/>
    <mergeCell ref="C850:H850"/>
    <mergeCell ref="A851:B851"/>
    <mergeCell ref="C851:H851"/>
    <mergeCell ref="A852:B852"/>
    <mergeCell ref="C852:H852"/>
    <mergeCell ref="A847:H847"/>
    <mergeCell ref="AB847:AC847"/>
    <mergeCell ref="A848:H848"/>
    <mergeCell ref="AB848:AC848"/>
    <mergeCell ref="A849:B849"/>
    <mergeCell ref="C849:H849"/>
    <mergeCell ref="A844:B844"/>
    <mergeCell ref="C844:H844"/>
    <mergeCell ref="A845:B845"/>
    <mergeCell ref="C845:H845"/>
    <mergeCell ref="A846:B846"/>
    <mergeCell ref="C846:H846"/>
    <mergeCell ref="A841:B841"/>
    <mergeCell ref="C841:H841"/>
    <mergeCell ref="A842:B842"/>
    <mergeCell ref="C842:H842"/>
    <mergeCell ref="A843:B843"/>
    <mergeCell ref="C843:H843"/>
    <mergeCell ref="A838:H838"/>
    <mergeCell ref="AB838:AC838"/>
    <mergeCell ref="A839:B839"/>
    <mergeCell ref="C839:H839"/>
    <mergeCell ref="A840:B840"/>
    <mergeCell ref="C840:H840"/>
    <mergeCell ref="A835:B835"/>
    <mergeCell ref="C835:H835"/>
    <mergeCell ref="A836:B836"/>
    <mergeCell ref="C836:H836"/>
    <mergeCell ref="A837:B837"/>
    <mergeCell ref="C837:H837"/>
    <mergeCell ref="A832:B832"/>
    <mergeCell ref="C832:H832"/>
    <mergeCell ref="A833:B833"/>
    <mergeCell ref="C833:H833"/>
    <mergeCell ref="A834:B834"/>
    <mergeCell ref="C834:H834"/>
    <mergeCell ref="A829:B829"/>
    <mergeCell ref="C829:H829"/>
    <mergeCell ref="A830:B830"/>
    <mergeCell ref="C830:H830"/>
    <mergeCell ref="A831:B831"/>
    <mergeCell ref="C831:H831"/>
    <mergeCell ref="A826:B826"/>
    <mergeCell ref="C826:H826"/>
    <mergeCell ref="A827:B827"/>
    <mergeCell ref="C827:H827"/>
    <mergeCell ref="A828:B828"/>
    <mergeCell ref="C828:H828"/>
    <mergeCell ref="A823:B823"/>
    <mergeCell ref="C823:H823"/>
    <mergeCell ref="A824:B824"/>
    <mergeCell ref="C824:H824"/>
    <mergeCell ref="A825:B825"/>
    <mergeCell ref="C825:H825"/>
    <mergeCell ref="A820:B820"/>
    <mergeCell ref="C820:H820"/>
    <mergeCell ref="A821:H821"/>
    <mergeCell ref="AB821:AC821"/>
    <mergeCell ref="A822:B822"/>
    <mergeCell ref="C822:H822"/>
    <mergeCell ref="A817:B817"/>
    <mergeCell ref="C817:H817"/>
    <mergeCell ref="A818:B818"/>
    <mergeCell ref="C818:H818"/>
    <mergeCell ref="A819:B819"/>
    <mergeCell ref="C819:H819"/>
    <mergeCell ref="A814:B814"/>
    <mergeCell ref="C814:H814"/>
    <mergeCell ref="A815:B815"/>
    <mergeCell ref="C815:H815"/>
    <mergeCell ref="A816:B816"/>
    <mergeCell ref="C816:H816"/>
    <mergeCell ref="A811:B811"/>
    <mergeCell ref="C811:H811"/>
    <mergeCell ref="A812:B812"/>
    <mergeCell ref="C812:H812"/>
    <mergeCell ref="A813:B813"/>
    <mergeCell ref="C813:H813"/>
    <mergeCell ref="A808:B808"/>
    <mergeCell ref="C808:H808"/>
    <mergeCell ref="A809:B809"/>
    <mergeCell ref="C809:H809"/>
    <mergeCell ref="A810:B810"/>
    <mergeCell ref="C810:H810"/>
    <mergeCell ref="A805:B805"/>
    <mergeCell ref="C805:H805"/>
    <mergeCell ref="A806:B806"/>
    <mergeCell ref="C806:H806"/>
    <mergeCell ref="A807:H807"/>
    <mergeCell ref="AB807:AC807"/>
    <mergeCell ref="A802:B802"/>
    <mergeCell ref="C802:H802"/>
    <mergeCell ref="A803:B803"/>
    <mergeCell ref="C803:H803"/>
    <mergeCell ref="A804:B804"/>
    <mergeCell ref="C804:H804"/>
    <mergeCell ref="A799:B799"/>
    <mergeCell ref="C799:H799"/>
    <mergeCell ref="A800:B800"/>
    <mergeCell ref="C800:H800"/>
    <mergeCell ref="A801:B801"/>
    <mergeCell ref="C801:H801"/>
    <mergeCell ref="A796:B796"/>
    <mergeCell ref="C796:H796"/>
    <mergeCell ref="A797:B797"/>
    <mergeCell ref="C797:H797"/>
    <mergeCell ref="A798:B798"/>
    <mergeCell ref="C798:H798"/>
    <mergeCell ref="A793:B793"/>
    <mergeCell ref="C793:H793"/>
    <mergeCell ref="A794:B794"/>
    <mergeCell ref="C794:H794"/>
    <mergeCell ref="A795:B795"/>
    <mergeCell ref="C795:H795"/>
    <mergeCell ref="A790:B790"/>
    <mergeCell ref="C790:H790"/>
    <mergeCell ref="A791:B791"/>
    <mergeCell ref="C791:H791"/>
    <mergeCell ref="A792:B792"/>
    <mergeCell ref="C792:H792"/>
    <mergeCell ref="A787:B787"/>
    <mergeCell ref="C787:H787"/>
    <mergeCell ref="A788:B788"/>
    <mergeCell ref="C788:H788"/>
    <mergeCell ref="A789:B789"/>
    <mergeCell ref="C789:H789"/>
    <mergeCell ref="A784:B784"/>
    <mergeCell ref="C784:H784"/>
    <mergeCell ref="A785:B785"/>
    <mergeCell ref="C785:H785"/>
    <mergeCell ref="A786:B786"/>
    <mergeCell ref="C786:H786"/>
    <mergeCell ref="A781:B781"/>
    <mergeCell ref="C781:H781"/>
    <mergeCell ref="A782:B782"/>
    <mergeCell ref="C782:H782"/>
    <mergeCell ref="A783:B783"/>
    <mergeCell ref="C783:H783"/>
    <mergeCell ref="A778:B778"/>
    <mergeCell ref="C778:H778"/>
    <mergeCell ref="A779:B779"/>
    <mergeCell ref="C779:H779"/>
    <mergeCell ref="A780:B780"/>
    <mergeCell ref="C780:H780"/>
    <mergeCell ref="A775:B775"/>
    <mergeCell ref="C775:H775"/>
    <mergeCell ref="A776:H776"/>
    <mergeCell ref="AB776:AC776"/>
    <mergeCell ref="A777:H777"/>
    <mergeCell ref="AB777:AC777"/>
    <mergeCell ref="A772:B772"/>
    <mergeCell ref="C772:H772"/>
    <mergeCell ref="A773:B773"/>
    <mergeCell ref="C773:H773"/>
    <mergeCell ref="A774:H774"/>
    <mergeCell ref="AB774:AC774"/>
    <mergeCell ref="A769:B769"/>
    <mergeCell ref="C769:H769"/>
    <mergeCell ref="A770:B770"/>
    <mergeCell ref="C770:H770"/>
    <mergeCell ref="A771:B771"/>
    <mergeCell ref="C771:H771"/>
    <mergeCell ref="A766:B766"/>
    <mergeCell ref="C766:H766"/>
    <mergeCell ref="A767:B767"/>
    <mergeCell ref="C767:H767"/>
    <mergeCell ref="A768:B768"/>
    <mergeCell ref="C768:H768"/>
    <mergeCell ref="A763:B763"/>
    <mergeCell ref="C763:H763"/>
    <mergeCell ref="A764:B764"/>
    <mergeCell ref="C764:H764"/>
    <mergeCell ref="A765:B765"/>
    <mergeCell ref="C765:H765"/>
    <mergeCell ref="A760:B760"/>
    <mergeCell ref="C760:H760"/>
    <mergeCell ref="A761:B761"/>
    <mergeCell ref="C761:H761"/>
    <mergeCell ref="A762:B762"/>
    <mergeCell ref="C762:H762"/>
    <mergeCell ref="A757:B757"/>
    <mergeCell ref="C757:H757"/>
    <mergeCell ref="A758:B758"/>
    <mergeCell ref="C758:H758"/>
    <mergeCell ref="A759:B759"/>
    <mergeCell ref="C759:H759"/>
    <mergeCell ref="A754:B754"/>
    <mergeCell ref="C754:H754"/>
    <mergeCell ref="A755:B755"/>
    <mergeCell ref="C755:H755"/>
    <mergeCell ref="A756:B756"/>
    <mergeCell ref="C756:H756"/>
    <mergeCell ref="A751:B751"/>
    <mergeCell ref="C751:H751"/>
    <mergeCell ref="A752:B752"/>
    <mergeCell ref="C752:H752"/>
    <mergeCell ref="A753:B753"/>
    <mergeCell ref="C753:H753"/>
    <mergeCell ref="A748:B748"/>
    <mergeCell ref="C748:H748"/>
    <mergeCell ref="A749:B749"/>
    <mergeCell ref="C749:H749"/>
    <mergeCell ref="A750:H750"/>
    <mergeCell ref="AB750:AC750"/>
    <mergeCell ref="A745:H745"/>
    <mergeCell ref="AB745:AC745"/>
    <mergeCell ref="A746:H746"/>
    <mergeCell ref="AB746:AC746"/>
    <mergeCell ref="A747:B747"/>
    <mergeCell ref="C747:H747"/>
    <mergeCell ref="A742:B742"/>
    <mergeCell ref="C742:H742"/>
    <mergeCell ref="A743:B743"/>
    <mergeCell ref="C743:H743"/>
    <mergeCell ref="A744:B744"/>
    <mergeCell ref="C744:H744"/>
    <mergeCell ref="A739:B739"/>
    <mergeCell ref="C739:H739"/>
    <mergeCell ref="A740:B740"/>
    <mergeCell ref="C740:H740"/>
    <mergeCell ref="A741:B741"/>
    <mergeCell ref="C741:H741"/>
    <mergeCell ref="A736:B736"/>
    <mergeCell ref="C736:H736"/>
    <mergeCell ref="A737:B737"/>
    <mergeCell ref="C737:H737"/>
    <mergeCell ref="A738:B738"/>
    <mergeCell ref="C738:H738"/>
    <mergeCell ref="A733:B733"/>
    <mergeCell ref="C733:H733"/>
    <mergeCell ref="A734:B734"/>
    <mergeCell ref="C734:H734"/>
    <mergeCell ref="A735:B735"/>
    <mergeCell ref="C735:H735"/>
    <mergeCell ref="A730:B730"/>
    <mergeCell ref="C730:H730"/>
    <mergeCell ref="A731:B731"/>
    <mergeCell ref="C731:H731"/>
    <mergeCell ref="A732:B732"/>
    <mergeCell ref="C732:H732"/>
    <mergeCell ref="A727:B727"/>
    <mergeCell ref="C727:H727"/>
    <mergeCell ref="A728:B728"/>
    <mergeCell ref="C728:H728"/>
    <mergeCell ref="A729:B729"/>
    <mergeCell ref="C729:H729"/>
    <mergeCell ref="A724:B724"/>
    <mergeCell ref="C724:H724"/>
    <mergeCell ref="A725:B725"/>
    <mergeCell ref="C725:H725"/>
    <mergeCell ref="A726:B726"/>
    <mergeCell ref="C726:H726"/>
    <mergeCell ref="A721:B721"/>
    <mergeCell ref="C721:H721"/>
    <mergeCell ref="A722:B722"/>
    <mergeCell ref="C722:H722"/>
    <mergeCell ref="A723:B723"/>
    <mergeCell ref="C723:H723"/>
    <mergeCell ref="A718:B718"/>
    <mergeCell ref="C718:H718"/>
    <mergeCell ref="A719:B719"/>
    <mergeCell ref="C719:H719"/>
    <mergeCell ref="A720:B720"/>
    <mergeCell ref="C720:H720"/>
    <mergeCell ref="A715:B715"/>
    <mergeCell ref="C715:H715"/>
    <mergeCell ref="A716:B716"/>
    <mergeCell ref="C716:H716"/>
    <mergeCell ref="A717:B717"/>
    <mergeCell ref="C717:H717"/>
    <mergeCell ref="A712:B712"/>
    <mergeCell ref="C712:H712"/>
    <mergeCell ref="A713:H713"/>
    <mergeCell ref="AB713:AC713"/>
    <mergeCell ref="A714:B714"/>
    <mergeCell ref="C714:H714"/>
    <mergeCell ref="A709:B709"/>
    <mergeCell ref="C709:H709"/>
    <mergeCell ref="A710:B710"/>
    <mergeCell ref="C710:H710"/>
    <mergeCell ref="A711:B711"/>
    <mergeCell ref="C711:H711"/>
    <mergeCell ref="A706:B706"/>
    <mergeCell ref="C706:H706"/>
    <mergeCell ref="A707:B707"/>
    <mergeCell ref="C707:H707"/>
    <mergeCell ref="A708:B708"/>
    <mergeCell ref="C708:H708"/>
    <mergeCell ref="A703:B703"/>
    <mergeCell ref="C703:H703"/>
    <mergeCell ref="A704:B704"/>
    <mergeCell ref="C704:H704"/>
    <mergeCell ref="A705:B705"/>
    <mergeCell ref="C705:H705"/>
    <mergeCell ref="A700:B700"/>
    <mergeCell ref="C700:H700"/>
    <mergeCell ref="A701:B701"/>
    <mergeCell ref="C701:H701"/>
    <mergeCell ref="A702:B702"/>
    <mergeCell ref="C702:H702"/>
    <mergeCell ref="A697:H697"/>
    <mergeCell ref="AB697:AC697"/>
    <mergeCell ref="A698:B698"/>
    <mergeCell ref="C698:H698"/>
    <mergeCell ref="A699:B699"/>
    <mergeCell ref="C699:H699"/>
    <mergeCell ref="A694:B694"/>
    <mergeCell ref="C694:H694"/>
    <mergeCell ref="A695:B695"/>
    <mergeCell ref="C695:H695"/>
    <mergeCell ref="A696:B696"/>
    <mergeCell ref="C696:H696"/>
    <mergeCell ref="A691:B691"/>
    <mergeCell ref="C691:H691"/>
    <mergeCell ref="A692:B692"/>
    <mergeCell ref="C692:H692"/>
    <mergeCell ref="A693:B693"/>
    <mergeCell ref="C693:H693"/>
    <mergeCell ref="A688:B688"/>
    <mergeCell ref="C688:H688"/>
    <mergeCell ref="A689:B689"/>
    <mergeCell ref="C689:H689"/>
    <mergeCell ref="A690:B690"/>
    <mergeCell ref="C690:H690"/>
    <mergeCell ref="A685:B685"/>
    <mergeCell ref="C685:H685"/>
    <mergeCell ref="A686:B686"/>
    <mergeCell ref="C686:H686"/>
    <mergeCell ref="A687:B687"/>
    <mergeCell ref="C687:H687"/>
    <mergeCell ref="A682:B682"/>
    <mergeCell ref="C682:H682"/>
    <mergeCell ref="A683:B683"/>
    <mergeCell ref="C683:H683"/>
    <mergeCell ref="A684:B684"/>
    <mergeCell ref="C684:H684"/>
    <mergeCell ref="A679:B679"/>
    <mergeCell ref="C679:H679"/>
    <mergeCell ref="A680:B680"/>
    <mergeCell ref="C680:H680"/>
    <mergeCell ref="A681:B681"/>
    <mergeCell ref="C681:H681"/>
    <mergeCell ref="A676:B676"/>
    <mergeCell ref="C676:H676"/>
    <mergeCell ref="A677:B677"/>
    <mergeCell ref="C677:H677"/>
    <mergeCell ref="A678:B678"/>
    <mergeCell ref="C678:H678"/>
    <mergeCell ref="A673:B673"/>
    <mergeCell ref="C673:H673"/>
    <mergeCell ref="A674:B674"/>
    <mergeCell ref="C674:H674"/>
    <mergeCell ref="A675:B675"/>
    <mergeCell ref="C675:H675"/>
    <mergeCell ref="A670:B670"/>
    <mergeCell ref="C670:H670"/>
    <mergeCell ref="A671:H671"/>
    <mergeCell ref="AB671:AC671"/>
    <mergeCell ref="A672:B672"/>
    <mergeCell ref="C672:H672"/>
    <mergeCell ref="A667:B667"/>
    <mergeCell ref="C667:H667"/>
    <mergeCell ref="A668:B668"/>
    <mergeCell ref="C668:H668"/>
    <mergeCell ref="A669:B669"/>
    <mergeCell ref="C669:H669"/>
    <mergeCell ref="A664:B664"/>
    <mergeCell ref="C664:H664"/>
    <mergeCell ref="A665:B665"/>
    <mergeCell ref="C665:H665"/>
    <mergeCell ref="A666:B666"/>
    <mergeCell ref="C666:H666"/>
    <mergeCell ref="A661:B661"/>
    <mergeCell ref="C661:H661"/>
    <mergeCell ref="A662:B662"/>
    <mergeCell ref="C662:H662"/>
    <mergeCell ref="A663:B663"/>
    <mergeCell ref="C663:H663"/>
    <mergeCell ref="A658:B658"/>
    <mergeCell ref="C658:H658"/>
    <mergeCell ref="A659:B659"/>
    <mergeCell ref="C659:H659"/>
    <mergeCell ref="A660:B660"/>
    <mergeCell ref="C660:H660"/>
    <mergeCell ref="A655:B655"/>
    <mergeCell ref="C655:H655"/>
    <mergeCell ref="A656:B656"/>
    <mergeCell ref="C656:H656"/>
    <mergeCell ref="A657:B657"/>
    <mergeCell ref="C657:H657"/>
    <mergeCell ref="A652:B652"/>
    <mergeCell ref="C652:H652"/>
    <mergeCell ref="A653:B653"/>
    <mergeCell ref="C653:H653"/>
    <mergeCell ref="A654:B654"/>
    <mergeCell ref="C654:H654"/>
    <mergeCell ref="A649:H649"/>
    <mergeCell ref="AB649:AC649"/>
    <mergeCell ref="A650:B650"/>
    <mergeCell ref="C650:H650"/>
    <mergeCell ref="A651:B651"/>
    <mergeCell ref="C651:H651"/>
    <mergeCell ref="A646:B646"/>
    <mergeCell ref="C646:H646"/>
    <mergeCell ref="A647:B647"/>
    <mergeCell ref="C647:H647"/>
    <mergeCell ref="A648:B648"/>
    <mergeCell ref="C648:H648"/>
    <mergeCell ref="A643:B643"/>
    <mergeCell ref="C643:H643"/>
    <mergeCell ref="A644:B644"/>
    <mergeCell ref="C644:H644"/>
    <mergeCell ref="A645:B645"/>
    <mergeCell ref="C645:H645"/>
    <mergeCell ref="A640:B640"/>
    <mergeCell ref="C640:H640"/>
    <mergeCell ref="A641:B641"/>
    <mergeCell ref="C641:H641"/>
    <mergeCell ref="A642:B642"/>
    <mergeCell ref="C642:H642"/>
    <mergeCell ref="A637:B637"/>
    <mergeCell ref="C637:H637"/>
    <mergeCell ref="A638:B638"/>
    <mergeCell ref="C638:H638"/>
    <mergeCell ref="A639:B639"/>
    <mergeCell ref="C639:H639"/>
    <mergeCell ref="A634:B634"/>
    <mergeCell ref="C634:H634"/>
    <mergeCell ref="A635:B635"/>
    <mergeCell ref="C635:H635"/>
    <mergeCell ref="A636:H636"/>
    <mergeCell ref="AB636:AC636"/>
    <mergeCell ref="A631:B631"/>
    <mergeCell ref="C631:H631"/>
    <mergeCell ref="A632:B632"/>
    <mergeCell ref="C632:H632"/>
    <mergeCell ref="A633:B633"/>
    <mergeCell ref="C633:H633"/>
    <mergeCell ref="A628:B628"/>
    <mergeCell ref="C628:H628"/>
    <mergeCell ref="A629:B629"/>
    <mergeCell ref="C629:H629"/>
    <mergeCell ref="A630:B630"/>
    <mergeCell ref="C630:H630"/>
    <mergeCell ref="A625:B625"/>
    <mergeCell ref="C625:H625"/>
    <mergeCell ref="A626:H626"/>
    <mergeCell ref="AB626:AC626"/>
    <mergeCell ref="A627:B627"/>
    <mergeCell ref="C627:H627"/>
    <mergeCell ref="A622:B622"/>
    <mergeCell ref="C622:H622"/>
    <mergeCell ref="A623:B623"/>
    <mergeCell ref="C623:H623"/>
    <mergeCell ref="A624:B624"/>
    <mergeCell ref="C624:H624"/>
    <mergeCell ref="A619:B619"/>
    <mergeCell ref="C619:H619"/>
    <mergeCell ref="A620:B620"/>
    <mergeCell ref="C620:H620"/>
    <mergeCell ref="A621:B621"/>
    <mergeCell ref="C621:H621"/>
    <mergeCell ref="A616:H616"/>
    <mergeCell ref="AB616:AC616"/>
    <mergeCell ref="A617:B617"/>
    <mergeCell ref="C617:H617"/>
    <mergeCell ref="A618:B618"/>
    <mergeCell ref="C618:H618"/>
    <mergeCell ref="A613:B613"/>
    <mergeCell ref="C613:H613"/>
    <mergeCell ref="A614:B614"/>
    <mergeCell ref="C614:H614"/>
    <mergeCell ref="A615:B615"/>
    <mergeCell ref="C615:H615"/>
    <mergeCell ref="A610:B610"/>
    <mergeCell ref="C610:H610"/>
    <mergeCell ref="A611:B611"/>
    <mergeCell ref="C611:H611"/>
    <mergeCell ref="A612:B612"/>
    <mergeCell ref="C612:H612"/>
    <mergeCell ref="A607:B607"/>
    <mergeCell ref="C607:H607"/>
    <mergeCell ref="A608:B608"/>
    <mergeCell ref="C608:H608"/>
    <mergeCell ref="A609:B609"/>
    <mergeCell ref="C609:H609"/>
    <mergeCell ref="A604:B604"/>
    <mergeCell ref="C604:H604"/>
    <mergeCell ref="A605:B605"/>
    <mergeCell ref="C605:H605"/>
    <mergeCell ref="A606:B606"/>
    <mergeCell ref="C606:H606"/>
    <mergeCell ref="A601:B601"/>
    <mergeCell ref="C601:H601"/>
    <mergeCell ref="A602:B602"/>
    <mergeCell ref="C602:H602"/>
    <mergeCell ref="A603:B603"/>
    <mergeCell ref="C603:H603"/>
    <mergeCell ref="A598:B598"/>
    <mergeCell ref="C598:H598"/>
    <mergeCell ref="A599:H599"/>
    <mergeCell ref="AB599:AC599"/>
    <mergeCell ref="A600:B600"/>
    <mergeCell ref="C600:H600"/>
    <mergeCell ref="A595:B595"/>
    <mergeCell ref="C595:H595"/>
    <mergeCell ref="A596:B596"/>
    <mergeCell ref="C596:H596"/>
    <mergeCell ref="A597:B597"/>
    <mergeCell ref="C597:H597"/>
    <mergeCell ref="A592:B592"/>
    <mergeCell ref="C592:H592"/>
    <mergeCell ref="A593:B593"/>
    <mergeCell ref="C593:H593"/>
    <mergeCell ref="A594:B594"/>
    <mergeCell ref="C594:H594"/>
    <mergeCell ref="A589:B589"/>
    <mergeCell ref="C589:H589"/>
    <mergeCell ref="A590:B590"/>
    <mergeCell ref="C590:H590"/>
    <mergeCell ref="A591:B591"/>
    <mergeCell ref="C591:H591"/>
    <mergeCell ref="A586:B586"/>
    <mergeCell ref="C586:H586"/>
    <mergeCell ref="A587:B587"/>
    <mergeCell ref="C587:H587"/>
    <mergeCell ref="A588:B588"/>
    <mergeCell ref="C588:H588"/>
    <mergeCell ref="A583:B583"/>
    <mergeCell ref="C583:H583"/>
    <mergeCell ref="A584:B584"/>
    <mergeCell ref="C584:H584"/>
    <mergeCell ref="A585:B585"/>
    <mergeCell ref="C585:H585"/>
    <mergeCell ref="A580:B580"/>
    <mergeCell ref="C580:H580"/>
    <mergeCell ref="A581:B581"/>
    <mergeCell ref="C581:H581"/>
    <mergeCell ref="A582:B582"/>
    <mergeCell ref="C582:H582"/>
    <mergeCell ref="A577:B577"/>
    <mergeCell ref="C577:H577"/>
    <mergeCell ref="A578:H578"/>
    <mergeCell ref="AB578:AC578"/>
    <mergeCell ref="A579:B579"/>
    <mergeCell ref="C579:H579"/>
    <mergeCell ref="A574:B574"/>
    <mergeCell ref="C574:H574"/>
    <mergeCell ref="A575:B575"/>
    <mergeCell ref="C575:H575"/>
    <mergeCell ref="A576:B576"/>
    <mergeCell ref="C576:H576"/>
    <mergeCell ref="A571:B571"/>
    <mergeCell ref="C571:H571"/>
    <mergeCell ref="A572:B572"/>
    <mergeCell ref="C572:H572"/>
    <mergeCell ref="A573:B573"/>
    <mergeCell ref="C573:H573"/>
    <mergeCell ref="A568:B568"/>
    <mergeCell ref="C568:H568"/>
    <mergeCell ref="A569:B569"/>
    <mergeCell ref="C569:H569"/>
    <mergeCell ref="A570:B570"/>
    <mergeCell ref="C570:H570"/>
    <mergeCell ref="A565:B565"/>
    <mergeCell ref="C565:H565"/>
    <mergeCell ref="A566:B566"/>
    <mergeCell ref="C566:H566"/>
    <mergeCell ref="A567:B567"/>
    <mergeCell ref="C567:H567"/>
    <mergeCell ref="A562:B562"/>
    <mergeCell ref="C562:H562"/>
    <mergeCell ref="A563:H563"/>
    <mergeCell ref="AB563:AC563"/>
    <mergeCell ref="A564:B564"/>
    <mergeCell ref="C564:H564"/>
    <mergeCell ref="A559:B559"/>
    <mergeCell ref="C559:H559"/>
    <mergeCell ref="A560:B560"/>
    <mergeCell ref="C560:H560"/>
    <mergeCell ref="A561:B561"/>
    <mergeCell ref="C561:H561"/>
    <mergeCell ref="A556:B556"/>
    <mergeCell ref="C556:H556"/>
    <mergeCell ref="A557:B557"/>
    <mergeCell ref="C557:H557"/>
    <mergeCell ref="A558:B558"/>
    <mergeCell ref="C558:H558"/>
    <mergeCell ref="A553:B553"/>
    <mergeCell ref="C553:H553"/>
    <mergeCell ref="A554:B554"/>
    <mergeCell ref="C554:H554"/>
    <mergeCell ref="A555:B555"/>
    <mergeCell ref="C555:H555"/>
    <mergeCell ref="A550:B550"/>
    <mergeCell ref="C550:H550"/>
    <mergeCell ref="A551:B551"/>
    <mergeCell ref="C551:H551"/>
    <mergeCell ref="A552:B552"/>
    <mergeCell ref="C552:H552"/>
    <mergeCell ref="A547:B547"/>
    <mergeCell ref="C547:H547"/>
    <mergeCell ref="A548:B548"/>
    <mergeCell ref="C548:H548"/>
    <mergeCell ref="A549:B549"/>
    <mergeCell ref="C549:H549"/>
    <mergeCell ref="A544:B544"/>
    <mergeCell ref="C544:H544"/>
    <mergeCell ref="A545:B545"/>
    <mergeCell ref="C545:H545"/>
    <mergeCell ref="A546:B546"/>
    <mergeCell ref="C546:H546"/>
    <mergeCell ref="A541:B541"/>
    <mergeCell ref="C541:H541"/>
    <mergeCell ref="A542:B542"/>
    <mergeCell ref="C542:H542"/>
    <mergeCell ref="A543:B543"/>
    <mergeCell ref="C543:H543"/>
    <mergeCell ref="A538:B538"/>
    <mergeCell ref="C538:H538"/>
    <mergeCell ref="A539:B539"/>
    <mergeCell ref="C539:H539"/>
    <mergeCell ref="A540:B540"/>
    <mergeCell ref="C540:H540"/>
    <mergeCell ref="A535:B535"/>
    <mergeCell ref="C535:H535"/>
    <mergeCell ref="A536:B536"/>
    <mergeCell ref="C536:H536"/>
    <mergeCell ref="A537:B537"/>
    <mergeCell ref="C537:H537"/>
    <mergeCell ref="A532:B532"/>
    <mergeCell ref="C532:H532"/>
    <mergeCell ref="A533:B533"/>
    <mergeCell ref="C533:H533"/>
    <mergeCell ref="A534:H534"/>
    <mergeCell ref="AB534:AC534"/>
    <mergeCell ref="A529:B529"/>
    <mergeCell ref="C529:H529"/>
    <mergeCell ref="A530:B530"/>
    <mergeCell ref="C530:H530"/>
    <mergeCell ref="A531:B531"/>
    <mergeCell ref="C531:H531"/>
    <mergeCell ref="A526:B526"/>
    <mergeCell ref="C526:H526"/>
    <mergeCell ref="A527:B527"/>
    <mergeCell ref="C527:H527"/>
    <mergeCell ref="A528:B528"/>
    <mergeCell ref="C528:H528"/>
    <mergeCell ref="A523:B523"/>
    <mergeCell ref="C523:H523"/>
    <mergeCell ref="A524:B524"/>
    <mergeCell ref="C524:H524"/>
    <mergeCell ref="A525:B525"/>
    <mergeCell ref="C525:H525"/>
    <mergeCell ref="A520:B520"/>
    <mergeCell ref="C520:H520"/>
    <mergeCell ref="A521:B521"/>
    <mergeCell ref="C521:H521"/>
    <mergeCell ref="A522:B522"/>
    <mergeCell ref="C522:H522"/>
    <mergeCell ref="A517:B517"/>
    <mergeCell ref="C517:H517"/>
    <mergeCell ref="A518:B518"/>
    <mergeCell ref="C518:H518"/>
    <mergeCell ref="A519:B519"/>
    <mergeCell ref="C519:H519"/>
    <mergeCell ref="A514:B514"/>
    <mergeCell ref="C514:H514"/>
    <mergeCell ref="A515:B515"/>
    <mergeCell ref="C515:H515"/>
    <mergeCell ref="A516:H516"/>
    <mergeCell ref="AB516:AC516"/>
    <mergeCell ref="A511:B511"/>
    <mergeCell ref="C511:H511"/>
    <mergeCell ref="A512:B512"/>
    <mergeCell ref="C512:H512"/>
    <mergeCell ref="A513:B513"/>
    <mergeCell ref="C513:H513"/>
    <mergeCell ref="A508:B508"/>
    <mergeCell ref="C508:H508"/>
    <mergeCell ref="A509:B509"/>
    <mergeCell ref="C509:H509"/>
    <mergeCell ref="A510:B510"/>
    <mergeCell ref="C510:H510"/>
    <mergeCell ref="A505:B505"/>
    <mergeCell ref="C505:H505"/>
    <mergeCell ref="A506:B506"/>
    <mergeCell ref="C506:H506"/>
    <mergeCell ref="A507:B507"/>
    <mergeCell ref="C507:H507"/>
    <mergeCell ref="A502:B502"/>
    <mergeCell ref="C502:H502"/>
    <mergeCell ref="A503:B503"/>
    <mergeCell ref="C503:H503"/>
    <mergeCell ref="A504:B504"/>
    <mergeCell ref="C504:H504"/>
    <mergeCell ref="A499:B499"/>
    <mergeCell ref="C499:H499"/>
    <mergeCell ref="A500:H500"/>
    <mergeCell ref="AB500:AC500"/>
    <mergeCell ref="A501:B501"/>
    <mergeCell ref="C501:H501"/>
    <mergeCell ref="A496:B496"/>
    <mergeCell ref="C496:H496"/>
    <mergeCell ref="A497:B497"/>
    <mergeCell ref="C497:H497"/>
    <mergeCell ref="A498:B498"/>
    <mergeCell ref="C498:H498"/>
    <mergeCell ref="A493:B493"/>
    <mergeCell ref="C493:H493"/>
    <mergeCell ref="A494:B494"/>
    <mergeCell ref="C494:H494"/>
    <mergeCell ref="A495:B495"/>
    <mergeCell ref="C495:H495"/>
    <mergeCell ref="A490:B490"/>
    <mergeCell ref="C490:H490"/>
    <mergeCell ref="A491:B491"/>
    <mergeCell ref="C491:H491"/>
    <mergeCell ref="A492:B492"/>
    <mergeCell ref="C492:H492"/>
    <mergeCell ref="A487:B487"/>
    <mergeCell ref="C487:H487"/>
    <mergeCell ref="A488:B488"/>
    <mergeCell ref="C488:H488"/>
    <mergeCell ref="A489:B489"/>
    <mergeCell ref="C489:H489"/>
    <mergeCell ref="A484:B484"/>
    <mergeCell ref="C484:H484"/>
    <mergeCell ref="A485:B485"/>
    <mergeCell ref="C485:H485"/>
    <mergeCell ref="A486:B486"/>
    <mergeCell ref="C486:H486"/>
    <mergeCell ref="A481:B481"/>
    <mergeCell ref="C481:H481"/>
    <mergeCell ref="A482:H482"/>
    <mergeCell ref="AB482:AC482"/>
    <mergeCell ref="A483:B483"/>
    <mergeCell ref="C483:H483"/>
    <mergeCell ref="A478:B478"/>
    <mergeCell ref="C478:H478"/>
    <mergeCell ref="A479:B479"/>
    <mergeCell ref="C479:H479"/>
    <mergeCell ref="A480:B480"/>
    <mergeCell ref="C480:H480"/>
    <mergeCell ref="A475:B475"/>
    <mergeCell ref="C475:H475"/>
    <mergeCell ref="A476:B476"/>
    <mergeCell ref="C476:H476"/>
    <mergeCell ref="A477:B477"/>
    <mergeCell ref="C477:H477"/>
    <mergeCell ref="A472:B472"/>
    <mergeCell ref="C472:H472"/>
    <mergeCell ref="A473:B473"/>
    <mergeCell ref="C473:H473"/>
    <mergeCell ref="A474:B474"/>
    <mergeCell ref="C474:H474"/>
    <mergeCell ref="A469:B469"/>
    <mergeCell ref="C469:H469"/>
    <mergeCell ref="A470:B470"/>
    <mergeCell ref="C470:H470"/>
    <mergeCell ref="A471:B471"/>
    <mergeCell ref="C471:H471"/>
    <mergeCell ref="A466:B466"/>
    <mergeCell ref="C466:H466"/>
    <mergeCell ref="A467:B467"/>
    <mergeCell ref="C467:H467"/>
    <mergeCell ref="A468:B468"/>
    <mergeCell ref="C468:H468"/>
    <mergeCell ref="A463:B463"/>
    <mergeCell ref="C463:H463"/>
    <mergeCell ref="A464:B464"/>
    <mergeCell ref="C464:H464"/>
    <mergeCell ref="A465:H465"/>
    <mergeCell ref="AB465:AC465"/>
    <mergeCell ref="A460:B460"/>
    <mergeCell ref="C460:H460"/>
    <mergeCell ref="A461:B461"/>
    <mergeCell ref="C461:H461"/>
    <mergeCell ref="A462:B462"/>
    <mergeCell ref="C462:H462"/>
    <mergeCell ref="A457:B457"/>
    <mergeCell ref="C457:H457"/>
    <mergeCell ref="A458:B458"/>
    <mergeCell ref="C458:H458"/>
    <mergeCell ref="A459:B459"/>
    <mergeCell ref="C459:H459"/>
    <mergeCell ref="A454:B454"/>
    <mergeCell ref="C454:H454"/>
    <mergeCell ref="A455:B455"/>
    <mergeCell ref="C455:H455"/>
    <mergeCell ref="A456:B456"/>
    <mergeCell ref="C456:H456"/>
    <mergeCell ref="A451:B451"/>
    <mergeCell ref="C451:H451"/>
    <mergeCell ref="A452:H452"/>
    <mergeCell ref="AB452:AC452"/>
    <mergeCell ref="A453:B453"/>
    <mergeCell ref="C453:H453"/>
    <mergeCell ref="A448:B448"/>
    <mergeCell ref="C448:H448"/>
    <mergeCell ref="A449:B449"/>
    <mergeCell ref="C449:H449"/>
    <mergeCell ref="A450:B450"/>
    <mergeCell ref="C450:H450"/>
    <mergeCell ref="A445:B445"/>
    <mergeCell ref="C445:H445"/>
    <mergeCell ref="A446:B446"/>
    <mergeCell ref="C446:H446"/>
    <mergeCell ref="A447:B447"/>
    <mergeCell ref="C447:H447"/>
    <mergeCell ref="A442:B442"/>
    <mergeCell ref="C442:H442"/>
    <mergeCell ref="A443:B443"/>
    <mergeCell ref="C443:H443"/>
    <mergeCell ref="A444:B444"/>
    <mergeCell ref="C444:H444"/>
    <mergeCell ref="A439:B439"/>
    <mergeCell ref="C439:H439"/>
    <mergeCell ref="A440:B440"/>
    <mergeCell ref="C440:H440"/>
    <mergeCell ref="A441:B441"/>
    <mergeCell ref="C441:H441"/>
    <mergeCell ref="A436:B436"/>
    <mergeCell ref="C436:H436"/>
    <mergeCell ref="A437:B437"/>
    <mergeCell ref="C437:H437"/>
    <mergeCell ref="A438:H438"/>
    <mergeCell ref="AB438:AC438"/>
    <mergeCell ref="A433:B433"/>
    <mergeCell ref="C433:H433"/>
    <mergeCell ref="A434:B434"/>
    <mergeCell ref="C434:H434"/>
    <mergeCell ref="A435:B435"/>
    <mergeCell ref="C435:H435"/>
    <mergeCell ref="A430:B430"/>
    <mergeCell ref="C430:H430"/>
    <mergeCell ref="A431:B431"/>
    <mergeCell ref="C431:H431"/>
    <mergeCell ref="A432:B432"/>
    <mergeCell ref="C432:H432"/>
    <mergeCell ref="A427:B427"/>
    <mergeCell ref="C427:H427"/>
    <mergeCell ref="A428:B428"/>
    <mergeCell ref="C428:H428"/>
    <mergeCell ref="A429:B429"/>
    <mergeCell ref="C429:H429"/>
    <mergeCell ref="A424:B424"/>
    <mergeCell ref="C424:H424"/>
    <mergeCell ref="A425:H425"/>
    <mergeCell ref="AB425:AC425"/>
    <mergeCell ref="A426:B426"/>
    <mergeCell ref="C426:H426"/>
    <mergeCell ref="A421:B421"/>
    <mergeCell ref="C421:H421"/>
    <mergeCell ref="A422:B422"/>
    <mergeCell ref="C422:H422"/>
    <mergeCell ref="A423:B423"/>
    <mergeCell ref="C423:H423"/>
    <mergeCell ref="A418:B418"/>
    <mergeCell ref="C418:H418"/>
    <mergeCell ref="A419:B419"/>
    <mergeCell ref="C419:H419"/>
    <mergeCell ref="A420:B420"/>
    <mergeCell ref="C420:H420"/>
    <mergeCell ref="A415:B415"/>
    <mergeCell ref="C415:H415"/>
    <mergeCell ref="A416:B416"/>
    <mergeCell ref="C416:H416"/>
    <mergeCell ref="A417:B417"/>
    <mergeCell ref="C417:H417"/>
    <mergeCell ref="A412:B412"/>
    <mergeCell ref="C412:H412"/>
    <mergeCell ref="A413:H413"/>
    <mergeCell ref="AB413:AC413"/>
    <mergeCell ref="A414:B414"/>
    <mergeCell ref="C414:H414"/>
    <mergeCell ref="A409:B409"/>
    <mergeCell ref="C409:H409"/>
    <mergeCell ref="A410:B410"/>
    <mergeCell ref="C410:H410"/>
    <mergeCell ref="A411:B411"/>
    <mergeCell ref="C411:H411"/>
    <mergeCell ref="A406:B406"/>
    <mergeCell ref="C406:H406"/>
    <mergeCell ref="A407:B407"/>
    <mergeCell ref="C407:H407"/>
    <mergeCell ref="A408:B408"/>
    <mergeCell ref="C408:H408"/>
    <mergeCell ref="A403:B403"/>
    <mergeCell ref="C403:H403"/>
    <mergeCell ref="A404:B404"/>
    <mergeCell ref="C404:H404"/>
    <mergeCell ref="A405:B405"/>
    <mergeCell ref="C405:H405"/>
    <mergeCell ref="A400:B400"/>
    <mergeCell ref="C400:H400"/>
    <mergeCell ref="A401:B401"/>
    <mergeCell ref="C401:H401"/>
    <mergeCell ref="A402:B402"/>
    <mergeCell ref="C402:H402"/>
    <mergeCell ref="A397:H397"/>
    <mergeCell ref="AB397:AC397"/>
    <mergeCell ref="A398:H398"/>
    <mergeCell ref="AB398:AC398"/>
    <mergeCell ref="A399:B399"/>
    <mergeCell ref="C399:H399"/>
    <mergeCell ref="A394:B394"/>
    <mergeCell ref="C394:H394"/>
    <mergeCell ref="A395:H395"/>
    <mergeCell ref="AB395:AC395"/>
    <mergeCell ref="A396:H396"/>
    <mergeCell ref="AB396:AC396"/>
    <mergeCell ref="A391:B391"/>
    <mergeCell ref="C391:H391"/>
    <mergeCell ref="A392:B392"/>
    <mergeCell ref="C392:H392"/>
    <mergeCell ref="A393:B393"/>
    <mergeCell ref="C393:H393"/>
    <mergeCell ref="A388:B388"/>
    <mergeCell ref="C388:H388"/>
    <mergeCell ref="A389:H389"/>
    <mergeCell ref="AB389:AC389"/>
    <mergeCell ref="A390:B390"/>
    <mergeCell ref="C390:H390"/>
    <mergeCell ref="A385:H385"/>
    <mergeCell ref="AB385:AC385"/>
    <mergeCell ref="A386:B386"/>
    <mergeCell ref="C386:H386"/>
    <mergeCell ref="A387:B387"/>
    <mergeCell ref="C387:H387"/>
    <mergeCell ref="A382:H382"/>
    <mergeCell ref="AB382:AC382"/>
    <mergeCell ref="A383:B383"/>
    <mergeCell ref="C383:H383"/>
    <mergeCell ref="A384:B384"/>
    <mergeCell ref="C384:H384"/>
    <mergeCell ref="A379:B379"/>
    <mergeCell ref="C379:H379"/>
    <mergeCell ref="A380:B380"/>
    <mergeCell ref="C380:H380"/>
    <mergeCell ref="A381:B381"/>
    <mergeCell ref="C381:H381"/>
    <mergeCell ref="A376:B376"/>
    <mergeCell ref="C376:H376"/>
    <mergeCell ref="A377:H377"/>
    <mergeCell ref="AB377:AC377"/>
    <mergeCell ref="A378:B378"/>
    <mergeCell ref="C378:H378"/>
    <mergeCell ref="A373:B373"/>
    <mergeCell ref="C373:H373"/>
    <mergeCell ref="A374:B374"/>
    <mergeCell ref="C374:H374"/>
    <mergeCell ref="A375:B375"/>
    <mergeCell ref="C375:H375"/>
    <mergeCell ref="A370:B370"/>
    <mergeCell ref="C370:H370"/>
    <mergeCell ref="A371:H371"/>
    <mergeCell ref="AB371:AC371"/>
    <mergeCell ref="A372:B372"/>
    <mergeCell ref="C372:H372"/>
    <mergeCell ref="A367:B367"/>
    <mergeCell ref="C367:H367"/>
    <mergeCell ref="A368:B368"/>
    <mergeCell ref="C368:H368"/>
    <mergeCell ref="A369:B369"/>
    <mergeCell ref="C369:H369"/>
    <mergeCell ref="A364:B364"/>
    <mergeCell ref="C364:H364"/>
    <mergeCell ref="A365:B365"/>
    <mergeCell ref="C365:H365"/>
    <mergeCell ref="A366:B366"/>
    <mergeCell ref="C366:H366"/>
    <mergeCell ref="A361:B361"/>
    <mergeCell ref="C361:H361"/>
    <mergeCell ref="A362:B362"/>
    <mergeCell ref="C362:H362"/>
    <mergeCell ref="A363:H363"/>
    <mergeCell ref="AB363:AC363"/>
    <mergeCell ref="A358:H358"/>
    <mergeCell ref="AB358:AC358"/>
    <mergeCell ref="A359:B359"/>
    <mergeCell ref="C359:H359"/>
    <mergeCell ref="A360:B360"/>
    <mergeCell ref="C360:H360"/>
    <mergeCell ref="A355:B355"/>
    <mergeCell ref="C355:H355"/>
    <mergeCell ref="A356:B356"/>
    <mergeCell ref="C356:H356"/>
    <mergeCell ref="A357:B357"/>
    <mergeCell ref="C357:H357"/>
    <mergeCell ref="A352:B352"/>
    <mergeCell ref="C352:H352"/>
    <mergeCell ref="A353:B353"/>
    <mergeCell ref="C353:H353"/>
    <mergeCell ref="A354:B354"/>
    <mergeCell ref="C354:H354"/>
    <mergeCell ref="A349:B349"/>
    <mergeCell ref="C349:H349"/>
    <mergeCell ref="A350:B350"/>
    <mergeCell ref="C350:H350"/>
    <mergeCell ref="A351:B351"/>
    <mergeCell ref="C351:H351"/>
    <mergeCell ref="A346:B346"/>
    <mergeCell ref="C346:H346"/>
    <mergeCell ref="A347:B347"/>
    <mergeCell ref="C347:H347"/>
    <mergeCell ref="A348:H348"/>
    <mergeCell ref="AB348:AC348"/>
    <mergeCell ref="A343:B343"/>
    <mergeCell ref="C343:H343"/>
    <mergeCell ref="A344:B344"/>
    <mergeCell ref="C344:H344"/>
    <mergeCell ref="A345:B345"/>
    <mergeCell ref="C345:H345"/>
    <mergeCell ref="A340:B340"/>
    <mergeCell ref="C340:H340"/>
    <mergeCell ref="A341:H341"/>
    <mergeCell ref="AB341:AC341"/>
    <mergeCell ref="A342:B342"/>
    <mergeCell ref="C342:H342"/>
    <mergeCell ref="A337:H337"/>
    <mergeCell ref="AB337:AC337"/>
    <mergeCell ref="A338:B338"/>
    <mergeCell ref="C338:H338"/>
    <mergeCell ref="A339:B339"/>
    <mergeCell ref="C339:H339"/>
    <mergeCell ref="A334:B334"/>
    <mergeCell ref="C334:H334"/>
    <mergeCell ref="A335:B335"/>
    <mergeCell ref="C335:H335"/>
    <mergeCell ref="A336:B336"/>
    <mergeCell ref="C336:H336"/>
    <mergeCell ref="A331:B331"/>
    <mergeCell ref="C331:H331"/>
    <mergeCell ref="A332:B332"/>
    <mergeCell ref="C332:H332"/>
    <mergeCell ref="A333:B333"/>
    <mergeCell ref="C333:H333"/>
    <mergeCell ref="A328:B328"/>
    <mergeCell ref="C328:H328"/>
    <mergeCell ref="A329:B329"/>
    <mergeCell ref="C329:H329"/>
    <mergeCell ref="A330:H330"/>
    <mergeCell ref="AB330:AC330"/>
    <mergeCell ref="A325:B325"/>
    <mergeCell ref="C325:H325"/>
    <mergeCell ref="A326:B326"/>
    <mergeCell ref="C326:H326"/>
    <mergeCell ref="A327:B327"/>
    <mergeCell ref="C327:H327"/>
    <mergeCell ref="C321:H321"/>
    <mergeCell ref="A322:H322"/>
    <mergeCell ref="AB322:AC322"/>
    <mergeCell ref="A323:B323"/>
    <mergeCell ref="C323:H323"/>
    <mergeCell ref="A324:B324"/>
    <mergeCell ref="C324:H324"/>
    <mergeCell ref="A318:B318"/>
    <mergeCell ref="C318:H318"/>
    <mergeCell ref="A319:B319"/>
    <mergeCell ref="C319:H319"/>
    <mergeCell ref="A320:B320"/>
    <mergeCell ref="C320:H320"/>
    <mergeCell ref="A315:B315"/>
    <mergeCell ref="C315:H315"/>
    <mergeCell ref="A316:B316"/>
    <mergeCell ref="C316:H316"/>
    <mergeCell ref="A317:H317"/>
    <mergeCell ref="AB317:AC317"/>
    <mergeCell ref="A312:B312"/>
    <mergeCell ref="C312:H312"/>
    <mergeCell ref="A313:B313"/>
    <mergeCell ref="C313:H313"/>
    <mergeCell ref="A314:B314"/>
    <mergeCell ref="C314:H314"/>
    <mergeCell ref="A309:H309"/>
    <mergeCell ref="AB309:AC309"/>
    <mergeCell ref="A310:B310"/>
    <mergeCell ref="C310:H310"/>
    <mergeCell ref="A311:B311"/>
    <mergeCell ref="C311:H311"/>
    <mergeCell ref="A306:B306"/>
    <mergeCell ref="C306:H306"/>
    <mergeCell ref="A307:B307"/>
    <mergeCell ref="C307:H307"/>
    <mergeCell ref="A308:B308"/>
    <mergeCell ref="C308:H308"/>
    <mergeCell ref="A303:H303"/>
    <mergeCell ref="AB303:AC303"/>
    <mergeCell ref="A304:B304"/>
    <mergeCell ref="C304:H304"/>
    <mergeCell ref="A305:B305"/>
    <mergeCell ref="C305:H305"/>
    <mergeCell ref="A300:B300"/>
    <mergeCell ref="C300:H300"/>
    <mergeCell ref="A301:B301"/>
    <mergeCell ref="C301:H301"/>
    <mergeCell ref="A302:B302"/>
    <mergeCell ref="C302:H302"/>
    <mergeCell ref="A297:B297"/>
    <mergeCell ref="C297:H297"/>
    <mergeCell ref="A298:H298"/>
    <mergeCell ref="AB298:AC298"/>
    <mergeCell ref="A299:B299"/>
    <mergeCell ref="C299:H299"/>
    <mergeCell ref="A294:B294"/>
    <mergeCell ref="C294:H294"/>
    <mergeCell ref="A295:B295"/>
    <mergeCell ref="C295:H295"/>
    <mergeCell ref="A296:B296"/>
    <mergeCell ref="C296:H296"/>
    <mergeCell ref="A291:B291"/>
    <mergeCell ref="C291:H291"/>
    <mergeCell ref="A292:B292"/>
    <mergeCell ref="C292:H292"/>
    <mergeCell ref="A293:B293"/>
    <mergeCell ref="C293:H293"/>
    <mergeCell ref="A288:B288"/>
    <mergeCell ref="C288:H288"/>
    <mergeCell ref="A289:B289"/>
    <mergeCell ref="C289:H289"/>
    <mergeCell ref="A290:H290"/>
    <mergeCell ref="AB290:AC290"/>
    <mergeCell ref="A285:B285"/>
    <mergeCell ref="C285:H285"/>
    <mergeCell ref="A286:B286"/>
    <mergeCell ref="C286:H286"/>
    <mergeCell ref="A287:H287"/>
    <mergeCell ref="AB287:AC287"/>
    <mergeCell ref="A282:B282"/>
    <mergeCell ref="C282:H282"/>
    <mergeCell ref="A283:H283"/>
    <mergeCell ref="AB283:AC283"/>
    <mergeCell ref="A284:B284"/>
    <mergeCell ref="C284:H284"/>
    <mergeCell ref="A279:B279"/>
    <mergeCell ref="C279:H279"/>
    <mergeCell ref="A280:B280"/>
    <mergeCell ref="C280:H280"/>
    <mergeCell ref="A281:B281"/>
    <mergeCell ref="C281:H281"/>
    <mergeCell ref="A276:B276"/>
    <mergeCell ref="C276:H276"/>
    <mergeCell ref="A277:B277"/>
    <mergeCell ref="C277:H277"/>
    <mergeCell ref="A278:B278"/>
    <mergeCell ref="C278:H278"/>
    <mergeCell ref="A273:H273"/>
    <mergeCell ref="AB273:AC273"/>
    <mergeCell ref="A274:B274"/>
    <mergeCell ref="C274:H274"/>
    <mergeCell ref="A275:B275"/>
    <mergeCell ref="C275:H275"/>
    <mergeCell ref="A270:B270"/>
    <mergeCell ref="C270:H270"/>
    <mergeCell ref="A271:B271"/>
    <mergeCell ref="C271:H271"/>
    <mergeCell ref="A272:B272"/>
    <mergeCell ref="C272:H272"/>
    <mergeCell ref="A267:B267"/>
    <mergeCell ref="C267:H267"/>
    <mergeCell ref="A268:B268"/>
    <mergeCell ref="C268:H268"/>
    <mergeCell ref="A269:H269"/>
    <mergeCell ref="AB269:AC269"/>
    <mergeCell ref="A264:B264"/>
    <mergeCell ref="C264:H264"/>
    <mergeCell ref="A265:B265"/>
    <mergeCell ref="C265:H265"/>
    <mergeCell ref="A266:B266"/>
    <mergeCell ref="C266:H266"/>
    <mergeCell ref="A261:B261"/>
    <mergeCell ref="C261:H261"/>
    <mergeCell ref="A262:H262"/>
    <mergeCell ref="AB262:AC262"/>
    <mergeCell ref="A263:B263"/>
    <mergeCell ref="C263:H263"/>
    <mergeCell ref="A258:B258"/>
    <mergeCell ref="C258:H258"/>
    <mergeCell ref="A259:B259"/>
    <mergeCell ref="C259:H259"/>
    <mergeCell ref="A260:B260"/>
    <mergeCell ref="C260:H260"/>
    <mergeCell ref="A255:B255"/>
    <mergeCell ref="C255:H255"/>
    <mergeCell ref="A256:B256"/>
    <mergeCell ref="C256:H256"/>
    <mergeCell ref="A257:B257"/>
    <mergeCell ref="C257:H257"/>
    <mergeCell ref="A252:B252"/>
    <mergeCell ref="C252:H252"/>
    <mergeCell ref="A253:B253"/>
    <mergeCell ref="C253:H253"/>
    <mergeCell ref="A254:B254"/>
    <mergeCell ref="C254:H254"/>
    <mergeCell ref="A249:H249"/>
    <mergeCell ref="AB249:AC249"/>
    <mergeCell ref="A250:H250"/>
    <mergeCell ref="AB250:AC250"/>
    <mergeCell ref="A251:B251"/>
    <mergeCell ref="C251:H251"/>
    <mergeCell ref="A246:B246"/>
    <mergeCell ref="C246:H246"/>
    <mergeCell ref="A247:B247"/>
    <mergeCell ref="C247:H247"/>
    <mergeCell ref="A248:B248"/>
    <mergeCell ref="C248:H248"/>
    <mergeCell ref="A243:B243"/>
    <mergeCell ref="C243:H243"/>
    <mergeCell ref="A244:B244"/>
    <mergeCell ref="C244:H244"/>
    <mergeCell ref="A245:B245"/>
    <mergeCell ref="C245:H245"/>
    <mergeCell ref="A240:B240"/>
    <mergeCell ref="C240:H240"/>
    <mergeCell ref="A241:B241"/>
    <mergeCell ref="C241:H241"/>
    <mergeCell ref="A242:B242"/>
    <mergeCell ref="C242:H242"/>
    <mergeCell ref="A237:B237"/>
    <mergeCell ref="C237:H237"/>
    <mergeCell ref="A238:B238"/>
    <mergeCell ref="C238:H238"/>
    <mergeCell ref="A239:B239"/>
    <mergeCell ref="C239:H239"/>
    <mergeCell ref="A234:B234"/>
    <mergeCell ref="C234:H234"/>
    <mergeCell ref="A235:B235"/>
    <mergeCell ref="C235:H235"/>
    <mergeCell ref="A236:H236"/>
    <mergeCell ref="AB236:AC236"/>
    <mergeCell ref="A231:B231"/>
    <mergeCell ref="C231:H231"/>
    <mergeCell ref="A232:B232"/>
    <mergeCell ref="C232:H232"/>
    <mergeCell ref="A233:B233"/>
    <mergeCell ref="C233:H233"/>
    <mergeCell ref="A228:B228"/>
    <mergeCell ref="C228:H228"/>
    <mergeCell ref="A229:B229"/>
    <mergeCell ref="C229:H229"/>
    <mergeCell ref="A230:B230"/>
    <mergeCell ref="C230:H230"/>
    <mergeCell ref="A225:B225"/>
    <mergeCell ref="C225:H225"/>
    <mergeCell ref="A226:B226"/>
    <mergeCell ref="C226:H226"/>
    <mergeCell ref="A227:B227"/>
    <mergeCell ref="C227:H227"/>
    <mergeCell ref="A222:B222"/>
    <mergeCell ref="C222:H222"/>
    <mergeCell ref="A223:B223"/>
    <mergeCell ref="C223:H223"/>
    <mergeCell ref="A224:B224"/>
    <mergeCell ref="C224:H224"/>
    <mergeCell ref="A218:B218"/>
    <mergeCell ref="C218:H218"/>
    <mergeCell ref="C219:H219"/>
    <mergeCell ref="A220:H220"/>
    <mergeCell ref="AB220:AC220"/>
    <mergeCell ref="A221:B221"/>
    <mergeCell ref="C221:H221"/>
    <mergeCell ref="C214:H214"/>
    <mergeCell ref="A215:B215"/>
    <mergeCell ref="C215:H215"/>
    <mergeCell ref="C216:H216"/>
    <mergeCell ref="A217:B217"/>
    <mergeCell ref="C217:H217"/>
    <mergeCell ref="A211:B211"/>
    <mergeCell ref="C211:H211"/>
    <mergeCell ref="A212:B212"/>
    <mergeCell ref="C212:H212"/>
    <mergeCell ref="A213:B213"/>
    <mergeCell ref="C213:H213"/>
    <mergeCell ref="A208:B208"/>
    <mergeCell ref="C208:H208"/>
    <mergeCell ref="A209:B209"/>
    <mergeCell ref="C209:H209"/>
    <mergeCell ref="A210:B210"/>
    <mergeCell ref="C210:H210"/>
    <mergeCell ref="A205:B205"/>
    <mergeCell ref="C205:H205"/>
    <mergeCell ref="A206:H206"/>
    <mergeCell ref="AB206:AC206"/>
    <mergeCell ref="A207:B207"/>
    <mergeCell ref="C207:H207"/>
    <mergeCell ref="A202:B202"/>
    <mergeCell ref="C202:H202"/>
    <mergeCell ref="A203:B203"/>
    <mergeCell ref="C203:H203"/>
    <mergeCell ref="A204:B204"/>
    <mergeCell ref="C204:H204"/>
    <mergeCell ref="A199:B199"/>
    <mergeCell ref="C199:H199"/>
    <mergeCell ref="A200:B200"/>
    <mergeCell ref="C200:H200"/>
    <mergeCell ref="A201:B201"/>
    <mergeCell ref="C201:H201"/>
    <mergeCell ref="A196:B196"/>
    <mergeCell ref="C196:H196"/>
    <mergeCell ref="A197:B197"/>
    <mergeCell ref="C197:H197"/>
    <mergeCell ref="A198:B198"/>
    <mergeCell ref="C198:H198"/>
    <mergeCell ref="A193:B193"/>
    <mergeCell ref="C193:H193"/>
    <mergeCell ref="A194:B194"/>
    <mergeCell ref="C194:H194"/>
    <mergeCell ref="A195:B195"/>
    <mergeCell ref="C195:H195"/>
    <mergeCell ref="A190:B190"/>
    <mergeCell ref="C190:H190"/>
    <mergeCell ref="A191:B191"/>
    <mergeCell ref="C191:H191"/>
    <mergeCell ref="A192:H192"/>
    <mergeCell ref="AB192:AC192"/>
    <mergeCell ref="A187:B187"/>
    <mergeCell ref="C187:H187"/>
    <mergeCell ref="A188:H188"/>
    <mergeCell ref="AB188:AC188"/>
    <mergeCell ref="A189:B189"/>
    <mergeCell ref="C189:H189"/>
    <mergeCell ref="A184:B184"/>
    <mergeCell ref="C184:H184"/>
    <mergeCell ref="A185:B185"/>
    <mergeCell ref="C185:H185"/>
    <mergeCell ref="A186:B186"/>
    <mergeCell ref="C186:H186"/>
    <mergeCell ref="A181:B181"/>
    <mergeCell ref="C181:H181"/>
    <mergeCell ref="A182:B182"/>
    <mergeCell ref="C182:H182"/>
    <mergeCell ref="A183:B183"/>
    <mergeCell ref="C183:H183"/>
    <mergeCell ref="A178:B178"/>
    <mergeCell ref="C178:H178"/>
    <mergeCell ref="A179:H179"/>
    <mergeCell ref="AB179:AC179"/>
    <mergeCell ref="A180:B180"/>
    <mergeCell ref="C180:H180"/>
    <mergeCell ref="A175:B175"/>
    <mergeCell ref="C175:H175"/>
    <mergeCell ref="A176:B176"/>
    <mergeCell ref="C176:H176"/>
    <mergeCell ref="A177:B177"/>
    <mergeCell ref="C177:H177"/>
    <mergeCell ref="A172:B172"/>
    <mergeCell ref="C172:H172"/>
    <mergeCell ref="A173:B173"/>
    <mergeCell ref="C173:H173"/>
    <mergeCell ref="A174:B174"/>
    <mergeCell ref="C174:H174"/>
    <mergeCell ref="A169:B169"/>
    <mergeCell ref="C169:H169"/>
    <mergeCell ref="A170:H170"/>
    <mergeCell ref="AB170:AC170"/>
    <mergeCell ref="A171:B171"/>
    <mergeCell ref="C171:H171"/>
    <mergeCell ref="A166:B166"/>
    <mergeCell ref="C166:H166"/>
    <mergeCell ref="A167:B167"/>
    <mergeCell ref="C167:H167"/>
    <mergeCell ref="A168:B168"/>
    <mergeCell ref="C168:H168"/>
    <mergeCell ref="A163:B163"/>
    <mergeCell ref="C163:H163"/>
    <mergeCell ref="A164:B164"/>
    <mergeCell ref="C164:H164"/>
    <mergeCell ref="A165:B165"/>
    <mergeCell ref="C165:H165"/>
    <mergeCell ref="A160:B160"/>
    <mergeCell ref="C160:H160"/>
    <mergeCell ref="A161:H161"/>
    <mergeCell ref="AB161:AC161"/>
    <mergeCell ref="A162:B162"/>
    <mergeCell ref="C162:H162"/>
    <mergeCell ref="A157:B157"/>
    <mergeCell ref="C157:H157"/>
    <mergeCell ref="A158:B158"/>
    <mergeCell ref="C158:H158"/>
    <mergeCell ref="A159:B159"/>
    <mergeCell ref="C159:H159"/>
    <mergeCell ref="A154:H154"/>
    <mergeCell ref="AB154:AC154"/>
    <mergeCell ref="A155:B155"/>
    <mergeCell ref="C155:H155"/>
    <mergeCell ref="A156:B156"/>
    <mergeCell ref="C156:H156"/>
    <mergeCell ref="A151:B151"/>
    <mergeCell ref="C151:H151"/>
    <mergeCell ref="A152:B152"/>
    <mergeCell ref="C152:H152"/>
    <mergeCell ref="A153:B153"/>
    <mergeCell ref="C153:H153"/>
    <mergeCell ref="A148:B148"/>
    <mergeCell ref="C148:H148"/>
    <mergeCell ref="A149:B149"/>
    <mergeCell ref="C149:H149"/>
    <mergeCell ref="A150:B150"/>
    <mergeCell ref="C150:H150"/>
    <mergeCell ref="A145:B145"/>
    <mergeCell ref="C145:H145"/>
    <mergeCell ref="A146:B146"/>
    <mergeCell ref="C146:H146"/>
    <mergeCell ref="A147:B147"/>
    <mergeCell ref="C147:H147"/>
    <mergeCell ref="A142:B142"/>
    <mergeCell ref="C142:H142"/>
    <mergeCell ref="A143:B143"/>
    <mergeCell ref="C143:H143"/>
    <mergeCell ref="A144:B144"/>
    <mergeCell ref="C144:H144"/>
    <mergeCell ref="A139:B139"/>
    <mergeCell ref="C139:H139"/>
    <mergeCell ref="A140:B140"/>
    <mergeCell ref="C140:H140"/>
    <mergeCell ref="A141:B141"/>
    <mergeCell ref="C141:H141"/>
    <mergeCell ref="A136:B136"/>
    <mergeCell ref="C136:H136"/>
    <mergeCell ref="A137:B137"/>
    <mergeCell ref="C137:H137"/>
    <mergeCell ref="A138:H138"/>
    <mergeCell ref="AB138:AC138"/>
    <mergeCell ref="A133:B133"/>
    <mergeCell ref="C133:H133"/>
    <mergeCell ref="A134:B134"/>
    <mergeCell ref="C134:H134"/>
    <mergeCell ref="A135:B135"/>
    <mergeCell ref="C135:H135"/>
    <mergeCell ref="A130:B130"/>
    <mergeCell ref="C130:H130"/>
    <mergeCell ref="A131:B131"/>
    <mergeCell ref="C131:H131"/>
    <mergeCell ref="A132:B132"/>
    <mergeCell ref="C132:H132"/>
    <mergeCell ref="A127:B127"/>
    <mergeCell ref="C127:H127"/>
    <mergeCell ref="A128:H128"/>
    <mergeCell ref="AB128:AC128"/>
    <mergeCell ref="A129:B129"/>
    <mergeCell ref="C129:H129"/>
    <mergeCell ref="A124:B124"/>
    <mergeCell ref="C124:H124"/>
    <mergeCell ref="A125:B125"/>
    <mergeCell ref="C125:H125"/>
    <mergeCell ref="A126:B126"/>
    <mergeCell ref="C126:H126"/>
    <mergeCell ref="A121:B121"/>
    <mergeCell ref="C121:H121"/>
    <mergeCell ref="A122:B122"/>
    <mergeCell ref="C122:H122"/>
    <mergeCell ref="A123:B123"/>
    <mergeCell ref="C123:H123"/>
    <mergeCell ref="A118:B118"/>
    <mergeCell ref="C118:H118"/>
    <mergeCell ref="A119:B119"/>
    <mergeCell ref="C119:H119"/>
    <mergeCell ref="A120:B120"/>
    <mergeCell ref="C120:H120"/>
    <mergeCell ref="A115:B115"/>
    <mergeCell ref="C115:H115"/>
    <mergeCell ref="A116:B116"/>
    <mergeCell ref="C116:H116"/>
    <mergeCell ref="A117:B117"/>
    <mergeCell ref="C117:H117"/>
    <mergeCell ref="A112:B112"/>
    <mergeCell ref="C112:H112"/>
    <mergeCell ref="A113:B113"/>
    <mergeCell ref="C113:H113"/>
    <mergeCell ref="A114:B114"/>
    <mergeCell ref="C114:H114"/>
    <mergeCell ref="A109:B109"/>
    <mergeCell ref="C109:H109"/>
    <mergeCell ref="A110:H110"/>
    <mergeCell ref="AB110:AC110"/>
    <mergeCell ref="A111:B111"/>
    <mergeCell ref="C111:H111"/>
    <mergeCell ref="A106:B106"/>
    <mergeCell ref="C106:H106"/>
    <mergeCell ref="A107:B107"/>
    <mergeCell ref="C107:H107"/>
    <mergeCell ref="A108:B108"/>
    <mergeCell ref="C108:H108"/>
    <mergeCell ref="A103:B103"/>
    <mergeCell ref="C103:H103"/>
    <mergeCell ref="A104:B104"/>
    <mergeCell ref="C104:H104"/>
    <mergeCell ref="A105:B105"/>
    <mergeCell ref="C105:H105"/>
    <mergeCell ref="A100:B100"/>
    <mergeCell ref="C100:H100"/>
    <mergeCell ref="A101:B101"/>
    <mergeCell ref="C101:H101"/>
    <mergeCell ref="A102:B102"/>
    <mergeCell ref="C102:H102"/>
    <mergeCell ref="A97:B97"/>
    <mergeCell ref="C97:H97"/>
    <mergeCell ref="A98:B98"/>
    <mergeCell ref="C98:H98"/>
    <mergeCell ref="A99:B99"/>
    <mergeCell ref="C99:H99"/>
    <mergeCell ref="A94:B94"/>
    <mergeCell ref="C94:H94"/>
    <mergeCell ref="A95:B95"/>
    <mergeCell ref="C95:H95"/>
    <mergeCell ref="A96:H96"/>
    <mergeCell ref="AB96:AC96"/>
    <mergeCell ref="A91:B91"/>
    <mergeCell ref="C91:H91"/>
    <mergeCell ref="A92:B92"/>
    <mergeCell ref="C92:H92"/>
    <mergeCell ref="A93:B93"/>
    <mergeCell ref="C93:H93"/>
    <mergeCell ref="A88:B88"/>
    <mergeCell ref="C88:H88"/>
    <mergeCell ref="A89:B89"/>
    <mergeCell ref="C89:H89"/>
    <mergeCell ref="A90:B90"/>
    <mergeCell ref="C90:H90"/>
    <mergeCell ref="A85:B85"/>
    <mergeCell ref="C85:H85"/>
    <mergeCell ref="A86:B86"/>
    <mergeCell ref="C86:H86"/>
    <mergeCell ref="A87:B87"/>
    <mergeCell ref="C87:H87"/>
    <mergeCell ref="A82:B82"/>
    <mergeCell ref="C82:H82"/>
    <mergeCell ref="A83:B83"/>
    <mergeCell ref="C83:H83"/>
    <mergeCell ref="A84:B84"/>
    <mergeCell ref="C84:H84"/>
    <mergeCell ref="A79:B79"/>
    <mergeCell ref="C79:H79"/>
    <mergeCell ref="A80:B80"/>
    <mergeCell ref="C80:H80"/>
    <mergeCell ref="A81:B81"/>
    <mergeCell ref="C81:H81"/>
    <mergeCell ref="A76:B76"/>
    <mergeCell ref="C76:H76"/>
    <mergeCell ref="A77:B77"/>
    <mergeCell ref="C77:H77"/>
    <mergeCell ref="A78:H78"/>
    <mergeCell ref="AB78:AC78"/>
    <mergeCell ref="A73:B73"/>
    <mergeCell ref="C73:H73"/>
    <mergeCell ref="A74:B74"/>
    <mergeCell ref="C74:H74"/>
    <mergeCell ref="A75:B75"/>
    <mergeCell ref="C75:H75"/>
    <mergeCell ref="A69:B69"/>
    <mergeCell ref="C69:H69"/>
    <mergeCell ref="A70:B70"/>
    <mergeCell ref="C70:H70"/>
    <mergeCell ref="C71:H71"/>
    <mergeCell ref="C72:H72"/>
    <mergeCell ref="A66:B66"/>
    <mergeCell ref="C66:H66"/>
    <mergeCell ref="A67:B67"/>
    <mergeCell ref="C67:H67"/>
    <mergeCell ref="A68:H68"/>
    <mergeCell ref="AB68:AC68"/>
    <mergeCell ref="A63:B63"/>
    <mergeCell ref="C63:H63"/>
    <mergeCell ref="A64:B64"/>
    <mergeCell ref="C64:H64"/>
    <mergeCell ref="A65:B65"/>
    <mergeCell ref="C65:H65"/>
    <mergeCell ref="A60:B60"/>
    <mergeCell ref="C60:H60"/>
    <mergeCell ref="A61:B61"/>
    <mergeCell ref="C61:H61"/>
    <mergeCell ref="A62:B62"/>
    <mergeCell ref="C62:H62"/>
    <mergeCell ref="A57:B57"/>
    <mergeCell ref="C57:H57"/>
    <mergeCell ref="A58:B58"/>
    <mergeCell ref="C58:H58"/>
    <mergeCell ref="A59:B59"/>
    <mergeCell ref="C59:H59"/>
    <mergeCell ref="A54:B54"/>
    <mergeCell ref="C54:H54"/>
    <mergeCell ref="A55:B55"/>
    <mergeCell ref="C55:H55"/>
    <mergeCell ref="A56:B56"/>
    <mergeCell ref="C56:H56"/>
    <mergeCell ref="A51:B51"/>
    <mergeCell ref="C51:H51"/>
    <mergeCell ref="A52:H52"/>
    <mergeCell ref="AB52:AC52"/>
    <mergeCell ref="A53:B53"/>
    <mergeCell ref="C53:H53"/>
    <mergeCell ref="A48:B48"/>
    <mergeCell ref="C48:H48"/>
    <mergeCell ref="A49:B49"/>
    <mergeCell ref="C49:H49"/>
    <mergeCell ref="A50:B50"/>
    <mergeCell ref="C50:H50"/>
    <mergeCell ref="A45:B45"/>
    <mergeCell ref="C45:H45"/>
    <mergeCell ref="A46:B46"/>
    <mergeCell ref="C46:H46"/>
    <mergeCell ref="A47:B47"/>
    <mergeCell ref="C47:H47"/>
    <mergeCell ref="A42:B42"/>
    <mergeCell ref="C42:H42"/>
    <mergeCell ref="A43:B43"/>
    <mergeCell ref="C43:H43"/>
    <mergeCell ref="A44:B44"/>
    <mergeCell ref="C44:H44"/>
    <mergeCell ref="A39:B39"/>
    <mergeCell ref="C39:H39"/>
    <mergeCell ref="A40:B40"/>
    <mergeCell ref="C40:H40"/>
    <mergeCell ref="A41:B41"/>
    <mergeCell ref="C41:H41"/>
    <mergeCell ref="AB15:AC15"/>
    <mergeCell ref="A16:B16"/>
    <mergeCell ref="A36:B36"/>
    <mergeCell ref="C36:H36"/>
    <mergeCell ref="A37:B37"/>
    <mergeCell ref="C37:H37"/>
    <mergeCell ref="A38:B38"/>
    <mergeCell ref="C38:H38"/>
    <mergeCell ref="A33:B33"/>
    <mergeCell ref="C33:H33"/>
    <mergeCell ref="A34:H34"/>
    <mergeCell ref="AB34:AC34"/>
    <mergeCell ref="A35:B35"/>
    <mergeCell ref="C35:H35"/>
    <mergeCell ref="A30:B30"/>
    <mergeCell ref="C30:H30"/>
    <mergeCell ref="A31:B31"/>
    <mergeCell ref="C31:H31"/>
    <mergeCell ref="A32:B32"/>
    <mergeCell ref="C32:H32"/>
    <mergeCell ref="A27:B27"/>
    <mergeCell ref="C27:H27"/>
    <mergeCell ref="A28:B28"/>
    <mergeCell ref="C28:H28"/>
    <mergeCell ref="A29:B29"/>
    <mergeCell ref="C29:H29"/>
    <mergeCell ref="A24:B24"/>
    <mergeCell ref="C24:H24"/>
    <mergeCell ref="A25:B25"/>
    <mergeCell ref="C25:H25"/>
    <mergeCell ref="A26:B26"/>
    <mergeCell ref="C26:H26"/>
    <mergeCell ref="A21:B21"/>
    <mergeCell ref="C21:H21"/>
    <mergeCell ref="A22:B22"/>
    <mergeCell ref="C22:H22"/>
    <mergeCell ref="A23:B23"/>
    <mergeCell ref="C23:H23"/>
    <mergeCell ref="C16:H16"/>
    <mergeCell ref="A17:B17"/>
    <mergeCell ref="C17:H17"/>
    <mergeCell ref="A12:B12"/>
    <mergeCell ref="C12:H12"/>
    <mergeCell ref="A13:H13"/>
    <mergeCell ref="A18:B18"/>
    <mergeCell ref="C18:H18"/>
    <mergeCell ref="A19:B19"/>
    <mergeCell ref="C19:H19"/>
    <mergeCell ref="A20:B20"/>
    <mergeCell ref="C20:H20"/>
    <mergeCell ref="A15:H15"/>
    <mergeCell ref="AB13:AC13"/>
    <mergeCell ref="A14:H14"/>
    <mergeCell ref="AB14:AC14"/>
    <mergeCell ref="AU8:AU11"/>
    <mergeCell ref="AV8:AV11"/>
    <mergeCell ref="AW8:AW11"/>
    <mergeCell ref="AX8:AX11"/>
    <mergeCell ref="AY8:AY11"/>
    <mergeCell ref="L10:L11"/>
    <mergeCell ref="N10:N11"/>
    <mergeCell ref="P10:P11"/>
    <mergeCell ref="W10:W11"/>
    <mergeCell ref="Y10:Y11"/>
    <mergeCell ref="AO8:AO11"/>
    <mergeCell ref="AP8:AP9"/>
    <mergeCell ref="AQ8:AQ11"/>
    <mergeCell ref="AR8:AR9"/>
    <mergeCell ref="AS8:AS11"/>
    <mergeCell ref="AT8:AT11"/>
    <mergeCell ref="AP10:AP11"/>
    <mergeCell ref="AR10:AR11"/>
    <mergeCell ref="AI8:AI11"/>
    <mergeCell ref="AJ8:AJ9"/>
    <mergeCell ref="AK8:AK11"/>
    <mergeCell ref="AL8:AL9"/>
    <mergeCell ref="AM8:AM11"/>
    <mergeCell ref="X1:AA1"/>
    <mergeCell ref="AW1:AY1"/>
    <mergeCell ref="A3:AA3"/>
    <mergeCell ref="A4:AA4"/>
    <mergeCell ref="AH8:AH9"/>
    <mergeCell ref="AA10:AA11"/>
    <mergeCell ref="AF10:AF11"/>
    <mergeCell ref="AH10:AH11"/>
    <mergeCell ref="AE7:AR7"/>
    <mergeCell ref="AS7:AY7"/>
    <mergeCell ref="K8:K11"/>
    <mergeCell ref="L8:M9"/>
    <mergeCell ref="N8:O9"/>
    <mergeCell ref="P8:Q9"/>
    <mergeCell ref="AD7:AD11"/>
    <mergeCell ref="V8:V11"/>
    <mergeCell ref="W8:W9"/>
    <mergeCell ref="X8:X11"/>
    <mergeCell ref="Y8:Y9"/>
    <mergeCell ref="R8:R11"/>
    <mergeCell ref="S8:S11"/>
    <mergeCell ref="T8:T11"/>
    <mergeCell ref="U8:U11"/>
    <mergeCell ref="K7:Q7"/>
    <mergeCell ref="R7:U7"/>
    <mergeCell ref="V7:AA7"/>
    <mergeCell ref="AB7:AB11"/>
    <mergeCell ref="AC7:AC11"/>
    <mergeCell ref="AN8:AN9"/>
    <mergeCell ref="AJ10:AJ11"/>
    <mergeCell ref="AL10:AL11"/>
    <mergeCell ref="AN10:AN11"/>
    <mergeCell ref="Z8:Z11"/>
    <mergeCell ref="AA8:AA9"/>
    <mergeCell ref="AE8:AE11"/>
    <mergeCell ref="AF8:AF9"/>
    <mergeCell ref="AG8:AG11"/>
    <mergeCell ref="A7:B11"/>
    <mergeCell ref="C7:H11"/>
    <mergeCell ref="I7:I11"/>
    <mergeCell ref="J7:J11"/>
  </mergeCells>
  <pageMargins left="0.59055118110236227" right="0.39370078740157483" top="0.59055118110236227" bottom="0.39370078740157483" header="0" footer="0"/>
  <pageSetup paperSize="9" scale="69" orientation="landscape" r:id="rId1"/>
  <colBreaks count="1" manualBreakCount="1">
    <brk id="27" max="95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X44"/>
  <sheetViews>
    <sheetView view="pageBreakPreview" topLeftCell="A19" zoomScale="70" zoomScaleNormal="55" zoomScaleSheetLayoutView="70" zoomScalePageLayoutView="55" workbookViewId="0">
      <selection activeCell="Z51" sqref="Z51"/>
    </sheetView>
  </sheetViews>
  <sheetFormatPr defaultColWidth="7.42578125" defaultRowHeight="12.75"/>
  <cols>
    <col min="1" max="1" width="17.140625" style="515" customWidth="1"/>
    <col min="2" max="8" width="4" style="515" customWidth="1"/>
    <col min="9" max="17" width="7.7109375" style="515" customWidth="1"/>
    <col min="18" max="18" width="8.85546875" style="515" customWidth="1"/>
    <col min="19" max="19" width="7.140625" style="515" customWidth="1"/>
    <col min="20" max="20" width="4.5703125" style="515" customWidth="1"/>
    <col min="21" max="21" width="4" style="515" customWidth="1"/>
    <col min="22" max="33" width="7.28515625" style="515" customWidth="1"/>
    <col min="34" max="35" width="9" style="515" customWidth="1"/>
    <col min="36" max="196" width="4.28515625" style="515" customWidth="1"/>
    <col min="197" max="197" width="5.85546875" style="515" customWidth="1"/>
    <col min="198" max="198" width="11.7109375" style="515" customWidth="1"/>
    <col min="199" max="205" width="6.42578125" style="515" customWidth="1"/>
    <col min="206" max="206" width="7.140625" style="515" customWidth="1"/>
    <col min="207" max="207" width="6.42578125" style="515" customWidth="1"/>
    <col min="208" max="208" width="5.7109375" style="515" customWidth="1"/>
    <col min="209" max="209" width="6.42578125" style="515" customWidth="1"/>
    <col min="210" max="210" width="5.85546875" style="515" customWidth="1"/>
    <col min="211" max="211" width="7" style="515" customWidth="1"/>
    <col min="212" max="212" width="6.7109375" style="515" customWidth="1"/>
    <col min="213" max="213" width="6.42578125" style="515" customWidth="1"/>
    <col min="214" max="216" width="8.140625" style="515" customWidth="1"/>
    <col min="217" max="223" width="10.42578125" style="515" customWidth="1"/>
    <col min="224" max="224" width="7" style="515" customWidth="1"/>
    <col min="225" max="225" width="6.85546875" style="515" customWidth="1"/>
    <col min="226" max="226" width="6.42578125" style="515" customWidth="1"/>
    <col min="227" max="227" width="6.85546875" style="515" customWidth="1"/>
    <col min="228" max="228" width="6.7109375" style="515" customWidth="1"/>
    <col min="229" max="229" width="6.42578125" style="515" customWidth="1"/>
    <col min="230" max="230" width="5.140625" style="515" customWidth="1"/>
    <col min="231" max="231" width="5.7109375" style="515" customWidth="1"/>
    <col min="232" max="232" width="5.42578125" style="515" customWidth="1"/>
    <col min="233" max="233" width="6.28515625" style="515" customWidth="1"/>
    <col min="234" max="234" width="5.140625" style="515" customWidth="1"/>
    <col min="235" max="237" width="7.42578125" style="515" customWidth="1"/>
    <col min="238" max="16384" width="7.42578125" style="520"/>
  </cols>
  <sheetData>
    <row r="1" spans="1:258" ht="32.25" customHeight="1">
      <c r="A1" s="509"/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O1" s="516"/>
      <c r="P1" s="1082" t="s">
        <v>897</v>
      </c>
      <c r="Q1" s="1082"/>
      <c r="R1" s="517"/>
      <c r="S1" s="517"/>
      <c r="T1" s="517"/>
      <c r="U1" s="517"/>
      <c r="V1" s="518"/>
      <c r="W1" s="518"/>
      <c r="X1" s="518"/>
      <c r="Y1" s="518"/>
      <c r="Z1" s="518"/>
      <c r="AA1" s="518"/>
      <c r="AB1" s="518"/>
      <c r="AC1" s="518"/>
      <c r="AD1" s="518"/>
      <c r="AE1" s="1083" t="s">
        <v>898</v>
      </c>
      <c r="AF1" s="1083"/>
      <c r="AG1" s="1083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  <c r="AV1" s="519"/>
      <c r="BM1" s="519"/>
      <c r="BN1" s="519"/>
      <c r="BO1" s="519"/>
      <c r="BP1" s="519"/>
      <c r="BQ1" s="519"/>
      <c r="BR1" s="519"/>
      <c r="BS1" s="519"/>
      <c r="BT1" s="519"/>
      <c r="BU1" s="519"/>
      <c r="BV1" s="519"/>
      <c r="BW1" s="519"/>
      <c r="BX1" s="519"/>
      <c r="BY1" s="519"/>
      <c r="BZ1" s="519"/>
      <c r="CA1" s="519"/>
      <c r="CR1" s="519"/>
      <c r="CS1" s="519"/>
      <c r="CT1" s="519"/>
      <c r="CU1" s="519"/>
      <c r="CV1" s="519"/>
      <c r="CW1" s="519"/>
      <c r="CX1" s="519"/>
      <c r="CY1" s="519"/>
      <c r="CZ1" s="519"/>
      <c r="DA1" s="519"/>
      <c r="DB1" s="519"/>
      <c r="DC1" s="519"/>
      <c r="DD1" s="519"/>
      <c r="DE1" s="519"/>
      <c r="DF1" s="519"/>
      <c r="DW1" s="519"/>
      <c r="DX1" s="519"/>
      <c r="DY1" s="519"/>
      <c r="DZ1" s="519"/>
      <c r="EA1" s="519"/>
      <c r="EB1" s="519"/>
      <c r="EC1" s="519"/>
      <c r="ED1" s="519"/>
      <c r="EE1" s="519"/>
      <c r="EF1" s="519"/>
      <c r="EG1" s="519"/>
      <c r="EH1" s="519"/>
      <c r="EI1" s="519"/>
      <c r="EJ1" s="519"/>
      <c r="EK1" s="519"/>
      <c r="FB1" s="519"/>
      <c r="FC1" s="519"/>
      <c r="FD1" s="519"/>
      <c r="FE1" s="519"/>
      <c r="FF1" s="519"/>
      <c r="FG1" s="519"/>
      <c r="FH1" s="519"/>
      <c r="FI1" s="519"/>
      <c r="FJ1" s="519"/>
      <c r="FK1" s="519"/>
      <c r="FL1" s="519"/>
      <c r="FM1" s="519"/>
      <c r="FN1" s="519"/>
      <c r="FO1" s="519"/>
      <c r="FP1" s="519"/>
      <c r="GG1" s="519"/>
      <c r="GH1" s="519"/>
      <c r="GI1" s="519"/>
      <c r="GJ1" s="519"/>
      <c r="GK1" s="519"/>
      <c r="GL1" s="519"/>
      <c r="GM1" s="519"/>
      <c r="GN1" s="519"/>
      <c r="GO1" s="519"/>
      <c r="GP1" s="519"/>
      <c r="GQ1" s="519"/>
      <c r="GR1" s="519"/>
      <c r="GS1" s="519"/>
      <c r="GT1" s="519"/>
      <c r="GU1" s="519"/>
      <c r="HL1" s="519"/>
      <c r="HM1" s="519"/>
      <c r="HN1" s="519"/>
      <c r="HO1" s="519"/>
      <c r="HP1" s="519"/>
      <c r="HQ1" s="519"/>
      <c r="HR1" s="519"/>
      <c r="HS1" s="519"/>
      <c r="HT1" s="519"/>
      <c r="HU1" s="519"/>
      <c r="HV1" s="519"/>
      <c r="HW1" s="519"/>
      <c r="HX1" s="519"/>
      <c r="HY1" s="519"/>
      <c r="HZ1" s="519"/>
      <c r="ID1" s="515"/>
      <c r="IE1" s="515"/>
      <c r="IF1" s="515"/>
      <c r="IG1" s="515"/>
      <c r="IH1" s="515"/>
      <c r="II1" s="515"/>
      <c r="IJ1" s="515"/>
      <c r="IK1" s="515"/>
      <c r="IL1" s="515"/>
      <c r="IM1" s="515"/>
      <c r="IN1" s="515"/>
      <c r="IO1" s="515"/>
      <c r="IP1" s="515"/>
      <c r="IQ1" s="519"/>
      <c r="IR1" s="519"/>
      <c r="IS1" s="519"/>
      <c r="IT1" s="519"/>
      <c r="IU1" s="519"/>
      <c r="IV1" s="519"/>
      <c r="IW1" s="519"/>
      <c r="IX1" s="519"/>
    </row>
    <row r="2" spans="1:258" ht="31.5" customHeight="1">
      <c r="A2" s="509"/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18"/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9"/>
      <c r="AI2" s="519"/>
      <c r="AJ2" s="519"/>
      <c r="AK2" s="519"/>
      <c r="AL2" s="519"/>
      <c r="AM2" s="519"/>
      <c r="AN2" s="519"/>
      <c r="AO2" s="519"/>
      <c r="AP2" s="519"/>
      <c r="AQ2" s="519"/>
      <c r="AR2" s="519"/>
      <c r="AS2" s="519"/>
      <c r="AT2" s="519"/>
      <c r="AU2" s="519"/>
      <c r="AV2" s="519"/>
      <c r="BM2" s="519"/>
      <c r="BN2" s="519"/>
      <c r="BO2" s="519"/>
      <c r="BP2" s="519"/>
      <c r="BQ2" s="519"/>
      <c r="BR2" s="519"/>
      <c r="BS2" s="519"/>
      <c r="BT2" s="519"/>
      <c r="BU2" s="519"/>
      <c r="BV2" s="519"/>
      <c r="BW2" s="519"/>
      <c r="BX2" s="519"/>
      <c r="BY2" s="519"/>
      <c r="BZ2" s="519"/>
      <c r="CA2" s="519"/>
      <c r="CR2" s="519"/>
      <c r="CS2" s="519"/>
      <c r="CT2" s="519"/>
      <c r="CU2" s="519"/>
      <c r="CV2" s="519"/>
      <c r="CW2" s="519"/>
      <c r="CX2" s="519"/>
      <c r="CY2" s="519"/>
      <c r="CZ2" s="519"/>
      <c r="DA2" s="519"/>
      <c r="DB2" s="519"/>
      <c r="DC2" s="519"/>
      <c r="DD2" s="519"/>
      <c r="DE2" s="519"/>
      <c r="DF2" s="519"/>
      <c r="DW2" s="519"/>
      <c r="DX2" s="519"/>
      <c r="DY2" s="519"/>
      <c r="DZ2" s="519"/>
      <c r="EA2" s="519"/>
      <c r="EB2" s="519"/>
      <c r="EC2" s="519"/>
      <c r="ED2" s="519"/>
      <c r="EE2" s="519"/>
      <c r="EF2" s="519"/>
      <c r="EG2" s="519"/>
      <c r="EH2" s="519"/>
      <c r="EI2" s="519"/>
      <c r="EJ2" s="519"/>
      <c r="EK2" s="519"/>
      <c r="FB2" s="519"/>
      <c r="FC2" s="519"/>
      <c r="FD2" s="519"/>
      <c r="FE2" s="519"/>
      <c r="FF2" s="519"/>
      <c r="FG2" s="519"/>
      <c r="FH2" s="519"/>
      <c r="FI2" s="519"/>
      <c r="FJ2" s="519"/>
      <c r="FK2" s="519"/>
      <c r="FL2" s="519"/>
      <c r="FM2" s="519"/>
      <c r="FN2" s="519"/>
      <c r="FO2" s="519"/>
      <c r="FP2" s="519"/>
      <c r="GG2" s="519"/>
      <c r="GH2" s="519"/>
      <c r="GI2" s="519"/>
      <c r="GJ2" s="519"/>
      <c r="GK2" s="519"/>
      <c r="GL2" s="519"/>
      <c r="GM2" s="519"/>
      <c r="GN2" s="519"/>
      <c r="GO2" s="519"/>
      <c r="GP2" s="519"/>
      <c r="GQ2" s="519"/>
      <c r="GR2" s="519"/>
      <c r="GS2" s="519"/>
      <c r="GT2" s="519"/>
      <c r="GU2" s="519"/>
      <c r="HL2" s="519"/>
      <c r="HM2" s="519"/>
      <c r="HN2" s="519"/>
      <c r="HO2" s="519"/>
      <c r="HP2" s="519"/>
      <c r="HQ2" s="519"/>
      <c r="HR2" s="519"/>
      <c r="HS2" s="519"/>
      <c r="HT2" s="519"/>
      <c r="HU2" s="519"/>
      <c r="HV2" s="519"/>
      <c r="HW2" s="519"/>
      <c r="HX2" s="519"/>
      <c r="HY2" s="519"/>
      <c r="HZ2" s="519"/>
      <c r="ID2" s="515"/>
      <c r="IE2" s="515"/>
      <c r="IF2" s="515"/>
      <c r="IG2" s="515"/>
      <c r="IH2" s="515"/>
      <c r="II2" s="515"/>
      <c r="IJ2" s="515"/>
      <c r="IK2" s="515"/>
      <c r="IL2" s="515"/>
      <c r="IM2" s="515"/>
      <c r="IN2" s="515"/>
      <c r="IO2" s="515"/>
      <c r="IP2" s="515"/>
      <c r="IQ2" s="519"/>
      <c r="IR2" s="519"/>
      <c r="IS2" s="519"/>
      <c r="IT2" s="519"/>
      <c r="IU2" s="519"/>
      <c r="IV2" s="519"/>
      <c r="IW2" s="519"/>
      <c r="IX2" s="519"/>
    </row>
    <row r="3" spans="1:258" ht="14.25" customHeight="1">
      <c r="A3" s="1084" t="s">
        <v>895</v>
      </c>
      <c r="B3" s="1084"/>
      <c r="C3" s="1084"/>
      <c r="D3" s="1084"/>
      <c r="E3" s="1084"/>
      <c r="F3" s="1084"/>
      <c r="G3" s="1084"/>
      <c r="H3" s="1084"/>
      <c r="I3" s="1084"/>
      <c r="J3" s="1084"/>
      <c r="K3" s="1084"/>
      <c r="L3" s="1084"/>
      <c r="M3" s="1084"/>
      <c r="N3" s="1084"/>
      <c r="O3" s="1084"/>
      <c r="P3" s="1084"/>
      <c r="Q3" s="1084"/>
      <c r="R3" s="521"/>
      <c r="S3" s="521"/>
      <c r="T3" s="521"/>
      <c r="U3" s="521"/>
      <c r="V3" s="522"/>
      <c r="W3" s="522"/>
      <c r="X3" s="522"/>
      <c r="Y3" s="522"/>
      <c r="Z3" s="522"/>
      <c r="AA3" s="522"/>
      <c r="AB3" s="522"/>
      <c r="AC3" s="522"/>
      <c r="AD3" s="522"/>
      <c r="AE3" s="522"/>
      <c r="AF3" s="522"/>
      <c r="AG3" s="522"/>
      <c r="AH3" s="523"/>
      <c r="AI3" s="523"/>
      <c r="AJ3" s="523"/>
      <c r="AK3" s="523"/>
      <c r="AL3" s="523"/>
      <c r="AM3" s="523"/>
      <c r="AN3" s="523"/>
      <c r="AO3" s="523"/>
      <c r="AP3" s="523"/>
      <c r="AQ3" s="523"/>
      <c r="AR3" s="523"/>
      <c r="AS3" s="523"/>
      <c r="AT3" s="523"/>
      <c r="AU3" s="523"/>
      <c r="AV3" s="523"/>
      <c r="AW3" s="523"/>
      <c r="AX3" s="523"/>
      <c r="AY3" s="523"/>
      <c r="AZ3" s="523"/>
      <c r="BA3" s="523"/>
      <c r="BB3" s="523"/>
      <c r="BC3" s="523"/>
      <c r="BD3" s="523"/>
      <c r="BE3" s="523"/>
      <c r="BF3" s="523"/>
      <c r="BG3" s="523"/>
      <c r="BH3" s="523"/>
      <c r="BI3" s="523"/>
      <c r="BJ3" s="523"/>
      <c r="BK3" s="523"/>
      <c r="BL3" s="523"/>
      <c r="BM3" s="523"/>
      <c r="BN3" s="523"/>
      <c r="BO3" s="523"/>
      <c r="BP3" s="523"/>
      <c r="BQ3" s="523"/>
      <c r="BR3" s="523"/>
      <c r="BS3" s="523"/>
      <c r="BT3" s="523"/>
      <c r="BU3" s="523"/>
      <c r="BV3" s="523"/>
      <c r="BW3" s="523"/>
      <c r="BX3" s="523"/>
      <c r="BY3" s="523"/>
      <c r="BZ3" s="523"/>
      <c r="CA3" s="523"/>
      <c r="CB3" s="523"/>
      <c r="CC3" s="523"/>
      <c r="CD3" s="523"/>
      <c r="CE3" s="523"/>
      <c r="CF3" s="523"/>
      <c r="CG3" s="523"/>
      <c r="CH3" s="523"/>
      <c r="CI3" s="523"/>
      <c r="CJ3" s="523"/>
      <c r="CK3" s="523"/>
      <c r="CL3" s="523"/>
      <c r="CM3" s="523"/>
      <c r="CN3" s="523"/>
      <c r="CO3" s="523"/>
      <c r="CP3" s="523"/>
      <c r="CQ3" s="523"/>
      <c r="CR3" s="523"/>
      <c r="CS3" s="523"/>
      <c r="CT3" s="523"/>
      <c r="CU3" s="523"/>
      <c r="CV3" s="523"/>
      <c r="CW3" s="523"/>
      <c r="CX3" s="523"/>
      <c r="CY3" s="523"/>
      <c r="CZ3" s="523"/>
      <c r="DA3" s="523"/>
      <c r="DB3" s="523"/>
      <c r="DC3" s="523"/>
      <c r="DD3" s="523"/>
      <c r="DE3" s="523"/>
      <c r="DF3" s="523"/>
      <c r="DG3" s="523"/>
      <c r="DH3" s="523"/>
      <c r="DI3" s="523"/>
      <c r="DJ3" s="523"/>
      <c r="DK3" s="523"/>
      <c r="DL3" s="523"/>
      <c r="DM3" s="523"/>
      <c r="DN3" s="523"/>
      <c r="DO3" s="523"/>
      <c r="DP3" s="523"/>
      <c r="DQ3" s="523"/>
      <c r="DR3" s="523"/>
      <c r="DS3" s="523"/>
      <c r="DT3" s="523"/>
      <c r="DU3" s="523"/>
      <c r="DV3" s="523"/>
      <c r="DW3" s="523"/>
      <c r="DX3" s="523"/>
      <c r="DY3" s="523"/>
      <c r="DZ3" s="523"/>
      <c r="EA3" s="523"/>
      <c r="EB3" s="523"/>
      <c r="EC3" s="523"/>
      <c r="ED3" s="523"/>
      <c r="EE3" s="523"/>
      <c r="EF3" s="523"/>
      <c r="EG3" s="523"/>
      <c r="EH3" s="523"/>
      <c r="EI3" s="523"/>
      <c r="EJ3" s="523"/>
      <c r="EK3" s="523"/>
      <c r="EL3" s="523"/>
      <c r="EM3" s="523"/>
      <c r="EN3" s="523"/>
      <c r="EO3" s="523"/>
      <c r="EP3" s="523"/>
      <c r="EQ3" s="523"/>
      <c r="ER3" s="523"/>
      <c r="ES3" s="523"/>
      <c r="ET3" s="523"/>
      <c r="EU3" s="523"/>
      <c r="EV3" s="523"/>
      <c r="EW3" s="523"/>
      <c r="EX3" s="523"/>
      <c r="EY3" s="523"/>
      <c r="EZ3" s="523"/>
      <c r="FA3" s="523"/>
      <c r="FB3" s="523"/>
      <c r="FC3" s="523"/>
      <c r="FD3" s="523"/>
      <c r="FE3" s="523"/>
      <c r="FF3" s="523"/>
      <c r="FG3" s="523"/>
      <c r="FH3" s="523"/>
      <c r="FI3" s="523"/>
      <c r="FJ3" s="523"/>
      <c r="FK3" s="523"/>
      <c r="FL3" s="523"/>
      <c r="FM3" s="523"/>
      <c r="FN3" s="523"/>
      <c r="FO3" s="523"/>
      <c r="FP3" s="523"/>
      <c r="FQ3" s="523"/>
      <c r="FR3" s="523"/>
      <c r="FS3" s="523"/>
      <c r="FT3" s="523"/>
      <c r="FU3" s="523"/>
      <c r="FV3" s="523"/>
      <c r="FW3" s="523"/>
      <c r="FX3" s="523"/>
      <c r="FY3" s="523"/>
      <c r="FZ3" s="523"/>
      <c r="GA3" s="523"/>
      <c r="GB3" s="523"/>
      <c r="GC3" s="523"/>
      <c r="GD3" s="523"/>
      <c r="GE3" s="523"/>
      <c r="GF3" s="523"/>
      <c r="GG3" s="523"/>
      <c r="GH3" s="523"/>
      <c r="GI3" s="523"/>
      <c r="GJ3" s="523"/>
      <c r="GK3" s="523"/>
      <c r="GL3" s="523"/>
      <c r="GM3" s="523"/>
      <c r="GN3" s="523"/>
      <c r="GO3" s="523"/>
      <c r="GP3" s="523"/>
      <c r="GQ3" s="523"/>
      <c r="GR3" s="523"/>
      <c r="GS3" s="523"/>
      <c r="GT3" s="523"/>
      <c r="GU3" s="523"/>
      <c r="GV3" s="523"/>
      <c r="GW3" s="523"/>
      <c r="GX3" s="523"/>
      <c r="GY3" s="523"/>
      <c r="GZ3" s="523"/>
      <c r="HA3" s="523"/>
      <c r="HB3" s="523"/>
      <c r="HC3" s="523"/>
      <c r="HD3" s="523"/>
      <c r="HE3" s="523"/>
      <c r="HF3" s="523"/>
      <c r="HG3" s="523"/>
      <c r="HH3" s="523"/>
      <c r="HI3" s="523"/>
      <c r="HJ3" s="523"/>
      <c r="HK3" s="523"/>
      <c r="HL3" s="523"/>
      <c r="HM3" s="523"/>
      <c r="HN3" s="523"/>
      <c r="HO3" s="523"/>
      <c r="HP3" s="523"/>
      <c r="HQ3" s="523"/>
      <c r="HR3" s="523"/>
      <c r="HS3" s="523"/>
      <c r="HT3" s="523"/>
      <c r="HU3" s="523"/>
      <c r="HV3" s="523"/>
      <c r="HW3" s="523"/>
      <c r="HX3" s="523"/>
      <c r="HY3" s="523"/>
      <c r="HZ3" s="523"/>
      <c r="IA3" s="523"/>
      <c r="IB3" s="523"/>
      <c r="IC3" s="523"/>
    </row>
    <row r="4" spans="1:258" ht="14.25" customHeight="1">
      <c r="A4" s="1085" t="s">
        <v>899</v>
      </c>
      <c r="B4" s="1085"/>
      <c r="C4" s="1085"/>
      <c r="D4" s="1085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524"/>
      <c r="S4" s="524"/>
      <c r="T4" s="524"/>
      <c r="U4" s="524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</row>
    <row r="5" spans="1:258" ht="15" customHeight="1">
      <c r="A5" s="525"/>
      <c r="B5" s="525"/>
      <c r="C5" s="525"/>
      <c r="D5" s="525"/>
      <c r="E5" s="525"/>
      <c r="F5" s="525"/>
      <c r="G5" s="525"/>
      <c r="H5" s="525"/>
      <c r="I5" s="525"/>
      <c r="J5" s="518"/>
      <c r="K5" s="525"/>
      <c r="L5" s="525"/>
      <c r="M5" s="525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</row>
    <row r="6" spans="1:258" s="510" customFormat="1" ht="15" customHeight="1">
      <c r="A6" s="455" t="s">
        <v>64</v>
      </c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191" t="s">
        <v>65</v>
      </c>
      <c r="R6" s="512"/>
      <c r="S6" s="512"/>
      <c r="T6" s="512"/>
      <c r="U6" s="512"/>
      <c r="V6" s="512"/>
      <c r="W6" s="512"/>
      <c r="X6" s="512"/>
      <c r="Y6" s="512"/>
      <c r="Z6" s="512"/>
      <c r="AA6" s="512"/>
      <c r="AB6" s="512"/>
      <c r="AC6" s="512"/>
      <c r="AD6" s="512"/>
      <c r="AE6" s="529"/>
      <c r="AF6" s="529"/>
      <c r="AG6" s="191" t="s">
        <v>65</v>
      </c>
      <c r="AH6" s="527"/>
      <c r="AI6" s="527"/>
      <c r="AJ6" s="527"/>
      <c r="AK6" s="527"/>
      <c r="AL6" s="527"/>
      <c r="AM6" s="527"/>
      <c r="AN6" s="527"/>
      <c r="AO6" s="527"/>
      <c r="AP6" s="527"/>
      <c r="AQ6" s="527"/>
      <c r="AR6" s="527"/>
      <c r="AS6" s="527"/>
      <c r="AT6" s="527"/>
      <c r="AU6" s="527"/>
      <c r="AV6" s="527"/>
      <c r="AW6" s="527"/>
      <c r="AX6" s="527"/>
      <c r="AY6" s="527"/>
      <c r="AZ6" s="527"/>
      <c r="BA6" s="527"/>
      <c r="BB6" s="527"/>
      <c r="BC6" s="527"/>
      <c r="BD6" s="527"/>
      <c r="BE6" s="527"/>
      <c r="BF6" s="527"/>
      <c r="BG6" s="527"/>
      <c r="BH6" s="527"/>
      <c r="BI6" s="527"/>
      <c r="BJ6" s="527"/>
      <c r="BK6" s="527"/>
      <c r="BL6" s="527"/>
      <c r="BM6" s="527"/>
      <c r="BN6" s="527"/>
      <c r="BO6" s="527"/>
      <c r="BP6" s="527"/>
      <c r="BQ6" s="527"/>
      <c r="BR6" s="527"/>
      <c r="BS6" s="527"/>
      <c r="BT6" s="527"/>
      <c r="BU6" s="527"/>
      <c r="BV6" s="527"/>
      <c r="BW6" s="527"/>
      <c r="BX6" s="527"/>
      <c r="BY6" s="527"/>
      <c r="BZ6" s="527"/>
      <c r="CA6" s="527"/>
      <c r="CB6" s="527"/>
      <c r="CC6" s="527"/>
      <c r="CD6" s="527"/>
      <c r="CE6" s="527"/>
      <c r="CF6" s="527"/>
      <c r="CG6" s="527"/>
      <c r="CH6" s="527"/>
      <c r="CI6" s="527"/>
      <c r="CJ6" s="527"/>
      <c r="CK6" s="527"/>
      <c r="CL6" s="527"/>
      <c r="CM6" s="527"/>
      <c r="CN6" s="527"/>
      <c r="CO6" s="527"/>
      <c r="CP6" s="527"/>
      <c r="CQ6" s="527"/>
      <c r="CR6" s="527"/>
      <c r="CS6" s="527"/>
      <c r="CT6" s="527"/>
      <c r="CU6" s="527"/>
      <c r="CV6" s="527"/>
      <c r="CW6" s="527"/>
      <c r="CX6" s="527"/>
      <c r="CY6" s="527"/>
      <c r="CZ6" s="527"/>
      <c r="DA6" s="527"/>
      <c r="DB6" s="527"/>
      <c r="DC6" s="527"/>
      <c r="DD6" s="527"/>
      <c r="DE6" s="527"/>
      <c r="DF6" s="527"/>
      <c r="DG6" s="527"/>
      <c r="DH6" s="527"/>
      <c r="DI6" s="527"/>
      <c r="DJ6" s="527"/>
      <c r="DK6" s="527"/>
      <c r="DL6" s="527"/>
      <c r="DM6" s="527"/>
      <c r="DN6" s="527"/>
      <c r="DO6" s="527"/>
      <c r="DP6" s="527"/>
      <c r="DQ6" s="527"/>
      <c r="DR6" s="527"/>
      <c r="DS6" s="527"/>
      <c r="DT6" s="527"/>
      <c r="DU6" s="527"/>
      <c r="DV6" s="527"/>
      <c r="DW6" s="527"/>
      <c r="DX6" s="527"/>
      <c r="DY6" s="527"/>
      <c r="DZ6" s="527"/>
      <c r="EA6" s="527"/>
      <c r="EB6" s="527"/>
      <c r="EC6" s="527"/>
      <c r="ED6" s="527"/>
      <c r="EE6" s="527"/>
      <c r="EF6" s="527"/>
      <c r="EG6" s="527"/>
      <c r="EH6" s="527"/>
      <c r="EI6" s="527"/>
      <c r="EJ6" s="527"/>
      <c r="EK6" s="527"/>
      <c r="EL6" s="527"/>
      <c r="EM6" s="527"/>
      <c r="EN6" s="527"/>
      <c r="EO6" s="527"/>
      <c r="EP6" s="527"/>
      <c r="EQ6" s="527"/>
      <c r="ER6" s="527"/>
      <c r="ES6" s="527"/>
      <c r="ET6" s="527"/>
      <c r="EU6" s="527"/>
      <c r="EV6" s="527"/>
      <c r="EW6" s="527"/>
      <c r="EX6" s="527"/>
      <c r="EY6" s="527"/>
      <c r="EZ6" s="527"/>
      <c r="FA6" s="527"/>
      <c r="FB6" s="527"/>
      <c r="FC6" s="527"/>
      <c r="FD6" s="527"/>
      <c r="FE6" s="527"/>
      <c r="FF6" s="527"/>
      <c r="FG6" s="527"/>
      <c r="FH6" s="527"/>
      <c r="FI6" s="527"/>
      <c r="FJ6" s="527"/>
      <c r="FK6" s="527"/>
      <c r="FL6" s="527"/>
      <c r="FM6" s="527"/>
      <c r="FN6" s="527"/>
      <c r="FO6" s="527"/>
      <c r="FP6" s="527"/>
      <c r="FQ6" s="527"/>
      <c r="FR6" s="527"/>
      <c r="FS6" s="527"/>
      <c r="FT6" s="527"/>
      <c r="FU6" s="527"/>
      <c r="FV6" s="527"/>
      <c r="FW6" s="527"/>
      <c r="FX6" s="527"/>
      <c r="FY6" s="527"/>
      <c r="FZ6" s="527"/>
      <c r="GA6" s="527"/>
      <c r="GB6" s="527"/>
      <c r="GC6" s="527"/>
      <c r="GD6" s="527"/>
      <c r="GE6" s="527"/>
      <c r="GF6" s="527"/>
      <c r="GG6" s="527"/>
      <c r="GH6" s="527"/>
      <c r="GI6" s="527"/>
      <c r="GJ6" s="527"/>
      <c r="GK6" s="527"/>
      <c r="GL6" s="527"/>
      <c r="GM6" s="527"/>
      <c r="GN6" s="527"/>
      <c r="GO6" s="527"/>
      <c r="GP6" s="527"/>
      <c r="GQ6" s="527"/>
      <c r="GR6" s="527"/>
      <c r="GS6" s="527"/>
      <c r="GT6" s="527"/>
      <c r="GU6" s="527"/>
      <c r="GV6" s="527"/>
      <c r="GW6" s="527"/>
      <c r="GX6" s="527"/>
      <c r="GY6" s="527"/>
      <c r="GZ6" s="527"/>
      <c r="HA6" s="527"/>
      <c r="HB6" s="527"/>
      <c r="HC6" s="527"/>
      <c r="HD6" s="527"/>
      <c r="HE6" s="527"/>
      <c r="HF6" s="527"/>
      <c r="HG6" s="527"/>
      <c r="HH6" s="527"/>
      <c r="HI6" s="527"/>
      <c r="HJ6" s="527"/>
      <c r="HK6" s="527"/>
      <c r="HL6" s="527"/>
      <c r="HM6" s="527"/>
      <c r="HN6" s="527"/>
      <c r="HO6" s="527"/>
      <c r="HP6" s="527"/>
      <c r="HQ6" s="527"/>
      <c r="HR6" s="527"/>
      <c r="HS6" s="527"/>
      <c r="HT6" s="527"/>
      <c r="HU6" s="527"/>
      <c r="HV6" s="527"/>
      <c r="HW6" s="527"/>
      <c r="HX6" s="527"/>
      <c r="HY6" s="527"/>
      <c r="HZ6" s="527"/>
      <c r="IA6" s="527"/>
      <c r="IB6" s="527"/>
      <c r="IC6" s="527"/>
    </row>
    <row r="7" spans="1:258" s="510" customFormat="1" ht="17.25" customHeight="1">
      <c r="A7" s="1078" t="s">
        <v>842</v>
      </c>
      <c r="B7" s="1080" t="s">
        <v>68</v>
      </c>
      <c r="C7" s="921" t="s">
        <v>37</v>
      </c>
      <c r="D7" s="922"/>
      <c r="E7" s="1081"/>
      <c r="F7" s="1081"/>
      <c r="G7" s="1081"/>
      <c r="H7" s="1081"/>
      <c r="I7" s="1081"/>
      <c r="J7" s="1081"/>
      <c r="K7" s="1081"/>
      <c r="L7" s="1081"/>
      <c r="M7" s="1081"/>
      <c r="N7" s="921" t="s">
        <v>900</v>
      </c>
      <c r="O7" s="530"/>
      <c r="P7" s="530"/>
      <c r="Q7" s="531"/>
      <c r="R7" s="1080" t="s">
        <v>842</v>
      </c>
      <c r="S7" s="1080"/>
      <c r="T7" s="1080"/>
      <c r="U7" s="1080" t="s">
        <v>68</v>
      </c>
      <c r="V7" s="893" t="s">
        <v>901</v>
      </c>
      <c r="W7" s="893"/>
      <c r="X7" s="893"/>
      <c r="Y7" s="893"/>
      <c r="Z7" s="893"/>
      <c r="AA7" s="893"/>
      <c r="AB7" s="893"/>
      <c r="AC7" s="893"/>
      <c r="AD7" s="893"/>
      <c r="AE7" s="893"/>
      <c r="AF7" s="893"/>
      <c r="AG7" s="893"/>
      <c r="AH7" s="527"/>
      <c r="AI7" s="527"/>
      <c r="AJ7" s="527"/>
      <c r="AK7" s="527"/>
      <c r="AL7" s="527"/>
      <c r="AM7" s="527"/>
      <c r="AN7" s="527"/>
      <c r="AO7" s="527"/>
      <c r="AP7" s="527"/>
      <c r="AQ7" s="527"/>
      <c r="AR7" s="527"/>
      <c r="AS7" s="527"/>
      <c r="AT7" s="527"/>
      <c r="AU7" s="527"/>
      <c r="AV7" s="527"/>
      <c r="AW7" s="527"/>
      <c r="AX7" s="527"/>
      <c r="AY7" s="527"/>
      <c r="AZ7" s="527"/>
      <c r="BA7" s="527"/>
      <c r="BB7" s="527"/>
      <c r="BC7" s="527"/>
      <c r="BD7" s="527"/>
      <c r="BE7" s="527"/>
      <c r="BF7" s="527"/>
      <c r="BG7" s="527"/>
      <c r="BH7" s="527"/>
      <c r="BI7" s="527"/>
      <c r="BJ7" s="527"/>
      <c r="BK7" s="527"/>
      <c r="BL7" s="527"/>
      <c r="BM7" s="527"/>
      <c r="BN7" s="527"/>
      <c r="BO7" s="527"/>
      <c r="BP7" s="527"/>
      <c r="BQ7" s="527"/>
      <c r="BR7" s="527"/>
      <c r="BS7" s="527"/>
      <c r="BT7" s="527"/>
      <c r="BU7" s="527"/>
      <c r="BV7" s="527"/>
      <c r="BW7" s="527"/>
      <c r="BX7" s="527"/>
      <c r="BY7" s="527"/>
      <c r="BZ7" s="527"/>
      <c r="CA7" s="527"/>
      <c r="CB7" s="527"/>
      <c r="CC7" s="527"/>
      <c r="CD7" s="527"/>
      <c r="CE7" s="527"/>
      <c r="CF7" s="527"/>
      <c r="CG7" s="527"/>
      <c r="CH7" s="527"/>
      <c r="CI7" s="527"/>
      <c r="CJ7" s="527"/>
      <c r="CK7" s="527"/>
      <c r="CL7" s="527"/>
      <c r="CM7" s="527"/>
      <c r="CN7" s="527"/>
      <c r="CO7" s="527"/>
      <c r="CP7" s="527"/>
      <c r="CQ7" s="527"/>
      <c r="CR7" s="527"/>
      <c r="CS7" s="527"/>
      <c r="CT7" s="527"/>
      <c r="CU7" s="527"/>
      <c r="CV7" s="527"/>
      <c r="CW7" s="527"/>
      <c r="CX7" s="527"/>
      <c r="CY7" s="527"/>
      <c r="CZ7" s="527"/>
      <c r="DA7" s="527"/>
      <c r="DB7" s="527"/>
      <c r="DC7" s="527"/>
      <c r="DD7" s="527"/>
      <c r="DE7" s="527"/>
      <c r="DF7" s="527"/>
      <c r="DG7" s="527"/>
      <c r="DH7" s="527"/>
      <c r="DI7" s="527"/>
      <c r="DJ7" s="527"/>
      <c r="DK7" s="527"/>
      <c r="DL7" s="527"/>
      <c r="DM7" s="527"/>
      <c r="DN7" s="527"/>
      <c r="DO7" s="527"/>
      <c r="DP7" s="527"/>
      <c r="DQ7" s="527"/>
      <c r="DR7" s="527"/>
      <c r="DS7" s="527"/>
      <c r="DT7" s="527"/>
      <c r="DU7" s="527"/>
      <c r="DV7" s="527"/>
      <c r="DW7" s="527"/>
      <c r="DX7" s="527"/>
      <c r="DY7" s="527"/>
      <c r="DZ7" s="527"/>
      <c r="EA7" s="527"/>
      <c r="EB7" s="527"/>
      <c r="EC7" s="527"/>
      <c r="ED7" s="527"/>
      <c r="EE7" s="527"/>
      <c r="EF7" s="527"/>
      <c r="EG7" s="527"/>
      <c r="EH7" s="527"/>
      <c r="EI7" s="527"/>
      <c r="EJ7" s="527"/>
      <c r="EK7" s="527"/>
      <c r="EL7" s="527"/>
      <c r="EM7" s="527"/>
      <c r="EN7" s="527"/>
      <c r="EO7" s="527"/>
      <c r="EP7" s="527"/>
      <c r="EQ7" s="527"/>
      <c r="ER7" s="527"/>
      <c r="ES7" s="527"/>
      <c r="ET7" s="527"/>
      <c r="EU7" s="527"/>
      <c r="EV7" s="527"/>
      <c r="EW7" s="527"/>
      <c r="EX7" s="527"/>
      <c r="EY7" s="527"/>
      <c r="EZ7" s="527"/>
      <c r="FA7" s="527"/>
      <c r="FB7" s="527"/>
      <c r="FC7" s="527"/>
      <c r="FD7" s="527"/>
      <c r="FE7" s="527"/>
      <c r="FF7" s="527"/>
      <c r="FG7" s="527"/>
      <c r="FH7" s="527"/>
      <c r="FI7" s="527"/>
      <c r="FJ7" s="527"/>
      <c r="FK7" s="527"/>
      <c r="FL7" s="527"/>
      <c r="FM7" s="527"/>
      <c r="FN7" s="527"/>
      <c r="FO7" s="527"/>
      <c r="FP7" s="527"/>
      <c r="FQ7" s="527"/>
      <c r="FR7" s="527"/>
      <c r="FS7" s="527"/>
      <c r="FT7" s="527"/>
      <c r="FU7" s="527"/>
      <c r="FV7" s="527"/>
      <c r="FW7" s="527"/>
      <c r="FX7" s="527"/>
      <c r="FY7" s="527"/>
      <c r="FZ7" s="527"/>
      <c r="GA7" s="527"/>
      <c r="GB7" s="527"/>
      <c r="GC7" s="527"/>
      <c r="GD7" s="527"/>
      <c r="GE7" s="527"/>
      <c r="GF7" s="527"/>
      <c r="GG7" s="527"/>
      <c r="GH7" s="527"/>
      <c r="GI7" s="527"/>
      <c r="GJ7" s="527"/>
      <c r="GK7" s="527"/>
      <c r="GL7" s="527"/>
      <c r="GM7" s="527"/>
      <c r="GN7" s="527"/>
      <c r="GO7" s="527"/>
      <c r="GP7" s="527"/>
      <c r="GQ7" s="527"/>
      <c r="GR7" s="527"/>
      <c r="GS7" s="527"/>
      <c r="GT7" s="527"/>
      <c r="GU7" s="527"/>
      <c r="GV7" s="527"/>
      <c r="GW7" s="527"/>
      <c r="GX7" s="527"/>
      <c r="GY7" s="527"/>
      <c r="GZ7" s="527"/>
      <c r="HA7" s="527"/>
      <c r="HB7" s="527"/>
      <c r="HC7" s="527"/>
      <c r="HD7" s="527"/>
      <c r="HE7" s="527"/>
      <c r="HF7" s="527"/>
      <c r="HG7" s="527"/>
      <c r="HH7" s="527"/>
      <c r="HI7" s="527"/>
      <c r="HJ7" s="527"/>
      <c r="HK7" s="527"/>
      <c r="HL7" s="527"/>
      <c r="HM7" s="527"/>
      <c r="HN7" s="527"/>
      <c r="HO7" s="527"/>
      <c r="HP7" s="527"/>
      <c r="HQ7" s="527"/>
      <c r="HR7" s="527"/>
      <c r="HS7" s="527"/>
      <c r="HT7" s="527"/>
      <c r="HU7" s="527"/>
      <c r="HV7" s="527"/>
      <c r="HW7" s="527"/>
      <c r="HX7" s="527"/>
      <c r="HY7" s="527"/>
      <c r="HZ7" s="527"/>
      <c r="IA7" s="527"/>
      <c r="IB7" s="527"/>
      <c r="IC7" s="527"/>
    </row>
    <row r="8" spans="1:258" s="510" customFormat="1" ht="27.75" customHeight="1">
      <c r="A8" s="1079"/>
      <c r="B8" s="1080"/>
      <c r="C8" s="923"/>
      <c r="D8" s="924"/>
      <c r="E8" s="1091" t="s">
        <v>84</v>
      </c>
      <c r="F8" s="1093"/>
      <c r="G8" s="1086" t="s">
        <v>79</v>
      </c>
      <c r="H8" s="1081"/>
      <c r="I8" s="1087"/>
      <c r="J8" s="1086" t="s">
        <v>72</v>
      </c>
      <c r="K8" s="1087"/>
      <c r="L8" s="1086" t="s">
        <v>73</v>
      </c>
      <c r="M8" s="1087"/>
      <c r="N8" s="923"/>
      <c r="O8" s="1088" t="s">
        <v>84</v>
      </c>
      <c r="P8" s="1091" t="s">
        <v>584</v>
      </c>
      <c r="Q8" s="532"/>
      <c r="R8" s="1080"/>
      <c r="S8" s="1080"/>
      <c r="T8" s="1080"/>
      <c r="U8" s="1080"/>
      <c r="V8" s="1092" t="s">
        <v>585</v>
      </c>
      <c r="W8" s="533"/>
      <c r="X8" s="1092" t="s">
        <v>586</v>
      </c>
      <c r="Y8" s="533"/>
      <c r="Z8" s="1092" t="s">
        <v>587</v>
      </c>
      <c r="AA8" s="533"/>
      <c r="AB8" s="1092" t="s">
        <v>588</v>
      </c>
      <c r="AC8" s="533"/>
      <c r="AD8" s="1092" t="s">
        <v>77</v>
      </c>
      <c r="AE8" s="534"/>
      <c r="AF8" s="1097" t="s">
        <v>589</v>
      </c>
      <c r="AG8" s="535"/>
      <c r="AH8" s="527"/>
      <c r="AI8" s="527"/>
      <c r="AJ8" s="527"/>
      <c r="AK8" s="527"/>
      <c r="AL8" s="527"/>
      <c r="AM8" s="527"/>
      <c r="AN8" s="527"/>
      <c r="AO8" s="527"/>
      <c r="AP8" s="527"/>
      <c r="AQ8" s="527"/>
      <c r="AR8" s="527"/>
      <c r="AS8" s="527"/>
      <c r="AT8" s="527"/>
      <c r="AU8" s="527"/>
      <c r="AV8" s="527"/>
      <c r="AW8" s="527"/>
      <c r="AX8" s="527"/>
      <c r="AY8" s="527"/>
      <c r="AZ8" s="527"/>
      <c r="BA8" s="527"/>
      <c r="BB8" s="527"/>
      <c r="BC8" s="527"/>
      <c r="BD8" s="527"/>
      <c r="BE8" s="527"/>
      <c r="BF8" s="527"/>
      <c r="BG8" s="527"/>
      <c r="BH8" s="527"/>
      <c r="BI8" s="527"/>
      <c r="BJ8" s="527"/>
      <c r="BK8" s="527"/>
      <c r="BL8" s="527"/>
      <c r="BM8" s="527"/>
      <c r="BN8" s="527"/>
      <c r="BO8" s="527"/>
      <c r="BP8" s="527"/>
      <c r="BQ8" s="527"/>
      <c r="BR8" s="527"/>
      <c r="BS8" s="527"/>
      <c r="BT8" s="527"/>
      <c r="BU8" s="527"/>
      <c r="BV8" s="527"/>
      <c r="BW8" s="527"/>
      <c r="BX8" s="527"/>
      <c r="BY8" s="527"/>
      <c r="BZ8" s="527"/>
      <c r="CA8" s="527"/>
      <c r="CB8" s="527"/>
      <c r="CC8" s="527"/>
      <c r="CD8" s="527"/>
      <c r="CE8" s="527"/>
      <c r="CF8" s="527"/>
      <c r="CG8" s="527"/>
      <c r="CH8" s="527"/>
      <c r="CI8" s="527"/>
      <c r="CJ8" s="527"/>
      <c r="CK8" s="527"/>
      <c r="CL8" s="527"/>
      <c r="CM8" s="527"/>
      <c r="CN8" s="527"/>
      <c r="CO8" s="527"/>
      <c r="CP8" s="527"/>
      <c r="CQ8" s="527"/>
      <c r="CR8" s="527"/>
      <c r="CS8" s="527"/>
      <c r="CT8" s="527"/>
      <c r="CU8" s="527"/>
      <c r="CV8" s="527"/>
      <c r="CW8" s="527"/>
      <c r="CX8" s="527"/>
      <c r="CY8" s="527"/>
      <c r="CZ8" s="527"/>
      <c r="DA8" s="527"/>
      <c r="DB8" s="527"/>
      <c r="DC8" s="527"/>
      <c r="DD8" s="527"/>
      <c r="DE8" s="527"/>
      <c r="DF8" s="527"/>
      <c r="DG8" s="527"/>
      <c r="DH8" s="527"/>
      <c r="DI8" s="527"/>
      <c r="DJ8" s="527"/>
      <c r="DK8" s="527"/>
      <c r="DL8" s="527"/>
      <c r="DM8" s="527"/>
      <c r="DN8" s="527"/>
      <c r="DO8" s="527"/>
      <c r="DP8" s="527"/>
      <c r="DQ8" s="527"/>
      <c r="DR8" s="527"/>
      <c r="DS8" s="527"/>
      <c r="DT8" s="527"/>
      <c r="DU8" s="527"/>
      <c r="DV8" s="527"/>
      <c r="DW8" s="527"/>
      <c r="DX8" s="527"/>
      <c r="DY8" s="527"/>
      <c r="DZ8" s="527"/>
      <c r="EA8" s="527"/>
      <c r="EB8" s="527"/>
      <c r="EC8" s="527"/>
      <c r="ED8" s="527"/>
      <c r="EE8" s="527"/>
      <c r="EF8" s="527"/>
      <c r="EG8" s="527"/>
      <c r="EH8" s="527"/>
      <c r="EI8" s="527"/>
      <c r="EJ8" s="527"/>
      <c r="EK8" s="527"/>
      <c r="EL8" s="527"/>
      <c r="EM8" s="527"/>
      <c r="EN8" s="527"/>
      <c r="EO8" s="527"/>
      <c r="EP8" s="527"/>
      <c r="EQ8" s="527"/>
      <c r="ER8" s="527"/>
      <c r="ES8" s="527"/>
      <c r="ET8" s="527"/>
      <c r="EU8" s="527"/>
      <c r="EV8" s="527"/>
      <c r="EW8" s="527"/>
      <c r="EX8" s="527"/>
      <c r="EY8" s="527"/>
      <c r="EZ8" s="527"/>
      <c r="FA8" s="527"/>
      <c r="FB8" s="527"/>
      <c r="FC8" s="527"/>
      <c r="FD8" s="527"/>
      <c r="FE8" s="527"/>
      <c r="FF8" s="527"/>
      <c r="FG8" s="527"/>
      <c r="FH8" s="527"/>
      <c r="FI8" s="527"/>
      <c r="FJ8" s="527"/>
      <c r="FK8" s="527"/>
      <c r="FL8" s="527"/>
      <c r="FM8" s="527"/>
      <c r="FN8" s="527"/>
      <c r="FO8" s="527"/>
      <c r="FP8" s="527"/>
      <c r="FQ8" s="527"/>
      <c r="FR8" s="527"/>
      <c r="FS8" s="527"/>
      <c r="FT8" s="527"/>
      <c r="FU8" s="527"/>
      <c r="FV8" s="527"/>
      <c r="FW8" s="527"/>
      <c r="FX8" s="527"/>
      <c r="FY8" s="527"/>
      <c r="FZ8" s="527"/>
      <c r="GA8" s="527"/>
      <c r="GB8" s="527"/>
      <c r="GC8" s="527"/>
      <c r="GD8" s="527"/>
      <c r="GE8" s="527"/>
      <c r="GF8" s="527"/>
      <c r="GG8" s="527"/>
      <c r="GH8" s="527"/>
      <c r="GI8" s="527"/>
      <c r="GJ8" s="527"/>
      <c r="GK8" s="527"/>
      <c r="GL8" s="527"/>
      <c r="GM8" s="527"/>
      <c r="GN8" s="527"/>
      <c r="GO8" s="527"/>
      <c r="GP8" s="527"/>
      <c r="GQ8" s="527"/>
      <c r="GR8" s="527"/>
      <c r="GS8" s="527"/>
      <c r="GT8" s="527"/>
      <c r="GU8" s="527"/>
      <c r="GV8" s="527"/>
      <c r="GW8" s="527"/>
      <c r="GX8" s="527"/>
      <c r="GY8" s="527"/>
      <c r="GZ8" s="527"/>
      <c r="HA8" s="527"/>
      <c r="HB8" s="527"/>
      <c r="HC8" s="527"/>
      <c r="HD8" s="527"/>
      <c r="HE8" s="527"/>
      <c r="HF8" s="527"/>
      <c r="HG8" s="527"/>
      <c r="HH8" s="527"/>
      <c r="HI8" s="527"/>
      <c r="HJ8" s="527"/>
      <c r="HK8" s="527"/>
      <c r="HL8" s="527"/>
      <c r="HM8" s="527"/>
      <c r="HN8" s="527"/>
      <c r="HO8" s="527"/>
      <c r="HP8" s="527"/>
      <c r="HQ8" s="527"/>
      <c r="HR8" s="527"/>
      <c r="HS8" s="527"/>
      <c r="HT8" s="527"/>
      <c r="HU8" s="527"/>
      <c r="HV8" s="527"/>
      <c r="HW8" s="527"/>
      <c r="HX8" s="527"/>
      <c r="HY8" s="527"/>
      <c r="HZ8" s="527"/>
      <c r="IA8" s="527"/>
      <c r="IB8" s="527"/>
      <c r="IC8" s="527"/>
    </row>
    <row r="9" spans="1:258" s="510" customFormat="1" ht="21" customHeight="1">
      <c r="A9" s="1079"/>
      <c r="B9" s="1080"/>
      <c r="C9" s="923"/>
      <c r="D9" s="924"/>
      <c r="E9" s="1092"/>
      <c r="F9" s="1094"/>
      <c r="G9" s="921" t="s">
        <v>83</v>
      </c>
      <c r="H9" s="922"/>
      <c r="I9" s="495"/>
      <c r="J9" s="536"/>
      <c r="K9" s="534"/>
      <c r="L9" s="536"/>
      <c r="M9" s="534"/>
      <c r="N9" s="923"/>
      <c r="O9" s="1089"/>
      <c r="P9" s="1092"/>
      <c r="Q9" s="1088" t="s">
        <v>84</v>
      </c>
      <c r="R9" s="1080"/>
      <c r="S9" s="1080"/>
      <c r="T9" s="1080"/>
      <c r="U9" s="1080"/>
      <c r="V9" s="1092"/>
      <c r="W9" s="1090" t="s">
        <v>84</v>
      </c>
      <c r="X9" s="1092"/>
      <c r="Y9" s="1091" t="s">
        <v>84</v>
      </c>
      <c r="Z9" s="1092"/>
      <c r="AA9" s="1091" t="s">
        <v>84</v>
      </c>
      <c r="AB9" s="1092"/>
      <c r="AC9" s="1091" t="s">
        <v>84</v>
      </c>
      <c r="AD9" s="1092"/>
      <c r="AE9" s="1088" t="s">
        <v>84</v>
      </c>
      <c r="AF9" s="1098"/>
      <c r="AG9" s="1096" t="s">
        <v>84</v>
      </c>
      <c r="AH9" s="527"/>
      <c r="AI9" s="527"/>
      <c r="AJ9" s="527"/>
      <c r="AK9" s="527"/>
      <c r="AL9" s="527"/>
      <c r="AM9" s="527"/>
      <c r="AN9" s="527"/>
      <c r="AO9" s="527"/>
      <c r="AP9" s="527"/>
      <c r="AQ9" s="527"/>
      <c r="AR9" s="527"/>
      <c r="AS9" s="527"/>
      <c r="AT9" s="527"/>
      <c r="AU9" s="527"/>
      <c r="AV9" s="527"/>
      <c r="AW9" s="527"/>
      <c r="AX9" s="527"/>
      <c r="AY9" s="527"/>
      <c r="AZ9" s="527"/>
      <c r="BA9" s="527"/>
      <c r="BB9" s="527"/>
      <c r="BC9" s="527"/>
      <c r="BD9" s="527"/>
      <c r="BE9" s="527"/>
      <c r="BF9" s="527"/>
      <c r="BG9" s="527"/>
      <c r="BH9" s="527"/>
      <c r="BI9" s="527"/>
      <c r="BJ9" s="527"/>
      <c r="BK9" s="527"/>
      <c r="BL9" s="527"/>
      <c r="BM9" s="527"/>
      <c r="BN9" s="527"/>
      <c r="BO9" s="527"/>
      <c r="BP9" s="527"/>
      <c r="BQ9" s="527"/>
      <c r="BR9" s="527"/>
      <c r="BS9" s="527"/>
      <c r="BT9" s="527"/>
      <c r="BU9" s="527"/>
      <c r="BV9" s="527"/>
      <c r="BW9" s="527"/>
      <c r="BX9" s="527"/>
      <c r="BY9" s="527"/>
      <c r="BZ9" s="527"/>
      <c r="CA9" s="527"/>
      <c r="CB9" s="527"/>
      <c r="CC9" s="527"/>
      <c r="CD9" s="527"/>
      <c r="CE9" s="527"/>
      <c r="CF9" s="527"/>
      <c r="CG9" s="527"/>
      <c r="CH9" s="527"/>
      <c r="CI9" s="527"/>
      <c r="CJ9" s="527"/>
      <c r="CK9" s="527"/>
      <c r="CL9" s="527"/>
      <c r="CM9" s="527"/>
      <c r="CN9" s="527"/>
      <c r="CO9" s="527"/>
      <c r="CP9" s="527"/>
      <c r="CQ9" s="527"/>
      <c r="CR9" s="527"/>
      <c r="CS9" s="527"/>
      <c r="CT9" s="527"/>
      <c r="CU9" s="527"/>
      <c r="CV9" s="527"/>
      <c r="CW9" s="527"/>
      <c r="CX9" s="527"/>
      <c r="CY9" s="527"/>
      <c r="CZ9" s="527"/>
      <c r="DA9" s="527"/>
      <c r="DB9" s="527"/>
      <c r="DC9" s="527"/>
      <c r="DD9" s="527"/>
      <c r="DE9" s="527"/>
      <c r="DF9" s="527"/>
      <c r="DG9" s="527"/>
      <c r="DH9" s="527"/>
      <c r="DI9" s="527"/>
      <c r="DJ9" s="527"/>
      <c r="DK9" s="527"/>
      <c r="DL9" s="527"/>
      <c r="DM9" s="527"/>
      <c r="DN9" s="527"/>
      <c r="DO9" s="527"/>
      <c r="DP9" s="527"/>
      <c r="DQ9" s="527"/>
      <c r="DR9" s="527"/>
      <c r="DS9" s="527"/>
      <c r="DT9" s="527"/>
      <c r="DU9" s="527"/>
      <c r="DV9" s="527"/>
      <c r="DW9" s="527"/>
      <c r="DX9" s="527"/>
      <c r="DY9" s="527"/>
      <c r="DZ9" s="527"/>
      <c r="EA9" s="527"/>
      <c r="EB9" s="527"/>
      <c r="EC9" s="527"/>
      <c r="ED9" s="527"/>
      <c r="EE9" s="527"/>
      <c r="EF9" s="527"/>
      <c r="EG9" s="527"/>
      <c r="EH9" s="527"/>
      <c r="EI9" s="527"/>
      <c r="EJ9" s="527"/>
      <c r="EK9" s="527"/>
      <c r="EL9" s="527"/>
      <c r="EM9" s="527"/>
      <c r="EN9" s="527"/>
      <c r="EO9" s="527"/>
      <c r="EP9" s="527"/>
      <c r="EQ9" s="527"/>
      <c r="ER9" s="527"/>
      <c r="ES9" s="527"/>
      <c r="ET9" s="527"/>
      <c r="EU9" s="527"/>
      <c r="EV9" s="527"/>
      <c r="EW9" s="527"/>
      <c r="EX9" s="527"/>
      <c r="EY9" s="527"/>
      <c r="EZ9" s="527"/>
      <c r="FA9" s="527"/>
      <c r="FB9" s="527"/>
      <c r="FC9" s="527"/>
      <c r="FD9" s="527"/>
      <c r="FE9" s="527"/>
      <c r="FF9" s="527"/>
      <c r="FG9" s="527"/>
      <c r="FH9" s="527"/>
      <c r="FI9" s="527"/>
      <c r="FJ9" s="527"/>
      <c r="FK9" s="527"/>
      <c r="FL9" s="527"/>
      <c r="FM9" s="527"/>
      <c r="FN9" s="527"/>
      <c r="FO9" s="527"/>
      <c r="FP9" s="527"/>
      <c r="FQ9" s="527"/>
      <c r="FR9" s="527"/>
      <c r="FS9" s="527"/>
      <c r="FT9" s="527"/>
      <c r="FU9" s="527"/>
      <c r="FV9" s="527"/>
      <c r="FW9" s="527"/>
      <c r="FX9" s="527"/>
      <c r="FY9" s="527"/>
      <c r="FZ9" s="527"/>
      <c r="GA9" s="527"/>
      <c r="GB9" s="527"/>
      <c r="GC9" s="527"/>
      <c r="GD9" s="527"/>
      <c r="GE9" s="527"/>
      <c r="GF9" s="527"/>
      <c r="GG9" s="527"/>
      <c r="GH9" s="527"/>
      <c r="GI9" s="527"/>
      <c r="GJ9" s="527"/>
      <c r="GK9" s="527"/>
      <c r="GL9" s="527"/>
      <c r="GM9" s="527"/>
      <c r="GN9" s="527"/>
      <c r="GO9" s="527"/>
      <c r="GP9" s="527"/>
      <c r="GQ9" s="527"/>
      <c r="GR9" s="527"/>
      <c r="GS9" s="527"/>
      <c r="GT9" s="527"/>
      <c r="GU9" s="527"/>
      <c r="GV9" s="527"/>
      <c r="GW9" s="527"/>
      <c r="GX9" s="527"/>
      <c r="GY9" s="527"/>
      <c r="GZ9" s="527"/>
      <c r="HA9" s="527"/>
      <c r="HB9" s="527"/>
      <c r="HC9" s="527"/>
      <c r="HD9" s="527"/>
      <c r="HE9" s="527"/>
      <c r="HF9" s="527"/>
      <c r="HG9" s="527"/>
      <c r="HH9" s="527"/>
      <c r="HI9" s="527"/>
      <c r="HJ9" s="527"/>
      <c r="HK9" s="527"/>
      <c r="HL9" s="527"/>
      <c r="HM9" s="527"/>
      <c r="HN9" s="527"/>
      <c r="HO9" s="527"/>
      <c r="HP9" s="527"/>
      <c r="HQ9" s="527"/>
      <c r="HR9" s="527"/>
      <c r="HS9" s="527"/>
      <c r="HT9" s="527"/>
      <c r="HU9" s="527"/>
      <c r="HV9" s="527"/>
      <c r="HW9" s="527"/>
      <c r="HX9" s="527"/>
      <c r="HY9" s="527"/>
      <c r="HZ9" s="527"/>
      <c r="IA9" s="527"/>
      <c r="IB9" s="527"/>
      <c r="IC9" s="527"/>
    </row>
    <row r="10" spans="1:258" s="510" customFormat="1" ht="19.5" customHeight="1">
      <c r="A10" s="1079"/>
      <c r="B10" s="1080"/>
      <c r="C10" s="923"/>
      <c r="D10" s="924"/>
      <c r="E10" s="1092"/>
      <c r="F10" s="1094"/>
      <c r="G10" s="923"/>
      <c r="H10" s="924"/>
      <c r="I10" s="892" t="s">
        <v>84</v>
      </c>
      <c r="J10" s="536"/>
      <c r="K10" s="892" t="s">
        <v>84</v>
      </c>
      <c r="L10" s="536"/>
      <c r="M10" s="892" t="s">
        <v>84</v>
      </c>
      <c r="N10" s="923"/>
      <c r="O10" s="1089"/>
      <c r="P10" s="1092"/>
      <c r="Q10" s="1089"/>
      <c r="R10" s="1080"/>
      <c r="S10" s="1080"/>
      <c r="T10" s="1080"/>
      <c r="U10" s="1080"/>
      <c r="V10" s="1092"/>
      <c r="W10" s="1090"/>
      <c r="X10" s="1092"/>
      <c r="Y10" s="1092"/>
      <c r="Z10" s="1092"/>
      <c r="AA10" s="1092"/>
      <c r="AB10" s="1092"/>
      <c r="AC10" s="1092"/>
      <c r="AD10" s="1092"/>
      <c r="AE10" s="1089"/>
      <c r="AF10" s="1098"/>
      <c r="AG10" s="1096"/>
      <c r="AH10" s="527"/>
      <c r="AI10" s="527"/>
      <c r="AJ10" s="527"/>
      <c r="AK10" s="527"/>
      <c r="AL10" s="527"/>
      <c r="AM10" s="527"/>
      <c r="AN10" s="527"/>
      <c r="AO10" s="527"/>
      <c r="AP10" s="527"/>
      <c r="AQ10" s="527"/>
      <c r="AR10" s="527"/>
      <c r="AS10" s="527"/>
      <c r="AT10" s="527"/>
      <c r="AU10" s="527"/>
      <c r="AV10" s="527"/>
      <c r="AW10" s="527"/>
      <c r="AX10" s="527"/>
      <c r="AY10" s="527"/>
      <c r="AZ10" s="527"/>
      <c r="BA10" s="527"/>
      <c r="BB10" s="527"/>
      <c r="BC10" s="527"/>
      <c r="BD10" s="527"/>
      <c r="BE10" s="527"/>
      <c r="BF10" s="527"/>
      <c r="BG10" s="527"/>
      <c r="BH10" s="527"/>
      <c r="BI10" s="527"/>
      <c r="BJ10" s="527"/>
      <c r="BK10" s="527"/>
      <c r="BL10" s="527"/>
      <c r="BM10" s="527"/>
      <c r="BN10" s="527"/>
      <c r="BO10" s="527"/>
      <c r="BP10" s="527"/>
      <c r="BQ10" s="527"/>
      <c r="BR10" s="527"/>
      <c r="BS10" s="527"/>
      <c r="BT10" s="527"/>
      <c r="BU10" s="527"/>
      <c r="BV10" s="527"/>
      <c r="BW10" s="527"/>
      <c r="BX10" s="527"/>
      <c r="BY10" s="527"/>
      <c r="BZ10" s="527"/>
      <c r="CA10" s="527"/>
      <c r="CB10" s="527"/>
      <c r="CC10" s="527"/>
      <c r="CD10" s="527"/>
      <c r="CE10" s="527"/>
      <c r="CF10" s="527"/>
      <c r="CG10" s="527"/>
      <c r="CH10" s="527"/>
      <c r="CI10" s="527"/>
      <c r="CJ10" s="527"/>
      <c r="CK10" s="527"/>
      <c r="CL10" s="527"/>
      <c r="CM10" s="527"/>
      <c r="CN10" s="527"/>
      <c r="CO10" s="527"/>
      <c r="CP10" s="527"/>
      <c r="CQ10" s="527"/>
      <c r="CR10" s="527"/>
      <c r="CS10" s="527"/>
      <c r="CT10" s="527"/>
      <c r="CU10" s="527"/>
      <c r="CV10" s="527"/>
      <c r="CW10" s="527"/>
      <c r="CX10" s="527"/>
      <c r="CY10" s="527"/>
      <c r="CZ10" s="527"/>
      <c r="DA10" s="527"/>
      <c r="DB10" s="527"/>
      <c r="DC10" s="527"/>
      <c r="DD10" s="527"/>
      <c r="DE10" s="527"/>
      <c r="DF10" s="527"/>
      <c r="DG10" s="527"/>
      <c r="DH10" s="527"/>
      <c r="DI10" s="527"/>
      <c r="DJ10" s="527"/>
      <c r="DK10" s="527"/>
      <c r="DL10" s="527"/>
      <c r="DM10" s="527"/>
      <c r="DN10" s="527"/>
      <c r="DO10" s="527"/>
      <c r="DP10" s="527"/>
      <c r="DQ10" s="527"/>
      <c r="DR10" s="527"/>
      <c r="DS10" s="527"/>
      <c r="DT10" s="527"/>
      <c r="DU10" s="527"/>
      <c r="DV10" s="527"/>
      <c r="DW10" s="527"/>
      <c r="DX10" s="527"/>
      <c r="DY10" s="527"/>
      <c r="DZ10" s="527"/>
      <c r="EA10" s="527"/>
      <c r="EB10" s="527"/>
      <c r="EC10" s="527"/>
      <c r="ED10" s="527"/>
      <c r="EE10" s="527"/>
      <c r="EF10" s="527"/>
      <c r="EG10" s="527"/>
      <c r="EH10" s="527"/>
      <c r="EI10" s="527"/>
      <c r="EJ10" s="527"/>
      <c r="EK10" s="527"/>
      <c r="EL10" s="527"/>
      <c r="EM10" s="527"/>
      <c r="EN10" s="527"/>
      <c r="EO10" s="527"/>
      <c r="EP10" s="527"/>
      <c r="EQ10" s="527"/>
      <c r="ER10" s="527"/>
      <c r="ES10" s="527"/>
      <c r="ET10" s="527"/>
      <c r="EU10" s="527"/>
      <c r="EV10" s="527"/>
      <c r="EW10" s="527"/>
      <c r="EX10" s="527"/>
      <c r="EY10" s="527"/>
      <c r="EZ10" s="527"/>
      <c r="FA10" s="527"/>
      <c r="FB10" s="527"/>
      <c r="FC10" s="527"/>
      <c r="FD10" s="527"/>
      <c r="FE10" s="527"/>
      <c r="FF10" s="527"/>
      <c r="FG10" s="527"/>
      <c r="FH10" s="527"/>
      <c r="FI10" s="527"/>
      <c r="FJ10" s="527"/>
      <c r="FK10" s="527"/>
      <c r="FL10" s="527"/>
      <c r="FM10" s="527"/>
      <c r="FN10" s="527"/>
      <c r="FO10" s="527"/>
      <c r="FP10" s="527"/>
      <c r="FQ10" s="527"/>
      <c r="FR10" s="527"/>
      <c r="FS10" s="527"/>
      <c r="FT10" s="527"/>
      <c r="FU10" s="527"/>
      <c r="FV10" s="527"/>
      <c r="FW10" s="527"/>
      <c r="FX10" s="527"/>
      <c r="FY10" s="527"/>
      <c r="FZ10" s="527"/>
      <c r="GA10" s="527"/>
      <c r="GB10" s="527"/>
      <c r="GC10" s="527"/>
      <c r="GD10" s="527"/>
      <c r="GE10" s="527"/>
      <c r="GF10" s="527"/>
      <c r="GG10" s="527"/>
      <c r="GH10" s="527"/>
      <c r="GI10" s="527"/>
      <c r="GJ10" s="527"/>
      <c r="GK10" s="527"/>
      <c r="GL10" s="527"/>
      <c r="GM10" s="527"/>
      <c r="GN10" s="527"/>
      <c r="GO10" s="527"/>
      <c r="GP10" s="527"/>
      <c r="GQ10" s="527"/>
      <c r="GR10" s="527"/>
      <c r="GS10" s="527"/>
      <c r="GT10" s="527"/>
      <c r="GU10" s="527"/>
      <c r="GV10" s="527"/>
      <c r="GW10" s="527"/>
      <c r="GX10" s="527"/>
      <c r="GY10" s="527"/>
      <c r="GZ10" s="527"/>
      <c r="HA10" s="527"/>
      <c r="HB10" s="527"/>
      <c r="HC10" s="527"/>
      <c r="HD10" s="527"/>
      <c r="HE10" s="527"/>
      <c r="HF10" s="527"/>
      <c r="HG10" s="527"/>
      <c r="HH10" s="527"/>
      <c r="HI10" s="527"/>
      <c r="HJ10" s="527"/>
      <c r="HK10" s="527"/>
      <c r="HL10" s="527"/>
      <c r="HM10" s="527"/>
      <c r="HN10" s="527"/>
      <c r="HO10" s="527"/>
      <c r="HP10" s="527"/>
      <c r="HQ10" s="527"/>
      <c r="HR10" s="527"/>
      <c r="HS10" s="527"/>
      <c r="HT10" s="527"/>
      <c r="HU10" s="527"/>
      <c r="HV10" s="527"/>
      <c r="HW10" s="527"/>
      <c r="HX10" s="527"/>
      <c r="HY10" s="527"/>
      <c r="HZ10" s="527"/>
      <c r="IA10" s="527"/>
      <c r="IB10" s="527"/>
      <c r="IC10" s="527"/>
    </row>
    <row r="11" spans="1:258" s="510" customFormat="1" ht="24.75" customHeight="1">
      <c r="A11" s="1079"/>
      <c r="B11" s="1080"/>
      <c r="C11" s="925"/>
      <c r="D11" s="926"/>
      <c r="E11" s="891"/>
      <c r="F11" s="1095"/>
      <c r="G11" s="925"/>
      <c r="H11" s="926"/>
      <c r="I11" s="892"/>
      <c r="J11" s="538" t="s">
        <v>83</v>
      </c>
      <c r="K11" s="892"/>
      <c r="L11" s="538" t="s">
        <v>83</v>
      </c>
      <c r="M11" s="892"/>
      <c r="N11" s="925"/>
      <c r="O11" s="911"/>
      <c r="P11" s="891"/>
      <c r="Q11" s="911"/>
      <c r="R11" s="1080"/>
      <c r="S11" s="1080"/>
      <c r="T11" s="1080"/>
      <c r="U11" s="1080"/>
      <c r="V11" s="891"/>
      <c r="W11" s="1090"/>
      <c r="X11" s="891"/>
      <c r="Y11" s="891"/>
      <c r="Z11" s="891"/>
      <c r="AA11" s="891"/>
      <c r="AB11" s="891"/>
      <c r="AC11" s="891"/>
      <c r="AD11" s="891"/>
      <c r="AE11" s="911"/>
      <c r="AF11" s="1099"/>
      <c r="AG11" s="1096"/>
      <c r="AH11" s="527"/>
      <c r="AI11" s="527"/>
      <c r="AJ11" s="527"/>
      <c r="AK11" s="527"/>
      <c r="AL11" s="527"/>
      <c r="AM11" s="527"/>
      <c r="AN11" s="527"/>
      <c r="AO11" s="527"/>
      <c r="AP11" s="527"/>
      <c r="AQ11" s="527"/>
      <c r="AR11" s="527"/>
      <c r="AS11" s="527"/>
      <c r="AT11" s="527"/>
      <c r="AU11" s="527"/>
      <c r="AV11" s="527"/>
      <c r="AW11" s="527"/>
      <c r="AX11" s="527"/>
      <c r="AY11" s="527"/>
      <c r="AZ11" s="527"/>
      <c r="BA11" s="527"/>
      <c r="BB11" s="527"/>
      <c r="BC11" s="527"/>
      <c r="BD11" s="527"/>
      <c r="BE11" s="527"/>
      <c r="BF11" s="527"/>
      <c r="BG11" s="527"/>
      <c r="BH11" s="527"/>
      <c r="BI11" s="527"/>
      <c r="BJ11" s="527"/>
      <c r="BK11" s="527"/>
      <c r="BL11" s="527"/>
      <c r="BM11" s="527"/>
      <c r="BN11" s="527"/>
      <c r="BO11" s="527"/>
      <c r="BP11" s="527"/>
      <c r="BQ11" s="527"/>
      <c r="BR11" s="527"/>
      <c r="BS11" s="527"/>
      <c r="BT11" s="527"/>
      <c r="BU11" s="527"/>
      <c r="BV11" s="527"/>
      <c r="BW11" s="527"/>
      <c r="BX11" s="527"/>
      <c r="BY11" s="527"/>
      <c r="BZ11" s="527"/>
      <c r="CA11" s="527"/>
      <c r="CB11" s="527"/>
      <c r="CC11" s="527"/>
      <c r="CD11" s="527"/>
      <c r="CE11" s="527"/>
      <c r="CF11" s="527"/>
      <c r="CG11" s="527"/>
      <c r="CH11" s="527"/>
      <c r="CI11" s="527"/>
      <c r="CJ11" s="527"/>
      <c r="CK11" s="527"/>
      <c r="CL11" s="527"/>
      <c r="CM11" s="527"/>
      <c r="CN11" s="527"/>
      <c r="CO11" s="527"/>
      <c r="CP11" s="527"/>
      <c r="CQ11" s="527"/>
      <c r="CR11" s="527"/>
      <c r="CS11" s="527"/>
      <c r="CT11" s="527"/>
      <c r="CU11" s="527"/>
      <c r="CV11" s="527"/>
      <c r="CW11" s="527"/>
      <c r="CX11" s="527"/>
      <c r="CY11" s="527"/>
      <c r="CZ11" s="527"/>
      <c r="DA11" s="527"/>
      <c r="DB11" s="527"/>
      <c r="DC11" s="527"/>
      <c r="DD11" s="527"/>
      <c r="DE11" s="527"/>
      <c r="DF11" s="527"/>
      <c r="DG11" s="527"/>
      <c r="DH11" s="527"/>
      <c r="DI11" s="527"/>
      <c r="DJ11" s="527"/>
      <c r="DK11" s="527"/>
      <c r="DL11" s="527"/>
      <c r="DM11" s="527"/>
      <c r="DN11" s="527"/>
      <c r="DO11" s="527"/>
      <c r="DP11" s="527"/>
      <c r="DQ11" s="527"/>
      <c r="DR11" s="527"/>
      <c r="DS11" s="527"/>
      <c r="DT11" s="527"/>
      <c r="DU11" s="527"/>
      <c r="DV11" s="527"/>
      <c r="DW11" s="527"/>
      <c r="DX11" s="527"/>
      <c r="DY11" s="527"/>
      <c r="DZ11" s="527"/>
      <c r="EA11" s="527"/>
      <c r="EB11" s="527"/>
      <c r="EC11" s="527"/>
      <c r="ED11" s="527"/>
      <c r="EE11" s="527"/>
      <c r="EF11" s="527"/>
      <c r="EG11" s="527"/>
      <c r="EH11" s="527"/>
      <c r="EI11" s="527"/>
      <c r="EJ11" s="527"/>
      <c r="EK11" s="527"/>
      <c r="EL11" s="527"/>
      <c r="EM11" s="527"/>
      <c r="EN11" s="527"/>
      <c r="EO11" s="527"/>
      <c r="EP11" s="527"/>
      <c r="EQ11" s="527"/>
      <c r="ER11" s="527"/>
      <c r="ES11" s="527"/>
      <c r="ET11" s="527"/>
      <c r="EU11" s="527"/>
      <c r="EV11" s="527"/>
      <c r="EW11" s="527"/>
      <c r="EX11" s="527"/>
      <c r="EY11" s="527"/>
      <c r="EZ11" s="527"/>
      <c r="FA11" s="527"/>
      <c r="FB11" s="527"/>
      <c r="FC11" s="527"/>
      <c r="FD11" s="527"/>
      <c r="FE11" s="527"/>
      <c r="FF11" s="527"/>
      <c r="FG11" s="527"/>
      <c r="FH11" s="527"/>
      <c r="FI11" s="527"/>
      <c r="FJ11" s="527"/>
      <c r="FK11" s="527"/>
      <c r="FL11" s="527"/>
      <c r="FM11" s="527"/>
      <c r="FN11" s="527"/>
      <c r="FO11" s="527"/>
      <c r="FP11" s="527"/>
      <c r="FQ11" s="527"/>
      <c r="FR11" s="527"/>
      <c r="FS11" s="527"/>
      <c r="FT11" s="527"/>
      <c r="FU11" s="527"/>
      <c r="FV11" s="527"/>
      <c r="FW11" s="527"/>
      <c r="FX11" s="527"/>
      <c r="FY11" s="527"/>
      <c r="FZ11" s="527"/>
      <c r="GA11" s="527"/>
      <c r="GB11" s="527"/>
      <c r="GC11" s="527"/>
      <c r="GD11" s="527"/>
      <c r="GE11" s="527"/>
      <c r="GF11" s="527"/>
      <c r="GG11" s="527"/>
      <c r="GH11" s="527"/>
      <c r="GI11" s="527"/>
      <c r="GJ11" s="527"/>
      <c r="GK11" s="527"/>
      <c r="GL11" s="527"/>
      <c r="GM11" s="527"/>
      <c r="GN11" s="527"/>
      <c r="GO11" s="527"/>
      <c r="GP11" s="527"/>
      <c r="GQ11" s="527"/>
      <c r="GR11" s="527"/>
      <c r="GS11" s="527"/>
      <c r="GT11" s="527"/>
      <c r="GU11" s="527"/>
      <c r="GV11" s="527"/>
      <c r="GW11" s="527"/>
      <c r="GX11" s="527"/>
      <c r="GY11" s="527"/>
      <c r="GZ11" s="527"/>
      <c r="HA11" s="527"/>
      <c r="HB11" s="527"/>
      <c r="HC11" s="527"/>
      <c r="HD11" s="527"/>
      <c r="HE11" s="527"/>
      <c r="HF11" s="527"/>
      <c r="HG11" s="527"/>
      <c r="HH11" s="527"/>
      <c r="HI11" s="527"/>
      <c r="HJ11" s="527"/>
      <c r="HK11" s="527"/>
      <c r="HL11" s="527"/>
      <c r="HM11" s="527"/>
      <c r="HN11" s="527"/>
      <c r="HO11" s="527"/>
      <c r="HP11" s="527"/>
      <c r="HQ11" s="527"/>
      <c r="HR11" s="527"/>
      <c r="HS11" s="527"/>
      <c r="HT11" s="527"/>
      <c r="HU11" s="527"/>
      <c r="HV11" s="527"/>
      <c r="HW11" s="527"/>
      <c r="HX11" s="527"/>
      <c r="HY11" s="527"/>
      <c r="HZ11" s="527"/>
      <c r="IA11" s="527"/>
      <c r="IB11" s="527"/>
      <c r="IC11" s="527"/>
    </row>
    <row r="12" spans="1:258" s="544" customFormat="1" ht="17.25" customHeight="1">
      <c r="A12" s="539" t="s">
        <v>92</v>
      </c>
      <c r="B12" s="539" t="s">
        <v>93</v>
      </c>
      <c r="C12" s="1105">
        <v>1</v>
      </c>
      <c r="D12" s="928"/>
      <c r="E12" s="1105">
        <v>2</v>
      </c>
      <c r="F12" s="928"/>
      <c r="G12" s="1105">
        <v>3</v>
      </c>
      <c r="H12" s="928"/>
      <c r="I12" s="541">
        <v>4</v>
      </c>
      <c r="J12" s="542">
        <v>5</v>
      </c>
      <c r="K12" s="541">
        <v>6</v>
      </c>
      <c r="L12" s="542">
        <v>7</v>
      </c>
      <c r="M12" s="541">
        <v>8</v>
      </c>
      <c r="N12" s="542">
        <v>9</v>
      </c>
      <c r="O12" s="541">
        <v>10</v>
      </c>
      <c r="P12" s="542">
        <v>11</v>
      </c>
      <c r="Q12" s="541">
        <v>12</v>
      </c>
      <c r="R12" s="1086" t="s">
        <v>92</v>
      </c>
      <c r="S12" s="1081"/>
      <c r="T12" s="1087"/>
      <c r="U12" s="539" t="s">
        <v>93</v>
      </c>
      <c r="V12" s="541">
        <v>13</v>
      </c>
      <c r="W12" s="541">
        <v>14</v>
      </c>
      <c r="X12" s="541">
        <v>15</v>
      </c>
      <c r="Y12" s="541">
        <v>16</v>
      </c>
      <c r="Z12" s="541">
        <v>17</v>
      </c>
      <c r="AA12" s="541">
        <v>18</v>
      </c>
      <c r="AB12" s="541">
        <v>19</v>
      </c>
      <c r="AC12" s="541">
        <v>20</v>
      </c>
      <c r="AD12" s="541">
        <v>21</v>
      </c>
      <c r="AE12" s="541">
        <v>22</v>
      </c>
      <c r="AF12" s="541">
        <v>23</v>
      </c>
      <c r="AG12" s="541">
        <v>24</v>
      </c>
      <c r="AH12" s="543"/>
      <c r="AI12" s="543"/>
      <c r="AJ12" s="543"/>
      <c r="AK12" s="543"/>
      <c r="AL12" s="543"/>
      <c r="AM12" s="543"/>
      <c r="AN12" s="543"/>
      <c r="AO12" s="543"/>
      <c r="AP12" s="543"/>
      <c r="AQ12" s="543"/>
      <c r="AR12" s="543"/>
      <c r="AS12" s="543"/>
      <c r="AT12" s="543"/>
      <c r="AU12" s="543"/>
      <c r="AV12" s="543"/>
      <c r="AW12" s="543"/>
      <c r="AX12" s="543"/>
      <c r="AY12" s="543"/>
      <c r="AZ12" s="543"/>
      <c r="BA12" s="543"/>
      <c r="BB12" s="543"/>
      <c r="BC12" s="543"/>
      <c r="BD12" s="543"/>
      <c r="BE12" s="543"/>
      <c r="BF12" s="543"/>
      <c r="BG12" s="543"/>
      <c r="BH12" s="543"/>
      <c r="BI12" s="543"/>
      <c r="BJ12" s="543"/>
      <c r="BK12" s="543"/>
      <c r="BL12" s="543"/>
      <c r="BM12" s="543"/>
      <c r="BN12" s="543"/>
      <c r="BO12" s="543"/>
      <c r="BP12" s="543"/>
      <c r="BQ12" s="543"/>
      <c r="BR12" s="543"/>
      <c r="BS12" s="543"/>
      <c r="BT12" s="543"/>
      <c r="BU12" s="543"/>
      <c r="BV12" s="543"/>
      <c r="BW12" s="543"/>
      <c r="BX12" s="543"/>
      <c r="BY12" s="543"/>
      <c r="BZ12" s="543"/>
      <c r="CA12" s="543"/>
      <c r="CB12" s="543"/>
      <c r="CC12" s="543"/>
      <c r="CD12" s="543"/>
      <c r="CE12" s="543"/>
      <c r="CF12" s="543"/>
      <c r="CG12" s="543"/>
      <c r="CH12" s="543"/>
      <c r="CI12" s="543"/>
      <c r="CJ12" s="543"/>
      <c r="CK12" s="543"/>
      <c r="CL12" s="543"/>
      <c r="CM12" s="543"/>
      <c r="CN12" s="543"/>
      <c r="CO12" s="543"/>
      <c r="CP12" s="543"/>
      <c r="CQ12" s="543"/>
      <c r="CR12" s="543"/>
      <c r="CS12" s="543"/>
      <c r="CT12" s="543"/>
      <c r="CU12" s="543"/>
      <c r="CV12" s="543"/>
      <c r="CW12" s="543"/>
      <c r="CX12" s="543"/>
      <c r="CY12" s="543"/>
      <c r="CZ12" s="543"/>
      <c r="DA12" s="543"/>
      <c r="DB12" s="543"/>
      <c r="DC12" s="543"/>
      <c r="DD12" s="543"/>
      <c r="DE12" s="543"/>
      <c r="DF12" s="543"/>
      <c r="DG12" s="543"/>
      <c r="DH12" s="543"/>
      <c r="DI12" s="543"/>
      <c r="DJ12" s="543"/>
      <c r="DK12" s="543"/>
      <c r="DL12" s="543"/>
      <c r="DM12" s="543"/>
      <c r="DN12" s="543"/>
      <c r="DO12" s="543"/>
      <c r="DP12" s="543"/>
      <c r="DQ12" s="543"/>
      <c r="DR12" s="543"/>
      <c r="DS12" s="543"/>
      <c r="DT12" s="543"/>
      <c r="DU12" s="543"/>
      <c r="DV12" s="543"/>
      <c r="DW12" s="543"/>
      <c r="DX12" s="543"/>
      <c r="DY12" s="543"/>
      <c r="DZ12" s="543"/>
      <c r="EA12" s="543"/>
      <c r="EB12" s="543"/>
      <c r="EC12" s="543"/>
      <c r="ED12" s="543"/>
      <c r="EE12" s="543"/>
      <c r="EF12" s="543"/>
      <c r="EG12" s="543"/>
      <c r="EH12" s="543"/>
      <c r="EI12" s="543"/>
      <c r="EJ12" s="543"/>
      <c r="EK12" s="543"/>
      <c r="EL12" s="543"/>
      <c r="EM12" s="543"/>
      <c r="EN12" s="543"/>
      <c r="EO12" s="543"/>
      <c r="EP12" s="543"/>
      <c r="EQ12" s="543"/>
      <c r="ER12" s="543"/>
      <c r="ES12" s="543"/>
      <c r="ET12" s="543"/>
      <c r="EU12" s="543"/>
      <c r="EV12" s="543"/>
      <c r="EW12" s="543"/>
      <c r="EX12" s="543"/>
      <c r="EY12" s="543"/>
      <c r="EZ12" s="543"/>
      <c r="FA12" s="543"/>
      <c r="FB12" s="543"/>
      <c r="FC12" s="543"/>
      <c r="FD12" s="543"/>
      <c r="FE12" s="543"/>
      <c r="FF12" s="543"/>
      <c r="FG12" s="543"/>
      <c r="FH12" s="543"/>
      <c r="FI12" s="543"/>
      <c r="FJ12" s="543"/>
      <c r="FK12" s="543"/>
      <c r="FL12" s="543"/>
      <c r="FM12" s="543"/>
      <c r="FN12" s="543"/>
      <c r="FO12" s="543"/>
      <c r="FP12" s="543"/>
      <c r="FQ12" s="543"/>
      <c r="FR12" s="543"/>
      <c r="FS12" s="543"/>
      <c r="FT12" s="543"/>
      <c r="FU12" s="543"/>
      <c r="FV12" s="543"/>
      <c r="FW12" s="543"/>
      <c r="FX12" s="543"/>
      <c r="FY12" s="543"/>
      <c r="FZ12" s="543"/>
      <c r="GA12" s="543"/>
      <c r="GB12" s="543"/>
      <c r="GC12" s="543"/>
      <c r="GD12" s="543"/>
      <c r="GE12" s="543"/>
      <c r="GF12" s="543"/>
      <c r="GG12" s="543"/>
      <c r="GH12" s="543"/>
      <c r="GI12" s="543"/>
      <c r="GJ12" s="543"/>
      <c r="GK12" s="543"/>
      <c r="GL12" s="543"/>
      <c r="GM12" s="543"/>
      <c r="GN12" s="543"/>
      <c r="GO12" s="543"/>
      <c r="GP12" s="543"/>
      <c r="GQ12" s="543"/>
      <c r="GR12" s="543"/>
      <c r="GS12" s="543"/>
      <c r="GT12" s="543"/>
      <c r="GU12" s="543"/>
      <c r="GV12" s="543"/>
      <c r="GW12" s="543"/>
      <c r="GX12" s="543"/>
      <c r="GY12" s="543"/>
      <c r="GZ12" s="543"/>
      <c r="HA12" s="543"/>
      <c r="HB12" s="543"/>
      <c r="HC12" s="543"/>
      <c r="HD12" s="543"/>
      <c r="HE12" s="543"/>
      <c r="HF12" s="543"/>
      <c r="HG12" s="543"/>
      <c r="HH12" s="543"/>
      <c r="HI12" s="543"/>
      <c r="HJ12" s="543"/>
      <c r="HK12" s="543"/>
      <c r="HL12" s="543"/>
      <c r="HM12" s="543"/>
      <c r="HN12" s="543"/>
      <c r="HO12" s="543"/>
      <c r="HP12" s="543"/>
      <c r="HQ12" s="543"/>
      <c r="HR12" s="543"/>
      <c r="HS12" s="543"/>
      <c r="HT12" s="543"/>
      <c r="HU12" s="543"/>
      <c r="HV12" s="543"/>
      <c r="HW12" s="543"/>
      <c r="HX12" s="543"/>
      <c r="HY12" s="543"/>
      <c r="HZ12" s="543"/>
      <c r="IA12" s="543"/>
      <c r="IB12" s="543"/>
      <c r="IC12" s="543"/>
    </row>
    <row r="13" spans="1:258" s="510" customFormat="1" ht="18" customHeight="1">
      <c r="A13" s="545" t="s">
        <v>846</v>
      </c>
      <c r="B13" s="541">
        <v>1</v>
      </c>
      <c r="C13" s="1100">
        <f>SUM(C14:D42)</f>
        <v>22554</v>
      </c>
      <c r="D13" s="1101"/>
      <c r="E13" s="1100">
        <f>SUM(E14:F42)</f>
        <v>10017</v>
      </c>
      <c r="F13" s="1101"/>
      <c r="G13" s="1100">
        <f>SUM(G14:H42)</f>
        <v>1788</v>
      </c>
      <c r="H13" s="1101"/>
      <c r="I13" s="514">
        <f t="shared" ref="I13:Q13" si="0">SUM(I14:I42)</f>
        <v>695</v>
      </c>
      <c r="J13" s="514">
        <f t="shared" si="0"/>
        <v>20334</v>
      </c>
      <c r="K13" s="514">
        <f t="shared" si="0"/>
        <v>9248</v>
      </c>
      <c r="L13" s="514">
        <f t="shared" si="0"/>
        <v>432</v>
      </c>
      <c r="M13" s="514">
        <f t="shared" si="0"/>
        <v>74</v>
      </c>
      <c r="N13" s="514">
        <f t="shared" si="0"/>
        <v>381</v>
      </c>
      <c r="O13" s="514">
        <f t="shared" si="0"/>
        <v>189</v>
      </c>
      <c r="P13" s="514">
        <f t="shared" si="0"/>
        <v>105</v>
      </c>
      <c r="Q13" s="514">
        <f t="shared" si="0"/>
        <v>53</v>
      </c>
      <c r="R13" s="1106" t="s">
        <v>846</v>
      </c>
      <c r="S13" s="1107"/>
      <c r="T13" s="1108"/>
      <c r="U13" s="541">
        <v>1</v>
      </c>
      <c r="V13" s="514">
        <f t="shared" ref="V13:AG13" si="1">SUM(V14:V42)</f>
        <v>31</v>
      </c>
      <c r="W13" s="514">
        <f t="shared" si="1"/>
        <v>12</v>
      </c>
      <c r="X13" s="514">
        <f t="shared" si="1"/>
        <v>45</v>
      </c>
      <c r="Y13" s="514">
        <f t="shared" si="1"/>
        <v>24</v>
      </c>
      <c r="Z13" s="514">
        <f t="shared" si="1"/>
        <v>82</v>
      </c>
      <c r="AA13" s="514">
        <f t="shared" si="1"/>
        <v>35</v>
      </c>
      <c r="AB13" s="514">
        <f t="shared" si="1"/>
        <v>40</v>
      </c>
      <c r="AC13" s="514">
        <f t="shared" si="1"/>
        <v>21</v>
      </c>
      <c r="AD13" s="514">
        <f t="shared" si="1"/>
        <v>67</v>
      </c>
      <c r="AE13" s="514">
        <f t="shared" si="1"/>
        <v>39</v>
      </c>
      <c r="AF13" s="514">
        <f t="shared" si="1"/>
        <v>11</v>
      </c>
      <c r="AG13" s="514">
        <f t="shared" si="1"/>
        <v>5</v>
      </c>
      <c r="AH13" s="527"/>
      <c r="AI13" s="527"/>
      <c r="AJ13" s="527"/>
      <c r="AK13" s="527"/>
      <c r="AL13" s="527"/>
      <c r="AM13" s="527"/>
      <c r="AN13" s="527"/>
      <c r="AO13" s="527"/>
      <c r="AP13" s="527"/>
      <c r="AQ13" s="527"/>
      <c r="AR13" s="527"/>
      <c r="AS13" s="527"/>
      <c r="AT13" s="527"/>
      <c r="AU13" s="527"/>
      <c r="AV13" s="527"/>
      <c r="AW13" s="527"/>
      <c r="AX13" s="527"/>
      <c r="AY13" s="527"/>
      <c r="AZ13" s="527"/>
      <c r="BA13" s="527"/>
      <c r="BB13" s="527"/>
      <c r="BC13" s="527"/>
      <c r="BD13" s="527"/>
      <c r="BE13" s="527"/>
      <c r="BF13" s="527"/>
      <c r="BG13" s="527"/>
      <c r="BH13" s="527"/>
      <c r="BI13" s="527"/>
      <c r="BJ13" s="527"/>
      <c r="BK13" s="527"/>
      <c r="BL13" s="527"/>
      <c r="BM13" s="527"/>
      <c r="BN13" s="527"/>
      <c r="BO13" s="527"/>
      <c r="BP13" s="527"/>
      <c r="BQ13" s="527"/>
      <c r="BR13" s="527"/>
      <c r="BS13" s="527"/>
      <c r="BT13" s="527"/>
      <c r="BU13" s="527"/>
      <c r="BV13" s="527"/>
      <c r="BW13" s="527"/>
      <c r="BX13" s="527"/>
      <c r="BY13" s="527"/>
      <c r="BZ13" s="527"/>
      <c r="CA13" s="527"/>
      <c r="CB13" s="527"/>
      <c r="CC13" s="527"/>
      <c r="CD13" s="527"/>
      <c r="CE13" s="527"/>
      <c r="CF13" s="527"/>
      <c r="CG13" s="527"/>
      <c r="CH13" s="527"/>
      <c r="CI13" s="527"/>
      <c r="CJ13" s="527"/>
      <c r="CK13" s="527"/>
      <c r="CL13" s="527"/>
      <c r="CM13" s="527"/>
      <c r="CN13" s="527"/>
      <c r="CO13" s="527"/>
      <c r="CP13" s="527"/>
      <c r="CQ13" s="527"/>
      <c r="CR13" s="527"/>
      <c r="CS13" s="527"/>
      <c r="CT13" s="527"/>
      <c r="CU13" s="527"/>
      <c r="CV13" s="527"/>
      <c r="CW13" s="527"/>
      <c r="CX13" s="527"/>
      <c r="CY13" s="527"/>
      <c r="CZ13" s="527"/>
      <c r="DA13" s="527"/>
      <c r="DB13" s="527"/>
      <c r="DC13" s="527"/>
      <c r="DD13" s="527"/>
      <c r="DE13" s="527"/>
      <c r="DF13" s="527"/>
      <c r="DG13" s="527"/>
      <c r="DH13" s="527"/>
      <c r="DI13" s="527"/>
      <c r="DJ13" s="527"/>
      <c r="DK13" s="527"/>
      <c r="DL13" s="527"/>
      <c r="DM13" s="527"/>
      <c r="DN13" s="527"/>
      <c r="DO13" s="527"/>
      <c r="DP13" s="527"/>
      <c r="DQ13" s="527"/>
      <c r="DR13" s="527"/>
      <c r="DS13" s="527"/>
      <c r="DT13" s="527"/>
      <c r="DU13" s="527"/>
      <c r="DV13" s="527"/>
      <c r="DW13" s="527"/>
      <c r="DX13" s="527"/>
      <c r="DY13" s="527"/>
      <c r="DZ13" s="527"/>
      <c r="EA13" s="527"/>
      <c r="EB13" s="527"/>
      <c r="EC13" s="527"/>
      <c r="ED13" s="527"/>
      <c r="EE13" s="527"/>
      <c r="EF13" s="527"/>
      <c r="EG13" s="527"/>
      <c r="EH13" s="527"/>
      <c r="EI13" s="527"/>
      <c r="EJ13" s="527"/>
      <c r="EK13" s="527"/>
      <c r="EL13" s="527"/>
      <c r="EM13" s="527"/>
      <c r="EN13" s="527"/>
      <c r="EO13" s="527"/>
      <c r="EP13" s="527"/>
      <c r="EQ13" s="527"/>
      <c r="ER13" s="527"/>
      <c r="ES13" s="527"/>
      <c r="ET13" s="527"/>
      <c r="EU13" s="527"/>
      <c r="EV13" s="527"/>
      <c r="EW13" s="527"/>
      <c r="EX13" s="527"/>
      <c r="EY13" s="527"/>
      <c r="EZ13" s="527"/>
      <c r="FA13" s="527"/>
      <c r="FB13" s="527"/>
      <c r="FC13" s="527"/>
      <c r="FD13" s="527"/>
      <c r="FE13" s="527"/>
      <c r="FF13" s="527"/>
      <c r="FG13" s="527"/>
      <c r="FH13" s="527"/>
      <c r="FI13" s="527"/>
      <c r="FJ13" s="527"/>
      <c r="FK13" s="527"/>
      <c r="FL13" s="527"/>
      <c r="FM13" s="527"/>
      <c r="FN13" s="527"/>
      <c r="FO13" s="527"/>
      <c r="FP13" s="527"/>
      <c r="FQ13" s="527"/>
      <c r="FR13" s="527"/>
      <c r="FS13" s="527"/>
      <c r="FT13" s="527"/>
      <c r="FU13" s="527"/>
      <c r="FV13" s="527"/>
      <c r="FW13" s="527"/>
      <c r="FX13" s="527"/>
      <c r="FY13" s="527"/>
      <c r="FZ13" s="527"/>
      <c r="GA13" s="527"/>
      <c r="GB13" s="527"/>
      <c r="GC13" s="527"/>
      <c r="GD13" s="527"/>
      <c r="GE13" s="527"/>
      <c r="GF13" s="527"/>
      <c r="GG13" s="527"/>
      <c r="GH13" s="527"/>
      <c r="GI13" s="527"/>
      <c r="GJ13" s="527"/>
      <c r="GK13" s="527"/>
      <c r="GL13" s="527"/>
      <c r="GM13" s="527"/>
      <c r="GN13" s="527"/>
      <c r="GO13" s="527"/>
      <c r="GP13" s="527"/>
      <c r="GQ13" s="527"/>
      <c r="GR13" s="527"/>
      <c r="GS13" s="527"/>
      <c r="GT13" s="527"/>
      <c r="GU13" s="527"/>
      <c r="GV13" s="527"/>
      <c r="GW13" s="527"/>
      <c r="GX13" s="527"/>
      <c r="GY13" s="527"/>
      <c r="GZ13" s="527"/>
      <c r="HA13" s="527"/>
      <c r="HB13" s="527"/>
      <c r="HC13" s="527"/>
      <c r="HD13" s="527"/>
      <c r="HE13" s="527"/>
      <c r="HF13" s="527"/>
      <c r="HG13" s="527"/>
      <c r="HH13" s="527"/>
      <c r="HI13" s="527"/>
      <c r="HJ13" s="527"/>
      <c r="HK13" s="527"/>
      <c r="HL13" s="527"/>
      <c r="HM13" s="527"/>
      <c r="HN13" s="527"/>
      <c r="HO13" s="527"/>
      <c r="HP13" s="527"/>
      <c r="HQ13" s="527"/>
      <c r="HR13" s="527"/>
      <c r="HS13" s="527"/>
      <c r="HT13" s="527"/>
      <c r="HU13" s="527"/>
      <c r="HV13" s="527"/>
      <c r="HW13" s="527"/>
      <c r="HX13" s="527"/>
      <c r="HY13" s="527"/>
      <c r="HZ13" s="527"/>
      <c r="IA13" s="527"/>
      <c r="IB13" s="527"/>
      <c r="IC13" s="527"/>
    </row>
    <row r="14" spans="1:258" s="544" customFormat="1" ht="18" customHeight="1">
      <c r="A14" s="546" t="s">
        <v>847</v>
      </c>
      <c r="B14" s="541">
        <v>2</v>
      </c>
      <c r="C14" s="1100">
        <f t="shared" ref="C14:C42" si="2">+G14+J14+L14</f>
        <v>22</v>
      </c>
      <c r="D14" s="1101"/>
      <c r="E14" s="1100">
        <f t="shared" ref="E14:E42" si="3">+I14+K14+M14</f>
        <v>9</v>
      </c>
      <c r="F14" s="1101"/>
      <c r="G14" s="1102">
        <f>+'[5]TURIIN MSUT-18'!G18:H18+'[5]TURIIN BUS MSUT-25'!G18:H18+'[5]TURIIN KOLLEGE-20'!G18:H18+'[5]TURIIN BUS KOLLEGE-8'!G18:H18+'[5]TURIIN IH SUR-5'!G18:H18</f>
        <v>0</v>
      </c>
      <c r="H14" s="1103"/>
      <c r="I14" s="546">
        <f>+'[5]TURIIN MSUT-18'!I18+'[5]TURIIN BUS MSUT-25'!I18+'[5]TURIIN KOLLEGE-20'!I18+'[5]TURIIN BUS KOLLEGE-8'!I18+'[5]TURIIN IH SUR-5'!I18</f>
        <v>0</v>
      </c>
      <c r="J14" s="546">
        <f>+'[5]TURIIN MSUT-18'!J18+'[5]TURIIN BUS MSUT-25'!J18+'[5]TURIIN KOLLEGE-20'!J18+'[5]TURIIN BUS KOLLEGE-8'!J18+'[5]TURIIN IH SUR-5'!J18</f>
        <v>22</v>
      </c>
      <c r="K14" s="546">
        <f>+'[5]TURIIN MSUT-18'!K18+'[5]TURIIN BUS MSUT-25'!K18+'[5]TURIIN KOLLEGE-20'!K18+'[5]TURIIN BUS KOLLEGE-8'!K18+'[5]TURIIN IH SUR-5'!K18</f>
        <v>9</v>
      </c>
      <c r="L14" s="546">
        <f>+'[5]TURIIN MSUT-18'!L18+'[5]TURIIN BUS MSUT-25'!L18+'[5]TURIIN KOLLEGE-20'!L18+'[5]TURIIN BUS KOLLEGE-8'!L18+'[5]TURIIN IH SUR-5'!L18</f>
        <v>0</v>
      </c>
      <c r="M14" s="546">
        <f>+'[5]TURIIN MSUT-18'!M18+'[5]TURIIN BUS MSUT-25'!M18+'[5]TURIIN KOLLEGE-20'!M18+'[5]TURIIN BUS KOLLEGE-8'!M18+'[5]TURIIN IH SUR-5'!M18</f>
        <v>0</v>
      </c>
      <c r="N14" s="514">
        <f t="shared" ref="N14:O42" si="4">+P14+V14+X14+Z14+AB14+AD14+AF14</f>
        <v>0</v>
      </c>
      <c r="O14" s="514">
        <f t="shared" si="4"/>
        <v>0</v>
      </c>
      <c r="P14" s="546">
        <f>+'[5]TURIIN MSUT-18'!P18+'[5]TURIIN BUS MSUT-25'!P18+'[5]TURIIN KOLLEGE-20'!P18+'[5]TURIIN BUS KOLLEGE-8'!P18+'[5]TURIIN IH SUR-5'!P18</f>
        <v>0</v>
      </c>
      <c r="Q14" s="546">
        <f>+'[5]TURIIN MSUT-18'!Q18+'[5]TURIIN BUS MSUT-25'!Q18+'[5]TURIIN KOLLEGE-20'!Q18+'[5]TURIIN BUS KOLLEGE-8'!Q18+'[5]TURIIN IH SUR-5'!Q18</f>
        <v>0</v>
      </c>
      <c r="R14" s="1102" t="s">
        <v>847</v>
      </c>
      <c r="S14" s="1104"/>
      <c r="T14" s="1103"/>
      <c r="U14" s="541">
        <v>2</v>
      </c>
      <c r="V14" s="546">
        <f>+'[5]TURIIN MSUT-18'!V18+'[5]TURIIN BUS MSUT-25'!V18+'[5]TURIIN KOLLEGE-20'!V18+'[5]TURIIN BUS KOLLEGE-8'!V18+'[5]TURIIN IH SUR-5'!V18</f>
        <v>0</v>
      </c>
      <c r="W14" s="546">
        <f>+'[5]TURIIN MSUT-18'!W18+'[5]TURIIN BUS MSUT-25'!W18+'[5]TURIIN KOLLEGE-20'!W18+'[5]TURIIN BUS KOLLEGE-8'!W18+'[5]TURIIN IH SUR-5'!W18</f>
        <v>0</v>
      </c>
      <c r="X14" s="546">
        <f>+'[5]TURIIN MSUT-18'!X18+'[5]TURIIN BUS MSUT-25'!X18+'[5]TURIIN KOLLEGE-20'!X18+'[5]TURIIN BUS KOLLEGE-8'!X18+'[5]TURIIN IH SUR-5'!X18</f>
        <v>0</v>
      </c>
      <c r="Y14" s="546">
        <f>+'[5]TURIIN MSUT-18'!Y18+'[5]TURIIN BUS MSUT-25'!Y18+'[5]TURIIN KOLLEGE-20'!Y18+'[5]TURIIN BUS KOLLEGE-8'!Y18+'[5]TURIIN IH SUR-5'!Y18</f>
        <v>0</v>
      </c>
      <c r="Z14" s="546">
        <f>+'[5]TURIIN MSUT-18'!Z18+'[5]TURIIN BUS MSUT-25'!Z18+'[5]TURIIN KOLLEGE-20'!Z18+'[5]TURIIN BUS KOLLEGE-8'!Z18+'[5]TURIIN IH SUR-5'!Z18</f>
        <v>0</v>
      </c>
      <c r="AA14" s="546">
        <f>+'[5]TURIIN MSUT-18'!AA18+'[5]TURIIN BUS MSUT-25'!AA18+'[5]TURIIN KOLLEGE-20'!AA18+'[5]TURIIN BUS KOLLEGE-8'!AA18+'[5]TURIIN IH SUR-5'!AA18</f>
        <v>0</v>
      </c>
      <c r="AB14" s="546">
        <f>+'[5]TURIIN MSUT-18'!AB18+'[5]TURIIN BUS MSUT-25'!AB18+'[5]TURIIN KOLLEGE-20'!AB18+'[5]TURIIN BUS KOLLEGE-8'!AB18+'[5]TURIIN IH SUR-5'!AB18</f>
        <v>0</v>
      </c>
      <c r="AC14" s="546">
        <f>+'[5]TURIIN MSUT-18'!AC18+'[5]TURIIN BUS MSUT-25'!AC18+'[5]TURIIN KOLLEGE-20'!AC18+'[5]TURIIN BUS KOLLEGE-8'!AC18+'[5]TURIIN IH SUR-5'!AC18</f>
        <v>0</v>
      </c>
      <c r="AD14" s="546">
        <f>+'[5]TURIIN MSUT-18'!AD18+'[5]TURIIN BUS MSUT-25'!AD18+'[5]TURIIN KOLLEGE-20'!AD18+'[5]TURIIN BUS KOLLEGE-8'!AD18+'[5]TURIIN IH SUR-5'!AD18</f>
        <v>0</v>
      </c>
      <c r="AE14" s="546">
        <f>+'[5]TURIIN MSUT-18'!AE18+'[5]TURIIN BUS MSUT-25'!AE18+'[5]TURIIN KOLLEGE-20'!AE18+'[5]TURIIN BUS KOLLEGE-8'!AE18+'[5]TURIIN IH SUR-5'!AE18</f>
        <v>0</v>
      </c>
      <c r="AF14" s="546">
        <f>+'[5]TURIIN MSUT-18'!AF18+'[5]TURIIN BUS MSUT-25'!AF18+'[5]TURIIN KOLLEGE-20'!AF18+'[5]TURIIN BUS KOLLEGE-8'!AF18+'[5]TURIIN IH SUR-5'!AF18</f>
        <v>0</v>
      </c>
      <c r="AG14" s="546">
        <f>+'[5]TURIIN MSUT-18'!AG18+'[5]TURIIN BUS MSUT-25'!AG18+'[5]TURIIN KOLLEGE-20'!AG18+'[5]TURIIN BUS KOLLEGE-8'!AG18+'[5]TURIIN IH SUR-5'!AG18</f>
        <v>0</v>
      </c>
      <c r="AH14" s="543"/>
      <c r="AI14" s="543"/>
      <c r="AJ14" s="543"/>
      <c r="AK14" s="543"/>
      <c r="AL14" s="543"/>
      <c r="AM14" s="543"/>
      <c r="AN14" s="543"/>
      <c r="AO14" s="543"/>
      <c r="AP14" s="543"/>
      <c r="AQ14" s="543"/>
      <c r="AR14" s="543"/>
      <c r="AS14" s="543"/>
      <c r="AT14" s="543"/>
      <c r="AU14" s="543"/>
      <c r="AV14" s="543"/>
      <c r="AW14" s="543"/>
      <c r="AX14" s="543"/>
      <c r="AY14" s="543"/>
      <c r="AZ14" s="543"/>
      <c r="BA14" s="543"/>
      <c r="BB14" s="543"/>
      <c r="BC14" s="543"/>
      <c r="BD14" s="543"/>
      <c r="BE14" s="543"/>
      <c r="BF14" s="543"/>
      <c r="BG14" s="543"/>
      <c r="BH14" s="543"/>
      <c r="BI14" s="543"/>
      <c r="BJ14" s="543"/>
      <c r="BK14" s="543"/>
      <c r="BL14" s="543"/>
      <c r="BM14" s="543"/>
      <c r="BN14" s="543"/>
      <c r="BO14" s="543"/>
      <c r="BP14" s="543"/>
      <c r="BQ14" s="543"/>
      <c r="BR14" s="543"/>
      <c r="BS14" s="543"/>
      <c r="BT14" s="543"/>
      <c r="BU14" s="543"/>
      <c r="BV14" s="543"/>
      <c r="BW14" s="543"/>
      <c r="BX14" s="543"/>
      <c r="BY14" s="543"/>
      <c r="BZ14" s="543"/>
      <c r="CA14" s="543"/>
      <c r="CB14" s="543"/>
      <c r="CC14" s="543"/>
      <c r="CD14" s="543"/>
      <c r="CE14" s="543"/>
      <c r="CF14" s="543"/>
      <c r="CG14" s="543"/>
      <c r="CH14" s="543"/>
      <c r="CI14" s="543"/>
      <c r="CJ14" s="543"/>
      <c r="CK14" s="543"/>
      <c r="CL14" s="543"/>
      <c r="CM14" s="543"/>
      <c r="CN14" s="543"/>
      <c r="CO14" s="543"/>
      <c r="CP14" s="543"/>
      <c r="CQ14" s="543"/>
      <c r="CR14" s="543"/>
      <c r="CS14" s="543"/>
      <c r="CT14" s="543"/>
      <c r="CU14" s="543"/>
      <c r="CV14" s="543"/>
      <c r="CW14" s="543"/>
      <c r="CX14" s="543"/>
      <c r="CY14" s="543"/>
      <c r="CZ14" s="543"/>
      <c r="DA14" s="543"/>
      <c r="DB14" s="543"/>
      <c r="DC14" s="543"/>
      <c r="DD14" s="543"/>
      <c r="DE14" s="543"/>
      <c r="DF14" s="543"/>
      <c r="DG14" s="543"/>
      <c r="DH14" s="543"/>
      <c r="DI14" s="543"/>
      <c r="DJ14" s="543"/>
      <c r="DK14" s="543"/>
      <c r="DL14" s="543"/>
      <c r="DM14" s="543"/>
      <c r="DN14" s="543"/>
      <c r="DO14" s="543"/>
      <c r="DP14" s="543"/>
      <c r="DQ14" s="543"/>
      <c r="DR14" s="543"/>
      <c r="DS14" s="543"/>
      <c r="DT14" s="543"/>
      <c r="DU14" s="543"/>
      <c r="DV14" s="543"/>
      <c r="DW14" s="543"/>
      <c r="DX14" s="543"/>
      <c r="DY14" s="543"/>
      <c r="DZ14" s="543"/>
      <c r="EA14" s="543"/>
      <c r="EB14" s="543"/>
      <c r="EC14" s="543"/>
      <c r="ED14" s="543"/>
      <c r="EE14" s="543"/>
      <c r="EF14" s="543"/>
      <c r="EG14" s="543"/>
      <c r="EH14" s="543"/>
      <c r="EI14" s="543"/>
      <c r="EJ14" s="543"/>
      <c r="EK14" s="543"/>
      <c r="EL14" s="543"/>
      <c r="EM14" s="543"/>
      <c r="EN14" s="543"/>
      <c r="EO14" s="543"/>
      <c r="EP14" s="543"/>
      <c r="EQ14" s="543"/>
      <c r="ER14" s="543"/>
      <c r="ES14" s="543"/>
      <c r="ET14" s="543"/>
      <c r="EU14" s="543"/>
      <c r="EV14" s="543"/>
      <c r="EW14" s="543"/>
      <c r="EX14" s="543"/>
      <c r="EY14" s="543"/>
      <c r="EZ14" s="543"/>
      <c r="FA14" s="543"/>
      <c r="FB14" s="543"/>
      <c r="FC14" s="543"/>
      <c r="FD14" s="543"/>
      <c r="FE14" s="543"/>
      <c r="FF14" s="543"/>
      <c r="FG14" s="543"/>
      <c r="FH14" s="543"/>
      <c r="FI14" s="543"/>
      <c r="FJ14" s="543"/>
      <c r="FK14" s="543"/>
      <c r="FL14" s="543"/>
      <c r="FM14" s="543"/>
      <c r="FN14" s="543"/>
      <c r="FO14" s="543"/>
      <c r="FP14" s="543"/>
      <c r="FQ14" s="543"/>
      <c r="FR14" s="543"/>
      <c r="FS14" s="543"/>
      <c r="FT14" s="543"/>
      <c r="FU14" s="543"/>
      <c r="FV14" s="543"/>
      <c r="FW14" s="543"/>
      <c r="FX14" s="543"/>
      <c r="FY14" s="543"/>
      <c r="FZ14" s="543"/>
      <c r="GA14" s="543"/>
      <c r="GB14" s="543"/>
      <c r="GC14" s="543"/>
      <c r="GD14" s="543"/>
      <c r="GE14" s="543"/>
      <c r="GF14" s="543"/>
      <c r="GG14" s="543"/>
      <c r="GH14" s="543"/>
      <c r="GI14" s="543"/>
      <c r="GJ14" s="543"/>
      <c r="GK14" s="543"/>
      <c r="GL14" s="543"/>
      <c r="GM14" s="543"/>
      <c r="GN14" s="543"/>
      <c r="GO14" s="543"/>
      <c r="GP14" s="543"/>
      <c r="GQ14" s="543"/>
      <c r="GR14" s="543"/>
      <c r="GS14" s="543"/>
      <c r="GT14" s="543"/>
      <c r="GU14" s="543"/>
      <c r="GV14" s="543"/>
      <c r="GW14" s="543"/>
      <c r="GX14" s="543"/>
      <c r="GY14" s="543"/>
      <c r="GZ14" s="543"/>
      <c r="HA14" s="543"/>
      <c r="HB14" s="543"/>
      <c r="HC14" s="543"/>
      <c r="HD14" s="543"/>
      <c r="HE14" s="543"/>
      <c r="HF14" s="543"/>
      <c r="HG14" s="543"/>
      <c r="HH14" s="543"/>
      <c r="HI14" s="543"/>
      <c r="HJ14" s="543"/>
      <c r="HK14" s="543"/>
      <c r="HL14" s="543"/>
      <c r="HM14" s="543"/>
      <c r="HN14" s="543"/>
      <c r="HO14" s="543"/>
      <c r="HP14" s="543"/>
      <c r="HQ14" s="543"/>
      <c r="HR14" s="543"/>
      <c r="HS14" s="543"/>
      <c r="HT14" s="543"/>
      <c r="HU14" s="543"/>
      <c r="HV14" s="543"/>
      <c r="HW14" s="543"/>
      <c r="HX14" s="543"/>
      <c r="HY14" s="543"/>
      <c r="HZ14" s="543"/>
      <c r="IA14" s="543"/>
      <c r="IB14" s="543"/>
      <c r="IC14" s="543"/>
    </row>
    <row r="15" spans="1:258" s="510" customFormat="1" ht="18" customHeight="1">
      <c r="A15" s="546">
        <v>14</v>
      </c>
      <c r="B15" s="541">
        <v>3</v>
      </c>
      <c r="C15" s="1100">
        <f t="shared" si="2"/>
        <v>645</v>
      </c>
      <c r="D15" s="1101"/>
      <c r="E15" s="1100">
        <f t="shared" si="3"/>
        <v>237</v>
      </c>
      <c r="F15" s="1101"/>
      <c r="G15" s="1102">
        <f>+'[5]TURIIN MSUT-18'!G19:H19+'[5]TURIIN BUS MSUT-25'!G19:H19+'[5]TURIIN KOLLEGE-20'!G19:H19+'[5]TURIIN BUS KOLLEGE-8'!G19:H19+'[5]TURIIN IH SUR-5'!G19:H19</f>
        <v>1</v>
      </c>
      <c r="H15" s="1103"/>
      <c r="I15" s="546">
        <f>+'[5]TURIIN MSUT-18'!I19+'[5]TURIIN BUS MSUT-25'!I19+'[5]TURIIN KOLLEGE-20'!I19+'[5]TURIIN BUS KOLLEGE-8'!I19+'[5]TURIIN IH SUR-5'!I19</f>
        <v>1</v>
      </c>
      <c r="J15" s="546">
        <f>+'[5]TURIIN MSUT-18'!J19+'[5]TURIIN BUS MSUT-25'!J19+'[5]TURIIN KOLLEGE-20'!J19+'[5]TURIIN BUS KOLLEGE-8'!J19+'[5]TURIIN IH SUR-5'!J19</f>
        <v>644</v>
      </c>
      <c r="K15" s="546">
        <f>+'[5]TURIIN MSUT-18'!K19+'[5]TURIIN BUS MSUT-25'!K19+'[5]TURIIN KOLLEGE-20'!K19+'[5]TURIIN BUS KOLLEGE-8'!K19+'[5]TURIIN IH SUR-5'!K19</f>
        <v>236</v>
      </c>
      <c r="L15" s="546">
        <f>+'[5]TURIIN MSUT-18'!L19+'[5]TURIIN BUS MSUT-25'!L19+'[5]TURIIN KOLLEGE-20'!L19+'[5]TURIIN BUS KOLLEGE-8'!L19+'[5]TURIIN IH SUR-5'!L19</f>
        <v>0</v>
      </c>
      <c r="M15" s="546">
        <f>+'[5]TURIIN MSUT-18'!M19+'[5]TURIIN BUS MSUT-25'!M19+'[5]TURIIN KOLLEGE-20'!M19+'[5]TURIIN BUS KOLLEGE-8'!M19+'[5]TURIIN IH SUR-5'!M19</f>
        <v>0</v>
      </c>
      <c r="N15" s="514">
        <f t="shared" si="4"/>
        <v>4</v>
      </c>
      <c r="O15" s="514">
        <f t="shared" si="4"/>
        <v>3</v>
      </c>
      <c r="P15" s="546">
        <f>+'[5]TURIIN MSUT-18'!P19+'[5]TURIIN BUS MSUT-25'!P19+'[5]TURIIN KOLLEGE-20'!P19+'[5]TURIIN BUS KOLLEGE-8'!P19+'[5]TURIIN IH SUR-5'!P19</f>
        <v>2</v>
      </c>
      <c r="Q15" s="546">
        <f>+'[5]TURIIN MSUT-18'!Q19+'[5]TURIIN BUS MSUT-25'!Q19+'[5]TURIIN KOLLEGE-20'!Q19+'[5]TURIIN BUS KOLLEGE-8'!Q19+'[5]TURIIN IH SUR-5'!Q19</f>
        <v>2</v>
      </c>
      <c r="R15" s="1102">
        <v>14</v>
      </c>
      <c r="S15" s="1104"/>
      <c r="T15" s="1103"/>
      <c r="U15" s="541">
        <v>3</v>
      </c>
      <c r="V15" s="546">
        <f>+'[5]TURIIN MSUT-18'!V19+'[5]TURIIN BUS MSUT-25'!V19+'[5]TURIIN KOLLEGE-20'!V19+'[5]TURIIN BUS KOLLEGE-8'!V19+'[5]TURIIN IH SUR-5'!V19</f>
        <v>0</v>
      </c>
      <c r="W15" s="546">
        <f>+'[5]TURIIN MSUT-18'!W19+'[5]TURIIN BUS MSUT-25'!W19+'[5]TURIIN KOLLEGE-20'!W19+'[5]TURIIN BUS KOLLEGE-8'!W19+'[5]TURIIN IH SUR-5'!W19</f>
        <v>0</v>
      </c>
      <c r="X15" s="546">
        <f>+'[5]TURIIN MSUT-18'!X19+'[5]TURIIN BUS MSUT-25'!X19+'[5]TURIIN KOLLEGE-20'!X19+'[5]TURIIN BUS KOLLEGE-8'!X19+'[5]TURIIN IH SUR-5'!X19</f>
        <v>1</v>
      </c>
      <c r="Y15" s="546">
        <f>+'[5]TURIIN MSUT-18'!Y19+'[5]TURIIN BUS MSUT-25'!Y19+'[5]TURIIN KOLLEGE-20'!Y19+'[5]TURIIN BUS KOLLEGE-8'!Y19+'[5]TURIIN IH SUR-5'!Y19</f>
        <v>0</v>
      </c>
      <c r="Z15" s="546">
        <f>+'[5]TURIIN MSUT-18'!Z19+'[5]TURIIN BUS MSUT-25'!Z19+'[5]TURIIN KOLLEGE-20'!Z19+'[5]TURIIN BUS KOLLEGE-8'!Z19+'[5]TURIIN IH SUR-5'!Z19</f>
        <v>0</v>
      </c>
      <c r="AA15" s="546">
        <f>+'[5]TURIIN MSUT-18'!AA19+'[5]TURIIN BUS MSUT-25'!AA19+'[5]TURIIN KOLLEGE-20'!AA19+'[5]TURIIN BUS KOLLEGE-8'!AA19+'[5]TURIIN IH SUR-5'!AA19</f>
        <v>0</v>
      </c>
      <c r="AB15" s="546">
        <f>+'[5]TURIIN MSUT-18'!AB19+'[5]TURIIN BUS MSUT-25'!AB19+'[5]TURIIN KOLLEGE-20'!AB19+'[5]TURIIN BUS KOLLEGE-8'!AB19+'[5]TURIIN IH SUR-5'!AB19</f>
        <v>0</v>
      </c>
      <c r="AC15" s="546">
        <f>+'[5]TURIIN MSUT-18'!AC19+'[5]TURIIN BUS MSUT-25'!AC19+'[5]TURIIN KOLLEGE-20'!AC19+'[5]TURIIN BUS KOLLEGE-8'!AC19+'[5]TURIIN IH SUR-5'!AC19</f>
        <v>0</v>
      </c>
      <c r="AD15" s="546">
        <f>+'[5]TURIIN MSUT-18'!AD19+'[5]TURIIN BUS MSUT-25'!AD19+'[5]TURIIN KOLLEGE-20'!AD19+'[5]TURIIN BUS KOLLEGE-8'!AD19+'[5]TURIIN IH SUR-5'!AD19</f>
        <v>0</v>
      </c>
      <c r="AE15" s="546">
        <f>+'[5]TURIIN MSUT-18'!AE19+'[5]TURIIN BUS MSUT-25'!AE19+'[5]TURIIN KOLLEGE-20'!AE19+'[5]TURIIN BUS KOLLEGE-8'!AE19+'[5]TURIIN IH SUR-5'!AE19</f>
        <v>0</v>
      </c>
      <c r="AF15" s="546">
        <f>+'[5]TURIIN MSUT-18'!AF19+'[5]TURIIN BUS MSUT-25'!AF19+'[5]TURIIN KOLLEGE-20'!AF19+'[5]TURIIN BUS KOLLEGE-8'!AF19+'[5]TURIIN IH SUR-5'!AF19</f>
        <v>1</v>
      </c>
      <c r="AG15" s="546">
        <f>+'[5]TURIIN MSUT-18'!AG19+'[5]TURIIN BUS MSUT-25'!AG19+'[5]TURIIN KOLLEGE-20'!AG19+'[5]TURIIN BUS KOLLEGE-8'!AG19+'[5]TURIIN IH SUR-5'!AG19</f>
        <v>1</v>
      </c>
      <c r="AH15" s="527"/>
      <c r="AI15" s="527"/>
      <c r="AJ15" s="527"/>
      <c r="AK15" s="527"/>
      <c r="AL15" s="527"/>
      <c r="AM15" s="527"/>
      <c r="AN15" s="527"/>
      <c r="AO15" s="527"/>
      <c r="AP15" s="527"/>
      <c r="AQ15" s="527"/>
      <c r="AR15" s="527"/>
      <c r="AS15" s="527"/>
      <c r="AT15" s="527"/>
      <c r="AU15" s="527"/>
      <c r="AV15" s="527"/>
      <c r="AW15" s="527"/>
      <c r="AX15" s="527"/>
      <c r="AY15" s="527"/>
      <c r="AZ15" s="527"/>
      <c r="BA15" s="527"/>
      <c r="BB15" s="527"/>
      <c r="BC15" s="527"/>
      <c r="BD15" s="527"/>
      <c r="BE15" s="527"/>
      <c r="BF15" s="527"/>
      <c r="BG15" s="527"/>
      <c r="BH15" s="527"/>
      <c r="BI15" s="527"/>
      <c r="BJ15" s="527"/>
      <c r="BK15" s="527"/>
      <c r="BL15" s="527"/>
      <c r="BM15" s="527"/>
      <c r="BN15" s="527"/>
      <c r="BO15" s="527"/>
      <c r="BP15" s="527"/>
      <c r="BQ15" s="527"/>
      <c r="BR15" s="527"/>
      <c r="BS15" s="527"/>
      <c r="BT15" s="527"/>
      <c r="BU15" s="527"/>
      <c r="BV15" s="527"/>
      <c r="BW15" s="527"/>
      <c r="BX15" s="527"/>
      <c r="BY15" s="527"/>
      <c r="BZ15" s="527"/>
      <c r="CA15" s="527"/>
      <c r="CB15" s="527"/>
      <c r="CC15" s="527"/>
      <c r="CD15" s="527"/>
      <c r="CE15" s="527"/>
      <c r="CF15" s="527"/>
      <c r="CG15" s="527"/>
      <c r="CH15" s="527"/>
      <c r="CI15" s="527"/>
      <c r="CJ15" s="527"/>
      <c r="CK15" s="527"/>
      <c r="CL15" s="527"/>
      <c r="CM15" s="527"/>
      <c r="CN15" s="527"/>
      <c r="CO15" s="527"/>
      <c r="CP15" s="527"/>
      <c r="CQ15" s="527"/>
      <c r="CR15" s="527"/>
      <c r="CS15" s="527"/>
      <c r="CT15" s="527"/>
      <c r="CU15" s="527"/>
      <c r="CV15" s="527"/>
      <c r="CW15" s="527"/>
      <c r="CX15" s="527"/>
      <c r="CY15" s="527"/>
      <c r="CZ15" s="527"/>
      <c r="DA15" s="527"/>
      <c r="DB15" s="527"/>
      <c r="DC15" s="527"/>
      <c r="DD15" s="527"/>
      <c r="DE15" s="527"/>
      <c r="DF15" s="527"/>
      <c r="DG15" s="527"/>
      <c r="DH15" s="527"/>
      <c r="DI15" s="527"/>
      <c r="DJ15" s="527"/>
      <c r="DK15" s="527"/>
      <c r="DL15" s="527"/>
      <c r="DM15" s="527"/>
      <c r="DN15" s="527"/>
      <c r="DO15" s="527"/>
      <c r="DP15" s="527"/>
      <c r="DQ15" s="527"/>
      <c r="DR15" s="527"/>
      <c r="DS15" s="527"/>
      <c r="DT15" s="527"/>
      <c r="DU15" s="527"/>
      <c r="DV15" s="527"/>
      <c r="DW15" s="527"/>
      <c r="DX15" s="527"/>
      <c r="DY15" s="527"/>
      <c r="DZ15" s="527"/>
      <c r="EA15" s="527"/>
      <c r="EB15" s="527"/>
      <c r="EC15" s="527"/>
      <c r="ED15" s="527"/>
      <c r="EE15" s="527"/>
      <c r="EF15" s="527"/>
      <c r="EG15" s="527"/>
      <c r="EH15" s="527"/>
      <c r="EI15" s="527"/>
      <c r="EJ15" s="527"/>
      <c r="EK15" s="527"/>
      <c r="EL15" s="527"/>
      <c r="EM15" s="527"/>
      <c r="EN15" s="527"/>
      <c r="EO15" s="527"/>
      <c r="EP15" s="527"/>
      <c r="EQ15" s="527"/>
      <c r="ER15" s="527"/>
      <c r="ES15" s="527"/>
      <c r="ET15" s="527"/>
      <c r="EU15" s="527"/>
      <c r="EV15" s="527"/>
      <c r="EW15" s="527"/>
      <c r="EX15" s="527"/>
      <c r="EY15" s="527"/>
      <c r="EZ15" s="527"/>
      <c r="FA15" s="527"/>
      <c r="FB15" s="527"/>
      <c r="FC15" s="527"/>
      <c r="FD15" s="527"/>
      <c r="FE15" s="527"/>
      <c r="FF15" s="527"/>
      <c r="FG15" s="527"/>
      <c r="FH15" s="527"/>
      <c r="FI15" s="527"/>
      <c r="FJ15" s="527"/>
      <c r="FK15" s="527"/>
      <c r="FL15" s="527"/>
      <c r="FM15" s="527"/>
      <c r="FN15" s="527"/>
      <c r="FO15" s="527"/>
      <c r="FP15" s="527"/>
      <c r="FQ15" s="527"/>
      <c r="FR15" s="527"/>
      <c r="FS15" s="527"/>
      <c r="FT15" s="527"/>
      <c r="FU15" s="527"/>
      <c r="FV15" s="527"/>
      <c r="FW15" s="527"/>
      <c r="FX15" s="527"/>
      <c r="FY15" s="527"/>
      <c r="FZ15" s="527"/>
      <c r="GA15" s="527"/>
      <c r="GB15" s="527"/>
      <c r="GC15" s="527"/>
      <c r="GD15" s="527"/>
      <c r="GE15" s="527"/>
      <c r="GF15" s="527"/>
      <c r="GG15" s="527"/>
      <c r="GH15" s="527"/>
      <c r="GI15" s="527"/>
      <c r="GJ15" s="527"/>
      <c r="GK15" s="527"/>
      <c r="GL15" s="527"/>
      <c r="GM15" s="527"/>
      <c r="GN15" s="527"/>
      <c r="GO15" s="527"/>
      <c r="GP15" s="527"/>
      <c r="GQ15" s="527"/>
      <c r="GR15" s="527"/>
      <c r="GS15" s="527"/>
      <c r="GT15" s="527"/>
      <c r="GU15" s="527"/>
      <c r="GV15" s="527"/>
      <c r="GW15" s="527"/>
      <c r="GX15" s="527"/>
      <c r="GY15" s="527"/>
      <c r="GZ15" s="527"/>
      <c r="HA15" s="527"/>
      <c r="HB15" s="527"/>
      <c r="HC15" s="527"/>
      <c r="HD15" s="527"/>
      <c r="HE15" s="527"/>
      <c r="HF15" s="527"/>
      <c r="HG15" s="527"/>
      <c r="HH15" s="527"/>
      <c r="HI15" s="527"/>
      <c r="HJ15" s="527"/>
      <c r="HK15" s="527"/>
      <c r="HL15" s="527"/>
      <c r="HM15" s="527"/>
      <c r="HN15" s="527"/>
      <c r="HO15" s="527"/>
      <c r="HP15" s="527"/>
      <c r="HQ15" s="527"/>
      <c r="HR15" s="527"/>
      <c r="HS15" s="527"/>
      <c r="HT15" s="527"/>
      <c r="HU15" s="527"/>
      <c r="HV15" s="527"/>
      <c r="HW15" s="527"/>
      <c r="HX15" s="527"/>
      <c r="HY15" s="527"/>
      <c r="HZ15" s="527"/>
      <c r="IA15" s="527"/>
      <c r="IB15" s="527"/>
      <c r="IC15" s="527"/>
    </row>
    <row r="16" spans="1:258" s="510" customFormat="1" ht="18" customHeight="1">
      <c r="A16" s="546">
        <v>15</v>
      </c>
      <c r="B16" s="541">
        <v>4</v>
      </c>
      <c r="C16" s="1100">
        <f t="shared" si="2"/>
        <v>5251</v>
      </c>
      <c r="D16" s="1101"/>
      <c r="E16" s="1100">
        <f t="shared" si="3"/>
        <v>1572</v>
      </c>
      <c r="F16" s="1101"/>
      <c r="G16" s="1102">
        <f>+'[5]TURIIN MSUT-18'!G20:H20+'[5]TURIIN BUS MSUT-25'!G20:H20+'[5]TURIIN KOLLEGE-20'!G20:H20+'[5]TURIIN BUS KOLLEGE-8'!G20:H20+'[5]TURIIN IH SUR-5'!G20:H20</f>
        <v>2</v>
      </c>
      <c r="H16" s="1103"/>
      <c r="I16" s="546">
        <f>+'[5]TURIIN MSUT-18'!I20+'[5]TURIIN BUS MSUT-25'!I20+'[5]TURIIN KOLLEGE-20'!I20+'[5]TURIIN BUS KOLLEGE-8'!I20+'[5]TURIIN IH SUR-5'!I20</f>
        <v>1</v>
      </c>
      <c r="J16" s="546">
        <f>+'[5]TURIIN MSUT-18'!J20+'[5]TURIIN BUS MSUT-25'!J20+'[5]TURIIN KOLLEGE-20'!J20+'[5]TURIIN BUS KOLLEGE-8'!J20+'[5]TURIIN IH SUR-5'!J20</f>
        <v>5249</v>
      </c>
      <c r="K16" s="546">
        <f>+'[5]TURIIN MSUT-18'!K20+'[5]TURIIN BUS MSUT-25'!K20+'[5]TURIIN KOLLEGE-20'!K20+'[5]TURIIN BUS KOLLEGE-8'!K20+'[5]TURIIN IH SUR-5'!K20</f>
        <v>1571</v>
      </c>
      <c r="L16" s="546">
        <f>+'[5]TURIIN MSUT-18'!L20+'[5]TURIIN BUS MSUT-25'!L20+'[5]TURIIN KOLLEGE-20'!L20+'[5]TURIIN BUS KOLLEGE-8'!L20+'[5]TURIIN IH SUR-5'!L20</f>
        <v>0</v>
      </c>
      <c r="M16" s="546">
        <f>+'[5]TURIIN MSUT-18'!M20+'[5]TURIIN BUS MSUT-25'!M20+'[5]TURIIN KOLLEGE-20'!M20+'[5]TURIIN BUS KOLLEGE-8'!M20+'[5]TURIIN IH SUR-5'!M20</f>
        <v>0</v>
      </c>
      <c r="N16" s="514">
        <f t="shared" si="4"/>
        <v>57</v>
      </c>
      <c r="O16" s="514">
        <f t="shared" si="4"/>
        <v>26</v>
      </c>
      <c r="P16" s="546">
        <f>+'[5]TURIIN MSUT-18'!P20+'[5]TURIIN BUS MSUT-25'!P20+'[5]TURIIN KOLLEGE-20'!P20+'[5]TURIIN BUS KOLLEGE-8'!P20+'[5]TURIIN IH SUR-5'!P20</f>
        <v>24</v>
      </c>
      <c r="Q16" s="546">
        <f>+'[5]TURIIN MSUT-18'!Q20+'[5]TURIIN BUS MSUT-25'!Q20+'[5]TURIIN KOLLEGE-20'!Q20+'[5]TURIIN BUS KOLLEGE-8'!Q20+'[5]TURIIN IH SUR-5'!Q20</f>
        <v>12</v>
      </c>
      <c r="R16" s="1102">
        <v>15</v>
      </c>
      <c r="S16" s="1104"/>
      <c r="T16" s="1103"/>
      <c r="U16" s="541">
        <v>4</v>
      </c>
      <c r="V16" s="546">
        <f>+'[5]TURIIN MSUT-18'!V20+'[5]TURIIN BUS MSUT-25'!V20+'[5]TURIIN KOLLEGE-20'!V20+'[5]TURIIN BUS KOLLEGE-8'!V20+'[5]TURIIN IH SUR-5'!V20</f>
        <v>5</v>
      </c>
      <c r="W16" s="546">
        <f>+'[5]TURIIN MSUT-18'!W20+'[5]TURIIN BUS MSUT-25'!W20+'[5]TURIIN KOLLEGE-20'!W20+'[5]TURIIN BUS KOLLEGE-8'!W20+'[5]TURIIN IH SUR-5'!W20</f>
        <v>2</v>
      </c>
      <c r="X16" s="546">
        <f>+'[5]TURIIN MSUT-18'!X20+'[5]TURIIN BUS MSUT-25'!X20+'[5]TURIIN KOLLEGE-20'!X20+'[5]TURIIN BUS KOLLEGE-8'!X20+'[5]TURIIN IH SUR-5'!X20</f>
        <v>9</v>
      </c>
      <c r="Y16" s="546">
        <f>+'[5]TURIIN MSUT-18'!Y20+'[5]TURIIN BUS MSUT-25'!Y20+'[5]TURIIN KOLLEGE-20'!Y20+'[5]TURIIN BUS KOLLEGE-8'!Y20+'[5]TURIIN IH SUR-5'!Y20</f>
        <v>3</v>
      </c>
      <c r="Z16" s="546">
        <f>+'[5]TURIIN MSUT-18'!Z20+'[5]TURIIN BUS MSUT-25'!Z20+'[5]TURIIN KOLLEGE-20'!Z20+'[5]TURIIN BUS KOLLEGE-8'!Z20+'[5]TURIIN IH SUR-5'!Z20</f>
        <v>7</v>
      </c>
      <c r="AA16" s="546">
        <f>+'[5]TURIIN MSUT-18'!AA20+'[5]TURIIN BUS MSUT-25'!AA20+'[5]TURIIN KOLLEGE-20'!AA20+'[5]TURIIN BUS KOLLEGE-8'!AA20+'[5]TURIIN IH SUR-5'!AA20</f>
        <v>3</v>
      </c>
      <c r="AB16" s="546">
        <f>+'[5]TURIIN MSUT-18'!AB20+'[5]TURIIN BUS MSUT-25'!AB20+'[5]TURIIN KOLLEGE-20'!AB20+'[5]TURIIN BUS KOLLEGE-8'!AB20+'[5]TURIIN IH SUR-5'!AB20</f>
        <v>3</v>
      </c>
      <c r="AC16" s="546">
        <f>+'[5]TURIIN MSUT-18'!AC20+'[5]TURIIN BUS MSUT-25'!AC20+'[5]TURIIN KOLLEGE-20'!AC20+'[5]TURIIN BUS KOLLEGE-8'!AC20+'[5]TURIIN IH SUR-5'!AC20</f>
        <v>2</v>
      </c>
      <c r="AD16" s="546">
        <f>+'[5]TURIIN MSUT-18'!AD20+'[5]TURIIN BUS MSUT-25'!AD20+'[5]TURIIN KOLLEGE-20'!AD20+'[5]TURIIN BUS KOLLEGE-8'!AD20+'[5]TURIIN IH SUR-5'!AD20</f>
        <v>9</v>
      </c>
      <c r="AE16" s="546">
        <f>+'[5]TURIIN MSUT-18'!AE20+'[5]TURIIN BUS MSUT-25'!AE20+'[5]TURIIN KOLLEGE-20'!AE20+'[5]TURIIN BUS KOLLEGE-8'!AE20+'[5]TURIIN IH SUR-5'!AE20</f>
        <v>4</v>
      </c>
      <c r="AF16" s="546">
        <f>+'[5]TURIIN MSUT-18'!AF20+'[5]TURIIN BUS MSUT-25'!AF20+'[5]TURIIN KOLLEGE-20'!AF20+'[5]TURIIN BUS KOLLEGE-8'!AF20+'[5]TURIIN IH SUR-5'!AF20</f>
        <v>0</v>
      </c>
      <c r="AG16" s="546">
        <f>+'[5]TURIIN MSUT-18'!AG20+'[5]TURIIN BUS MSUT-25'!AG20+'[5]TURIIN KOLLEGE-20'!AG20+'[5]TURIIN BUS KOLLEGE-8'!AG20+'[5]TURIIN IH SUR-5'!AG20</f>
        <v>0</v>
      </c>
      <c r="AH16" s="527"/>
      <c r="AI16" s="527"/>
      <c r="AJ16" s="527"/>
      <c r="AK16" s="527"/>
      <c r="AL16" s="527"/>
      <c r="AM16" s="527"/>
      <c r="AN16" s="527"/>
      <c r="AO16" s="527"/>
      <c r="AP16" s="527"/>
      <c r="AQ16" s="527"/>
      <c r="AR16" s="527"/>
      <c r="AS16" s="527"/>
      <c r="AT16" s="527"/>
      <c r="AU16" s="527"/>
      <c r="AV16" s="527"/>
      <c r="AW16" s="527"/>
      <c r="AX16" s="527"/>
      <c r="AY16" s="527"/>
      <c r="AZ16" s="527"/>
      <c r="BA16" s="527"/>
      <c r="BB16" s="527"/>
      <c r="BC16" s="527"/>
      <c r="BD16" s="527"/>
      <c r="BE16" s="527"/>
      <c r="BF16" s="527"/>
      <c r="BG16" s="527"/>
      <c r="BH16" s="527"/>
      <c r="BI16" s="527"/>
      <c r="BJ16" s="527"/>
      <c r="BK16" s="527"/>
      <c r="BL16" s="527"/>
      <c r="BM16" s="527"/>
      <c r="BN16" s="527"/>
      <c r="BO16" s="527"/>
      <c r="BP16" s="527"/>
      <c r="BQ16" s="527"/>
      <c r="BR16" s="527"/>
      <c r="BS16" s="527"/>
      <c r="BT16" s="527"/>
      <c r="BU16" s="527"/>
      <c r="BV16" s="527"/>
      <c r="BW16" s="527"/>
      <c r="BX16" s="527"/>
      <c r="BY16" s="527"/>
      <c r="BZ16" s="527"/>
      <c r="CA16" s="527"/>
      <c r="CB16" s="527"/>
      <c r="CC16" s="527"/>
      <c r="CD16" s="527"/>
      <c r="CE16" s="527"/>
      <c r="CF16" s="527"/>
      <c r="CG16" s="527"/>
      <c r="CH16" s="527"/>
      <c r="CI16" s="527"/>
      <c r="CJ16" s="527"/>
      <c r="CK16" s="527"/>
      <c r="CL16" s="527"/>
      <c r="CM16" s="527"/>
      <c r="CN16" s="527"/>
      <c r="CO16" s="527"/>
      <c r="CP16" s="527"/>
      <c r="CQ16" s="527"/>
      <c r="CR16" s="527"/>
      <c r="CS16" s="527"/>
      <c r="CT16" s="527"/>
      <c r="CU16" s="527"/>
      <c r="CV16" s="527"/>
      <c r="CW16" s="527"/>
      <c r="CX16" s="527"/>
      <c r="CY16" s="527"/>
      <c r="CZ16" s="527"/>
      <c r="DA16" s="527"/>
      <c r="DB16" s="527"/>
      <c r="DC16" s="527"/>
      <c r="DD16" s="527"/>
      <c r="DE16" s="527"/>
      <c r="DF16" s="527"/>
      <c r="DG16" s="527"/>
      <c r="DH16" s="527"/>
      <c r="DI16" s="527"/>
      <c r="DJ16" s="527"/>
      <c r="DK16" s="527"/>
      <c r="DL16" s="527"/>
      <c r="DM16" s="527"/>
      <c r="DN16" s="527"/>
      <c r="DO16" s="527"/>
      <c r="DP16" s="527"/>
      <c r="DQ16" s="527"/>
      <c r="DR16" s="527"/>
      <c r="DS16" s="527"/>
      <c r="DT16" s="527"/>
      <c r="DU16" s="527"/>
      <c r="DV16" s="527"/>
      <c r="DW16" s="527"/>
      <c r="DX16" s="527"/>
      <c r="DY16" s="527"/>
      <c r="DZ16" s="527"/>
      <c r="EA16" s="527"/>
      <c r="EB16" s="527"/>
      <c r="EC16" s="527"/>
      <c r="ED16" s="527"/>
      <c r="EE16" s="527"/>
      <c r="EF16" s="527"/>
      <c r="EG16" s="527"/>
      <c r="EH16" s="527"/>
      <c r="EI16" s="527"/>
      <c r="EJ16" s="527"/>
      <c r="EK16" s="527"/>
      <c r="EL16" s="527"/>
      <c r="EM16" s="527"/>
      <c r="EN16" s="527"/>
      <c r="EO16" s="527"/>
      <c r="EP16" s="527"/>
      <c r="EQ16" s="527"/>
      <c r="ER16" s="527"/>
      <c r="ES16" s="527"/>
      <c r="ET16" s="527"/>
      <c r="EU16" s="527"/>
      <c r="EV16" s="527"/>
      <c r="EW16" s="527"/>
      <c r="EX16" s="527"/>
      <c r="EY16" s="527"/>
      <c r="EZ16" s="527"/>
      <c r="FA16" s="527"/>
      <c r="FB16" s="527"/>
      <c r="FC16" s="527"/>
      <c r="FD16" s="527"/>
      <c r="FE16" s="527"/>
      <c r="FF16" s="527"/>
      <c r="FG16" s="527"/>
      <c r="FH16" s="527"/>
      <c r="FI16" s="527"/>
      <c r="FJ16" s="527"/>
      <c r="FK16" s="527"/>
      <c r="FL16" s="527"/>
      <c r="FM16" s="527"/>
      <c r="FN16" s="527"/>
      <c r="FO16" s="527"/>
      <c r="FP16" s="527"/>
      <c r="FQ16" s="527"/>
      <c r="FR16" s="527"/>
      <c r="FS16" s="527"/>
      <c r="FT16" s="527"/>
      <c r="FU16" s="527"/>
      <c r="FV16" s="527"/>
      <c r="FW16" s="527"/>
      <c r="FX16" s="527"/>
      <c r="FY16" s="527"/>
      <c r="FZ16" s="527"/>
      <c r="GA16" s="527"/>
      <c r="GB16" s="527"/>
      <c r="GC16" s="527"/>
      <c r="GD16" s="527"/>
      <c r="GE16" s="527"/>
      <c r="GF16" s="527"/>
      <c r="GG16" s="527"/>
      <c r="GH16" s="527"/>
      <c r="GI16" s="527"/>
      <c r="GJ16" s="527"/>
      <c r="GK16" s="527"/>
      <c r="GL16" s="527"/>
      <c r="GM16" s="527"/>
      <c r="GN16" s="527"/>
      <c r="GO16" s="527"/>
      <c r="GP16" s="527"/>
      <c r="GQ16" s="527"/>
      <c r="GR16" s="527"/>
      <c r="GS16" s="527"/>
      <c r="GT16" s="527"/>
      <c r="GU16" s="527"/>
      <c r="GV16" s="527"/>
      <c r="GW16" s="527"/>
      <c r="GX16" s="527"/>
      <c r="GY16" s="527"/>
      <c r="GZ16" s="527"/>
      <c r="HA16" s="527"/>
      <c r="HB16" s="527"/>
      <c r="HC16" s="527"/>
      <c r="HD16" s="527"/>
      <c r="HE16" s="527"/>
      <c r="HF16" s="527"/>
      <c r="HG16" s="527"/>
      <c r="HH16" s="527"/>
      <c r="HI16" s="527"/>
      <c r="HJ16" s="527"/>
      <c r="HK16" s="527"/>
      <c r="HL16" s="527"/>
      <c r="HM16" s="527"/>
      <c r="HN16" s="527"/>
      <c r="HO16" s="527"/>
      <c r="HP16" s="527"/>
      <c r="HQ16" s="527"/>
      <c r="HR16" s="527"/>
      <c r="HS16" s="527"/>
      <c r="HT16" s="527"/>
      <c r="HU16" s="527"/>
      <c r="HV16" s="527"/>
      <c r="HW16" s="527"/>
      <c r="HX16" s="527"/>
      <c r="HY16" s="527"/>
      <c r="HZ16" s="527"/>
      <c r="IA16" s="527"/>
      <c r="IB16" s="527"/>
      <c r="IC16" s="527"/>
    </row>
    <row r="17" spans="1:237" s="510" customFormat="1" ht="18" customHeight="1">
      <c r="A17" s="546">
        <v>16</v>
      </c>
      <c r="B17" s="541">
        <v>5</v>
      </c>
      <c r="C17" s="1100">
        <f t="shared" si="2"/>
        <v>1416</v>
      </c>
      <c r="D17" s="1101"/>
      <c r="E17" s="1100">
        <f t="shared" si="3"/>
        <v>485</v>
      </c>
      <c r="F17" s="1101"/>
      <c r="G17" s="1102">
        <f>+'[5]TURIIN MSUT-18'!G21:H21+'[5]TURIIN BUS MSUT-25'!G21:H21+'[5]TURIIN KOLLEGE-20'!G21:H21+'[5]TURIIN BUS KOLLEGE-8'!G21:H21+'[5]TURIIN IH SUR-5'!G21:H21</f>
        <v>3</v>
      </c>
      <c r="H17" s="1103"/>
      <c r="I17" s="546">
        <f>+'[5]TURIIN MSUT-18'!I21+'[5]TURIIN BUS MSUT-25'!I21+'[5]TURIIN KOLLEGE-20'!I21+'[5]TURIIN BUS KOLLEGE-8'!I21+'[5]TURIIN IH SUR-5'!I21</f>
        <v>2</v>
      </c>
      <c r="J17" s="546">
        <f>+'[5]TURIIN MSUT-18'!J21+'[5]TURIIN BUS MSUT-25'!J21+'[5]TURIIN KOLLEGE-20'!J21+'[5]TURIIN BUS KOLLEGE-8'!J21+'[5]TURIIN IH SUR-5'!J21</f>
        <v>1412</v>
      </c>
      <c r="K17" s="546">
        <f>+'[5]TURIIN MSUT-18'!K21+'[5]TURIIN BUS MSUT-25'!K21+'[5]TURIIN KOLLEGE-20'!K21+'[5]TURIIN BUS KOLLEGE-8'!K21+'[5]TURIIN IH SUR-5'!K21</f>
        <v>483</v>
      </c>
      <c r="L17" s="546">
        <f>+'[5]TURIIN MSUT-18'!L21+'[5]TURIIN BUS MSUT-25'!L21+'[5]TURIIN KOLLEGE-20'!L21+'[5]TURIIN BUS KOLLEGE-8'!L21+'[5]TURIIN IH SUR-5'!L21</f>
        <v>1</v>
      </c>
      <c r="M17" s="546">
        <f>+'[5]TURIIN MSUT-18'!M21+'[5]TURIIN BUS MSUT-25'!M21+'[5]TURIIN KOLLEGE-20'!M21+'[5]TURIIN BUS KOLLEGE-8'!M21+'[5]TURIIN IH SUR-5'!M21</f>
        <v>0</v>
      </c>
      <c r="N17" s="514">
        <f t="shared" si="4"/>
        <v>35</v>
      </c>
      <c r="O17" s="514">
        <f t="shared" si="4"/>
        <v>11</v>
      </c>
      <c r="P17" s="546">
        <f>+'[5]TURIIN MSUT-18'!P21+'[5]TURIIN BUS MSUT-25'!P21+'[5]TURIIN KOLLEGE-20'!P21+'[5]TURIIN BUS KOLLEGE-8'!P21+'[5]TURIIN IH SUR-5'!P21</f>
        <v>7</v>
      </c>
      <c r="Q17" s="546">
        <f>+'[5]TURIIN MSUT-18'!Q21+'[5]TURIIN BUS MSUT-25'!Q21+'[5]TURIIN KOLLEGE-20'!Q21+'[5]TURIIN BUS KOLLEGE-8'!Q21+'[5]TURIIN IH SUR-5'!Q21</f>
        <v>6</v>
      </c>
      <c r="R17" s="1102">
        <v>16</v>
      </c>
      <c r="S17" s="1104"/>
      <c r="T17" s="1103"/>
      <c r="U17" s="541">
        <v>5</v>
      </c>
      <c r="V17" s="546">
        <f>+'[5]TURIIN MSUT-18'!V21+'[5]TURIIN BUS MSUT-25'!V21+'[5]TURIIN KOLLEGE-20'!V21+'[5]TURIIN BUS KOLLEGE-8'!V21+'[5]TURIIN IH SUR-5'!V21</f>
        <v>6</v>
      </c>
      <c r="W17" s="546">
        <f>+'[5]TURIIN MSUT-18'!W21+'[5]TURIIN BUS MSUT-25'!W21+'[5]TURIIN KOLLEGE-20'!W21+'[5]TURIIN BUS KOLLEGE-8'!W21+'[5]TURIIN IH SUR-5'!W21</f>
        <v>2</v>
      </c>
      <c r="X17" s="546">
        <f>+'[5]TURIIN MSUT-18'!X21+'[5]TURIIN BUS MSUT-25'!X21+'[5]TURIIN KOLLEGE-20'!X21+'[5]TURIIN BUS KOLLEGE-8'!X21+'[5]TURIIN IH SUR-5'!X21</f>
        <v>4</v>
      </c>
      <c r="Y17" s="546">
        <f>+'[5]TURIIN MSUT-18'!Y21+'[5]TURIIN BUS MSUT-25'!Y21+'[5]TURIIN KOLLEGE-20'!Y21+'[5]TURIIN BUS KOLLEGE-8'!Y21+'[5]TURIIN IH SUR-5'!Y21</f>
        <v>0</v>
      </c>
      <c r="Z17" s="546">
        <f>+'[5]TURIIN MSUT-18'!Z21+'[5]TURIIN BUS MSUT-25'!Z21+'[5]TURIIN KOLLEGE-20'!Z21+'[5]TURIIN BUS KOLLEGE-8'!Z21+'[5]TURIIN IH SUR-5'!Z21</f>
        <v>9</v>
      </c>
      <c r="AA17" s="546">
        <f>+'[5]TURIIN MSUT-18'!AA21+'[5]TURIIN BUS MSUT-25'!AA21+'[5]TURIIN KOLLEGE-20'!AA21+'[5]TURIIN BUS KOLLEGE-8'!AA21+'[5]TURIIN IH SUR-5'!AA21</f>
        <v>1</v>
      </c>
      <c r="AB17" s="546">
        <f>+'[5]TURIIN MSUT-18'!AB21+'[5]TURIIN BUS MSUT-25'!AB21+'[5]TURIIN KOLLEGE-20'!AB21+'[5]TURIIN BUS KOLLEGE-8'!AB21+'[5]TURIIN IH SUR-5'!AB21</f>
        <v>6</v>
      </c>
      <c r="AC17" s="546">
        <f>+'[5]TURIIN MSUT-18'!AC21+'[5]TURIIN BUS MSUT-25'!AC21+'[5]TURIIN KOLLEGE-20'!AC21+'[5]TURIIN BUS KOLLEGE-8'!AC21+'[5]TURIIN IH SUR-5'!AC21</f>
        <v>1</v>
      </c>
      <c r="AD17" s="546">
        <f>+'[5]TURIIN MSUT-18'!AD21+'[5]TURIIN BUS MSUT-25'!AD21+'[5]TURIIN KOLLEGE-20'!AD21+'[5]TURIIN BUS KOLLEGE-8'!AD21+'[5]TURIIN IH SUR-5'!AD21</f>
        <v>3</v>
      </c>
      <c r="AE17" s="546">
        <f>+'[5]TURIIN MSUT-18'!AE21+'[5]TURIIN BUS MSUT-25'!AE21+'[5]TURIIN KOLLEGE-20'!AE21+'[5]TURIIN BUS KOLLEGE-8'!AE21+'[5]TURIIN IH SUR-5'!AE21</f>
        <v>1</v>
      </c>
      <c r="AF17" s="546">
        <f>+'[5]TURIIN MSUT-18'!AF21+'[5]TURIIN BUS MSUT-25'!AF21+'[5]TURIIN KOLLEGE-20'!AF21+'[5]TURIIN BUS KOLLEGE-8'!AF21+'[5]TURIIN IH SUR-5'!AF21</f>
        <v>0</v>
      </c>
      <c r="AG17" s="546">
        <f>+'[5]TURIIN MSUT-18'!AG21+'[5]TURIIN BUS MSUT-25'!AG21+'[5]TURIIN KOLLEGE-20'!AG21+'[5]TURIIN BUS KOLLEGE-8'!AG21+'[5]TURIIN IH SUR-5'!AG21</f>
        <v>0</v>
      </c>
      <c r="AH17" s="527"/>
      <c r="AI17" s="527"/>
      <c r="AJ17" s="527"/>
      <c r="AK17" s="527"/>
      <c r="AL17" s="527"/>
      <c r="AM17" s="527"/>
      <c r="AN17" s="527"/>
      <c r="AO17" s="527"/>
      <c r="AP17" s="527"/>
      <c r="AQ17" s="527"/>
      <c r="AR17" s="527"/>
      <c r="AS17" s="527"/>
      <c r="AT17" s="527"/>
      <c r="AU17" s="527"/>
      <c r="AV17" s="527"/>
      <c r="AW17" s="527"/>
      <c r="AX17" s="527"/>
      <c r="AY17" s="527"/>
      <c r="AZ17" s="527"/>
      <c r="BA17" s="527"/>
      <c r="BB17" s="527"/>
      <c r="BC17" s="527"/>
      <c r="BD17" s="527"/>
      <c r="BE17" s="527"/>
      <c r="BF17" s="527"/>
      <c r="BG17" s="527"/>
      <c r="BH17" s="527"/>
      <c r="BI17" s="527"/>
      <c r="BJ17" s="527"/>
      <c r="BK17" s="527"/>
      <c r="BL17" s="527"/>
      <c r="BM17" s="527"/>
      <c r="BN17" s="527"/>
      <c r="BO17" s="527"/>
      <c r="BP17" s="527"/>
      <c r="BQ17" s="527"/>
      <c r="BR17" s="527"/>
      <c r="BS17" s="527"/>
      <c r="BT17" s="527"/>
      <c r="BU17" s="527"/>
      <c r="BV17" s="527"/>
      <c r="BW17" s="527"/>
      <c r="BX17" s="527"/>
      <c r="BY17" s="527"/>
      <c r="BZ17" s="527"/>
      <c r="CA17" s="527"/>
      <c r="CB17" s="527"/>
      <c r="CC17" s="527"/>
      <c r="CD17" s="527"/>
      <c r="CE17" s="527"/>
      <c r="CF17" s="527"/>
      <c r="CG17" s="527"/>
      <c r="CH17" s="527"/>
      <c r="CI17" s="527"/>
      <c r="CJ17" s="527"/>
      <c r="CK17" s="527"/>
      <c r="CL17" s="527"/>
      <c r="CM17" s="527"/>
      <c r="CN17" s="527"/>
      <c r="CO17" s="527"/>
      <c r="CP17" s="527"/>
      <c r="CQ17" s="527"/>
      <c r="CR17" s="527"/>
      <c r="CS17" s="527"/>
      <c r="CT17" s="527"/>
      <c r="CU17" s="527"/>
      <c r="CV17" s="527"/>
      <c r="CW17" s="527"/>
      <c r="CX17" s="527"/>
      <c r="CY17" s="527"/>
      <c r="CZ17" s="527"/>
      <c r="DA17" s="527"/>
      <c r="DB17" s="527"/>
      <c r="DC17" s="527"/>
      <c r="DD17" s="527"/>
      <c r="DE17" s="527"/>
      <c r="DF17" s="527"/>
      <c r="DG17" s="527"/>
      <c r="DH17" s="527"/>
      <c r="DI17" s="527"/>
      <c r="DJ17" s="527"/>
      <c r="DK17" s="527"/>
      <c r="DL17" s="527"/>
      <c r="DM17" s="527"/>
      <c r="DN17" s="527"/>
      <c r="DO17" s="527"/>
      <c r="DP17" s="527"/>
      <c r="DQ17" s="527"/>
      <c r="DR17" s="527"/>
      <c r="DS17" s="527"/>
      <c r="DT17" s="527"/>
      <c r="DU17" s="527"/>
      <c r="DV17" s="527"/>
      <c r="DW17" s="527"/>
      <c r="DX17" s="527"/>
      <c r="DY17" s="527"/>
      <c r="DZ17" s="527"/>
      <c r="EA17" s="527"/>
      <c r="EB17" s="527"/>
      <c r="EC17" s="527"/>
      <c r="ED17" s="527"/>
      <c r="EE17" s="527"/>
      <c r="EF17" s="527"/>
      <c r="EG17" s="527"/>
      <c r="EH17" s="527"/>
      <c r="EI17" s="527"/>
      <c r="EJ17" s="527"/>
      <c r="EK17" s="527"/>
      <c r="EL17" s="527"/>
      <c r="EM17" s="527"/>
      <c r="EN17" s="527"/>
      <c r="EO17" s="527"/>
      <c r="EP17" s="527"/>
      <c r="EQ17" s="527"/>
      <c r="ER17" s="527"/>
      <c r="ES17" s="527"/>
      <c r="ET17" s="527"/>
      <c r="EU17" s="527"/>
      <c r="EV17" s="527"/>
      <c r="EW17" s="527"/>
      <c r="EX17" s="527"/>
      <c r="EY17" s="527"/>
      <c r="EZ17" s="527"/>
      <c r="FA17" s="527"/>
      <c r="FB17" s="527"/>
      <c r="FC17" s="527"/>
      <c r="FD17" s="527"/>
      <c r="FE17" s="527"/>
      <c r="FF17" s="527"/>
      <c r="FG17" s="527"/>
      <c r="FH17" s="527"/>
      <c r="FI17" s="527"/>
      <c r="FJ17" s="527"/>
      <c r="FK17" s="527"/>
      <c r="FL17" s="527"/>
      <c r="FM17" s="527"/>
      <c r="FN17" s="527"/>
      <c r="FO17" s="527"/>
      <c r="FP17" s="527"/>
      <c r="FQ17" s="527"/>
      <c r="FR17" s="527"/>
      <c r="FS17" s="527"/>
      <c r="FT17" s="527"/>
      <c r="FU17" s="527"/>
      <c r="FV17" s="527"/>
      <c r="FW17" s="527"/>
      <c r="FX17" s="527"/>
      <c r="FY17" s="527"/>
      <c r="FZ17" s="527"/>
      <c r="GA17" s="527"/>
      <c r="GB17" s="527"/>
      <c r="GC17" s="527"/>
      <c r="GD17" s="527"/>
      <c r="GE17" s="527"/>
      <c r="GF17" s="527"/>
      <c r="GG17" s="527"/>
      <c r="GH17" s="527"/>
      <c r="GI17" s="527"/>
      <c r="GJ17" s="527"/>
      <c r="GK17" s="527"/>
      <c r="GL17" s="527"/>
      <c r="GM17" s="527"/>
      <c r="GN17" s="527"/>
      <c r="GO17" s="527"/>
      <c r="GP17" s="527"/>
      <c r="GQ17" s="527"/>
      <c r="GR17" s="527"/>
      <c r="GS17" s="527"/>
      <c r="GT17" s="527"/>
      <c r="GU17" s="527"/>
      <c r="GV17" s="527"/>
      <c r="GW17" s="527"/>
      <c r="GX17" s="527"/>
      <c r="GY17" s="527"/>
      <c r="GZ17" s="527"/>
      <c r="HA17" s="527"/>
      <c r="HB17" s="527"/>
      <c r="HC17" s="527"/>
      <c r="HD17" s="527"/>
      <c r="HE17" s="527"/>
      <c r="HF17" s="527"/>
      <c r="HG17" s="527"/>
      <c r="HH17" s="527"/>
      <c r="HI17" s="527"/>
      <c r="HJ17" s="527"/>
      <c r="HK17" s="527"/>
      <c r="HL17" s="527"/>
      <c r="HM17" s="527"/>
      <c r="HN17" s="527"/>
      <c r="HO17" s="527"/>
      <c r="HP17" s="527"/>
      <c r="HQ17" s="527"/>
      <c r="HR17" s="527"/>
      <c r="HS17" s="527"/>
      <c r="HT17" s="527"/>
      <c r="HU17" s="527"/>
      <c r="HV17" s="527"/>
      <c r="HW17" s="527"/>
      <c r="HX17" s="527"/>
      <c r="HY17" s="527"/>
      <c r="HZ17" s="527"/>
      <c r="IA17" s="527"/>
      <c r="IB17" s="527"/>
      <c r="IC17" s="527"/>
    </row>
    <row r="18" spans="1:237" s="510" customFormat="1" ht="18" customHeight="1">
      <c r="A18" s="546">
        <v>17</v>
      </c>
      <c r="B18" s="541">
        <v>6</v>
      </c>
      <c r="C18" s="1100">
        <f t="shared" si="2"/>
        <v>519</v>
      </c>
      <c r="D18" s="1101"/>
      <c r="E18" s="1100">
        <f t="shared" si="3"/>
        <v>171</v>
      </c>
      <c r="F18" s="1101"/>
      <c r="G18" s="1102">
        <f>+'[5]TURIIN MSUT-18'!G22:H22+'[5]TURIIN BUS MSUT-25'!G22:H22+'[5]TURIIN KOLLEGE-20'!G22:H22+'[5]TURIIN BUS KOLLEGE-8'!G22:H22+'[5]TURIIN IH SUR-5'!G22:H22</f>
        <v>64</v>
      </c>
      <c r="H18" s="1103"/>
      <c r="I18" s="546">
        <f>+'[5]TURIIN MSUT-18'!I22+'[5]TURIIN BUS MSUT-25'!I22+'[5]TURIIN KOLLEGE-20'!I22+'[5]TURIIN BUS KOLLEGE-8'!I22+'[5]TURIIN IH SUR-5'!I22</f>
        <v>18</v>
      </c>
      <c r="J18" s="546">
        <f>+'[5]TURIIN MSUT-18'!J22+'[5]TURIIN BUS MSUT-25'!J22+'[5]TURIIN KOLLEGE-20'!J22+'[5]TURIIN BUS KOLLEGE-8'!J22+'[5]TURIIN IH SUR-5'!J22</f>
        <v>450</v>
      </c>
      <c r="K18" s="546">
        <f>+'[5]TURIIN MSUT-18'!K22+'[5]TURIIN BUS MSUT-25'!K22+'[5]TURIIN KOLLEGE-20'!K22+'[5]TURIIN BUS KOLLEGE-8'!K22+'[5]TURIIN IH SUR-5'!K22</f>
        <v>153</v>
      </c>
      <c r="L18" s="546">
        <f>+'[5]TURIIN MSUT-18'!L22+'[5]TURIIN BUS MSUT-25'!L22+'[5]TURIIN KOLLEGE-20'!L22+'[5]TURIIN BUS KOLLEGE-8'!L22+'[5]TURIIN IH SUR-5'!L22</f>
        <v>5</v>
      </c>
      <c r="M18" s="546">
        <f>+'[5]TURIIN MSUT-18'!M22+'[5]TURIIN BUS MSUT-25'!M22+'[5]TURIIN KOLLEGE-20'!M22+'[5]TURIIN BUS KOLLEGE-8'!M22+'[5]TURIIN IH SUR-5'!M22</f>
        <v>0</v>
      </c>
      <c r="N18" s="514">
        <f t="shared" si="4"/>
        <v>31</v>
      </c>
      <c r="O18" s="514">
        <f t="shared" si="4"/>
        <v>12</v>
      </c>
      <c r="P18" s="546">
        <f>+'[5]TURIIN MSUT-18'!P22+'[5]TURIIN BUS MSUT-25'!P22+'[5]TURIIN KOLLEGE-20'!P22+'[5]TURIIN BUS KOLLEGE-8'!P22+'[5]TURIIN IH SUR-5'!P22</f>
        <v>6</v>
      </c>
      <c r="Q18" s="546">
        <f>+'[5]TURIIN MSUT-18'!Q22+'[5]TURIIN BUS MSUT-25'!Q22+'[5]TURIIN KOLLEGE-20'!Q22+'[5]TURIIN BUS KOLLEGE-8'!Q22+'[5]TURIIN IH SUR-5'!Q22</f>
        <v>1</v>
      </c>
      <c r="R18" s="1102">
        <v>17</v>
      </c>
      <c r="S18" s="1104"/>
      <c r="T18" s="1103"/>
      <c r="U18" s="541">
        <v>6</v>
      </c>
      <c r="V18" s="546">
        <f>+'[5]TURIIN MSUT-18'!V22+'[5]TURIIN BUS MSUT-25'!V22+'[5]TURIIN KOLLEGE-20'!V22+'[5]TURIIN BUS KOLLEGE-8'!V22+'[5]TURIIN IH SUR-5'!V22</f>
        <v>4</v>
      </c>
      <c r="W18" s="546">
        <f>+'[5]TURIIN MSUT-18'!W22+'[5]TURIIN BUS MSUT-25'!W22+'[5]TURIIN KOLLEGE-20'!W22+'[5]TURIIN BUS KOLLEGE-8'!W22+'[5]TURIIN IH SUR-5'!W22</f>
        <v>0</v>
      </c>
      <c r="X18" s="546">
        <f>+'[5]TURIIN MSUT-18'!X22+'[5]TURIIN BUS MSUT-25'!X22+'[5]TURIIN KOLLEGE-20'!X22+'[5]TURIIN BUS KOLLEGE-8'!X22+'[5]TURIIN IH SUR-5'!X22</f>
        <v>3</v>
      </c>
      <c r="Y18" s="546">
        <f>+'[5]TURIIN MSUT-18'!Y22+'[5]TURIIN BUS MSUT-25'!Y22+'[5]TURIIN KOLLEGE-20'!Y22+'[5]TURIIN BUS KOLLEGE-8'!Y22+'[5]TURIIN IH SUR-5'!Y22</f>
        <v>1</v>
      </c>
      <c r="Z18" s="546">
        <f>+'[5]TURIIN MSUT-18'!Z22+'[5]TURIIN BUS MSUT-25'!Z22+'[5]TURIIN KOLLEGE-20'!Z22+'[5]TURIIN BUS KOLLEGE-8'!Z22+'[5]TURIIN IH SUR-5'!Z22</f>
        <v>4</v>
      </c>
      <c r="AA18" s="546">
        <f>+'[5]TURIIN MSUT-18'!AA22+'[5]TURIIN BUS MSUT-25'!AA22+'[5]TURIIN KOLLEGE-20'!AA22+'[5]TURIIN BUS KOLLEGE-8'!AA22+'[5]TURIIN IH SUR-5'!AA22</f>
        <v>2</v>
      </c>
      <c r="AB18" s="546">
        <f>+'[5]TURIIN MSUT-18'!AB22+'[5]TURIIN BUS MSUT-25'!AB22+'[5]TURIIN KOLLEGE-20'!AB22+'[5]TURIIN BUS KOLLEGE-8'!AB22+'[5]TURIIN IH SUR-5'!AB22</f>
        <v>7</v>
      </c>
      <c r="AC18" s="546">
        <f>+'[5]TURIIN MSUT-18'!AC22+'[5]TURIIN BUS MSUT-25'!AC22+'[5]TURIIN KOLLEGE-20'!AC22+'[5]TURIIN BUS KOLLEGE-8'!AC22+'[5]TURIIN IH SUR-5'!AC22</f>
        <v>3</v>
      </c>
      <c r="AD18" s="546">
        <f>+'[5]TURIIN MSUT-18'!AD22+'[5]TURIIN BUS MSUT-25'!AD22+'[5]TURIIN KOLLEGE-20'!AD22+'[5]TURIIN BUS KOLLEGE-8'!AD22+'[5]TURIIN IH SUR-5'!AD22</f>
        <v>6</v>
      </c>
      <c r="AE18" s="546">
        <f>+'[5]TURIIN MSUT-18'!AE22+'[5]TURIIN BUS MSUT-25'!AE22+'[5]TURIIN KOLLEGE-20'!AE22+'[5]TURIIN BUS KOLLEGE-8'!AE22+'[5]TURIIN IH SUR-5'!AE22</f>
        <v>5</v>
      </c>
      <c r="AF18" s="546">
        <f>+'[5]TURIIN MSUT-18'!AF22+'[5]TURIIN BUS MSUT-25'!AF22+'[5]TURIIN KOLLEGE-20'!AF22+'[5]TURIIN BUS KOLLEGE-8'!AF22+'[5]TURIIN IH SUR-5'!AF22</f>
        <v>1</v>
      </c>
      <c r="AG18" s="546">
        <f>+'[5]TURIIN MSUT-18'!AG22+'[5]TURIIN BUS MSUT-25'!AG22+'[5]TURIIN KOLLEGE-20'!AG22+'[5]TURIIN BUS KOLLEGE-8'!AG22+'[5]TURIIN IH SUR-5'!AG22</f>
        <v>0</v>
      </c>
      <c r="AH18" s="527"/>
      <c r="AI18" s="527"/>
      <c r="AJ18" s="527"/>
      <c r="AK18" s="527"/>
      <c r="AL18" s="527"/>
      <c r="AM18" s="527"/>
      <c r="AN18" s="527"/>
      <c r="AO18" s="527"/>
      <c r="AP18" s="527"/>
      <c r="AQ18" s="527"/>
      <c r="AR18" s="527"/>
      <c r="AS18" s="527"/>
      <c r="AT18" s="527"/>
      <c r="AU18" s="527"/>
      <c r="AV18" s="527"/>
      <c r="AW18" s="527"/>
      <c r="AX18" s="527"/>
      <c r="AY18" s="527"/>
      <c r="AZ18" s="527"/>
      <c r="BA18" s="527"/>
      <c r="BB18" s="527"/>
      <c r="BC18" s="527"/>
      <c r="BD18" s="527"/>
      <c r="BE18" s="527"/>
      <c r="BF18" s="527"/>
      <c r="BG18" s="527"/>
      <c r="BH18" s="527"/>
      <c r="BI18" s="527"/>
      <c r="BJ18" s="527"/>
      <c r="BK18" s="527"/>
      <c r="BL18" s="527"/>
      <c r="BM18" s="527"/>
      <c r="BN18" s="527"/>
      <c r="BO18" s="527"/>
      <c r="BP18" s="527"/>
      <c r="BQ18" s="527"/>
      <c r="BR18" s="527"/>
      <c r="BS18" s="527"/>
      <c r="BT18" s="527"/>
      <c r="BU18" s="527"/>
      <c r="BV18" s="527"/>
      <c r="BW18" s="527"/>
      <c r="BX18" s="527"/>
      <c r="BY18" s="527"/>
      <c r="BZ18" s="527"/>
      <c r="CA18" s="527"/>
      <c r="CB18" s="527"/>
      <c r="CC18" s="527"/>
      <c r="CD18" s="527"/>
      <c r="CE18" s="527"/>
      <c r="CF18" s="527"/>
      <c r="CG18" s="527"/>
      <c r="CH18" s="527"/>
      <c r="CI18" s="527"/>
      <c r="CJ18" s="527"/>
      <c r="CK18" s="527"/>
      <c r="CL18" s="527"/>
      <c r="CM18" s="527"/>
      <c r="CN18" s="527"/>
      <c r="CO18" s="527"/>
      <c r="CP18" s="527"/>
      <c r="CQ18" s="527"/>
      <c r="CR18" s="527"/>
      <c r="CS18" s="527"/>
      <c r="CT18" s="527"/>
      <c r="CU18" s="527"/>
      <c r="CV18" s="527"/>
      <c r="CW18" s="527"/>
      <c r="CX18" s="527"/>
      <c r="CY18" s="527"/>
      <c r="CZ18" s="527"/>
      <c r="DA18" s="527"/>
      <c r="DB18" s="527"/>
      <c r="DC18" s="527"/>
      <c r="DD18" s="527"/>
      <c r="DE18" s="527"/>
      <c r="DF18" s="527"/>
      <c r="DG18" s="527"/>
      <c r="DH18" s="527"/>
      <c r="DI18" s="527"/>
      <c r="DJ18" s="527"/>
      <c r="DK18" s="527"/>
      <c r="DL18" s="527"/>
      <c r="DM18" s="527"/>
      <c r="DN18" s="527"/>
      <c r="DO18" s="527"/>
      <c r="DP18" s="527"/>
      <c r="DQ18" s="527"/>
      <c r="DR18" s="527"/>
      <c r="DS18" s="527"/>
      <c r="DT18" s="527"/>
      <c r="DU18" s="527"/>
      <c r="DV18" s="527"/>
      <c r="DW18" s="527"/>
      <c r="DX18" s="527"/>
      <c r="DY18" s="527"/>
      <c r="DZ18" s="527"/>
      <c r="EA18" s="527"/>
      <c r="EB18" s="527"/>
      <c r="EC18" s="527"/>
      <c r="ED18" s="527"/>
      <c r="EE18" s="527"/>
      <c r="EF18" s="527"/>
      <c r="EG18" s="527"/>
      <c r="EH18" s="527"/>
      <c r="EI18" s="527"/>
      <c r="EJ18" s="527"/>
      <c r="EK18" s="527"/>
      <c r="EL18" s="527"/>
      <c r="EM18" s="527"/>
      <c r="EN18" s="527"/>
      <c r="EO18" s="527"/>
      <c r="EP18" s="527"/>
      <c r="EQ18" s="527"/>
      <c r="ER18" s="527"/>
      <c r="ES18" s="527"/>
      <c r="ET18" s="527"/>
      <c r="EU18" s="527"/>
      <c r="EV18" s="527"/>
      <c r="EW18" s="527"/>
      <c r="EX18" s="527"/>
      <c r="EY18" s="527"/>
      <c r="EZ18" s="527"/>
      <c r="FA18" s="527"/>
      <c r="FB18" s="527"/>
      <c r="FC18" s="527"/>
      <c r="FD18" s="527"/>
      <c r="FE18" s="527"/>
      <c r="FF18" s="527"/>
      <c r="FG18" s="527"/>
      <c r="FH18" s="527"/>
      <c r="FI18" s="527"/>
      <c r="FJ18" s="527"/>
      <c r="FK18" s="527"/>
      <c r="FL18" s="527"/>
      <c r="FM18" s="527"/>
      <c r="FN18" s="527"/>
      <c r="FO18" s="527"/>
      <c r="FP18" s="527"/>
      <c r="FQ18" s="527"/>
      <c r="FR18" s="527"/>
      <c r="FS18" s="527"/>
      <c r="FT18" s="527"/>
      <c r="FU18" s="527"/>
      <c r="FV18" s="527"/>
      <c r="FW18" s="527"/>
      <c r="FX18" s="527"/>
      <c r="FY18" s="527"/>
      <c r="FZ18" s="527"/>
      <c r="GA18" s="527"/>
      <c r="GB18" s="527"/>
      <c r="GC18" s="527"/>
      <c r="GD18" s="527"/>
      <c r="GE18" s="527"/>
      <c r="GF18" s="527"/>
      <c r="GG18" s="527"/>
      <c r="GH18" s="527"/>
      <c r="GI18" s="527"/>
      <c r="GJ18" s="527"/>
      <c r="GK18" s="527"/>
      <c r="GL18" s="527"/>
      <c r="GM18" s="527"/>
      <c r="GN18" s="527"/>
      <c r="GO18" s="527"/>
      <c r="GP18" s="527"/>
      <c r="GQ18" s="527"/>
      <c r="GR18" s="527"/>
      <c r="GS18" s="527"/>
      <c r="GT18" s="527"/>
      <c r="GU18" s="527"/>
      <c r="GV18" s="527"/>
      <c r="GW18" s="527"/>
      <c r="GX18" s="527"/>
      <c r="GY18" s="527"/>
      <c r="GZ18" s="527"/>
      <c r="HA18" s="527"/>
      <c r="HB18" s="527"/>
      <c r="HC18" s="527"/>
      <c r="HD18" s="527"/>
      <c r="HE18" s="527"/>
      <c r="HF18" s="527"/>
      <c r="HG18" s="527"/>
      <c r="HH18" s="527"/>
      <c r="HI18" s="527"/>
      <c r="HJ18" s="527"/>
      <c r="HK18" s="527"/>
      <c r="HL18" s="527"/>
      <c r="HM18" s="527"/>
      <c r="HN18" s="527"/>
      <c r="HO18" s="527"/>
      <c r="HP18" s="527"/>
      <c r="HQ18" s="527"/>
      <c r="HR18" s="527"/>
      <c r="HS18" s="527"/>
      <c r="HT18" s="527"/>
      <c r="HU18" s="527"/>
      <c r="HV18" s="527"/>
      <c r="HW18" s="527"/>
      <c r="HX18" s="527"/>
      <c r="HY18" s="527"/>
      <c r="HZ18" s="527"/>
      <c r="IA18" s="527"/>
      <c r="IB18" s="527"/>
      <c r="IC18" s="527"/>
    </row>
    <row r="19" spans="1:237" s="510" customFormat="1" ht="18" customHeight="1">
      <c r="A19" s="546">
        <v>18</v>
      </c>
      <c r="B19" s="541">
        <v>7</v>
      </c>
      <c r="C19" s="1100">
        <f t="shared" si="2"/>
        <v>1631</v>
      </c>
      <c r="D19" s="1101"/>
      <c r="E19" s="1100">
        <f t="shared" si="3"/>
        <v>583</v>
      </c>
      <c r="F19" s="1101"/>
      <c r="G19" s="1102">
        <f>+'[5]TURIIN MSUT-18'!G23:H23+'[5]TURIIN BUS MSUT-25'!G23:H23+'[5]TURIIN KOLLEGE-20'!G23:H23+'[5]TURIIN BUS KOLLEGE-8'!G23:H23+'[5]TURIIN IH SUR-5'!G23:H23</f>
        <v>469</v>
      </c>
      <c r="H19" s="1103"/>
      <c r="I19" s="546">
        <f>+'[5]TURIIN MSUT-18'!I23+'[5]TURIIN BUS MSUT-25'!I23+'[5]TURIIN KOLLEGE-20'!I23+'[5]TURIIN BUS KOLLEGE-8'!I23+'[5]TURIIN IH SUR-5'!I23</f>
        <v>132</v>
      </c>
      <c r="J19" s="546">
        <f>+'[5]TURIIN MSUT-18'!J23+'[5]TURIIN BUS MSUT-25'!J23+'[5]TURIIN KOLLEGE-20'!J23+'[5]TURIIN BUS KOLLEGE-8'!J23+'[5]TURIIN IH SUR-5'!J23</f>
        <v>1138</v>
      </c>
      <c r="K19" s="546">
        <f>+'[5]TURIIN MSUT-18'!K23+'[5]TURIIN BUS MSUT-25'!K23+'[5]TURIIN KOLLEGE-20'!K23+'[5]TURIIN BUS KOLLEGE-8'!K23+'[5]TURIIN IH SUR-5'!K23</f>
        <v>450</v>
      </c>
      <c r="L19" s="546">
        <f>+'[5]TURIIN MSUT-18'!L23+'[5]TURIIN BUS MSUT-25'!L23+'[5]TURIIN KOLLEGE-20'!L23+'[5]TURIIN BUS KOLLEGE-8'!L23+'[5]TURIIN IH SUR-5'!L23</f>
        <v>24</v>
      </c>
      <c r="M19" s="546">
        <f>+'[5]TURIIN MSUT-18'!M23+'[5]TURIIN BUS MSUT-25'!M23+'[5]TURIIN KOLLEGE-20'!M23+'[5]TURIIN BUS KOLLEGE-8'!M23+'[5]TURIIN IH SUR-5'!M23</f>
        <v>1</v>
      </c>
      <c r="N19" s="514">
        <f t="shared" si="4"/>
        <v>23</v>
      </c>
      <c r="O19" s="514">
        <f t="shared" si="4"/>
        <v>8</v>
      </c>
      <c r="P19" s="546">
        <f>+'[5]TURIIN MSUT-18'!P23+'[5]TURIIN BUS MSUT-25'!P23+'[5]TURIIN KOLLEGE-20'!P23+'[5]TURIIN BUS KOLLEGE-8'!P23+'[5]TURIIN IH SUR-5'!P23</f>
        <v>5</v>
      </c>
      <c r="Q19" s="546">
        <f>+'[5]TURIIN MSUT-18'!Q23+'[5]TURIIN BUS MSUT-25'!Q23+'[5]TURIIN KOLLEGE-20'!Q23+'[5]TURIIN BUS KOLLEGE-8'!Q23+'[5]TURIIN IH SUR-5'!Q23</f>
        <v>3</v>
      </c>
      <c r="R19" s="1102">
        <v>18</v>
      </c>
      <c r="S19" s="1104"/>
      <c r="T19" s="1103"/>
      <c r="U19" s="541">
        <v>7</v>
      </c>
      <c r="V19" s="546">
        <f>+'[5]TURIIN MSUT-18'!V23+'[5]TURIIN BUS MSUT-25'!V23+'[5]TURIIN KOLLEGE-20'!V23+'[5]TURIIN BUS KOLLEGE-8'!V23+'[5]TURIIN IH SUR-5'!V23</f>
        <v>3</v>
      </c>
      <c r="W19" s="546">
        <f>+'[5]TURIIN MSUT-18'!W23+'[5]TURIIN BUS MSUT-25'!W23+'[5]TURIIN KOLLEGE-20'!W23+'[5]TURIIN BUS KOLLEGE-8'!W23+'[5]TURIIN IH SUR-5'!W23</f>
        <v>0</v>
      </c>
      <c r="X19" s="546">
        <f>+'[5]TURIIN MSUT-18'!X23+'[5]TURIIN BUS MSUT-25'!X23+'[5]TURIIN KOLLEGE-20'!X23+'[5]TURIIN BUS KOLLEGE-8'!X23+'[5]TURIIN IH SUR-5'!X23</f>
        <v>7</v>
      </c>
      <c r="Y19" s="546">
        <f>+'[5]TURIIN MSUT-18'!Y23+'[5]TURIIN BUS MSUT-25'!Y23+'[5]TURIIN KOLLEGE-20'!Y23+'[5]TURIIN BUS KOLLEGE-8'!Y23+'[5]TURIIN IH SUR-5'!Y23</f>
        <v>4</v>
      </c>
      <c r="Z19" s="546">
        <f>+'[5]TURIIN MSUT-18'!Z23+'[5]TURIIN BUS MSUT-25'!Z23+'[5]TURIIN KOLLEGE-20'!Z23+'[5]TURIIN BUS KOLLEGE-8'!Z23+'[5]TURIIN IH SUR-5'!Z23</f>
        <v>5</v>
      </c>
      <c r="AA19" s="546">
        <f>+'[5]TURIIN MSUT-18'!AA23+'[5]TURIIN BUS MSUT-25'!AA23+'[5]TURIIN KOLLEGE-20'!AA23+'[5]TURIIN BUS KOLLEGE-8'!AA23+'[5]TURIIN IH SUR-5'!AA23</f>
        <v>1</v>
      </c>
      <c r="AB19" s="546">
        <f>+'[5]TURIIN MSUT-18'!AB23+'[5]TURIIN BUS MSUT-25'!AB23+'[5]TURIIN KOLLEGE-20'!AB23+'[5]TURIIN BUS KOLLEGE-8'!AB23+'[5]TURIIN IH SUR-5'!AB23</f>
        <v>1</v>
      </c>
      <c r="AC19" s="546">
        <f>+'[5]TURIIN MSUT-18'!AC23+'[5]TURIIN BUS MSUT-25'!AC23+'[5]TURIIN KOLLEGE-20'!AC23+'[5]TURIIN BUS KOLLEGE-8'!AC23+'[5]TURIIN IH SUR-5'!AC23</f>
        <v>0</v>
      </c>
      <c r="AD19" s="546">
        <f>+'[5]TURIIN MSUT-18'!AD23+'[5]TURIIN BUS MSUT-25'!AD23+'[5]TURIIN KOLLEGE-20'!AD23+'[5]TURIIN BUS KOLLEGE-8'!AD23+'[5]TURIIN IH SUR-5'!AD23</f>
        <v>2</v>
      </c>
      <c r="AE19" s="546">
        <f>+'[5]TURIIN MSUT-18'!AE23+'[5]TURIIN BUS MSUT-25'!AE23+'[5]TURIIN KOLLEGE-20'!AE23+'[5]TURIIN BUS KOLLEGE-8'!AE23+'[5]TURIIN IH SUR-5'!AE23</f>
        <v>0</v>
      </c>
      <c r="AF19" s="546">
        <f>+'[5]TURIIN MSUT-18'!AF23+'[5]TURIIN BUS MSUT-25'!AF23+'[5]TURIIN KOLLEGE-20'!AF23+'[5]TURIIN BUS KOLLEGE-8'!AF23+'[5]TURIIN IH SUR-5'!AF23</f>
        <v>0</v>
      </c>
      <c r="AG19" s="546">
        <f>+'[5]TURIIN MSUT-18'!AG23+'[5]TURIIN BUS MSUT-25'!AG23+'[5]TURIIN KOLLEGE-20'!AG23+'[5]TURIIN BUS KOLLEGE-8'!AG23+'[5]TURIIN IH SUR-5'!AG23</f>
        <v>0</v>
      </c>
      <c r="AH19" s="527"/>
      <c r="AI19" s="527"/>
      <c r="AJ19" s="527"/>
      <c r="AK19" s="527"/>
      <c r="AL19" s="527"/>
      <c r="AM19" s="527"/>
      <c r="AN19" s="527"/>
      <c r="AO19" s="527"/>
      <c r="AP19" s="527"/>
      <c r="AQ19" s="527"/>
      <c r="AR19" s="527"/>
      <c r="AS19" s="527"/>
      <c r="AT19" s="527"/>
      <c r="AU19" s="527"/>
      <c r="AV19" s="527"/>
      <c r="AW19" s="527"/>
      <c r="AX19" s="527"/>
      <c r="AY19" s="527"/>
      <c r="AZ19" s="527"/>
      <c r="BA19" s="527"/>
      <c r="BB19" s="527"/>
      <c r="BC19" s="527"/>
      <c r="BD19" s="527"/>
      <c r="BE19" s="527"/>
      <c r="BF19" s="527"/>
      <c r="BG19" s="527"/>
      <c r="BH19" s="527"/>
      <c r="BI19" s="527"/>
      <c r="BJ19" s="527"/>
      <c r="BK19" s="527"/>
      <c r="BL19" s="527"/>
      <c r="BM19" s="527"/>
      <c r="BN19" s="527"/>
      <c r="BO19" s="527"/>
      <c r="BP19" s="527"/>
      <c r="BQ19" s="527"/>
      <c r="BR19" s="527"/>
      <c r="BS19" s="527"/>
      <c r="BT19" s="527"/>
      <c r="BU19" s="527"/>
      <c r="BV19" s="527"/>
      <c r="BW19" s="527"/>
      <c r="BX19" s="527"/>
      <c r="BY19" s="527"/>
      <c r="BZ19" s="527"/>
      <c r="CA19" s="527"/>
      <c r="CB19" s="527"/>
      <c r="CC19" s="527"/>
      <c r="CD19" s="527"/>
      <c r="CE19" s="527"/>
      <c r="CF19" s="527"/>
      <c r="CG19" s="527"/>
      <c r="CH19" s="527"/>
      <c r="CI19" s="527"/>
      <c r="CJ19" s="527"/>
      <c r="CK19" s="527"/>
      <c r="CL19" s="527"/>
      <c r="CM19" s="527"/>
      <c r="CN19" s="527"/>
      <c r="CO19" s="527"/>
      <c r="CP19" s="527"/>
      <c r="CQ19" s="527"/>
      <c r="CR19" s="527"/>
      <c r="CS19" s="527"/>
      <c r="CT19" s="527"/>
      <c r="CU19" s="527"/>
      <c r="CV19" s="527"/>
      <c r="CW19" s="527"/>
      <c r="CX19" s="527"/>
      <c r="CY19" s="527"/>
      <c r="CZ19" s="527"/>
      <c r="DA19" s="527"/>
      <c r="DB19" s="527"/>
      <c r="DC19" s="527"/>
      <c r="DD19" s="527"/>
      <c r="DE19" s="527"/>
      <c r="DF19" s="527"/>
      <c r="DG19" s="527"/>
      <c r="DH19" s="527"/>
      <c r="DI19" s="527"/>
      <c r="DJ19" s="527"/>
      <c r="DK19" s="527"/>
      <c r="DL19" s="527"/>
      <c r="DM19" s="527"/>
      <c r="DN19" s="527"/>
      <c r="DO19" s="527"/>
      <c r="DP19" s="527"/>
      <c r="DQ19" s="527"/>
      <c r="DR19" s="527"/>
      <c r="DS19" s="527"/>
      <c r="DT19" s="527"/>
      <c r="DU19" s="527"/>
      <c r="DV19" s="527"/>
      <c r="DW19" s="527"/>
      <c r="DX19" s="527"/>
      <c r="DY19" s="527"/>
      <c r="DZ19" s="527"/>
      <c r="EA19" s="527"/>
      <c r="EB19" s="527"/>
      <c r="EC19" s="527"/>
      <c r="ED19" s="527"/>
      <c r="EE19" s="527"/>
      <c r="EF19" s="527"/>
      <c r="EG19" s="527"/>
      <c r="EH19" s="527"/>
      <c r="EI19" s="527"/>
      <c r="EJ19" s="527"/>
      <c r="EK19" s="527"/>
      <c r="EL19" s="527"/>
      <c r="EM19" s="527"/>
      <c r="EN19" s="527"/>
      <c r="EO19" s="527"/>
      <c r="EP19" s="527"/>
      <c r="EQ19" s="527"/>
      <c r="ER19" s="527"/>
      <c r="ES19" s="527"/>
      <c r="ET19" s="527"/>
      <c r="EU19" s="527"/>
      <c r="EV19" s="527"/>
      <c r="EW19" s="527"/>
      <c r="EX19" s="527"/>
      <c r="EY19" s="527"/>
      <c r="EZ19" s="527"/>
      <c r="FA19" s="527"/>
      <c r="FB19" s="527"/>
      <c r="FC19" s="527"/>
      <c r="FD19" s="527"/>
      <c r="FE19" s="527"/>
      <c r="FF19" s="527"/>
      <c r="FG19" s="527"/>
      <c r="FH19" s="527"/>
      <c r="FI19" s="527"/>
      <c r="FJ19" s="527"/>
      <c r="FK19" s="527"/>
      <c r="FL19" s="527"/>
      <c r="FM19" s="527"/>
      <c r="FN19" s="527"/>
      <c r="FO19" s="527"/>
      <c r="FP19" s="527"/>
      <c r="FQ19" s="527"/>
      <c r="FR19" s="527"/>
      <c r="FS19" s="527"/>
      <c r="FT19" s="527"/>
      <c r="FU19" s="527"/>
      <c r="FV19" s="527"/>
      <c r="FW19" s="527"/>
      <c r="FX19" s="527"/>
      <c r="FY19" s="527"/>
      <c r="FZ19" s="527"/>
      <c r="GA19" s="527"/>
      <c r="GB19" s="527"/>
      <c r="GC19" s="527"/>
      <c r="GD19" s="527"/>
      <c r="GE19" s="527"/>
      <c r="GF19" s="527"/>
      <c r="GG19" s="527"/>
      <c r="GH19" s="527"/>
      <c r="GI19" s="527"/>
      <c r="GJ19" s="527"/>
      <c r="GK19" s="527"/>
      <c r="GL19" s="527"/>
      <c r="GM19" s="527"/>
      <c r="GN19" s="527"/>
      <c r="GO19" s="527"/>
      <c r="GP19" s="527"/>
      <c r="GQ19" s="527"/>
      <c r="GR19" s="527"/>
      <c r="GS19" s="527"/>
      <c r="GT19" s="527"/>
      <c r="GU19" s="527"/>
      <c r="GV19" s="527"/>
      <c r="GW19" s="527"/>
      <c r="GX19" s="527"/>
      <c r="GY19" s="527"/>
      <c r="GZ19" s="527"/>
      <c r="HA19" s="527"/>
      <c r="HB19" s="527"/>
      <c r="HC19" s="527"/>
      <c r="HD19" s="527"/>
      <c r="HE19" s="527"/>
      <c r="HF19" s="527"/>
      <c r="HG19" s="527"/>
      <c r="HH19" s="527"/>
      <c r="HI19" s="527"/>
      <c r="HJ19" s="527"/>
      <c r="HK19" s="527"/>
      <c r="HL19" s="527"/>
      <c r="HM19" s="527"/>
      <c r="HN19" s="527"/>
      <c r="HO19" s="527"/>
      <c r="HP19" s="527"/>
      <c r="HQ19" s="527"/>
      <c r="HR19" s="527"/>
      <c r="HS19" s="527"/>
      <c r="HT19" s="527"/>
      <c r="HU19" s="527"/>
      <c r="HV19" s="527"/>
      <c r="HW19" s="527"/>
      <c r="HX19" s="527"/>
      <c r="HY19" s="527"/>
      <c r="HZ19" s="527"/>
      <c r="IA19" s="527"/>
      <c r="IB19" s="527"/>
      <c r="IC19" s="527"/>
    </row>
    <row r="20" spans="1:237" s="510" customFormat="1" ht="18" customHeight="1">
      <c r="A20" s="546">
        <v>19</v>
      </c>
      <c r="B20" s="541">
        <v>8</v>
      </c>
      <c r="C20" s="1100">
        <f t="shared" si="2"/>
        <v>967</v>
      </c>
      <c r="D20" s="1101"/>
      <c r="E20" s="1100">
        <f t="shared" si="3"/>
        <v>408</v>
      </c>
      <c r="F20" s="1101"/>
      <c r="G20" s="1102">
        <f>+'[5]TURIIN MSUT-18'!G24:H24+'[5]TURIIN BUS MSUT-25'!G24:H24+'[5]TURIIN KOLLEGE-20'!G24:H24+'[5]TURIIN BUS KOLLEGE-8'!G24:H24+'[5]TURIIN IH SUR-5'!G24:H24</f>
        <v>242</v>
      </c>
      <c r="H20" s="1103"/>
      <c r="I20" s="546">
        <f>+'[5]TURIIN MSUT-18'!I24+'[5]TURIIN BUS MSUT-25'!I24+'[5]TURIIN KOLLEGE-20'!I24+'[5]TURIIN BUS KOLLEGE-8'!I24+'[5]TURIIN IH SUR-5'!I24</f>
        <v>74</v>
      </c>
      <c r="J20" s="546">
        <f>+'[5]TURIIN MSUT-18'!J24+'[5]TURIIN BUS MSUT-25'!J24+'[5]TURIIN KOLLEGE-20'!J24+'[5]TURIIN BUS KOLLEGE-8'!J24+'[5]TURIIN IH SUR-5'!J24</f>
        <v>715</v>
      </c>
      <c r="K20" s="546">
        <f>+'[5]TURIIN MSUT-18'!K24+'[5]TURIIN BUS MSUT-25'!K24+'[5]TURIIN KOLLEGE-20'!K24+'[5]TURIIN BUS KOLLEGE-8'!K24+'[5]TURIIN IH SUR-5'!K24</f>
        <v>331</v>
      </c>
      <c r="L20" s="546">
        <f>+'[5]TURIIN MSUT-18'!L24+'[5]TURIIN BUS MSUT-25'!L24+'[5]TURIIN KOLLEGE-20'!L24+'[5]TURIIN BUS KOLLEGE-8'!L24+'[5]TURIIN IH SUR-5'!L24</f>
        <v>10</v>
      </c>
      <c r="M20" s="546">
        <f>+'[5]TURIIN MSUT-18'!M24+'[5]TURIIN BUS MSUT-25'!M24+'[5]TURIIN KOLLEGE-20'!M24+'[5]TURIIN BUS KOLLEGE-8'!M24+'[5]TURIIN IH SUR-5'!M24</f>
        <v>3</v>
      </c>
      <c r="N20" s="514">
        <f t="shared" si="4"/>
        <v>21</v>
      </c>
      <c r="O20" s="514">
        <f t="shared" si="4"/>
        <v>10</v>
      </c>
      <c r="P20" s="546">
        <f>+'[5]TURIIN MSUT-18'!P24+'[5]TURIIN BUS MSUT-25'!P24+'[5]TURIIN KOLLEGE-20'!P24+'[5]TURIIN BUS KOLLEGE-8'!P24+'[5]TURIIN IH SUR-5'!P24</f>
        <v>5</v>
      </c>
      <c r="Q20" s="546">
        <f>+'[5]TURIIN MSUT-18'!Q24+'[5]TURIIN BUS MSUT-25'!Q24+'[5]TURIIN KOLLEGE-20'!Q24+'[5]TURIIN BUS KOLLEGE-8'!Q24+'[5]TURIIN IH SUR-5'!Q24</f>
        <v>3</v>
      </c>
      <c r="R20" s="1102">
        <v>19</v>
      </c>
      <c r="S20" s="1104"/>
      <c r="T20" s="1103"/>
      <c r="U20" s="541">
        <v>8</v>
      </c>
      <c r="V20" s="546">
        <f>+'[5]TURIIN MSUT-18'!V24+'[5]TURIIN BUS MSUT-25'!V24+'[5]TURIIN KOLLEGE-20'!V24+'[5]TURIIN BUS KOLLEGE-8'!V24+'[5]TURIIN IH SUR-5'!V24</f>
        <v>3</v>
      </c>
      <c r="W20" s="546">
        <f>+'[5]TURIIN MSUT-18'!W24+'[5]TURIIN BUS MSUT-25'!W24+'[5]TURIIN KOLLEGE-20'!W24+'[5]TURIIN BUS KOLLEGE-8'!W24+'[5]TURIIN IH SUR-5'!W24</f>
        <v>1</v>
      </c>
      <c r="X20" s="546">
        <f>+'[5]TURIIN MSUT-18'!X24+'[5]TURIIN BUS MSUT-25'!X24+'[5]TURIIN KOLLEGE-20'!X24+'[5]TURIIN BUS KOLLEGE-8'!X24+'[5]TURIIN IH SUR-5'!X24</f>
        <v>1</v>
      </c>
      <c r="Y20" s="546">
        <f>+'[5]TURIIN MSUT-18'!Y24+'[5]TURIIN BUS MSUT-25'!Y24+'[5]TURIIN KOLLEGE-20'!Y24+'[5]TURIIN BUS KOLLEGE-8'!Y24+'[5]TURIIN IH SUR-5'!Y24</f>
        <v>1</v>
      </c>
      <c r="Z20" s="546">
        <f>+'[5]TURIIN MSUT-18'!Z24+'[5]TURIIN BUS MSUT-25'!Z24+'[5]TURIIN KOLLEGE-20'!Z24+'[5]TURIIN BUS KOLLEGE-8'!Z24+'[5]TURIIN IH SUR-5'!Z24</f>
        <v>4</v>
      </c>
      <c r="AA20" s="546">
        <f>+'[5]TURIIN MSUT-18'!AA24+'[5]TURIIN BUS MSUT-25'!AA24+'[5]TURIIN KOLLEGE-20'!AA24+'[5]TURIIN BUS KOLLEGE-8'!AA24+'[5]TURIIN IH SUR-5'!AA24</f>
        <v>1</v>
      </c>
      <c r="AB20" s="546">
        <f>+'[5]TURIIN MSUT-18'!AB24+'[5]TURIIN BUS MSUT-25'!AB24+'[5]TURIIN KOLLEGE-20'!AB24+'[5]TURIIN BUS KOLLEGE-8'!AB24+'[5]TURIIN IH SUR-5'!AB24</f>
        <v>5</v>
      </c>
      <c r="AC20" s="546">
        <f>+'[5]TURIIN MSUT-18'!AC24+'[5]TURIIN BUS MSUT-25'!AC24+'[5]TURIIN KOLLEGE-20'!AC24+'[5]TURIIN BUS KOLLEGE-8'!AC24+'[5]TURIIN IH SUR-5'!AC24</f>
        <v>4</v>
      </c>
      <c r="AD20" s="546">
        <f>+'[5]TURIIN MSUT-18'!AD24+'[5]TURIIN BUS MSUT-25'!AD24+'[5]TURIIN KOLLEGE-20'!AD24+'[5]TURIIN BUS KOLLEGE-8'!AD24+'[5]TURIIN IH SUR-5'!AD24</f>
        <v>2</v>
      </c>
      <c r="AE20" s="546">
        <f>+'[5]TURIIN MSUT-18'!AE24+'[5]TURIIN BUS MSUT-25'!AE24+'[5]TURIIN KOLLEGE-20'!AE24+'[5]TURIIN BUS KOLLEGE-8'!AE24+'[5]TURIIN IH SUR-5'!AE24</f>
        <v>0</v>
      </c>
      <c r="AF20" s="546">
        <f>+'[5]TURIIN MSUT-18'!AF24+'[5]TURIIN BUS MSUT-25'!AF24+'[5]TURIIN KOLLEGE-20'!AF24+'[5]TURIIN BUS KOLLEGE-8'!AF24+'[5]TURIIN IH SUR-5'!AF24</f>
        <v>1</v>
      </c>
      <c r="AG20" s="546">
        <f>+'[5]TURIIN MSUT-18'!AG24+'[5]TURIIN BUS MSUT-25'!AG24+'[5]TURIIN KOLLEGE-20'!AG24+'[5]TURIIN BUS KOLLEGE-8'!AG24+'[5]TURIIN IH SUR-5'!AG24</f>
        <v>0</v>
      </c>
      <c r="AH20" s="527"/>
      <c r="AI20" s="527"/>
      <c r="AJ20" s="527"/>
      <c r="AK20" s="527"/>
      <c r="AL20" s="527"/>
      <c r="AM20" s="527"/>
      <c r="AN20" s="527"/>
      <c r="AO20" s="527"/>
      <c r="AP20" s="527"/>
      <c r="AQ20" s="527"/>
      <c r="AR20" s="527"/>
      <c r="AS20" s="527"/>
      <c r="AT20" s="527"/>
      <c r="AU20" s="527"/>
      <c r="AV20" s="527"/>
      <c r="AW20" s="527"/>
      <c r="AX20" s="527"/>
      <c r="AY20" s="527"/>
      <c r="AZ20" s="527"/>
      <c r="BA20" s="527"/>
      <c r="BB20" s="527"/>
      <c r="BC20" s="527"/>
      <c r="BD20" s="527"/>
      <c r="BE20" s="527"/>
      <c r="BF20" s="527"/>
      <c r="BG20" s="527"/>
      <c r="BH20" s="527"/>
      <c r="BI20" s="527"/>
      <c r="BJ20" s="527"/>
      <c r="BK20" s="527"/>
      <c r="BL20" s="527"/>
      <c r="BM20" s="527"/>
      <c r="BN20" s="527"/>
      <c r="BO20" s="527"/>
      <c r="BP20" s="527"/>
      <c r="BQ20" s="527"/>
      <c r="BR20" s="527"/>
      <c r="BS20" s="527"/>
      <c r="BT20" s="527"/>
      <c r="BU20" s="527"/>
      <c r="BV20" s="527"/>
      <c r="BW20" s="527"/>
      <c r="BX20" s="527"/>
      <c r="BY20" s="527"/>
      <c r="BZ20" s="527"/>
      <c r="CA20" s="527"/>
      <c r="CB20" s="527"/>
      <c r="CC20" s="527"/>
      <c r="CD20" s="527"/>
      <c r="CE20" s="527"/>
      <c r="CF20" s="527"/>
      <c r="CG20" s="527"/>
      <c r="CH20" s="527"/>
      <c r="CI20" s="527"/>
      <c r="CJ20" s="527"/>
      <c r="CK20" s="527"/>
      <c r="CL20" s="527"/>
      <c r="CM20" s="527"/>
      <c r="CN20" s="527"/>
      <c r="CO20" s="527"/>
      <c r="CP20" s="527"/>
      <c r="CQ20" s="527"/>
      <c r="CR20" s="527"/>
      <c r="CS20" s="527"/>
      <c r="CT20" s="527"/>
      <c r="CU20" s="527"/>
      <c r="CV20" s="527"/>
      <c r="CW20" s="527"/>
      <c r="CX20" s="527"/>
      <c r="CY20" s="527"/>
      <c r="CZ20" s="527"/>
      <c r="DA20" s="527"/>
      <c r="DB20" s="527"/>
      <c r="DC20" s="527"/>
      <c r="DD20" s="527"/>
      <c r="DE20" s="527"/>
      <c r="DF20" s="527"/>
      <c r="DG20" s="527"/>
      <c r="DH20" s="527"/>
      <c r="DI20" s="527"/>
      <c r="DJ20" s="527"/>
      <c r="DK20" s="527"/>
      <c r="DL20" s="527"/>
      <c r="DM20" s="527"/>
      <c r="DN20" s="527"/>
      <c r="DO20" s="527"/>
      <c r="DP20" s="527"/>
      <c r="DQ20" s="527"/>
      <c r="DR20" s="527"/>
      <c r="DS20" s="527"/>
      <c r="DT20" s="527"/>
      <c r="DU20" s="527"/>
      <c r="DV20" s="527"/>
      <c r="DW20" s="527"/>
      <c r="DX20" s="527"/>
      <c r="DY20" s="527"/>
      <c r="DZ20" s="527"/>
      <c r="EA20" s="527"/>
      <c r="EB20" s="527"/>
      <c r="EC20" s="527"/>
      <c r="ED20" s="527"/>
      <c r="EE20" s="527"/>
      <c r="EF20" s="527"/>
      <c r="EG20" s="527"/>
      <c r="EH20" s="527"/>
      <c r="EI20" s="527"/>
      <c r="EJ20" s="527"/>
      <c r="EK20" s="527"/>
      <c r="EL20" s="527"/>
      <c r="EM20" s="527"/>
      <c r="EN20" s="527"/>
      <c r="EO20" s="527"/>
      <c r="EP20" s="527"/>
      <c r="EQ20" s="527"/>
      <c r="ER20" s="527"/>
      <c r="ES20" s="527"/>
      <c r="ET20" s="527"/>
      <c r="EU20" s="527"/>
      <c r="EV20" s="527"/>
      <c r="EW20" s="527"/>
      <c r="EX20" s="527"/>
      <c r="EY20" s="527"/>
      <c r="EZ20" s="527"/>
      <c r="FA20" s="527"/>
      <c r="FB20" s="527"/>
      <c r="FC20" s="527"/>
      <c r="FD20" s="527"/>
      <c r="FE20" s="527"/>
      <c r="FF20" s="527"/>
      <c r="FG20" s="527"/>
      <c r="FH20" s="527"/>
      <c r="FI20" s="527"/>
      <c r="FJ20" s="527"/>
      <c r="FK20" s="527"/>
      <c r="FL20" s="527"/>
      <c r="FM20" s="527"/>
      <c r="FN20" s="527"/>
      <c r="FO20" s="527"/>
      <c r="FP20" s="527"/>
      <c r="FQ20" s="527"/>
      <c r="FR20" s="527"/>
      <c r="FS20" s="527"/>
      <c r="FT20" s="527"/>
      <c r="FU20" s="527"/>
      <c r="FV20" s="527"/>
      <c r="FW20" s="527"/>
      <c r="FX20" s="527"/>
      <c r="FY20" s="527"/>
      <c r="FZ20" s="527"/>
      <c r="GA20" s="527"/>
      <c r="GB20" s="527"/>
      <c r="GC20" s="527"/>
      <c r="GD20" s="527"/>
      <c r="GE20" s="527"/>
      <c r="GF20" s="527"/>
      <c r="GG20" s="527"/>
      <c r="GH20" s="527"/>
      <c r="GI20" s="527"/>
      <c r="GJ20" s="527"/>
      <c r="GK20" s="527"/>
      <c r="GL20" s="527"/>
      <c r="GM20" s="527"/>
      <c r="GN20" s="527"/>
      <c r="GO20" s="527"/>
      <c r="GP20" s="527"/>
      <c r="GQ20" s="527"/>
      <c r="GR20" s="527"/>
      <c r="GS20" s="527"/>
      <c r="GT20" s="527"/>
      <c r="GU20" s="527"/>
      <c r="GV20" s="527"/>
      <c r="GW20" s="527"/>
      <c r="GX20" s="527"/>
      <c r="GY20" s="527"/>
      <c r="GZ20" s="527"/>
      <c r="HA20" s="527"/>
      <c r="HB20" s="527"/>
      <c r="HC20" s="527"/>
      <c r="HD20" s="527"/>
      <c r="HE20" s="527"/>
      <c r="HF20" s="527"/>
      <c r="HG20" s="527"/>
      <c r="HH20" s="527"/>
      <c r="HI20" s="527"/>
      <c r="HJ20" s="527"/>
      <c r="HK20" s="527"/>
      <c r="HL20" s="527"/>
      <c r="HM20" s="527"/>
      <c r="HN20" s="527"/>
      <c r="HO20" s="527"/>
      <c r="HP20" s="527"/>
      <c r="HQ20" s="527"/>
      <c r="HR20" s="527"/>
      <c r="HS20" s="527"/>
      <c r="HT20" s="527"/>
      <c r="HU20" s="527"/>
      <c r="HV20" s="527"/>
      <c r="HW20" s="527"/>
      <c r="HX20" s="527"/>
      <c r="HY20" s="527"/>
      <c r="HZ20" s="527"/>
      <c r="IA20" s="527"/>
      <c r="IB20" s="527"/>
      <c r="IC20" s="527"/>
    </row>
    <row r="21" spans="1:237" s="510" customFormat="1" ht="18" customHeight="1">
      <c r="A21" s="546">
        <v>20</v>
      </c>
      <c r="B21" s="541">
        <v>9</v>
      </c>
      <c r="C21" s="1100">
        <f t="shared" si="2"/>
        <v>644</v>
      </c>
      <c r="D21" s="1101"/>
      <c r="E21" s="1100">
        <f t="shared" si="3"/>
        <v>266</v>
      </c>
      <c r="F21" s="1101"/>
      <c r="G21" s="1102">
        <f>+'[5]TURIIN MSUT-18'!G25:H25+'[5]TURIIN BUS MSUT-25'!G25:H25+'[5]TURIIN KOLLEGE-20'!G25:H25+'[5]TURIIN BUS KOLLEGE-8'!G25:H25+'[5]TURIIN IH SUR-5'!G25:H25</f>
        <v>109</v>
      </c>
      <c r="H21" s="1103"/>
      <c r="I21" s="546">
        <f>+'[5]TURIIN MSUT-18'!I25+'[5]TURIIN BUS MSUT-25'!I25+'[5]TURIIN KOLLEGE-20'!I25+'[5]TURIIN BUS KOLLEGE-8'!I25+'[5]TURIIN IH SUR-5'!I25</f>
        <v>35</v>
      </c>
      <c r="J21" s="546">
        <f>+'[5]TURIIN MSUT-18'!J25+'[5]TURIIN BUS MSUT-25'!J25+'[5]TURIIN KOLLEGE-20'!J25+'[5]TURIIN BUS KOLLEGE-8'!J25+'[5]TURIIN IH SUR-5'!J25</f>
        <v>530</v>
      </c>
      <c r="K21" s="546">
        <f>+'[5]TURIIN MSUT-18'!K25+'[5]TURIIN BUS MSUT-25'!K25+'[5]TURIIN KOLLEGE-20'!K25+'[5]TURIIN BUS KOLLEGE-8'!K25+'[5]TURIIN IH SUR-5'!K25</f>
        <v>231</v>
      </c>
      <c r="L21" s="546">
        <f>+'[5]TURIIN MSUT-18'!L25+'[5]TURIIN BUS MSUT-25'!L25+'[5]TURIIN KOLLEGE-20'!L25+'[5]TURIIN BUS KOLLEGE-8'!L25+'[5]TURIIN IH SUR-5'!L25</f>
        <v>5</v>
      </c>
      <c r="M21" s="546">
        <f>+'[5]TURIIN MSUT-18'!M25+'[5]TURIIN BUS MSUT-25'!M25+'[5]TURIIN KOLLEGE-20'!M25+'[5]TURIIN BUS KOLLEGE-8'!M25+'[5]TURIIN IH SUR-5'!M25</f>
        <v>0</v>
      </c>
      <c r="N21" s="514">
        <f t="shared" si="4"/>
        <v>11</v>
      </c>
      <c r="O21" s="514">
        <f t="shared" si="4"/>
        <v>5</v>
      </c>
      <c r="P21" s="546">
        <f>+'[5]TURIIN MSUT-18'!P25+'[5]TURIIN BUS MSUT-25'!P25+'[5]TURIIN KOLLEGE-20'!P25+'[5]TURIIN BUS KOLLEGE-8'!P25+'[5]TURIIN IH SUR-5'!P25</f>
        <v>2</v>
      </c>
      <c r="Q21" s="546">
        <f>+'[5]TURIIN MSUT-18'!Q25+'[5]TURIIN BUS MSUT-25'!Q25+'[5]TURIIN KOLLEGE-20'!Q25+'[5]TURIIN BUS KOLLEGE-8'!Q25+'[5]TURIIN IH SUR-5'!Q25</f>
        <v>2</v>
      </c>
      <c r="R21" s="1102">
        <v>20</v>
      </c>
      <c r="S21" s="1104"/>
      <c r="T21" s="1103"/>
      <c r="U21" s="541">
        <v>9</v>
      </c>
      <c r="V21" s="546">
        <f>+'[5]TURIIN MSUT-18'!V25+'[5]TURIIN BUS MSUT-25'!V25+'[5]TURIIN KOLLEGE-20'!V25+'[5]TURIIN BUS KOLLEGE-8'!V25+'[5]TURIIN IH SUR-5'!V25</f>
        <v>1</v>
      </c>
      <c r="W21" s="546">
        <f>+'[5]TURIIN MSUT-18'!W25+'[5]TURIIN BUS MSUT-25'!W25+'[5]TURIIN KOLLEGE-20'!W25+'[5]TURIIN BUS KOLLEGE-8'!W25+'[5]TURIIN IH SUR-5'!W25</f>
        <v>1</v>
      </c>
      <c r="X21" s="546">
        <f>+'[5]TURIIN MSUT-18'!X25+'[5]TURIIN BUS MSUT-25'!X25+'[5]TURIIN KOLLEGE-20'!X25+'[5]TURIIN BUS KOLLEGE-8'!X25+'[5]TURIIN IH SUR-5'!X25</f>
        <v>0</v>
      </c>
      <c r="Y21" s="546">
        <f>+'[5]TURIIN MSUT-18'!Y25+'[5]TURIIN BUS MSUT-25'!Y25+'[5]TURIIN KOLLEGE-20'!Y25+'[5]TURIIN BUS KOLLEGE-8'!Y25+'[5]TURIIN IH SUR-5'!Y25</f>
        <v>0</v>
      </c>
      <c r="Z21" s="546">
        <f>+'[5]TURIIN MSUT-18'!Z25+'[5]TURIIN BUS MSUT-25'!Z25+'[5]TURIIN KOLLEGE-20'!Z25+'[5]TURIIN BUS KOLLEGE-8'!Z25+'[5]TURIIN IH SUR-5'!Z25</f>
        <v>2</v>
      </c>
      <c r="AA21" s="546">
        <f>+'[5]TURIIN MSUT-18'!AA25+'[5]TURIIN BUS MSUT-25'!AA25+'[5]TURIIN KOLLEGE-20'!AA25+'[5]TURIIN BUS KOLLEGE-8'!AA25+'[5]TURIIN IH SUR-5'!AA25</f>
        <v>0</v>
      </c>
      <c r="AB21" s="546">
        <f>+'[5]TURIIN MSUT-18'!AB25+'[5]TURIIN BUS MSUT-25'!AB25+'[5]TURIIN KOLLEGE-20'!AB25+'[5]TURIIN BUS KOLLEGE-8'!AB25+'[5]TURIIN IH SUR-5'!AB25</f>
        <v>3</v>
      </c>
      <c r="AC21" s="546">
        <f>+'[5]TURIIN MSUT-18'!AC25+'[5]TURIIN BUS MSUT-25'!AC25+'[5]TURIIN KOLLEGE-20'!AC25+'[5]TURIIN BUS KOLLEGE-8'!AC25+'[5]TURIIN IH SUR-5'!AC25</f>
        <v>1</v>
      </c>
      <c r="AD21" s="546">
        <f>+'[5]TURIIN MSUT-18'!AD25+'[5]TURIIN BUS MSUT-25'!AD25+'[5]TURIIN KOLLEGE-20'!AD25+'[5]TURIIN BUS KOLLEGE-8'!AD25+'[5]TURIIN IH SUR-5'!AD25</f>
        <v>3</v>
      </c>
      <c r="AE21" s="546">
        <f>+'[5]TURIIN MSUT-18'!AE25+'[5]TURIIN BUS MSUT-25'!AE25+'[5]TURIIN KOLLEGE-20'!AE25+'[5]TURIIN BUS KOLLEGE-8'!AE25+'[5]TURIIN IH SUR-5'!AE25</f>
        <v>1</v>
      </c>
      <c r="AF21" s="546">
        <f>+'[5]TURIIN MSUT-18'!AF25+'[5]TURIIN BUS MSUT-25'!AF25+'[5]TURIIN KOLLEGE-20'!AF25+'[5]TURIIN BUS KOLLEGE-8'!AF25+'[5]TURIIN IH SUR-5'!AF25</f>
        <v>0</v>
      </c>
      <c r="AG21" s="546">
        <f>+'[5]TURIIN MSUT-18'!AG25+'[5]TURIIN BUS MSUT-25'!AG25+'[5]TURIIN KOLLEGE-20'!AG25+'[5]TURIIN BUS KOLLEGE-8'!AG25+'[5]TURIIN IH SUR-5'!AG25</f>
        <v>0</v>
      </c>
      <c r="AH21" s="527"/>
      <c r="AI21" s="527"/>
      <c r="AJ21" s="527"/>
      <c r="AK21" s="527"/>
      <c r="AL21" s="527"/>
      <c r="AM21" s="527"/>
      <c r="AN21" s="527"/>
      <c r="AO21" s="527"/>
      <c r="AP21" s="527"/>
      <c r="AQ21" s="527"/>
      <c r="AR21" s="527"/>
      <c r="AS21" s="527"/>
      <c r="AT21" s="527"/>
      <c r="AU21" s="527"/>
      <c r="AV21" s="527"/>
      <c r="AW21" s="527"/>
      <c r="AX21" s="527"/>
      <c r="AY21" s="527"/>
      <c r="AZ21" s="527"/>
      <c r="BA21" s="527"/>
      <c r="BB21" s="527"/>
      <c r="BC21" s="527"/>
      <c r="BD21" s="527"/>
      <c r="BE21" s="527"/>
      <c r="BF21" s="527"/>
      <c r="BG21" s="527"/>
      <c r="BH21" s="527"/>
      <c r="BI21" s="527"/>
      <c r="BJ21" s="527"/>
      <c r="BK21" s="527"/>
      <c r="BL21" s="527"/>
      <c r="BM21" s="527"/>
      <c r="BN21" s="527"/>
      <c r="BO21" s="527"/>
      <c r="BP21" s="527"/>
      <c r="BQ21" s="527"/>
      <c r="BR21" s="527"/>
      <c r="BS21" s="527"/>
      <c r="BT21" s="527"/>
      <c r="BU21" s="527"/>
      <c r="BV21" s="527"/>
      <c r="BW21" s="527"/>
      <c r="BX21" s="527"/>
      <c r="BY21" s="527"/>
      <c r="BZ21" s="527"/>
      <c r="CA21" s="527"/>
      <c r="CB21" s="527"/>
      <c r="CC21" s="527"/>
      <c r="CD21" s="527"/>
      <c r="CE21" s="527"/>
      <c r="CF21" s="527"/>
      <c r="CG21" s="527"/>
      <c r="CH21" s="527"/>
      <c r="CI21" s="527"/>
      <c r="CJ21" s="527"/>
      <c r="CK21" s="527"/>
      <c r="CL21" s="527"/>
      <c r="CM21" s="527"/>
      <c r="CN21" s="527"/>
      <c r="CO21" s="527"/>
      <c r="CP21" s="527"/>
      <c r="CQ21" s="527"/>
      <c r="CR21" s="527"/>
      <c r="CS21" s="527"/>
      <c r="CT21" s="527"/>
      <c r="CU21" s="527"/>
      <c r="CV21" s="527"/>
      <c r="CW21" s="527"/>
      <c r="CX21" s="527"/>
      <c r="CY21" s="527"/>
      <c r="CZ21" s="527"/>
      <c r="DA21" s="527"/>
      <c r="DB21" s="527"/>
      <c r="DC21" s="527"/>
      <c r="DD21" s="527"/>
      <c r="DE21" s="527"/>
      <c r="DF21" s="527"/>
      <c r="DG21" s="527"/>
      <c r="DH21" s="527"/>
      <c r="DI21" s="527"/>
      <c r="DJ21" s="527"/>
      <c r="DK21" s="527"/>
      <c r="DL21" s="527"/>
      <c r="DM21" s="527"/>
      <c r="DN21" s="527"/>
      <c r="DO21" s="527"/>
      <c r="DP21" s="527"/>
      <c r="DQ21" s="527"/>
      <c r="DR21" s="527"/>
      <c r="DS21" s="527"/>
      <c r="DT21" s="527"/>
      <c r="DU21" s="527"/>
      <c r="DV21" s="527"/>
      <c r="DW21" s="527"/>
      <c r="DX21" s="527"/>
      <c r="DY21" s="527"/>
      <c r="DZ21" s="527"/>
      <c r="EA21" s="527"/>
      <c r="EB21" s="527"/>
      <c r="EC21" s="527"/>
      <c r="ED21" s="527"/>
      <c r="EE21" s="527"/>
      <c r="EF21" s="527"/>
      <c r="EG21" s="527"/>
      <c r="EH21" s="527"/>
      <c r="EI21" s="527"/>
      <c r="EJ21" s="527"/>
      <c r="EK21" s="527"/>
      <c r="EL21" s="527"/>
      <c r="EM21" s="527"/>
      <c r="EN21" s="527"/>
      <c r="EO21" s="527"/>
      <c r="EP21" s="527"/>
      <c r="EQ21" s="527"/>
      <c r="ER21" s="527"/>
      <c r="ES21" s="527"/>
      <c r="ET21" s="527"/>
      <c r="EU21" s="527"/>
      <c r="EV21" s="527"/>
      <c r="EW21" s="527"/>
      <c r="EX21" s="527"/>
      <c r="EY21" s="527"/>
      <c r="EZ21" s="527"/>
      <c r="FA21" s="527"/>
      <c r="FB21" s="527"/>
      <c r="FC21" s="527"/>
      <c r="FD21" s="527"/>
      <c r="FE21" s="527"/>
      <c r="FF21" s="527"/>
      <c r="FG21" s="527"/>
      <c r="FH21" s="527"/>
      <c r="FI21" s="527"/>
      <c r="FJ21" s="527"/>
      <c r="FK21" s="527"/>
      <c r="FL21" s="527"/>
      <c r="FM21" s="527"/>
      <c r="FN21" s="527"/>
      <c r="FO21" s="527"/>
      <c r="FP21" s="527"/>
      <c r="FQ21" s="527"/>
      <c r="FR21" s="527"/>
      <c r="FS21" s="527"/>
      <c r="FT21" s="527"/>
      <c r="FU21" s="527"/>
      <c r="FV21" s="527"/>
      <c r="FW21" s="527"/>
      <c r="FX21" s="527"/>
      <c r="FY21" s="527"/>
      <c r="FZ21" s="527"/>
      <c r="GA21" s="527"/>
      <c r="GB21" s="527"/>
      <c r="GC21" s="527"/>
      <c r="GD21" s="527"/>
      <c r="GE21" s="527"/>
      <c r="GF21" s="527"/>
      <c r="GG21" s="527"/>
      <c r="GH21" s="527"/>
      <c r="GI21" s="527"/>
      <c r="GJ21" s="527"/>
      <c r="GK21" s="527"/>
      <c r="GL21" s="527"/>
      <c r="GM21" s="527"/>
      <c r="GN21" s="527"/>
      <c r="GO21" s="527"/>
      <c r="GP21" s="527"/>
      <c r="GQ21" s="527"/>
      <c r="GR21" s="527"/>
      <c r="GS21" s="527"/>
      <c r="GT21" s="527"/>
      <c r="GU21" s="527"/>
      <c r="GV21" s="527"/>
      <c r="GW21" s="527"/>
      <c r="GX21" s="527"/>
      <c r="GY21" s="527"/>
      <c r="GZ21" s="527"/>
      <c r="HA21" s="527"/>
      <c r="HB21" s="527"/>
      <c r="HC21" s="527"/>
      <c r="HD21" s="527"/>
      <c r="HE21" s="527"/>
      <c r="HF21" s="527"/>
      <c r="HG21" s="527"/>
      <c r="HH21" s="527"/>
      <c r="HI21" s="527"/>
      <c r="HJ21" s="527"/>
      <c r="HK21" s="527"/>
      <c r="HL21" s="527"/>
      <c r="HM21" s="527"/>
      <c r="HN21" s="527"/>
      <c r="HO21" s="527"/>
      <c r="HP21" s="527"/>
      <c r="HQ21" s="527"/>
      <c r="HR21" s="527"/>
      <c r="HS21" s="527"/>
      <c r="HT21" s="527"/>
      <c r="HU21" s="527"/>
      <c r="HV21" s="527"/>
      <c r="HW21" s="527"/>
      <c r="HX21" s="527"/>
      <c r="HY21" s="527"/>
      <c r="HZ21" s="527"/>
      <c r="IA21" s="527"/>
      <c r="IB21" s="527"/>
      <c r="IC21" s="527"/>
    </row>
    <row r="22" spans="1:237" s="510" customFormat="1" ht="18" customHeight="1">
      <c r="A22" s="546">
        <v>21</v>
      </c>
      <c r="B22" s="541">
        <v>10</v>
      </c>
      <c r="C22" s="1100">
        <f t="shared" si="2"/>
        <v>584</v>
      </c>
      <c r="D22" s="1101"/>
      <c r="E22" s="1100">
        <f t="shared" si="3"/>
        <v>277</v>
      </c>
      <c r="F22" s="1101"/>
      <c r="G22" s="1102">
        <f>+'[5]TURIIN MSUT-18'!G26:H26+'[5]TURIIN BUS MSUT-25'!G26:H26+'[5]TURIIN KOLLEGE-20'!G26:H26+'[5]TURIIN BUS KOLLEGE-8'!G26:H26+'[5]TURIIN IH SUR-5'!G26:H26</f>
        <v>70</v>
      </c>
      <c r="H22" s="1103"/>
      <c r="I22" s="546">
        <f>+'[5]TURIIN MSUT-18'!I26+'[5]TURIIN BUS MSUT-25'!I26+'[5]TURIIN KOLLEGE-20'!I26+'[5]TURIIN BUS KOLLEGE-8'!I26+'[5]TURIIN IH SUR-5'!I26</f>
        <v>34</v>
      </c>
      <c r="J22" s="546">
        <f>+'[5]TURIIN MSUT-18'!J26+'[5]TURIIN BUS MSUT-25'!J26+'[5]TURIIN KOLLEGE-20'!J26+'[5]TURIIN BUS KOLLEGE-8'!J26+'[5]TURIIN IH SUR-5'!J26</f>
        <v>504</v>
      </c>
      <c r="K22" s="546">
        <f>+'[5]TURIIN MSUT-18'!K26+'[5]TURIIN BUS MSUT-25'!K26+'[5]TURIIN KOLLEGE-20'!K26+'[5]TURIIN BUS KOLLEGE-8'!K26+'[5]TURIIN IH SUR-5'!K26</f>
        <v>241</v>
      </c>
      <c r="L22" s="546">
        <f>+'[5]TURIIN MSUT-18'!L26+'[5]TURIIN BUS MSUT-25'!L26+'[5]TURIIN KOLLEGE-20'!L26+'[5]TURIIN BUS KOLLEGE-8'!L26+'[5]TURIIN IH SUR-5'!L26</f>
        <v>10</v>
      </c>
      <c r="M22" s="546">
        <f>+'[5]TURIIN MSUT-18'!M26+'[5]TURIIN BUS MSUT-25'!M26+'[5]TURIIN KOLLEGE-20'!M26+'[5]TURIIN BUS KOLLEGE-8'!M26+'[5]TURIIN IH SUR-5'!M26</f>
        <v>2</v>
      </c>
      <c r="N22" s="514">
        <f t="shared" si="4"/>
        <v>11</v>
      </c>
      <c r="O22" s="514">
        <f t="shared" si="4"/>
        <v>5</v>
      </c>
      <c r="P22" s="546">
        <f>+'[5]TURIIN MSUT-18'!P26+'[5]TURIIN BUS MSUT-25'!P26+'[5]TURIIN KOLLEGE-20'!P26+'[5]TURIIN BUS KOLLEGE-8'!P26+'[5]TURIIN IH SUR-5'!P26</f>
        <v>3</v>
      </c>
      <c r="Q22" s="546">
        <f>+'[5]TURIIN MSUT-18'!Q26+'[5]TURIIN BUS MSUT-25'!Q26+'[5]TURIIN KOLLEGE-20'!Q26+'[5]TURIIN BUS KOLLEGE-8'!Q26+'[5]TURIIN IH SUR-5'!Q26</f>
        <v>1</v>
      </c>
      <c r="R22" s="1102">
        <v>21</v>
      </c>
      <c r="S22" s="1104"/>
      <c r="T22" s="1103"/>
      <c r="U22" s="541">
        <v>10</v>
      </c>
      <c r="V22" s="546">
        <f>+'[5]TURIIN MSUT-18'!V26+'[5]TURIIN BUS MSUT-25'!V26+'[5]TURIIN KOLLEGE-20'!V26+'[5]TURIIN BUS KOLLEGE-8'!V26+'[5]TURIIN IH SUR-5'!V26</f>
        <v>2</v>
      </c>
      <c r="W22" s="546">
        <f>+'[5]TURIIN MSUT-18'!W26+'[5]TURIIN BUS MSUT-25'!W26+'[5]TURIIN KOLLEGE-20'!W26+'[5]TURIIN BUS KOLLEGE-8'!W26+'[5]TURIIN IH SUR-5'!W26</f>
        <v>1</v>
      </c>
      <c r="X22" s="546">
        <f>+'[5]TURIIN MSUT-18'!X26+'[5]TURIIN BUS MSUT-25'!X26+'[5]TURIIN KOLLEGE-20'!X26+'[5]TURIIN BUS KOLLEGE-8'!X26+'[5]TURIIN IH SUR-5'!X26</f>
        <v>2</v>
      </c>
      <c r="Y22" s="546">
        <f>+'[5]TURIIN MSUT-18'!Y26+'[5]TURIIN BUS MSUT-25'!Y26+'[5]TURIIN KOLLEGE-20'!Y26+'[5]TURIIN BUS KOLLEGE-8'!Y26+'[5]TURIIN IH SUR-5'!Y26</f>
        <v>2</v>
      </c>
      <c r="Z22" s="546">
        <f>+'[5]TURIIN MSUT-18'!Z26+'[5]TURIIN BUS MSUT-25'!Z26+'[5]TURIIN KOLLEGE-20'!Z26+'[5]TURIIN BUS KOLLEGE-8'!Z26+'[5]TURIIN IH SUR-5'!Z26</f>
        <v>0</v>
      </c>
      <c r="AA22" s="546">
        <f>+'[5]TURIIN MSUT-18'!AA26+'[5]TURIIN BUS MSUT-25'!AA26+'[5]TURIIN KOLLEGE-20'!AA26+'[5]TURIIN BUS KOLLEGE-8'!AA26+'[5]TURIIN IH SUR-5'!AA26</f>
        <v>0</v>
      </c>
      <c r="AB22" s="546">
        <f>+'[5]TURIIN MSUT-18'!AB26+'[5]TURIIN BUS MSUT-25'!AB26+'[5]TURIIN KOLLEGE-20'!AB26+'[5]TURIIN BUS KOLLEGE-8'!AB26+'[5]TURIIN IH SUR-5'!AB26</f>
        <v>2</v>
      </c>
      <c r="AC22" s="546">
        <f>+'[5]TURIIN MSUT-18'!AC26+'[5]TURIIN BUS MSUT-25'!AC26+'[5]TURIIN KOLLEGE-20'!AC26+'[5]TURIIN BUS KOLLEGE-8'!AC26+'[5]TURIIN IH SUR-5'!AC26</f>
        <v>0</v>
      </c>
      <c r="AD22" s="546">
        <f>+'[5]TURIIN MSUT-18'!AD26+'[5]TURIIN BUS MSUT-25'!AD26+'[5]TURIIN KOLLEGE-20'!AD26+'[5]TURIIN BUS KOLLEGE-8'!AD26+'[5]TURIIN IH SUR-5'!AD26</f>
        <v>1</v>
      </c>
      <c r="AE22" s="546">
        <f>+'[5]TURIIN MSUT-18'!AE26+'[5]TURIIN BUS MSUT-25'!AE26+'[5]TURIIN KOLLEGE-20'!AE26+'[5]TURIIN BUS KOLLEGE-8'!AE26+'[5]TURIIN IH SUR-5'!AE26</f>
        <v>1</v>
      </c>
      <c r="AF22" s="546">
        <f>+'[5]TURIIN MSUT-18'!AF26+'[5]TURIIN BUS MSUT-25'!AF26+'[5]TURIIN KOLLEGE-20'!AF26+'[5]TURIIN BUS KOLLEGE-8'!AF26+'[5]TURIIN IH SUR-5'!AF26</f>
        <v>1</v>
      </c>
      <c r="AG22" s="546">
        <f>+'[5]TURIIN MSUT-18'!AG26+'[5]TURIIN BUS MSUT-25'!AG26+'[5]TURIIN KOLLEGE-20'!AG26+'[5]TURIIN BUS KOLLEGE-8'!AG26+'[5]TURIIN IH SUR-5'!AG26</f>
        <v>0</v>
      </c>
      <c r="AH22" s="527"/>
      <c r="AI22" s="527"/>
      <c r="AJ22" s="527"/>
      <c r="AK22" s="527"/>
      <c r="AL22" s="527"/>
      <c r="AM22" s="527"/>
      <c r="AN22" s="527"/>
      <c r="AO22" s="527"/>
      <c r="AP22" s="527"/>
      <c r="AQ22" s="527"/>
      <c r="AR22" s="527"/>
      <c r="AS22" s="527"/>
      <c r="AT22" s="527"/>
      <c r="AU22" s="527"/>
      <c r="AV22" s="527"/>
      <c r="AW22" s="527"/>
      <c r="AX22" s="527"/>
      <c r="AY22" s="527"/>
      <c r="AZ22" s="527"/>
      <c r="BA22" s="527"/>
      <c r="BB22" s="527"/>
      <c r="BC22" s="527"/>
      <c r="BD22" s="527"/>
      <c r="BE22" s="527"/>
      <c r="BF22" s="527"/>
      <c r="BG22" s="527"/>
      <c r="BH22" s="527"/>
      <c r="BI22" s="527"/>
      <c r="BJ22" s="527"/>
      <c r="BK22" s="527"/>
      <c r="BL22" s="527"/>
      <c r="BM22" s="527"/>
      <c r="BN22" s="527"/>
      <c r="BO22" s="527"/>
      <c r="BP22" s="527"/>
      <c r="BQ22" s="527"/>
      <c r="BR22" s="527"/>
      <c r="BS22" s="527"/>
      <c r="BT22" s="527"/>
      <c r="BU22" s="527"/>
      <c r="BV22" s="527"/>
      <c r="BW22" s="527"/>
      <c r="BX22" s="527"/>
      <c r="BY22" s="527"/>
      <c r="BZ22" s="527"/>
      <c r="CA22" s="527"/>
      <c r="CB22" s="527"/>
      <c r="CC22" s="527"/>
      <c r="CD22" s="527"/>
      <c r="CE22" s="527"/>
      <c r="CF22" s="527"/>
      <c r="CG22" s="527"/>
      <c r="CH22" s="527"/>
      <c r="CI22" s="527"/>
      <c r="CJ22" s="527"/>
      <c r="CK22" s="527"/>
      <c r="CL22" s="527"/>
      <c r="CM22" s="527"/>
      <c r="CN22" s="527"/>
      <c r="CO22" s="527"/>
      <c r="CP22" s="527"/>
      <c r="CQ22" s="527"/>
      <c r="CR22" s="527"/>
      <c r="CS22" s="527"/>
      <c r="CT22" s="527"/>
      <c r="CU22" s="527"/>
      <c r="CV22" s="527"/>
      <c r="CW22" s="527"/>
      <c r="CX22" s="527"/>
      <c r="CY22" s="527"/>
      <c r="CZ22" s="527"/>
      <c r="DA22" s="527"/>
      <c r="DB22" s="527"/>
      <c r="DC22" s="527"/>
      <c r="DD22" s="527"/>
      <c r="DE22" s="527"/>
      <c r="DF22" s="527"/>
      <c r="DG22" s="527"/>
      <c r="DH22" s="527"/>
      <c r="DI22" s="527"/>
      <c r="DJ22" s="527"/>
      <c r="DK22" s="527"/>
      <c r="DL22" s="527"/>
      <c r="DM22" s="527"/>
      <c r="DN22" s="527"/>
      <c r="DO22" s="527"/>
      <c r="DP22" s="527"/>
      <c r="DQ22" s="527"/>
      <c r="DR22" s="527"/>
      <c r="DS22" s="527"/>
      <c r="DT22" s="527"/>
      <c r="DU22" s="527"/>
      <c r="DV22" s="527"/>
      <c r="DW22" s="527"/>
      <c r="DX22" s="527"/>
      <c r="DY22" s="527"/>
      <c r="DZ22" s="527"/>
      <c r="EA22" s="527"/>
      <c r="EB22" s="527"/>
      <c r="EC22" s="527"/>
      <c r="ED22" s="527"/>
      <c r="EE22" s="527"/>
      <c r="EF22" s="527"/>
      <c r="EG22" s="527"/>
      <c r="EH22" s="527"/>
      <c r="EI22" s="527"/>
      <c r="EJ22" s="527"/>
      <c r="EK22" s="527"/>
      <c r="EL22" s="527"/>
      <c r="EM22" s="527"/>
      <c r="EN22" s="527"/>
      <c r="EO22" s="527"/>
      <c r="EP22" s="527"/>
      <c r="EQ22" s="527"/>
      <c r="ER22" s="527"/>
      <c r="ES22" s="527"/>
      <c r="ET22" s="527"/>
      <c r="EU22" s="527"/>
      <c r="EV22" s="527"/>
      <c r="EW22" s="527"/>
      <c r="EX22" s="527"/>
      <c r="EY22" s="527"/>
      <c r="EZ22" s="527"/>
      <c r="FA22" s="527"/>
      <c r="FB22" s="527"/>
      <c r="FC22" s="527"/>
      <c r="FD22" s="527"/>
      <c r="FE22" s="527"/>
      <c r="FF22" s="527"/>
      <c r="FG22" s="527"/>
      <c r="FH22" s="527"/>
      <c r="FI22" s="527"/>
      <c r="FJ22" s="527"/>
      <c r="FK22" s="527"/>
      <c r="FL22" s="527"/>
      <c r="FM22" s="527"/>
      <c r="FN22" s="527"/>
      <c r="FO22" s="527"/>
      <c r="FP22" s="527"/>
      <c r="FQ22" s="527"/>
      <c r="FR22" s="527"/>
      <c r="FS22" s="527"/>
      <c r="FT22" s="527"/>
      <c r="FU22" s="527"/>
      <c r="FV22" s="527"/>
      <c r="FW22" s="527"/>
      <c r="FX22" s="527"/>
      <c r="FY22" s="527"/>
      <c r="FZ22" s="527"/>
      <c r="GA22" s="527"/>
      <c r="GB22" s="527"/>
      <c r="GC22" s="527"/>
      <c r="GD22" s="527"/>
      <c r="GE22" s="527"/>
      <c r="GF22" s="527"/>
      <c r="GG22" s="527"/>
      <c r="GH22" s="527"/>
      <c r="GI22" s="527"/>
      <c r="GJ22" s="527"/>
      <c r="GK22" s="527"/>
      <c r="GL22" s="527"/>
      <c r="GM22" s="527"/>
      <c r="GN22" s="527"/>
      <c r="GO22" s="527"/>
      <c r="GP22" s="527"/>
      <c r="GQ22" s="527"/>
      <c r="GR22" s="527"/>
      <c r="GS22" s="527"/>
      <c r="GT22" s="527"/>
      <c r="GU22" s="527"/>
      <c r="GV22" s="527"/>
      <c r="GW22" s="527"/>
      <c r="GX22" s="527"/>
      <c r="GY22" s="527"/>
      <c r="GZ22" s="527"/>
      <c r="HA22" s="527"/>
      <c r="HB22" s="527"/>
      <c r="HC22" s="527"/>
      <c r="HD22" s="527"/>
      <c r="HE22" s="527"/>
      <c r="HF22" s="527"/>
      <c r="HG22" s="527"/>
      <c r="HH22" s="527"/>
      <c r="HI22" s="527"/>
      <c r="HJ22" s="527"/>
      <c r="HK22" s="527"/>
      <c r="HL22" s="527"/>
      <c r="HM22" s="527"/>
      <c r="HN22" s="527"/>
      <c r="HO22" s="527"/>
      <c r="HP22" s="527"/>
      <c r="HQ22" s="527"/>
      <c r="HR22" s="527"/>
      <c r="HS22" s="527"/>
      <c r="HT22" s="527"/>
      <c r="HU22" s="527"/>
      <c r="HV22" s="527"/>
      <c r="HW22" s="527"/>
      <c r="HX22" s="527"/>
      <c r="HY22" s="527"/>
      <c r="HZ22" s="527"/>
      <c r="IA22" s="527"/>
      <c r="IB22" s="527"/>
      <c r="IC22" s="527"/>
    </row>
    <row r="23" spans="1:237" s="510" customFormat="1" ht="18" customHeight="1">
      <c r="A23" s="546">
        <v>22</v>
      </c>
      <c r="B23" s="541">
        <v>11</v>
      </c>
      <c r="C23" s="1100">
        <f t="shared" si="2"/>
        <v>489</v>
      </c>
      <c r="D23" s="1101"/>
      <c r="E23" s="1100">
        <f t="shared" si="3"/>
        <v>213</v>
      </c>
      <c r="F23" s="1101"/>
      <c r="G23" s="1102">
        <f>+'[5]TURIIN MSUT-18'!G27:H27+'[5]TURIIN BUS MSUT-25'!G27:H27+'[5]TURIIN KOLLEGE-20'!G27:H27+'[5]TURIIN BUS KOLLEGE-8'!G27:H27+'[5]TURIIN IH SUR-5'!G27:H27</f>
        <v>54</v>
      </c>
      <c r="H23" s="1103"/>
      <c r="I23" s="546">
        <f>+'[5]TURIIN MSUT-18'!I27+'[5]TURIIN BUS MSUT-25'!I27+'[5]TURIIN KOLLEGE-20'!I27+'[5]TURIIN BUS KOLLEGE-8'!I27+'[5]TURIIN IH SUR-5'!I27</f>
        <v>15</v>
      </c>
      <c r="J23" s="546">
        <f>+'[5]TURIIN MSUT-18'!J27+'[5]TURIIN BUS MSUT-25'!J27+'[5]TURIIN KOLLEGE-20'!J27+'[5]TURIIN BUS KOLLEGE-8'!J27+'[5]TURIIN IH SUR-5'!J27</f>
        <v>426</v>
      </c>
      <c r="K23" s="546">
        <f>+'[5]TURIIN MSUT-18'!K27+'[5]TURIIN BUS MSUT-25'!K27+'[5]TURIIN KOLLEGE-20'!K27+'[5]TURIIN BUS KOLLEGE-8'!K27+'[5]TURIIN IH SUR-5'!K27</f>
        <v>198</v>
      </c>
      <c r="L23" s="546">
        <f>+'[5]TURIIN MSUT-18'!L27+'[5]TURIIN BUS MSUT-25'!L27+'[5]TURIIN KOLLEGE-20'!L27+'[5]TURIIN BUS KOLLEGE-8'!L27+'[5]TURIIN IH SUR-5'!L27</f>
        <v>9</v>
      </c>
      <c r="M23" s="546">
        <f>+'[5]TURIIN MSUT-18'!M27+'[5]TURIIN BUS MSUT-25'!M27+'[5]TURIIN KOLLEGE-20'!M27+'[5]TURIIN BUS KOLLEGE-8'!M27+'[5]TURIIN IH SUR-5'!M27</f>
        <v>0</v>
      </c>
      <c r="N23" s="514">
        <f t="shared" si="4"/>
        <v>7</v>
      </c>
      <c r="O23" s="514">
        <f t="shared" si="4"/>
        <v>5</v>
      </c>
      <c r="P23" s="546">
        <f>+'[5]TURIIN MSUT-18'!P27+'[5]TURIIN BUS MSUT-25'!P27+'[5]TURIIN KOLLEGE-20'!P27+'[5]TURIIN BUS KOLLEGE-8'!P27+'[5]TURIIN IH SUR-5'!P27</f>
        <v>1</v>
      </c>
      <c r="Q23" s="546">
        <f>+'[5]TURIIN MSUT-18'!Q27+'[5]TURIIN BUS MSUT-25'!Q27+'[5]TURIIN KOLLEGE-20'!Q27+'[5]TURIIN BUS KOLLEGE-8'!Q27+'[5]TURIIN IH SUR-5'!Q27</f>
        <v>1</v>
      </c>
      <c r="R23" s="1102">
        <v>22</v>
      </c>
      <c r="S23" s="1104"/>
      <c r="T23" s="1103"/>
      <c r="U23" s="541">
        <v>11</v>
      </c>
      <c r="V23" s="546">
        <f>+'[5]TURIIN MSUT-18'!V27+'[5]TURIIN BUS MSUT-25'!V27+'[5]TURIIN KOLLEGE-20'!V27+'[5]TURIIN BUS KOLLEGE-8'!V27+'[5]TURIIN IH SUR-5'!V27</f>
        <v>0</v>
      </c>
      <c r="W23" s="546">
        <f>+'[5]TURIIN MSUT-18'!W27+'[5]TURIIN BUS MSUT-25'!W27+'[5]TURIIN KOLLEGE-20'!W27+'[5]TURIIN BUS KOLLEGE-8'!W27+'[5]TURIIN IH SUR-5'!W27</f>
        <v>0</v>
      </c>
      <c r="X23" s="546">
        <f>+'[5]TURIIN MSUT-18'!X27+'[5]TURIIN BUS MSUT-25'!X27+'[5]TURIIN KOLLEGE-20'!X27+'[5]TURIIN BUS KOLLEGE-8'!X27+'[5]TURIIN IH SUR-5'!X27</f>
        <v>1</v>
      </c>
      <c r="Y23" s="546">
        <f>+'[5]TURIIN MSUT-18'!Y27+'[5]TURIIN BUS MSUT-25'!Y27+'[5]TURIIN KOLLEGE-20'!Y27+'[5]TURIIN BUS KOLLEGE-8'!Y27+'[5]TURIIN IH SUR-5'!Y27</f>
        <v>1</v>
      </c>
      <c r="Z23" s="546">
        <f>+'[5]TURIIN MSUT-18'!Z27+'[5]TURIIN BUS MSUT-25'!Z27+'[5]TURIIN KOLLEGE-20'!Z27+'[5]TURIIN BUS KOLLEGE-8'!Z27+'[5]TURIIN IH SUR-5'!Z27</f>
        <v>2</v>
      </c>
      <c r="AA23" s="546">
        <f>+'[5]TURIIN MSUT-18'!AA27+'[5]TURIIN BUS MSUT-25'!AA27+'[5]TURIIN KOLLEGE-20'!AA27+'[5]TURIIN BUS KOLLEGE-8'!AA27+'[5]TURIIN IH SUR-5'!AA27</f>
        <v>0</v>
      </c>
      <c r="AB23" s="546">
        <f>+'[5]TURIIN MSUT-18'!AB27+'[5]TURIIN BUS MSUT-25'!AB27+'[5]TURIIN KOLLEGE-20'!AB27+'[5]TURIIN BUS KOLLEGE-8'!AB27+'[5]TURIIN IH SUR-5'!AB27</f>
        <v>2</v>
      </c>
      <c r="AC23" s="546">
        <f>+'[5]TURIIN MSUT-18'!AC27+'[5]TURIIN BUS MSUT-25'!AC27+'[5]TURIIN KOLLEGE-20'!AC27+'[5]TURIIN BUS KOLLEGE-8'!AC27+'[5]TURIIN IH SUR-5'!AC27</f>
        <v>2</v>
      </c>
      <c r="AD23" s="546">
        <f>+'[5]TURIIN MSUT-18'!AD27+'[5]TURIIN BUS MSUT-25'!AD27+'[5]TURIIN KOLLEGE-20'!AD27+'[5]TURIIN BUS KOLLEGE-8'!AD27+'[5]TURIIN IH SUR-5'!AD27</f>
        <v>1</v>
      </c>
      <c r="AE23" s="546">
        <f>+'[5]TURIIN MSUT-18'!AE27+'[5]TURIIN BUS MSUT-25'!AE27+'[5]TURIIN KOLLEGE-20'!AE27+'[5]TURIIN BUS KOLLEGE-8'!AE27+'[5]TURIIN IH SUR-5'!AE27</f>
        <v>1</v>
      </c>
      <c r="AF23" s="546">
        <f>+'[5]TURIIN MSUT-18'!AF27+'[5]TURIIN BUS MSUT-25'!AF27+'[5]TURIIN KOLLEGE-20'!AF27+'[5]TURIIN BUS KOLLEGE-8'!AF27+'[5]TURIIN IH SUR-5'!AF27</f>
        <v>0</v>
      </c>
      <c r="AG23" s="546">
        <f>+'[5]TURIIN MSUT-18'!AG27+'[5]TURIIN BUS MSUT-25'!AG27+'[5]TURIIN KOLLEGE-20'!AG27+'[5]TURIIN BUS KOLLEGE-8'!AG27+'[5]TURIIN IH SUR-5'!AG27</f>
        <v>0</v>
      </c>
      <c r="AH23" s="527"/>
      <c r="AI23" s="527"/>
      <c r="AJ23" s="527"/>
      <c r="AK23" s="527"/>
      <c r="AL23" s="527"/>
      <c r="AM23" s="527"/>
      <c r="AN23" s="527"/>
      <c r="AO23" s="527"/>
      <c r="AP23" s="527"/>
      <c r="AQ23" s="527"/>
      <c r="AR23" s="527"/>
      <c r="AS23" s="527"/>
      <c r="AT23" s="527"/>
      <c r="AU23" s="527"/>
      <c r="AV23" s="527"/>
      <c r="AW23" s="527"/>
      <c r="AX23" s="527"/>
      <c r="AY23" s="527"/>
      <c r="AZ23" s="527"/>
      <c r="BA23" s="527"/>
      <c r="BB23" s="527"/>
      <c r="BC23" s="527"/>
      <c r="BD23" s="527"/>
      <c r="BE23" s="527"/>
      <c r="BF23" s="527"/>
      <c r="BG23" s="527"/>
      <c r="BH23" s="527"/>
      <c r="BI23" s="527"/>
      <c r="BJ23" s="527"/>
      <c r="BK23" s="527"/>
      <c r="BL23" s="527"/>
      <c r="BM23" s="527"/>
      <c r="BN23" s="527"/>
      <c r="BO23" s="527"/>
      <c r="BP23" s="527"/>
      <c r="BQ23" s="527"/>
      <c r="BR23" s="527"/>
      <c r="BS23" s="527"/>
      <c r="BT23" s="527"/>
      <c r="BU23" s="527"/>
      <c r="BV23" s="527"/>
      <c r="BW23" s="527"/>
      <c r="BX23" s="527"/>
      <c r="BY23" s="527"/>
      <c r="BZ23" s="527"/>
      <c r="CA23" s="527"/>
      <c r="CB23" s="527"/>
      <c r="CC23" s="527"/>
      <c r="CD23" s="527"/>
      <c r="CE23" s="527"/>
      <c r="CF23" s="527"/>
      <c r="CG23" s="527"/>
      <c r="CH23" s="527"/>
      <c r="CI23" s="527"/>
      <c r="CJ23" s="527"/>
      <c r="CK23" s="527"/>
      <c r="CL23" s="527"/>
      <c r="CM23" s="527"/>
      <c r="CN23" s="527"/>
      <c r="CO23" s="527"/>
      <c r="CP23" s="527"/>
      <c r="CQ23" s="527"/>
      <c r="CR23" s="527"/>
      <c r="CS23" s="527"/>
      <c r="CT23" s="527"/>
      <c r="CU23" s="527"/>
      <c r="CV23" s="527"/>
      <c r="CW23" s="527"/>
      <c r="CX23" s="527"/>
      <c r="CY23" s="527"/>
      <c r="CZ23" s="527"/>
      <c r="DA23" s="527"/>
      <c r="DB23" s="527"/>
      <c r="DC23" s="527"/>
      <c r="DD23" s="527"/>
      <c r="DE23" s="527"/>
      <c r="DF23" s="527"/>
      <c r="DG23" s="527"/>
      <c r="DH23" s="527"/>
      <c r="DI23" s="527"/>
      <c r="DJ23" s="527"/>
      <c r="DK23" s="527"/>
      <c r="DL23" s="527"/>
      <c r="DM23" s="527"/>
      <c r="DN23" s="527"/>
      <c r="DO23" s="527"/>
      <c r="DP23" s="527"/>
      <c r="DQ23" s="527"/>
      <c r="DR23" s="527"/>
      <c r="DS23" s="527"/>
      <c r="DT23" s="527"/>
      <c r="DU23" s="527"/>
      <c r="DV23" s="527"/>
      <c r="DW23" s="527"/>
      <c r="DX23" s="527"/>
      <c r="DY23" s="527"/>
      <c r="DZ23" s="527"/>
      <c r="EA23" s="527"/>
      <c r="EB23" s="527"/>
      <c r="EC23" s="527"/>
      <c r="ED23" s="527"/>
      <c r="EE23" s="527"/>
      <c r="EF23" s="527"/>
      <c r="EG23" s="527"/>
      <c r="EH23" s="527"/>
      <c r="EI23" s="527"/>
      <c r="EJ23" s="527"/>
      <c r="EK23" s="527"/>
      <c r="EL23" s="527"/>
      <c r="EM23" s="527"/>
      <c r="EN23" s="527"/>
      <c r="EO23" s="527"/>
      <c r="EP23" s="527"/>
      <c r="EQ23" s="527"/>
      <c r="ER23" s="527"/>
      <c r="ES23" s="527"/>
      <c r="ET23" s="527"/>
      <c r="EU23" s="527"/>
      <c r="EV23" s="527"/>
      <c r="EW23" s="527"/>
      <c r="EX23" s="527"/>
      <c r="EY23" s="527"/>
      <c r="EZ23" s="527"/>
      <c r="FA23" s="527"/>
      <c r="FB23" s="527"/>
      <c r="FC23" s="527"/>
      <c r="FD23" s="527"/>
      <c r="FE23" s="527"/>
      <c r="FF23" s="527"/>
      <c r="FG23" s="527"/>
      <c r="FH23" s="527"/>
      <c r="FI23" s="527"/>
      <c r="FJ23" s="527"/>
      <c r="FK23" s="527"/>
      <c r="FL23" s="527"/>
      <c r="FM23" s="527"/>
      <c r="FN23" s="527"/>
      <c r="FO23" s="527"/>
      <c r="FP23" s="527"/>
      <c r="FQ23" s="527"/>
      <c r="FR23" s="527"/>
      <c r="FS23" s="527"/>
      <c r="FT23" s="527"/>
      <c r="FU23" s="527"/>
      <c r="FV23" s="527"/>
      <c r="FW23" s="527"/>
      <c r="FX23" s="527"/>
      <c r="FY23" s="527"/>
      <c r="FZ23" s="527"/>
      <c r="GA23" s="527"/>
      <c r="GB23" s="527"/>
      <c r="GC23" s="527"/>
      <c r="GD23" s="527"/>
      <c r="GE23" s="527"/>
      <c r="GF23" s="527"/>
      <c r="GG23" s="527"/>
      <c r="GH23" s="527"/>
      <c r="GI23" s="527"/>
      <c r="GJ23" s="527"/>
      <c r="GK23" s="527"/>
      <c r="GL23" s="527"/>
      <c r="GM23" s="527"/>
      <c r="GN23" s="527"/>
      <c r="GO23" s="527"/>
      <c r="GP23" s="527"/>
      <c r="GQ23" s="527"/>
      <c r="GR23" s="527"/>
      <c r="GS23" s="527"/>
      <c r="GT23" s="527"/>
      <c r="GU23" s="527"/>
      <c r="GV23" s="527"/>
      <c r="GW23" s="527"/>
      <c r="GX23" s="527"/>
      <c r="GY23" s="527"/>
      <c r="GZ23" s="527"/>
      <c r="HA23" s="527"/>
      <c r="HB23" s="527"/>
      <c r="HC23" s="527"/>
      <c r="HD23" s="527"/>
      <c r="HE23" s="527"/>
      <c r="HF23" s="527"/>
      <c r="HG23" s="527"/>
      <c r="HH23" s="527"/>
      <c r="HI23" s="527"/>
      <c r="HJ23" s="527"/>
      <c r="HK23" s="527"/>
      <c r="HL23" s="527"/>
      <c r="HM23" s="527"/>
      <c r="HN23" s="527"/>
      <c r="HO23" s="527"/>
      <c r="HP23" s="527"/>
      <c r="HQ23" s="527"/>
      <c r="HR23" s="527"/>
      <c r="HS23" s="527"/>
      <c r="HT23" s="527"/>
      <c r="HU23" s="527"/>
      <c r="HV23" s="527"/>
      <c r="HW23" s="527"/>
      <c r="HX23" s="527"/>
      <c r="HY23" s="527"/>
      <c r="HZ23" s="527"/>
      <c r="IA23" s="527"/>
      <c r="IB23" s="527"/>
      <c r="IC23" s="527"/>
    </row>
    <row r="24" spans="1:237" s="510" customFormat="1" ht="18" customHeight="1">
      <c r="A24" s="546">
        <v>23</v>
      </c>
      <c r="B24" s="541">
        <v>12</v>
      </c>
      <c r="C24" s="1100">
        <f t="shared" si="2"/>
        <v>503</v>
      </c>
      <c r="D24" s="1101"/>
      <c r="E24" s="1100">
        <f t="shared" si="3"/>
        <v>253</v>
      </c>
      <c r="F24" s="1101"/>
      <c r="G24" s="1102">
        <f>+'[5]TURIIN MSUT-18'!G28:H28+'[5]TURIIN BUS MSUT-25'!G28:H28+'[5]TURIIN KOLLEGE-20'!G28:H28+'[5]TURIIN BUS KOLLEGE-8'!G28:H28+'[5]TURIIN IH SUR-5'!G28:H28</f>
        <v>53</v>
      </c>
      <c r="H24" s="1103"/>
      <c r="I24" s="546">
        <f>+'[5]TURIIN MSUT-18'!I28+'[5]TURIIN BUS MSUT-25'!I28+'[5]TURIIN KOLLEGE-20'!I28+'[5]TURIIN BUS KOLLEGE-8'!I28+'[5]TURIIN IH SUR-5'!I28</f>
        <v>22</v>
      </c>
      <c r="J24" s="546">
        <f>+'[5]TURIIN MSUT-18'!J28+'[5]TURIIN BUS MSUT-25'!J28+'[5]TURIIN KOLLEGE-20'!J28+'[5]TURIIN BUS KOLLEGE-8'!J28+'[5]TURIIN IH SUR-5'!J28</f>
        <v>440</v>
      </c>
      <c r="K24" s="546">
        <f>+'[5]TURIIN MSUT-18'!K28+'[5]TURIIN BUS MSUT-25'!K28+'[5]TURIIN KOLLEGE-20'!K28+'[5]TURIIN BUS KOLLEGE-8'!K28+'[5]TURIIN IH SUR-5'!K28</f>
        <v>231</v>
      </c>
      <c r="L24" s="546">
        <f>+'[5]TURIIN MSUT-18'!L28+'[5]TURIIN BUS MSUT-25'!L28+'[5]TURIIN KOLLEGE-20'!L28+'[5]TURIIN BUS KOLLEGE-8'!L28+'[5]TURIIN IH SUR-5'!L28</f>
        <v>10</v>
      </c>
      <c r="M24" s="546">
        <f>+'[5]TURIIN MSUT-18'!M28+'[5]TURIIN BUS MSUT-25'!M28+'[5]TURIIN KOLLEGE-20'!M28+'[5]TURIIN BUS KOLLEGE-8'!M28+'[5]TURIIN IH SUR-5'!M28</f>
        <v>0</v>
      </c>
      <c r="N24" s="514">
        <f t="shared" si="4"/>
        <v>6</v>
      </c>
      <c r="O24" s="514">
        <f t="shared" si="4"/>
        <v>3</v>
      </c>
      <c r="P24" s="546">
        <f>+'[5]TURIIN MSUT-18'!P28+'[5]TURIIN BUS MSUT-25'!P28+'[5]TURIIN KOLLEGE-20'!P28+'[5]TURIIN BUS KOLLEGE-8'!P28+'[5]TURIIN IH SUR-5'!P28</f>
        <v>2</v>
      </c>
      <c r="Q24" s="546">
        <f>+'[5]TURIIN MSUT-18'!Q28+'[5]TURIIN BUS MSUT-25'!Q28+'[5]TURIIN KOLLEGE-20'!Q28+'[5]TURIIN BUS KOLLEGE-8'!Q28+'[5]TURIIN IH SUR-5'!Q28</f>
        <v>1</v>
      </c>
      <c r="R24" s="1102">
        <v>23</v>
      </c>
      <c r="S24" s="1104"/>
      <c r="T24" s="1103"/>
      <c r="U24" s="541">
        <v>12</v>
      </c>
      <c r="V24" s="546">
        <f>+'[5]TURIIN MSUT-18'!V28+'[5]TURIIN BUS MSUT-25'!V28+'[5]TURIIN KOLLEGE-20'!V28+'[5]TURIIN BUS KOLLEGE-8'!V28+'[5]TURIIN IH SUR-5'!V28</f>
        <v>0</v>
      </c>
      <c r="W24" s="546">
        <f>+'[5]TURIIN MSUT-18'!W28+'[5]TURIIN BUS MSUT-25'!W28+'[5]TURIIN KOLLEGE-20'!W28+'[5]TURIIN BUS KOLLEGE-8'!W28+'[5]TURIIN IH SUR-5'!W28</f>
        <v>0</v>
      </c>
      <c r="X24" s="546">
        <f>+'[5]TURIIN MSUT-18'!X28+'[5]TURIIN BUS MSUT-25'!X28+'[5]TURIIN KOLLEGE-20'!X28+'[5]TURIIN BUS KOLLEGE-8'!X28+'[5]TURIIN IH SUR-5'!X28</f>
        <v>0</v>
      </c>
      <c r="Y24" s="546">
        <f>+'[5]TURIIN MSUT-18'!Y28+'[5]TURIIN BUS MSUT-25'!Y28+'[5]TURIIN KOLLEGE-20'!Y28+'[5]TURIIN BUS KOLLEGE-8'!Y28+'[5]TURIIN IH SUR-5'!Y28</f>
        <v>0</v>
      </c>
      <c r="Z24" s="546">
        <f>+'[5]TURIIN MSUT-18'!Z28+'[5]TURIIN BUS MSUT-25'!Z28+'[5]TURIIN KOLLEGE-20'!Z28+'[5]TURIIN BUS KOLLEGE-8'!Z28+'[5]TURIIN IH SUR-5'!Z28</f>
        <v>0</v>
      </c>
      <c r="AA24" s="546">
        <f>+'[5]TURIIN MSUT-18'!AA28+'[5]TURIIN BUS MSUT-25'!AA28+'[5]TURIIN KOLLEGE-20'!AA28+'[5]TURIIN BUS KOLLEGE-8'!AA28+'[5]TURIIN IH SUR-5'!AA28</f>
        <v>0</v>
      </c>
      <c r="AB24" s="546">
        <f>+'[5]TURIIN MSUT-18'!AB28+'[5]TURIIN BUS MSUT-25'!AB28+'[5]TURIIN KOLLEGE-20'!AB28+'[5]TURIIN BUS KOLLEGE-8'!AB28+'[5]TURIIN IH SUR-5'!AB28</f>
        <v>2</v>
      </c>
      <c r="AC24" s="546">
        <f>+'[5]TURIIN MSUT-18'!AC28+'[5]TURIIN BUS MSUT-25'!AC28+'[5]TURIIN KOLLEGE-20'!AC28+'[5]TURIIN BUS KOLLEGE-8'!AC28+'[5]TURIIN IH SUR-5'!AC28</f>
        <v>1</v>
      </c>
      <c r="AD24" s="546">
        <f>+'[5]TURIIN MSUT-18'!AD28+'[5]TURIIN BUS MSUT-25'!AD28+'[5]TURIIN KOLLEGE-20'!AD28+'[5]TURIIN BUS KOLLEGE-8'!AD28+'[5]TURIIN IH SUR-5'!AD28</f>
        <v>1</v>
      </c>
      <c r="AE24" s="546">
        <f>+'[5]TURIIN MSUT-18'!AE28+'[5]TURIIN BUS MSUT-25'!AE28+'[5]TURIIN KOLLEGE-20'!AE28+'[5]TURIIN BUS KOLLEGE-8'!AE28+'[5]TURIIN IH SUR-5'!AE28</f>
        <v>0</v>
      </c>
      <c r="AF24" s="546">
        <f>+'[5]TURIIN MSUT-18'!AF28+'[5]TURIIN BUS MSUT-25'!AF28+'[5]TURIIN KOLLEGE-20'!AF28+'[5]TURIIN BUS KOLLEGE-8'!AF28+'[5]TURIIN IH SUR-5'!AF28</f>
        <v>1</v>
      </c>
      <c r="AG24" s="546">
        <f>+'[5]TURIIN MSUT-18'!AG28+'[5]TURIIN BUS MSUT-25'!AG28+'[5]TURIIN KOLLEGE-20'!AG28+'[5]TURIIN BUS KOLLEGE-8'!AG28+'[5]TURIIN IH SUR-5'!AG28</f>
        <v>1</v>
      </c>
      <c r="AH24" s="527"/>
      <c r="AI24" s="527"/>
      <c r="AJ24" s="527"/>
      <c r="AK24" s="527"/>
      <c r="AL24" s="527"/>
      <c r="AM24" s="527"/>
      <c r="AN24" s="527"/>
      <c r="AO24" s="527"/>
      <c r="AP24" s="527"/>
      <c r="AQ24" s="527"/>
      <c r="AR24" s="527"/>
      <c r="AS24" s="527"/>
      <c r="AT24" s="527"/>
      <c r="AU24" s="527"/>
      <c r="AV24" s="527"/>
      <c r="AW24" s="527"/>
      <c r="AX24" s="527"/>
      <c r="AY24" s="527"/>
      <c r="AZ24" s="527"/>
      <c r="BA24" s="527"/>
      <c r="BB24" s="527"/>
      <c r="BC24" s="527"/>
      <c r="BD24" s="527"/>
      <c r="BE24" s="527"/>
      <c r="BF24" s="527"/>
      <c r="BG24" s="527"/>
      <c r="BH24" s="527"/>
      <c r="BI24" s="527"/>
      <c r="BJ24" s="527"/>
      <c r="BK24" s="527"/>
      <c r="BL24" s="527"/>
      <c r="BM24" s="527"/>
      <c r="BN24" s="527"/>
      <c r="BO24" s="527"/>
      <c r="BP24" s="527"/>
      <c r="BQ24" s="527"/>
      <c r="BR24" s="527"/>
      <c r="BS24" s="527"/>
      <c r="BT24" s="527"/>
      <c r="BU24" s="527"/>
      <c r="BV24" s="527"/>
      <c r="BW24" s="527"/>
      <c r="BX24" s="527"/>
      <c r="BY24" s="527"/>
      <c r="BZ24" s="527"/>
      <c r="CA24" s="527"/>
      <c r="CB24" s="527"/>
      <c r="CC24" s="527"/>
      <c r="CD24" s="527"/>
      <c r="CE24" s="527"/>
      <c r="CF24" s="527"/>
      <c r="CG24" s="527"/>
      <c r="CH24" s="527"/>
      <c r="CI24" s="527"/>
      <c r="CJ24" s="527"/>
      <c r="CK24" s="527"/>
      <c r="CL24" s="527"/>
      <c r="CM24" s="527"/>
      <c r="CN24" s="527"/>
      <c r="CO24" s="527"/>
      <c r="CP24" s="527"/>
      <c r="CQ24" s="527"/>
      <c r="CR24" s="527"/>
      <c r="CS24" s="527"/>
      <c r="CT24" s="527"/>
      <c r="CU24" s="527"/>
      <c r="CV24" s="527"/>
      <c r="CW24" s="527"/>
      <c r="CX24" s="527"/>
      <c r="CY24" s="527"/>
      <c r="CZ24" s="527"/>
      <c r="DA24" s="527"/>
      <c r="DB24" s="527"/>
      <c r="DC24" s="527"/>
      <c r="DD24" s="527"/>
      <c r="DE24" s="527"/>
      <c r="DF24" s="527"/>
      <c r="DG24" s="527"/>
      <c r="DH24" s="527"/>
      <c r="DI24" s="527"/>
      <c r="DJ24" s="527"/>
      <c r="DK24" s="527"/>
      <c r="DL24" s="527"/>
      <c r="DM24" s="527"/>
      <c r="DN24" s="527"/>
      <c r="DO24" s="527"/>
      <c r="DP24" s="527"/>
      <c r="DQ24" s="527"/>
      <c r="DR24" s="527"/>
      <c r="DS24" s="527"/>
      <c r="DT24" s="527"/>
      <c r="DU24" s="527"/>
      <c r="DV24" s="527"/>
      <c r="DW24" s="527"/>
      <c r="DX24" s="527"/>
      <c r="DY24" s="527"/>
      <c r="DZ24" s="527"/>
      <c r="EA24" s="527"/>
      <c r="EB24" s="527"/>
      <c r="EC24" s="527"/>
      <c r="ED24" s="527"/>
      <c r="EE24" s="527"/>
      <c r="EF24" s="527"/>
      <c r="EG24" s="527"/>
      <c r="EH24" s="527"/>
      <c r="EI24" s="527"/>
      <c r="EJ24" s="527"/>
      <c r="EK24" s="527"/>
      <c r="EL24" s="527"/>
      <c r="EM24" s="527"/>
      <c r="EN24" s="527"/>
      <c r="EO24" s="527"/>
      <c r="EP24" s="527"/>
      <c r="EQ24" s="527"/>
      <c r="ER24" s="527"/>
      <c r="ES24" s="527"/>
      <c r="ET24" s="527"/>
      <c r="EU24" s="527"/>
      <c r="EV24" s="527"/>
      <c r="EW24" s="527"/>
      <c r="EX24" s="527"/>
      <c r="EY24" s="527"/>
      <c r="EZ24" s="527"/>
      <c r="FA24" s="527"/>
      <c r="FB24" s="527"/>
      <c r="FC24" s="527"/>
      <c r="FD24" s="527"/>
      <c r="FE24" s="527"/>
      <c r="FF24" s="527"/>
      <c r="FG24" s="527"/>
      <c r="FH24" s="527"/>
      <c r="FI24" s="527"/>
      <c r="FJ24" s="527"/>
      <c r="FK24" s="527"/>
      <c r="FL24" s="527"/>
      <c r="FM24" s="527"/>
      <c r="FN24" s="527"/>
      <c r="FO24" s="527"/>
      <c r="FP24" s="527"/>
      <c r="FQ24" s="527"/>
      <c r="FR24" s="527"/>
      <c r="FS24" s="527"/>
      <c r="FT24" s="527"/>
      <c r="FU24" s="527"/>
      <c r="FV24" s="527"/>
      <c r="FW24" s="527"/>
      <c r="FX24" s="527"/>
      <c r="FY24" s="527"/>
      <c r="FZ24" s="527"/>
      <c r="GA24" s="527"/>
      <c r="GB24" s="527"/>
      <c r="GC24" s="527"/>
      <c r="GD24" s="527"/>
      <c r="GE24" s="527"/>
      <c r="GF24" s="527"/>
      <c r="GG24" s="527"/>
      <c r="GH24" s="527"/>
      <c r="GI24" s="527"/>
      <c r="GJ24" s="527"/>
      <c r="GK24" s="527"/>
      <c r="GL24" s="527"/>
      <c r="GM24" s="527"/>
      <c r="GN24" s="527"/>
      <c r="GO24" s="527"/>
      <c r="GP24" s="527"/>
      <c r="GQ24" s="527"/>
      <c r="GR24" s="527"/>
      <c r="GS24" s="527"/>
      <c r="GT24" s="527"/>
      <c r="GU24" s="527"/>
      <c r="GV24" s="527"/>
      <c r="GW24" s="527"/>
      <c r="GX24" s="527"/>
      <c r="GY24" s="527"/>
      <c r="GZ24" s="527"/>
      <c r="HA24" s="527"/>
      <c r="HB24" s="527"/>
      <c r="HC24" s="527"/>
      <c r="HD24" s="527"/>
      <c r="HE24" s="527"/>
      <c r="HF24" s="527"/>
      <c r="HG24" s="527"/>
      <c r="HH24" s="527"/>
      <c r="HI24" s="527"/>
      <c r="HJ24" s="527"/>
      <c r="HK24" s="527"/>
      <c r="HL24" s="527"/>
      <c r="HM24" s="527"/>
      <c r="HN24" s="527"/>
      <c r="HO24" s="527"/>
      <c r="HP24" s="527"/>
      <c r="HQ24" s="527"/>
      <c r="HR24" s="527"/>
      <c r="HS24" s="527"/>
      <c r="HT24" s="527"/>
      <c r="HU24" s="527"/>
      <c r="HV24" s="527"/>
      <c r="HW24" s="527"/>
      <c r="HX24" s="527"/>
      <c r="HY24" s="527"/>
      <c r="HZ24" s="527"/>
      <c r="IA24" s="527"/>
      <c r="IB24" s="527"/>
      <c r="IC24" s="527"/>
    </row>
    <row r="25" spans="1:237" s="510" customFormat="1" ht="18" customHeight="1">
      <c r="A25" s="546">
        <v>24</v>
      </c>
      <c r="B25" s="541">
        <v>13</v>
      </c>
      <c r="C25" s="1100">
        <f t="shared" si="2"/>
        <v>503</v>
      </c>
      <c r="D25" s="1101"/>
      <c r="E25" s="1100">
        <f t="shared" si="3"/>
        <v>235</v>
      </c>
      <c r="F25" s="1101"/>
      <c r="G25" s="1102">
        <f>+'[5]TURIIN MSUT-18'!G29:H29+'[5]TURIIN BUS MSUT-25'!G29:H29+'[5]TURIIN KOLLEGE-20'!G29:H29+'[5]TURIIN BUS KOLLEGE-8'!G29:H29+'[5]TURIIN IH SUR-5'!G29:H29</f>
        <v>42</v>
      </c>
      <c r="H25" s="1103"/>
      <c r="I25" s="546">
        <f>+'[5]TURIIN MSUT-18'!I29+'[5]TURIIN BUS MSUT-25'!I29+'[5]TURIIN KOLLEGE-20'!I29+'[5]TURIIN BUS KOLLEGE-8'!I29+'[5]TURIIN IH SUR-5'!I29</f>
        <v>15</v>
      </c>
      <c r="J25" s="546">
        <f>+'[5]TURIIN MSUT-18'!J29+'[5]TURIIN BUS MSUT-25'!J29+'[5]TURIIN KOLLEGE-20'!J29+'[5]TURIIN BUS KOLLEGE-8'!J29+'[5]TURIIN IH SUR-5'!J29</f>
        <v>448</v>
      </c>
      <c r="K25" s="546">
        <f>+'[5]TURIIN MSUT-18'!K29+'[5]TURIIN BUS MSUT-25'!K29+'[5]TURIIN KOLLEGE-20'!K29+'[5]TURIIN BUS KOLLEGE-8'!K29+'[5]TURIIN IH SUR-5'!K29</f>
        <v>220</v>
      </c>
      <c r="L25" s="546">
        <f>+'[5]TURIIN MSUT-18'!L29+'[5]TURIIN BUS MSUT-25'!L29+'[5]TURIIN KOLLEGE-20'!L29+'[5]TURIIN BUS KOLLEGE-8'!L29+'[5]TURIIN IH SUR-5'!L29</f>
        <v>13</v>
      </c>
      <c r="M25" s="546">
        <f>+'[5]TURIIN MSUT-18'!M29+'[5]TURIIN BUS MSUT-25'!M29+'[5]TURIIN KOLLEGE-20'!M29+'[5]TURIIN BUS KOLLEGE-8'!M29+'[5]TURIIN IH SUR-5'!M29</f>
        <v>0</v>
      </c>
      <c r="N25" s="514">
        <f t="shared" si="4"/>
        <v>4</v>
      </c>
      <c r="O25" s="514">
        <f t="shared" si="4"/>
        <v>2</v>
      </c>
      <c r="P25" s="546">
        <f>+'[5]TURIIN MSUT-18'!P29+'[5]TURIIN BUS MSUT-25'!P29+'[5]TURIIN KOLLEGE-20'!P29+'[5]TURIIN BUS KOLLEGE-8'!P29+'[5]TURIIN IH SUR-5'!P29</f>
        <v>0</v>
      </c>
      <c r="Q25" s="546">
        <f>+'[5]TURIIN MSUT-18'!Q29+'[5]TURIIN BUS MSUT-25'!Q29+'[5]TURIIN KOLLEGE-20'!Q29+'[5]TURIIN BUS KOLLEGE-8'!Q29+'[5]TURIIN IH SUR-5'!Q29</f>
        <v>0</v>
      </c>
      <c r="R25" s="1102">
        <v>24</v>
      </c>
      <c r="S25" s="1104"/>
      <c r="T25" s="1103"/>
      <c r="U25" s="541">
        <v>13</v>
      </c>
      <c r="V25" s="546">
        <f>+'[5]TURIIN MSUT-18'!V29+'[5]TURIIN BUS MSUT-25'!V29+'[5]TURIIN KOLLEGE-20'!V29+'[5]TURIIN BUS KOLLEGE-8'!V29+'[5]TURIIN IH SUR-5'!V29</f>
        <v>2</v>
      </c>
      <c r="W25" s="546">
        <f>+'[5]TURIIN MSUT-18'!W29+'[5]TURIIN BUS MSUT-25'!W29+'[5]TURIIN KOLLEGE-20'!W29+'[5]TURIIN BUS KOLLEGE-8'!W29+'[5]TURIIN IH SUR-5'!W29</f>
        <v>1</v>
      </c>
      <c r="X25" s="546">
        <f>+'[5]TURIIN MSUT-18'!X29+'[5]TURIIN BUS MSUT-25'!X29+'[5]TURIIN KOLLEGE-20'!X29+'[5]TURIIN BUS KOLLEGE-8'!X29+'[5]TURIIN IH SUR-5'!X29</f>
        <v>1</v>
      </c>
      <c r="Y25" s="546">
        <f>+'[5]TURIIN MSUT-18'!Y29+'[5]TURIIN BUS MSUT-25'!Y29+'[5]TURIIN KOLLEGE-20'!Y29+'[5]TURIIN BUS KOLLEGE-8'!Y29+'[5]TURIIN IH SUR-5'!Y29</f>
        <v>1</v>
      </c>
      <c r="Z25" s="546">
        <f>+'[5]TURIIN MSUT-18'!Z29+'[5]TURIIN BUS MSUT-25'!Z29+'[5]TURIIN KOLLEGE-20'!Z29+'[5]TURIIN BUS KOLLEGE-8'!Z29+'[5]TURIIN IH SUR-5'!Z29</f>
        <v>0</v>
      </c>
      <c r="AA25" s="546">
        <f>+'[5]TURIIN MSUT-18'!AA29+'[5]TURIIN BUS MSUT-25'!AA29+'[5]TURIIN KOLLEGE-20'!AA29+'[5]TURIIN BUS KOLLEGE-8'!AA29+'[5]TURIIN IH SUR-5'!AA29</f>
        <v>0</v>
      </c>
      <c r="AB25" s="546">
        <f>+'[5]TURIIN MSUT-18'!AB29+'[5]TURIIN BUS MSUT-25'!AB29+'[5]TURIIN KOLLEGE-20'!AB29+'[5]TURIIN BUS KOLLEGE-8'!AB29+'[5]TURIIN IH SUR-5'!AB29</f>
        <v>0</v>
      </c>
      <c r="AC25" s="546">
        <f>+'[5]TURIIN MSUT-18'!AC29+'[5]TURIIN BUS MSUT-25'!AC29+'[5]TURIIN KOLLEGE-20'!AC29+'[5]TURIIN BUS KOLLEGE-8'!AC29+'[5]TURIIN IH SUR-5'!AC29</f>
        <v>0</v>
      </c>
      <c r="AD25" s="546">
        <f>+'[5]TURIIN MSUT-18'!AD29+'[5]TURIIN BUS MSUT-25'!AD29+'[5]TURIIN KOLLEGE-20'!AD29+'[5]TURIIN BUS KOLLEGE-8'!AD29+'[5]TURIIN IH SUR-5'!AD29</f>
        <v>1</v>
      </c>
      <c r="AE25" s="546">
        <f>+'[5]TURIIN MSUT-18'!AE29+'[5]TURIIN BUS MSUT-25'!AE29+'[5]TURIIN KOLLEGE-20'!AE29+'[5]TURIIN BUS KOLLEGE-8'!AE29+'[5]TURIIN IH SUR-5'!AE29</f>
        <v>0</v>
      </c>
      <c r="AF25" s="546">
        <f>+'[5]TURIIN MSUT-18'!AF29+'[5]TURIIN BUS MSUT-25'!AF29+'[5]TURIIN KOLLEGE-20'!AF29+'[5]TURIIN BUS KOLLEGE-8'!AF29+'[5]TURIIN IH SUR-5'!AF29</f>
        <v>0</v>
      </c>
      <c r="AG25" s="546">
        <f>+'[5]TURIIN MSUT-18'!AG29+'[5]TURIIN BUS MSUT-25'!AG29+'[5]TURIIN KOLLEGE-20'!AG29+'[5]TURIIN BUS KOLLEGE-8'!AG29+'[5]TURIIN IH SUR-5'!AG29</f>
        <v>0</v>
      </c>
      <c r="AH25" s="527"/>
      <c r="AI25" s="527"/>
      <c r="AJ25" s="527"/>
      <c r="AK25" s="527"/>
      <c r="AL25" s="527"/>
      <c r="AM25" s="527"/>
      <c r="AN25" s="527"/>
      <c r="AO25" s="527"/>
      <c r="AP25" s="527"/>
      <c r="AQ25" s="527"/>
      <c r="AR25" s="527"/>
      <c r="AS25" s="527"/>
      <c r="AT25" s="527"/>
      <c r="AU25" s="527"/>
      <c r="AV25" s="527"/>
      <c r="AW25" s="527"/>
      <c r="AX25" s="527"/>
      <c r="AY25" s="527"/>
      <c r="AZ25" s="527"/>
      <c r="BA25" s="527"/>
      <c r="BB25" s="527"/>
      <c r="BC25" s="527"/>
      <c r="BD25" s="527"/>
      <c r="BE25" s="527"/>
      <c r="BF25" s="527"/>
      <c r="BG25" s="527"/>
      <c r="BH25" s="527"/>
      <c r="BI25" s="527"/>
      <c r="BJ25" s="527"/>
      <c r="BK25" s="527"/>
      <c r="BL25" s="527"/>
      <c r="BM25" s="527"/>
      <c r="BN25" s="527"/>
      <c r="BO25" s="527"/>
      <c r="BP25" s="527"/>
      <c r="BQ25" s="527"/>
      <c r="BR25" s="527"/>
      <c r="BS25" s="527"/>
      <c r="BT25" s="527"/>
      <c r="BU25" s="527"/>
      <c r="BV25" s="527"/>
      <c r="BW25" s="527"/>
      <c r="BX25" s="527"/>
      <c r="BY25" s="527"/>
      <c r="BZ25" s="527"/>
      <c r="CA25" s="527"/>
      <c r="CB25" s="527"/>
      <c r="CC25" s="527"/>
      <c r="CD25" s="527"/>
      <c r="CE25" s="527"/>
      <c r="CF25" s="527"/>
      <c r="CG25" s="527"/>
      <c r="CH25" s="527"/>
      <c r="CI25" s="527"/>
      <c r="CJ25" s="527"/>
      <c r="CK25" s="527"/>
      <c r="CL25" s="527"/>
      <c r="CM25" s="527"/>
      <c r="CN25" s="527"/>
      <c r="CO25" s="527"/>
      <c r="CP25" s="527"/>
      <c r="CQ25" s="527"/>
      <c r="CR25" s="527"/>
      <c r="CS25" s="527"/>
      <c r="CT25" s="527"/>
      <c r="CU25" s="527"/>
      <c r="CV25" s="527"/>
      <c r="CW25" s="527"/>
      <c r="CX25" s="527"/>
      <c r="CY25" s="527"/>
      <c r="CZ25" s="527"/>
      <c r="DA25" s="527"/>
      <c r="DB25" s="527"/>
      <c r="DC25" s="527"/>
      <c r="DD25" s="527"/>
      <c r="DE25" s="527"/>
      <c r="DF25" s="527"/>
      <c r="DG25" s="527"/>
      <c r="DH25" s="527"/>
      <c r="DI25" s="527"/>
      <c r="DJ25" s="527"/>
      <c r="DK25" s="527"/>
      <c r="DL25" s="527"/>
      <c r="DM25" s="527"/>
      <c r="DN25" s="527"/>
      <c r="DO25" s="527"/>
      <c r="DP25" s="527"/>
      <c r="DQ25" s="527"/>
      <c r="DR25" s="527"/>
      <c r="DS25" s="527"/>
      <c r="DT25" s="527"/>
      <c r="DU25" s="527"/>
      <c r="DV25" s="527"/>
      <c r="DW25" s="527"/>
      <c r="DX25" s="527"/>
      <c r="DY25" s="527"/>
      <c r="DZ25" s="527"/>
      <c r="EA25" s="527"/>
      <c r="EB25" s="527"/>
      <c r="EC25" s="527"/>
      <c r="ED25" s="527"/>
      <c r="EE25" s="527"/>
      <c r="EF25" s="527"/>
      <c r="EG25" s="527"/>
      <c r="EH25" s="527"/>
      <c r="EI25" s="527"/>
      <c r="EJ25" s="527"/>
      <c r="EK25" s="527"/>
      <c r="EL25" s="527"/>
      <c r="EM25" s="527"/>
      <c r="EN25" s="527"/>
      <c r="EO25" s="527"/>
      <c r="EP25" s="527"/>
      <c r="EQ25" s="527"/>
      <c r="ER25" s="527"/>
      <c r="ES25" s="527"/>
      <c r="ET25" s="527"/>
      <c r="EU25" s="527"/>
      <c r="EV25" s="527"/>
      <c r="EW25" s="527"/>
      <c r="EX25" s="527"/>
      <c r="EY25" s="527"/>
      <c r="EZ25" s="527"/>
      <c r="FA25" s="527"/>
      <c r="FB25" s="527"/>
      <c r="FC25" s="527"/>
      <c r="FD25" s="527"/>
      <c r="FE25" s="527"/>
      <c r="FF25" s="527"/>
      <c r="FG25" s="527"/>
      <c r="FH25" s="527"/>
      <c r="FI25" s="527"/>
      <c r="FJ25" s="527"/>
      <c r="FK25" s="527"/>
      <c r="FL25" s="527"/>
      <c r="FM25" s="527"/>
      <c r="FN25" s="527"/>
      <c r="FO25" s="527"/>
      <c r="FP25" s="527"/>
      <c r="FQ25" s="527"/>
      <c r="FR25" s="527"/>
      <c r="FS25" s="527"/>
      <c r="FT25" s="527"/>
      <c r="FU25" s="527"/>
      <c r="FV25" s="527"/>
      <c r="FW25" s="527"/>
      <c r="FX25" s="527"/>
      <c r="FY25" s="527"/>
      <c r="FZ25" s="527"/>
      <c r="GA25" s="527"/>
      <c r="GB25" s="527"/>
      <c r="GC25" s="527"/>
      <c r="GD25" s="527"/>
      <c r="GE25" s="527"/>
      <c r="GF25" s="527"/>
      <c r="GG25" s="527"/>
      <c r="GH25" s="527"/>
      <c r="GI25" s="527"/>
      <c r="GJ25" s="527"/>
      <c r="GK25" s="527"/>
      <c r="GL25" s="527"/>
      <c r="GM25" s="527"/>
      <c r="GN25" s="527"/>
      <c r="GO25" s="527"/>
      <c r="GP25" s="527"/>
      <c r="GQ25" s="527"/>
      <c r="GR25" s="527"/>
      <c r="GS25" s="527"/>
      <c r="GT25" s="527"/>
      <c r="GU25" s="527"/>
      <c r="GV25" s="527"/>
      <c r="GW25" s="527"/>
      <c r="GX25" s="527"/>
      <c r="GY25" s="527"/>
      <c r="GZ25" s="527"/>
      <c r="HA25" s="527"/>
      <c r="HB25" s="527"/>
      <c r="HC25" s="527"/>
      <c r="HD25" s="527"/>
      <c r="HE25" s="527"/>
      <c r="HF25" s="527"/>
      <c r="HG25" s="527"/>
      <c r="HH25" s="527"/>
      <c r="HI25" s="527"/>
      <c r="HJ25" s="527"/>
      <c r="HK25" s="527"/>
      <c r="HL25" s="527"/>
      <c r="HM25" s="527"/>
      <c r="HN25" s="527"/>
      <c r="HO25" s="527"/>
      <c r="HP25" s="527"/>
      <c r="HQ25" s="527"/>
      <c r="HR25" s="527"/>
      <c r="HS25" s="527"/>
      <c r="HT25" s="527"/>
      <c r="HU25" s="527"/>
      <c r="HV25" s="527"/>
      <c r="HW25" s="527"/>
      <c r="HX25" s="527"/>
      <c r="HY25" s="527"/>
      <c r="HZ25" s="527"/>
      <c r="IA25" s="527"/>
      <c r="IB25" s="527"/>
      <c r="IC25" s="527"/>
    </row>
    <row r="26" spans="1:237" s="510" customFormat="1" ht="18" customHeight="1">
      <c r="A26" s="546">
        <v>25</v>
      </c>
      <c r="B26" s="541">
        <v>14</v>
      </c>
      <c r="C26" s="1100">
        <f t="shared" si="2"/>
        <v>513</v>
      </c>
      <c r="D26" s="1101"/>
      <c r="E26" s="1100">
        <f t="shared" si="3"/>
        <v>250</v>
      </c>
      <c r="F26" s="1101"/>
      <c r="G26" s="1102">
        <f>+'[5]TURIIN MSUT-18'!G30:H30+'[5]TURIIN BUS MSUT-25'!G30:H30+'[5]TURIIN KOLLEGE-20'!G30:H30+'[5]TURIIN BUS KOLLEGE-8'!G30:H30+'[5]TURIIN IH SUR-5'!G30:H30</f>
        <v>31</v>
      </c>
      <c r="H26" s="1103"/>
      <c r="I26" s="546">
        <f>+'[5]TURIIN MSUT-18'!I30+'[5]TURIIN BUS MSUT-25'!I30+'[5]TURIIN KOLLEGE-20'!I30+'[5]TURIIN BUS KOLLEGE-8'!I30+'[5]TURIIN IH SUR-5'!I30</f>
        <v>11</v>
      </c>
      <c r="J26" s="546">
        <f>+'[5]TURIIN MSUT-18'!J30+'[5]TURIIN BUS MSUT-25'!J30+'[5]TURIIN KOLLEGE-20'!J30+'[5]TURIIN BUS KOLLEGE-8'!J30+'[5]TURIIN IH SUR-5'!J30</f>
        <v>461</v>
      </c>
      <c r="K26" s="546">
        <f>+'[5]TURIIN MSUT-18'!K30+'[5]TURIIN BUS MSUT-25'!K30+'[5]TURIIN KOLLEGE-20'!K30+'[5]TURIIN BUS KOLLEGE-8'!K30+'[5]TURIIN IH SUR-5'!K30</f>
        <v>236</v>
      </c>
      <c r="L26" s="546">
        <f>+'[5]TURIIN MSUT-18'!L30+'[5]TURIIN BUS MSUT-25'!L30+'[5]TURIIN KOLLEGE-20'!L30+'[5]TURIIN BUS KOLLEGE-8'!L30+'[5]TURIIN IH SUR-5'!L30</f>
        <v>21</v>
      </c>
      <c r="M26" s="546">
        <f>+'[5]TURIIN MSUT-18'!M30+'[5]TURIIN BUS MSUT-25'!M30+'[5]TURIIN KOLLEGE-20'!M30+'[5]TURIIN BUS KOLLEGE-8'!M30+'[5]TURIIN IH SUR-5'!M30</f>
        <v>3</v>
      </c>
      <c r="N26" s="514">
        <f t="shared" si="4"/>
        <v>6</v>
      </c>
      <c r="O26" s="514">
        <f t="shared" si="4"/>
        <v>4</v>
      </c>
      <c r="P26" s="546">
        <f>+'[5]TURIIN MSUT-18'!P30+'[5]TURIIN BUS MSUT-25'!P30+'[5]TURIIN KOLLEGE-20'!P30+'[5]TURIIN BUS KOLLEGE-8'!P30+'[5]TURIIN IH SUR-5'!P30</f>
        <v>3</v>
      </c>
      <c r="Q26" s="546">
        <f>+'[5]TURIIN MSUT-18'!Q30+'[5]TURIIN BUS MSUT-25'!Q30+'[5]TURIIN KOLLEGE-20'!Q30+'[5]TURIIN BUS KOLLEGE-8'!Q30+'[5]TURIIN IH SUR-5'!Q30</f>
        <v>3</v>
      </c>
      <c r="R26" s="1102">
        <v>25</v>
      </c>
      <c r="S26" s="1104"/>
      <c r="T26" s="1103"/>
      <c r="U26" s="541">
        <v>14</v>
      </c>
      <c r="V26" s="546">
        <f>+'[5]TURIIN MSUT-18'!V30+'[5]TURIIN BUS MSUT-25'!V30+'[5]TURIIN KOLLEGE-20'!V30+'[5]TURIIN BUS KOLLEGE-8'!V30+'[5]TURIIN IH SUR-5'!V30</f>
        <v>0</v>
      </c>
      <c r="W26" s="546">
        <f>+'[5]TURIIN MSUT-18'!W30+'[5]TURIIN BUS MSUT-25'!W30+'[5]TURIIN KOLLEGE-20'!W30+'[5]TURIIN BUS KOLLEGE-8'!W30+'[5]TURIIN IH SUR-5'!W30</f>
        <v>0</v>
      </c>
      <c r="X26" s="546">
        <f>+'[5]TURIIN MSUT-18'!X30+'[5]TURIIN BUS MSUT-25'!X30+'[5]TURIIN KOLLEGE-20'!X30+'[5]TURIIN BUS KOLLEGE-8'!X30+'[5]TURIIN IH SUR-5'!X30</f>
        <v>0</v>
      </c>
      <c r="Y26" s="546">
        <f>+'[5]TURIIN MSUT-18'!Y30+'[5]TURIIN BUS MSUT-25'!Y30+'[5]TURIIN KOLLEGE-20'!Y30+'[5]TURIIN BUS KOLLEGE-8'!Y30+'[5]TURIIN IH SUR-5'!Y30</f>
        <v>0</v>
      </c>
      <c r="Z26" s="546">
        <f>+'[5]TURIIN MSUT-18'!Z30+'[5]TURIIN BUS MSUT-25'!Z30+'[5]TURIIN KOLLEGE-20'!Z30+'[5]TURIIN BUS KOLLEGE-8'!Z30+'[5]TURIIN IH SUR-5'!Z30</f>
        <v>0</v>
      </c>
      <c r="AA26" s="546">
        <f>+'[5]TURIIN MSUT-18'!AA30+'[5]TURIIN BUS MSUT-25'!AA30+'[5]TURIIN KOLLEGE-20'!AA30+'[5]TURIIN BUS KOLLEGE-8'!AA30+'[5]TURIIN IH SUR-5'!AA30</f>
        <v>0</v>
      </c>
      <c r="AB26" s="546">
        <f>+'[5]TURIIN MSUT-18'!AB30+'[5]TURIIN BUS MSUT-25'!AB30+'[5]TURIIN KOLLEGE-20'!AB30+'[5]TURIIN BUS KOLLEGE-8'!AB30+'[5]TURIIN IH SUR-5'!AB30</f>
        <v>0</v>
      </c>
      <c r="AC26" s="546">
        <f>+'[5]TURIIN MSUT-18'!AC30+'[5]TURIIN BUS MSUT-25'!AC30+'[5]TURIIN KOLLEGE-20'!AC30+'[5]TURIIN BUS KOLLEGE-8'!AC30+'[5]TURIIN IH SUR-5'!AC30</f>
        <v>0</v>
      </c>
      <c r="AD26" s="546">
        <f>+'[5]TURIIN MSUT-18'!AD30+'[5]TURIIN BUS MSUT-25'!AD30+'[5]TURIIN KOLLEGE-20'!AD30+'[5]TURIIN BUS KOLLEGE-8'!AD30+'[5]TURIIN IH SUR-5'!AD30</f>
        <v>2</v>
      </c>
      <c r="AE26" s="546">
        <f>+'[5]TURIIN MSUT-18'!AE30+'[5]TURIIN BUS MSUT-25'!AE30+'[5]TURIIN KOLLEGE-20'!AE30+'[5]TURIIN BUS KOLLEGE-8'!AE30+'[5]TURIIN IH SUR-5'!AE30</f>
        <v>1</v>
      </c>
      <c r="AF26" s="546">
        <f>+'[5]TURIIN MSUT-18'!AF30+'[5]TURIIN BUS MSUT-25'!AF30+'[5]TURIIN KOLLEGE-20'!AF30+'[5]TURIIN BUS KOLLEGE-8'!AF30+'[5]TURIIN IH SUR-5'!AF30</f>
        <v>1</v>
      </c>
      <c r="AG26" s="546">
        <f>+'[5]TURIIN MSUT-18'!AG30+'[5]TURIIN BUS MSUT-25'!AG30+'[5]TURIIN KOLLEGE-20'!AG30+'[5]TURIIN BUS KOLLEGE-8'!AG30+'[5]TURIIN IH SUR-5'!AG30</f>
        <v>0</v>
      </c>
      <c r="AH26" s="527"/>
      <c r="AI26" s="527"/>
      <c r="AJ26" s="527"/>
      <c r="AK26" s="527"/>
      <c r="AL26" s="527"/>
      <c r="AM26" s="527"/>
      <c r="AN26" s="527"/>
      <c r="AO26" s="527"/>
      <c r="AP26" s="527"/>
      <c r="AQ26" s="527"/>
      <c r="AR26" s="527"/>
      <c r="AS26" s="527"/>
      <c r="AT26" s="527"/>
      <c r="AU26" s="527"/>
      <c r="AV26" s="527"/>
      <c r="AW26" s="527"/>
      <c r="AX26" s="527"/>
      <c r="AY26" s="527"/>
      <c r="AZ26" s="527"/>
      <c r="BA26" s="527"/>
      <c r="BB26" s="527"/>
      <c r="BC26" s="527"/>
      <c r="BD26" s="527"/>
      <c r="BE26" s="527"/>
      <c r="BF26" s="527"/>
      <c r="BG26" s="527"/>
      <c r="BH26" s="527"/>
      <c r="BI26" s="527"/>
      <c r="BJ26" s="527"/>
      <c r="BK26" s="527"/>
      <c r="BL26" s="527"/>
      <c r="BM26" s="527"/>
      <c r="BN26" s="527"/>
      <c r="BO26" s="527"/>
      <c r="BP26" s="527"/>
      <c r="BQ26" s="527"/>
      <c r="BR26" s="527"/>
      <c r="BS26" s="527"/>
      <c r="BT26" s="527"/>
      <c r="BU26" s="527"/>
      <c r="BV26" s="527"/>
      <c r="BW26" s="527"/>
      <c r="BX26" s="527"/>
      <c r="BY26" s="527"/>
      <c r="BZ26" s="527"/>
      <c r="CA26" s="527"/>
      <c r="CB26" s="527"/>
      <c r="CC26" s="527"/>
      <c r="CD26" s="527"/>
      <c r="CE26" s="527"/>
      <c r="CF26" s="527"/>
      <c r="CG26" s="527"/>
      <c r="CH26" s="527"/>
      <c r="CI26" s="527"/>
      <c r="CJ26" s="527"/>
      <c r="CK26" s="527"/>
      <c r="CL26" s="527"/>
      <c r="CM26" s="527"/>
      <c r="CN26" s="527"/>
      <c r="CO26" s="527"/>
      <c r="CP26" s="527"/>
      <c r="CQ26" s="527"/>
      <c r="CR26" s="527"/>
      <c r="CS26" s="527"/>
      <c r="CT26" s="527"/>
      <c r="CU26" s="527"/>
      <c r="CV26" s="527"/>
      <c r="CW26" s="527"/>
      <c r="CX26" s="527"/>
      <c r="CY26" s="527"/>
      <c r="CZ26" s="527"/>
      <c r="DA26" s="527"/>
      <c r="DB26" s="527"/>
      <c r="DC26" s="527"/>
      <c r="DD26" s="527"/>
      <c r="DE26" s="527"/>
      <c r="DF26" s="527"/>
      <c r="DG26" s="527"/>
      <c r="DH26" s="527"/>
      <c r="DI26" s="527"/>
      <c r="DJ26" s="527"/>
      <c r="DK26" s="527"/>
      <c r="DL26" s="527"/>
      <c r="DM26" s="527"/>
      <c r="DN26" s="527"/>
      <c r="DO26" s="527"/>
      <c r="DP26" s="527"/>
      <c r="DQ26" s="527"/>
      <c r="DR26" s="527"/>
      <c r="DS26" s="527"/>
      <c r="DT26" s="527"/>
      <c r="DU26" s="527"/>
      <c r="DV26" s="527"/>
      <c r="DW26" s="527"/>
      <c r="DX26" s="527"/>
      <c r="DY26" s="527"/>
      <c r="DZ26" s="527"/>
      <c r="EA26" s="527"/>
      <c r="EB26" s="527"/>
      <c r="EC26" s="527"/>
      <c r="ED26" s="527"/>
      <c r="EE26" s="527"/>
      <c r="EF26" s="527"/>
      <c r="EG26" s="527"/>
      <c r="EH26" s="527"/>
      <c r="EI26" s="527"/>
      <c r="EJ26" s="527"/>
      <c r="EK26" s="527"/>
      <c r="EL26" s="527"/>
      <c r="EM26" s="527"/>
      <c r="EN26" s="527"/>
      <c r="EO26" s="527"/>
      <c r="EP26" s="527"/>
      <c r="EQ26" s="527"/>
      <c r="ER26" s="527"/>
      <c r="ES26" s="527"/>
      <c r="ET26" s="527"/>
      <c r="EU26" s="527"/>
      <c r="EV26" s="527"/>
      <c r="EW26" s="527"/>
      <c r="EX26" s="527"/>
      <c r="EY26" s="527"/>
      <c r="EZ26" s="527"/>
      <c r="FA26" s="527"/>
      <c r="FB26" s="527"/>
      <c r="FC26" s="527"/>
      <c r="FD26" s="527"/>
      <c r="FE26" s="527"/>
      <c r="FF26" s="527"/>
      <c r="FG26" s="527"/>
      <c r="FH26" s="527"/>
      <c r="FI26" s="527"/>
      <c r="FJ26" s="527"/>
      <c r="FK26" s="527"/>
      <c r="FL26" s="527"/>
      <c r="FM26" s="527"/>
      <c r="FN26" s="527"/>
      <c r="FO26" s="527"/>
      <c r="FP26" s="527"/>
      <c r="FQ26" s="527"/>
      <c r="FR26" s="527"/>
      <c r="FS26" s="527"/>
      <c r="FT26" s="527"/>
      <c r="FU26" s="527"/>
      <c r="FV26" s="527"/>
      <c r="FW26" s="527"/>
      <c r="FX26" s="527"/>
      <c r="FY26" s="527"/>
      <c r="FZ26" s="527"/>
      <c r="GA26" s="527"/>
      <c r="GB26" s="527"/>
      <c r="GC26" s="527"/>
      <c r="GD26" s="527"/>
      <c r="GE26" s="527"/>
      <c r="GF26" s="527"/>
      <c r="GG26" s="527"/>
      <c r="GH26" s="527"/>
      <c r="GI26" s="527"/>
      <c r="GJ26" s="527"/>
      <c r="GK26" s="527"/>
      <c r="GL26" s="527"/>
      <c r="GM26" s="527"/>
      <c r="GN26" s="527"/>
      <c r="GO26" s="527"/>
      <c r="GP26" s="527"/>
      <c r="GQ26" s="527"/>
      <c r="GR26" s="527"/>
      <c r="GS26" s="527"/>
      <c r="GT26" s="527"/>
      <c r="GU26" s="527"/>
      <c r="GV26" s="527"/>
      <c r="GW26" s="527"/>
      <c r="GX26" s="527"/>
      <c r="GY26" s="527"/>
      <c r="GZ26" s="527"/>
      <c r="HA26" s="527"/>
      <c r="HB26" s="527"/>
      <c r="HC26" s="527"/>
      <c r="HD26" s="527"/>
      <c r="HE26" s="527"/>
      <c r="HF26" s="527"/>
      <c r="HG26" s="527"/>
      <c r="HH26" s="527"/>
      <c r="HI26" s="527"/>
      <c r="HJ26" s="527"/>
      <c r="HK26" s="527"/>
      <c r="HL26" s="527"/>
      <c r="HM26" s="527"/>
      <c r="HN26" s="527"/>
      <c r="HO26" s="527"/>
      <c r="HP26" s="527"/>
      <c r="HQ26" s="527"/>
      <c r="HR26" s="527"/>
      <c r="HS26" s="527"/>
      <c r="HT26" s="527"/>
      <c r="HU26" s="527"/>
      <c r="HV26" s="527"/>
      <c r="HW26" s="527"/>
      <c r="HX26" s="527"/>
      <c r="HY26" s="527"/>
      <c r="HZ26" s="527"/>
      <c r="IA26" s="527"/>
      <c r="IB26" s="527"/>
      <c r="IC26" s="527"/>
    </row>
    <row r="27" spans="1:237" s="510" customFormat="1" ht="18" customHeight="1">
      <c r="A27" s="546">
        <v>26</v>
      </c>
      <c r="B27" s="541">
        <v>15</v>
      </c>
      <c r="C27" s="1100">
        <f t="shared" si="2"/>
        <v>521</v>
      </c>
      <c r="D27" s="1101"/>
      <c r="E27" s="1100">
        <f t="shared" si="3"/>
        <v>257</v>
      </c>
      <c r="F27" s="1101"/>
      <c r="G27" s="1102">
        <f>+'[5]TURIIN MSUT-18'!G31:H31+'[5]TURIIN BUS MSUT-25'!G31:H31+'[5]TURIIN KOLLEGE-20'!G31:H31+'[5]TURIIN BUS KOLLEGE-8'!G31:H31+'[5]TURIIN IH SUR-5'!G31:H31</f>
        <v>40</v>
      </c>
      <c r="H27" s="1103"/>
      <c r="I27" s="546">
        <f>+'[5]TURIIN MSUT-18'!I31+'[5]TURIIN BUS MSUT-25'!I31+'[5]TURIIN KOLLEGE-20'!I31+'[5]TURIIN BUS KOLLEGE-8'!I31+'[5]TURIIN IH SUR-5'!I31</f>
        <v>16</v>
      </c>
      <c r="J27" s="546">
        <f>+'[5]TURIIN MSUT-18'!J31+'[5]TURIIN BUS MSUT-25'!J31+'[5]TURIIN KOLLEGE-20'!J31+'[5]TURIIN BUS KOLLEGE-8'!J31+'[5]TURIIN IH SUR-5'!J31</f>
        <v>465</v>
      </c>
      <c r="K27" s="546">
        <f>+'[5]TURIIN MSUT-18'!K31+'[5]TURIIN BUS MSUT-25'!K31+'[5]TURIIN KOLLEGE-20'!K31+'[5]TURIIN BUS KOLLEGE-8'!K31+'[5]TURIIN IH SUR-5'!K31</f>
        <v>238</v>
      </c>
      <c r="L27" s="546">
        <f>+'[5]TURIIN MSUT-18'!L31+'[5]TURIIN BUS MSUT-25'!L31+'[5]TURIIN KOLLEGE-20'!L31+'[5]TURIIN BUS KOLLEGE-8'!L31+'[5]TURIIN IH SUR-5'!L31</f>
        <v>16</v>
      </c>
      <c r="M27" s="546">
        <f>+'[5]TURIIN MSUT-18'!M31+'[5]TURIIN BUS MSUT-25'!M31+'[5]TURIIN KOLLEGE-20'!M31+'[5]TURIIN BUS KOLLEGE-8'!M31+'[5]TURIIN IH SUR-5'!M31</f>
        <v>3</v>
      </c>
      <c r="N27" s="514">
        <f t="shared" si="4"/>
        <v>11</v>
      </c>
      <c r="O27" s="514">
        <f t="shared" si="4"/>
        <v>8</v>
      </c>
      <c r="P27" s="546">
        <f>+'[5]TURIIN MSUT-18'!P31+'[5]TURIIN BUS MSUT-25'!P31+'[5]TURIIN KOLLEGE-20'!P31+'[5]TURIIN BUS KOLLEGE-8'!P31+'[5]TURIIN IH SUR-5'!P31</f>
        <v>5</v>
      </c>
      <c r="Q27" s="546">
        <f>+'[5]TURIIN MSUT-18'!Q31+'[5]TURIIN BUS MSUT-25'!Q31+'[5]TURIIN KOLLEGE-20'!Q31+'[5]TURIIN BUS KOLLEGE-8'!Q31+'[5]TURIIN IH SUR-5'!Q31</f>
        <v>4</v>
      </c>
      <c r="R27" s="1102">
        <v>26</v>
      </c>
      <c r="S27" s="1104"/>
      <c r="T27" s="1103"/>
      <c r="U27" s="541">
        <v>15</v>
      </c>
      <c r="V27" s="546">
        <f>+'[5]TURIIN MSUT-18'!V31+'[5]TURIIN BUS MSUT-25'!V31+'[5]TURIIN KOLLEGE-20'!V31+'[5]TURIIN BUS KOLLEGE-8'!V31+'[5]TURIIN IH SUR-5'!V31</f>
        <v>0</v>
      </c>
      <c r="W27" s="546">
        <f>+'[5]TURIIN MSUT-18'!W31+'[5]TURIIN BUS MSUT-25'!W31+'[5]TURIIN KOLLEGE-20'!W31+'[5]TURIIN BUS KOLLEGE-8'!W31+'[5]TURIIN IH SUR-5'!W31</f>
        <v>0</v>
      </c>
      <c r="X27" s="546">
        <f>+'[5]TURIIN MSUT-18'!X31+'[5]TURIIN BUS MSUT-25'!X31+'[5]TURIIN KOLLEGE-20'!X31+'[5]TURIIN BUS KOLLEGE-8'!X31+'[5]TURIIN IH SUR-5'!X31</f>
        <v>2</v>
      </c>
      <c r="Y27" s="546">
        <f>+'[5]TURIIN MSUT-18'!Y31+'[5]TURIIN BUS MSUT-25'!Y31+'[5]TURIIN KOLLEGE-20'!Y31+'[5]TURIIN BUS KOLLEGE-8'!Y31+'[5]TURIIN IH SUR-5'!Y31</f>
        <v>2</v>
      </c>
      <c r="Z27" s="546">
        <f>+'[5]TURIIN MSUT-18'!Z31+'[5]TURIIN BUS MSUT-25'!Z31+'[5]TURIIN KOLLEGE-20'!Z31+'[5]TURIIN BUS KOLLEGE-8'!Z31+'[5]TURIIN IH SUR-5'!Z31</f>
        <v>0</v>
      </c>
      <c r="AA27" s="546">
        <f>+'[5]TURIIN MSUT-18'!AA31+'[5]TURIIN BUS MSUT-25'!AA31+'[5]TURIIN KOLLEGE-20'!AA31+'[5]TURIIN BUS KOLLEGE-8'!AA31+'[5]TURIIN IH SUR-5'!AA31</f>
        <v>0</v>
      </c>
      <c r="AB27" s="546">
        <f>+'[5]TURIIN MSUT-18'!AB31+'[5]TURIIN BUS MSUT-25'!AB31+'[5]TURIIN KOLLEGE-20'!AB31+'[5]TURIIN BUS KOLLEGE-8'!AB31+'[5]TURIIN IH SUR-5'!AB31</f>
        <v>2</v>
      </c>
      <c r="AC27" s="546">
        <f>+'[5]TURIIN MSUT-18'!AC31+'[5]TURIIN BUS MSUT-25'!AC31+'[5]TURIIN KOLLEGE-20'!AC31+'[5]TURIIN BUS KOLLEGE-8'!AC31+'[5]TURIIN IH SUR-5'!AC31</f>
        <v>1</v>
      </c>
      <c r="AD27" s="546">
        <f>+'[5]TURIIN MSUT-18'!AD31+'[5]TURIIN BUS MSUT-25'!AD31+'[5]TURIIN KOLLEGE-20'!AD31+'[5]TURIIN BUS KOLLEGE-8'!AD31+'[5]TURIIN IH SUR-5'!AD31</f>
        <v>2</v>
      </c>
      <c r="AE27" s="546">
        <f>+'[5]TURIIN MSUT-18'!AE31+'[5]TURIIN BUS MSUT-25'!AE31+'[5]TURIIN KOLLEGE-20'!AE31+'[5]TURIIN BUS KOLLEGE-8'!AE31+'[5]TURIIN IH SUR-5'!AE31</f>
        <v>1</v>
      </c>
      <c r="AF27" s="546">
        <f>+'[5]TURIIN MSUT-18'!AF31+'[5]TURIIN BUS MSUT-25'!AF31+'[5]TURIIN KOLLEGE-20'!AF31+'[5]TURIIN BUS KOLLEGE-8'!AF31+'[5]TURIIN IH SUR-5'!AF31</f>
        <v>0</v>
      </c>
      <c r="AG27" s="546">
        <f>+'[5]TURIIN MSUT-18'!AG31+'[5]TURIIN BUS MSUT-25'!AG31+'[5]TURIIN KOLLEGE-20'!AG31+'[5]TURIIN BUS KOLLEGE-8'!AG31+'[5]TURIIN IH SUR-5'!AG31</f>
        <v>0</v>
      </c>
      <c r="AH27" s="527"/>
      <c r="AI27" s="527"/>
      <c r="AJ27" s="527"/>
      <c r="AK27" s="527"/>
      <c r="AL27" s="527"/>
      <c r="AM27" s="527"/>
      <c r="AN27" s="527"/>
      <c r="AO27" s="527"/>
      <c r="AP27" s="527"/>
      <c r="AQ27" s="527"/>
      <c r="AR27" s="527"/>
      <c r="AS27" s="527"/>
      <c r="AT27" s="527"/>
      <c r="AU27" s="527"/>
      <c r="AV27" s="527"/>
      <c r="AW27" s="527"/>
      <c r="AX27" s="527"/>
      <c r="AY27" s="527"/>
      <c r="AZ27" s="527"/>
      <c r="BA27" s="527"/>
      <c r="BB27" s="527"/>
      <c r="BC27" s="527"/>
      <c r="BD27" s="527"/>
      <c r="BE27" s="527"/>
      <c r="BF27" s="527"/>
      <c r="BG27" s="527"/>
      <c r="BH27" s="527"/>
      <c r="BI27" s="527"/>
      <c r="BJ27" s="527"/>
      <c r="BK27" s="527"/>
      <c r="BL27" s="527"/>
      <c r="BM27" s="527"/>
      <c r="BN27" s="527"/>
      <c r="BO27" s="527"/>
      <c r="BP27" s="527"/>
      <c r="BQ27" s="527"/>
      <c r="BR27" s="527"/>
      <c r="BS27" s="527"/>
      <c r="BT27" s="527"/>
      <c r="BU27" s="527"/>
      <c r="BV27" s="527"/>
      <c r="BW27" s="527"/>
      <c r="BX27" s="527"/>
      <c r="BY27" s="527"/>
      <c r="BZ27" s="527"/>
      <c r="CA27" s="527"/>
      <c r="CB27" s="527"/>
      <c r="CC27" s="527"/>
      <c r="CD27" s="527"/>
      <c r="CE27" s="527"/>
      <c r="CF27" s="527"/>
      <c r="CG27" s="527"/>
      <c r="CH27" s="527"/>
      <c r="CI27" s="527"/>
      <c r="CJ27" s="527"/>
      <c r="CK27" s="527"/>
      <c r="CL27" s="527"/>
      <c r="CM27" s="527"/>
      <c r="CN27" s="527"/>
      <c r="CO27" s="527"/>
      <c r="CP27" s="527"/>
      <c r="CQ27" s="527"/>
      <c r="CR27" s="527"/>
      <c r="CS27" s="527"/>
      <c r="CT27" s="527"/>
      <c r="CU27" s="527"/>
      <c r="CV27" s="527"/>
      <c r="CW27" s="527"/>
      <c r="CX27" s="527"/>
      <c r="CY27" s="527"/>
      <c r="CZ27" s="527"/>
      <c r="DA27" s="527"/>
      <c r="DB27" s="527"/>
      <c r="DC27" s="527"/>
      <c r="DD27" s="527"/>
      <c r="DE27" s="527"/>
      <c r="DF27" s="527"/>
      <c r="DG27" s="527"/>
      <c r="DH27" s="527"/>
      <c r="DI27" s="527"/>
      <c r="DJ27" s="527"/>
      <c r="DK27" s="527"/>
      <c r="DL27" s="527"/>
      <c r="DM27" s="527"/>
      <c r="DN27" s="527"/>
      <c r="DO27" s="527"/>
      <c r="DP27" s="527"/>
      <c r="DQ27" s="527"/>
      <c r="DR27" s="527"/>
      <c r="DS27" s="527"/>
      <c r="DT27" s="527"/>
      <c r="DU27" s="527"/>
      <c r="DV27" s="527"/>
      <c r="DW27" s="527"/>
      <c r="DX27" s="527"/>
      <c r="DY27" s="527"/>
      <c r="DZ27" s="527"/>
      <c r="EA27" s="527"/>
      <c r="EB27" s="527"/>
      <c r="EC27" s="527"/>
      <c r="ED27" s="527"/>
      <c r="EE27" s="527"/>
      <c r="EF27" s="527"/>
      <c r="EG27" s="527"/>
      <c r="EH27" s="527"/>
      <c r="EI27" s="527"/>
      <c r="EJ27" s="527"/>
      <c r="EK27" s="527"/>
      <c r="EL27" s="527"/>
      <c r="EM27" s="527"/>
      <c r="EN27" s="527"/>
      <c r="EO27" s="527"/>
      <c r="EP27" s="527"/>
      <c r="EQ27" s="527"/>
      <c r="ER27" s="527"/>
      <c r="ES27" s="527"/>
      <c r="ET27" s="527"/>
      <c r="EU27" s="527"/>
      <c r="EV27" s="527"/>
      <c r="EW27" s="527"/>
      <c r="EX27" s="527"/>
      <c r="EY27" s="527"/>
      <c r="EZ27" s="527"/>
      <c r="FA27" s="527"/>
      <c r="FB27" s="527"/>
      <c r="FC27" s="527"/>
      <c r="FD27" s="527"/>
      <c r="FE27" s="527"/>
      <c r="FF27" s="527"/>
      <c r="FG27" s="527"/>
      <c r="FH27" s="527"/>
      <c r="FI27" s="527"/>
      <c r="FJ27" s="527"/>
      <c r="FK27" s="527"/>
      <c r="FL27" s="527"/>
      <c r="FM27" s="527"/>
      <c r="FN27" s="527"/>
      <c r="FO27" s="527"/>
      <c r="FP27" s="527"/>
      <c r="FQ27" s="527"/>
      <c r="FR27" s="527"/>
      <c r="FS27" s="527"/>
      <c r="FT27" s="527"/>
      <c r="FU27" s="527"/>
      <c r="FV27" s="527"/>
      <c r="FW27" s="527"/>
      <c r="FX27" s="527"/>
      <c r="FY27" s="527"/>
      <c r="FZ27" s="527"/>
      <c r="GA27" s="527"/>
      <c r="GB27" s="527"/>
      <c r="GC27" s="527"/>
      <c r="GD27" s="527"/>
      <c r="GE27" s="527"/>
      <c r="GF27" s="527"/>
      <c r="GG27" s="527"/>
      <c r="GH27" s="527"/>
      <c r="GI27" s="527"/>
      <c r="GJ27" s="527"/>
      <c r="GK27" s="527"/>
      <c r="GL27" s="527"/>
      <c r="GM27" s="527"/>
      <c r="GN27" s="527"/>
      <c r="GO27" s="527"/>
      <c r="GP27" s="527"/>
      <c r="GQ27" s="527"/>
      <c r="GR27" s="527"/>
      <c r="GS27" s="527"/>
      <c r="GT27" s="527"/>
      <c r="GU27" s="527"/>
      <c r="GV27" s="527"/>
      <c r="GW27" s="527"/>
      <c r="GX27" s="527"/>
      <c r="GY27" s="527"/>
      <c r="GZ27" s="527"/>
      <c r="HA27" s="527"/>
      <c r="HB27" s="527"/>
      <c r="HC27" s="527"/>
      <c r="HD27" s="527"/>
      <c r="HE27" s="527"/>
      <c r="HF27" s="527"/>
      <c r="HG27" s="527"/>
      <c r="HH27" s="527"/>
      <c r="HI27" s="527"/>
      <c r="HJ27" s="527"/>
      <c r="HK27" s="527"/>
      <c r="HL27" s="527"/>
      <c r="HM27" s="527"/>
      <c r="HN27" s="527"/>
      <c r="HO27" s="527"/>
      <c r="HP27" s="527"/>
      <c r="HQ27" s="527"/>
      <c r="HR27" s="527"/>
      <c r="HS27" s="527"/>
      <c r="HT27" s="527"/>
      <c r="HU27" s="527"/>
      <c r="HV27" s="527"/>
      <c r="HW27" s="527"/>
      <c r="HX27" s="527"/>
      <c r="HY27" s="527"/>
      <c r="HZ27" s="527"/>
      <c r="IA27" s="527"/>
      <c r="IB27" s="527"/>
      <c r="IC27" s="527"/>
    </row>
    <row r="28" spans="1:237" s="510" customFormat="1" ht="18" customHeight="1">
      <c r="A28" s="546">
        <v>27</v>
      </c>
      <c r="B28" s="541">
        <v>16</v>
      </c>
      <c r="C28" s="1100">
        <f t="shared" si="2"/>
        <v>534</v>
      </c>
      <c r="D28" s="1101"/>
      <c r="E28" s="1100">
        <f t="shared" si="3"/>
        <v>294</v>
      </c>
      <c r="F28" s="1101"/>
      <c r="G28" s="1102">
        <f>+'[5]TURIIN MSUT-18'!G32:H32+'[5]TURIIN BUS MSUT-25'!G32:H32+'[5]TURIIN KOLLEGE-20'!G32:H32+'[5]TURIIN BUS KOLLEGE-8'!G32:H32+'[5]TURIIN IH SUR-5'!G32:H32</f>
        <v>31</v>
      </c>
      <c r="H28" s="1103"/>
      <c r="I28" s="546">
        <f>+'[5]TURIIN MSUT-18'!I32+'[5]TURIIN BUS MSUT-25'!I32+'[5]TURIIN KOLLEGE-20'!I32+'[5]TURIIN BUS KOLLEGE-8'!I32+'[5]TURIIN IH SUR-5'!I32</f>
        <v>20</v>
      </c>
      <c r="J28" s="546">
        <f>+'[5]TURIIN MSUT-18'!J32+'[5]TURIIN BUS MSUT-25'!J32+'[5]TURIIN KOLLEGE-20'!J32+'[5]TURIIN BUS KOLLEGE-8'!J32+'[5]TURIIN IH SUR-5'!J32</f>
        <v>490</v>
      </c>
      <c r="K28" s="546">
        <f>+'[5]TURIIN MSUT-18'!K32+'[5]TURIIN BUS MSUT-25'!K32+'[5]TURIIN KOLLEGE-20'!K32+'[5]TURIIN BUS KOLLEGE-8'!K32+'[5]TURIIN IH SUR-5'!K32</f>
        <v>274</v>
      </c>
      <c r="L28" s="546">
        <f>+'[5]TURIIN MSUT-18'!L32+'[5]TURIIN BUS MSUT-25'!L32+'[5]TURIIN KOLLEGE-20'!L32+'[5]TURIIN BUS KOLLEGE-8'!L32+'[5]TURIIN IH SUR-5'!L32</f>
        <v>13</v>
      </c>
      <c r="M28" s="546">
        <f>+'[5]TURIIN MSUT-18'!M32+'[5]TURIIN BUS MSUT-25'!M32+'[5]TURIIN KOLLEGE-20'!M32+'[5]TURIIN BUS KOLLEGE-8'!M32+'[5]TURIIN IH SUR-5'!M32</f>
        <v>0</v>
      </c>
      <c r="N28" s="514">
        <f t="shared" si="4"/>
        <v>15</v>
      </c>
      <c r="O28" s="514">
        <f t="shared" si="4"/>
        <v>4</v>
      </c>
      <c r="P28" s="546">
        <f>+'[5]TURIIN MSUT-18'!P32+'[5]TURIIN BUS MSUT-25'!P32+'[5]TURIIN KOLLEGE-20'!P32+'[5]TURIIN BUS KOLLEGE-8'!P32+'[5]TURIIN IH SUR-5'!P32</f>
        <v>3</v>
      </c>
      <c r="Q28" s="546">
        <f>+'[5]TURIIN MSUT-18'!Q32+'[5]TURIIN BUS MSUT-25'!Q32+'[5]TURIIN KOLLEGE-20'!Q32+'[5]TURIIN BUS KOLLEGE-8'!Q32+'[5]TURIIN IH SUR-5'!Q32</f>
        <v>0</v>
      </c>
      <c r="R28" s="1102">
        <v>27</v>
      </c>
      <c r="S28" s="1104"/>
      <c r="T28" s="1103"/>
      <c r="U28" s="541">
        <v>16</v>
      </c>
      <c r="V28" s="546">
        <f>+'[5]TURIIN MSUT-18'!V32+'[5]TURIIN BUS MSUT-25'!V32+'[5]TURIIN KOLLEGE-20'!V32+'[5]TURIIN BUS KOLLEGE-8'!V32+'[5]TURIIN IH SUR-5'!V32</f>
        <v>0</v>
      </c>
      <c r="W28" s="546">
        <f>+'[5]TURIIN MSUT-18'!W32+'[5]TURIIN BUS MSUT-25'!W32+'[5]TURIIN KOLLEGE-20'!W32+'[5]TURIIN BUS KOLLEGE-8'!W32+'[5]TURIIN IH SUR-5'!W32</f>
        <v>0</v>
      </c>
      <c r="X28" s="546">
        <f>+'[5]TURIIN MSUT-18'!X32+'[5]TURIIN BUS MSUT-25'!X32+'[5]TURIIN KOLLEGE-20'!X32+'[5]TURIIN BUS KOLLEGE-8'!X32+'[5]TURIIN IH SUR-5'!X32</f>
        <v>2</v>
      </c>
      <c r="Y28" s="546">
        <f>+'[5]TURIIN MSUT-18'!Y32+'[5]TURIIN BUS MSUT-25'!Y32+'[5]TURIIN KOLLEGE-20'!Y32+'[5]TURIIN BUS KOLLEGE-8'!Y32+'[5]TURIIN IH SUR-5'!Y32</f>
        <v>1</v>
      </c>
      <c r="Z28" s="546">
        <f>+'[5]TURIIN MSUT-18'!Z32+'[5]TURIIN BUS MSUT-25'!Z32+'[5]TURIIN KOLLEGE-20'!Z32+'[5]TURIIN BUS KOLLEGE-8'!Z32+'[5]TURIIN IH SUR-5'!Z32</f>
        <v>5</v>
      </c>
      <c r="AA28" s="546">
        <f>+'[5]TURIIN MSUT-18'!AA32+'[5]TURIIN BUS MSUT-25'!AA32+'[5]TURIIN KOLLEGE-20'!AA32+'[5]TURIIN BUS KOLLEGE-8'!AA32+'[5]TURIIN IH SUR-5'!AA32</f>
        <v>1</v>
      </c>
      <c r="AB28" s="546">
        <f>+'[5]TURIIN MSUT-18'!AB32+'[5]TURIIN BUS MSUT-25'!AB32+'[5]TURIIN KOLLEGE-20'!AB32+'[5]TURIIN BUS KOLLEGE-8'!AB32+'[5]TURIIN IH SUR-5'!AB32</f>
        <v>0</v>
      </c>
      <c r="AC28" s="546">
        <f>+'[5]TURIIN MSUT-18'!AC32+'[5]TURIIN BUS MSUT-25'!AC32+'[5]TURIIN KOLLEGE-20'!AC32+'[5]TURIIN BUS KOLLEGE-8'!AC32+'[5]TURIIN IH SUR-5'!AC32</f>
        <v>0</v>
      </c>
      <c r="AD28" s="546">
        <f>+'[5]TURIIN MSUT-18'!AD32+'[5]TURIIN BUS MSUT-25'!AD32+'[5]TURIIN KOLLEGE-20'!AD32+'[5]TURIIN BUS KOLLEGE-8'!AD32+'[5]TURIIN IH SUR-5'!AD32</f>
        <v>4</v>
      </c>
      <c r="AE28" s="546">
        <f>+'[5]TURIIN MSUT-18'!AE32+'[5]TURIIN BUS MSUT-25'!AE32+'[5]TURIIN KOLLEGE-20'!AE32+'[5]TURIIN BUS KOLLEGE-8'!AE32+'[5]TURIIN IH SUR-5'!AE32</f>
        <v>1</v>
      </c>
      <c r="AF28" s="546">
        <f>+'[5]TURIIN MSUT-18'!AF32+'[5]TURIIN BUS MSUT-25'!AF32+'[5]TURIIN KOLLEGE-20'!AF32+'[5]TURIIN BUS KOLLEGE-8'!AF32+'[5]TURIIN IH SUR-5'!AF32</f>
        <v>1</v>
      </c>
      <c r="AG28" s="546">
        <f>+'[5]TURIIN MSUT-18'!AG32+'[5]TURIIN BUS MSUT-25'!AG32+'[5]TURIIN KOLLEGE-20'!AG32+'[5]TURIIN BUS KOLLEGE-8'!AG32+'[5]TURIIN IH SUR-5'!AG32</f>
        <v>1</v>
      </c>
      <c r="AH28" s="527"/>
      <c r="AI28" s="527"/>
      <c r="AJ28" s="527"/>
      <c r="AK28" s="527"/>
      <c r="AL28" s="527"/>
      <c r="AM28" s="527"/>
      <c r="AN28" s="527"/>
      <c r="AO28" s="527"/>
      <c r="AP28" s="527"/>
      <c r="AQ28" s="527"/>
      <c r="AR28" s="527"/>
      <c r="AS28" s="527"/>
      <c r="AT28" s="527"/>
      <c r="AU28" s="527"/>
      <c r="AV28" s="527"/>
      <c r="AW28" s="527"/>
      <c r="AX28" s="527"/>
      <c r="AY28" s="527"/>
      <c r="AZ28" s="527"/>
      <c r="BA28" s="527"/>
      <c r="BB28" s="527"/>
      <c r="BC28" s="527"/>
      <c r="BD28" s="527"/>
      <c r="BE28" s="527"/>
      <c r="BF28" s="527"/>
      <c r="BG28" s="527"/>
      <c r="BH28" s="527"/>
      <c r="BI28" s="527"/>
      <c r="BJ28" s="527"/>
      <c r="BK28" s="527"/>
      <c r="BL28" s="527"/>
      <c r="BM28" s="527"/>
      <c r="BN28" s="527"/>
      <c r="BO28" s="527"/>
      <c r="BP28" s="527"/>
      <c r="BQ28" s="527"/>
      <c r="BR28" s="527"/>
      <c r="BS28" s="527"/>
      <c r="BT28" s="527"/>
      <c r="BU28" s="527"/>
      <c r="BV28" s="527"/>
      <c r="BW28" s="527"/>
      <c r="BX28" s="527"/>
      <c r="BY28" s="527"/>
      <c r="BZ28" s="527"/>
      <c r="CA28" s="527"/>
      <c r="CB28" s="527"/>
      <c r="CC28" s="527"/>
      <c r="CD28" s="527"/>
      <c r="CE28" s="527"/>
      <c r="CF28" s="527"/>
      <c r="CG28" s="527"/>
      <c r="CH28" s="527"/>
      <c r="CI28" s="527"/>
      <c r="CJ28" s="527"/>
      <c r="CK28" s="527"/>
      <c r="CL28" s="527"/>
      <c r="CM28" s="527"/>
      <c r="CN28" s="527"/>
      <c r="CO28" s="527"/>
      <c r="CP28" s="527"/>
      <c r="CQ28" s="527"/>
      <c r="CR28" s="527"/>
      <c r="CS28" s="527"/>
      <c r="CT28" s="527"/>
      <c r="CU28" s="527"/>
      <c r="CV28" s="527"/>
      <c r="CW28" s="527"/>
      <c r="CX28" s="527"/>
      <c r="CY28" s="527"/>
      <c r="CZ28" s="527"/>
      <c r="DA28" s="527"/>
      <c r="DB28" s="527"/>
      <c r="DC28" s="527"/>
      <c r="DD28" s="527"/>
      <c r="DE28" s="527"/>
      <c r="DF28" s="527"/>
      <c r="DG28" s="527"/>
      <c r="DH28" s="527"/>
      <c r="DI28" s="527"/>
      <c r="DJ28" s="527"/>
      <c r="DK28" s="527"/>
      <c r="DL28" s="527"/>
      <c r="DM28" s="527"/>
      <c r="DN28" s="527"/>
      <c r="DO28" s="527"/>
      <c r="DP28" s="527"/>
      <c r="DQ28" s="527"/>
      <c r="DR28" s="527"/>
      <c r="DS28" s="527"/>
      <c r="DT28" s="527"/>
      <c r="DU28" s="527"/>
      <c r="DV28" s="527"/>
      <c r="DW28" s="527"/>
      <c r="DX28" s="527"/>
      <c r="DY28" s="527"/>
      <c r="DZ28" s="527"/>
      <c r="EA28" s="527"/>
      <c r="EB28" s="527"/>
      <c r="EC28" s="527"/>
      <c r="ED28" s="527"/>
      <c r="EE28" s="527"/>
      <c r="EF28" s="527"/>
      <c r="EG28" s="527"/>
      <c r="EH28" s="527"/>
      <c r="EI28" s="527"/>
      <c r="EJ28" s="527"/>
      <c r="EK28" s="527"/>
      <c r="EL28" s="527"/>
      <c r="EM28" s="527"/>
      <c r="EN28" s="527"/>
      <c r="EO28" s="527"/>
      <c r="EP28" s="527"/>
      <c r="EQ28" s="527"/>
      <c r="ER28" s="527"/>
      <c r="ES28" s="527"/>
      <c r="ET28" s="527"/>
      <c r="EU28" s="527"/>
      <c r="EV28" s="527"/>
      <c r="EW28" s="527"/>
      <c r="EX28" s="527"/>
      <c r="EY28" s="527"/>
      <c r="EZ28" s="527"/>
      <c r="FA28" s="527"/>
      <c r="FB28" s="527"/>
      <c r="FC28" s="527"/>
      <c r="FD28" s="527"/>
      <c r="FE28" s="527"/>
      <c r="FF28" s="527"/>
      <c r="FG28" s="527"/>
      <c r="FH28" s="527"/>
      <c r="FI28" s="527"/>
      <c r="FJ28" s="527"/>
      <c r="FK28" s="527"/>
      <c r="FL28" s="527"/>
      <c r="FM28" s="527"/>
      <c r="FN28" s="527"/>
      <c r="FO28" s="527"/>
      <c r="FP28" s="527"/>
      <c r="FQ28" s="527"/>
      <c r="FR28" s="527"/>
      <c r="FS28" s="527"/>
      <c r="FT28" s="527"/>
      <c r="FU28" s="527"/>
      <c r="FV28" s="527"/>
      <c r="FW28" s="527"/>
      <c r="FX28" s="527"/>
      <c r="FY28" s="527"/>
      <c r="FZ28" s="527"/>
      <c r="GA28" s="527"/>
      <c r="GB28" s="527"/>
      <c r="GC28" s="527"/>
      <c r="GD28" s="527"/>
      <c r="GE28" s="527"/>
      <c r="GF28" s="527"/>
      <c r="GG28" s="527"/>
      <c r="GH28" s="527"/>
      <c r="GI28" s="527"/>
      <c r="GJ28" s="527"/>
      <c r="GK28" s="527"/>
      <c r="GL28" s="527"/>
      <c r="GM28" s="527"/>
      <c r="GN28" s="527"/>
      <c r="GO28" s="527"/>
      <c r="GP28" s="527"/>
      <c r="GQ28" s="527"/>
      <c r="GR28" s="527"/>
      <c r="GS28" s="527"/>
      <c r="GT28" s="527"/>
      <c r="GU28" s="527"/>
      <c r="GV28" s="527"/>
      <c r="GW28" s="527"/>
      <c r="GX28" s="527"/>
      <c r="GY28" s="527"/>
      <c r="GZ28" s="527"/>
      <c r="HA28" s="527"/>
      <c r="HB28" s="527"/>
      <c r="HC28" s="527"/>
      <c r="HD28" s="527"/>
      <c r="HE28" s="527"/>
      <c r="HF28" s="527"/>
      <c r="HG28" s="527"/>
      <c r="HH28" s="527"/>
      <c r="HI28" s="527"/>
      <c r="HJ28" s="527"/>
      <c r="HK28" s="527"/>
      <c r="HL28" s="527"/>
      <c r="HM28" s="527"/>
      <c r="HN28" s="527"/>
      <c r="HO28" s="527"/>
      <c r="HP28" s="527"/>
      <c r="HQ28" s="527"/>
      <c r="HR28" s="527"/>
      <c r="HS28" s="527"/>
      <c r="HT28" s="527"/>
      <c r="HU28" s="527"/>
      <c r="HV28" s="527"/>
      <c r="HW28" s="527"/>
      <c r="HX28" s="527"/>
      <c r="HY28" s="527"/>
      <c r="HZ28" s="527"/>
      <c r="IA28" s="527"/>
      <c r="IB28" s="527"/>
      <c r="IC28" s="527"/>
    </row>
    <row r="29" spans="1:237" s="510" customFormat="1" ht="18" customHeight="1">
      <c r="A29" s="546">
        <v>28</v>
      </c>
      <c r="B29" s="541">
        <v>17</v>
      </c>
      <c r="C29" s="1100">
        <f t="shared" si="2"/>
        <v>492</v>
      </c>
      <c r="D29" s="1101"/>
      <c r="E29" s="1100">
        <f t="shared" si="3"/>
        <v>274</v>
      </c>
      <c r="F29" s="1101"/>
      <c r="G29" s="1102">
        <f>+'[5]TURIIN MSUT-18'!G33:H33+'[5]TURIIN BUS MSUT-25'!G33:H33+'[5]TURIIN KOLLEGE-20'!G33:H33+'[5]TURIIN BUS KOLLEGE-8'!G33:H33+'[5]TURIIN IH SUR-5'!G33:H33</f>
        <v>40</v>
      </c>
      <c r="H29" s="1103"/>
      <c r="I29" s="546">
        <f>+'[5]TURIIN MSUT-18'!I33+'[5]TURIIN BUS MSUT-25'!I33+'[5]TURIIN KOLLEGE-20'!I33+'[5]TURIIN BUS KOLLEGE-8'!I33+'[5]TURIIN IH SUR-5'!I33</f>
        <v>15</v>
      </c>
      <c r="J29" s="546">
        <f>+'[5]TURIIN MSUT-18'!J33+'[5]TURIIN BUS MSUT-25'!J33+'[5]TURIIN KOLLEGE-20'!J33+'[5]TURIIN BUS KOLLEGE-8'!J33+'[5]TURIIN IH SUR-5'!J33</f>
        <v>434</v>
      </c>
      <c r="K29" s="546">
        <f>+'[5]TURIIN MSUT-18'!K33+'[5]TURIIN BUS MSUT-25'!K33+'[5]TURIIN KOLLEGE-20'!K33+'[5]TURIIN BUS KOLLEGE-8'!K33+'[5]TURIIN IH SUR-5'!K33</f>
        <v>253</v>
      </c>
      <c r="L29" s="546">
        <f>+'[5]TURIIN MSUT-18'!L33+'[5]TURIIN BUS MSUT-25'!L33+'[5]TURIIN KOLLEGE-20'!L33+'[5]TURIIN BUS KOLLEGE-8'!L33+'[5]TURIIN IH SUR-5'!L33</f>
        <v>18</v>
      </c>
      <c r="M29" s="546">
        <f>+'[5]TURIIN MSUT-18'!M33+'[5]TURIIN BUS MSUT-25'!M33+'[5]TURIIN KOLLEGE-20'!M33+'[5]TURIIN BUS KOLLEGE-8'!M33+'[5]TURIIN IH SUR-5'!M33</f>
        <v>6</v>
      </c>
      <c r="N29" s="514">
        <f t="shared" si="4"/>
        <v>7</v>
      </c>
      <c r="O29" s="514">
        <f t="shared" si="4"/>
        <v>5</v>
      </c>
      <c r="P29" s="546">
        <f>+'[5]TURIIN MSUT-18'!P33+'[5]TURIIN BUS MSUT-25'!P33+'[5]TURIIN KOLLEGE-20'!P33+'[5]TURIIN BUS KOLLEGE-8'!P33+'[5]TURIIN IH SUR-5'!P33</f>
        <v>2</v>
      </c>
      <c r="Q29" s="546">
        <f>+'[5]TURIIN MSUT-18'!Q33+'[5]TURIIN BUS MSUT-25'!Q33+'[5]TURIIN KOLLEGE-20'!Q33+'[5]TURIIN BUS KOLLEGE-8'!Q33+'[5]TURIIN IH SUR-5'!Q33</f>
        <v>1</v>
      </c>
      <c r="R29" s="1102">
        <v>28</v>
      </c>
      <c r="S29" s="1104"/>
      <c r="T29" s="1103"/>
      <c r="U29" s="541">
        <v>17</v>
      </c>
      <c r="V29" s="546">
        <f>+'[5]TURIIN MSUT-18'!V33+'[5]TURIIN BUS MSUT-25'!V33+'[5]TURIIN KOLLEGE-20'!V33+'[5]TURIIN BUS KOLLEGE-8'!V33+'[5]TURIIN IH SUR-5'!V33</f>
        <v>1</v>
      </c>
      <c r="W29" s="546">
        <f>+'[5]TURIIN MSUT-18'!W33+'[5]TURIIN BUS MSUT-25'!W33+'[5]TURIIN KOLLEGE-20'!W33+'[5]TURIIN BUS KOLLEGE-8'!W33+'[5]TURIIN IH SUR-5'!W33</f>
        <v>1</v>
      </c>
      <c r="X29" s="546">
        <f>+'[5]TURIIN MSUT-18'!X33+'[5]TURIIN BUS MSUT-25'!X33+'[5]TURIIN KOLLEGE-20'!X33+'[5]TURIIN BUS KOLLEGE-8'!X33+'[5]TURIIN IH SUR-5'!X33</f>
        <v>1</v>
      </c>
      <c r="Y29" s="546">
        <f>+'[5]TURIIN MSUT-18'!Y33+'[5]TURIIN BUS MSUT-25'!Y33+'[5]TURIIN KOLLEGE-20'!Y33+'[5]TURIIN BUS KOLLEGE-8'!Y33+'[5]TURIIN IH SUR-5'!Y33</f>
        <v>1</v>
      </c>
      <c r="Z29" s="546">
        <f>+'[5]TURIIN MSUT-18'!Z33+'[5]TURIIN BUS MSUT-25'!Z33+'[5]TURIIN KOLLEGE-20'!Z33+'[5]TURIIN BUS KOLLEGE-8'!Z33+'[5]TURIIN IH SUR-5'!Z33</f>
        <v>2</v>
      </c>
      <c r="AA29" s="546">
        <f>+'[5]TURIIN MSUT-18'!AA33+'[5]TURIIN BUS MSUT-25'!AA33+'[5]TURIIN KOLLEGE-20'!AA33+'[5]TURIIN BUS KOLLEGE-8'!AA33+'[5]TURIIN IH SUR-5'!AA33</f>
        <v>2</v>
      </c>
      <c r="AB29" s="546">
        <f>+'[5]TURIIN MSUT-18'!AB33+'[5]TURIIN BUS MSUT-25'!AB33+'[5]TURIIN KOLLEGE-20'!AB33+'[5]TURIIN BUS KOLLEGE-8'!AB33+'[5]TURIIN IH SUR-5'!AB33</f>
        <v>0</v>
      </c>
      <c r="AC29" s="546">
        <f>+'[5]TURIIN MSUT-18'!AC33+'[5]TURIIN BUS MSUT-25'!AC33+'[5]TURIIN KOLLEGE-20'!AC33+'[5]TURIIN BUS KOLLEGE-8'!AC33+'[5]TURIIN IH SUR-5'!AC33</f>
        <v>0</v>
      </c>
      <c r="AD29" s="546">
        <f>+'[5]TURIIN MSUT-18'!AD33+'[5]TURIIN BUS MSUT-25'!AD33+'[5]TURIIN KOLLEGE-20'!AD33+'[5]TURIIN BUS KOLLEGE-8'!AD33+'[5]TURIIN IH SUR-5'!AD33</f>
        <v>1</v>
      </c>
      <c r="AE29" s="546">
        <f>+'[5]TURIIN MSUT-18'!AE33+'[5]TURIIN BUS MSUT-25'!AE33+'[5]TURIIN KOLLEGE-20'!AE33+'[5]TURIIN BUS KOLLEGE-8'!AE33+'[5]TURIIN IH SUR-5'!AE33</f>
        <v>0</v>
      </c>
      <c r="AF29" s="546">
        <f>+'[5]TURIIN MSUT-18'!AF33+'[5]TURIIN BUS MSUT-25'!AF33+'[5]TURIIN KOLLEGE-20'!AF33+'[5]TURIIN BUS KOLLEGE-8'!AF33+'[5]TURIIN IH SUR-5'!AF33</f>
        <v>0</v>
      </c>
      <c r="AG29" s="546">
        <f>+'[5]TURIIN MSUT-18'!AG33+'[5]TURIIN BUS MSUT-25'!AG33+'[5]TURIIN KOLLEGE-20'!AG33+'[5]TURIIN BUS KOLLEGE-8'!AG33+'[5]TURIIN IH SUR-5'!AG33</f>
        <v>0</v>
      </c>
      <c r="AH29" s="527"/>
      <c r="AI29" s="527"/>
      <c r="AJ29" s="527"/>
      <c r="AK29" s="527"/>
      <c r="AL29" s="527"/>
      <c r="AM29" s="527"/>
      <c r="AN29" s="527"/>
      <c r="AO29" s="527"/>
      <c r="AP29" s="527"/>
      <c r="AQ29" s="527"/>
      <c r="AR29" s="527"/>
      <c r="AS29" s="527"/>
      <c r="AT29" s="527"/>
      <c r="AU29" s="527"/>
      <c r="AV29" s="527"/>
      <c r="AW29" s="527"/>
      <c r="AX29" s="527"/>
      <c r="AY29" s="527"/>
      <c r="AZ29" s="527"/>
      <c r="BA29" s="527"/>
      <c r="BB29" s="527"/>
      <c r="BC29" s="527"/>
      <c r="BD29" s="527"/>
      <c r="BE29" s="527"/>
      <c r="BF29" s="527"/>
      <c r="BG29" s="527"/>
      <c r="BH29" s="527"/>
      <c r="BI29" s="527"/>
      <c r="BJ29" s="527"/>
      <c r="BK29" s="527"/>
      <c r="BL29" s="527"/>
      <c r="BM29" s="527"/>
      <c r="BN29" s="527"/>
      <c r="BO29" s="527"/>
      <c r="BP29" s="527"/>
      <c r="BQ29" s="527"/>
      <c r="BR29" s="527"/>
      <c r="BS29" s="527"/>
      <c r="BT29" s="527"/>
      <c r="BU29" s="527"/>
      <c r="BV29" s="527"/>
      <c r="BW29" s="527"/>
      <c r="BX29" s="527"/>
      <c r="BY29" s="527"/>
      <c r="BZ29" s="527"/>
      <c r="CA29" s="527"/>
      <c r="CB29" s="527"/>
      <c r="CC29" s="527"/>
      <c r="CD29" s="527"/>
      <c r="CE29" s="527"/>
      <c r="CF29" s="527"/>
      <c r="CG29" s="527"/>
      <c r="CH29" s="527"/>
      <c r="CI29" s="527"/>
      <c r="CJ29" s="527"/>
      <c r="CK29" s="527"/>
      <c r="CL29" s="527"/>
      <c r="CM29" s="527"/>
      <c r="CN29" s="527"/>
      <c r="CO29" s="527"/>
      <c r="CP29" s="527"/>
      <c r="CQ29" s="527"/>
      <c r="CR29" s="527"/>
      <c r="CS29" s="527"/>
      <c r="CT29" s="527"/>
      <c r="CU29" s="527"/>
      <c r="CV29" s="527"/>
      <c r="CW29" s="527"/>
      <c r="CX29" s="527"/>
      <c r="CY29" s="527"/>
      <c r="CZ29" s="527"/>
      <c r="DA29" s="527"/>
      <c r="DB29" s="527"/>
      <c r="DC29" s="527"/>
      <c r="DD29" s="527"/>
      <c r="DE29" s="527"/>
      <c r="DF29" s="527"/>
      <c r="DG29" s="527"/>
      <c r="DH29" s="527"/>
      <c r="DI29" s="527"/>
      <c r="DJ29" s="527"/>
      <c r="DK29" s="527"/>
      <c r="DL29" s="527"/>
      <c r="DM29" s="527"/>
      <c r="DN29" s="527"/>
      <c r="DO29" s="527"/>
      <c r="DP29" s="527"/>
      <c r="DQ29" s="527"/>
      <c r="DR29" s="527"/>
      <c r="DS29" s="527"/>
      <c r="DT29" s="527"/>
      <c r="DU29" s="527"/>
      <c r="DV29" s="527"/>
      <c r="DW29" s="527"/>
      <c r="DX29" s="527"/>
      <c r="DY29" s="527"/>
      <c r="DZ29" s="527"/>
      <c r="EA29" s="527"/>
      <c r="EB29" s="527"/>
      <c r="EC29" s="527"/>
      <c r="ED29" s="527"/>
      <c r="EE29" s="527"/>
      <c r="EF29" s="527"/>
      <c r="EG29" s="527"/>
      <c r="EH29" s="527"/>
      <c r="EI29" s="527"/>
      <c r="EJ29" s="527"/>
      <c r="EK29" s="527"/>
      <c r="EL29" s="527"/>
      <c r="EM29" s="527"/>
      <c r="EN29" s="527"/>
      <c r="EO29" s="527"/>
      <c r="EP29" s="527"/>
      <c r="EQ29" s="527"/>
      <c r="ER29" s="527"/>
      <c r="ES29" s="527"/>
      <c r="ET29" s="527"/>
      <c r="EU29" s="527"/>
      <c r="EV29" s="527"/>
      <c r="EW29" s="527"/>
      <c r="EX29" s="527"/>
      <c r="EY29" s="527"/>
      <c r="EZ29" s="527"/>
      <c r="FA29" s="527"/>
      <c r="FB29" s="527"/>
      <c r="FC29" s="527"/>
      <c r="FD29" s="527"/>
      <c r="FE29" s="527"/>
      <c r="FF29" s="527"/>
      <c r="FG29" s="527"/>
      <c r="FH29" s="527"/>
      <c r="FI29" s="527"/>
      <c r="FJ29" s="527"/>
      <c r="FK29" s="527"/>
      <c r="FL29" s="527"/>
      <c r="FM29" s="527"/>
      <c r="FN29" s="527"/>
      <c r="FO29" s="527"/>
      <c r="FP29" s="527"/>
      <c r="FQ29" s="527"/>
      <c r="FR29" s="527"/>
      <c r="FS29" s="527"/>
      <c r="FT29" s="527"/>
      <c r="FU29" s="527"/>
      <c r="FV29" s="527"/>
      <c r="FW29" s="527"/>
      <c r="FX29" s="527"/>
      <c r="FY29" s="527"/>
      <c r="FZ29" s="527"/>
      <c r="GA29" s="527"/>
      <c r="GB29" s="527"/>
      <c r="GC29" s="527"/>
      <c r="GD29" s="527"/>
      <c r="GE29" s="527"/>
      <c r="GF29" s="527"/>
      <c r="GG29" s="527"/>
      <c r="GH29" s="527"/>
      <c r="GI29" s="527"/>
      <c r="GJ29" s="527"/>
      <c r="GK29" s="527"/>
      <c r="GL29" s="527"/>
      <c r="GM29" s="527"/>
      <c r="GN29" s="527"/>
      <c r="GO29" s="527"/>
      <c r="GP29" s="527"/>
      <c r="GQ29" s="527"/>
      <c r="GR29" s="527"/>
      <c r="GS29" s="527"/>
      <c r="GT29" s="527"/>
      <c r="GU29" s="527"/>
      <c r="GV29" s="527"/>
      <c r="GW29" s="527"/>
      <c r="GX29" s="527"/>
      <c r="GY29" s="527"/>
      <c r="GZ29" s="527"/>
      <c r="HA29" s="527"/>
      <c r="HB29" s="527"/>
      <c r="HC29" s="527"/>
      <c r="HD29" s="527"/>
      <c r="HE29" s="527"/>
      <c r="HF29" s="527"/>
      <c r="HG29" s="527"/>
      <c r="HH29" s="527"/>
      <c r="HI29" s="527"/>
      <c r="HJ29" s="527"/>
      <c r="HK29" s="527"/>
      <c r="HL29" s="527"/>
      <c r="HM29" s="527"/>
      <c r="HN29" s="527"/>
      <c r="HO29" s="527"/>
      <c r="HP29" s="527"/>
      <c r="HQ29" s="527"/>
      <c r="HR29" s="527"/>
      <c r="HS29" s="527"/>
      <c r="HT29" s="527"/>
      <c r="HU29" s="527"/>
      <c r="HV29" s="527"/>
      <c r="HW29" s="527"/>
      <c r="HX29" s="527"/>
      <c r="HY29" s="527"/>
      <c r="HZ29" s="527"/>
      <c r="IA29" s="527"/>
      <c r="IB29" s="527"/>
      <c r="IC29" s="527"/>
    </row>
    <row r="30" spans="1:237" s="510" customFormat="1" ht="18" customHeight="1">
      <c r="A30" s="546">
        <v>29</v>
      </c>
      <c r="B30" s="541">
        <v>18</v>
      </c>
      <c r="C30" s="1100">
        <f t="shared" si="2"/>
        <v>543</v>
      </c>
      <c r="D30" s="1101"/>
      <c r="E30" s="1100">
        <f t="shared" si="3"/>
        <v>304</v>
      </c>
      <c r="F30" s="1101"/>
      <c r="G30" s="1102">
        <f>+'[5]TURIIN MSUT-18'!G34:H34+'[5]TURIIN BUS MSUT-25'!G34:H34+'[5]TURIIN KOLLEGE-20'!G34:H34+'[5]TURIIN BUS KOLLEGE-8'!G34:H34+'[5]TURIIN IH SUR-5'!G34:H34</f>
        <v>49</v>
      </c>
      <c r="H30" s="1103"/>
      <c r="I30" s="546">
        <f>+'[5]TURIIN MSUT-18'!I34+'[5]TURIIN BUS MSUT-25'!I34+'[5]TURIIN KOLLEGE-20'!I34+'[5]TURIIN BUS KOLLEGE-8'!I34+'[5]TURIIN IH SUR-5'!I34</f>
        <v>21</v>
      </c>
      <c r="J30" s="546">
        <f>+'[5]TURIIN MSUT-18'!J34+'[5]TURIIN BUS MSUT-25'!J34+'[5]TURIIN KOLLEGE-20'!J34+'[5]TURIIN BUS KOLLEGE-8'!J34+'[5]TURIIN IH SUR-5'!J34</f>
        <v>478</v>
      </c>
      <c r="K30" s="546">
        <f>+'[5]TURIIN MSUT-18'!K34+'[5]TURIIN BUS MSUT-25'!K34+'[5]TURIIN KOLLEGE-20'!K34+'[5]TURIIN BUS KOLLEGE-8'!K34+'[5]TURIIN IH SUR-5'!K34</f>
        <v>280</v>
      </c>
      <c r="L30" s="546">
        <f>+'[5]TURIIN MSUT-18'!L34+'[5]TURIIN BUS MSUT-25'!L34+'[5]TURIIN KOLLEGE-20'!L34+'[5]TURIIN BUS KOLLEGE-8'!L34+'[5]TURIIN IH SUR-5'!L34</f>
        <v>16</v>
      </c>
      <c r="M30" s="546">
        <f>+'[5]TURIIN MSUT-18'!M34+'[5]TURIIN BUS MSUT-25'!M34+'[5]TURIIN KOLLEGE-20'!M34+'[5]TURIIN BUS KOLLEGE-8'!M34+'[5]TURIIN IH SUR-5'!M34</f>
        <v>3</v>
      </c>
      <c r="N30" s="514">
        <f t="shared" si="4"/>
        <v>8</v>
      </c>
      <c r="O30" s="514">
        <f t="shared" si="4"/>
        <v>4</v>
      </c>
      <c r="P30" s="546">
        <f>+'[5]TURIIN MSUT-18'!P34+'[5]TURIIN BUS MSUT-25'!P34+'[5]TURIIN KOLLEGE-20'!P34+'[5]TURIIN BUS KOLLEGE-8'!P34+'[5]TURIIN IH SUR-5'!P34</f>
        <v>1</v>
      </c>
      <c r="Q30" s="546">
        <f>+'[5]TURIIN MSUT-18'!Q34+'[5]TURIIN BUS MSUT-25'!Q34+'[5]TURIIN KOLLEGE-20'!Q34+'[5]TURIIN BUS KOLLEGE-8'!Q34+'[5]TURIIN IH SUR-5'!Q34</f>
        <v>0</v>
      </c>
      <c r="R30" s="1102">
        <v>29</v>
      </c>
      <c r="S30" s="1104"/>
      <c r="T30" s="1103"/>
      <c r="U30" s="541">
        <v>18</v>
      </c>
      <c r="V30" s="546">
        <f>+'[5]TURIIN MSUT-18'!V34+'[5]TURIIN BUS MSUT-25'!V34+'[5]TURIIN KOLLEGE-20'!V34+'[5]TURIIN BUS KOLLEGE-8'!V34+'[5]TURIIN IH SUR-5'!V34</f>
        <v>0</v>
      </c>
      <c r="W30" s="546">
        <f>+'[5]TURIIN MSUT-18'!W34+'[5]TURIIN BUS MSUT-25'!W34+'[5]TURIIN KOLLEGE-20'!W34+'[5]TURIIN BUS KOLLEGE-8'!W34+'[5]TURIIN IH SUR-5'!W34</f>
        <v>0</v>
      </c>
      <c r="X30" s="546">
        <f>+'[5]TURIIN MSUT-18'!X34+'[5]TURIIN BUS MSUT-25'!X34+'[5]TURIIN KOLLEGE-20'!X34+'[5]TURIIN BUS KOLLEGE-8'!X34+'[5]TURIIN IH SUR-5'!X34</f>
        <v>1</v>
      </c>
      <c r="Y30" s="546">
        <f>+'[5]TURIIN MSUT-18'!Y34+'[5]TURIIN BUS MSUT-25'!Y34+'[5]TURIIN KOLLEGE-20'!Y34+'[5]TURIIN BUS KOLLEGE-8'!Y34+'[5]TURIIN IH SUR-5'!Y34</f>
        <v>1</v>
      </c>
      <c r="Z30" s="546">
        <f>+'[5]TURIIN MSUT-18'!Z34+'[5]TURIIN BUS MSUT-25'!Z34+'[5]TURIIN KOLLEGE-20'!Z34+'[5]TURIIN BUS KOLLEGE-8'!Z34+'[5]TURIIN IH SUR-5'!Z34</f>
        <v>3</v>
      </c>
      <c r="AA30" s="546">
        <f>+'[5]TURIIN MSUT-18'!AA34+'[5]TURIIN BUS MSUT-25'!AA34+'[5]TURIIN KOLLEGE-20'!AA34+'[5]TURIIN BUS KOLLEGE-8'!AA34+'[5]TURIIN IH SUR-5'!AA34</f>
        <v>1</v>
      </c>
      <c r="AB30" s="546">
        <f>+'[5]TURIIN MSUT-18'!AB34+'[5]TURIIN BUS MSUT-25'!AB34+'[5]TURIIN KOLLEGE-20'!AB34+'[5]TURIIN BUS KOLLEGE-8'!AB34+'[5]TURIIN IH SUR-5'!AB34</f>
        <v>0</v>
      </c>
      <c r="AC30" s="546">
        <f>+'[5]TURIIN MSUT-18'!AC34+'[5]TURIIN BUS MSUT-25'!AC34+'[5]TURIIN KOLLEGE-20'!AC34+'[5]TURIIN BUS KOLLEGE-8'!AC34+'[5]TURIIN IH SUR-5'!AC34</f>
        <v>0</v>
      </c>
      <c r="AD30" s="546">
        <f>+'[5]TURIIN MSUT-18'!AD34+'[5]TURIIN BUS MSUT-25'!AD34+'[5]TURIIN KOLLEGE-20'!AD34+'[5]TURIIN BUS KOLLEGE-8'!AD34+'[5]TURIIN IH SUR-5'!AD34</f>
        <v>3</v>
      </c>
      <c r="AE30" s="546">
        <f>+'[5]TURIIN MSUT-18'!AE34+'[5]TURIIN BUS MSUT-25'!AE34+'[5]TURIIN KOLLEGE-20'!AE34+'[5]TURIIN BUS KOLLEGE-8'!AE34+'[5]TURIIN IH SUR-5'!AE34</f>
        <v>2</v>
      </c>
      <c r="AF30" s="546">
        <f>+'[5]TURIIN MSUT-18'!AF34+'[5]TURIIN BUS MSUT-25'!AF34+'[5]TURIIN KOLLEGE-20'!AF34+'[5]TURIIN BUS KOLLEGE-8'!AF34+'[5]TURIIN IH SUR-5'!AF34</f>
        <v>0</v>
      </c>
      <c r="AG30" s="546">
        <f>+'[5]TURIIN MSUT-18'!AG34+'[5]TURIIN BUS MSUT-25'!AG34+'[5]TURIIN KOLLEGE-20'!AG34+'[5]TURIIN BUS KOLLEGE-8'!AG34+'[5]TURIIN IH SUR-5'!AG34</f>
        <v>0</v>
      </c>
      <c r="AH30" s="527"/>
      <c r="AI30" s="527"/>
      <c r="AJ30" s="527"/>
      <c r="AK30" s="527"/>
      <c r="AL30" s="527"/>
      <c r="AM30" s="527"/>
      <c r="AN30" s="527"/>
      <c r="AO30" s="527"/>
      <c r="AP30" s="527"/>
      <c r="AQ30" s="527"/>
      <c r="AR30" s="527"/>
      <c r="AS30" s="527"/>
      <c r="AT30" s="527"/>
      <c r="AU30" s="527"/>
      <c r="AV30" s="527"/>
      <c r="AW30" s="527"/>
      <c r="AX30" s="527"/>
      <c r="AY30" s="527"/>
      <c r="AZ30" s="527"/>
      <c r="BA30" s="527"/>
      <c r="BB30" s="527"/>
      <c r="BC30" s="527"/>
      <c r="BD30" s="527"/>
      <c r="BE30" s="527"/>
      <c r="BF30" s="527"/>
      <c r="BG30" s="527"/>
      <c r="BH30" s="527"/>
      <c r="BI30" s="527"/>
      <c r="BJ30" s="527"/>
      <c r="BK30" s="527"/>
      <c r="BL30" s="527"/>
      <c r="BM30" s="527"/>
      <c r="BN30" s="527"/>
      <c r="BO30" s="527"/>
      <c r="BP30" s="527"/>
      <c r="BQ30" s="527"/>
      <c r="BR30" s="527"/>
      <c r="BS30" s="527"/>
      <c r="BT30" s="527"/>
      <c r="BU30" s="527"/>
      <c r="BV30" s="527"/>
      <c r="BW30" s="527"/>
      <c r="BX30" s="527"/>
      <c r="BY30" s="527"/>
      <c r="BZ30" s="527"/>
      <c r="CA30" s="527"/>
      <c r="CB30" s="527"/>
      <c r="CC30" s="527"/>
      <c r="CD30" s="527"/>
      <c r="CE30" s="527"/>
      <c r="CF30" s="527"/>
      <c r="CG30" s="527"/>
      <c r="CH30" s="527"/>
      <c r="CI30" s="527"/>
      <c r="CJ30" s="527"/>
      <c r="CK30" s="527"/>
      <c r="CL30" s="527"/>
      <c r="CM30" s="527"/>
      <c r="CN30" s="527"/>
      <c r="CO30" s="527"/>
      <c r="CP30" s="527"/>
      <c r="CQ30" s="527"/>
      <c r="CR30" s="527"/>
      <c r="CS30" s="527"/>
      <c r="CT30" s="527"/>
      <c r="CU30" s="527"/>
      <c r="CV30" s="527"/>
      <c r="CW30" s="527"/>
      <c r="CX30" s="527"/>
      <c r="CY30" s="527"/>
      <c r="CZ30" s="527"/>
      <c r="DA30" s="527"/>
      <c r="DB30" s="527"/>
      <c r="DC30" s="527"/>
      <c r="DD30" s="527"/>
      <c r="DE30" s="527"/>
      <c r="DF30" s="527"/>
      <c r="DG30" s="527"/>
      <c r="DH30" s="527"/>
      <c r="DI30" s="527"/>
      <c r="DJ30" s="527"/>
      <c r="DK30" s="527"/>
      <c r="DL30" s="527"/>
      <c r="DM30" s="527"/>
      <c r="DN30" s="527"/>
      <c r="DO30" s="527"/>
      <c r="DP30" s="527"/>
      <c r="DQ30" s="527"/>
      <c r="DR30" s="527"/>
      <c r="DS30" s="527"/>
      <c r="DT30" s="527"/>
      <c r="DU30" s="527"/>
      <c r="DV30" s="527"/>
      <c r="DW30" s="527"/>
      <c r="DX30" s="527"/>
      <c r="DY30" s="527"/>
      <c r="DZ30" s="527"/>
      <c r="EA30" s="527"/>
      <c r="EB30" s="527"/>
      <c r="EC30" s="527"/>
      <c r="ED30" s="527"/>
      <c r="EE30" s="527"/>
      <c r="EF30" s="527"/>
      <c r="EG30" s="527"/>
      <c r="EH30" s="527"/>
      <c r="EI30" s="527"/>
      <c r="EJ30" s="527"/>
      <c r="EK30" s="527"/>
      <c r="EL30" s="527"/>
      <c r="EM30" s="527"/>
      <c r="EN30" s="527"/>
      <c r="EO30" s="527"/>
      <c r="EP30" s="527"/>
      <c r="EQ30" s="527"/>
      <c r="ER30" s="527"/>
      <c r="ES30" s="527"/>
      <c r="ET30" s="527"/>
      <c r="EU30" s="527"/>
      <c r="EV30" s="527"/>
      <c r="EW30" s="527"/>
      <c r="EX30" s="527"/>
      <c r="EY30" s="527"/>
      <c r="EZ30" s="527"/>
      <c r="FA30" s="527"/>
      <c r="FB30" s="527"/>
      <c r="FC30" s="527"/>
      <c r="FD30" s="527"/>
      <c r="FE30" s="527"/>
      <c r="FF30" s="527"/>
      <c r="FG30" s="527"/>
      <c r="FH30" s="527"/>
      <c r="FI30" s="527"/>
      <c r="FJ30" s="527"/>
      <c r="FK30" s="527"/>
      <c r="FL30" s="527"/>
      <c r="FM30" s="527"/>
      <c r="FN30" s="527"/>
      <c r="FO30" s="527"/>
      <c r="FP30" s="527"/>
      <c r="FQ30" s="527"/>
      <c r="FR30" s="527"/>
      <c r="FS30" s="527"/>
      <c r="FT30" s="527"/>
      <c r="FU30" s="527"/>
      <c r="FV30" s="527"/>
      <c r="FW30" s="527"/>
      <c r="FX30" s="527"/>
      <c r="FY30" s="527"/>
      <c r="FZ30" s="527"/>
      <c r="GA30" s="527"/>
      <c r="GB30" s="527"/>
      <c r="GC30" s="527"/>
      <c r="GD30" s="527"/>
      <c r="GE30" s="527"/>
      <c r="GF30" s="527"/>
      <c r="GG30" s="527"/>
      <c r="GH30" s="527"/>
      <c r="GI30" s="527"/>
      <c r="GJ30" s="527"/>
      <c r="GK30" s="527"/>
      <c r="GL30" s="527"/>
      <c r="GM30" s="527"/>
      <c r="GN30" s="527"/>
      <c r="GO30" s="527"/>
      <c r="GP30" s="527"/>
      <c r="GQ30" s="527"/>
      <c r="GR30" s="527"/>
      <c r="GS30" s="527"/>
      <c r="GT30" s="527"/>
      <c r="GU30" s="527"/>
      <c r="GV30" s="527"/>
      <c r="GW30" s="527"/>
      <c r="GX30" s="527"/>
      <c r="GY30" s="527"/>
      <c r="GZ30" s="527"/>
      <c r="HA30" s="527"/>
      <c r="HB30" s="527"/>
      <c r="HC30" s="527"/>
      <c r="HD30" s="527"/>
      <c r="HE30" s="527"/>
      <c r="HF30" s="527"/>
      <c r="HG30" s="527"/>
      <c r="HH30" s="527"/>
      <c r="HI30" s="527"/>
      <c r="HJ30" s="527"/>
      <c r="HK30" s="527"/>
      <c r="HL30" s="527"/>
      <c r="HM30" s="527"/>
      <c r="HN30" s="527"/>
      <c r="HO30" s="527"/>
      <c r="HP30" s="527"/>
      <c r="HQ30" s="527"/>
      <c r="HR30" s="527"/>
      <c r="HS30" s="527"/>
      <c r="HT30" s="527"/>
      <c r="HU30" s="527"/>
      <c r="HV30" s="527"/>
      <c r="HW30" s="527"/>
      <c r="HX30" s="527"/>
      <c r="HY30" s="527"/>
      <c r="HZ30" s="527"/>
      <c r="IA30" s="527"/>
      <c r="IB30" s="527"/>
      <c r="IC30" s="527"/>
    </row>
    <row r="31" spans="1:237" s="510" customFormat="1" ht="18" customHeight="1">
      <c r="A31" s="546">
        <v>30</v>
      </c>
      <c r="B31" s="541">
        <v>19</v>
      </c>
      <c r="C31" s="1100">
        <f t="shared" si="2"/>
        <v>662</v>
      </c>
      <c r="D31" s="1101"/>
      <c r="E31" s="1100">
        <f t="shared" si="3"/>
        <v>385</v>
      </c>
      <c r="F31" s="1101"/>
      <c r="G31" s="1102">
        <f>+'[5]TURIIN MSUT-18'!G35:H35+'[5]TURIIN BUS MSUT-25'!G35:H35+'[5]TURIIN KOLLEGE-20'!G35:H35+'[5]TURIIN BUS KOLLEGE-8'!G35:H35+'[5]TURIIN IH SUR-5'!G35:H35</f>
        <v>55</v>
      </c>
      <c r="H31" s="1103"/>
      <c r="I31" s="546">
        <f>+'[5]TURIIN MSUT-18'!I35+'[5]TURIIN BUS MSUT-25'!I35+'[5]TURIIN KOLLEGE-20'!I35+'[5]TURIIN BUS KOLLEGE-8'!I35+'[5]TURIIN IH SUR-5'!I35</f>
        <v>27</v>
      </c>
      <c r="J31" s="546">
        <f>+'[5]TURIIN MSUT-18'!J35+'[5]TURIIN BUS MSUT-25'!J35+'[5]TURIIN KOLLEGE-20'!J35+'[5]TURIIN BUS KOLLEGE-8'!J35+'[5]TURIIN IH SUR-5'!J35</f>
        <v>585</v>
      </c>
      <c r="K31" s="546">
        <f>+'[5]TURIIN MSUT-18'!K35+'[5]TURIIN BUS MSUT-25'!K35+'[5]TURIIN KOLLEGE-20'!K35+'[5]TURIIN BUS KOLLEGE-8'!K35+'[5]TURIIN IH SUR-5'!K35</f>
        <v>353</v>
      </c>
      <c r="L31" s="546">
        <f>+'[5]TURIIN MSUT-18'!L35+'[5]TURIIN BUS MSUT-25'!L35+'[5]TURIIN KOLLEGE-20'!L35+'[5]TURIIN BUS KOLLEGE-8'!L35+'[5]TURIIN IH SUR-5'!L35</f>
        <v>22</v>
      </c>
      <c r="M31" s="546">
        <f>+'[5]TURIIN MSUT-18'!M35+'[5]TURIIN BUS MSUT-25'!M35+'[5]TURIIN KOLLEGE-20'!M35+'[5]TURIIN BUS KOLLEGE-8'!M35+'[5]TURIIN IH SUR-5'!M35</f>
        <v>5</v>
      </c>
      <c r="N31" s="514">
        <f t="shared" si="4"/>
        <v>11</v>
      </c>
      <c r="O31" s="514">
        <f t="shared" si="4"/>
        <v>9</v>
      </c>
      <c r="P31" s="546">
        <f>+'[5]TURIIN MSUT-18'!P35+'[5]TURIIN BUS MSUT-25'!P35+'[5]TURIIN KOLLEGE-20'!P35+'[5]TURIIN BUS KOLLEGE-8'!P35+'[5]TURIIN IH SUR-5'!P35</f>
        <v>2</v>
      </c>
      <c r="Q31" s="546">
        <f>+'[5]TURIIN MSUT-18'!Q35+'[5]TURIIN BUS MSUT-25'!Q35+'[5]TURIIN KOLLEGE-20'!Q35+'[5]TURIIN BUS KOLLEGE-8'!Q35+'[5]TURIIN IH SUR-5'!Q35</f>
        <v>2</v>
      </c>
      <c r="R31" s="1102">
        <v>30</v>
      </c>
      <c r="S31" s="1104"/>
      <c r="T31" s="1103"/>
      <c r="U31" s="541">
        <v>19</v>
      </c>
      <c r="V31" s="546">
        <f>+'[5]TURIIN MSUT-18'!V35+'[5]TURIIN BUS MSUT-25'!V35+'[5]TURIIN KOLLEGE-20'!V35+'[5]TURIIN BUS KOLLEGE-8'!V35+'[5]TURIIN IH SUR-5'!V35</f>
        <v>0</v>
      </c>
      <c r="W31" s="546">
        <f>+'[5]TURIIN MSUT-18'!W35+'[5]TURIIN BUS MSUT-25'!W35+'[5]TURIIN KOLLEGE-20'!W35+'[5]TURIIN BUS KOLLEGE-8'!W35+'[5]TURIIN IH SUR-5'!W35</f>
        <v>0</v>
      </c>
      <c r="X31" s="546">
        <f>+'[5]TURIIN MSUT-18'!X35+'[5]TURIIN BUS MSUT-25'!X35+'[5]TURIIN KOLLEGE-20'!X35+'[5]TURIIN BUS KOLLEGE-8'!X35+'[5]TURIIN IH SUR-5'!X35</f>
        <v>1</v>
      </c>
      <c r="Y31" s="546">
        <f>+'[5]TURIIN MSUT-18'!Y35+'[5]TURIIN BUS MSUT-25'!Y35+'[5]TURIIN KOLLEGE-20'!Y35+'[5]TURIIN BUS KOLLEGE-8'!Y35+'[5]TURIIN IH SUR-5'!Y35</f>
        <v>0</v>
      </c>
      <c r="Z31" s="546">
        <f>+'[5]TURIIN MSUT-18'!Z35+'[5]TURIIN BUS MSUT-25'!Z35+'[5]TURIIN KOLLEGE-20'!Z35+'[5]TURIIN BUS KOLLEGE-8'!Z35+'[5]TURIIN IH SUR-5'!Z35</f>
        <v>2</v>
      </c>
      <c r="AA31" s="546">
        <f>+'[5]TURIIN MSUT-18'!AA35+'[5]TURIIN BUS MSUT-25'!AA35+'[5]TURIIN KOLLEGE-20'!AA35+'[5]TURIIN BUS KOLLEGE-8'!AA35+'[5]TURIIN IH SUR-5'!AA35</f>
        <v>2</v>
      </c>
      <c r="AB31" s="546">
        <f>+'[5]TURIIN MSUT-18'!AB35+'[5]TURIIN BUS MSUT-25'!AB35+'[5]TURIIN KOLLEGE-20'!AB35+'[5]TURIIN BUS KOLLEGE-8'!AB35+'[5]TURIIN IH SUR-5'!AB35</f>
        <v>0</v>
      </c>
      <c r="AC31" s="546">
        <f>+'[5]TURIIN MSUT-18'!AC35+'[5]TURIIN BUS MSUT-25'!AC35+'[5]TURIIN KOLLEGE-20'!AC35+'[5]TURIIN BUS KOLLEGE-8'!AC35+'[5]TURIIN IH SUR-5'!AC35</f>
        <v>0</v>
      </c>
      <c r="AD31" s="546">
        <f>+'[5]TURIIN MSUT-18'!AD35+'[5]TURIIN BUS MSUT-25'!AD35+'[5]TURIIN KOLLEGE-20'!AD35+'[5]TURIIN BUS KOLLEGE-8'!AD35+'[5]TURIIN IH SUR-5'!AD35</f>
        <v>5</v>
      </c>
      <c r="AE31" s="546">
        <f>+'[5]TURIIN MSUT-18'!AE35+'[5]TURIIN BUS MSUT-25'!AE35+'[5]TURIIN KOLLEGE-20'!AE35+'[5]TURIIN BUS KOLLEGE-8'!AE35+'[5]TURIIN IH SUR-5'!AE35</f>
        <v>5</v>
      </c>
      <c r="AF31" s="546">
        <f>+'[5]TURIIN MSUT-18'!AF35+'[5]TURIIN BUS MSUT-25'!AF35+'[5]TURIIN KOLLEGE-20'!AF35+'[5]TURIIN BUS KOLLEGE-8'!AF35+'[5]TURIIN IH SUR-5'!AF35</f>
        <v>1</v>
      </c>
      <c r="AG31" s="546">
        <f>+'[5]TURIIN MSUT-18'!AG35+'[5]TURIIN BUS MSUT-25'!AG35+'[5]TURIIN KOLLEGE-20'!AG35+'[5]TURIIN BUS KOLLEGE-8'!AG35+'[5]TURIIN IH SUR-5'!AG35</f>
        <v>0</v>
      </c>
      <c r="AH31" s="527"/>
      <c r="AI31" s="527"/>
      <c r="AJ31" s="527"/>
      <c r="AK31" s="527"/>
      <c r="AL31" s="527"/>
      <c r="AM31" s="527"/>
      <c r="AN31" s="527"/>
      <c r="AO31" s="527"/>
      <c r="AP31" s="527"/>
      <c r="AQ31" s="527"/>
      <c r="AR31" s="527"/>
      <c r="AS31" s="527"/>
      <c r="AT31" s="527"/>
      <c r="AU31" s="527"/>
      <c r="AV31" s="527"/>
      <c r="AW31" s="527"/>
      <c r="AX31" s="527"/>
      <c r="AY31" s="527"/>
      <c r="AZ31" s="527"/>
      <c r="BA31" s="527"/>
      <c r="BB31" s="527"/>
      <c r="BC31" s="527"/>
      <c r="BD31" s="527"/>
      <c r="BE31" s="527"/>
      <c r="BF31" s="527"/>
      <c r="BG31" s="527"/>
      <c r="BH31" s="527"/>
      <c r="BI31" s="527"/>
      <c r="BJ31" s="527"/>
      <c r="BK31" s="527"/>
      <c r="BL31" s="527"/>
      <c r="BM31" s="527"/>
      <c r="BN31" s="527"/>
      <c r="BO31" s="527"/>
      <c r="BP31" s="527"/>
      <c r="BQ31" s="527"/>
      <c r="BR31" s="527"/>
      <c r="BS31" s="527"/>
      <c r="BT31" s="527"/>
      <c r="BU31" s="527"/>
      <c r="BV31" s="527"/>
      <c r="BW31" s="527"/>
      <c r="BX31" s="527"/>
      <c r="BY31" s="527"/>
      <c r="BZ31" s="527"/>
      <c r="CA31" s="527"/>
      <c r="CB31" s="527"/>
      <c r="CC31" s="527"/>
      <c r="CD31" s="527"/>
      <c r="CE31" s="527"/>
      <c r="CF31" s="527"/>
      <c r="CG31" s="527"/>
      <c r="CH31" s="527"/>
      <c r="CI31" s="527"/>
      <c r="CJ31" s="527"/>
      <c r="CK31" s="527"/>
      <c r="CL31" s="527"/>
      <c r="CM31" s="527"/>
      <c r="CN31" s="527"/>
      <c r="CO31" s="527"/>
      <c r="CP31" s="527"/>
      <c r="CQ31" s="527"/>
      <c r="CR31" s="527"/>
      <c r="CS31" s="527"/>
      <c r="CT31" s="527"/>
      <c r="CU31" s="527"/>
      <c r="CV31" s="527"/>
      <c r="CW31" s="527"/>
      <c r="CX31" s="527"/>
      <c r="CY31" s="527"/>
      <c r="CZ31" s="527"/>
      <c r="DA31" s="527"/>
      <c r="DB31" s="527"/>
      <c r="DC31" s="527"/>
      <c r="DD31" s="527"/>
      <c r="DE31" s="527"/>
      <c r="DF31" s="527"/>
      <c r="DG31" s="527"/>
      <c r="DH31" s="527"/>
      <c r="DI31" s="527"/>
      <c r="DJ31" s="527"/>
      <c r="DK31" s="527"/>
      <c r="DL31" s="527"/>
      <c r="DM31" s="527"/>
      <c r="DN31" s="527"/>
      <c r="DO31" s="527"/>
      <c r="DP31" s="527"/>
      <c r="DQ31" s="527"/>
      <c r="DR31" s="527"/>
      <c r="DS31" s="527"/>
      <c r="DT31" s="527"/>
      <c r="DU31" s="527"/>
      <c r="DV31" s="527"/>
      <c r="DW31" s="527"/>
      <c r="DX31" s="527"/>
      <c r="DY31" s="527"/>
      <c r="DZ31" s="527"/>
      <c r="EA31" s="527"/>
      <c r="EB31" s="527"/>
      <c r="EC31" s="527"/>
      <c r="ED31" s="527"/>
      <c r="EE31" s="527"/>
      <c r="EF31" s="527"/>
      <c r="EG31" s="527"/>
      <c r="EH31" s="527"/>
      <c r="EI31" s="527"/>
      <c r="EJ31" s="527"/>
      <c r="EK31" s="527"/>
      <c r="EL31" s="527"/>
      <c r="EM31" s="527"/>
      <c r="EN31" s="527"/>
      <c r="EO31" s="527"/>
      <c r="EP31" s="527"/>
      <c r="EQ31" s="527"/>
      <c r="ER31" s="527"/>
      <c r="ES31" s="527"/>
      <c r="ET31" s="527"/>
      <c r="EU31" s="527"/>
      <c r="EV31" s="527"/>
      <c r="EW31" s="527"/>
      <c r="EX31" s="527"/>
      <c r="EY31" s="527"/>
      <c r="EZ31" s="527"/>
      <c r="FA31" s="527"/>
      <c r="FB31" s="527"/>
      <c r="FC31" s="527"/>
      <c r="FD31" s="527"/>
      <c r="FE31" s="527"/>
      <c r="FF31" s="527"/>
      <c r="FG31" s="527"/>
      <c r="FH31" s="527"/>
      <c r="FI31" s="527"/>
      <c r="FJ31" s="527"/>
      <c r="FK31" s="527"/>
      <c r="FL31" s="527"/>
      <c r="FM31" s="527"/>
      <c r="FN31" s="527"/>
      <c r="FO31" s="527"/>
      <c r="FP31" s="527"/>
      <c r="FQ31" s="527"/>
      <c r="FR31" s="527"/>
      <c r="FS31" s="527"/>
      <c r="FT31" s="527"/>
      <c r="FU31" s="527"/>
      <c r="FV31" s="527"/>
      <c r="FW31" s="527"/>
      <c r="FX31" s="527"/>
      <c r="FY31" s="527"/>
      <c r="FZ31" s="527"/>
      <c r="GA31" s="527"/>
      <c r="GB31" s="527"/>
      <c r="GC31" s="527"/>
      <c r="GD31" s="527"/>
      <c r="GE31" s="527"/>
      <c r="GF31" s="527"/>
      <c r="GG31" s="527"/>
      <c r="GH31" s="527"/>
      <c r="GI31" s="527"/>
      <c r="GJ31" s="527"/>
      <c r="GK31" s="527"/>
      <c r="GL31" s="527"/>
      <c r="GM31" s="527"/>
      <c r="GN31" s="527"/>
      <c r="GO31" s="527"/>
      <c r="GP31" s="527"/>
      <c r="GQ31" s="527"/>
      <c r="GR31" s="527"/>
      <c r="GS31" s="527"/>
      <c r="GT31" s="527"/>
      <c r="GU31" s="527"/>
      <c r="GV31" s="527"/>
      <c r="GW31" s="527"/>
      <c r="GX31" s="527"/>
      <c r="GY31" s="527"/>
      <c r="GZ31" s="527"/>
      <c r="HA31" s="527"/>
      <c r="HB31" s="527"/>
      <c r="HC31" s="527"/>
      <c r="HD31" s="527"/>
      <c r="HE31" s="527"/>
      <c r="HF31" s="527"/>
      <c r="HG31" s="527"/>
      <c r="HH31" s="527"/>
      <c r="HI31" s="527"/>
      <c r="HJ31" s="527"/>
      <c r="HK31" s="527"/>
      <c r="HL31" s="527"/>
      <c r="HM31" s="527"/>
      <c r="HN31" s="527"/>
      <c r="HO31" s="527"/>
      <c r="HP31" s="527"/>
      <c r="HQ31" s="527"/>
      <c r="HR31" s="527"/>
      <c r="HS31" s="527"/>
      <c r="HT31" s="527"/>
      <c r="HU31" s="527"/>
      <c r="HV31" s="527"/>
      <c r="HW31" s="527"/>
      <c r="HX31" s="527"/>
      <c r="HY31" s="527"/>
      <c r="HZ31" s="527"/>
      <c r="IA31" s="527"/>
      <c r="IB31" s="527"/>
      <c r="IC31" s="527"/>
    </row>
    <row r="32" spans="1:237" s="510" customFormat="1" ht="18" customHeight="1">
      <c r="A32" s="546">
        <v>31</v>
      </c>
      <c r="B32" s="541">
        <v>20</v>
      </c>
      <c r="C32" s="1100">
        <f t="shared" si="2"/>
        <v>649</v>
      </c>
      <c r="D32" s="1101"/>
      <c r="E32" s="1100">
        <f t="shared" si="3"/>
        <v>370</v>
      </c>
      <c r="F32" s="1101"/>
      <c r="G32" s="1102">
        <f>+'[5]TURIIN MSUT-18'!G36:H36+'[5]TURIIN BUS MSUT-25'!G36:H36+'[5]TURIIN KOLLEGE-20'!G36:H36+'[5]TURIIN BUS KOLLEGE-8'!G36:H36+'[5]TURIIN IH SUR-5'!G36:H36</f>
        <v>51</v>
      </c>
      <c r="H32" s="1103"/>
      <c r="I32" s="546">
        <f>+'[5]TURIIN MSUT-18'!I36+'[5]TURIIN BUS MSUT-25'!I36+'[5]TURIIN KOLLEGE-20'!I36+'[5]TURIIN BUS KOLLEGE-8'!I36+'[5]TURIIN IH SUR-5'!I36</f>
        <v>26</v>
      </c>
      <c r="J32" s="546">
        <f>+'[5]TURIIN MSUT-18'!J36+'[5]TURIIN BUS MSUT-25'!J36+'[5]TURIIN KOLLEGE-20'!J36+'[5]TURIIN BUS KOLLEGE-8'!J36+'[5]TURIIN IH SUR-5'!J36</f>
        <v>578</v>
      </c>
      <c r="K32" s="546">
        <f>+'[5]TURIIN MSUT-18'!K36+'[5]TURIIN BUS MSUT-25'!K36+'[5]TURIIN KOLLEGE-20'!K36+'[5]TURIIN BUS KOLLEGE-8'!K36+'[5]TURIIN IH SUR-5'!K36</f>
        <v>339</v>
      </c>
      <c r="L32" s="546">
        <f>+'[5]TURIIN MSUT-18'!L36+'[5]TURIIN BUS MSUT-25'!L36+'[5]TURIIN KOLLEGE-20'!L36+'[5]TURIIN BUS KOLLEGE-8'!L36+'[5]TURIIN IH SUR-5'!L36</f>
        <v>20</v>
      </c>
      <c r="M32" s="546">
        <f>+'[5]TURIIN MSUT-18'!M36+'[5]TURIIN BUS MSUT-25'!M36+'[5]TURIIN KOLLEGE-20'!M36+'[5]TURIIN BUS KOLLEGE-8'!M36+'[5]TURIIN IH SUR-5'!M36</f>
        <v>5</v>
      </c>
      <c r="N32" s="514">
        <f t="shared" si="4"/>
        <v>10</v>
      </c>
      <c r="O32" s="514">
        <f t="shared" si="4"/>
        <v>5</v>
      </c>
      <c r="P32" s="546">
        <f>+'[5]TURIIN MSUT-18'!P36+'[5]TURIIN BUS MSUT-25'!P36+'[5]TURIIN KOLLEGE-20'!P36+'[5]TURIIN BUS KOLLEGE-8'!P36+'[5]TURIIN IH SUR-5'!P36</f>
        <v>2</v>
      </c>
      <c r="Q32" s="546">
        <f>+'[5]TURIIN MSUT-18'!Q36+'[5]TURIIN BUS MSUT-25'!Q36+'[5]TURIIN KOLLEGE-20'!Q36+'[5]TURIIN BUS KOLLEGE-8'!Q36+'[5]TURIIN IH SUR-5'!Q36</f>
        <v>1</v>
      </c>
      <c r="R32" s="1102">
        <v>31</v>
      </c>
      <c r="S32" s="1104"/>
      <c r="T32" s="1103"/>
      <c r="U32" s="541">
        <v>20</v>
      </c>
      <c r="V32" s="546">
        <f>+'[5]TURIIN MSUT-18'!V36+'[5]TURIIN BUS MSUT-25'!V36+'[5]TURIIN KOLLEGE-20'!V36+'[5]TURIIN BUS KOLLEGE-8'!V36+'[5]TURIIN IH SUR-5'!V36</f>
        <v>0</v>
      </c>
      <c r="W32" s="546">
        <f>+'[5]TURIIN MSUT-18'!W36+'[5]TURIIN BUS MSUT-25'!W36+'[5]TURIIN KOLLEGE-20'!W36+'[5]TURIIN BUS KOLLEGE-8'!W36+'[5]TURIIN IH SUR-5'!W36</f>
        <v>0</v>
      </c>
      <c r="X32" s="546">
        <f>+'[5]TURIIN MSUT-18'!X36+'[5]TURIIN BUS MSUT-25'!X36+'[5]TURIIN KOLLEGE-20'!X36+'[5]TURIIN BUS KOLLEGE-8'!X36+'[5]TURIIN IH SUR-5'!X36</f>
        <v>1</v>
      </c>
      <c r="Y32" s="546">
        <f>+'[5]TURIIN MSUT-18'!Y36+'[5]TURIIN BUS MSUT-25'!Y36+'[5]TURIIN KOLLEGE-20'!Y36+'[5]TURIIN BUS KOLLEGE-8'!Y36+'[5]TURIIN IH SUR-5'!Y36</f>
        <v>1</v>
      </c>
      <c r="Z32" s="546">
        <f>+'[5]TURIIN MSUT-18'!Z36+'[5]TURIIN BUS MSUT-25'!Z36+'[5]TURIIN KOLLEGE-20'!Z36+'[5]TURIIN BUS KOLLEGE-8'!Z36+'[5]TURIIN IH SUR-5'!Z36</f>
        <v>4</v>
      </c>
      <c r="AA32" s="546">
        <f>+'[5]TURIIN MSUT-18'!AA36+'[5]TURIIN BUS MSUT-25'!AA36+'[5]TURIIN KOLLEGE-20'!AA36+'[5]TURIIN BUS KOLLEGE-8'!AA36+'[5]TURIIN IH SUR-5'!AA36</f>
        <v>1</v>
      </c>
      <c r="AB32" s="546">
        <f>+'[5]TURIIN MSUT-18'!AB36+'[5]TURIIN BUS MSUT-25'!AB36+'[5]TURIIN KOLLEGE-20'!AB36+'[5]TURIIN BUS KOLLEGE-8'!AB36+'[5]TURIIN IH SUR-5'!AB36</f>
        <v>0</v>
      </c>
      <c r="AC32" s="546">
        <f>+'[5]TURIIN MSUT-18'!AC36+'[5]TURIIN BUS MSUT-25'!AC36+'[5]TURIIN KOLLEGE-20'!AC36+'[5]TURIIN BUS KOLLEGE-8'!AC36+'[5]TURIIN IH SUR-5'!AC36</f>
        <v>0</v>
      </c>
      <c r="AD32" s="546">
        <f>+'[5]TURIIN MSUT-18'!AD36+'[5]TURIIN BUS MSUT-25'!AD36+'[5]TURIIN KOLLEGE-20'!AD36+'[5]TURIIN BUS KOLLEGE-8'!AD36+'[5]TURIIN IH SUR-5'!AD36</f>
        <v>3</v>
      </c>
      <c r="AE32" s="546">
        <f>+'[5]TURIIN MSUT-18'!AE36+'[5]TURIIN BUS MSUT-25'!AE36+'[5]TURIIN KOLLEGE-20'!AE36+'[5]TURIIN BUS KOLLEGE-8'!AE36+'[5]TURIIN IH SUR-5'!AE36</f>
        <v>2</v>
      </c>
      <c r="AF32" s="546">
        <f>+'[5]TURIIN MSUT-18'!AF36+'[5]TURIIN BUS MSUT-25'!AF36+'[5]TURIIN KOLLEGE-20'!AF36+'[5]TURIIN BUS KOLLEGE-8'!AF36+'[5]TURIIN IH SUR-5'!AF36</f>
        <v>0</v>
      </c>
      <c r="AG32" s="546">
        <f>+'[5]TURIIN MSUT-18'!AG36+'[5]TURIIN BUS MSUT-25'!AG36+'[5]TURIIN KOLLEGE-20'!AG36+'[5]TURIIN BUS KOLLEGE-8'!AG36+'[5]TURIIN IH SUR-5'!AG36</f>
        <v>0</v>
      </c>
      <c r="AH32" s="527"/>
      <c r="AI32" s="527"/>
      <c r="AJ32" s="527"/>
      <c r="AK32" s="527"/>
      <c r="AL32" s="527"/>
      <c r="AM32" s="527"/>
      <c r="AN32" s="527"/>
      <c r="AO32" s="527"/>
      <c r="AP32" s="527"/>
      <c r="AQ32" s="527"/>
      <c r="AR32" s="527"/>
      <c r="AS32" s="527"/>
      <c r="AT32" s="527"/>
      <c r="AU32" s="527"/>
      <c r="AV32" s="527"/>
      <c r="AW32" s="527"/>
      <c r="AX32" s="527"/>
      <c r="AY32" s="527"/>
      <c r="AZ32" s="527"/>
      <c r="BA32" s="527"/>
      <c r="BB32" s="527"/>
      <c r="BC32" s="527"/>
      <c r="BD32" s="527"/>
      <c r="BE32" s="527"/>
      <c r="BF32" s="527"/>
      <c r="BG32" s="527"/>
      <c r="BH32" s="527"/>
      <c r="BI32" s="527"/>
      <c r="BJ32" s="527"/>
      <c r="BK32" s="527"/>
      <c r="BL32" s="527"/>
      <c r="BM32" s="527"/>
      <c r="BN32" s="527"/>
      <c r="BO32" s="527"/>
      <c r="BP32" s="527"/>
      <c r="BQ32" s="527"/>
      <c r="BR32" s="527"/>
      <c r="BS32" s="527"/>
      <c r="BT32" s="527"/>
      <c r="BU32" s="527"/>
      <c r="BV32" s="527"/>
      <c r="BW32" s="527"/>
      <c r="BX32" s="527"/>
      <c r="BY32" s="527"/>
      <c r="BZ32" s="527"/>
      <c r="CA32" s="527"/>
      <c r="CB32" s="527"/>
      <c r="CC32" s="527"/>
      <c r="CD32" s="527"/>
      <c r="CE32" s="527"/>
      <c r="CF32" s="527"/>
      <c r="CG32" s="527"/>
      <c r="CH32" s="527"/>
      <c r="CI32" s="527"/>
      <c r="CJ32" s="527"/>
      <c r="CK32" s="527"/>
      <c r="CL32" s="527"/>
      <c r="CM32" s="527"/>
      <c r="CN32" s="527"/>
      <c r="CO32" s="527"/>
      <c r="CP32" s="527"/>
      <c r="CQ32" s="527"/>
      <c r="CR32" s="527"/>
      <c r="CS32" s="527"/>
      <c r="CT32" s="527"/>
      <c r="CU32" s="527"/>
      <c r="CV32" s="527"/>
      <c r="CW32" s="527"/>
      <c r="CX32" s="527"/>
      <c r="CY32" s="527"/>
      <c r="CZ32" s="527"/>
      <c r="DA32" s="527"/>
      <c r="DB32" s="527"/>
      <c r="DC32" s="527"/>
      <c r="DD32" s="527"/>
      <c r="DE32" s="527"/>
      <c r="DF32" s="527"/>
      <c r="DG32" s="527"/>
      <c r="DH32" s="527"/>
      <c r="DI32" s="527"/>
      <c r="DJ32" s="527"/>
      <c r="DK32" s="527"/>
      <c r="DL32" s="527"/>
      <c r="DM32" s="527"/>
      <c r="DN32" s="527"/>
      <c r="DO32" s="527"/>
      <c r="DP32" s="527"/>
      <c r="DQ32" s="527"/>
      <c r="DR32" s="527"/>
      <c r="DS32" s="527"/>
      <c r="DT32" s="527"/>
      <c r="DU32" s="527"/>
      <c r="DV32" s="527"/>
      <c r="DW32" s="527"/>
      <c r="DX32" s="527"/>
      <c r="DY32" s="527"/>
      <c r="DZ32" s="527"/>
      <c r="EA32" s="527"/>
      <c r="EB32" s="527"/>
      <c r="EC32" s="527"/>
      <c r="ED32" s="527"/>
      <c r="EE32" s="527"/>
      <c r="EF32" s="527"/>
      <c r="EG32" s="527"/>
      <c r="EH32" s="527"/>
      <c r="EI32" s="527"/>
      <c r="EJ32" s="527"/>
      <c r="EK32" s="527"/>
      <c r="EL32" s="527"/>
      <c r="EM32" s="527"/>
      <c r="EN32" s="527"/>
      <c r="EO32" s="527"/>
      <c r="EP32" s="527"/>
      <c r="EQ32" s="527"/>
      <c r="ER32" s="527"/>
      <c r="ES32" s="527"/>
      <c r="ET32" s="527"/>
      <c r="EU32" s="527"/>
      <c r="EV32" s="527"/>
      <c r="EW32" s="527"/>
      <c r="EX32" s="527"/>
      <c r="EY32" s="527"/>
      <c r="EZ32" s="527"/>
      <c r="FA32" s="527"/>
      <c r="FB32" s="527"/>
      <c r="FC32" s="527"/>
      <c r="FD32" s="527"/>
      <c r="FE32" s="527"/>
      <c r="FF32" s="527"/>
      <c r="FG32" s="527"/>
      <c r="FH32" s="527"/>
      <c r="FI32" s="527"/>
      <c r="FJ32" s="527"/>
      <c r="FK32" s="527"/>
      <c r="FL32" s="527"/>
      <c r="FM32" s="527"/>
      <c r="FN32" s="527"/>
      <c r="FO32" s="527"/>
      <c r="FP32" s="527"/>
      <c r="FQ32" s="527"/>
      <c r="FR32" s="527"/>
      <c r="FS32" s="527"/>
      <c r="FT32" s="527"/>
      <c r="FU32" s="527"/>
      <c r="FV32" s="527"/>
      <c r="FW32" s="527"/>
      <c r="FX32" s="527"/>
      <c r="FY32" s="527"/>
      <c r="FZ32" s="527"/>
      <c r="GA32" s="527"/>
      <c r="GB32" s="527"/>
      <c r="GC32" s="527"/>
      <c r="GD32" s="527"/>
      <c r="GE32" s="527"/>
      <c r="GF32" s="527"/>
      <c r="GG32" s="527"/>
      <c r="GH32" s="527"/>
      <c r="GI32" s="527"/>
      <c r="GJ32" s="527"/>
      <c r="GK32" s="527"/>
      <c r="GL32" s="527"/>
      <c r="GM32" s="527"/>
      <c r="GN32" s="527"/>
      <c r="GO32" s="527"/>
      <c r="GP32" s="527"/>
      <c r="GQ32" s="527"/>
      <c r="GR32" s="527"/>
      <c r="GS32" s="527"/>
      <c r="GT32" s="527"/>
      <c r="GU32" s="527"/>
      <c r="GV32" s="527"/>
      <c r="GW32" s="527"/>
      <c r="GX32" s="527"/>
      <c r="GY32" s="527"/>
      <c r="GZ32" s="527"/>
      <c r="HA32" s="527"/>
      <c r="HB32" s="527"/>
      <c r="HC32" s="527"/>
      <c r="HD32" s="527"/>
      <c r="HE32" s="527"/>
      <c r="HF32" s="527"/>
      <c r="HG32" s="527"/>
      <c r="HH32" s="527"/>
      <c r="HI32" s="527"/>
      <c r="HJ32" s="527"/>
      <c r="HK32" s="527"/>
      <c r="HL32" s="527"/>
      <c r="HM32" s="527"/>
      <c r="HN32" s="527"/>
      <c r="HO32" s="527"/>
      <c r="HP32" s="527"/>
      <c r="HQ32" s="527"/>
      <c r="HR32" s="527"/>
      <c r="HS32" s="527"/>
      <c r="HT32" s="527"/>
      <c r="HU32" s="527"/>
      <c r="HV32" s="527"/>
      <c r="HW32" s="527"/>
      <c r="HX32" s="527"/>
      <c r="HY32" s="527"/>
      <c r="HZ32" s="527"/>
      <c r="IA32" s="527"/>
      <c r="IB32" s="527"/>
      <c r="IC32" s="527"/>
    </row>
    <row r="33" spans="1:237" s="510" customFormat="1" ht="18" customHeight="1">
      <c r="A33" s="546">
        <v>32</v>
      </c>
      <c r="B33" s="541">
        <v>21</v>
      </c>
      <c r="C33" s="1100">
        <f t="shared" si="2"/>
        <v>604</v>
      </c>
      <c r="D33" s="1101"/>
      <c r="E33" s="1100">
        <f t="shared" si="3"/>
        <v>348</v>
      </c>
      <c r="F33" s="1101"/>
      <c r="G33" s="1102">
        <f>+'[5]TURIIN MSUT-18'!G37:H37+'[5]TURIIN BUS MSUT-25'!G37:H37+'[5]TURIIN KOLLEGE-20'!G37:H37+'[5]TURIIN BUS KOLLEGE-8'!G37:H37+'[5]TURIIN IH SUR-5'!G37:H37</f>
        <v>50</v>
      </c>
      <c r="H33" s="1103"/>
      <c r="I33" s="546">
        <f>+'[5]TURIIN MSUT-18'!I37+'[5]TURIIN BUS MSUT-25'!I37+'[5]TURIIN KOLLEGE-20'!I37+'[5]TURIIN BUS KOLLEGE-8'!I37+'[5]TURIIN IH SUR-5'!I37</f>
        <v>24</v>
      </c>
      <c r="J33" s="546">
        <f>+'[5]TURIIN MSUT-18'!J37+'[5]TURIIN BUS MSUT-25'!J37+'[5]TURIIN KOLLEGE-20'!J37+'[5]TURIIN BUS KOLLEGE-8'!J37+'[5]TURIIN IH SUR-5'!J37</f>
        <v>538</v>
      </c>
      <c r="K33" s="546">
        <f>+'[5]TURIIN MSUT-18'!K37+'[5]TURIIN BUS MSUT-25'!K37+'[5]TURIIN KOLLEGE-20'!K37+'[5]TURIIN BUS KOLLEGE-8'!K37+'[5]TURIIN IH SUR-5'!K37</f>
        <v>320</v>
      </c>
      <c r="L33" s="546">
        <f>+'[5]TURIIN MSUT-18'!L37+'[5]TURIIN BUS MSUT-25'!L37+'[5]TURIIN KOLLEGE-20'!L37+'[5]TURIIN BUS KOLLEGE-8'!L37+'[5]TURIIN IH SUR-5'!L37</f>
        <v>16</v>
      </c>
      <c r="M33" s="546">
        <f>+'[5]TURIIN MSUT-18'!M37+'[5]TURIIN BUS MSUT-25'!M37+'[5]TURIIN KOLLEGE-20'!M37+'[5]TURIIN BUS KOLLEGE-8'!M37+'[5]TURIIN IH SUR-5'!M37</f>
        <v>4</v>
      </c>
      <c r="N33" s="514">
        <f t="shared" si="4"/>
        <v>2</v>
      </c>
      <c r="O33" s="514">
        <f t="shared" si="4"/>
        <v>0</v>
      </c>
      <c r="P33" s="546">
        <f>+'[5]TURIIN MSUT-18'!P37+'[5]TURIIN BUS MSUT-25'!P37+'[5]TURIIN KOLLEGE-20'!P37+'[5]TURIIN BUS KOLLEGE-8'!P37+'[5]TURIIN IH SUR-5'!P37</f>
        <v>2</v>
      </c>
      <c r="Q33" s="546">
        <f>+'[5]TURIIN MSUT-18'!Q37+'[5]TURIIN BUS MSUT-25'!Q37+'[5]TURIIN KOLLEGE-20'!Q37+'[5]TURIIN BUS KOLLEGE-8'!Q37+'[5]TURIIN IH SUR-5'!Q37</f>
        <v>0</v>
      </c>
      <c r="R33" s="1102">
        <v>32</v>
      </c>
      <c r="S33" s="1104"/>
      <c r="T33" s="1103"/>
      <c r="U33" s="541">
        <v>21</v>
      </c>
      <c r="V33" s="546">
        <f>+'[5]TURIIN MSUT-18'!V37+'[5]TURIIN BUS MSUT-25'!V37+'[5]TURIIN KOLLEGE-20'!V37+'[5]TURIIN BUS KOLLEGE-8'!V37+'[5]TURIIN IH SUR-5'!V37</f>
        <v>0</v>
      </c>
      <c r="W33" s="546">
        <f>+'[5]TURIIN MSUT-18'!W37+'[5]TURIIN BUS MSUT-25'!W37+'[5]TURIIN KOLLEGE-20'!W37+'[5]TURIIN BUS KOLLEGE-8'!W37+'[5]TURIIN IH SUR-5'!W37</f>
        <v>0</v>
      </c>
      <c r="X33" s="546">
        <f>+'[5]TURIIN MSUT-18'!X37+'[5]TURIIN BUS MSUT-25'!X37+'[5]TURIIN KOLLEGE-20'!X37+'[5]TURIIN BUS KOLLEGE-8'!X37+'[5]TURIIN IH SUR-5'!X37</f>
        <v>0</v>
      </c>
      <c r="Y33" s="546">
        <f>+'[5]TURIIN MSUT-18'!Y37+'[5]TURIIN BUS MSUT-25'!Y37+'[5]TURIIN KOLLEGE-20'!Y37+'[5]TURIIN BUS KOLLEGE-8'!Y37+'[5]TURIIN IH SUR-5'!Y37</f>
        <v>0</v>
      </c>
      <c r="Z33" s="546">
        <f>+'[5]TURIIN MSUT-18'!Z37+'[5]TURIIN BUS MSUT-25'!Z37+'[5]TURIIN KOLLEGE-20'!Z37+'[5]TURIIN BUS KOLLEGE-8'!Z37+'[5]TURIIN IH SUR-5'!Z37</f>
        <v>0</v>
      </c>
      <c r="AA33" s="546">
        <f>+'[5]TURIIN MSUT-18'!AA37+'[5]TURIIN BUS MSUT-25'!AA37+'[5]TURIIN KOLLEGE-20'!AA37+'[5]TURIIN BUS KOLLEGE-8'!AA37+'[5]TURIIN IH SUR-5'!AA37</f>
        <v>0</v>
      </c>
      <c r="AB33" s="546">
        <f>+'[5]TURIIN MSUT-18'!AB37+'[5]TURIIN BUS MSUT-25'!AB37+'[5]TURIIN KOLLEGE-20'!AB37+'[5]TURIIN BUS KOLLEGE-8'!AB37+'[5]TURIIN IH SUR-5'!AB37</f>
        <v>0</v>
      </c>
      <c r="AC33" s="546">
        <f>+'[5]TURIIN MSUT-18'!AC37+'[5]TURIIN BUS MSUT-25'!AC37+'[5]TURIIN KOLLEGE-20'!AC37+'[5]TURIIN BUS KOLLEGE-8'!AC37+'[5]TURIIN IH SUR-5'!AC37</f>
        <v>0</v>
      </c>
      <c r="AD33" s="546">
        <f>+'[5]TURIIN MSUT-18'!AD37+'[5]TURIIN BUS MSUT-25'!AD37+'[5]TURIIN KOLLEGE-20'!AD37+'[5]TURIIN BUS KOLLEGE-8'!AD37+'[5]TURIIN IH SUR-5'!AD37</f>
        <v>0</v>
      </c>
      <c r="AE33" s="546">
        <f>+'[5]TURIIN MSUT-18'!AE37+'[5]TURIIN BUS MSUT-25'!AE37+'[5]TURIIN KOLLEGE-20'!AE37+'[5]TURIIN BUS KOLLEGE-8'!AE37+'[5]TURIIN IH SUR-5'!AE37</f>
        <v>0</v>
      </c>
      <c r="AF33" s="546">
        <f>+'[5]TURIIN MSUT-18'!AF37+'[5]TURIIN BUS MSUT-25'!AF37+'[5]TURIIN KOLLEGE-20'!AF37+'[5]TURIIN BUS KOLLEGE-8'!AF37+'[5]TURIIN IH SUR-5'!AF37</f>
        <v>0</v>
      </c>
      <c r="AG33" s="546">
        <f>+'[5]TURIIN MSUT-18'!AG37+'[5]TURIIN BUS MSUT-25'!AG37+'[5]TURIIN KOLLEGE-20'!AG37+'[5]TURIIN BUS KOLLEGE-8'!AG37+'[5]TURIIN IH SUR-5'!AG37</f>
        <v>0</v>
      </c>
      <c r="AH33" s="527"/>
      <c r="AI33" s="527"/>
      <c r="AJ33" s="527"/>
      <c r="AK33" s="527"/>
      <c r="AL33" s="527"/>
      <c r="AM33" s="527"/>
      <c r="AN33" s="527"/>
      <c r="AO33" s="527"/>
      <c r="AP33" s="527"/>
      <c r="AQ33" s="527"/>
      <c r="AR33" s="527"/>
      <c r="AS33" s="527"/>
      <c r="AT33" s="527"/>
      <c r="AU33" s="527"/>
      <c r="AV33" s="527"/>
      <c r="AW33" s="527"/>
      <c r="AX33" s="527"/>
      <c r="AY33" s="527"/>
      <c r="AZ33" s="527"/>
      <c r="BA33" s="527"/>
      <c r="BB33" s="527"/>
      <c r="BC33" s="527"/>
      <c r="BD33" s="527"/>
      <c r="BE33" s="527"/>
      <c r="BF33" s="527"/>
      <c r="BG33" s="527"/>
      <c r="BH33" s="527"/>
      <c r="BI33" s="527"/>
      <c r="BJ33" s="527"/>
      <c r="BK33" s="527"/>
      <c r="BL33" s="527"/>
      <c r="BM33" s="527"/>
      <c r="BN33" s="527"/>
      <c r="BO33" s="527"/>
      <c r="BP33" s="527"/>
      <c r="BQ33" s="527"/>
      <c r="BR33" s="527"/>
      <c r="BS33" s="527"/>
      <c r="BT33" s="527"/>
      <c r="BU33" s="527"/>
      <c r="BV33" s="527"/>
      <c r="BW33" s="527"/>
      <c r="BX33" s="527"/>
      <c r="BY33" s="527"/>
      <c r="BZ33" s="527"/>
      <c r="CA33" s="527"/>
      <c r="CB33" s="527"/>
      <c r="CC33" s="527"/>
      <c r="CD33" s="527"/>
      <c r="CE33" s="527"/>
      <c r="CF33" s="527"/>
      <c r="CG33" s="527"/>
      <c r="CH33" s="527"/>
      <c r="CI33" s="527"/>
      <c r="CJ33" s="527"/>
      <c r="CK33" s="527"/>
      <c r="CL33" s="527"/>
      <c r="CM33" s="527"/>
      <c r="CN33" s="527"/>
      <c r="CO33" s="527"/>
      <c r="CP33" s="527"/>
      <c r="CQ33" s="527"/>
      <c r="CR33" s="527"/>
      <c r="CS33" s="527"/>
      <c r="CT33" s="527"/>
      <c r="CU33" s="527"/>
      <c r="CV33" s="527"/>
      <c r="CW33" s="527"/>
      <c r="CX33" s="527"/>
      <c r="CY33" s="527"/>
      <c r="CZ33" s="527"/>
      <c r="DA33" s="527"/>
      <c r="DB33" s="527"/>
      <c r="DC33" s="527"/>
      <c r="DD33" s="527"/>
      <c r="DE33" s="527"/>
      <c r="DF33" s="527"/>
      <c r="DG33" s="527"/>
      <c r="DH33" s="527"/>
      <c r="DI33" s="527"/>
      <c r="DJ33" s="527"/>
      <c r="DK33" s="527"/>
      <c r="DL33" s="527"/>
      <c r="DM33" s="527"/>
      <c r="DN33" s="527"/>
      <c r="DO33" s="527"/>
      <c r="DP33" s="527"/>
      <c r="DQ33" s="527"/>
      <c r="DR33" s="527"/>
      <c r="DS33" s="527"/>
      <c r="DT33" s="527"/>
      <c r="DU33" s="527"/>
      <c r="DV33" s="527"/>
      <c r="DW33" s="527"/>
      <c r="DX33" s="527"/>
      <c r="DY33" s="527"/>
      <c r="DZ33" s="527"/>
      <c r="EA33" s="527"/>
      <c r="EB33" s="527"/>
      <c r="EC33" s="527"/>
      <c r="ED33" s="527"/>
      <c r="EE33" s="527"/>
      <c r="EF33" s="527"/>
      <c r="EG33" s="527"/>
      <c r="EH33" s="527"/>
      <c r="EI33" s="527"/>
      <c r="EJ33" s="527"/>
      <c r="EK33" s="527"/>
      <c r="EL33" s="527"/>
      <c r="EM33" s="527"/>
      <c r="EN33" s="527"/>
      <c r="EO33" s="527"/>
      <c r="EP33" s="527"/>
      <c r="EQ33" s="527"/>
      <c r="ER33" s="527"/>
      <c r="ES33" s="527"/>
      <c r="ET33" s="527"/>
      <c r="EU33" s="527"/>
      <c r="EV33" s="527"/>
      <c r="EW33" s="527"/>
      <c r="EX33" s="527"/>
      <c r="EY33" s="527"/>
      <c r="EZ33" s="527"/>
      <c r="FA33" s="527"/>
      <c r="FB33" s="527"/>
      <c r="FC33" s="527"/>
      <c r="FD33" s="527"/>
      <c r="FE33" s="527"/>
      <c r="FF33" s="527"/>
      <c r="FG33" s="527"/>
      <c r="FH33" s="527"/>
      <c r="FI33" s="527"/>
      <c r="FJ33" s="527"/>
      <c r="FK33" s="527"/>
      <c r="FL33" s="527"/>
      <c r="FM33" s="527"/>
      <c r="FN33" s="527"/>
      <c r="FO33" s="527"/>
      <c r="FP33" s="527"/>
      <c r="FQ33" s="527"/>
      <c r="FR33" s="527"/>
      <c r="FS33" s="527"/>
      <c r="FT33" s="527"/>
      <c r="FU33" s="527"/>
      <c r="FV33" s="527"/>
      <c r="FW33" s="527"/>
      <c r="FX33" s="527"/>
      <c r="FY33" s="527"/>
      <c r="FZ33" s="527"/>
      <c r="GA33" s="527"/>
      <c r="GB33" s="527"/>
      <c r="GC33" s="527"/>
      <c r="GD33" s="527"/>
      <c r="GE33" s="527"/>
      <c r="GF33" s="527"/>
      <c r="GG33" s="527"/>
      <c r="GH33" s="527"/>
      <c r="GI33" s="527"/>
      <c r="GJ33" s="527"/>
      <c r="GK33" s="527"/>
      <c r="GL33" s="527"/>
      <c r="GM33" s="527"/>
      <c r="GN33" s="527"/>
      <c r="GO33" s="527"/>
      <c r="GP33" s="527"/>
      <c r="GQ33" s="527"/>
      <c r="GR33" s="527"/>
      <c r="GS33" s="527"/>
      <c r="GT33" s="527"/>
      <c r="GU33" s="527"/>
      <c r="GV33" s="527"/>
      <c r="GW33" s="527"/>
      <c r="GX33" s="527"/>
      <c r="GY33" s="527"/>
      <c r="GZ33" s="527"/>
      <c r="HA33" s="527"/>
      <c r="HB33" s="527"/>
      <c r="HC33" s="527"/>
      <c r="HD33" s="527"/>
      <c r="HE33" s="527"/>
      <c r="HF33" s="527"/>
      <c r="HG33" s="527"/>
      <c r="HH33" s="527"/>
      <c r="HI33" s="527"/>
      <c r="HJ33" s="527"/>
      <c r="HK33" s="527"/>
      <c r="HL33" s="527"/>
      <c r="HM33" s="527"/>
      <c r="HN33" s="527"/>
      <c r="HO33" s="527"/>
      <c r="HP33" s="527"/>
      <c r="HQ33" s="527"/>
      <c r="HR33" s="527"/>
      <c r="HS33" s="527"/>
      <c r="HT33" s="527"/>
      <c r="HU33" s="527"/>
      <c r="HV33" s="527"/>
      <c r="HW33" s="527"/>
      <c r="HX33" s="527"/>
      <c r="HY33" s="527"/>
      <c r="HZ33" s="527"/>
      <c r="IA33" s="527"/>
      <c r="IB33" s="527"/>
      <c r="IC33" s="527"/>
    </row>
    <row r="34" spans="1:237" s="510" customFormat="1" ht="18" customHeight="1">
      <c r="A34" s="546">
        <v>33</v>
      </c>
      <c r="B34" s="541">
        <v>22</v>
      </c>
      <c r="C34" s="1100">
        <f t="shared" si="2"/>
        <v>594</v>
      </c>
      <c r="D34" s="1101"/>
      <c r="E34" s="1100">
        <f t="shared" si="3"/>
        <v>356</v>
      </c>
      <c r="F34" s="1101"/>
      <c r="G34" s="1102">
        <f>+'[5]TURIIN MSUT-18'!G38:H38+'[5]TURIIN BUS MSUT-25'!G38:H38+'[5]TURIIN KOLLEGE-20'!G38:H38+'[5]TURIIN BUS KOLLEGE-8'!G38:H38+'[5]TURIIN IH SUR-5'!G38:H38</f>
        <v>40</v>
      </c>
      <c r="H34" s="1103"/>
      <c r="I34" s="546">
        <f>+'[5]TURIIN MSUT-18'!I38+'[5]TURIIN BUS MSUT-25'!I38+'[5]TURIIN KOLLEGE-20'!I38+'[5]TURIIN BUS KOLLEGE-8'!I38+'[5]TURIIN IH SUR-5'!I38</f>
        <v>23</v>
      </c>
      <c r="J34" s="546">
        <f>+'[5]TURIIN MSUT-18'!J38+'[5]TURIIN BUS MSUT-25'!J38+'[5]TURIIN KOLLEGE-20'!J38+'[5]TURIIN BUS KOLLEGE-8'!J38+'[5]TURIIN IH SUR-5'!J38</f>
        <v>533</v>
      </c>
      <c r="K34" s="546">
        <f>+'[5]TURIIN MSUT-18'!K38+'[5]TURIIN BUS MSUT-25'!K38+'[5]TURIIN KOLLEGE-20'!K38+'[5]TURIIN BUS KOLLEGE-8'!K38+'[5]TURIIN IH SUR-5'!K38</f>
        <v>328</v>
      </c>
      <c r="L34" s="546">
        <f>+'[5]TURIIN MSUT-18'!L38+'[5]TURIIN BUS MSUT-25'!L38+'[5]TURIIN KOLLEGE-20'!L38+'[5]TURIIN BUS KOLLEGE-8'!L38+'[5]TURIIN IH SUR-5'!L38</f>
        <v>21</v>
      </c>
      <c r="M34" s="546">
        <f>+'[5]TURIIN MSUT-18'!M38+'[5]TURIIN BUS MSUT-25'!M38+'[5]TURIIN KOLLEGE-20'!M38+'[5]TURIIN BUS KOLLEGE-8'!M38+'[5]TURIIN IH SUR-5'!M38</f>
        <v>5</v>
      </c>
      <c r="N34" s="514">
        <f t="shared" si="4"/>
        <v>14</v>
      </c>
      <c r="O34" s="514">
        <f t="shared" si="4"/>
        <v>9</v>
      </c>
      <c r="P34" s="546">
        <f>+'[5]TURIIN MSUT-18'!P38+'[5]TURIIN BUS MSUT-25'!P38+'[5]TURIIN KOLLEGE-20'!P38+'[5]TURIIN BUS KOLLEGE-8'!P38+'[5]TURIIN IH SUR-5'!P38</f>
        <v>4</v>
      </c>
      <c r="Q34" s="546">
        <f>+'[5]TURIIN MSUT-18'!Q38+'[5]TURIIN BUS MSUT-25'!Q38+'[5]TURIIN KOLLEGE-20'!Q38+'[5]TURIIN BUS KOLLEGE-8'!Q38+'[5]TURIIN IH SUR-5'!Q38</f>
        <v>2</v>
      </c>
      <c r="R34" s="1102">
        <v>33</v>
      </c>
      <c r="S34" s="1104"/>
      <c r="T34" s="1103"/>
      <c r="U34" s="541">
        <v>22</v>
      </c>
      <c r="V34" s="546">
        <f>+'[5]TURIIN MSUT-18'!V38+'[5]TURIIN BUS MSUT-25'!V38+'[5]TURIIN KOLLEGE-20'!V38+'[5]TURIIN BUS KOLLEGE-8'!V38+'[5]TURIIN IH SUR-5'!V38</f>
        <v>1</v>
      </c>
      <c r="W34" s="546">
        <f>+'[5]TURIIN MSUT-18'!W38+'[5]TURIIN BUS MSUT-25'!W38+'[5]TURIIN KOLLEGE-20'!W38+'[5]TURIIN BUS KOLLEGE-8'!W38+'[5]TURIIN IH SUR-5'!W38</f>
        <v>1</v>
      </c>
      <c r="X34" s="546">
        <f>+'[5]TURIIN MSUT-18'!X38+'[5]TURIIN BUS MSUT-25'!X38+'[5]TURIIN KOLLEGE-20'!X38+'[5]TURIIN BUS KOLLEGE-8'!X38+'[5]TURIIN IH SUR-5'!X38</f>
        <v>2</v>
      </c>
      <c r="Y34" s="546">
        <f>+'[5]TURIIN MSUT-18'!Y38+'[5]TURIIN BUS MSUT-25'!Y38+'[5]TURIIN KOLLEGE-20'!Y38+'[5]TURIIN BUS KOLLEGE-8'!Y38+'[5]TURIIN IH SUR-5'!Y38</f>
        <v>1</v>
      </c>
      <c r="Z34" s="546">
        <f>+'[5]TURIIN MSUT-18'!Z38+'[5]TURIIN BUS MSUT-25'!Z38+'[5]TURIIN KOLLEGE-20'!Z38+'[5]TURIIN BUS KOLLEGE-8'!Z38+'[5]TURIIN IH SUR-5'!Z38</f>
        <v>2</v>
      </c>
      <c r="AA34" s="546">
        <f>+'[5]TURIIN MSUT-18'!AA38+'[5]TURIIN BUS MSUT-25'!AA38+'[5]TURIIN KOLLEGE-20'!AA38+'[5]TURIIN BUS KOLLEGE-8'!AA38+'[5]TURIIN IH SUR-5'!AA38</f>
        <v>2</v>
      </c>
      <c r="AB34" s="546">
        <f>+'[5]TURIIN MSUT-18'!AB38+'[5]TURIIN BUS MSUT-25'!AB38+'[5]TURIIN KOLLEGE-20'!AB38+'[5]TURIIN BUS KOLLEGE-8'!AB38+'[5]TURIIN IH SUR-5'!AB38</f>
        <v>3</v>
      </c>
      <c r="AC34" s="546">
        <f>+'[5]TURIIN MSUT-18'!AC38+'[5]TURIIN BUS MSUT-25'!AC38+'[5]TURIIN KOLLEGE-20'!AC38+'[5]TURIIN BUS KOLLEGE-8'!AC38+'[5]TURIIN IH SUR-5'!AC38</f>
        <v>2</v>
      </c>
      <c r="AD34" s="546">
        <f>+'[5]TURIIN MSUT-18'!AD38+'[5]TURIIN BUS MSUT-25'!AD38+'[5]TURIIN KOLLEGE-20'!AD38+'[5]TURIIN BUS KOLLEGE-8'!AD38+'[5]TURIIN IH SUR-5'!AD38</f>
        <v>2</v>
      </c>
      <c r="AE34" s="546">
        <f>+'[5]TURIIN MSUT-18'!AE38+'[5]TURIIN BUS MSUT-25'!AE38+'[5]TURIIN KOLLEGE-20'!AE38+'[5]TURIIN BUS KOLLEGE-8'!AE38+'[5]TURIIN IH SUR-5'!AE38</f>
        <v>1</v>
      </c>
      <c r="AF34" s="546">
        <f>+'[5]TURIIN MSUT-18'!AF38+'[5]TURIIN BUS MSUT-25'!AF38+'[5]TURIIN KOLLEGE-20'!AF38+'[5]TURIIN BUS KOLLEGE-8'!AF38+'[5]TURIIN IH SUR-5'!AF38</f>
        <v>0</v>
      </c>
      <c r="AG34" s="546">
        <f>+'[5]TURIIN MSUT-18'!AG38+'[5]TURIIN BUS MSUT-25'!AG38+'[5]TURIIN KOLLEGE-20'!AG38+'[5]TURIIN BUS KOLLEGE-8'!AG38+'[5]TURIIN IH SUR-5'!AG38</f>
        <v>0</v>
      </c>
      <c r="AH34" s="527"/>
      <c r="AI34" s="527"/>
      <c r="AJ34" s="527"/>
      <c r="AK34" s="527"/>
      <c r="AL34" s="527"/>
      <c r="AM34" s="527"/>
      <c r="AN34" s="527"/>
      <c r="AO34" s="527"/>
      <c r="AP34" s="527"/>
      <c r="AQ34" s="527"/>
      <c r="AR34" s="527"/>
      <c r="AS34" s="527"/>
      <c r="AT34" s="527"/>
      <c r="AU34" s="527"/>
      <c r="AV34" s="527"/>
      <c r="AW34" s="527"/>
      <c r="AX34" s="527"/>
      <c r="AY34" s="527"/>
      <c r="AZ34" s="527"/>
      <c r="BA34" s="527"/>
      <c r="BB34" s="527"/>
      <c r="BC34" s="527"/>
      <c r="BD34" s="527"/>
      <c r="BE34" s="527"/>
      <c r="BF34" s="527"/>
      <c r="BG34" s="527"/>
      <c r="BH34" s="527"/>
      <c r="BI34" s="527"/>
      <c r="BJ34" s="527"/>
      <c r="BK34" s="527"/>
      <c r="BL34" s="527"/>
      <c r="BM34" s="527"/>
      <c r="BN34" s="527"/>
      <c r="BO34" s="527"/>
      <c r="BP34" s="527"/>
      <c r="BQ34" s="527"/>
      <c r="BR34" s="527"/>
      <c r="BS34" s="527"/>
      <c r="BT34" s="527"/>
      <c r="BU34" s="527"/>
      <c r="BV34" s="527"/>
      <c r="BW34" s="527"/>
      <c r="BX34" s="527"/>
      <c r="BY34" s="527"/>
      <c r="BZ34" s="527"/>
      <c r="CA34" s="527"/>
      <c r="CB34" s="527"/>
      <c r="CC34" s="527"/>
      <c r="CD34" s="527"/>
      <c r="CE34" s="527"/>
      <c r="CF34" s="527"/>
      <c r="CG34" s="527"/>
      <c r="CH34" s="527"/>
      <c r="CI34" s="527"/>
      <c r="CJ34" s="527"/>
      <c r="CK34" s="527"/>
      <c r="CL34" s="527"/>
      <c r="CM34" s="527"/>
      <c r="CN34" s="527"/>
      <c r="CO34" s="527"/>
      <c r="CP34" s="527"/>
      <c r="CQ34" s="527"/>
      <c r="CR34" s="527"/>
      <c r="CS34" s="527"/>
      <c r="CT34" s="527"/>
      <c r="CU34" s="527"/>
      <c r="CV34" s="527"/>
      <c r="CW34" s="527"/>
      <c r="CX34" s="527"/>
      <c r="CY34" s="527"/>
      <c r="CZ34" s="527"/>
      <c r="DA34" s="527"/>
      <c r="DB34" s="527"/>
      <c r="DC34" s="527"/>
      <c r="DD34" s="527"/>
      <c r="DE34" s="527"/>
      <c r="DF34" s="527"/>
      <c r="DG34" s="527"/>
      <c r="DH34" s="527"/>
      <c r="DI34" s="527"/>
      <c r="DJ34" s="527"/>
      <c r="DK34" s="527"/>
      <c r="DL34" s="527"/>
      <c r="DM34" s="527"/>
      <c r="DN34" s="527"/>
      <c r="DO34" s="527"/>
      <c r="DP34" s="527"/>
      <c r="DQ34" s="527"/>
      <c r="DR34" s="527"/>
      <c r="DS34" s="527"/>
      <c r="DT34" s="527"/>
      <c r="DU34" s="527"/>
      <c r="DV34" s="527"/>
      <c r="DW34" s="527"/>
      <c r="DX34" s="527"/>
      <c r="DY34" s="527"/>
      <c r="DZ34" s="527"/>
      <c r="EA34" s="527"/>
      <c r="EB34" s="527"/>
      <c r="EC34" s="527"/>
      <c r="ED34" s="527"/>
      <c r="EE34" s="527"/>
      <c r="EF34" s="527"/>
      <c r="EG34" s="527"/>
      <c r="EH34" s="527"/>
      <c r="EI34" s="527"/>
      <c r="EJ34" s="527"/>
      <c r="EK34" s="527"/>
      <c r="EL34" s="527"/>
      <c r="EM34" s="527"/>
      <c r="EN34" s="527"/>
      <c r="EO34" s="527"/>
      <c r="EP34" s="527"/>
      <c r="EQ34" s="527"/>
      <c r="ER34" s="527"/>
      <c r="ES34" s="527"/>
      <c r="ET34" s="527"/>
      <c r="EU34" s="527"/>
      <c r="EV34" s="527"/>
      <c r="EW34" s="527"/>
      <c r="EX34" s="527"/>
      <c r="EY34" s="527"/>
      <c r="EZ34" s="527"/>
      <c r="FA34" s="527"/>
      <c r="FB34" s="527"/>
      <c r="FC34" s="527"/>
      <c r="FD34" s="527"/>
      <c r="FE34" s="527"/>
      <c r="FF34" s="527"/>
      <c r="FG34" s="527"/>
      <c r="FH34" s="527"/>
      <c r="FI34" s="527"/>
      <c r="FJ34" s="527"/>
      <c r="FK34" s="527"/>
      <c r="FL34" s="527"/>
      <c r="FM34" s="527"/>
      <c r="FN34" s="527"/>
      <c r="FO34" s="527"/>
      <c r="FP34" s="527"/>
      <c r="FQ34" s="527"/>
      <c r="FR34" s="527"/>
      <c r="FS34" s="527"/>
      <c r="FT34" s="527"/>
      <c r="FU34" s="527"/>
      <c r="FV34" s="527"/>
      <c r="FW34" s="527"/>
      <c r="FX34" s="527"/>
      <c r="FY34" s="527"/>
      <c r="FZ34" s="527"/>
      <c r="GA34" s="527"/>
      <c r="GB34" s="527"/>
      <c r="GC34" s="527"/>
      <c r="GD34" s="527"/>
      <c r="GE34" s="527"/>
      <c r="GF34" s="527"/>
      <c r="GG34" s="527"/>
      <c r="GH34" s="527"/>
      <c r="GI34" s="527"/>
      <c r="GJ34" s="527"/>
      <c r="GK34" s="527"/>
      <c r="GL34" s="527"/>
      <c r="GM34" s="527"/>
      <c r="GN34" s="527"/>
      <c r="GO34" s="527"/>
      <c r="GP34" s="527"/>
      <c r="GQ34" s="527"/>
      <c r="GR34" s="527"/>
      <c r="GS34" s="527"/>
      <c r="GT34" s="527"/>
      <c r="GU34" s="527"/>
      <c r="GV34" s="527"/>
      <c r="GW34" s="527"/>
      <c r="GX34" s="527"/>
      <c r="GY34" s="527"/>
      <c r="GZ34" s="527"/>
      <c r="HA34" s="527"/>
      <c r="HB34" s="527"/>
      <c r="HC34" s="527"/>
      <c r="HD34" s="527"/>
      <c r="HE34" s="527"/>
      <c r="HF34" s="527"/>
      <c r="HG34" s="527"/>
      <c r="HH34" s="527"/>
      <c r="HI34" s="527"/>
      <c r="HJ34" s="527"/>
      <c r="HK34" s="527"/>
      <c r="HL34" s="527"/>
      <c r="HM34" s="527"/>
      <c r="HN34" s="527"/>
      <c r="HO34" s="527"/>
      <c r="HP34" s="527"/>
      <c r="HQ34" s="527"/>
      <c r="HR34" s="527"/>
      <c r="HS34" s="527"/>
      <c r="HT34" s="527"/>
      <c r="HU34" s="527"/>
      <c r="HV34" s="527"/>
      <c r="HW34" s="527"/>
      <c r="HX34" s="527"/>
      <c r="HY34" s="527"/>
      <c r="HZ34" s="527"/>
      <c r="IA34" s="527"/>
      <c r="IB34" s="527"/>
      <c r="IC34" s="527"/>
    </row>
    <row r="35" spans="1:237" s="510" customFormat="1" ht="18" customHeight="1">
      <c r="A35" s="546">
        <v>34</v>
      </c>
      <c r="B35" s="541">
        <v>23</v>
      </c>
      <c r="C35" s="1100">
        <f t="shared" si="2"/>
        <v>585</v>
      </c>
      <c r="D35" s="1101"/>
      <c r="E35" s="1100">
        <f t="shared" si="3"/>
        <v>328</v>
      </c>
      <c r="F35" s="1101"/>
      <c r="G35" s="1102">
        <f>+'[5]TURIIN MSUT-18'!G39:H39+'[5]TURIIN BUS MSUT-25'!G39:H39+'[5]TURIIN KOLLEGE-20'!G39:H39+'[5]TURIIN BUS KOLLEGE-8'!G39:H39+'[5]TURIIN IH SUR-5'!G39:H39</f>
        <v>48</v>
      </c>
      <c r="H35" s="1103"/>
      <c r="I35" s="546">
        <f>+'[5]TURIIN MSUT-18'!I39+'[5]TURIIN BUS MSUT-25'!I39+'[5]TURIIN KOLLEGE-20'!I39+'[5]TURIIN BUS KOLLEGE-8'!I39+'[5]TURIIN IH SUR-5'!I39</f>
        <v>22</v>
      </c>
      <c r="J35" s="546">
        <f>+'[5]TURIIN MSUT-18'!J39+'[5]TURIIN BUS MSUT-25'!J39+'[5]TURIIN KOLLEGE-20'!J39+'[5]TURIIN BUS KOLLEGE-8'!J39+'[5]TURIIN IH SUR-5'!J39</f>
        <v>524</v>
      </c>
      <c r="K35" s="546">
        <f>+'[5]TURIIN MSUT-18'!K39+'[5]TURIIN BUS MSUT-25'!K39+'[5]TURIIN KOLLEGE-20'!K39+'[5]TURIIN BUS KOLLEGE-8'!K39+'[5]TURIIN IH SUR-5'!K39</f>
        <v>305</v>
      </c>
      <c r="L35" s="546">
        <f>+'[5]TURIIN MSUT-18'!L39+'[5]TURIIN BUS MSUT-25'!L39+'[5]TURIIN KOLLEGE-20'!L39+'[5]TURIIN BUS KOLLEGE-8'!L39+'[5]TURIIN IH SUR-5'!L39</f>
        <v>13</v>
      </c>
      <c r="M35" s="546">
        <f>+'[5]TURIIN MSUT-18'!M39+'[5]TURIIN BUS MSUT-25'!M39+'[5]TURIIN KOLLEGE-20'!M39+'[5]TURIIN BUS KOLLEGE-8'!M39+'[5]TURIIN IH SUR-5'!M39</f>
        <v>1</v>
      </c>
      <c r="N35" s="514">
        <f t="shared" si="4"/>
        <v>9</v>
      </c>
      <c r="O35" s="514">
        <f t="shared" si="4"/>
        <v>5</v>
      </c>
      <c r="P35" s="546">
        <f>+'[5]TURIIN MSUT-18'!P39+'[5]TURIIN BUS MSUT-25'!P39+'[5]TURIIN KOLLEGE-20'!P39+'[5]TURIIN BUS KOLLEGE-8'!P39+'[5]TURIIN IH SUR-5'!P39</f>
        <v>0</v>
      </c>
      <c r="Q35" s="546">
        <f>+'[5]TURIIN MSUT-18'!Q39+'[5]TURIIN BUS MSUT-25'!Q39+'[5]TURIIN KOLLEGE-20'!Q39+'[5]TURIIN BUS KOLLEGE-8'!Q39+'[5]TURIIN IH SUR-5'!Q39</f>
        <v>0</v>
      </c>
      <c r="R35" s="1102">
        <v>34</v>
      </c>
      <c r="S35" s="1104"/>
      <c r="T35" s="1103"/>
      <c r="U35" s="541">
        <v>23</v>
      </c>
      <c r="V35" s="546">
        <f>+'[5]TURIIN MSUT-18'!V39+'[5]TURIIN BUS MSUT-25'!V39+'[5]TURIIN KOLLEGE-20'!V39+'[5]TURIIN BUS KOLLEGE-8'!V39+'[5]TURIIN IH SUR-5'!V39</f>
        <v>1</v>
      </c>
      <c r="W35" s="546">
        <f>+'[5]TURIIN MSUT-18'!W39+'[5]TURIIN BUS MSUT-25'!W39+'[5]TURIIN KOLLEGE-20'!W39+'[5]TURIIN BUS KOLLEGE-8'!W39+'[5]TURIIN IH SUR-5'!W39</f>
        <v>0</v>
      </c>
      <c r="X35" s="546">
        <f>+'[5]TURIIN MSUT-18'!X39+'[5]TURIIN BUS MSUT-25'!X39+'[5]TURIIN KOLLEGE-20'!X39+'[5]TURIIN BUS KOLLEGE-8'!X39+'[5]TURIIN IH SUR-5'!X39</f>
        <v>0</v>
      </c>
      <c r="Y35" s="546">
        <f>+'[5]TURIIN MSUT-18'!Y39+'[5]TURIIN BUS MSUT-25'!Y39+'[5]TURIIN KOLLEGE-20'!Y39+'[5]TURIIN BUS KOLLEGE-8'!Y39+'[5]TURIIN IH SUR-5'!Y39</f>
        <v>0</v>
      </c>
      <c r="Z35" s="546">
        <f>+'[5]TURIIN MSUT-18'!Z39+'[5]TURIIN BUS MSUT-25'!Z39+'[5]TURIIN KOLLEGE-20'!Z39+'[5]TURIIN BUS KOLLEGE-8'!Z39+'[5]TURIIN IH SUR-5'!Z39</f>
        <v>3</v>
      </c>
      <c r="AA35" s="546">
        <f>+'[5]TURIIN MSUT-18'!AA39+'[5]TURIIN BUS MSUT-25'!AA39+'[5]TURIIN KOLLEGE-20'!AA39+'[5]TURIIN BUS KOLLEGE-8'!AA39+'[5]TURIIN IH SUR-5'!AA39</f>
        <v>1</v>
      </c>
      <c r="AB35" s="546">
        <f>+'[5]TURIIN MSUT-18'!AB39+'[5]TURIIN BUS MSUT-25'!AB39+'[5]TURIIN KOLLEGE-20'!AB39+'[5]TURIIN BUS KOLLEGE-8'!AB39+'[5]TURIIN IH SUR-5'!AB39</f>
        <v>0</v>
      </c>
      <c r="AC35" s="546">
        <f>+'[5]TURIIN MSUT-18'!AC39+'[5]TURIIN BUS MSUT-25'!AC39+'[5]TURIIN KOLLEGE-20'!AC39+'[5]TURIIN BUS KOLLEGE-8'!AC39+'[5]TURIIN IH SUR-5'!AC39</f>
        <v>0</v>
      </c>
      <c r="AD35" s="546">
        <f>+'[5]TURIIN MSUT-18'!AD39+'[5]TURIIN BUS MSUT-25'!AD39+'[5]TURIIN KOLLEGE-20'!AD39+'[5]TURIIN BUS KOLLEGE-8'!AD39+'[5]TURIIN IH SUR-5'!AD39</f>
        <v>4</v>
      </c>
      <c r="AE35" s="546">
        <f>+'[5]TURIIN MSUT-18'!AE39+'[5]TURIIN BUS MSUT-25'!AE39+'[5]TURIIN KOLLEGE-20'!AE39+'[5]TURIIN BUS KOLLEGE-8'!AE39+'[5]TURIIN IH SUR-5'!AE39</f>
        <v>3</v>
      </c>
      <c r="AF35" s="546">
        <f>+'[5]TURIIN MSUT-18'!AF39+'[5]TURIIN BUS MSUT-25'!AF39+'[5]TURIIN KOLLEGE-20'!AF39+'[5]TURIIN BUS KOLLEGE-8'!AF39+'[5]TURIIN IH SUR-5'!AF39</f>
        <v>1</v>
      </c>
      <c r="AG35" s="546">
        <f>+'[5]TURIIN MSUT-18'!AG39+'[5]TURIIN BUS MSUT-25'!AG39+'[5]TURIIN KOLLEGE-20'!AG39+'[5]TURIIN BUS KOLLEGE-8'!AG39+'[5]TURIIN IH SUR-5'!AG39</f>
        <v>1</v>
      </c>
      <c r="AH35" s="527"/>
      <c r="AI35" s="527"/>
      <c r="AJ35" s="527"/>
      <c r="AK35" s="527"/>
      <c r="AL35" s="527"/>
      <c r="AM35" s="527"/>
      <c r="AN35" s="527"/>
      <c r="AO35" s="527"/>
      <c r="AP35" s="527"/>
      <c r="AQ35" s="527"/>
      <c r="AR35" s="527"/>
      <c r="AS35" s="527"/>
      <c r="AT35" s="527"/>
      <c r="AU35" s="527"/>
      <c r="AV35" s="527"/>
      <c r="AW35" s="527"/>
      <c r="AX35" s="527"/>
      <c r="AY35" s="527"/>
      <c r="AZ35" s="527"/>
      <c r="BA35" s="527"/>
      <c r="BB35" s="527"/>
      <c r="BC35" s="527"/>
      <c r="BD35" s="527"/>
      <c r="BE35" s="527"/>
      <c r="BF35" s="527"/>
      <c r="BG35" s="527"/>
      <c r="BH35" s="527"/>
      <c r="BI35" s="527"/>
      <c r="BJ35" s="527"/>
      <c r="BK35" s="527"/>
      <c r="BL35" s="527"/>
      <c r="BM35" s="527"/>
      <c r="BN35" s="527"/>
      <c r="BO35" s="527"/>
      <c r="BP35" s="527"/>
      <c r="BQ35" s="527"/>
      <c r="BR35" s="527"/>
      <c r="BS35" s="527"/>
      <c r="BT35" s="527"/>
      <c r="BU35" s="527"/>
      <c r="BV35" s="527"/>
      <c r="BW35" s="527"/>
      <c r="BX35" s="527"/>
      <c r="BY35" s="527"/>
      <c r="BZ35" s="527"/>
      <c r="CA35" s="527"/>
      <c r="CB35" s="527"/>
      <c r="CC35" s="527"/>
      <c r="CD35" s="527"/>
      <c r="CE35" s="527"/>
      <c r="CF35" s="527"/>
      <c r="CG35" s="527"/>
      <c r="CH35" s="527"/>
      <c r="CI35" s="527"/>
      <c r="CJ35" s="527"/>
      <c r="CK35" s="527"/>
      <c r="CL35" s="527"/>
      <c r="CM35" s="527"/>
      <c r="CN35" s="527"/>
      <c r="CO35" s="527"/>
      <c r="CP35" s="527"/>
      <c r="CQ35" s="527"/>
      <c r="CR35" s="527"/>
      <c r="CS35" s="527"/>
      <c r="CT35" s="527"/>
      <c r="CU35" s="527"/>
      <c r="CV35" s="527"/>
      <c r="CW35" s="527"/>
      <c r="CX35" s="527"/>
      <c r="CY35" s="527"/>
      <c r="CZ35" s="527"/>
      <c r="DA35" s="527"/>
      <c r="DB35" s="527"/>
      <c r="DC35" s="527"/>
      <c r="DD35" s="527"/>
      <c r="DE35" s="527"/>
      <c r="DF35" s="527"/>
      <c r="DG35" s="527"/>
      <c r="DH35" s="527"/>
      <c r="DI35" s="527"/>
      <c r="DJ35" s="527"/>
      <c r="DK35" s="527"/>
      <c r="DL35" s="527"/>
      <c r="DM35" s="527"/>
      <c r="DN35" s="527"/>
      <c r="DO35" s="527"/>
      <c r="DP35" s="527"/>
      <c r="DQ35" s="527"/>
      <c r="DR35" s="527"/>
      <c r="DS35" s="527"/>
      <c r="DT35" s="527"/>
      <c r="DU35" s="527"/>
      <c r="DV35" s="527"/>
      <c r="DW35" s="527"/>
      <c r="DX35" s="527"/>
      <c r="DY35" s="527"/>
      <c r="DZ35" s="527"/>
      <c r="EA35" s="527"/>
      <c r="EB35" s="527"/>
      <c r="EC35" s="527"/>
      <c r="ED35" s="527"/>
      <c r="EE35" s="527"/>
      <c r="EF35" s="527"/>
      <c r="EG35" s="527"/>
      <c r="EH35" s="527"/>
      <c r="EI35" s="527"/>
      <c r="EJ35" s="527"/>
      <c r="EK35" s="527"/>
      <c r="EL35" s="527"/>
      <c r="EM35" s="527"/>
      <c r="EN35" s="527"/>
      <c r="EO35" s="527"/>
      <c r="EP35" s="527"/>
      <c r="EQ35" s="527"/>
      <c r="ER35" s="527"/>
      <c r="ES35" s="527"/>
      <c r="ET35" s="527"/>
      <c r="EU35" s="527"/>
      <c r="EV35" s="527"/>
      <c r="EW35" s="527"/>
      <c r="EX35" s="527"/>
      <c r="EY35" s="527"/>
      <c r="EZ35" s="527"/>
      <c r="FA35" s="527"/>
      <c r="FB35" s="527"/>
      <c r="FC35" s="527"/>
      <c r="FD35" s="527"/>
      <c r="FE35" s="527"/>
      <c r="FF35" s="527"/>
      <c r="FG35" s="527"/>
      <c r="FH35" s="527"/>
      <c r="FI35" s="527"/>
      <c r="FJ35" s="527"/>
      <c r="FK35" s="527"/>
      <c r="FL35" s="527"/>
      <c r="FM35" s="527"/>
      <c r="FN35" s="527"/>
      <c r="FO35" s="527"/>
      <c r="FP35" s="527"/>
      <c r="FQ35" s="527"/>
      <c r="FR35" s="527"/>
      <c r="FS35" s="527"/>
      <c r="FT35" s="527"/>
      <c r="FU35" s="527"/>
      <c r="FV35" s="527"/>
      <c r="FW35" s="527"/>
      <c r="FX35" s="527"/>
      <c r="FY35" s="527"/>
      <c r="FZ35" s="527"/>
      <c r="GA35" s="527"/>
      <c r="GB35" s="527"/>
      <c r="GC35" s="527"/>
      <c r="GD35" s="527"/>
      <c r="GE35" s="527"/>
      <c r="GF35" s="527"/>
      <c r="GG35" s="527"/>
      <c r="GH35" s="527"/>
      <c r="GI35" s="527"/>
      <c r="GJ35" s="527"/>
      <c r="GK35" s="527"/>
      <c r="GL35" s="527"/>
      <c r="GM35" s="527"/>
      <c r="GN35" s="527"/>
      <c r="GO35" s="527"/>
      <c r="GP35" s="527"/>
      <c r="GQ35" s="527"/>
      <c r="GR35" s="527"/>
      <c r="GS35" s="527"/>
      <c r="GT35" s="527"/>
      <c r="GU35" s="527"/>
      <c r="GV35" s="527"/>
      <c r="GW35" s="527"/>
      <c r="GX35" s="527"/>
      <c r="GY35" s="527"/>
      <c r="GZ35" s="527"/>
      <c r="HA35" s="527"/>
      <c r="HB35" s="527"/>
      <c r="HC35" s="527"/>
      <c r="HD35" s="527"/>
      <c r="HE35" s="527"/>
      <c r="HF35" s="527"/>
      <c r="HG35" s="527"/>
      <c r="HH35" s="527"/>
      <c r="HI35" s="527"/>
      <c r="HJ35" s="527"/>
      <c r="HK35" s="527"/>
      <c r="HL35" s="527"/>
      <c r="HM35" s="527"/>
      <c r="HN35" s="527"/>
      <c r="HO35" s="527"/>
      <c r="HP35" s="527"/>
      <c r="HQ35" s="527"/>
      <c r="HR35" s="527"/>
      <c r="HS35" s="527"/>
      <c r="HT35" s="527"/>
      <c r="HU35" s="527"/>
      <c r="HV35" s="527"/>
      <c r="HW35" s="527"/>
      <c r="HX35" s="527"/>
      <c r="HY35" s="527"/>
      <c r="HZ35" s="527"/>
      <c r="IA35" s="527"/>
      <c r="IB35" s="527"/>
      <c r="IC35" s="527"/>
    </row>
    <row r="36" spans="1:237" s="510" customFormat="1" ht="18" customHeight="1">
      <c r="A36" s="546">
        <v>35</v>
      </c>
      <c r="B36" s="541">
        <v>24</v>
      </c>
      <c r="C36" s="1100">
        <f t="shared" si="2"/>
        <v>512</v>
      </c>
      <c r="D36" s="1101"/>
      <c r="E36" s="1100">
        <f t="shared" si="3"/>
        <v>291</v>
      </c>
      <c r="F36" s="1101"/>
      <c r="G36" s="1102">
        <f>+'[5]TURIIN MSUT-18'!G40:H40+'[5]TURIIN BUS MSUT-25'!G40:H40+'[5]TURIIN KOLLEGE-20'!G40:H40+'[5]TURIIN BUS KOLLEGE-8'!G40:H40+'[5]TURIIN IH SUR-5'!G40:H40</f>
        <v>46</v>
      </c>
      <c r="H36" s="1103"/>
      <c r="I36" s="546">
        <f>+'[5]TURIIN MSUT-18'!I40+'[5]TURIIN BUS MSUT-25'!I40+'[5]TURIIN KOLLEGE-20'!I40+'[5]TURIIN BUS KOLLEGE-8'!I40+'[5]TURIIN IH SUR-5'!I40</f>
        <v>27</v>
      </c>
      <c r="J36" s="546">
        <f>+'[5]TURIIN MSUT-18'!J40+'[5]TURIIN BUS MSUT-25'!J40+'[5]TURIIN KOLLEGE-20'!J40+'[5]TURIIN BUS KOLLEGE-8'!J40+'[5]TURIIN IH SUR-5'!J40</f>
        <v>451</v>
      </c>
      <c r="K36" s="546">
        <f>+'[5]TURIIN MSUT-18'!K40+'[5]TURIIN BUS MSUT-25'!K40+'[5]TURIIN KOLLEGE-20'!K40+'[5]TURIIN BUS KOLLEGE-8'!K40+'[5]TURIIN IH SUR-5'!K40</f>
        <v>258</v>
      </c>
      <c r="L36" s="546">
        <f>+'[5]TURIIN MSUT-18'!L40+'[5]TURIIN BUS MSUT-25'!L40+'[5]TURIIN KOLLEGE-20'!L40+'[5]TURIIN BUS KOLLEGE-8'!L40+'[5]TURIIN IH SUR-5'!L40</f>
        <v>15</v>
      </c>
      <c r="M36" s="546">
        <f>+'[5]TURIIN MSUT-18'!M40+'[5]TURIIN BUS MSUT-25'!M40+'[5]TURIIN KOLLEGE-20'!M40+'[5]TURIIN BUS KOLLEGE-8'!M40+'[5]TURIIN IH SUR-5'!M40</f>
        <v>6</v>
      </c>
      <c r="N36" s="514">
        <f t="shared" si="4"/>
        <v>3</v>
      </c>
      <c r="O36" s="514">
        <f t="shared" si="4"/>
        <v>1</v>
      </c>
      <c r="P36" s="546">
        <f>+'[5]TURIIN MSUT-18'!P40+'[5]TURIIN BUS MSUT-25'!P40+'[5]TURIIN KOLLEGE-20'!P40+'[5]TURIIN BUS KOLLEGE-8'!P40+'[5]TURIIN IH SUR-5'!P40</f>
        <v>0</v>
      </c>
      <c r="Q36" s="546">
        <f>+'[5]TURIIN MSUT-18'!Q40+'[5]TURIIN BUS MSUT-25'!Q40+'[5]TURIIN KOLLEGE-20'!Q40+'[5]TURIIN BUS KOLLEGE-8'!Q40+'[5]TURIIN IH SUR-5'!Q40</f>
        <v>0</v>
      </c>
      <c r="R36" s="1102">
        <v>35</v>
      </c>
      <c r="S36" s="1104"/>
      <c r="T36" s="1103"/>
      <c r="U36" s="541">
        <v>24</v>
      </c>
      <c r="V36" s="546">
        <f>+'[5]TURIIN MSUT-18'!V40+'[5]TURIIN BUS MSUT-25'!V40+'[5]TURIIN KOLLEGE-20'!V40+'[5]TURIIN BUS KOLLEGE-8'!V40+'[5]TURIIN IH SUR-5'!V40</f>
        <v>0</v>
      </c>
      <c r="W36" s="546">
        <f>+'[5]TURIIN MSUT-18'!W40+'[5]TURIIN BUS MSUT-25'!W40+'[5]TURIIN KOLLEGE-20'!W40+'[5]TURIIN BUS KOLLEGE-8'!W40+'[5]TURIIN IH SUR-5'!W40</f>
        <v>0</v>
      </c>
      <c r="X36" s="546">
        <f>+'[5]TURIIN MSUT-18'!X40+'[5]TURIIN BUS MSUT-25'!X40+'[5]TURIIN KOLLEGE-20'!X40+'[5]TURIIN BUS KOLLEGE-8'!X40+'[5]TURIIN IH SUR-5'!X40</f>
        <v>0</v>
      </c>
      <c r="Y36" s="546">
        <f>+'[5]TURIIN MSUT-18'!Y40+'[5]TURIIN BUS MSUT-25'!Y40+'[5]TURIIN KOLLEGE-20'!Y40+'[5]TURIIN BUS KOLLEGE-8'!Y40+'[5]TURIIN IH SUR-5'!Y40</f>
        <v>0</v>
      </c>
      <c r="Z36" s="546">
        <f>+'[5]TURIIN MSUT-18'!Z40+'[5]TURIIN BUS MSUT-25'!Z40+'[5]TURIIN KOLLEGE-20'!Z40+'[5]TURIIN BUS KOLLEGE-8'!Z40+'[5]TURIIN IH SUR-5'!Z40</f>
        <v>2</v>
      </c>
      <c r="AA36" s="546">
        <f>+'[5]TURIIN MSUT-18'!AA40+'[5]TURIIN BUS MSUT-25'!AA40+'[5]TURIIN KOLLEGE-20'!AA40+'[5]TURIIN BUS KOLLEGE-8'!AA40+'[5]TURIIN IH SUR-5'!AA40</f>
        <v>1</v>
      </c>
      <c r="AB36" s="546">
        <f>+'[5]TURIIN MSUT-18'!AB40+'[5]TURIIN BUS MSUT-25'!AB40+'[5]TURIIN KOLLEGE-20'!AB40+'[5]TURIIN BUS KOLLEGE-8'!AB40+'[5]TURIIN IH SUR-5'!AB40</f>
        <v>0</v>
      </c>
      <c r="AC36" s="546">
        <f>+'[5]TURIIN MSUT-18'!AC40+'[5]TURIIN BUS MSUT-25'!AC40+'[5]TURIIN KOLLEGE-20'!AC40+'[5]TURIIN BUS KOLLEGE-8'!AC40+'[5]TURIIN IH SUR-5'!AC40</f>
        <v>0</v>
      </c>
      <c r="AD36" s="546">
        <f>+'[5]TURIIN MSUT-18'!AD40+'[5]TURIIN BUS MSUT-25'!AD40+'[5]TURIIN KOLLEGE-20'!AD40+'[5]TURIIN BUS KOLLEGE-8'!AD40+'[5]TURIIN IH SUR-5'!AD40</f>
        <v>0</v>
      </c>
      <c r="AE36" s="546">
        <f>+'[5]TURIIN MSUT-18'!AE40+'[5]TURIIN BUS MSUT-25'!AE40+'[5]TURIIN KOLLEGE-20'!AE40+'[5]TURIIN BUS KOLLEGE-8'!AE40+'[5]TURIIN IH SUR-5'!AE40</f>
        <v>0</v>
      </c>
      <c r="AF36" s="546">
        <f>+'[5]TURIIN MSUT-18'!AF40+'[5]TURIIN BUS MSUT-25'!AF40+'[5]TURIIN KOLLEGE-20'!AF40+'[5]TURIIN BUS KOLLEGE-8'!AF40+'[5]TURIIN IH SUR-5'!AF40</f>
        <v>1</v>
      </c>
      <c r="AG36" s="546">
        <f>+'[5]TURIIN MSUT-18'!AG40+'[5]TURIIN BUS MSUT-25'!AG40+'[5]TURIIN KOLLEGE-20'!AG40+'[5]TURIIN BUS KOLLEGE-8'!AG40+'[5]TURIIN IH SUR-5'!AG40</f>
        <v>0</v>
      </c>
      <c r="AH36" s="527"/>
      <c r="AI36" s="527"/>
      <c r="AJ36" s="527"/>
      <c r="AK36" s="527"/>
      <c r="AL36" s="527"/>
      <c r="AM36" s="527"/>
      <c r="AN36" s="527"/>
      <c r="AO36" s="527"/>
      <c r="AP36" s="527"/>
      <c r="AQ36" s="527"/>
      <c r="AR36" s="527"/>
      <c r="AS36" s="527"/>
      <c r="AT36" s="527"/>
      <c r="AU36" s="527"/>
      <c r="AV36" s="527"/>
      <c r="AW36" s="527"/>
      <c r="AX36" s="527"/>
      <c r="AY36" s="527"/>
      <c r="AZ36" s="527"/>
      <c r="BA36" s="527"/>
      <c r="BB36" s="527"/>
      <c r="BC36" s="527"/>
      <c r="BD36" s="527"/>
      <c r="BE36" s="527"/>
      <c r="BF36" s="527"/>
      <c r="BG36" s="527"/>
      <c r="BH36" s="527"/>
      <c r="BI36" s="527"/>
      <c r="BJ36" s="527"/>
      <c r="BK36" s="527"/>
      <c r="BL36" s="527"/>
      <c r="BM36" s="527"/>
      <c r="BN36" s="527"/>
      <c r="BO36" s="527"/>
      <c r="BP36" s="527"/>
      <c r="BQ36" s="527"/>
      <c r="BR36" s="527"/>
      <c r="BS36" s="527"/>
      <c r="BT36" s="527"/>
      <c r="BU36" s="527"/>
      <c r="BV36" s="527"/>
      <c r="BW36" s="527"/>
      <c r="BX36" s="527"/>
      <c r="BY36" s="527"/>
      <c r="BZ36" s="527"/>
      <c r="CA36" s="527"/>
      <c r="CB36" s="527"/>
      <c r="CC36" s="527"/>
      <c r="CD36" s="527"/>
      <c r="CE36" s="527"/>
      <c r="CF36" s="527"/>
      <c r="CG36" s="527"/>
      <c r="CH36" s="527"/>
      <c r="CI36" s="527"/>
      <c r="CJ36" s="527"/>
      <c r="CK36" s="527"/>
      <c r="CL36" s="527"/>
      <c r="CM36" s="527"/>
      <c r="CN36" s="527"/>
      <c r="CO36" s="527"/>
      <c r="CP36" s="527"/>
      <c r="CQ36" s="527"/>
      <c r="CR36" s="527"/>
      <c r="CS36" s="527"/>
      <c r="CT36" s="527"/>
      <c r="CU36" s="527"/>
      <c r="CV36" s="527"/>
      <c r="CW36" s="527"/>
      <c r="CX36" s="527"/>
      <c r="CY36" s="527"/>
      <c r="CZ36" s="527"/>
      <c r="DA36" s="527"/>
      <c r="DB36" s="527"/>
      <c r="DC36" s="527"/>
      <c r="DD36" s="527"/>
      <c r="DE36" s="527"/>
      <c r="DF36" s="527"/>
      <c r="DG36" s="527"/>
      <c r="DH36" s="527"/>
      <c r="DI36" s="527"/>
      <c r="DJ36" s="527"/>
      <c r="DK36" s="527"/>
      <c r="DL36" s="527"/>
      <c r="DM36" s="527"/>
      <c r="DN36" s="527"/>
      <c r="DO36" s="527"/>
      <c r="DP36" s="527"/>
      <c r="DQ36" s="527"/>
      <c r="DR36" s="527"/>
      <c r="DS36" s="527"/>
      <c r="DT36" s="527"/>
      <c r="DU36" s="527"/>
      <c r="DV36" s="527"/>
      <c r="DW36" s="527"/>
      <c r="DX36" s="527"/>
      <c r="DY36" s="527"/>
      <c r="DZ36" s="527"/>
      <c r="EA36" s="527"/>
      <c r="EB36" s="527"/>
      <c r="EC36" s="527"/>
      <c r="ED36" s="527"/>
      <c r="EE36" s="527"/>
      <c r="EF36" s="527"/>
      <c r="EG36" s="527"/>
      <c r="EH36" s="527"/>
      <c r="EI36" s="527"/>
      <c r="EJ36" s="527"/>
      <c r="EK36" s="527"/>
      <c r="EL36" s="527"/>
      <c r="EM36" s="527"/>
      <c r="EN36" s="527"/>
      <c r="EO36" s="527"/>
      <c r="EP36" s="527"/>
      <c r="EQ36" s="527"/>
      <c r="ER36" s="527"/>
      <c r="ES36" s="527"/>
      <c r="ET36" s="527"/>
      <c r="EU36" s="527"/>
      <c r="EV36" s="527"/>
      <c r="EW36" s="527"/>
      <c r="EX36" s="527"/>
      <c r="EY36" s="527"/>
      <c r="EZ36" s="527"/>
      <c r="FA36" s="527"/>
      <c r="FB36" s="527"/>
      <c r="FC36" s="527"/>
      <c r="FD36" s="527"/>
      <c r="FE36" s="527"/>
      <c r="FF36" s="527"/>
      <c r="FG36" s="527"/>
      <c r="FH36" s="527"/>
      <c r="FI36" s="527"/>
      <c r="FJ36" s="527"/>
      <c r="FK36" s="527"/>
      <c r="FL36" s="527"/>
      <c r="FM36" s="527"/>
      <c r="FN36" s="527"/>
      <c r="FO36" s="527"/>
      <c r="FP36" s="527"/>
      <c r="FQ36" s="527"/>
      <c r="FR36" s="527"/>
      <c r="FS36" s="527"/>
      <c r="FT36" s="527"/>
      <c r="FU36" s="527"/>
      <c r="FV36" s="527"/>
      <c r="FW36" s="527"/>
      <c r="FX36" s="527"/>
      <c r="FY36" s="527"/>
      <c r="FZ36" s="527"/>
      <c r="GA36" s="527"/>
      <c r="GB36" s="527"/>
      <c r="GC36" s="527"/>
      <c r="GD36" s="527"/>
      <c r="GE36" s="527"/>
      <c r="GF36" s="527"/>
      <c r="GG36" s="527"/>
      <c r="GH36" s="527"/>
      <c r="GI36" s="527"/>
      <c r="GJ36" s="527"/>
      <c r="GK36" s="527"/>
      <c r="GL36" s="527"/>
      <c r="GM36" s="527"/>
      <c r="GN36" s="527"/>
      <c r="GO36" s="527"/>
      <c r="GP36" s="527"/>
      <c r="GQ36" s="527"/>
      <c r="GR36" s="527"/>
      <c r="GS36" s="527"/>
      <c r="GT36" s="527"/>
      <c r="GU36" s="527"/>
      <c r="GV36" s="527"/>
      <c r="GW36" s="527"/>
      <c r="GX36" s="527"/>
      <c r="GY36" s="527"/>
      <c r="GZ36" s="527"/>
      <c r="HA36" s="527"/>
      <c r="HB36" s="527"/>
      <c r="HC36" s="527"/>
      <c r="HD36" s="527"/>
      <c r="HE36" s="527"/>
      <c r="HF36" s="527"/>
      <c r="HG36" s="527"/>
      <c r="HH36" s="527"/>
      <c r="HI36" s="527"/>
      <c r="HJ36" s="527"/>
      <c r="HK36" s="527"/>
      <c r="HL36" s="527"/>
      <c r="HM36" s="527"/>
      <c r="HN36" s="527"/>
      <c r="HO36" s="527"/>
      <c r="HP36" s="527"/>
      <c r="HQ36" s="527"/>
      <c r="HR36" s="527"/>
      <c r="HS36" s="527"/>
      <c r="HT36" s="527"/>
      <c r="HU36" s="527"/>
      <c r="HV36" s="527"/>
      <c r="HW36" s="527"/>
      <c r="HX36" s="527"/>
      <c r="HY36" s="527"/>
      <c r="HZ36" s="527"/>
      <c r="IA36" s="527"/>
      <c r="IB36" s="527"/>
      <c r="IC36" s="527"/>
    </row>
    <row r="37" spans="1:237" s="510" customFormat="1" ht="18" customHeight="1">
      <c r="A37" s="546">
        <v>36</v>
      </c>
      <c r="B37" s="541">
        <v>25</v>
      </c>
      <c r="C37" s="1100">
        <f t="shared" si="2"/>
        <v>456</v>
      </c>
      <c r="D37" s="1101"/>
      <c r="E37" s="1100">
        <f t="shared" si="3"/>
        <v>276</v>
      </c>
      <c r="F37" s="1101"/>
      <c r="G37" s="1102">
        <f>+'[5]TURIIN MSUT-18'!G41:H41+'[5]TURIIN BUS MSUT-25'!G41:H41+'[5]TURIIN KOLLEGE-20'!G41:H41+'[5]TURIIN BUS KOLLEGE-8'!G41:H41+'[5]TURIIN IH SUR-5'!G41:H41</f>
        <v>30</v>
      </c>
      <c r="H37" s="1103"/>
      <c r="I37" s="546">
        <f>+'[5]TURIIN MSUT-18'!I41+'[5]TURIIN BUS MSUT-25'!I41+'[5]TURIIN KOLLEGE-20'!I41+'[5]TURIIN BUS KOLLEGE-8'!I41+'[5]TURIIN IH SUR-5'!I41</f>
        <v>20</v>
      </c>
      <c r="J37" s="546">
        <f>+'[5]TURIIN MSUT-18'!J41+'[5]TURIIN BUS MSUT-25'!J41+'[5]TURIIN KOLLEGE-20'!J41+'[5]TURIIN BUS KOLLEGE-8'!J41+'[5]TURIIN IH SUR-5'!J41</f>
        <v>411</v>
      </c>
      <c r="K37" s="546">
        <f>+'[5]TURIIN MSUT-18'!K41+'[5]TURIIN BUS MSUT-25'!K41+'[5]TURIIN KOLLEGE-20'!K41+'[5]TURIIN BUS KOLLEGE-8'!K41+'[5]TURIIN IH SUR-5'!K41</f>
        <v>253</v>
      </c>
      <c r="L37" s="546">
        <f>+'[5]TURIIN MSUT-18'!L41+'[5]TURIIN BUS MSUT-25'!L41+'[5]TURIIN KOLLEGE-20'!L41+'[5]TURIIN BUS KOLLEGE-8'!L41+'[5]TURIIN IH SUR-5'!L41</f>
        <v>15</v>
      </c>
      <c r="M37" s="546">
        <f>+'[5]TURIIN MSUT-18'!M41+'[5]TURIIN BUS MSUT-25'!M41+'[5]TURIIN KOLLEGE-20'!M41+'[5]TURIIN BUS KOLLEGE-8'!M41+'[5]TURIIN IH SUR-5'!M41</f>
        <v>3</v>
      </c>
      <c r="N37" s="514">
        <f t="shared" si="4"/>
        <v>7</v>
      </c>
      <c r="O37" s="514">
        <f t="shared" si="4"/>
        <v>3</v>
      </c>
      <c r="P37" s="546">
        <f>+'[5]TURIIN MSUT-18'!P41+'[5]TURIIN BUS MSUT-25'!P41+'[5]TURIIN KOLLEGE-20'!P41+'[5]TURIIN BUS KOLLEGE-8'!P41+'[5]TURIIN IH SUR-5'!P41</f>
        <v>3</v>
      </c>
      <c r="Q37" s="546">
        <f>+'[5]TURIIN MSUT-18'!Q41+'[5]TURIIN BUS MSUT-25'!Q41+'[5]TURIIN KOLLEGE-20'!Q41+'[5]TURIIN BUS KOLLEGE-8'!Q41+'[5]TURIIN IH SUR-5'!Q41</f>
        <v>1</v>
      </c>
      <c r="R37" s="1102">
        <v>36</v>
      </c>
      <c r="S37" s="1104"/>
      <c r="T37" s="1103"/>
      <c r="U37" s="541">
        <v>25</v>
      </c>
      <c r="V37" s="546">
        <f>+'[5]TURIIN MSUT-18'!V41+'[5]TURIIN BUS MSUT-25'!V41+'[5]TURIIN KOLLEGE-20'!V41+'[5]TURIIN BUS KOLLEGE-8'!V41+'[5]TURIIN IH SUR-5'!V41</f>
        <v>0</v>
      </c>
      <c r="W37" s="546">
        <f>+'[5]TURIIN MSUT-18'!W41+'[5]TURIIN BUS MSUT-25'!W41+'[5]TURIIN KOLLEGE-20'!W41+'[5]TURIIN BUS KOLLEGE-8'!W41+'[5]TURIIN IH SUR-5'!W41</f>
        <v>0</v>
      </c>
      <c r="X37" s="546">
        <f>+'[5]TURIIN MSUT-18'!X41+'[5]TURIIN BUS MSUT-25'!X41+'[5]TURIIN KOLLEGE-20'!X41+'[5]TURIIN BUS KOLLEGE-8'!X41+'[5]TURIIN IH SUR-5'!X41</f>
        <v>1</v>
      </c>
      <c r="Y37" s="546">
        <f>+'[5]TURIIN MSUT-18'!Y41+'[5]TURIIN BUS MSUT-25'!Y41+'[5]TURIIN KOLLEGE-20'!Y41+'[5]TURIIN BUS KOLLEGE-8'!Y41+'[5]TURIIN IH SUR-5'!Y41</f>
        <v>1</v>
      </c>
      <c r="Z37" s="546">
        <f>+'[5]TURIIN MSUT-18'!Z41+'[5]TURIIN BUS MSUT-25'!Z41+'[5]TURIIN KOLLEGE-20'!Z41+'[5]TURIIN BUS KOLLEGE-8'!Z41+'[5]TURIIN IH SUR-5'!Z41</f>
        <v>2</v>
      </c>
      <c r="AA37" s="546">
        <f>+'[5]TURIIN MSUT-18'!AA41+'[5]TURIIN BUS MSUT-25'!AA41+'[5]TURIIN KOLLEGE-20'!AA41+'[5]TURIIN BUS KOLLEGE-8'!AA41+'[5]TURIIN IH SUR-5'!AA41</f>
        <v>1</v>
      </c>
      <c r="AB37" s="546">
        <f>+'[5]TURIIN MSUT-18'!AB41+'[5]TURIIN BUS MSUT-25'!AB41+'[5]TURIIN KOLLEGE-20'!AB41+'[5]TURIIN BUS KOLLEGE-8'!AB41+'[5]TURIIN IH SUR-5'!AB41</f>
        <v>0</v>
      </c>
      <c r="AC37" s="546">
        <f>+'[5]TURIIN MSUT-18'!AC41+'[5]TURIIN BUS MSUT-25'!AC41+'[5]TURIIN KOLLEGE-20'!AC41+'[5]TURIIN BUS KOLLEGE-8'!AC41+'[5]TURIIN IH SUR-5'!AC41</f>
        <v>0</v>
      </c>
      <c r="AD37" s="546">
        <f>+'[5]TURIIN MSUT-18'!AD41+'[5]TURIIN BUS MSUT-25'!AD41+'[5]TURIIN KOLLEGE-20'!AD41+'[5]TURIIN BUS KOLLEGE-8'!AD41+'[5]TURIIN IH SUR-5'!AD41</f>
        <v>1</v>
      </c>
      <c r="AE37" s="546">
        <f>+'[5]TURIIN MSUT-18'!AE41+'[5]TURIIN BUS MSUT-25'!AE41+'[5]TURIIN KOLLEGE-20'!AE41+'[5]TURIIN BUS KOLLEGE-8'!AE41+'[5]TURIIN IH SUR-5'!AE41</f>
        <v>0</v>
      </c>
      <c r="AF37" s="546">
        <f>+'[5]TURIIN MSUT-18'!AF41+'[5]TURIIN BUS MSUT-25'!AF41+'[5]TURIIN KOLLEGE-20'!AF41+'[5]TURIIN BUS KOLLEGE-8'!AF41+'[5]TURIIN IH SUR-5'!AF41</f>
        <v>0</v>
      </c>
      <c r="AG37" s="546">
        <f>+'[5]TURIIN MSUT-18'!AG41+'[5]TURIIN BUS MSUT-25'!AG41+'[5]TURIIN KOLLEGE-20'!AG41+'[5]TURIIN BUS KOLLEGE-8'!AG41+'[5]TURIIN IH SUR-5'!AG41</f>
        <v>0</v>
      </c>
      <c r="AH37" s="527"/>
      <c r="AI37" s="527"/>
      <c r="AJ37" s="527"/>
      <c r="AK37" s="527"/>
      <c r="AL37" s="527"/>
      <c r="AM37" s="527"/>
      <c r="AN37" s="527"/>
      <c r="AO37" s="527"/>
      <c r="AP37" s="527"/>
      <c r="AQ37" s="527"/>
      <c r="AR37" s="527"/>
      <c r="AS37" s="527"/>
      <c r="AT37" s="527"/>
      <c r="AU37" s="527"/>
      <c r="AV37" s="527"/>
      <c r="AW37" s="527"/>
      <c r="AX37" s="527"/>
      <c r="AY37" s="527"/>
      <c r="AZ37" s="527"/>
      <c r="BA37" s="527"/>
      <c r="BB37" s="527"/>
      <c r="BC37" s="527"/>
      <c r="BD37" s="527"/>
      <c r="BE37" s="527"/>
      <c r="BF37" s="527"/>
      <c r="BG37" s="527"/>
      <c r="BH37" s="527"/>
      <c r="BI37" s="527"/>
      <c r="BJ37" s="527"/>
      <c r="BK37" s="527"/>
      <c r="BL37" s="527"/>
      <c r="BM37" s="527"/>
      <c r="BN37" s="527"/>
      <c r="BO37" s="527"/>
      <c r="BP37" s="527"/>
      <c r="BQ37" s="527"/>
      <c r="BR37" s="527"/>
      <c r="BS37" s="527"/>
      <c r="BT37" s="527"/>
      <c r="BU37" s="527"/>
      <c r="BV37" s="527"/>
      <c r="BW37" s="527"/>
      <c r="BX37" s="527"/>
      <c r="BY37" s="527"/>
      <c r="BZ37" s="527"/>
      <c r="CA37" s="527"/>
      <c r="CB37" s="527"/>
      <c r="CC37" s="527"/>
      <c r="CD37" s="527"/>
      <c r="CE37" s="527"/>
      <c r="CF37" s="527"/>
      <c r="CG37" s="527"/>
      <c r="CH37" s="527"/>
      <c r="CI37" s="527"/>
      <c r="CJ37" s="527"/>
      <c r="CK37" s="527"/>
      <c r="CL37" s="527"/>
      <c r="CM37" s="527"/>
      <c r="CN37" s="527"/>
      <c r="CO37" s="527"/>
      <c r="CP37" s="527"/>
      <c r="CQ37" s="527"/>
      <c r="CR37" s="527"/>
      <c r="CS37" s="527"/>
      <c r="CT37" s="527"/>
      <c r="CU37" s="527"/>
      <c r="CV37" s="527"/>
      <c r="CW37" s="527"/>
      <c r="CX37" s="527"/>
      <c r="CY37" s="527"/>
      <c r="CZ37" s="527"/>
      <c r="DA37" s="527"/>
      <c r="DB37" s="527"/>
      <c r="DC37" s="527"/>
      <c r="DD37" s="527"/>
      <c r="DE37" s="527"/>
      <c r="DF37" s="527"/>
      <c r="DG37" s="527"/>
      <c r="DH37" s="527"/>
      <c r="DI37" s="527"/>
      <c r="DJ37" s="527"/>
      <c r="DK37" s="527"/>
      <c r="DL37" s="527"/>
      <c r="DM37" s="527"/>
      <c r="DN37" s="527"/>
      <c r="DO37" s="527"/>
      <c r="DP37" s="527"/>
      <c r="DQ37" s="527"/>
      <c r="DR37" s="527"/>
      <c r="DS37" s="527"/>
      <c r="DT37" s="527"/>
      <c r="DU37" s="527"/>
      <c r="DV37" s="527"/>
      <c r="DW37" s="527"/>
      <c r="DX37" s="527"/>
      <c r="DY37" s="527"/>
      <c r="DZ37" s="527"/>
      <c r="EA37" s="527"/>
      <c r="EB37" s="527"/>
      <c r="EC37" s="527"/>
      <c r="ED37" s="527"/>
      <c r="EE37" s="527"/>
      <c r="EF37" s="527"/>
      <c r="EG37" s="527"/>
      <c r="EH37" s="527"/>
      <c r="EI37" s="527"/>
      <c r="EJ37" s="527"/>
      <c r="EK37" s="527"/>
      <c r="EL37" s="527"/>
      <c r="EM37" s="527"/>
      <c r="EN37" s="527"/>
      <c r="EO37" s="527"/>
      <c r="EP37" s="527"/>
      <c r="EQ37" s="527"/>
      <c r="ER37" s="527"/>
      <c r="ES37" s="527"/>
      <c r="ET37" s="527"/>
      <c r="EU37" s="527"/>
      <c r="EV37" s="527"/>
      <c r="EW37" s="527"/>
      <c r="EX37" s="527"/>
      <c r="EY37" s="527"/>
      <c r="EZ37" s="527"/>
      <c r="FA37" s="527"/>
      <c r="FB37" s="527"/>
      <c r="FC37" s="527"/>
      <c r="FD37" s="527"/>
      <c r="FE37" s="527"/>
      <c r="FF37" s="527"/>
      <c r="FG37" s="527"/>
      <c r="FH37" s="527"/>
      <c r="FI37" s="527"/>
      <c r="FJ37" s="527"/>
      <c r="FK37" s="527"/>
      <c r="FL37" s="527"/>
      <c r="FM37" s="527"/>
      <c r="FN37" s="527"/>
      <c r="FO37" s="527"/>
      <c r="FP37" s="527"/>
      <c r="FQ37" s="527"/>
      <c r="FR37" s="527"/>
      <c r="FS37" s="527"/>
      <c r="FT37" s="527"/>
      <c r="FU37" s="527"/>
      <c r="FV37" s="527"/>
      <c r="FW37" s="527"/>
      <c r="FX37" s="527"/>
      <c r="FY37" s="527"/>
      <c r="FZ37" s="527"/>
      <c r="GA37" s="527"/>
      <c r="GB37" s="527"/>
      <c r="GC37" s="527"/>
      <c r="GD37" s="527"/>
      <c r="GE37" s="527"/>
      <c r="GF37" s="527"/>
      <c r="GG37" s="527"/>
      <c r="GH37" s="527"/>
      <c r="GI37" s="527"/>
      <c r="GJ37" s="527"/>
      <c r="GK37" s="527"/>
      <c r="GL37" s="527"/>
      <c r="GM37" s="527"/>
      <c r="GN37" s="527"/>
      <c r="GO37" s="527"/>
      <c r="GP37" s="527"/>
      <c r="GQ37" s="527"/>
      <c r="GR37" s="527"/>
      <c r="GS37" s="527"/>
      <c r="GT37" s="527"/>
      <c r="GU37" s="527"/>
      <c r="GV37" s="527"/>
      <c r="GW37" s="527"/>
      <c r="GX37" s="527"/>
      <c r="GY37" s="527"/>
      <c r="GZ37" s="527"/>
      <c r="HA37" s="527"/>
      <c r="HB37" s="527"/>
      <c r="HC37" s="527"/>
      <c r="HD37" s="527"/>
      <c r="HE37" s="527"/>
      <c r="HF37" s="527"/>
      <c r="HG37" s="527"/>
      <c r="HH37" s="527"/>
      <c r="HI37" s="527"/>
      <c r="HJ37" s="527"/>
      <c r="HK37" s="527"/>
      <c r="HL37" s="527"/>
      <c r="HM37" s="527"/>
      <c r="HN37" s="527"/>
      <c r="HO37" s="527"/>
      <c r="HP37" s="527"/>
      <c r="HQ37" s="527"/>
      <c r="HR37" s="527"/>
      <c r="HS37" s="527"/>
      <c r="HT37" s="527"/>
      <c r="HU37" s="527"/>
      <c r="HV37" s="527"/>
      <c r="HW37" s="527"/>
      <c r="HX37" s="527"/>
      <c r="HY37" s="527"/>
      <c r="HZ37" s="527"/>
      <c r="IA37" s="527"/>
      <c r="IB37" s="527"/>
      <c r="IC37" s="527"/>
    </row>
    <row r="38" spans="1:237" s="510" customFormat="1" ht="18" customHeight="1">
      <c r="A38" s="546">
        <v>37</v>
      </c>
      <c r="B38" s="541">
        <v>26</v>
      </c>
      <c r="C38" s="1100">
        <f t="shared" si="2"/>
        <v>409</v>
      </c>
      <c r="D38" s="1101"/>
      <c r="E38" s="1100">
        <f t="shared" si="3"/>
        <v>252</v>
      </c>
      <c r="F38" s="1101"/>
      <c r="G38" s="1102">
        <f>+'[5]TURIIN MSUT-18'!G42:H42+'[5]TURIIN BUS MSUT-25'!G42:H42+'[5]TURIIN KOLLEGE-20'!G42:H42+'[5]TURIIN BUS KOLLEGE-8'!G42:H42+'[5]TURIIN IH SUR-5'!G42:H42</f>
        <v>31</v>
      </c>
      <c r="H38" s="1103"/>
      <c r="I38" s="546">
        <f>+'[5]TURIIN MSUT-18'!I42+'[5]TURIIN BUS MSUT-25'!I42+'[5]TURIIN KOLLEGE-20'!I42+'[5]TURIIN BUS KOLLEGE-8'!I42+'[5]TURIIN IH SUR-5'!I42</f>
        <v>17</v>
      </c>
      <c r="J38" s="546">
        <f>+'[5]TURIIN MSUT-18'!J42+'[5]TURIIN BUS MSUT-25'!J42+'[5]TURIIN KOLLEGE-20'!J42+'[5]TURIIN BUS KOLLEGE-8'!J42+'[5]TURIIN IH SUR-5'!J42</f>
        <v>365</v>
      </c>
      <c r="K38" s="546">
        <f>+'[5]TURIIN MSUT-18'!K42+'[5]TURIIN BUS MSUT-25'!K42+'[5]TURIIN KOLLEGE-20'!K42+'[5]TURIIN BUS KOLLEGE-8'!K42+'[5]TURIIN IH SUR-5'!K42</f>
        <v>230</v>
      </c>
      <c r="L38" s="546">
        <f>+'[5]TURIIN MSUT-18'!L42+'[5]TURIIN BUS MSUT-25'!L42+'[5]TURIIN KOLLEGE-20'!L42+'[5]TURIIN BUS KOLLEGE-8'!L42+'[5]TURIIN IH SUR-5'!L42</f>
        <v>13</v>
      </c>
      <c r="M38" s="546">
        <f>+'[5]TURIIN MSUT-18'!M42+'[5]TURIIN BUS MSUT-25'!M42+'[5]TURIIN KOLLEGE-20'!M42+'[5]TURIIN BUS KOLLEGE-8'!M42+'[5]TURIIN IH SUR-5'!M42</f>
        <v>5</v>
      </c>
      <c r="N38" s="514">
        <f t="shared" si="4"/>
        <v>4</v>
      </c>
      <c r="O38" s="514">
        <f t="shared" si="4"/>
        <v>3</v>
      </c>
      <c r="P38" s="546">
        <f>+'[5]TURIIN MSUT-18'!P42+'[5]TURIIN BUS MSUT-25'!P42+'[5]TURIIN KOLLEGE-20'!P42+'[5]TURIIN BUS KOLLEGE-8'!P42+'[5]TURIIN IH SUR-5'!P42</f>
        <v>1</v>
      </c>
      <c r="Q38" s="546">
        <f>+'[5]TURIIN MSUT-18'!Q42+'[5]TURIIN BUS MSUT-25'!Q42+'[5]TURIIN KOLLEGE-20'!Q42+'[5]TURIIN BUS KOLLEGE-8'!Q42+'[5]TURIIN IH SUR-5'!Q42</f>
        <v>1</v>
      </c>
      <c r="R38" s="1102">
        <v>37</v>
      </c>
      <c r="S38" s="1104"/>
      <c r="T38" s="1103"/>
      <c r="U38" s="541">
        <v>26</v>
      </c>
      <c r="V38" s="546">
        <f>+'[5]TURIIN MSUT-18'!V42+'[5]TURIIN BUS MSUT-25'!V42+'[5]TURIIN KOLLEGE-20'!V42+'[5]TURIIN BUS KOLLEGE-8'!V42+'[5]TURIIN IH SUR-5'!V42</f>
        <v>2</v>
      </c>
      <c r="W38" s="546">
        <f>+'[5]TURIIN MSUT-18'!W42+'[5]TURIIN BUS MSUT-25'!W42+'[5]TURIIN KOLLEGE-20'!W42+'[5]TURIIN BUS KOLLEGE-8'!W42+'[5]TURIIN IH SUR-5'!W42</f>
        <v>2</v>
      </c>
      <c r="X38" s="546">
        <f>+'[5]TURIIN MSUT-18'!X42+'[5]TURIIN BUS MSUT-25'!X42+'[5]TURIIN KOLLEGE-20'!X42+'[5]TURIIN BUS KOLLEGE-8'!X42+'[5]TURIIN IH SUR-5'!X42</f>
        <v>0</v>
      </c>
      <c r="Y38" s="546">
        <f>+'[5]TURIIN MSUT-18'!Y42+'[5]TURIIN BUS MSUT-25'!Y42+'[5]TURIIN KOLLEGE-20'!Y42+'[5]TURIIN BUS KOLLEGE-8'!Y42+'[5]TURIIN IH SUR-5'!Y42</f>
        <v>0</v>
      </c>
      <c r="Z38" s="546">
        <f>+'[5]TURIIN MSUT-18'!Z42+'[5]TURIIN BUS MSUT-25'!Z42+'[5]TURIIN KOLLEGE-20'!Z42+'[5]TURIIN BUS KOLLEGE-8'!Z42+'[5]TURIIN IH SUR-5'!Z42</f>
        <v>1</v>
      </c>
      <c r="AA38" s="546">
        <f>+'[5]TURIIN MSUT-18'!AA42+'[5]TURIIN BUS MSUT-25'!AA42+'[5]TURIIN KOLLEGE-20'!AA42+'[5]TURIIN BUS KOLLEGE-8'!AA42+'[5]TURIIN IH SUR-5'!AA42</f>
        <v>0</v>
      </c>
      <c r="AB38" s="546">
        <f>+'[5]TURIIN MSUT-18'!AB42+'[5]TURIIN BUS MSUT-25'!AB42+'[5]TURIIN KOLLEGE-20'!AB42+'[5]TURIIN BUS KOLLEGE-8'!AB42+'[5]TURIIN IH SUR-5'!AB42</f>
        <v>0</v>
      </c>
      <c r="AC38" s="546">
        <f>+'[5]TURIIN MSUT-18'!AC42+'[5]TURIIN BUS MSUT-25'!AC42+'[5]TURIIN KOLLEGE-20'!AC42+'[5]TURIIN BUS KOLLEGE-8'!AC42+'[5]TURIIN IH SUR-5'!AC42</f>
        <v>0</v>
      </c>
      <c r="AD38" s="546">
        <f>+'[5]TURIIN MSUT-18'!AD42+'[5]TURIIN BUS MSUT-25'!AD42+'[5]TURIIN KOLLEGE-20'!AD42+'[5]TURIIN BUS KOLLEGE-8'!AD42+'[5]TURIIN IH SUR-5'!AD42</f>
        <v>0</v>
      </c>
      <c r="AE38" s="546">
        <f>+'[5]TURIIN MSUT-18'!AE42+'[5]TURIIN BUS MSUT-25'!AE42+'[5]TURIIN KOLLEGE-20'!AE42+'[5]TURIIN BUS KOLLEGE-8'!AE42+'[5]TURIIN IH SUR-5'!AE42</f>
        <v>0</v>
      </c>
      <c r="AF38" s="546">
        <f>+'[5]TURIIN MSUT-18'!AF42+'[5]TURIIN BUS MSUT-25'!AF42+'[5]TURIIN KOLLEGE-20'!AF42+'[5]TURIIN BUS KOLLEGE-8'!AF42+'[5]TURIIN IH SUR-5'!AF42</f>
        <v>0</v>
      </c>
      <c r="AG38" s="546">
        <f>+'[5]TURIIN MSUT-18'!AG42+'[5]TURIIN BUS MSUT-25'!AG42+'[5]TURIIN KOLLEGE-20'!AG42+'[5]TURIIN BUS KOLLEGE-8'!AG42+'[5]TURIIN IH SUR-5'!AG42</f>
        <v>0</v>
      </c>
      <c r="AH38" s="527"/>
      <c r="AI38" s="527"/>
      <c r="AJ38" s="527"/>
      <c r="AK38" s="527"/>
      <c r="AL38" s="527"/>
      <c r="AM38" s="527"/>
      <c r="AN38" s="527"/>
      <c r="AO38" s="527"/>
      <c r="AP38" s="527"/>
      <c r="AQ38" s="527"/>
      <c r="AR38" s="527"/>
      <c r="AS38" s="527"/>
      <c r="AT38" s="527"/>
      <c r="AU38" s="527"/>
      <c r="AV38" s="527"/>
      <c r="AW38" s="527"/>
      <c r="AX38" s="527"/>
      <c r="AY38" s="527"/>
      <c r="AZ38" s="527"/>
      <c r="BA38" s="527"/>
      <c r="BB38" s="527"/>
      <c r="BC38" s="527"/>
      <c r="BD38" s="527"/>
      <c r="BE38" s="527"/>
      <c r="BF38" s="527"/>
      <c r="BG38" s="527"/>
      <c r="BH38" s="527"/>
      <c r="BI38" s="527"/>
      <c r="BJ38" s="527"/>
      <c r="BK38" s="527"/>
      <c r="BL38" s="527"/>
      <c r="BM38" s="527"/>
      <c r="BN38" s="527"/>
      <c r="BO38" s="527"/>
      <c r="BP38" s="527"/>
      <c r="BQ38" s="527"/>
      <c r="BR38" s="527"/>
      <c r="BS38" s="527"/>
      <c r="BT38" s="527"/>
      <c r="BU38" s="527"/>
      <c r="BV38" s="527"/>
      <c r="BW38" s="527"/>
      <c r="BX38" s="527"/>
      <c r="BY38" s="527"/>
      <c r="BZ38" s="527"/>
      <c r="CA38" s="527"/>
      <c r="CB38" s="527"/>
      <c r="CC38" s="527"/>
      <c r="CD38" s="527"/>
      <c r="CE38" s="527"/>
      <c r="CF38" s="527"/>
      <c r="CG38" s="527"/>
      <c r="CH38" s="527"/>
      <c r="CI38" s="527"/>
      <c r="CJ38" s="527"/>
      <c r="CK38" s="527"/>
      <c r="CL38" s="527"/>
      <c r="CM38" s="527"/>
      <c r="CN38" s="527"/>
      <c r="CO38" s="527"/>
      <c r="CP38" s="527"/>
      <c r="CQ38" s="527"/>
      <c r="CR38" s="527"/>
      <c r="CS38" s="527"/>
      <c r="CT38" s="527"/>
      <c r="CU38" s="527"/>
      <c r="CV38" s="527"/>
      <c r="CW38" s="527"/>
      <c r="CX38" s="527"/>
      <c r="CY38" s="527"/>
      <c r="CZ38" s="527"/>
      <c r="DA38" s="527"/>
      <c r="DB38" s="527"/>
      <c r="DC38" s="527"/>
      <c r="DD38" s="527"/>
      <c r="DE38" s="527"/>
      <c r="DF38" s="527"/>
      <c r="DG38" s="527"/>
      <c r="DH38" s="527"/>
      <c r="DI38" s="527"/>
      <c r="DJ38" s="527"/>
      <c r="DK38" s="527"/>
      <c r="DL38" s="527"/>
      <c r="DM38" s="527"/>
      <c r="DN38" s="527"/>
      <c r="DO38" s="527"/>
      <c r="DP38" s="527"/>
      <c r="DQ38" s="527"/>
      <c r="DR38" s="527"/>
      <c r="DS38" s="527"/>
      <c r="DT38" s="527"/>
      <c r="DU38" s="527"/>
      <c r="DV38" s="527"/>
      <c r="DW38" s="527"/>
      <c r="DX38" s="527"/>
      <c r="DY38" s="527"/>
      <c r="DZ38" s="527"/>
      <c r="EA38" s="527"/>
      <c r="EB38" s="527"/>
      <c r="EC38" s="527"/>
      <c r="ED38" s="527"/>
      <c r="EE38" s="527"/>
      <c r="EF38" s="527"/>
      <c r="EG38" s="527"/>
      <c r="EH38" s="527"/>
      <c r="EI38" s="527"/>
      <c r="EJ38" s="527"/>
      <c r="EK38" s="527"/>
      <c r="EL38" s="527"/>
      <c r="EM38" s="527"/>
      <c r="EN38" s="527"/>
      <c r="EO38" s="527"/>
      <c r="EP38" s="527"/>
      <c r="EQ38" s="527"/>
      <c r="ER38" s="527"/>
      <c r="ES38" s="527"/>
      <c r="ET38" s="527"/>
      <c r="EU38" s="527"/>
      <c r="EV38" s="527"/>
      <c r="EW38" s="527"/>
      <c r="EX38" s="527"/>
      <c r="EY38" s="527"/>
      <c r="EZ38" s="527"/>
      <c r="FA38" s="527"/>
      <c r="FB38" s="527"/>
      <c r="FC38" s="527"/>
      <c r="FD38" s="527"/>
      <c r="FE38" s="527"/>
      <c r="FF38" s="527"/>
      <c r="FG38" s="527"/>
      <c r="FH38" s="527"/>
      <c r="FI38" s="527"/>
      <c r="FJ38" s="527"/>
      <c r="FK38" s="527"/>
      <c r="FL38" s="527"/>
      <c r="FM38" s="527"/>
      <c r="FN38" s="527"/>
      <c r="FO38" s="527"/>
      <c r="FP38" s="527"/>
      <c r="FQ38" s="527"/>
      <c r="FR38" s="527"/>
      <c r="FS38" s="527"/>
      <c r="FT38" s="527"/>
      <c r="FU38" s="527"/>
      <c r="FV38" s="527"/>
      <c r="FW38" s="527"/>
      <c r="FX38" s="527"/>
      <c r="FY38" s="527"/>
      <c r="FZ38" s="527"/>
      <c r="GA38" s="527"/>
      <c r="GB38" s="527"/>
      <c r="GC38" s="527"/>
      <c r="GD38" s="527"/>
      <c r="GE38" s="527"/>
      <c r="GF38" s="527"/>
      <c r="GG38" s="527"/>
      <c r="GH38" s="527"/>
      <c r="GI38" s="527"/>
      <c r="GJ38" s="527"/>
      <c r="GK38" s="527"/>
      <c r="GL38" s="527"/>
      <c r="GM38" s="527"/>
      <c r="GN38" s="527"/>
      <c r="GO38" s="527"/>
      <c r="GP38" s="527"/>
      <c r="GQ38" s="527"/>
      <c r="GR38" s="527"/>
      <c r="GS38" s="527"/>
      <c r="GT38" s="527"/>
      <c r="GU38" s="527"/>
      <c r="GV38" s="527"/>
      <c r="GW38" s="527"/>
      <c r="GX38" s="527"/>
      <c r="GY38" s="527"/>
      <c r="GZ38" s="527"/>
      <c r="HA38" s="527"/>
      <c r="HB38" s="527"/>
      <c r="HC38" s="527"/>
      <c r="HD38" s="527"/>
      <c r="HE38" s="527"/>
      <c r="HF38" s="527"/>
      <c r="HG38" s="527"/>
      <c r="HH38" s="527"/>
      <c r="HI38" s="527"/>
      <c r="HJ38" s="527"/>
      <c r="HK38" s="527"/>
      <c r="HL38" s="527"/>
      <c r="HM38" s="527"/>
      <c r="HN38" s="527"/>
      <c r="HO38" s="527"/>
      <c r="HP38" s="527"/>
      <c r="HQ38" s="527"/>
      <c r="HR38" s="527"/>
      <c r="HS38" s="527"/>
      <c r="HT38" s="527"/>
      <c r="HU38" s="527"/>
      <c r="HV38" s="527"/>
      <c r="HW38" s="527"/>
      <c r="HX38" s="527"/>
      <c r="HY38" s="527"/>
      <c r="HZ38" s="527"/>
      <c r="IA38" s="527"/>
      <c r="IB38" s="527"/>
      <c r="IC38" s="527"/>
    </row>
    <row r="39" spans="1:237" s="510" customFormat="1" ht="18" customHeight="1">
      <c r="A39" s="546">
        <v>38</v>
      </c>
      <c r="B39" s="541">
        <v>27</v>
      </c>
      <c r="C39" s="1100">
        <f t="shared" si="2"/>
        <v>382</v>
      </c>
      <c r="D39" s="1101"/>
      <c r="E39" s="1100">
        <f t="shared" si="3"/>
        <v>234</v>
      </c>
      <c r="F39" s="1101"/>
      <c r="G39" s="1102">
        <f>+'[5]TURIIN MSUT-18'!G43:H43+'[5]TURIIN BUS MSUT-25'!G43:H43+'[5]TURIIN KOLLEGE-20'!G43:H43+'[5]TURIIN BUS KOLLEGE-8'!G43:H43+'[5]TURIIN IH SUR-5'!G43:H43</f>
        <v>27</v>
      </c>
      <c r="H39" s="1103"/>
      <c r="I39" s="546">
        <f>+'[5]TURIIN MSUT-18'!I43+'[5]TURIIN BUS MSUT-25'!I43+'[5]TURIIN KOLLEGE-20'!I43+'[5]TURIIN BUS KOLLEGE-8'!I43+'[5]TURIIN IH SUR-5'!I43</f>
        <v>15</v>
      </c>
      <c r="J39" s="546">
        <f>+'[5]TURIIN MSUT-18'!J43+'[5]TURIIN BUS MSUT-25'!J43+'[5]TURIIN KOLLEGE-20'!J43+'[5]TURIIN BUS KOLLEGE-8'!J43+'[5]TURIIN IH SUR-5'!J43</f>
        <v>344</v>
      </c>
      <c r="K39" s="546">
        <f>+'[5]TURIIN MSUT-18'!K43+'[5]TURIIN BUS MSUT-25'!K43+'[5]TURIIN KOLLEGE-20'!K43+'[5]TURIIN BUS KOLLEGE-8'!K43+'[5]TURIIN IH SUR-5'!K43</f>
        <v>219</v>
      </c>
      <c r="L39" s="546">
        <f>+'[5]TURIIN MSUT-18'!L43+'[5]TURIIN BUS MSUT-25'!L43+'[5]TURIIN KOLLEGE-20'!L43+'[5]TURIIN BUS KOLLEGE-8'!L43+'[5]TURIIN IH SUR-5'!L43</f>
        <v>11</v>
      </c>
      <c r="M39" s="546">
        <f>+'[5]TURIIN MSUT-18'!M43+'[5]TURIIN BUS MSUT-25'!M43+'[5]TURIIN KOLLEGE-20'!M43+'[5]TURIIN BUS KOLLEGE-8'!M43+'[5]TURIIN IH SUR-5'!M43</f>
        <v>0</v>
      </c>
      <c r="N39" s="514">
        <f t="shared" si="4"/>
        <v>12</v>
      </c>
      <c r="O39" s="514">
        <f t="shared" si="4"/>
        <v>11</v>
      </c>
      <c r="P39" s="546">
        <f>+'[5]TURIIN MSUT-18'!P43+'[5]TURIIN BUS MSUT-25'!P43+'[5]TURIIN KOLLEGE-20'!P43+'[5]TURIIN BUS KOLLEGE-8'!P43+'[5]TURIIN IH SUR-5'!P43</f>
        <v>3</v>
      </c>
      <c r="Q39" s="546">
        <f>+'[5]TURIIN MSUT-18'!Q43+'[5]TURIIN BUS MSUT-25'!Q43+'[5]TURIIN KOLLEGE-20'!Q43+'[5]TURIIN BUS KOLLEGE-8'!Q43+'[5]TURIIN IH SUR-5'!Q43</f>
        <v>2</v>
      </c>
      <c r="R39" s="1102">
        <v>38</v>
      </c>
      <c r="S39" s="1104"/>
      <c r="T39" s="1103"/>
      <c r="U39" s="541">
        <v>27</v>
      </c>
      <c r="V39" s="546">
        <f>+'[5]TURIIN MSUT-18'!V43+'[5]TURIIN BUS MSUT-25'!V43+'[5]TURIIN KOLLEGE-20'!V43+'[5]TURIIN BUS KOLLEGE-8'!V43+'[5]TURIIN IH SUR-5'!V43</f>
        <v>0</v>
      </c>
      <c r="W39" s="546">
        <f>+'[5]TURIIN MSUT-18'!W43+'[5]TURIIN BUS MSUT-25'!W43+'[5]TURIIN KOLLEGE-20'!W43+'[5]TURIIN BUS KOLLEGE-8'!W43+'[5]TURIIN IH SUR-5'!W43</f>
        <v>0</v>
      </c>
      <c r="X39" s="546">
        <f>+'[5]TURIIN MSUT-18'!X43+'[5]TURIIN BUS MSUT-25'!X43+'[5]TURIIN KOLLEGE-20'!X43+'[5]TURIIN BUS KOLLEGE-8'!X43+'[5]TURIIN IH SUR-5'!X43</f>
        <v>0</v>
      </c>
      <c r="Y39" s="546">
        <f>+'[5]TURIIN MSUT-18'!Y43+'[5]TURIIN BUS MSUT-25'!Y43+'[5]TURIIN KOLLEGE-20'!Y43+'[5]TURIIN BUS KOLLEGE-8'!Y43+'[5]TURIIN IH SUR-5'!Y43</f>
        <v>0</v>
      </c>
      <c r="Z39" s="546">
        <f>+'[5]TURIIN MSUT-18'!Z43+'[5]TURIIN BUS MSUT-25'!Z43+'[5]TURIIN KOLLEGE-20'!Z43+'[5]TURIIN BUS KOLLEGE-8'!Z43+'[5]TURIIN IH SUR-5'!Z43</f>
        <v>3</v>
      </c>
      <c r="AA39" s="546">
        <f>+'[5]TURIIN MSUT-18'!AA43+'[5]TURIIN BUS MSUT-25'!AA43+'[5]TURIIN KOLLEGE-20'!AA43+'[5]TURIIN BUS KOLLEGE-8'!AA43+'[5]TURIIN IH SUR-5'!AA43</f>
        <v>3</v>
      </c>
      <c r="AB39" s="546">
        <f>+'[5]TURIIN MSUT-18'!AB43+'[5]TURIIN BUS MSUT-25'!AB43+'[5]TURIIN KOLLEGE-20'!AB43+'[5]TURIIN BUS KOLLEGE-8'!AB43+'[5]TURIIN IH SUR-5'!AB43</f>
        <v>0</v>
      </c>
      <c r="AC39" s="546">
        <f>+'[5]TURIIN MSUT-18'!AC43+'[5]TURIIN BUS MSUT-25'!AC43+'[5]TURIIN KOLLEGE-20'!AC43+'[5]TURIIN BUS KOLLEGE-8'!AC43+'[5]TURIIN IH SUR-5'!AC43</f>
        <v>0</v>
      </c>
      <c r="AD39" s="546">
        <f>+'[5]TURIIN MSUT-18'!AD43+'[5]TURIIN BUS MSUT-25'!AD43+'[5]TURIIN KOLLEGE-20'!AD43+'[5]TURIIN BUS KOLLEGE-8'!AD43+'[5]TURIIN IH SUR-5'!AD43</f>
        <v>5</v>
      </c>
      <c r="AE39" s="546">
        <f>+'[5]TURIIN MSUT-18'!AE43+'[5]TURIIN BUS MSUT-25'!AE43+'[5]TURIIN KOLLEGE-20'!AE43+'[5]TURIIN BUS KOLLEGE-8'!AE43+'[5]TURIIN IH SUR-5'!AE43</f>
        <v>5</v>
      </c>
      <c r="AF39" s="546">
        <f>+'[5]TURIIN MSUT-18'!AF43+'[5]TURIIN BUS MSUT-25'!AF43+'[5]TURIIN KOLLEGE-20'!AF43+'[5]TURIIN BUS KOLLEGE-8'!AF43+'[5]TURIIN IH SUR-5'!AF43</f>
        <v>1</v>
      </c>
      <c r="AG39" s="546">
        <f>+'[5]TURIIN MSUT-18'!AG43+'[5]TURIIN BUS MSUT-25'!AG43+'[5]TURIIN KOLLEGE-20'!AG43+'[5]TURIIN BUS KOLLEGE-8'!AG43+'[5]TURIIN IH SUR-5'!AG43</f>
        <v>1</v>
      </c>
      <c r="AH39" s="527"/>
      <c r="AI39" s="527"/>
      <c r="AJ39" s="527"/>
      <c r="AK39" s="527"/>
      <c r="AL39" s="527"/>
      <c r="AM39" s="527"/>
      <c r="AN39" s="527"/>
      <c r="AO39" s="527"/>
      <c r="AP39" s="527"/>
      <c r="AQ39" s="527"/>
      <c r="AR39" s="527"/>
      <c r="AS39" s="527"/>
      <c r="AT39" s="527"/>
      <c r="AU39" s="527"/>
      <c r="AV39" s="527"/>
      <c r="AW39" s="527"/>
      <c r="AX39" s="527"/>
      <c r="AY39" s="527"/>
      <c r="AZ39" s="527"/>
      <c r="BA39" s="527"/>
      <c r="BB39" s="527"/>
      <c r="BC39" s="527"/>
      <c r="BD39" s="527"/>
      <c r="BE39" s="527"/>
      <c r="BF39" s="527"/>
      <c r="BG39" s="527"/>
      <c r="BH39" s="527"/>
      <c r="BI39" s="527"/>
      <c r="BJ39" s="527"/>
      <c r="BK39" s="527"/>
      <c r="BL39" s="527"/>
      <c r="BM39" s="527"/>
      <c r="BN39" s="527"/>
      <c r="BO39" s="527"/>
      <c r="BP39" s="527"/>
      <c r="BQ39" s="527"/>
      <c r="BR39" s="527"/>
      <c r="BS39" s="527"/>
      <c r="BT39" s="527"/>
      <c r="BU39" s="527"/>
      <c r="BV39" s="527"/>
      <c r="BW39" s="527"/>
      <c r="BX39" s="527"/>
      <c r="BY39" s="527"/>
      <c r="BZ39" s="527"/>
      <c r="CA39" s="527"/>
      <c r="CB39" s="527"/>
      <c r="CC39" s="527"/>
      <c r="CD39" s="527"/>
      <c r="CE39" s="527"/>
      <c r="CF39" s="527"/>
      <c r="CG39" s="527"/>
      <c r="CH39" s="527"/>
      <c r="CI39" s="527"/>
      <c r="CJ39" s="527"/>
      <c r="CK39" s="527"/>
      <c r="CL39" s="527"/>
      <c r="CM39" s="527"/>
      <c r="CN39" s="527"/>
      <c r="CO39" s="527"/>
      <c r="CP39" s="527"/>
      <c r="CQ39" s="527"/>
      <c r="CR39" s="527"/>
      <c r="CS39" s="527"/>
      <c r="CT39" s="527"/>
      <c r="CU39" s="527"/>
      <c r="CV39" s="527"/>
      <c r="CW39" s="527"/>
      <c r="CX39" s="527"/>
      <c r="CY39" s="527"/>
      <c r="CZ39" s="527"/>
      <c r="DA39" s="527"/>
      <c r="DB39" s="527"/>
      <c r="DC39" s="527"/>
      <c r="DD39" s="527"/>
      <c r="DE39" s="527"/>
      <c r="DF39" s="527"/>
      <c r="DG39" s="527"/>
      <c r="DH39" s="527"/>
      <c r="DI39" s="527"/>
      <c r="DJ39" s="527"/>
      <c r="DK39" s="527"/>
      <c r="DL39" s="527"/>
      <c r="DM39" s="527"/>
      <c r="DN39" s="527"/>
      <c r="DO39" s="527"/>
      <c r="DP39" s="527"/>
      <c r="DQ39" s="527"/>
      <c r="DR39" s="527"/>
      <c r="DS39" s="527"/>
      <c r="DT39" s="527"/>
      <c r="DU39" s="527"/>
      <c r="DV39" s="527"/>
      <c r="DW39" s="527"/>
      <c r="DX39" s="527"/>
      <c r="DY39" s="527"/>
      <c r="DZ39" s="527"/>
      <c r="EA39" s="527"/>
      <c r="EB39" s="527"/>
      <c r="EC39" s="527"/>
      <c r="ED39" s="527"/>
      <c r="EE39" s="527"/>
      <c r="EF39" s="527"/>
      <c r="EG39" s="527"/>
      <c r="EH39" s="527"/>
      <c r="EI39" s="527"/>
      <c r="EJ39" s="527"/>
      <c r="EK39" s="527"/>
      <c r="EL39" s="527"/>
      <c r="EM39" s="527"/>
      <c r="EN39" s="527"/>
      <c r="EO39" s="527"/>
      <c r="EP39" s="527"/>
      <c r="EQ39" s="527"/>
      <c r="ER39" s="527"/>
      <c r="ES39" s="527"/>
      <c r="ET39" s="527"/>
      <c r="EU39" s="527"/>
      <c r="EV39" s="527"/>
      <c r="EW39" s="527"/>
      <c r="EX39" s="527"/>
      <c r="EY39" s="527"/>
      <c r="EZ39" s="527"/>
      <c r="FA39" s="527"/>
      <c r="FB39" s="527"/>
      <c r="FC39" s="527"/>
      <c r="FD39" s="527"/>
      <c r="FE39" s="527"/>
      <c r="FF39" s="527"/>
      <c r="FG39" s="527"/>
      <c r="FH39" s="527"/>
      <c r="FI39" s="527"/>
      <c r="FJ39" s="527"/>
      <c r="FK39" s="527"/>
      <c r="FL39" s="527"/>
      <c r="FM39" s="527"/>
      <c r="FN39" s="527"/>
      <c r="FO39" s="527"/>
      <c r="FP39" s="527"/>
      <c r="FQ39" s="527"/>
      <c r="FR39" s="527"/>
      <c r="FS39" s="527"/>
      <c r="FT39" s="527"/>
      <c r="FU39" s="527"/>
      <c r="FV39" s="527"/>
      <c r="FW39" s="527"/>
      <c r="FX39" s="527"/>
      <c r="FY39" s="527"/>
      <c r="FZ39" s="527"/>
      <c r="GA39" s="527"/>
      <c r="GB39" s="527"/>
      <c r="GC39" s="527"/>
      <c r="GD39" s="527"/>
      <c r="GE39" s="527"/>
      <c r="GF39" s="527"/>
      <c r="GG39" s="527"/>
      <c r="GH39" s="527"/>
      <c r="GI39" s="527"/>
      <c r="GJ39" s="527"/>
      <c r="GK39" s="527"/>
      <c r="GL39" s="527"/>
      <c r="GM39" s="527"/>
      <c r="GN39" s="527"/>
      <c r="GO39" s="527"/>
      <c r="GP39" s="527"/>
      <c r="GQ39" s="527"/>
      <c r="GR39" s="527"/>
      <c r="GS39" s="527"/>
      <c r="GT39" s="527"/>
      <c r="GU39" s="527"/>
      <c r="GV39" s="527"/>
      <c r="GW39" s="527"/>
      <c r="GX39" s="527"/>
      <c r="GY39" s="527"/>
      <c r="GZ39" s="527"/>
      <c r="HA39" s="527"/>
      <c r="HB39" s="527"/>
      <c r="HC39" s="527"/>
      <c r="HD39" s="527"/>
      <c r="HE39" s="527"/>
      <c r="HF39" s="527"/>
      <c r="HG39" s="527"/>
      <c r="HH39" s="527"/>
      <c r="HI39" s="527"/>
      <c r="HJ39" s="527"/>
      <c r="HK39" s="527"/>
      <c r="HL39" s="527"/>
      <c r="HM39" s="527"/>
      <c r="HN39" s="527"/>
      <c r="HO39" s="527"/>
      <c r="HP39" s="527"/>
      <c r="HQ39" s="527"/>
      <c r="HR39" s="527"/>
      <c r="HS39" s="527"/>
      <c r="HT39" s="527"/>
      <c r="HU39" s="527"/>
      <c r="HV39" s="527"/>
      <c r="HW39" s="527"/>
      <c r="HX39" s="527"/>
      <c r="HY39" s="527"/>
      <c r="HZ39" s="527"/>
      <c r="IA39" s="527"/>
      <c r="IB39" s="527"/>
      <c r="IC39" s="527"/>
    </row>
    <row r="40" spans="1:237" s="510" customFormat="1" ht="18" customHeight="1">
      <c r="A40" s="546">
        <v>39</v>
      </c>
      <c r="B40" s="541">
        <v>28</v>
      </c>
      <c r="C40" s="1100">
        <f t="shared" si="2"/>
        <v>347</v>
      </c>
      <c r="D40" s="1101"/>
      <c r="E40" s="1100">
        <f t="shared" si="3"/>
        <v>210</v>
      </c>
      <c r="F40" s="1101"/>
      <c r="G40" s="1102">
        <f>+'[5]TURIIN MSUT-18'!G44:H44+'[5]TURIIN BUS MSUT-25'!G44:H44+'[5]TURIIN KOLLEGE-20'!G44:H44+'[5]TURIIN BUS KOLLEGE-8'!G44:H44+'[5]TURIIN IH SUR-5'!G44:H44</f>
        <v>22</v>
      </c>
      <c r="H40" s="1103"/>
      <c r="I40" s="546">
        <f>+'[5]TURIIN MSUT-18'!I44+'[5]TURIIN BUS MSUT-25'!I44+'[5]TURIIN KOLLEGE-20'!I44+'[5]TURIIN BUS KOLLEGE-8'!I44+'[5]TURIIN IH SUR-5'!I44</f>
        <v>13</v>
      </c>
      <c r="J40" s="546">
        <f>+'[5]TURIIN MSUT-18'!J44+'[5]TURIIN BUS MSUT-25'!J44+'[5]TURIIN KOLLEGE-20'!J44+'[5]TURIIN BUS KOLLEGE-8'!J44+'[5]TURIIN IH SUR-5'!J44</f>
        <v>314</v>
      </c>
      <c r="K40" s="546">
        <f>+'[5]TURIIN MSUT-18'!K44+'[5]TURIIN BUS MSUT-25'!K44+'[5]TURIIN KOLLEGE-20'!K44+'[5]TURIIN BUS KOLLEGE-8'!K44+'[5]TURIIN IH SUR-5'!K44</f>
        <v>195</v>
      </c>
      <c r="L40" s="546">
        <f>+'[5]TURIIN MSUT-18'!L44+'[5]TURIIN BUS MSUT-25'!L44+'[5]TURIIN KOLLEGE-20'!L44+'[5]TURIIN BUS KOLLEGE-8'!L44+'[5]TURIIN IH SUR-5'!L44</f>
        <v>11</v>
      </c>
      <c r="M40" s="546">
        <f>+'[5]TURIIN MSUT-18'!M44+'[5]TURIIN BUS MSUT-25'!M44+'[5]TURIIN KOLLEGE-20'!M44+'[5]TURIIN BUS KOLLEGE-8'!M44+'[5]TURIIN IH SUR-5'!M44</f>
        <v>2</v>
      </c>
      <c r="N40" s="514">
        <f t="shared" si="4"/>
        <v>4</v>
      </c>
      <c r="O40" s="514">
        <f t="shared" si="4"/>
        <v>2</v>
      </c>
      <c r="P40" s="546">
        <f>+'[5]TURIIN MSUT-18'!P44+'[5]TURIIN BUS MSUT-25'!P44+'[5]TURIIN KOLLEGE-20'!P44+'[5]TURIIN BUS KOLLEGE-8'!P44+'[5]TURIIN IH SUR-5'!P44</f>
        <v>1</v>
      </c>
      <c r="Q40" s="546">
        <f>+'[5]TURIIN MSUT-18'!Q44+'[5]TURIIN BUS MSUT-25'!Q44+'[5]TURIIN KOLLEGE-20'!Q44+'[5]TURIIN BUS KOLLEGE-8'!Q44+'[5]TURIIN IH SUR-5'!Q44</f>
        <v>0</v>
      </c>
      <c r="R40" s="1102">
        <v>39</v>
      </c>
      <c r="S40" s="1104"/>
      <c r="T40" s="1103"/>
      <c r="U40" s="541">
        <v>28</v>
      </c>
      <c r="V40" s="546">
        <f>+'[5]TURIIN MSUT-18'!V44+'[5]TURIIN BUS MSUT-25'!V44+'[5]TURIIN KOLLEGE-20'!V44+'[5]TURIIN BUS KOLLEGE-8'!V44+'[5]TURIIN IH SUR-5'!V44</f>
        <v>0</v>
      </c>
      <c r="W40" s="546">
        <f>+'[5]TURIIN MSUT-18'!W44+'[5]TURIIN BUS MSUT-25'!W44+'[5]TURIIN KOLLEGE-20'!W44+'[5]TURIIN BUS KOLLEGE-8'!W44+'[5]TURIIN IH SUR-5'!W44</f>
        <v>0</v>
      </c>
      <c r="X40" s="546">
        <f>+'[5]TURIIN MSUT-18'!X44+'[5]TURIIN BUS MSUT-25'!X44+'[5]TURIIN KOLLEGE-20'!X44+'[5]TURIIN BUS KOLLEGE-8'!X44+'[5]TURIIN IH SUR-5'!X44</f>
        <v>0</v>
      </c>
      <c r="Y40" s="546">
        <f>+'[5]TURIIN MSUT-18'!Y44+'[5]TURIIN BUS MSUT-25'!Y44+'[5]TURIIN KOLLEGE-20'!Y44+'[5]TURIIN BUS KOLLEGE-8'!Y44+'[5]TURIIN IH SUR-5'!Y44</f>
        <v>0</v>
      </c>
      <c r="Z40" s="546">
        <f>+'[5]TURIIN MSUT-18'!Z44+'[5]TURIIN BUS MSUT-25'!Z44+'[5]TURIIN KOLLEGE-20'!Z44+'[5]TURIIN BUS KOLLEGE-8'!Z44+'[5]TURIIN IH SUR-5'!Z44</f>
        <v>3</v>
      </c>
      <c r="AA40" s="546">
        <f>+'[5]TURIIN MSUT-18'!AA44+'[5]TURIIN BUS MSUT-25'!AA44+'[5]TURIIN KOLLEGE-20'!AA44+'[5]TURIIN BUS KOLLEGE-8'!AA44+'[5]TURIIN IH SUR-5'!AA44</f>
        <v>2</v>
      </c>
      <c r="AB40" s="546">
        <f>+'[5]TURIIN MSUT-18'!AB44+'[5]TURIIN BUS MSUT-25'!AB44+'[5]TURIIN KOLLEGE-20'!AB44+'[5]TURIIN BUS KOLLEGE-8'!AB44+'[5]TURIIN IH SUR-5'!AB44</f>
        <v>0</v>
      </c>
      <c r="AC40" s="546">
        <f>+'[5]TURIIN MSUT-18'!AC44+'[5]TURIIN BUS MSUT-25'!AC44+'[5]TURIIN KOLLEGE-20'!AC44+'[5]TURIIN BUS KOLLEGE-8'!AC44+'[5]TURIIN IH SUR-5'!AC44</f>
        <v>0</v>
      </c>
      <c r="AD40" s="546">
        <f>+'[5]TURIIN MSUT-18'!AD44+'[5]TURIIN BUS MSUT-25'!AD44+'[5]TURIIN KOLLEGE-20'!AD44+'[5]TURIIN BUS KOLLEGE-8'!AD44+'[5]TURIIN IH SUR-5'!AD44</f>
        <v>0</v>
      </c>
      <c r="AE40" s="546">
        <f>+'[5]TURIIN MSUT-18'!AE44+'[5]TURIIN BUS MSUT-25'!AE44+'[5]TURIIN KOLLEGE-20'!AE44+'[5]TURIIN BUS KOLLEGE-8'!AE44+'[5]TURIIN IH SUR-5'!AE44</f>
        <v>0</v>
      </c>
      <c r="AF40" s="546">
        <f>+'[5]TURIIN MSUT-18'!AF44+'[5]TURIIN BUS MSUT-25'!AF44+'[5]TURIIN KOLLEGE-20'!AF44+'[5]TURIIN BUS KOLLEGE-8'!AF44+'[5]TURIIN IH SUR-5'!AF44</f>
        <v>0</v>
      </c>
      <c r="AG40" s="546">
        <f>+'[5]TURIIN MSUT-18'!AG44+'[5]TURIIN BUS MSUT-25'!AG44+'[5]TURIIN KOLLEGE-20'!AG44+'[5]TURIIN BUS KOLLEGE-8'!AG44+'[5]TURIIN IH SUR-5'!AG44</f>
        <v>0</v>
      </c>
      <c r="AH40" s="527"/>
      <c r="AI40" s="527"/>
      <c r="AJ40" s="527"/>
      <c r="AK40" s="527"/>
      <c r="AL40" s="527"/>
      <c r="AM40" s="527"/>
      <c r="AN40" s="527"/>
      <c r="AO40" s="527"/>
      <c r="AP40" s="527"/>
      <c r="AQ40" s="527"/>
      <c r="AR40" s="527"/>
      <c r="AS40" s="527"/>
      <c r="AT40" s="527"/>
      <c r="AU40" s="527"/>
      <c r="AV40" s="527"/>
      <c r="AW40" s="527"/>
      <c r="AX40" s="527"/>
      <c r="AY40" s="527"/>
      <c r="AZ40" s="527"/>
      <c r="BA40" s="527"/>
      <c r="BB40" s="527"/>
      <c r="BC40" s="527"/>
      <c r="BD40" s="527"/>
      <c r="BE40" s="527"/>
      <c r="BF40" s="527"/>
      <c r="BG40" s="527"/>
      <c r="BH40" s="527"/>
      <c r="BI40" s="527"/>
      <c r="BJ40" s="527"/>
      <c r="BK40" s="527"/>
      <c r="BL40" s="527"/>
      <c r="BM40" s="527"/>
      <c r="BN40" s="527"/>
      <c r="BO40" s="527"/>
      <c r="BP40" s="527"/>
      <c r="BQ40" s="527"/>
      <c r="BR40" s="527"/>
      <c r="BS40" s="527"/>
      <c r="BT40" s="527"/>
      <c r="BU40" s="527"/>
      <c r="BV40" s="527"/>
      <c r="BW40" s="527"/>
      <c r="BX40" s="527"/>
      <c r="BY40" s="527"/>
      <c r="BZ40" s="527"/>
      <c r="CA40" s="527"/>
      <c r="CB40" s="527"/>
      <c r="CC40" s="527"/>
      <c r="CD40" s="527"/>
      <c r="CE40" s="527"/>
      <c r="CF40" s="527"/>
      <c r="CG40" s="527"/>
      <c r="CH40" s="527"/>
      <c r="CI40" s="527"/>
      <c r="CJ40" s="527"/>
      <c r="CK40" s="527"/>
      <c r="CL40" s="527"/>
      <c r="CM40" s="527"/>
      <c r="CN40" s="527"/>
      <c r="CO40" s="527"/>
      <c r="CP40" s="527"/>
      <c r="CQ40" s="527"/>
      <c r="CR40" s="527"/>
      <c r="CS40" s="527"/>
      <c r="CT40" s="527"/>
      <c r="CU40" s="527"/>
      <c r="CV40" s="527"/>
      <c r="CW40" s="527"/>
      <c r="CX40" s="527"/>
      <c r="CY40" s="527"/>
      <c r="CZ40" s="527"/>
      <c r="DA40" s="527"/>
      <c r="DB40" s="527"/>
      <c r="DC40" s="527"/>
      <c r="DD40" s="527"/>
      <c r="DE40" s="527"/>
      <c r="DF40" s="527"/>
      <c r="DG40" s="527"/>
      <c r="DH40" s="527"/>
      <c r="DI40" s="527"/>
      <c r="DJ40" s="527"/>
      <c r="DK40" s="527"/>
      <c r="DL40" s="527"/>
      <c r="DM40" s="527"/>
      <c r="DN40" s="527"/>
      <c r="DO40" s="527"/>
      <c r="DP40" s="527"/>
      <c r="DQ40" s="527"/>
      <c r="DR40" s="527"/>
      <c r="DS40" s="527"/>
      <c r="DT40" s="527"/>
      <c r="DU40" s="527"/>
      <c r="DV40" s="527"/>
      <c r="DW40" s="527"/>
      <c r="DX40" s="527"/>
      <c r="DY40" s="527"/>
      <c r="DZ40" s="527"/>
      <c r="EA40" s="527"/>
      <c r="EB40" s="527"/>
      <c r="EC40" s="527"/>
      <c r="ED40" s="527"/>
      <c r="EE40" s="527"/>
      <c r="EF40" s="527"/>
      <c r="EG40" s="527"/>
      <c r="EH40" s="527"/>
      <c r="EI40" s="527"/>
      <c r="EJ40" s="527"/>
      <c r="EK40" s="527"/>
      <c r="EL40" s="527"/>
      <c r="EM40" s="527"/>
      <c r="EN40" s="527"/>
      <c r="EO40" s="527"/>
      <c r="EP40" s="527"/>
      <c r="EQ40" s="527"/>
      <c r="ER40" s="527"/>
      <c r="ES40" s="527"/>
      <c r="ET40" s="527"/>
      <c r="EU40" s="527"/>
      <c r="EV40" s="527"/>
      <c r="EW40" s="527"/>
      <c r="EX40" s="527"/>
      <c r="EY40" s="527"/>
      <c r="EZ40" s="527"/>
      <c r="FA40" s="527"/>
      <c r="FB40" s="527"/>
      <c r="FC40" s="527"/>
      <c r="FD40" s="527"/>
      <c r="FE40" s="527"/>
      <c r="FF40" s="527"/>
      <c r="FG40" s="527"/>
      <c r="FH40" s="527"/>
      <c r="FI40" s="527"/>
      <c r="FJ40" s="527"/>
      <c r="FK40" s="527"/>
      <c r="FL40" s="527"/>
      <c r="FM40" s="527"/>
      <c r="FN40" s="527"/>
      <c r="FO40" s="527"/>
      <c r="FP40" s="527"/>
      <c r="FQ40" s="527"/>
      <c r="FR40" s="527"/>
      <c r="FS40" s="527"/>
      <c r="FT40" s="527"/>
      <c r="FU40" s="527"/>
      <c r="FV40" s="527"/>
      <c r="FW40" s="527"/>
      <c r="FX40" s="527"/>
      <c r="FY40" s="527"/>
      <c r="FZ40" s="527"/>
      <c r="GA40" s="527"/>
      <c r="GB40" s="527"/>
      <c r="GC40" s="527"/>
      <c r="GD40" s="527"/>
      <c r="GE40" s="527"/>
      <c r="GF40" s="527"/>
      <c r="GG40" s="527"/>
      <c r="GH40" s="527"/>
      <c r="GI40" s="527"/>
      <c r="GJ40" s="527"/>
      <c r="GK40" s="527"/>
      <c r="GL40" s="527"/>
      <c r="GM40" s="527"/>
      <c r="GN40" s="527"/>
      <c r="GO40" s="527"/>
      <c r="GP40" s="527"/>
      <c r="GQ40" s="527"/>
      <c r="GR40" s="527"/>
      <c r="GS40" s="527"/>
      <c r="GT40" s="527"/>
      <c r="GU40" s="527"/>
      <c r="GV40" s="527"/>
      <c r="GW40" s="527"/>
      <c r="GX40" s="527"/>
      <c r="GY40" s="527"/>
      <c r="GZ40" s="527"/>
      <c r="HA40" s="527"/>
      <c r="HB40" s="527"/>
      <c r="HC40" s="527"/>
      <c r="HD40" s="527"/>
      <c r="HE40" s="527"/>
      <c r="HF40" s="527"/>
      <c r="HG40" s="527"/>
      <c r="HH40" s="527"/>
      <c r="HI40" s="527"/>
      <c r="HJ40" s="527"/>
      <c r="HK40" s="527"/>
      <c r="HL40" s="527"/>
      <c r="HM40" s="527"/>
      <c r="HN40" s="527"/>
      <c r="HO40" s="527"/>
      <c r="HP40" s="527"/>
      <c r="HQ40" s="527"/>
      <c r="HR40" s="527"/>
      <c r="HS40" s="527"/>
      <c r="HT40" s="527"/>
      <c r="HU40" s="527"/>
      <c r="HV40" s="527"/>
      <c r="HW40" s="527"/>
      <c r="HX40" s="527"/>
      <c r="HY40" s="527"/>
      <c r="HZ40" s="527"/>
      <c r="IA40" s="527"/>
      <c r="IB40" s="527"/>
      <c r="IC40" s="527"/>
    </row>
    <row r="41" spans="1:237" s="510" customFormat="1" ht="18" customHeight="1">
      <c r="A41" s="546">
        <v>40</v>
      </c>
      <c r="B41" s="541">
        <v>29</v>
      </c>
      <c r="C41" s="1100">
        <f t="shared" si="2"/>
        <v>353</v>
      </c>
      <c r="D41" s="1101"/>
      <c r="E41" s="1100">
        <f t="shared" si="3"/>
        <v>216</v>
      </c>
      <c r="F41" s="1101"/>
      <c r="G41" s="1102">
        <f>+'[5]TURIIN MSUT-18'!G45:H45+'[5]TURIIN BUS MSUT-25'!G45:H45+'[5]TURIIN KOLLEGE-20'!G45:H45+'[5]TURIIN BUS KOLLEGE-8'!G45:H45+'[5]TURIIN IH SUR-5'!G45:H45</f>
        <v>27</v>
      </c>
      <c r="H41" s="1103"/>
      <c r="I41" s="546">
        <f>+'[5]TURIIN MSUT-18'!I45+'[5]TURIIN BUS MSUT-25'!I45+'[5]TURIIN KOLLEGE-20'!I45+'[5]TURIIN BUS KOLLEGE-8'!I45+'[5]TURIIN IH SUR-5'!I45</f>
        <v>15</v>
      </c>
      <c r="J41" s="546">
        <f>+'[5]TURIIN MSUT-18'!J45+'[5]TURIIN BUS MSUT-25'!J45+'[5]TURIIN KOLLEGE-20'!J45+'[5]TURIIN BUS KOLLEGE-8'!J45+'[5]TURIIN IH SUR-5'!J45</f>
        <v>315</v>
      </c>
      <c r="K41" s="546">
        <f>+'[5]TURIIN MSUT-18'!K45+'[5]TURIIN BUS MSUT-25'!K45+'[5]TURIIN KOLLEGE-20'!K45+'[5]TURIIN BUS KOLLEGE-8'!K45+'[5]TURIIN IH SUR-5'!K45</f>
        <v>199</v>
      </c>
      <c r="L41" s="546">
        <f>+'[5]TURIIN MSUT-18'!L45+'[5]TURIIN BUS MSUT-25'!L45+'[5]TURIIN KOLLEGE-20'!L45+'[5]TURIIN BUS KOLLEGE-8'!L45+'[5]TURIIN IH SUR-5'!L45</f>
        <v>11</v>
      </c>
      <c r="M41" s="546">
        <f>+'[5]TURIIN MSUT-18'!M45+'[5]TURIIN BUS MSUT-25'!M45+'[5]TURIIN KOLLEGE-20'!M45+'[5]TURIIN BUS KOLLEGE-8'!M45+'[5]TURIIN IH SUR-5'!M45</f>
        <v>2</v>
      </c>
      <c r="N41" s="514">
        <f t="shared" si="4"/>
        <v>10</v>
      </c>
      <c r="O41" s="514">
        <f t="shared" si="4"/>
        <v>5</v>
      </c>
      <c r="P41" s="546">
        <f>+'[5]TURIIN MSUT-18'!P45+'[5]TURIIN BUS MSUT-25'!P45+'[5]TURIIN KOLLEGE-20'!P45+'[5]TURIIN BUS KOLLEGE-8'!P45+'[5]TURIIN IH SUR-5'!P45</f>
        <v>2</v>
      </c>
      <c r="Q41" s="546">
        <f>+'[5]TURIIN MSUT-18'!Q45+'[5]TURIIN BUS MSUT-25'!Q45+'[5]TURIIN KOLLEGE-20'!Q45+'[5]TURIIN BUS KOLLEGE-8'!Q45+'[5]TURIIN IH SUR-5'!Q45</f>
        <v>0</v>
      </c>
      <c r="R41" s="1102">
        <v>40</v>
      </c>
      <c r="S41" s="1104"/>
      <c r="T41" s="1103"/>
      <c r="U41" s="541">
        <v>29</v>
      </c>
      <c r="V41" s="546">
        <f>+'[5]TURIIN MSUT-18'!V45+'[5]TURIIN BUS MSUT-25'!V45+'[5]TURIIN KOLLEGE-20'!V45+'[5]TURIIN BUS KOLLEGE-8'!V45+'[5]TURIIN IH SUR-5'!V45</f>
        <v>0</v>
      </c>
      <c r="W41" s="546">
        <f>+'[5]TURIIN MSUT-18'!W45+'[5]TURIIN BUS MSUT-25'!W45+'[5]TURIIN KOLLEGE-20'!W45+'[5]TURIIN BUS KOLLEGE-8'!W45+'[5]TURIIN IH SUR-5'!W45</f>
        <v>0</v>
      </c>
      <c r="X41" s="546">
        <f>+'[5]TURIIN MSUT-18'!X45+'[5]TURIIN BUS MSUT-25'!X45+'[5]TURIIN KOLLEGE-20'!X45+'[5]TURIIN BUS KOLLEGE-8'!X45+'[5]TURIIN IH SUR-5'!X45</f>
        <v>1</v>
      </c>
      <c r="Y41" s="546">
        <f>+'[5]TURIIN MSUT-18'!Y45+'[5]TURIIN BUS MSUT-25'!Y45+'[5]TURIIN KOLLEGE-20'!Y45+'[5]TURIIN BUS KOLLEGE-8'!Y45+'[5]TURIIN IH SUR-5'!Y45</f>
        <v>1</v>
      </c>
      <c r="Z41" s="546">
        <f>+'[5]TURIIN MSUT-18'!Z45+'[5]TURIIN BUS MSUT-25'!Z45+'[5]TURIIN KOLLEGE-20'!Z45+'[5]TURIIN BUS KOLLEGE-8'!Z45+'[5]TURIIN IH SUR-5'!Z45</f>
        <v>5</v>
      </c>
      <c r="AA41" s="546">
        <f>+'[5]TURIIN MSUT-18'!AA45+'[5]TURIIN BUS MSUT-25'!AA45+'[5]TURIIN KOLLEGE-20'!AA45+'[5]TURIIN BUS KOLLEGE-8'!AA45+'[5]TURIIN IH SUR-5'!AA45</f>
        <v>2</v>
      </c>
      <c r="AB41" s="546">
        <f>+'[5]TURIIN MSUT-18'!AB45+'[5]TURIIN BUS MSUT-25'!AB45+'[5]TURIIN KOLLEGE-20'!AB45+'[5]TURIIN BUS KOLLEGE-8'!AB45+'[5]TURIIN IH SUR-5'!AB45</f>
        <v>2</v>
      </c>
      <c r="AC41" s="546">
        <f>+'[5]TURIIN MSUT-18'!AC45+'[5]TURIIN BUS MSUT-25'!AC45+'[5]TURIIN KOLLEGE-20'!AC45+'[5]TURIIN BUS KOLLEGE-8'!AC45+'[5]TURIIN IH SUR-5'!AC45</f>
        <v>2</v>
      </c>
      <c r="AD41" s="546">
        <f>+'[5]TURIIN MSUT-18'!AD45+'[5]TURIIN BUS MSUT-25'!AD45+'[5]TURIIN KOLLEGE-20'!AD45+'[5]TURIIN BUS KOLLEGE-8'!AD45+'[5]TURIIN IH SUR-5'!AD45</f>
        <v>0</v>
      </c>
      <c r="AE41" s="546">
        <f>+'[5]TURIIN MSUT-18'!AE45+'[5]TURIIN BUS MSUT-25'!AE45+'[5]TURIIN KOLLEGE-20'!AE45+'[5]TURIIN BUS KOLLEGE-8'!AE45+'[5]TURIIN IH SUR-5'!AE45</f>
        <v>0</v>
      </c>
      <c r="AF41" s="546">
        <f>+'[5]TURIIN MSUT-18'!AF45+'[5]TURIIN BUS MSUT-25'!AF45+'[5]TURIIN KOLLEGE-20'!AF45+'[5]TURIIN BUS KOLLEGE-8'!AF45+'[5]TURIIN IH SUR-5'!AF45</f>
        <v>0</v>
      </c>
      <c r="AG41" s="546">
        <f>+'[5]TURIIN MSUT-18'!AG45+'[5]TURIIN BUS MSUT-25'!AG45+'[5]TURIIN KOLLEGE-20'!AG45+'[5]TURIIN BUS KOLLEGE-8'!AG45+'[5]TURIIN IH SUR-5'!AG45</f>
        <v>0</v>
      </c>
      <c r="AH41" s="527"/>
      <c r="AI41" s="527"/>
      <c r="AJ41" s="527"/>
      <c r="AK41" s="527"/>
      <c r="AL41" s="527"/>
      <c r="AM41" s="527"/>
      <c r="AN41" s="527"/>
      <c r="AO41" s="527"/>
      <c r="AP41" s="527"/>
      <c r="AQ41" s="527"/>
      <c r="AR41" s="527"/>
      <c r="AS41" s="527"/>
      <c r="AT41" s="527"/>
      <c r="AU41" s="527"/>
      <c r="AV41" s="527"/>
      <c r="AW41" s="527"/>
      <c r="AX41" s="527"/>
      <c r="AY41" s="527"/>
      <c r="AZ41" s="527"/>
      <c r="BA41" s="527"/>
      <c r="BB41" s="527"/>
      <c r="BC41" s="527"/>
      <c r="BD41" s="527"/>
      <c r="BE41" s="527"/>
      <c r="BF41" s="527"/>
      <c r="BG41" s="527"/>
      <c r="BH41" s="527"/>
      <c r="BI41" s="527"/>
      <c r="BJ41" s="527"/>
      <c r="BK41" s="527"/>
      <c r="BL41" s="527"/>
      <c r="BM41" s="527"/>
      <c r="BN41" s="527"/>
      <c r="BO41" s="527"/>
      <c r="BP41" s="527"/>
      <c r="BQ41" s="527"/>
      <c r="BR41" s="527"/>
      <c r="BS41" s="527"/>
      <c r="BT41" s="527"/>
      <c r="BU41" s="527"/>
      <c r="BV41" s="527"/>
      <c r="BW41" s="527"/>
      <c r="BX41" s="527"/>
      <c r="BY41" s="527"/>
      <c r="BZ41" s="527"/>
      <c r="CA41" s="527"/>
      <c r="CB41" s="527"/>
      <c r="CC41" s="527"/>
      <c r="CD41" s="527"/>
      <c r="CE41" s="527"/>
      <c r="CF41" s="527"/>
      <c r="CG41" s="527"/>
      <c r="CH41" s="527"/>
      <c r="CI41" s="527"/>
      <c r="CJ41" s="527"/>
      <c r="CK41" s="527"/>
      <c r="CL41" s="527"/>
      <c r="CM41" s="527"/>
      <c r="CN41" s="527"/>
      <c r="CO41" s="527"/>
      <c r="CP41" s="527"/>
      <c r="CQ41" s="527"/>
      <c r="CR41" s="527"/>
      <c r="CS41" s="527"/>
      <c r="CT41" s="527"/>
      <c r="CU41" s="527"/>
      <c r="CV41" s="527"/>
      <c r="CW41" s="527"/>
      <c r="CX41" s="527"/>
      <c r="CY41" s="527"/>
      <c r="CZ41" s="527"/>
      <c r="DA41" s="527"/>
      <c r="DB41" s="527"/>
      <c r="DC41" s="527"/>
      <c r="DD41" s="527"/>
      <c r="DE41" s="527"/>
      <c r="DF41" s="527"/>
      <c r="DG41" s="527"/>
      <c r="DH41" s="527"/>
      <c r="DI41" s="527"/>
      <c r="DJ41" s="527"/>
      <c r="DK41" s="527"/>
      <c r="DL41" s="527"/>
      <c r="DM41" s="527"/>
      <c r="DN41" s="527"/>
      <c r="DO41" s="527"/>
      <c r="DP41" s="527"/>
      <c r="DQ41" s="527"/>
      <c r="DR41" s="527"/>
      <c r="DS41" s="527"/>
      <c r="DT41" s="527"/>
      <c r="DU41" s="527"/>
      <c r="DV41" s="527"/>
      <c r="DW41" s="527"/>
      <c r="DX41" s="527"/>
      <c r="DY41" s="527"/>
      <c r="DZ41" s="527"/>
      <c r="EA41" s="527"/>
      <c r="EB41" s="527"/>
      <c r="EC41" s="527"/>
      <c r="ED41" s="527"/>
      <c r="EE41" s="527"/>
      <c r="EF41" s="527"/>
      <c r="EG41" s="527"/>
      <c r="EH41" s="527"/>
      <c r="EI41" s="527"/>
      <c r="EJ41" s="527"/>
      <c r="EK41" s="527"/>
      <c r="EL41" s="527"/>
      <c r="EM41" s="527"/>
      <c r="EN41" s="527"/>
      <c r="EO41" s="527"/>
      <c r="EP41" s="527"/>
      <c r="EQ41" s="527"/>
      <c r="ER41" s="527"/>
      <c r="ES41" s="527"/>
      <c r="ET41" s="527"/>
      <c r="EU41" s="527"/>
      <c r="EV41" s="527"/>
      <c r="EW41" s="527"/>
      <c r="EX41" s="527"/>
      <c r="EY41" s="527"/>
      <c r="EZ41" s="527"/>
      <c r="FA41" s="527"/>
      <c r="FB41" s="527"/>
      <c r="FC41" s="527"/>
      <c r="FD41" s="527"/>
      <c r="FE41" s="527"/>
      <c r="FF41" s="527"/>
      <c r="FG41" s="527"/>
      <c r="FH41" s="527"/>
      <c r="FI41" s="527"/>
      <c r="FJ41" s="527"/>
      <c r="FK41" s="527"/>
      <c r="FL41" s="527"/>
      <c r="FM41" s="527"/>
      <c r="FN41" s="527"/>
      <c r="FO41" s="527"/>
      <c r="FP41" s="527"/>
      <c r="FQ41" s="527"/>
      <c r="FR41" s="527"/>
      <c r="FS41" s="527"/>
      <c r="FT41" s="527"/>
      <c r="FU41" s="527"/>
      <c r="FV41" s="527"/>
      <c r="FW41" s="527"/>
      <c r="FX41" s="527"/>
      <c r="FY41" s="527"/>
      <c r="FZ41" s="527"/>
      <c r="GA41" s="527"/>
      <c r="GB41" s="527"/>
      <c r="GC41" s="527"/>
      <c r="GD41" s="527"/>
      <c r="GE41" s="527"/>
      <c r="GF41" s="527"/>
      <c r="GG41" s="527"/>
      <c r="GH41" s="527"/>
      <c r="GI41" s="527"/>
      <c r="GJ41" s="527"/>
      <c r="GK41" s="527"/>
      <c r="GL41" s="527"/>
      <c r="GM41" s="527"/>
      <c r="GN41" s="527"/>
      <c r="GO41" s="527"/>
      <c r="GP41" s="527"/>
      <c r="GQ41" s="527"/>
      <c r="GR41" s="527"/>
      <c r="GS41" s="527"/>
      <c r="GT41" s="527"/>
      <c r="GU41" s="527"/>
      <c r="GV41" s="527"/>
      <c r="GW41" s="527"/>
      <c r="GX41" s="527"/>
      <c r="GY41" s="527"/>
      <c r="GZ41" s="527"/>
      <c r="HA41" s="527"/>
      <c r="HB41" s="527"/>
      <c r="HC41" s="527"/>
      <c r="HD41" s="527"/>
      <c r="HE41" s="527"/>
      <c r="HF41" s="527"/>
      <c r="HG41" s="527"/>
      <c r="HH41" s="527"/>
      <c r="HI41" s="527"/>
      <c r="HJ41" s="527"/>
      <c r="HK41" s="527"/>
      <c r="HL41" s="527"/>
      <c r="HM41" s="527"/>
      <c r="HN41" s="527"/>
      <c r="HO41" s="527"/>
      <c r="HP41" s="527"/>
      <c r="HQ41" s="527"/>
      <c r="HR41" s="527"/>
      <c r="HS41" s="527"/>
      <c r="HT41" s="527"/>
      <c r="HU41" s="527"/>
      <c r="HV41" s="527"/>
      <c r="HW41" s="527"/>
      <c r="HX41" s="527"/>
      <c r="HY41" s="527"/>
      <c r="HZ41" s="527"/>
      <c r="IA41" s="527"/>
      <c r="IB41" s="527"/>
      <c r="IC41" s="527"/>
    </row>
    <row r="42" spans="1:237" s="510" customFormat="1" ht="18" customHeight="1">
      <c r="A42" s="546" t="s">
        <v>849</v>
      </c>
      <c r="B42" s="541">
        <v>30</v>
      </c>
      <c r="C42" s="1100">
        <f t="shared" si="2"/>
        <v>1224</v>
      </c>
      <c r="D42" s="1101"/>
      <c r="E42" s="1100">
        <f t="shared" si="3"/>
        <v>663</v>
      </c>
      <c r="F42" s="1101"/>
      <c r="G42" s="1102">
        <f>+'[5]TURIIN MSUT-18'!G46:H46+'[5]TURIIN BUS MSUT-25'!G46:H46+'[5]TURIIN KOLLEGE-20'!G46:H46+'[5]TURIIN BUS KOLLEGE-8'!G46:H46+'[5]TURIIN IH SUR-5'!G46:H46</f>
        <v>61</v>
      </c>
      <c r="H42" s="1103"/>
      <c r="I42" s="546">
        <f>+'[5]TURIIN MSUT-18'!I46+'[5]TURIIN BUS MSUT-25'!I46+'[5]TURIIN KOLLEGE-20'!I46+'[5]TURIIN BUS KOLLEGE-8'!I46+'[5]TURIIN IH SUR-5'!I46</f>
        <v>34</v>
      </c>
      <c r="J42" s="546">
        <f>+'[5]TURIIN MSUT-18'!J46+'[5]TURIIN BUS MSUT-25'!J46+'[5]TURIIN KOLLEGE-20'!J46+'[5]TURIIN BUS KOLLEGE-8'!J46+'[5]TURIIN IH SUR-5'!J46</f>
        <v>1070</v>
      </c>
      <c r="K42" s="546">
        <f>+'[5]TURIIN MSUT-18'!K46+'[5]TURIIN BUS MSUT-25'!K46+'[5]TURIIN KOLLEGE-20'!K46+'[5]TURIIN BUS KOLLEGE-8'!K46+'[5]TURIIN IH SUR-5'!K46</f>
        <v>614</v>
      </c>
      <c r="L42" s="546">
        <f>+'[5]TURIIN MSUT-18'!L46+'[5]TURIIN BUS MSUT-25'!L46+'[5]TURIIN KOLLEGE-20'!L46+'[5]TURIIN BUS KOLLEGE-8'!L46+'[5]TURIIN IH SUR-5'!L46</f>
        <v>93</v>
      </c>
      <c r="M42" s="546">
        <f>+'[5]TURIIN MSUT-18'!M46+'[5]TURIIN BUS MSUT-25'!M46+'[5]TURIIN KOLLEGE-20'!M46+'[5]TURIIN BUS KOLLEGE-8'!M46+'[5]TURIIN IH SUR-5'!M46</f>
        <v>15</v>
      </c>
      <c r="N42" s="514">
        <f t="shared" si="4"/>
        <v>38</v>
      </c>
      <c r="O42" s="514">
        <f t="shared" si="4"/>
        <v>21</v>
      </c>
      <c r="P42" s="546">
        <f>+'[5]TURIIN MSUT-18'!P46+'[5]TURIIN BUS MSUT-25'!P46+'[5]TURIIN KOLLEGE-20'!P46+'[5]TURIIN BUS KOLLEGE-8'!P46+'[5]TURIIN IH SUR-5'!P46</f>
        <v>14</v>
      </c>
      <c r="Q42" s="546">
        <f>+'[5]TURIIN MSUT-18'!Q46+'[5]TURIIN BUS MSUT-25'!Q46+'[5]TURIIN KOLLEGE-20'!Q46+'[5]TURIIN BUS KOLLEGE-8'!Q46+'[5]TURIIN IH SUR-5'!Q46</f>
        <v>4</v>
      </c>
      <c r="R42" s="893" t="s">
        <v>849</v>
      </c>
      <c r="S42" s="893"/>
      <c r="T42" s="893"/>
      <c r="U42" s="541">
        <v>30</v>
      </c>
      <c r="V42" s="546">
        <f>+'[5]TURIIN MSUT-18'!V46+'[5]TURIIN BUS MSUT-25'!V46+'[5]TURIIN KOLLEGE-20'!V46+'[5]TURIIN BUS KOLLEGE-8'!V46+'[5]TURIIN IH SUR-5'!V46</f>
        <v>0</v>
      </c>
      <c r="W42" s="546">
        <f>+'[5]TURIIN MSUT-18'!W46+'[5]TURIIN BUS MSUT-25'!W46+'[5]TURIIN KOLLEGE-20'!W46+'[5]TURIIN BUS KOLLEGE-8'!W46+'[5]TURIIN IH SUR-5'!W46</f>
        <v>0</v>
      </c>
      <c r="X42" s="546">
        <f>+'[5]TURIIN MSUT-18'!X46+'[5]TURIIN BUS MSUT-25'!X46+'[5]TURIIN KOLLEGE-20'!X46+'[5]TURIIN BUS KOLLEGE-8'!X46+'[5]TURIIN IH SUR-5'!X46</f>
        <v>4</v>
      </c>
      <c r="Y42" s="546">
        <f>+'[5]TURIIN MSUT-18'!Y46+'[5]TURIIN BUS MSUT-25'!Y46+'[5]TURIIN KOLLEGE-20'!Y46+'[5]TURIIN BUS KOLLEGE-8'!Y46+'[5]TURIIN IH SUR-5'!Y46</f>
        <v>2</v>
      </c>
      <c r="Z42" s="546">
        <f>+'[5]TURIIN MSUT-18'!Z46+'[5]TURIIN BUS MSUT-25'!Z46+'[5]TURIIN KOLLEGE-20'!Z46+'[5]TURIIN BUS KOLLEGE-8'!Z46+'[5]TURIIN IH SUR-5'!Z46</f>
        <v>12</v>
      </c>
      <c r="AA42" s="546">
        <f>+'[5]TURIIN MSUT-18'!AA46+'[5]TURIIN BUS MSUT-25'!AA46+'[5]TURIIN KOLLEGE-20'!AA46+'[5]TURIIN BUS KOLLEGE-8'!AA46+'[5]TURIIN IH SUR-5'!AA46</f>
        <v>8</v>
      </c>
      <c r="AB42" s="546">
        <f>+'[5]TURIIN MSUT-18'!AB46+'[5]TURIIN BUS MSUT-25'!AB46+'[5]TURIIN KOLLEGE-20'!AB46+'[5]TURIIN BUS KOLLEGE-8'!AB46+'[5]TURIIN IH SUR-5'!AB46</f>
        <v>2</v>
      </c>
      <c r="AC42" s="546">
        <f>+'[5]TURIIN MSUT-18'!AC46+'[5]TURIIN BUS MSUT-25'!AC46+'[5]TURIIN KOLLEGE-20'!AC46+'[5]TURIIN BUS KOLLEGE-8'!AC46+'[5]TURIIN IH SUR-5'!AC46</f>
        <v>2</v>
      </c>
      <c r="AD42" s="546">
        <f>+'[5]TURIIN MSUT-18'!AD46+'[5]TURIIN BUS MSUT-25'!AD46+'[5]TURIIN KOLLEGE-20'!AD46+'[5]TURIIN BUS KOLLEGE-8'!AD46+'[5]TURIIN IH SUR-5'!AD46</f>
        <v>6</v>
      </c>
      <c r="AE42" s="546">
        <f>+'[5]TURIIN MSUT-18'!AE46+'[5]TURIIN BUS MSUT-25'!AE46+'[5]TURIIN KOLLEGE-20'!AE46+'[5]TURIIN BUS KOLLEGE-8'!AE46+'[5]TURIIN IH SUR-5'!AE46</f>
        <v>5</v>
      </c>
      <c r="AF42" s="546">
        <f>+'[5]TURIIN MSUT-18'!AF46+'[5]TURIIN BUS MSUT-25'!AF46+'[5]TURIIN KOLLEGE-20'!AF46+'[5]TURIIN BUS KOLLEGE-8'!AF46+'[5]TURIIN IH SUR-5'!AF46</f>
        <v>0</v>
      </c>
      <c r="AG42" s="546">
        <f>+'[5]TURIIN MSUT-18'!AG46+'[5]TURIIN BUS MSUT-25'!AG46+'[5]TURIIN KOLLEGE-20'!AG46+'[5]TURIIN BUS KOLLEGE-8'!AG46+'[5]TURIIN IH SUR-5'!AG46</f>
        <v>0</v>
      </c>
      <c r="AH42" s="527"/>
      <c r="AI42" s="527"/>
      <c r="AJ42" s="527"/>
      <c r="AK42" s="527"/>
      <c r="AL42" s="527"/>
      <c r="AM42" s="527"/>
      <c r="AN42" s="527"/>
      <c r="AO42" s="527"/>
      <c r="AP42" s="527"/>
      <c r="AQ42" s="527"/>
      <c r="AR42" s="527"/>
      <c r="AS42" s="527"/>
      <c r="AT42" s="527"/>
      <c r="AU42" s="527"/>
      <c r="AV42" s="527"/>
      <c r="AW42" s="527"/>
      <c r="AX42" s="527"/>
      <c r="AY42" s="527"/>
      <c r="AZ42" s="527"/>
      <c r="BA42" s="527"/>
      <c r="BB42" s="527"/>
      <c r="BC42" s="527"/>
      <c r="BD42" s="527"/>
      <c r="BE42" s="527"/>
      <c r="BF42" s="527"/>
      <c r="BG42" s="527"/>
      <c r="BH42" s="527"/>
      <c r="BI42" s="527"/>
      <c r="BJ42" s="527"/>
      <c r="BK42" s="527"/>
      <c r="BL42" s="527"/>
      <c r="BM42" s="527"/>
      <c r="BN42" s="527"/>
      <c r="BO42" s="527"/>
      <c r="BP42" s="527"/>
      <c r="BQ42" s="527"/>
      <c r="BR42" s="527"/>
      <c r="BS42" s="527"/>
      <c r="BT42" s="527"/>
      <c r="BU42" s="527"/>
      <c r="BV42" s="527"/>
      <c r="BW42" s="527"/>
      <c r="BX42" s="527"/>
      <c r="BY42" s="527"/>
      <c r="BZ42" s="527"/>
      <c r="CA42" s="527"/>
      <c r="CB42" s="527"/>
      <c r="CC42" s="527"/>
      <c r="CD42" s="527"/>
      <c r="CE42" s="527"/>
      <c r="CF42" s="527"/>
      <c r="CG42" s="527"/>
      <c r="CH42" s="527"/>
      <c r="CI42" s="527"/>
      <c r="CJ42" s="527"/>
      <c r="CK42" s="527"/>
      <c r="CL42" s="527"/>
      <c r="CM42" s="527"/>
      <c r="CN42" s="527"/>
      <c r="CO42" s="527"/>
      <c r="CP42" s="527"/>
      <c r="CQ42" s="527"/>
      <c r="CR42" s="527"/>
      <c r="CS42" s="527"/>
      <c r="CT42" s="527"/>
      <c r="CU42" s="527"/>
      <c r="CV42" s="527"/>
      <c r="CW42" s="527"/>
      <c r="CX42" s="527"/>
      <c r="CY42" s="527"/>
      <c r="CZ42" s="527"/>
      <c r="DA42" s="527"/>
      <c r="DB42" s="527"/>
      <c r="DC42" s="527"/>
      <c r="DD42" s="527"/>
      <c r="DE42" s="527"/>
      <c r="DF42" s="527"/>
      <c r="DG42" s="527"/>
      <c r="DH42" s="527"/>
      <c r="DI42" s="527"/>
      <c r="DJ42" s="527"/>
      <c r="DK42" s="527"/>
      <c r="DL42" s="527"/>
      <c r="DM42" s="527"/>
      <c r="DN42" s="527"/>
      <c r="DO42" s="527"/>
      <c r="DP42" s="527"/>
      <c r="DQ42" s="527"/>
      <c r="DR42" s="527"/>
      <c r="DS42" s="527"/>
      <c r="DT42" s="527"/>
      <c r="DU42" s="527"/>
      <c r="DV42" s="527"/>
      <c r="DW42" s="527"/>
      <c r="DX42" s="527"/>
      <c r="DY42" s="527"/>
      <c r="DZ42" s="527"/>
      <c r="EA42" s="527"/>
      <c r="EB42" s="527"/>
      <c r="EC42" s="527"/>
      <c r="ED42" s="527"/>
      <c r="EE42" s="527"/>
      <c r="EF42" s="527"/>
      <c r="EG42" s="527"/>
      <c r="EH42" s="527"/>
      <c r="EI42" s="527"/>
      <c r="EJ42" s="527"/>
      <c r="EK42" s="527"/>
      <c r="EL42" s="527"/>
      <c r="EM42" s="527"/>
      <c r="EN42" s="527"/>
      <c r="EO42" s="527"/>
      <c r="EP42" s="527"/>
      <c r="EQ42" s="527"/>
      <c r="ER42" s="527"/>
      <c r="ES42" s="527"/>
      <c r="ET42" s="527"/>
      <c r="EU42" s="527"/>
      <c r="EV42" s="527"/>
      <c r="EW42" s="527"/>
      <c r="EX42" s="527"/>
      <c r="EY42" s="527"/>
      <c r="EZ42" s="527"/>
      <c r="FA42" s="527"/>
      <c r="FB42" s="527"/>
      <c r="FC42" s="527"/>
      <c r="FD42" s="527"/>
      <c r="FE42" s="527"/>
      <c r="FF42" s="527"/>
      <c r="FG42" s="527"/>
      <c r="FH42" s="527"/>
      <c r="FI42" s="527"/>
      <c r="FJ42" s="527"/>
      <c r="FK42" s="527"/>
      <c r="FL42" s="527"/>
      <c r="FM42" s="527"/>
      <c r="FN42" s="527"/>
      <c r="FO42" s="527"/>
      <c r="FP42" s="527"/>
      <c r="FQ42" s="527"/>
      <c r="FR42" s="527"/>
      <c r="FS42" s="527"/>
      <c r="FT42" s="527"/>
      <c r="FU42" s="527"/>
      <c r="FV42" s="527"/>
      <c r="FW42" s="527"/>
      <c r="FX42" s="527"/>
      <c r="FY42" s="527"/>
      <c r="FZ42" s="527"/>
      <c r="GA42" s="527"/>
      <c r="GB42" s="527"/>
      <c r="GC42" s="527"/>
      <c r="GD42" s="527"/>
      <c r="GE42" s="527"/>
      <c r="GF42" s="527"/>
      <c r="GG42" s="527"/>
      <c r="GH42" s="527"/>
      <c r="GI42" s="527"/>
      <c r="GJ42" s="527"/>
      <c r="GK42" s="527"/>
      <c r="GL42" s="527"/>
      <c r="GM42" s="527"/>
      <c r="GN42" s="527"/>
      <c r="GO42" s="527"/>
      <c r="GP42" s="527"/>
      <c r="GQ42" s="527"/>
      <c r="GR42" s="527"/>
      <c r="GS42" s="527"/>
      <c r="GT42" s="527"/>
      <c r="GU42" s="527"/>
      <c r="GV42" s="527"/>
      <c r="GW42" s="527"/>
      <c r="GX42" s="527"/>
      <c r="GY42" s="527"/>
      <c r="GZ42" s="527"/>
      <c r="HA42" s="527"/>
      <c r="HB42" s="527"/>
      <c r="HC42" s="527"/>
      <c r="HD42" s="527"/>
      <c r="HE42" s="527"/>
      <c r="HF42" s="527"/>
      <c r="HG42" s="527"/>
      <c r="HH42" s="527"/>
      <c r="HI42" s="527"/>
      <c r="HJ42" s="527"/>
      <c r="HK42" s="527"/>
      <c r="HL42" s="527"/>
      <c r="HM42" s="527"/>
      <c r="HN42" s="527"/>
      <c r="HO42" s="527"/>
      <c r="HP42" s="527"/>
      <c r="HQ42" s="527"/>
      <c r="HR42" s="527"/>
      <c r="HS42" s="527"/>
      <c r="HT42" s="527"/>
      <c r="HU42" s="527"/>
      <c r="HV42" s="527"/>
      <c r="HW42" s="527"/>
      <c r="HX42" s="527"/>
      <c r="HY42" s="527"/>
      <c r="HZ42" s="527"/>
      <c r="IA42" s="527"/>
      <c r="IB42" s="527"/>
      <c r="IC42" s="527"/>
    </row>
    <row r="43" spans="1:237" s="510" customFormat="1" ht="18" customHeight="1">
      <c r="A43" s="1109" t="s">
        <v>568</v>
      </c>
      <c r="B43" s="1109"/>
      <c r="C43" s="548" t="s">
        <v>902</v>
      </c>
      <c r="D43" s="549"/>
      <c r="E43" s="550"/>
      <c r="F43" s="550"/>
      <c r="G43" s="550"/>
      <c r="H43" s="550"/>
      <c r="I43" s="550"/>
      <c r="J43" s="550"/>
      <c r="K43" s="512"/>
      <c r="L43" s="551"/>
      <c r="M43" s="551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12"/>
      <c r="Z43" s="552"/>
      <c r="AA43" s="552"/>
      <c r="AB43" s="481"/>
      <c r="AC43" s="481"/>
      <c r="AD43" s="481"/>
      <c r="AE43" s="481"/>
      <c r="AF43" s="481"/>
      <c r="AG43" s="481"/>
      <c r="AH43" s="527"/>
      <c r="AI43" s="527"/>
      <c r="AJ43" s="527"/>
      <c r="AK43" s="527"/>
      <c r="AL43" s="527"/>
      <c r="AM43" s="527"/>
      <c r="AN43" s="527"/>
      <c r="AO43" s="527"/>
      <c r="AP43" s="527"/>
      <c r="AQ43" s="527"/>
      <c r="AR43" s="527"/>
      <c r="AS43" s="527"/>
      <c r="AT43" s="527"/>
      <c r="AU43" s="527"/>
      <c r="AV43" s="527"/>
      <c r="AW43" s="527"/>
      <c r="AX43" s="527"/>
      <c r="AY43" s="527"/>
      <c r="AZ43" s="527"/>
      <c r="BA43" s="527"/>
      <c r="BB43" s="527"/>
      <c r="BC43" s="527"/>
      <c r="BD43" s="527"/>
      <c r="BE43" s="527"/>
      <c r="BF43" s="527"/>
      <c r="BG43" s="527"/>
      <c r="BH43" s="527"/>
      <c r="BI43" s="527"/>
      <c r="BJ43" s="527"/>
      <c r="BK43" s="527"/>
      <c r="BL43" s="527"/>
      <c r="BM43" s="527"/>
      <c r="BN43" s="527"/>
      <c r="BO43" s="527"/>
      <c r="BP43" s="527"/>
      <c r="BQ43" s="527"/>
      <c r="BR43" s="527"/>
      <c r="BS43" s="527"/>
      <c r="BT43" s="527"/>
      <c r="BU43" s="527"/>
      <c r="BV43" s="527"/>
      <c r="BW43" s="527"/>
      <c r="BX43" s="527"/>
      <c r="BY43" s="527"/>
      <c r="BZ43" s="527"/>
      <c r="CA43" s="527"/>
      <c r="CB43" s="527"/>
      <c r="CC43" s="527"/>
      <c r="CD43" s="527"/>
      <c r="CE43" s="527"/>
      <c r="CF43" s="527"/>
      <c r="CG43" s="527"/>
      <c r="CH43" s="527"/>
      <c r="CI43" s="527"/>
      <c r="CJ43" s="527"/>
      <c r="CK43" s="527"/>
      <c r="CL43" s="527"/>
      <c r="CM43" s="527"/>
      <c r="CN43" s="527"/>
      <c r="CO43" s="527"/>
      <c r="CP43" s="527"/>
      <c r="CQ43" s="527"/>
      <c r="CR43" s="527"/>
      <c r="CS43" s="527"/>
      <c r="CT43" s="527"/>
      <c r="CU43" s="527"/>
      <c r="CV43" s="527"/>
      <c r="CW43" s="527"/>
      <c r="CX43" s="527"/>
      <c r="CY43" s="527"/>
      <c r="CZ43" s="527"/>
      <c r="DA43" s="527"/>
      <c r="DB43" s="527"/>
      <c r="DC43" s="527"/>
      <c r="DD43" s="527"/>
      <c r="DE43" s="527"/>
      <c r="DF43" s="527"/>
      <c r="DG43" s="527"/>
      <c r="DH43" s="527"/>
      <c r="DI43" s="527"/>
      <c r="DJ43" s="527"/>
      <c r="DK43" s="527"/>
      <c r="DL43" s="527"/>
      <c r="DM43" s="527"/>
      <c r="DN43" s="527"/>
      <c r="DO43" s="527"/>
      <c r="DP43" s="527"/>
      <c r="DQ43" s="527"/>
      <c r="DR43" s="527"/>
      <c r="DS43" s="527"/>
      <c r="DT43" s="527"/>
      <c r="DU43" s="527"/>
      <c r="DV43" s="527"/>
      <c r="DW43" s="527"/>
      <c r="DX43" s="527"/>
      <c r="DY43" s="527"/>
      <c r="DZ43" s="527"/>
      <c r="EA43" s="527"/>
      <c r="EB43" s="527"/>
      <c r="EC43" s="527"/>
      <c r="ED43" s="527"/>
      <c r="EE43" s="527"/>
      <c r="EF43" s="527"/>
      <c r="EG43" s="527"/>
      <c r="EH43" s="527"/>
      <c r="EI43" s="527"/>
      <c r="EJ43" s="527"/>
      <c r="EK43" s="527"/>
      <c r="EL43" s="527"/>
      <c r="EM43" s="527"/>
      <c r="EN43" s="527"/>
      <c r="EO43" s="527"/>
      <c r="EP43" s="527"/>
      <c r="EQ43" s="527"/>
      <c r="ER43" s="527"/>
      <c r="ES43" s="527"/>
      <c r="ET43" s="527"/>
      <c r="EU43" s="527"/>
      <c r="EV43" s="527"/>
      <c r="EW43" s="527"/>
      <c r="EX43" s="527"/>
      <c r="EY43" s="527"/>
      <c r="EZ43" s="527"/>
      <c r="FA43" s="527"/>
      <c r="FB43" s="527"/>
      <c r="FC43" s="527"/>
      <c r="FD43" s="527"/>
      <c r="FE43" s="527"/>
      <c r="FF43" s="527"/>
      <c r="FG43" s="527"/>
      <c r="FH43" s="527"/>
      <c r="FI43" s="527"/>
      <c r="FJ43" s="527"/>
      <c r="FK43" s="527"/>
      <c r="FL43" s="527"/>
      <c r="FM43" s="527"/>
      <c r="FN43" s="527"/>
      <c r="FO43" s="527"/>
      <c r="FP43" s="527"/>
      <c r="FQ43" s="527"/>
      <c r="FR43" s="527"/>
      <c r="FS43" s="527"/>
      <c r="FT43" s="527"/>
      <c r="FU43" s="527"/>
      <c r="FV43" s="527"/>
      <c r="FW43" s="527"/>
      <c r="FX43" s="527"/>
      <c r="FY43" s="527"/>
      <c r="FZ43" s="527"/>
      <c r="GA43" s="527"/>
      <c r="GB43" s="527"/>
      <c r="GC43" s="527"/>
      <c r="GD43" s="527"/>
      <c r="GE43" s="527"/>
      <c r="GF43" s="527"/>
      <c r="GG43" s="527"/>
      <c r="GH43" s="527"/>
      <c r="GI43" s="527"/>
      <c r="GJ43" s="527"/>
      <c r="GK43" s="527"/>
      <c r="GL43" s="527"/>
      <c r="GM43" s="527"/>
      <c r="GN43" s="527"/>
      <c r="GO43" s="527"/>
      <c r="GP43" s="527"/>
      <c r="GQ43" s="527"/>
      <c r="GR43" s="527"/>
      <c r="GS43" s="527"/>
      <c r="GT43" s="527"/>
      <c r="GU43" s="527"/>
      <c r="GV43" s="527"/>
      <c r="GW43" s="527"/>
      <c r="GX43" s="527"/>
      <c r="GY43" s="527"/>
      <c r="GZ43" s="527"/>
      <c r="HA43" s="527"/>
      <c r="HB43" s="527"/>
      <c r="HC43" s="527"/>
      <c r="HD43" s="527"/>
      <c r="HE43" s="527"/>
      <c r="HF43" s="527"/>
      <c r="HG43" s="527"/>
      <c r="HH43" s="527"/>
      <c r="HI43" s="527"/>
      <c r="HJ43" s="527"/>
      <c r="HK43" s="527"/>
      <c r="HL43" s="527"/>
      <c r="HM43" s="527"/>
      <c r="HN43" s="527"/>
      <c r="HO43" s="527"/>
      <c r="HP43" s="527"/>
      <c r="HQ43" s="527"/>
      <c r="HR43" s="527"/>
      <c r="HS43" s="527"/>
      <c r="HT43" s="527"/>
      <c r="HU43" s="527"/>
      <c r="HV43" s="527"/>
      <c r="HW43" s="527"/>
      <c r="HX43" s="527"/>
      <c r="HY43" s="527"/>
      <c r="HZ43" s="527"/>
      <c r="IA43" s="527"/>
      <c r="IB43" s="527"/>
      <c r="IC43" s="527"/>
    </row>
    <row r="44" spans="1:237" ht="15.75" customHeight="1">
      <c r="A44" s="553"/>
      <c r="B44" s="554"/>
      <c r="C44" s="548" t="s">
        <v>903</v>
      </c>
      <c r="D44" s="518"/>
      <c r="E44" s="552"/>
      <c r="F44" s="518"/>
      <c r="G44" s="518"/>
      <c r="H44" s="518"/>
      <c r="I44" s="518"/>
      <c r="J44" s="518"/>
      <c r="K44" s="518"/>
      <c r="L44" s="518"/>
      <c r="M44" s="518"/>
      <c r="N44" s="518"/>
      <c r="O44" s="518"/>
      <c r="P44" s="518"/>
      <c r="Q44" s="518"/>
      <c r="R44" s="518"/>
      <c r="S44" s="555"/>
      <c r="T44" s="555"/>
      <c r="U44" s="555"/>
      <c r="V44" s="554"/>
      <c r="W44" s="554"/>
      <c r="X44" s="554"/>
      <c r="Y44" s="554"/>
      <c r="Z44" s="554"/>
      <c r="AA44" s="554"/>
      <c r="AB44" s="554"/>
      <c r="AC44" s="556"/>
      <c r="AD44" s="556"/>
      <c r="AE44" s="556"/>
      <c r="AF44" s="557"/>
      <c r="AG44" s="518"/>
      <c r="AI44" s="557"/>
      <c r="AJ44" s="557"/>
      <c r="AK44" s="556"/>
    </row>
  </sheetData>
  <mergeCells count="160">
    <mergeCell ref="C42:D42"/>
    <mergeCell ref="E42:F42"/>
    <mergeCell ref="G42:H42"/>
    <mergeCell ref="R42:T42"/>
    <mergeCell ref="A43:B43"/>
    <mergeCell ref="C40:D40"/>
    <mergeCell ref="E40:F40"/>
    <mergeCell ref="G40:H40"/>
    <mergeCell ref="R40:T40"/>
    <mergeCell ref="C41:D41"/>
    <mergeCell ref="E41:F41"/>
    <mergeCell ref="G41:H41"/>
    <mergeCell ref="R41:T41"/>
    <mergeCell ref="C38:D38"/>
    <mergeCell ref="E38:F38"/>
    <mergeCell ref="G38:H38"/>
    <mergeCell ref="R38:T38"/>
    <mergeCell ref="C39:D39"/>
    <mergeCell ref="E39:F39"/>
    <mergeCell ref="G39:H39"/>
    <mergeCell ref="R39:T39"/>
    <mergeCell ref="C36:D36"/>
    <mergeCell ref="E36:F36"/>
    <mergeCell ref="G36:H36"/>
    <mergeCell ref="R36:T36"/>
    <mergeCell ref="C37:D37"/>
    <mergeCell ref="E37:F37"/>
    <mergeCell ref="G37:H37"/>
    <mergeCell ref="R37:T37"/>
    <mergeCell ref="C34:D34"/>
    <mergeCell ref="E34:F34"/>
    <mergeCell ref="G34:H34"/>
    <mergeCell ref="R34:T34"/>
    <mergeCell ref="C35:D35"/>
    <mergeCell ref="E35:F35"/>
    <mergeCell ref="G35:H35"/>
    <mergeCell ref="R35:T35"/>
    <mergeCell ref="C32:D32"/>
    <mergeCell ref="E32:F32"/>
    <mergeCell ref="G32:H32"/>
    <mergeCell ref="R32:T32"/>
    <mergeCell ref="C33:D33"/>
    <mergeCell ref="E33:F33"/>
    <mergeCell ref="G33:H33"/>
    <mergeCell ref="R33:T33"/>
    <mergeCell ref="C30:D30"/>
    <mergeCell ref="E30:F30"/>
    <mergeCell ref="G30:H30"/>
    <mergeCell ref="R30:T30"/>
    <mergeCell ref="C31:D31"/>
    <mergeCell ref="E31:F31"/>
    <mergeCell ref="G31:H31"/>
    <mergeCell ref="R31:T31"/>
    <mergeCell ref="C28:D28"/>
    <mergeCell ref="E28:F28"/>
    <mergeCell ref="G28:H28"/>
    <mergeCell ref="R28:T28"/>
    <mergeCell ref="C29:D29"/>
    <mergeCell ref="E29:F29"/>
    <mergeCell ref="G29:H29"/>
    <mergeCell ref="R29:T29"/>
    <mergeCell ref="C26:D26"/>
    <mergeCell ref="E26:F26"/>
    <mergeCell ref="G26:H26"/>
    <mergeCell ref="R26:T26"/>
    <mergeCell ref="C27:D27"/>
    <mergeCell ref="E27:F27"/>
    <mergeCell ref="G27:H27"/>
    <mergeCell ref="R27:T27"/>
    <mergeCell ref="C24:D24"/>
    <mergeCell ref="E24:F24"/>
    <mergeCell ref="G24:H24"/>
    <mergeCell ref="R24:T24"/>
    <mergeCell ref="C25:D25"/>
    <mergeCell ref="E25:F25"/>
    <mergeCell ref="G25:H25"/>
    <mergeCell ref="R25:T25"/>
    <mergeCell ref="C22:D22"/>
    <mergeCell ref="E22:F22"/>
    <mergeCell ref="G22:H22"/>
    <mergeCell ref="R22:T22"/>
    <mergeCell ref="C23:D23"/>
    <mergeCell ref="E23:F23"/>
    <mergeCell ref="G23:H23"/>
    <mergeCell ref="R23:T23"/>
    <mergeCell ref="C20:D20"/>
    <mergeCell ref="E20:F20"/>
    <mergeCell ref="G20:H20"/>
    <mergeCell ref="R20:T20"/>
    <mergeCell ref="C21:D21"/>
    <mergeCell ref="E21:F21"/>
    <mergeCell ref="G21:H21"/>
    <mergeCell ref="R21:T21"/>
    <mergeCell ref="C18:D18"/>
    <mergeCell ref="E18:F18"/>
    <mergeCell ref="G18:H18"/>
    <mergeCell ref="R18:T18"/>
    <mergeCell ref="C19:D19"/>
    <mergeCell ref="E19:F19"/>
    <mergeCell ref="G19:H19"/>
    <mergeCell ref="R19:T19"/>
    <mergeCell ref="C16:D16"/>
    <mergeCell ref="E16:F16"/>
    <mergeCell ref="G16:H16"/>
    <mergeCell ref="R16:T16"/>
    <mergeCell ref="C17:D17"/>
    <mergeCell ref="E17:F17"/>
    <mergeCell ref="G17:H17"/>
    <mergeCell ref="R17:T17"/>
    <mergeCell ref="C14:D14"/>
    <mergeCell ref="E14:F14"/>
    <mergeCell ref="G14:H14"/>
    <mergeCell ref="R14:T14"/>
    <mergeCell ref="C15:D15"/>
    <mergeCell ref="E15:F15"/>
    <mergeCell ref="G15:H15"/>
    <mergeCell ref="R15:T15"/>
    <mergeCell ref="C12:D12"/>
    <mergeCell ref="E12:F12"/>
    <mergeCell ref="G12:H12"/>
    <mergeCell ref="R12:T12"/>
    <mergeCell ref="C13:D13"/>
    <mergeCell ref="E13:F13"/>
    <mergeCell ref="G13:H13"/>
    <mergeCell ref="R13:T13"/>
    <mergeCell ref="L8:M8"/>
    <mergeCell ref="O8:O11"/>
    <mergeCell ref="P8:P11"/>
    <mergeCell ref="V8:V11"/>
    <mergeCell ref="AC9:AC11"/>
    <mergeCell ref="AE9:AE11"/>
    <mergeCell ref="AG9:AG11"/>
    <mergeCell ref="I10:I11"/>
    <mergeCell ref="K10:K11"/>
    <mergeCell ref="M10:M11"/>
    <mergeCell ref="X8:X11"/>
    <mergeCell ref="Z8:Z11"/>
    <mergeCell ref="AB8:AB11"/>
    <mergeCell ref="AD8:AD11"/>
    <mergeCell ref="AF8:AF11"/>
    <mergeCell ref="A7:A11"/>
    <mergeCell ref="B7:B11"/>
    <mergeCell ref="C7:D11"/>
    <mergeCell ref="E7:M7"/>
    <mergeCell ref="N7:N11"/>
    <mergeCell ref="P1:Q1"/>
    <mergeCell ref="AE1:AG1"/>
    <mergeCell ref="A3:Q3"/>
    <mergeCell ref="A4:Q4"/>
    <mergeCell ref="G9:H11"/>
    <mergeCell ref="Q9:Q11"/>
    <mergeCell ref="W9:W11"/>
    <mergeCell ref="Y9:Y11"/>
    <mergeCell ref="AA9:AA11"/>
    <mergeCell ref="R7:T11"/>
    <mergeCell ref="U7:U11"/>
    <mergeCell ref="V7:AG7"/>
    <mergeCell ref="E8:F11"/>
    <mergeCell ref="G8:I8"/>
    <mergeCell ref="J8:K8"/>
  </mergeCells>
  <pageMargins left="0.59055118110236227" right="0.39370078740157483" top="0.59055118110236227" bottom="0.39370078740157483" header="0" footer="0"/>
  <pageSetup paperSize="9" scale="80" orientation="portrait" r:id="rId1"/>
  <colBreaks count="1" manualBreakCount="1">
    <brk id="33" max="4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18</vt:i4>
      </vt:variant>
    </vt:vector>
  </HeadingPairs>
  <TitlesOfParts>
    <vt:vector size="32" baseType="lpstr">
      <vt:lpstr>1-r nuur 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'1'!Print_Area</vt:lpstr>
      <vt:lpstr>'10'!Print_Area</vt:lpstr>
      <vt:lpstr>'11'!Print_Area</vt:lpstr>
      <vt:lpstr>'12'!Print_Area</vt:lpstr>
      <vt:lpstr>'13'!Print_Area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'11'!Print_Titles</vt:lpstr>
      <vt:lpstr>'13'!Print_Titles</vt:lpstr>
      <vt:lpstr>'3'!Print_Titles</vt:lpstr>
      <vt:lpstr>'5'!Print_Titles</vt:lpstr>
      <vt:lpstr>'9'!Print_Titles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bolormaa</dc:creator>
  <cp:lastModifiedBy>bolormaa</cp:lastModifiedBy>
  <cp:lastPrinted>2021-11-29T03:59:48Z</cp:lastPrinted>
  <dcterms:created xsi:type="dcterms:W3CDTF">2021-11-29T03:08:13Z</dcterms:created>
  <dcterms:modified xsi:type="dcterms:W3CDTF">2021-12-15T08:37:59Z</dcterms:modified>
</cp:coreProperties>
</file>